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2852" windowWidth="23256" windowHeight="13896" tabRatio="600" firstSheet="0" activeTab="0" autoFilterDateGrouping="1"/>
  </bookViews>
  <sheets>
    <sheet name="使い方" sheetId="1" state="visible" r:id="rId1"/>
    <sheet name="入力" sheetId="2" state="visible" r:id="rId2"/>
    <sheet name="資格取込" sheetId="3" state="visible" r:id="rId3"/>
    <sheet name="設定" sheetId="4" state="visible" r:id="rId4"/>
    <sheet name="反映項目" sheetId="5" state="visible" r:id="rId5"/>
    <sheet name="学科マスタ" sheetId="6" state="visible" r:id="rId6"/>
    <sheet name="資格マスタ" sheetId="7" state="visible" r:id="rId7"/>
    <sheet name="履歴書" sheetId="8" state="visible" r:id="rId8"/>
    <sheet name="資格集約" sheetId="9" state="hidden" r:id="rId9"/>
    <sheet name="計算" sheetId="10" state="hidden" r:id="rId10"/>
    <sheet name="郵便番号" sheetId="11" state="hidden" r:id="rId11"/>
  </sheets>
  <definedNames>
    <definedName name="_xlnm.Print_Area" localSheetId="7">OFFSET(履歴書!$A$1,(MAX(1,MIN(40,N(設定!$B$9)))-1)*91,0,(MAX(MAX(1,MIN(40,N(設定!$B$9))),MIN(40,N(設定!$B$10)))-MAX(1,MIN(40,N(設定!$B$9)))+1)*91,133)</definedName>
  </definedNames>
  <calcPr calcId="191028" fullCalcOnLoad="1"/>
</workbook>
</file>

<file path=xl/styles.xml><?xml version="1.0" encoding="utf-8"?>
<styleSheet xmlns="http://schemas.openxmlformats.org/spreadsheetml/2006/main">
  <numFmts count="2">
    <numFmt numFmtId="164" formatCode="yyyy-mm-dd"/>
    <numFmt numFmtId="165" formatCode="yyyy/mm/dd"/>
  </numFmts>
  <fonts count="21">
    <font>
      <name val="ＭＳ Ｐゴシック"/>
      <charset val="128"/>
      <family val="3"/>
      <sz val="11"/>
    </font>
    <font>
      <name val="ＭＳ Ｐゴシック"/>
      <charset val="128"/>
      <family val="3"/>
      <sz val="6"/>
    </font>
    <font>
      <name val="ＭＳ Ｐ明朝"/>
      <charset val="128"/>
      <family val="1"/>
      <sz val="11"/>
    </font>
    <font>
      <name val="ＭＳ Ｐ明朝"/>
      <charset val="128"/>
      <family val="1"/>
      <color theme="1"/>
      <sz val="11"/>
    </font>
    <font>
      <name val="ＭＳ Ｐ明朝"/>
      <charset val="128"/>
      <family val="1"/>
      <color theme="1"/>
      <sz val="20"/>
    </font>
    <font>
      <name val="ＭＳ Ｐ明朝"/>
      <charset val="128"/>
      <family val="1"/>
      <color theme="1"/>
      <sz val="18"/>
    </font>
    <font>
      <name val="ＭＳ Ｐ明朝"/>
      <charset val="128"/>
      <family val="1"/>
      <color theme="1"/>
      <sz val="10"/>
    </font>
    <font>
      <name val="ＭＳ Ｐ明朝"/>
      <charset val="128"/>
      <family val="1"/>
      <color theme="1"/>
      <sz val="9"/>
    </font>
    <font>
      <name val="ＭＳ Ｐ明朝"/>
      <charset val="128"/>
      <family val="1"/>
      <color theme="1"/>
      <sz val="8.5"/>
    </font>
    <font>
      <name val="ＭＳ Ｐ明朝"/>
      <sz val="10"/>
    </font>
    <font>
      <name val="ＭＳ Ｐ明朝"/>
      <sz val="16"/>
    </font>
    <font>
      <name val="ＭＳ Ｐ明朝"/>
      <sz val="10.5"/>
    </font>
    <font>
      <name val="ＭＳ Ｐ明朝"/>
      <sz val="9"/>
    </font>
    <font>
      <b val="1"/>
      <sz val="13"/>
    </font>
    <font>
      <color rgb="00666666"/>
      <sz val="9"/>
    </font>
    <font>
      <b val="1"/>
      <sz val="10"/>
    </font>
    <font>
      <color rgb="00999999"/>
      <sz val="8"/>
    </font>
    <font>
      <b val="1"/>
      <sz val="12"/>
    </font>
    <font>
      <b val="1"/>
      <color rgb="00FFFFFF"/>
      <sz val="14"/>
    </font>
    <font>
      <b val="1"/>
      <sz val="9"/>
    </font>
    <font>
      <b val="1"/>
      <sz val="11"/>
    </font>
  </fonts>
  <fills count="7">
    <fill>
      <patternFill/>
    </fill>
    <fill>
      <patternFill patternType="gray125"/>
    </fill>
    <fill>
      <patternFill patternType="solid">
        <fgColor rgb="00D6E2EF"/>
      </patternFill>
    </fill>
    <fill>
      <patternFill patternType="solid">
        <fgColor rgb="00E8EEF4"/>
      </patternFill>
    </fill>
    <fill>
      <patternFill patternType="solid">
        <fgColor rgb="00EFEFEF"/>
      </patternFill>
    </fill>
    <fill>
      <patternFill patternType="solid">
        <fgColor rgb="00FFFDE7"/>
      </patternFill>
    </fill>
    <fill>
      <patternFill patternType="solid">
        <fgColor rgb="002C6FBB"/>
      </patternFill>
    </fill>
  </fills>
  <borders count="2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style="thin">
        <color indexed="64"/>
      </top>
      <bottom style="thin">
        <color indexed="64"/>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
      <left style="medium">
        <color rgb="001F4E79"/>
      </left>
      <right style="medium">
        <color rgb="001F4E79"/>
      </right>
      <top style="medium">
        <color rgb="001F4E79"/>
      </top>
      <bottom style="medium">
        <color rgb="001F4E79"/>
      </bottom>
    </border>
  </borders>
  <cellStyleXfs count="1">
    <xf numFmtId="0" fontId="0" fillId="0" borderId="0" applyAlignment="1">
      <alignment vertical="center"/>
    </xf>
  </cellStyleXfs>
  <cellXfs count="182">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3" fillId="0" borderId="1" applyAlignment="1" pivotButton="0" quotePrefix="0" xfId="0">
      <alignment vertical="center"/>
    </xf>
    <xf numFmtId="0" fontId="3" fillId="0" borderId="2" applyAlignment="1" pivotButton="0" quotePrefix="0" xfId="0">
      <alignment vertical="center"/>
    </xf>
    <xf numFmtId="0" fontId="3" fillId="0" borderId="3" applyAlignment="1" pivotButton="0" quotePrefix="0" xfId="0">
      <alignment vertical="center"/>
    </xf>
    <xf numFmtId="0" fontId="3" fillId="0" borderId="4" applyAlignment="1" pivotButton="0" quotePrefix="0" xfId="0">
      <alignment vertical="center"/>
    </xf>
    <xf numFmtId="0" fontId="3" fillId="0" borderId="5" applyAlignment="1" pivotButton="0" quotePrefix="0" xfId="0">
      <alignment vertical="center"/>
    </xf>
    <xf numFmtId="0" fontId="7" fillId="0" borderId="0" applyAlignment="1" pivotButton="0" quotePrefix="0" xfId="0">
      <alignment horizontal="center" vertical="center"/>
    </xf>
    <xf numFmtId="0" fontId="7" fillId="0" borderId="5" applyAlignment="1" pivotButton="0" quotePrefix="0" xfId="0">
      <alignment horizontal="center" vertical="center"/>
    </xf>
    <xf numFmtId="0" fontId="7" fillId="0" borderId="0" applyAlignment="1" pivotButton="0" quotePrefix="0" xfId="0">
      <alignment vertical="center"/>
    </xf>
    <xf numFmtId="0" fontId="7" fillId="0" borderId="5" applyAlignment="1" pivotButton="0" quotePrefix="0" xfId="0">
      <alignment vertical="center"/>
    </xf>
    <xf numFmtId="0" fontId="7" fillId="0" borderId="7" applyAlignment="1" pivotButton="0" quotePrefix="0" xfId="0">
      <alignment vertical="center"/>
    </xf>
    <xf numFmtId="0" fontId="3" fillId="0" borderId="7" applyAlignment="1" pivotButton="0" quotePrefix="0" xfId="0">
      <alignment vertical="center"/>
    </xf>
    <xf numFmtId="0" fontId="3" fillId="0" borderId="8" applyAlignment="1" pivotButton="0" quotePrefix="0" xfId="0">
      <alignment vertical="center"/>
    </xf>
    <xf numFmtId="0" fontId="3" fillId="0" borderId="6" applyAlignment="1" pivotButton="0" quotePrefix="0" xfId="0">
      <alignment vertical="center"/>
    </xf>
    <xf numFmtId="0" fontId="7" fillId="0" borderId="2" applyAlignment="1" pivotButton="0" quotePrefix="0" xfId="0">
      <alignment vertical="center"/>
    </xf>
    <xf numFmtId="0" fontId="6" fillId="0" borderId="2" applyAlignment="1" pivotButton="0" quotePrefix="0" xfId="0">
      <alignment vertical="center"/>
    </xf>
    <xf numFmtId="0" fontId="6" fillId="0" borderId="0" applyAlignment="1" pivotButton="0" quotePrefix="0" xfId="0">
      <alignment vertical="center"/>
    </xf>
    <xf numFmtId="0" fontId="6" fillId="0" borderId="7" applyAlignment="1" pivotButton="0" quotePrefix="0" xfId="0">
      <alignment vertical="center"/>
    </xf>
    <xf numFmtId="0" fontId="3" fillId="0" borderId="12" applyAlignment="1" pivotButton="0" quotePrefix="0" xfId="0">
      <alignment vertical="center"/>
    </xf>
    <xf numFmtId="0" fontId="3" fillId="0" borderId="10" applyAlignment="1" pivotButton="0" quotePrefix="0" xfId="0">
      <alignment vertical="center"/>
    </xf>
    <xf numFmtId="0" fontId="3" fillId="0" borderId="11" applyAlignment="1" pivotButton="0" quotePrefix="0" xfId="0">
      <alignment vertical="center"/>
    </xf>
    <xf numFmtId="0" fontId="3" fillId="0" borderId="14" applyAlignment="1" pivotButton="0" quotePrefix="0" xfId="0">
      <alignment vertical="center"/>
    </xf>
    <xf numFmtId="0" fontId="3" fillId="0" borderId="15" applyAlignment="1" pivotButton="0" quotePrefix="0" xfId="0">
      <alignment vertical="center"/>
    </xf>
    <xf numFmtId="0" fontId="7" fillId="0" borderId="2" applyAlignment="1" pivotButton="0" quotePrefix="0" xfId="0">
      <alignment vertical="center" textRotation="255"/>
    </xf>
    <xf numFmtId="0" fontId="7" fillId="0" borderId="0" applyAlignment="1" pivotButton="0" quotePrefix="0" xfId="0">
      <alignment vertical="distributed" textRotation="255"/>
    </xf>
    <xf numFmtId="0" fontId="6" fillId="0" borderId="2" applyAlignment="1" pivotButton="0" quotePrefix="0" xfId="0">
      <alignment vertical="center" textRotation="255"/>
    </xf>
    <xf numFmtId="0" fontId="6" fillId="0" borderId="3" applyAlignment="1" pivotButton="0" quotePrefix="0" xfId="0">
      <alignment vertical="center" textRotation="255"/>
    </xf>
    <xf numFmtId="0" fontId="7" fillId="0" borderId="2" applyAlignment="1" pivotButton="0" quotePrefix="0" xfId="0">
      <alignment vertical="distributed" textRotation="255"/>
    </xf>
    <xf numFmtId="0" fontId="6" fillId="0" borderId="0" applyAlignment="1" pivotButton="0" quotePrefix="0" xfId="0">
      <alignment vertical="center" textRotation="255"/>
    </xf>
    <xf numFmtId="0" fontId="6" fillId="0" borderId="5" applyAlignment="1" pivotButton="0" quotePrefix="0" xfId="0">
      <alignment vertical="center" textRotation="255"/>
    </xf>
    <xf numFmtId="0" fontId="7" fillId="0" borderId="0" applyAlignment="1" pivotButton="0" quotePrefix="0" xfId="0">
      <alignment vertical="center" textRotation="255"/>
    </xf>
    <xf numFmtId="0" fontId="6" fillId="0" borderId="1" applyAlignment="1" pivotButton="0" quotePrefix="0" xfId="0">
      <alignment vertical="center"/>
    </xf>
    <xf numFmtId="0" fontId="6" fillId="0" borderId="3" applyAlignment="1" pivotButton="0" quotePrefix="0" xfId="0">
      <alignment vertical="center"/>
    </xf>
    <xf numFmtId="0" fontId="6" fillId="0" borderId="4" applyAlignment="1" pivotButton="0" quotePrefix="0" xfId="0">
      <alignment vertical="center"/>
    </xf>
    <xf numFmtId="0" fontId="6" fillId="0" borderId="5" applyAlignment="1" pivotButton="0" quotePrefix="0" xfId="0">
      <alignment vertical="center"/>
    </xf>
    <xf numFmtId="0" fontId="6" fillId="0" borderId="6" applyAlignment="1" pivotButton="0" quotePrefix="0" xfId="0">
      <alignment vertical="center"/>
    </xf>
    <xf numFmtId="0" fontId="6" fillId="0" borderId="8" applyAlignment="1" pivotButton="0" quotePrefix="0" xfId="0">
      <alignment vertical="center"/>
    </xf>
    <xf numFmtId="0" fontId="6" fillId="0" borderId="2" applyAlignment="1" pivotButton="0" quotePrefix="0" xfId="0">
      <alignment vertical="center" textRotation="255" wrapText="1"/>
    </xf>
    <xf numFmtId="0" fontId="6" fillId="0" borderId="0" applyAlignment="1" pivotButton="0" quotePrefix="0" xfId="0">
      <alignment vertical="center" textRotation="255" wrapText="1"/>
    </xf>
    <xf numFmtId="0" fontId="6" fillId="0" borderId="7" applyAlignment="1" pivotButton="0" quotePrefix="0" xfId="0">
      <alignment vertical="center" textRotation="255" wrapText="1"/>
    </xf>
    <xf numFmtId="0" fontId="3" fillId="0" borderId="0" applyAlignment="1" pivotButton="0" quotePrefix="0" xfId="0">
      <alignment vertical="center" textRotation="255" wrapText="1"/>
    </xf>
    <xf numFmtId="0" fontId="3" fillId="0" borderId="5" applyAlignment="1" pivotButton="0" quotePrefix="0" xfId="0">
      <alignment vertical="center" textRotation="255" wrapText="1"/>
    </xf>
    <xf numFmtId="0" fontId="6" fillId="0" borderId="8" applyAlignment="1" pivotButton="0" quotePrefix="0" xfId="0">
      <alignment vertical="center" textRotation="255" wrapText="1"/>
    </xf>
    <xf numFmtId="0" fontId="3" fillId="0" borderId="2" applyAlignment="1" pivotButton="0" quotePrefix="0" xfId="0">
      <alignment vertical="center" textRotation="255" wrapText="1"/>
    </xf>
    <xf numFmtId="0" fontId="6" fillId="0" borderId="4" applyAlignment="1" pivotButton="0" quotePrefix="0" xfId="0">
      <alignment horizontal="center" vertical="center"/>
    </xf>
    <xf numFmtId="0" fontId="6" fillId="0" borderId="0" applyAlignment="1" pivotButton="0" quotePrefix="0" xfId="0">
      <alignment horizontal="center" vertical="center"/>
    </xf>
    <xf numFmtId="0" fontId="6" fillId="0" borderId="6" applyAlignment="1" pivotButton="0" quotePrefix="0" xfId="0">
      <alignment horizontal="center" vertical="center"/>
    </xf>
    <xf numFmtId="0" fontId="6" fillId="0" borderId="7" applyAlignment="1" pivotButton="0" quotePrefix="0" xfId="0">
      <alignment horizontal="center" vertical="center"/>
    </xf>
    <xf numFmtId="0" fontId="7" fillId="0" borderId="0" applyAlignment="1" pivotButton="0" quotePrefix="0" xfId="0">
      <alignment horizontal="right" vertical="center"/>
    </xf>
    <xf numFmtId="0" fontId="7" fillId="0" borderId="0" applyAlignment="1" pivotButton="0" quotePrefix="0" xfId="0">
      <alignment horizontal="center" vertical="center"/>
    </xf>
    <xf numFmtId="0" fontId="7" fillId="0" borderId="5" applyAlignment="1" pivotButton="0" quotePrefix="0" xfId="0">
      <alignment horizontal="center" vertical="center"/>
    </xf>
    <xf numFmtId="0" fontId="6" fillId="0" borderId="1" applyAlignment="1" pivotButton="0" quotePrefix="0" xfId="0">
      <alignment horizontal="center" vertical="center"/>
    </xf>
    <xf numFmtId="0" fontId="6" fillId="0" borderId="2" applyAlignment="1" pivotButton="0" quotePrefix="0" xfId="0">
      <alignment horizontal="center" vertical="center"/>
    </xf>
    <xf numFmtId="0" fontId="6" fillId="0" borderId="1" applyAlignment="1" pivotButton="0" quotePrefix="0" xfId="0">
      <alignment horizontal="center" vertical="center" textRotation="255"/>
    </xf>
    <xf numFmtId="0" fontId="6" fillId="0" borderId="2" applyAlignment="1" pivotButton="0" quotePrefix="0" xfId="0">
      <alignment horizontal="center" vertical="center" textRotation="255"/>
    </xf>
    <xf numFmtId="0" fontId="6" fillId="0" borderId="3" applyAlignment="1" pivotButton="0" quotePrefix="0" xfId="0">
      <alignment horizontal="center" vertical="center" textRotation="255"/>
    </xf>
    <xf numFmtId="0" fontId="6" fillId="0" borderId="4" applyAlignment="1" pivotButton="0" quotePrefix="0" xfId="0">
      <alignment horizontal="center" vertical="center" textRotation="255"/>
    </xf>
    <xf numFmtId="0" fontId="6" fillId="0" borderId="0" applyAlignment="1" pivotButton="0" quotePrefix="0" xfId="0">
      <alignment horizontal="center" vertical="center" textRotation="255"/>
    </xf>
    <xf numFmtId="0" fontId="6" fillId="0" borderId="5" applyAlignment="1" pivotButton="0" quotePrefix="0" xfId="0">
      <alignment horizontal="center" vertical="center" textRotation="255"/>
    </xf>
    <xf numFmtId="0" fontId="6" fillId="0" borderId="6" applyAlignment="1" pivotButton="0" quotePrefix="0" xfId="0">
      <alignment horizontal="center" vertical="center" textRotation="255"/>
    </xf>
    <xf numFmtId="0" fontId="6" fillId="0" borderId="7" applyAlignment="1" pivotButton="0" quotePrefix="0" xfId="0">
      <alignment horizontal="center" vertical="center" textRotation="255"/>
    </xf>
    <xf numFmtId="0" fontId="6" fillId="0" borderId="8" applyAlignment="1" pivotButton="0" quotePrefix="0" xfId="0">
      <alignment horizontal="center" vertical="center" textRotation="255"/>
    </xf>
    <xf numFmtId="0" fontId="6" fillId="0" borderId="1" applyAlignment="1" pivotButton="0" quotePrefix="0" xfId="0">
      <alignment horizontal="center" vertical="center" textRotation="255" wrapText="1"/>
    </xf>
    <xf numFmtId="0" fontId="6" fillId="0" borderId="2" applyAlignment="1" pivotButton="0" quotePrefix="0" xfId="0">
      <alignment horizontal="center" vertical="center" textRotation="255" wrapText="1"/>
    </xf>
    <xf numFmtId="0" fontId="6" fillId="0" borderId="4" applyAlignment="1" pivotButton="0" quotePrefix="0" xfId="0">
      <alignment horizontal="center" vertical="center" textRotation="255" wrapText="1"/>
    </xf>
    <xf numFmtId="0" fontId="6" fillId="0" borderId="0" applyAlignment="1" pivotButton="0" quotePrefix="0" xfId="0">
      <alignment horizontal="center" vertical="center" textRotation="255" wrapText="1"/>
    </xf>
    <xf numFmtId="0" fontId="6" fillId="0" borderId="6" applyAlignment="1" pivotButton="0" quotePrefix="0" xfId="0">
      <alignment horizontal="center" vertical="center" textRotation="255" wrapText="1"/>
    </xf>
    <xf numFmtId="0" fontId="6" fillId="0" borderId="7" applyAlignment="1" pivotButton="0" quotePrefix="0" xfId="0">
      <alignment horizontal="center" vertical="center" textRotation="255" wrapText="1"/>
    </xf>
    <xf numFmtId="0" fontId="3" fillId="0" borderId="0" applyAlignment="1" pivotButton="0" quotePrefix="0" xfId="0">
      <alignment horizontal="center" vertical="center" textRotation="255" wrapText="1"/>
    </xf>
    <xf numFmtId="0" fontId="3" fillId="0" borderId="5" applyAlignment="1" pivotButton="0" quotePrefix="0" xfId="0">
      <alignment horizontal="center" vertical="center" textRotation="255" wrapText="1"/>
    </xf>
    <xf numFmtId="0" fontId="7" fillId="0" borderId="5" applyAlignment="1" pivotButton="0" quotePrefix="0" xfId="0">
      <alignment horizontal="right" vertical="center"/>
    </xf>
    <xf numFmtId="0" fontId="7" fillId="0" borderId="7" applyAlignment="1" pivotButton="0" quotePrefix="0" xfId="0">
      <alignment horizontal="right" vertical="center"/>
    </xf>
    <xf numFmtId="0" fontId="7" fillId="0" borderId="8" applyAlignment="1" pivotButton="0" quotePrefix="0" xfId="0">
      <alignment horizontal="right" vertical="center"/>
    </xf>
    <xf numFmtId="0" fontId="7" fillId="0" borderId="2" applyAlignment="1" pivotButton="0" quotePrefix="0" xfId="0">
      <alignment horizontal="center" vertical="center"/>
    </xf>
    <xf numFmtId="0" fontId="6" fillId="0" borderId="5" applyAlignment="1" pivotButton="0" quotePrefix="0" xfId="0">
      <alignment horizontal="center" vertical="center" textRotation="255" wrapText="1"/>
    </xf>
    <xf numFmtId="0" fontId="6" fillId="0" borderId="8" applyAlignment="1" pivotButton="0" quotePrefix="0" xfId="0">
      <alignment horizontal="center" vertical="center" textRotation="255" wrapText="1"/>
    </xf>
    <xf numFmtId="0" fontId="6" fillId="0" borderId="1" applyAlignment="1" pivotButton="0" quotePrefix="0" xfId="0">
      <alignment horizontal="center" vertical="center" wrapText="1"/>
    </xf>
    <xf numFmtId="0" fontId="6" fillId="0" borderId="2"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5"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0" fontId="7" fillId="0" borderId="2" applyAlignment="1" pivotButton="0" quotePrefix="0" xfId="0">
      <alignment horizontal="right" vertical="center"/>
    </xf>
    <xf numFmtId="0" fontId="7" fillId="0" borderId="3" applyAlignment="1" pivotButton="0" quotePrefix="0" xfId="0">
      <alignment horizontal="right" vertical="center"/>
    </xf>
    <xf numFmtId="0" fontId="8" fillId="0" borderId="4" applyAlignment="1" pivotButton="0" quotePrefix="0" xfId="0">
      <alignment horizontal="left" vertical="center" wrapText="1"/>
    </xf>
    <xf numFmtId="0" fontId="8" fillId="0" borderId="0" applyAlignment="1" pivotButton="0" quotePrefix="0" xfId="0">
      <alignment horizontal="left" vertical="center" wrapText="1"/>
    </xf>
    <xf numFmtId="0" fontId="6" fillId="0" borderId="4" applyAlignment="1" pivotButton="0" quotePrefix="0" xfId="0">
      <alignment horizontal="left" vertical="center"/>
    </xf>
    <xf numFmtId="0" fontId="6" fillId="0" borderId="0" applyAlignment="1" pivotButton="0" quotePrefix="0" xfId="0">
      <alignment horizontal="left" vertical="center"/>
    </xf>
    <xf numFmtId="0" fontId="7" fillId="0" borderId="3" applyAlignment="1" pivotButton="0" quotePrefix="0" xfId="0">
      <alignment horizontal="center" vertical="center"/>
    </xf>
    <xf numFmtId="0" fontId="7" fillId="0" borderId="7" applyAlignment="1" pivotButton="0" quotePrefix="0" xfId="0">
      <alignment horizontal="center" vertical="center"/>
    </xf>
    <xf numFmtId="0" fontId="7" fillId="0" borderId="8" applyAlignment="1" pivotButton="0" quotePrefix="0" xfId="0">
      <alignment horizontal="center" vertical="center"/>
    </xf>
    <xf numFmtId="0" fontId="7" fillId="0" borderId="1" applyAlignment="1" pivotButton="0" quotePrefix="0" xfId="0">
      <alignment horizontal="center" vertical="center"/>
    </xf>
    <xf numFmtId="0" fontId="7" fillId="0" borderId="4"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7" fillId="0" borderId="11" applyAlignment="1" pivotButton="0" quotePrefix="0" xfId="0">
      <alignment horizontal="center" vertical="center"/>
    </xf>
    <xf numFmtId="0" fontId="6" fillId="0" borderId="13" applyAlignment="1" pivotButton="0" quotePrefix="0" xfId="0">
      <alignment horizontal="center" vertical="center"/>
    </xf>
    <xf numFmtId="0" fontId="6" fillId="0" borderId="14" applyAlignment="1" pivotButton="0" quotePrefix="0" xfId="0">
      <alignment horizontal="center" vertical="center"/>
    </xf>
    <xf numFmtId="0" fontId="6" fillId="0" borderId="15" applyAlignment="1" pivotButton="0" quotePrefix="0" xfId="0">
      <alignment horizontal="center" vertical="center"/>
    </xf>
    <xf numFmtId="0" fontId="6" fillId="0" borderId="5" applyAlignment="1" pivotButton="0" quotePrefix="0" xfId="0">
      <alignment horizontal="center" vertical="center"/>
    </xf>
    <xf numFmtId="0" fontId="6" fillId="0" borderId="8" applyAlignment="1" pivotButton="0" quotePrefix="0" xfId="0">
      <alignment horizontal="center" vertical="center"/>
    </xf>
    <xf numFmtId="0" fontId="3" fillId="0" borderId="13" applyAlignment="1" pivotButton="0" quotePrefix="0" xfId="0">
      <alignment horizontal="center" vertical="center"/>
    </xf>
    <xf numFmtId="0" fontId="3" fillId="0" borderId="14" applyAlignment="1" pivotButton="0" quotePrefix="0" xfId="0">
      <alignment horizontal="center" vertical="center"/>
    </xf>
    <xf numFmtId="0" fontId="3" fillId="0" borderId="4" applyAlignment="1" pivotButton="0" quotePrefix="0" xfId="0">
      <alignment horizontal="center" vertical="center"/>
    </xf>
    <xf numFmtId="0" fontId="3" fillId="0" borderId="0" applyAlignment="1" pivotButton="0" quotePrefix="0" xfId="0">
      <alignment horizontal="center" vertical="center"/>
    </xf>
    <xf numFmtId="0" fontId="6" fillId="0" borderId="3" applyAlignment="1" pivotButton="0" quotePrefix="0" xfId="0">
      <alignment horizontal="center" vertical="center"/>
    </xf>
    <xf numFmtId="0" fontId="7" fillId="0" borderId="6" applyAlignment="1" pivotButton="0" quotePrefix="0" xfId="0">
      <alignment horizontal="center" vertical="center"/>
    </xf>
    <xf numFmtId="0" fontId="7" fillId="0" borderId="0" applyAlignment="1" pivotButton="0" quotePrefix="0" xfId="0">
      <alignment horizontal="center" vertical="distributed"/>
    </xf>
    <xf numFmtId="0" fontId="5" fillId="0" borderId="0" applyAlignment="1" pivotButton="0" quotePrefix="0" xfId="0">
      <alignment horizontal="center" vertical="center"/>
    </xf>
    <xf numFmtId="0" fontId="3" fillId="0" borderId="7" applyAlignment="1" pivotButton="0" quotePrefix="0" xfId="0">
      <alignment horizontal="center" vertical="center"/>
    </xf>
    <xf numFmtId="0" fontId="6" fillId="0" borderId="4"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pivotButton="0" quotePrefix="0" xfId="0"/>
    <xf numFmtId="0" fontId="20" fillId="0" borderId="0" pivotButton="0" quotePrefix="0" xfId="0"/>
    <xf numFmtId="0" fontId="13" fillId="0" borderId="0" pivotButton="0" quotePrefix="0" xfId="0"/>
    <xf numFmtId="0" fontId="14" fillId="0" borderId="0" pivotButton="0" quotePrefix="0" xfId="0"/>
    <xf numFmtId="0" fontId="15" fillId="2" borderId="0" applyAlignment="1" pivotButton="0" quotePrefix="0" xfId="0">
      <alignment horizontal="center"/>
    </xf>
    <xf numFmtId="0" fontId="0" fillId="2" borderId="0" pivotButton="0" quotePrefix="0" xfId="0"/>
    <xf numFmtId="0" fontId="15" fillId="3" borderId="25" applyAlignment="1" pivotButton="0" quotePrefix="0" xfId="0">
      <alignment horizontal="center" vertical="center" wrapText="1"/>
    </xf>
    <xf numFmtId="0" fontId="16" fillId="0" borderId="0" pivotButton="0" quotePrefix="0" xfId="0"/>
    <xf numFmtId="0" fontId="0" fillId="4" borderId="25" applyAlignment="1" pivotButton="0" quotePrefix="0" xfId="0">
      <alignment vertical="top" wrapText="1"/>
    </xf>
    <xf numFmtId="0" fontId="0" fillId="5" borderId="25" applyAlignment="1" pivotButton="0" quotePrefix="0" xfId="0">
      <alignment vertical="top" wrapText="1"/>
    </xf>
    <xf numFmtId="165" fontId="0" fillId="5" borderId="25" applyAlignment="1" pivotButton="0" quotePrefix="0" xfId="0">
      <alignment vertical="top" wrapText="1"/>
    </xf>
    <xf numFmtId="0" fontId="17" fillId="0" borderId="0" pivotButton="0" quotePrefix="0" xfId="0"/>
    <xf numFmtId="0" fontId="19" fillId="3" borderId="0" pivotButton="0" quotePrefix="0" xfId="0"/>
    <xf numFmtId="0" fontId="0" fillId="5" borderId="0" pivotButton="0" quotePrefix="0" xfId="0"/>
    <xf numFmtId="165" fontId="0" fillId="0" borderId="0" pivotButton="0" quotePrefix="0" xfId="0"/>
    <xf numFmtId="165" fontId="0" fillId="5" borderId="0" pivotButton="0" quotePrefix="0" xfId="0"/>
    <xf numFmtId="0" fontId="17" fillId="5" borderId="26" applyAlignment="1" pivotButton="0" quotePrefix="0" xfId="0">
      <alignment horizontal="center"/>
    </xf>
    <xf numFmtId="0" fontId="18" fillId="6" borderId="27" applyAlignment="1" pivotButton="0" quotePrefix="0" xfId="0">
      <alignment horizontal="center" vertical="center"/>
    </xf>
    <xf numFmtId="0" fontId="0" fillId="0" borderId="27" pivotButton="0" quotePrefix="0" xfId="0"/>
    <xf numFmtId="0" fontId="15" fillId="0" borderId="0" pivotButton="0" quotePrefix="0" xfId="0"/>
    <xf numFmtId="0" fontId="0" fillId="5" borderId="0" applyAlignment="1" pivotButton="0" quotePrefix="0" xfId="0">
      <alignment horizontal="center"/>
    </xf>
    <xf numFmtId="0" fontId="6" fillId="0" borderId="18" applyAlignment="1" pivotButton="0" quotePrefix="0" xfId="0">
      <alignment horizontal="center" vertical="center" textRotation="255"/>
    </xf>
    <xf numFmtId="0" fontId="0" fillId="0" borderId="2" pivotButton="0" quotePrefix="0" xfId="0"/>
    <xf numFmtId="0" fontId="0" fillId="0" borderId="3" pivotButton="0" quotePrefix="0" xfId="0"/>
    <xf numFmtId="0" fontId="7" fillId="0" borderId="18" applyAlignment="1" pivotButton="0" quotePrefix="0" xfId="0">
      <alignment horizontal="center" vertical="center"/>
    </xf>
    <xf numFmtId="0" fontId="0" fillId="0" borderId="4" pivotButton="0" quotePrefix="0" xfId="0"/>
    <xf numFmtId="0" fontId="0" fillId="0" borderId="5" pivotButton="0" quotePrefix="0" xfId="0"/>
    <xf numFmtId="0" fontId="11" fillId="0" borderId="7"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9" fillId="0" borderId="24" applyAlignment="1" pivotButton="0" quotePrefix="0" xfId="0">
      <alignment horizontal="center" vertical="center"/>
    </xf>
    <xf numFmtId="0" fontId="9" fillId="0" borderId="5" applyAlignment="1" pivotButton="0" quotePrefix="0" xfId="0">
      <alignment horizontal="left" vertical="center" shrinkToFit="1" indent="1"/>
    </xf>
    <xf numFmtId="0" fontId="9" fillId="0" borderId="21" applyAlignment="1" pivotButton="0" quotePrefix="0" xfId="0">
      <alignment horizontal="center" vertical="center" shrinkToFit="1"/>
    </xf>
    <xf numFmtId="0" fontId="6" fillId="0" borderId="18" applyAlignment="1" pivotButton="0" quotePrefix="0" xfId="0">
      <alignment horizontal="center" vertical="center"/>
    </xf>
    <xf numFmtId="0" fontId="10" fillId="0" borderId="18" applyAlignment="1" pivotButton="0" quotePrefix="0" xfId="0">
      <alignment horizontal="center" vertical="center" shrinkToFit="1"/>
    </xf>
    <xf numFmtId="0" fontId="7" fillId="0" borderId="17" applyAlignment="1" pivotButton="0" quotePrefix="0" xfId="0">
      <alignment horizontal="center" vertical="center"/>
    </xf>
    <xf numFmtId="0" fontId="11" fillId="0" borderId="2" applyAlignment="1" pivotButton="0" quotePrefix="0" xfId="0">
      <alignment horizontal="center" vertical="center"/>
    </xf>
    <xf numFmtId="0" fontId="7" fillId="0" borderId="12" applyAlignment="1" pivotButton="0" quotePrefix="0" xfId="0">
      <alignment horizontal="center" vertical="center"/>
    </xf>
    <xf numFmtId="0" fontId="11" fillId="0" borderId="12" applyAlignment="1" pivotButton="0" quotePrefix="0" xfId="0">
      <alignment horizontal="center" vertical="center"/>
    </xf>
    <xf numFmtId="0" fontId="7" fillId="0" borderId="21" applyAlignment="1" pivotButton="0" quotePrefix="0" xfId="0">
      <alignment horizontal="center" vertical="center"/>
    </xf>
    <xf numFmtId="0" fontId="7" fillId="0" borderId="22" applyAlignment="1" pivotButton="0" quotePrefix="0" xfId="0">
      <alignment horizontal="center" vertical="center"/>
    </xf>
    <xf numFmtId="0" fontId="12" fillId="0" borderId="23" applyAlignment="1" pivotButton="0" quotePrefix="0" xfId="0">
      <alignment horizontal="left" vertical="center" indent="1"/>
    </xf>
    <xf numFmtId="0" fontId="9" fillId="0" borderId="19" applyAlignment="1" pivotButton="0" quotePrefix="0" xfId="0">
      <alignment horizontal="center" vertical="center"/>
    </xf>
    <xf numFmtId="0" fontId="0" fillId="0" borderId="9" pivotButton="0" quotePrefix="0" xfId="0"/>
    <xf numFmtId="0" fontId="0" fillId="0" borderId="10" pivotButton="0" quotePrefix="0" xfId="0"/>
    <xf numFmtId="0" fontId="0" fillId="0" borderId="11" pivotButton="0" quotePrefix="0" xfId="0"/>
    <xf numFmtId="0" fontId="6" fillId="0" borderId="20" applyAlignment="1" pivotButton="0" quotePrefix="0" xfId="0">
      <alignment horizontal="center" vertical="center"/>
    </xf>
    <xf numFmtId="0" fontId="0" fillId="0" borderId="14" pivotButton="0" quotePrefix="0" xfId="0"/>
    <xf numFmtId="0" fontId="0" fillId="0" borderId="15" pivotButton="0" quotePrefix="0" xfId="0"/>
    <xf numFmtId="0" fontId="9" fillId="0" borderId="14" applyAlignment="1" pivotButton="0" quotePrefix="0" xfId="0">
      <alignment horizontal="left" vertical="center"/>
    </xf>
    <xf numFmtId="0" fontId="6" fillId="0" borderId="16" applyAlignment="1" pivotButton="0" quotePrefix="0" xfId="0">
      <alignment horizontal="center" vertical="center" textRotation="255"/>
    </xf>
    <xf numFmtId="0" fontId="9" fillId="0" borderId="3" applyAlignment="1" pivotButton="0" quotePrefix="0" xfId="0">
      <alignment horizontal="left" vertical="top" wrapText="1" indent="1"/>
    </xf>
    <xf numFmtId="0" fontId="9" fillId="0" borderId="19" applyAlignment="1" pivotButton="0" quotePrefix="0" xfId="0">
      <alignment horizontal="left" vertical="center" wrapText="1" indent="1"/>
    </xf>
    <xf numFmtId="0" fontId="9" fillId="0" borderId="0" applyAlignment="1" pivotButton="0" quotePrefix="0" xfId="0">
      <alignment horizontal="left" vertical="center"/>
    </xf>
    <xf numFmtId="0" fontId="9" fillId="0" borderId="8" applyAlignment="1" pivotButton="0" quotePrefix="0" xfId="0">
      <alignment horizontal="center" vertical="center" wrapText="1"/>
    </xf>
    <xf numFmtId="0" fontId="6" fillId="0" borderId="17" applyAlignment="1" pivotButton="0" quotePrefix="0" xfId="0">
      <alignment horizontal="center" vertical="center" textRotation="255" wrapText="1"/>
    </xf>
    <xf numFmtId="0" fontId="6" fillId="0" borderId="12" applyAlignment="1" pivotButton="0" quotePrefix="0" xfId="0">
      <alignment horizontal="center" vertical="center" textRotation="255" wrapText="1"/>
    </xf>
    <xf numFmtId="0" fontId="9" fillId="0" borderId="21" applyAlignment="1" pivotButton="0" quotePrefix="0" xfId="0">
      <alignment horizontal="left" vertical="top" wrapText="1" indent="1"/>
    </xf>
    <xf numFmtId="0" fontId="6" fillId="0" borderId="18" applyAlignment="1" pivotButton="0" quotePrefix="0" xfId="0">
      <alignment horizontal="center" vertical="center" wrapText="1"/>
    </xf>
    <xf numFmtId="0" fontId="9" fillId="0" borderId="4" applyAlignment="1" pivotButton="0" quotePrefix="0" xfId="0">
      <alignment horizontal="left" vertical="center" wrapText="1"/>
    </xf>
    <xf numFmtId="0" fontId="11" fillId="0" borderId="0" applyAlignment="1" pivotButton="0" quotePrefix="0" xfId="0">
      <alignment horizontal="center" vertical="center"/>
    </xf>
    <xf numFmtId="0" fontId="6" fillId="0" borderId="19" applyAlignment="1" pivotButton="0" quotePrefix="0" xfId="0">
      <alignment horizontal="center" vertical="center" textRotation="255" wrapText="1"/>
    </xf>
    <xf numFmtId="0" fontId="19"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0</xdr:row>
      <xdr:rowOff>0</xdr:rowOff>
    </xdr:from>
    <xdr:to>
      <xdr:col>60</xdr:col>
      <xdr:colOff>667</xdr:colOff>
      <xdr:row>37</xdr:row>
      <xdr:rowOff>38531</xdr:rowOff>
    </xdr:to>
    <xdr:pic>
      <xdr:nvPicPr>
        <xdr:cNvPr id="100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0</xdr:row>
      <xdr:rowOff>0</xdr:rowOff>
    </xdr:from>
    <xdr:to>
      <xdr:col>60</xdr:col>
      <xdr:colOff>667</xdr:colOff>
      <xdr:row>11</xdr:row>
      <xdr:rowOff>66812</xdr:rowOff>
    </xdr:to>
    <xdr:pic>
      <xdr:nvPicPr>
        <xdr:cNvPr id="100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0</xdr:row>
      <xdr:rowOff>0</xdr:rowOff>
    </xdr:from>
    <xdr:to>
      <xdr:col>60</xdr:col>
      <xdr:colOff>38775</xdr:colOff>
      <xdr:row>54</xdr:row>
      <xdr:rowOff>29210</xdr:rowOff>
    </xdr:to>
    <xdr:pic>
      <xdr:nvPicPr>
        <xdr:cNvPr id="100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0</xdr:row>
      <xdr:rowOff>0</xdr:rowOff>
    </xdr:from>
    <xdr:to>
      <xdr:col>125</xdr:col>
      <xdr:colOff>10434</xdr:colOff>
      <xdr:row>24</xdr:row>
      <xdr:rowOff>57432</xdr:rowOff>
    </xdr:to>
    <xdr:pic>
      <xdr:nvPicPr>
        <xdr:cNvPr id="100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0</xdr:row>
      <xdr:rowOff>0</xdr:rowOff>
    </xdr:from>
    <xdr:to>
      <xdr:col>125</xdr:col>
      <xdr:colOff>678</xdr:colOff>
      <xdr:row>48</xdr:row>
      <xdr:rowOff>29136</xdr:rowOff>
    </xdr:to>
    <xdr:pic>
      <xdr:nvPicPr>
        <xdr:cNvPr id="100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0</xdr:row>
      <xdr:rowOff>0</xdr:rowOff>
    </xdr:from>
    <xdr:to>
      <xdr:col>125</xdr:col>
      <xdr:colOff>679</xdr:colOff>
      <xdr:row>38</xdr:row>
      <xdr:rowOff>9964</xdr:rowOff>
    </xdr:to>
    <xdr:pic>
      <xdr:nvPicPr>
        <xdr:cNvPr id="100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4</xdr:row>
      <xdr:rowOff>19050</xdr:rowOff>
    </xdr:from>
    <xdr:ext cx="4758568" cy="3079962"/>
    <xdr:pic>
      <xdr:nvPicPr>
        <xdr:cNvPr id="100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32</xdr:row>
      <xdr:rowOff>66675</xdr:rowOff>
    </xdr:from>
    <xdr:ext cx="4758568" cy="977271"/>
    <xdr:pic>
      <xdr:nvPicPr>
        <xdr:cNvPr id="100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33</xdr:row>
      <xdr:rowOff>0</xdr:rowOff>
    </xdr:from>
    <xdr:ext cx="4815726" cy="4538476"/>
    <xdr:pic>
      <xdr:nvPicPr>
        <xdr:cNvPr id="100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xdr:row>
      <xdr:rowOff>76200</xdr:rowOff>
    </xdr:from>
    <xdr:ext cx="6494003" cy="2014655"/>
    <xdr:pic>
      <xdr:nvPicPr>
        <xdr:cNvPr id="101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4</xdr:row>
      <xdr:rowOff>0</xdr:rowOff>
    </xdr:from>
    <xdr:ext cx="4845619" cy="4010586"/>
    <xdr:pic>
      <xdr:nvPicPr>
        <xdr:cNvPr id="101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51</xdr:row>
      <xdr:rowOff>95250</xdr:rowOff>
    </xdr:from>
    <xdr:ext cx="4851531" cy="3133507"/>
    <xdr:pic>
      <xdr:nvPicPr>
        <xdr:cNvPr id="101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4</xdr:row>
      <xdr:rowOff>19050</xdr:rowOff>
    </xdr:from>
    <xdr:ext cx="4782217" cy="3086531"/>
    <xdr:pic>
      <xdr:nvPicPr>
        <xdr:cNvPr id="101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32</xdr:row>
      <xdr:rowOff>66675</xdr:rowOff>
    </xdr:from>
    <xdr:ext cx="4782217" cy="981212"/>
    <xdr:pic>
      <xdr:nvPicPr>
        <xdr:cNvPr id="101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33</xdr:row>
      <xdr:rowOff>0</xdr:rowOff>
    </xdr:from>
    <xdr:ext cx="4839375" cy="4553585"/>
    <xdr:pic>
      <xdr:nvPicPr>
        <xdr:cNvPr id="101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xdr:row>
      <xdr:rowOff>76200</xdr:rowOff>
    </xdr:from>
    <xdr:ext cx="6516009" cy="2019582"/>
    <xdr:pic>
      <xdr:nvPicPr>
        <xdr:cNvPr id="101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4</xdr:row>
      <xdr:rowOff>0</xdr:rowOff>
    </xdr:from>
    <xdr:ext cx="4858428" cy="4020111"/>
    <xdr:pic>
      <xdr:nvPicPr>
        <xdr:cNvPr id="101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51</xdr:row>
      <xdr:rowOff>95250</xdr:rowOff>
    </xdr:from>
    <xdr:ext cx="4867954" cy="3143689"/>
    <xdr:pic>
      <xdr:nvPicPr>
        <xdr:cNvPr id="101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51</xdr:row>
      <xdr:rowOff>85726</xdr:rowOff>
    </xdr:from>
    <xdr:to>
      <xdr:col>74</xdr:col>
      <xdr:colOff>57151</xdr:colOff>
      <xdr:row>68</xdr:row>
      <xdr:rowOff>0</xdr:rowOff>
    </xdr:to>
    <xdr:sp macro="" textlink="">
      <xdr:nvSpPr>
        <xdr:cNvPr id="101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xdr:row>
      <xdr:rowOff>31750</xdr:rowOff>
    </xdr:from>
    <xdr:to>
      <xdr:col>21</xdr:col>
      <xdr:colOff>25400</xdr:colOff>
      <xdr:row>23</xdr:row>
      <xdr:rowOff>19050</xdr:rowOff>
    </xdr:to>
    <xdr:sp macro="" textlink="">
      <xdr:nvSpPr>
        <xdr:cNvPr id="102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52</xdr:row>
      <xdr:rowOff>25400</xdr:rowOff>
    </xdr:from>
    <xdr:to>
      <xdr:col>61</xdr:col>
      <xdr:colOff>25400</xdr:colOff>
      <xdr:row>55</xdr:row>
      <xdr:rowOff>57150</xdr:rowOff>
    </xdr:to>
    <xdr:sp macro="" textlink="">
      <xdr:nvSpPr>
        <xdr:cNvPr id="102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91</xdr:row>
      <xdr:rowOff>0</xdr:rowOff>
    </xdr:from>
    <xdr:to>
      <xdr:col>60</xdr:col>
      <xdr:colOff>667</xdr:colOff>
      <xdr:row>128</xdr:row>
      <xdr:rowOff>38531</xdr:rowOff>
    </xdr:to>
    <xdr:pic>
      <xdr:nvPicPr>
        <xdr:cNvPr id="102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91</xdr:row>
      <xdr:rowOff>0</xdr:rowOff>
    </xdr:from>
    <xdr:to>
      <xdr:col>60</xdr:col>
      <xdr:colOff>667</xdr:colOff>
      <xdr:row>102</xdr:row>
      <xdr:rowOff>66812</xdr:rowOff>
    </xdr:to>
    <xdr:pic>
      <xdr:nvPicPr>
        <xdr:cNvPr id="102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91</xdr:row>
      <xdr:rowOff>0</xdr:rowOff>
    </xdr:from>
    <xdr:to>
      <xdr:col>60</xdr:col>
      <xdr:colOff>38775</xdr:colOff>
      <xdr:row>145</xdr:row>
      <xdr:rowOff>29210</xdr:rowOff>
    </xdr:to>
    <xdr:pic>
      <xdr:nvPicPr>
        <xdr:cNvPr id="102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91</xdr:row>
      <xdr:rowOff>0</xdr:rowOff>
    </xdr:from>
    <xdr:to>
      <xdr:col>125</xdr:col>
      <xdr:colOff>10434</xdr:colOff>
      <xdr:row>115</xdr:row>
      <xdr:rowOff>57432</xdr:rowOff>
    </xdr:to>
    <xdr:pic>
      <xdr:nvPicPr>
        <xdr:cNvPr id="102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91</xdr:row>
      <xdr:rowOff>0</xdr:rowOff>
    </xdr:from>
    <xdr:to>
      <xdr:col>125</xdr:col>
      <xdr:colOff>678</xdr:colOff>
      <xdr:row>139</xdr:row>
      <xdr:rowOff>29136</xdr:rowOff>
    </xdr:to>
    <xdr:pic>
      <xdr:nvPicPr>
        <xdr:cNvPr id="102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91</xdr:row>
      <xdr:rowOff>0</xdr:rowOff>
    </xdr:from>
    <xdr:to>
      <xdr:col>125</xdr:col>
      <xdr:colOff>679</xdr:colOff>
      <xdr:row>129</xdr:row>
      <xdr:rowOff>9964</xdr:rowOff>
    </xdr:to>
    <xdr:pic>
      <xdr:nvPicPr>
        <xdr:cNvPr id="102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95</xdr:row>
      <xdr:rowOff>19050</xdr:rowOff>
    </xdr:from>
    <xdr:ext cx="4758568" cy="3079962"/>
    <xdr:pic>
      <xdr:nvPicPr>
        <xdr:cNvPr id="102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123</xdr:row>
      <xdr:rowOff>66675</xdr:rowOff>
    </xdr:from>
    <xdr:ext cx="4758568" cy="977271"/>
    <xdr:pic>
      <xdr:nvPicPr>
        <xdr:cNvPr id="102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124</xdr:row>
      <xdr:rowOff>0</xdr:rowOff>
    </xdr:from>
    <xdr:ext cx="4815726" cy="4538476"/>
    <xdr:pic>
      <xdr:nvPicPr>
        <xdr:cNvPr id="103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94</xdr:row>
      <xdr:rowOff>76200</xdr:rowOff>
    </xdr:from>
    <xdr:ext cx="6494003" cy="2014655"/>
    <xdr:pic>
      <xdr:nvPicPr>
        <xdr:cNvPr id="103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95</xdr:row>
      <xdr:rowOff>0</xdr:rowOff>
    </xdr:from>
    <xdr:ext cx="4845619" cy="4010586"/>
    <xdr:pic>
      <xdr:nvPicPr>
        <xdr:cNvPr id="103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142</xdr:row>
      <xdr:rowOff>95250</xdr:rowOff>
    </xdr:from>
    <xdr:ext cx="4851531" cy="3133507"/>
    <xdr:pic>
      <xdr:nvPicPr>
        <xdr:cNvPr id="103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95</xdr:row>
      <xdr:rowOff>19050</xdr:rowOff>
    </xdr:from>
    <xdr:ext cx="4782217" cy="3086531"/>
    <xdr:pic>
      <xdr:nvPicPr>
        <xdr:cNvPr id="103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123</xdr:row>
      <xdr:rowOff>66675</xdr:rowOff>
    </xdr:from>
    <xdr:ext cx="4782217" cy="981212"/>
    <xdr:pic>
      <xdr:nvPicPr>
        <xdr:cNvPr id="103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124</xdr:row>
      <xdr:rowOff>0</xdr:rowOff>
    </xdr:from>
    <xdr:ext cx="4839375" cy="4553585"/>
    <xdr:pic>
      <xdr:nvPicPr>
        <xdr:cNvPr id="103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94</xdr:row>
      <xdr:rowOff>76200</xdr:rowOff>
    </xdr:from>
    <xdr:ext cx="6516009" cy="2019582"/>
    <xdr:pic>
      <xdr:nvPicPr>
        <xdr:cNvPr id="103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95</xdr:row>
      <xdr:rowOff>0</xdr:rowOff>
    </xdr:from>
    <xdr:ext cx="4858428" cy="4020111"/>
    <xdr:pic>
      <xdr:nvPicPr>
        <xdr:cNvPr id="103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142</xdr:row>
      <xdr:rowOff>95250</xdr:rowOff>
    </xdr:from>
    <xdr:ext cx="4867954" cy="3143689"/>
    <xdr:pic>
      <xdr:nvPicPr>
        <xdr:cNvPr id="103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142</xdr:row>
      <xdr:rowOff>85726</xdr:rowOff>
    </xdr:from>
    <xdr:to>
      <xdr:col>74</xdr:col>
      <xdr:colOff>57151</xdr:colOff>
      <xdr:row>159</xdr:row>
      <xdr:rowOff>0</xdr:rowOff>
    </xdr:to>
    <xdr:sp macro="" textlink="">
      <xdr:nvSpPr>
        <xdr:cNvPr id="104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111</xdr:row>
      <xdr:rowOff>31750</xdr:rowOff>
    </xdr:from>
    <xdr:to>
      <xdr:col>21</xdr:col>
      <xdr:colOff>25400</xdr:colOff>
      <xdr:row>114</xdr:row>
      <xdr:rowOff>19050</xdr:rowOff>
    </xdr:to>
    <xdr:sp macro="" textlink="">
      <xdr:nvSpPr>
        <xdr:cNvPr id="104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143</xdr:row>
      <xdr:rowOff>25400</xdr:rowOff>
    </xdr:from>
    <xdr:to>
      <xdr:col>61</xdr:col>
      <xdr:colOff>25400</xdr:colOff>
      <xdr:row>146</xdr:row>
      <xdr:rowOff>57150</xdr:rowOff>
    </xdr:to>
    <xdr:sp macro="" textlink="">
      <xdr:nvSpPr>
        <xdr:cNvPr id="104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182</xdr:row>
      <xdr:rowOff>0</xdr:rowOff>
    </xdr:from>
    <xdr:to>
      <xdr:col>60</xdr:col>
      <xdr:colOff>667</xdr:colOff>
      <xdr:row>219</xdr:row>
      <xdr:rowOff>38531</xdr:rowOff>
    </xdr:to>
    <xdr:pic>
      <xdr:nvPicPr>
        <xdr:cNvPr id="104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182</xdr:row>
      <xdr:rowOff>0</xdr:rowOff>
    </xdr:from>
    <xdr:to>
      <xdr:col>60</xdr:col>
      <xdr:colOff>667</xdr:colOff>
      <xdr:row>193</xdr:row>
      <xdr:rowOff>66812</xdr:rowOff>
    </xdr:to>
    <xdr:pic>
      <xdr:nvPicPr>
        <xdr:cNvPr id="104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182</xdr:row>
      <xdr:rowOff>0</xdr:rowOff>
    </xdr:from>
    <xdr:to>
      <xdr:col>60</xdr:col>
      <xdr:colOff>38775</xdr:colOff>
      <xdr:row>236</xdr:row>
      <xdr:rowOff>29210</xdr:rowOff>
    </xdr:to>
    <xdr:pic>
      <xdr:nvPicPr>
        <xdr:cNvPr id="104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182</xdr:row>
      <xdr:rowOff>0</xdr:rowOff>
    </xdr:from>
    <xdr:to>
      <xdr:col>125</xdr:col>
      <xdr:colOff>10434</xdr:colOff>
      <xdr:row>206</xdr:row>
      <xdr:rowOff>57432</xdr:rowOff>
    </xdr:to>
    <xdr:pic>
      <xdr:nvPicPr>
        <xdr:cNvPr id="104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182</xdr:row>
      <xdr:rowOff>0</xdr:rowOff>
    </xdr:from>
    <xdr:to>
      <xdr:col>125</xdr:col>
      <xdr:colOff>678</xdr:colOff>
      <xdr:row>230</xdr:row>
      <xdr:rowOff>29136</xdr:rowOff>
    </xdr:to>
    <xdr:pic>
      <xdr:nvPicPr>
        <xdr:cNvPr id="104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182</xdr:row>
      <xdr:rowOff>0</xdr:rowOff>
    </xdr:from>
    <xdr:to>
      <xdr:col>125</xdr:col>
      <xdr:colOff>679</xdr:colOff>
      <xdr:row>220</xdr:row>
      <xdr:rowOff>9964</xdr:rowOff>
    </xdr:to>
    <xdr:pic>
      <xdr:nvPicPr>
        <xdr:cNvPr id="104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186</xdr:row>
      <xdr:rowOff>19050</xdr:rowOff>
    </xdr:from>
    <xdr:ext cx="4758568" cy="3079962"/>
    <xdr:pic>
      <xdr:nvPicPr>
        <xdr:cNvPr id="104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214</xdr:row>
      <xdr:rowOff>66675</xdr:rowOff>
    </xdr:from>
    <xdr:ext cx="4758568" cy="977271"/>
    <xdr:pic>
      <xdr:nvPicPr>
        <xdr:cNvPr id="105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215</xdr:row>
      <xdr:rowOff>0</xdr:rowOff>
    </xdr:from>
    <xdr:ext cx="4815726" cy="4538476"/>
    <xdr:pic>
      <xdr:nvPicPr>
        <xdr:cNvPr id="105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185</xdr:row>
      <xdr:rowOff>76200</xdr:rowOff>
    </xdr:from>
    <xdr:ext cx="6494003" cy="2014655"/>
    <xdr:pic>
      <xdr:nvPicPr>
        <xdr:cNvPr id="105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186</xdr:row>
      <xdr:rowOff>0</xdr:rowOff>
    </xdr:from>
    <xdr:ext cx="4845619" cy="4010586"/>
    <xdr:pic>
      <xdr:nvPicPr>
        <xdr:cNvPr id="105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233</xdr:row>
      <xdr:rowOff>95250</xdr:rowOff>
    </xdr:from>
    <xdr:ext cx="4851531" cy="3133507"/>
    <xdr:pic>
      <xdr:nvPicPr>
        <xdr:cNvPr id="105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186</xdr:row>
      <xdr:rowOff>19050</xdr:rowOff>
    </xdr:from>
    <xdr:ext cx="4782217" cy="3086531"/>
    <xdr:pic>
      <xdr:nvPicPr>
        <xdr:cNvPr id="105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214</xdr:row>
      <xdr:rowOff>66675</xdr:rowOff>
    </xdr:from>
    <xdr:ext cx="4782217" cy="981212"/>
    <xdr:pic>
      <xdr:nvPicPr>
        <xdr:cNvPr id="105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215</xdr:row>
      <xdr:rowOff>0</xdr:rowOff>
    </xdr:from>
    <xdr:ext cx="4839375" cy="4553585"/>
    <xdr:pic>
      <xdr:nvPicPr>
        <xdr:cNvPr id="105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185</xdr:row>
      <xdr:rowOff>76200</xdr:rowOff>
    </xdr:from>
    <xdr:ext cx="6516009" cy="2019582"/>
    <xdr:pic>
      <xdr:nvPicPr>
        <xdr:cNvPr id="105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186</xdr:row>
      <xdr:rowOff>0</xdr:rowOff>
    </xdr:from>
    <xdr:ext cx="4858428" cy="4020111"/>
    <xdr:pic>
      <xdr:nvPicPr>
        <xdr:cNvPr id="105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233</xdr:row>
      <xdr:rowOff>95250</xdr:rowOff>
    </xdr:from>
    <xdr:ext cx="4867954" cy="3143689"/>
    <xdr:pic>
      <xdr:nvPicPr>
        <xdr:cNvPr id="106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233</xdr:row>
      <xdr:rowOff>85726</xdr:rowOff>
    </xdr:from>
    <xdr:to>
      <xdr:col>74</xdr:col>
      <xdr:colOff>57151</xdr:colOff>
      <xdr:row>250</xdr:row>
      <xdr:rowOff>0</xdr:rowOff>
    </xdr:to>
    <xdr:sp macro="" textlink="">
      <xdr:nvSpPr>
        <xdr:cNvPr id="106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202</xdr:row>
      <xdr:rowOff>31750</xdr:rowOff>
    </xdr:from>
    <xdr:to>
      <xdr:col>21</xdr:col>
      <xdr:colOff>25400</xdr:colOff>
      <xdr:row>205</xdr:row>
      <xdr:rowOff>19050</xdr:rowOff>
    </xdr:to>
    <xdr:sp macro="" textlink="">
      <xdr:nvSpPr>
        <xdr:cNvPr id="106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234</xdr:row>
      <xdr:rowOff>25400</xdr:rowOff>
    </xdr:from>
    <xdr:to>
      <xdr:col>61</xdr:col>
      <xdr:colOff>25400</xdr:colOff>
      <xdr:row>237</xdr:row>
      <xdr:rowOff>57150</xdr:rowOff>
    </xdr:to>
    <xdr:sp macro="" textlink="">
      <xdr:nvSpPr>
        <xdr:cNvPr id="106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273</xdr:row>
      <xdr:rowOff>0</xdr:rowOff>
    </xdr:from>
    <xdr:to>
      <xdr:col>60</xdr:col>
      <xdr:colOff>667</xdr:colOff>
      <xdr:row>310</xdr:row>
      <xdr:rowOff>38531</xdr:rowOff>
    </xdr:to>
    <xdr:pic>
      <xdr:nvPicPr>
        <xdr:cNvPr id="106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273</xdr:row>
      <xdr:rowOff>0</xdr:rowOff>
    </xdr:from>
    <xdr:to>
      <xdr:col>60</xdr:col>
      <xdr:colOff>667</xdr:colOff>
      <xdr:row>284</xdr:row>
      <xdr:rowOff>66812</xdr:rowOff>
    </xdr:to>
    <xdr:pic>
      <xdr:nvPicPr>
        <xdr:cNvPr id="106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273</xdr:row>
      <xdr:rowOff>0</xdr:rowOff>
    </xdr:from>
    <xdr:to>
      <xdr:col>60</xdr:col>
      <xdr:colOff>38775</xdr:colOff>
      <xdr:row>327</xdr:row>
      <xdr:rowOff>29210</xdr:rowOff>
    </xdr:to>
    <xdr:pic>
      <xdr:nvPicPr>
        <xdr:cNvPr id="106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273</xdr:row>
      <xdr:rowOff>0</xdr:rowOff>
    </xdr:from>
    <xdr:to>
      <xdr:col>125</xdr:col>
      <xdr:colOff>10434</xdr:colOff>
      <xdr:row>297</xdr:row>
      <xdr:rowOff>57432</xdr:rowOff>
    </xdr:to>
    <xdr:pic>
      <xdr:nvPicPr>
        <xdr:cNvPr id="106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273</xdr:row>
      <xdr:rowOff>0</xdr:rowOff>
    </xdr:from>
    <xdr:to>
      <xdr:col>125</xdr:col>
      <xdr:colOff>678</xdr:colOff>
      <xdr:row>321</xdr:row>
      <xdr:rowOff>29136</xdr:rowOff>
    </xdr:to>
    <xdr:pic>
      <xdr:nvPicPr>
        <xdr:cNvPr id="106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273</xdr:row>
      <xdr:rowOff>0</xdr:rowOff>
    </xdr:from>
    <xdr:to>
      <xdr:col>125</xdr:col>
      <xdr:colOff>679</xdr:colOff>
      <xdr:row>311</xdr:row>
      <xdr:rowOff>9964</xdr:rowOff>
    </xdr:to>
    <xdr:pic>
      <xdr:nvPicPr>
        <xdr:cNvPr id="106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277</xdr:row>
      <xdr:rowOff>19050</xdr:rowOff>
    </xdr:from>
    <xdr:ext cx="4758568" cy="3079962"/>
    <xdr:pic>
      <xdr:nvPicPr>
        <xdr:cNvPr id="107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305</xdr:row>
      <xdr:rowOff>66675</xdr:rowOff>
    </xdr:from>
    <xdr:ext cx="4758568" cy="977271"/>
    <xdr:pic>
      <xdr:nvPicPr>
        <xdr:cNvPr id="107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306</xdr:row>
      <xdr:rowOff>0</xdr:rowOff>
    </xdr:from>
    <xdr:ext cx="4815726" cy="4538476"/>
    <xdr:pic>
      <xdr:nvPicPr>
        <xdr:cNvPr id="107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276</xdr:row>
      <xdr:rowOff>76200</xdr:rowOff>
    </xdr:from>
    <xdr:ext cx="6494003" cy="2014655"/>
    <xdr:pic>
      <xdr:nvPicPr>
        <xdr:cNvPr id="107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277</xdr:row>
      <xdr:rowOff>0</xdr:rowOff>
    </xdr:from>
    <xdr:ext cx="4845619" cy="4010586"/>
    <xdr:pic>
      <xdr:nvPicPr>
        <xdr:cNvPr id="107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324</xdr:row>
      <xdr:rowOff>95250</xdr:rowOff>
    </xdr:from>
    <xdr:ext cx="4851531" cy="3133507"/>
    <xdr:pic>
      <xdr:nvPicPr>
        <xdr:cNvPr id="107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277</xdr:row>
      <xdr:rowOff>19050</xdr:rowOff>
    </xdr:from>
    <xdr:ext cx="4782217" cy="3086531"/>
    <xdr:pic>
      <xdr:nvPicPr>
        <xdr:cNvPr id="107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305</xdr:row>
      <xdr:rowOff>66675</xdr:rowOff>
    </xdr:from>
    <xdr:ext cx="4782217" cy="981212"/>
    <xdr:pic>
      <xdr:nvPicPr>
        <xdr:cNvPr id="107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306</xdr:row>
      <xdr:rowOff>0</xdr:rowOff>
    </xdr:from>
    <xdr:ext cx="4839375" cy="4553585"/>
    <xdr:pic>
      <xdr:nvPicPr>
        <xdr:cNvPr id="107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276</xdr:row>
      <xdr:rowOff>76200</xdr:rowOff>
    </xdr:from>
    <xdr:ext cx="6516009" cy="2019582"/>
    <xdr:pic>
      <xdr:nvPicPr>
        <xdr:cNvPr id="107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277</xdr:row>
      <xdr:rowOff>0</xdr:rowOff>
    </xdr:from>
    <xdr:ext cx="4858428" cy="4020111"/>
    <xdr:pic>
      <xdr:nvPicPr>
        <xdr:cNvPr id="108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324</xdr:row>
      <xdr:rowOff>95250</xdr:rowOff>
    </xdr:from>
    <xdr:ext cx="4867954" cy="3143689"/>
    <xdr:pic>
      <xdr:nvPicPr>
        <xdr:cNvPr id="108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324</xdr:row>
      <xdr:rowOff>85726</xdr:rowOff>
    </xdr:from>
    <xdr:to>
      <xdr:col>74</xdr:col>
      <xdr:colOff>57151</xdr:colOff>
      <xdr:row>341</xdr:row>
      <xdr:rowOff>0</xdr:rowOff>
    </xdr:to>
    <xdr:sp macro="" textlink="">
      <xdr:nvSpPr>
        <xdr:cNvPr id="108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293</xdr:row>
      <xdr:rowOff>31750</xdr:rowOff>
    </xdr:from>
    <xdr:to>
      <xdr:col>21</xdr:col>
      <xdr:colOff>25400</xdr:colOff>
      <xdr:row>296</xdr:row>
      <xdr:rowOff>19050</xdr:rowOff>
    </xdr:to>
    <xdr:sp macro="" textlink="">
      <xdr:nvSpPr>
        <xdr:cNvPr id="108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325</xdr:row>
      <xdr:rowOff>25400</xdr:rowOff>
    </xdr:from>
    <xdr:to>
      <xdr:col>61</xdr:col>
      <xdr:colOff>25400</xdr:colOff>
      <xdr:row>328</xdr:row>
      <xdr:rowOff>57150</xdr:rowOff>
    </xdr:to>
    <xdr:sp macro="" textlink="">
      <xdr:nvSpPr>
        <xdr:cNvPr id="108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364</xdr:row>
      <xdr:rowOff>0</xdr:rowOff>
    </xdr:from>
    <xdr:to>
      <xdr:col>60</xdr:col>
      <xdr:colOff>667</xdr:colOff>
      <xdr:row>401</xdr:row>
      <xdr:rowOff>38531</xdr:rowOff>
    </xdr:to>
    <xdr:pic>
      <xdr:nvPicPr>
        <xdr:cNvPr id="108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364</xdr:row>
      <xdr:rowOff>0</xdr:rowOff>
    </xdr:from>
    <xdr:to>
      <xdr:col>60</xdr:col>
      <xdr:colOff>667</xdr:colOff>
      <xdr:row>375</xdr:row>
      <xdr:rowOff>66812</xdr:rowOff>
    </xdr:to>
    <xdr:pic>
      <xdr:nvPicPr>
        <xdr:cNvPr id="108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364</xdr:row>
      <xdr:rowOff>0</xdr:rowOff>
    </xdr:from>
    <xdr:to>
      <xdr:col>60</xdr:col>
      <xdr:colOff>38775</xdr:colOff>
      <xdr:row>418</xdr:row>
      <xdr:rowOff>29210</xdr:rowOff>
    </xdr:to>
    <xdr:pic>
      <xdr:nvPicPr>
        <xdr:cNvPr id="108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364</xdr:row>
      <xdr:rowOff>0</xdr:rowOff>
    </xdr:from>
    <xdr:to>
      <xdr:col>125</xdr:col>
      <xdr:colOff>10434</xdr:colOff>
      <xdr:row>388</xdr:row>
      <xdr:rowOff>57432</xdr:rowOff>
    </xdr:to>
    <xdr:pic>
      <xdr:nvPicPr>
        <xdr:cNvPr id="108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364</xdr:row>
      <xdr:rowOff>0</xdr:rowOff>
    </xdr:from>
    <xdr:to>
      <xdr:col>125</xdr:col>
      <xdr:colOff>678</xdr:colOff>
      <xdr:row>412</xdr:row>
      <xdr:rowOff>29136</xdr:rowOff>
    </xdr:to>
    <xdr:pic>
      <xdr:nvPicPr>
        <xdr:cNvPr id="108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364</xdr:row>
      <xdr:rowOff>0</xdr:rowOff>
    </xdr:from>
    <xdr:to>
      <xdr:col>125</xdr:col>
      <xdr:colOff>679</xdr:colOff>
      <xdr:row>402</xdr:row>
      <xdr:rowOff>9964</xdr:rowOff>
    </xdr:to>
    <xdr:pic>
      <xdr:nvPicPr>
        <xdr:cNvPr id="109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368</xdr:row>
      <xdr:rowOff>19050</xdr:rowOff>
    </xdr:from>
    <xdr:ext cx="4758568" cy="3079962"/>
    <xdr:pic>
      <xdr:nvPicPr>
        <xdr:cNvPr id="109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396</xdr:row>
      <xdr:rowOff>66675</xdr:rowOff>
    </xdr:from>
    <xdr:ext cx="4758568" cy="977271"/>
    <xdr:pic>
      <xdr:nvPicPr>
        <xdr:cNvPr id="109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397</xdr:row>
      <xdr:rowOff>0</xdr:rowOff>
    </xdr:from>
    <xdr:ext cx="4815726" cy="4538476"/>
    <xdr:pic>
      <xdr:nvPicPr>
        <xdr:cNvPr id="109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367</xdr:row>
      <xdr:rowOff>76200</xdr:rowOff>
    </xdr:from>
    <xdr:ext cx="6494003" cy="2014655"/>
    <xdr:pic>
      <xdr:nvPicPr>
        <xdr:cNvPr id="109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368</xdr:row>
      <xdr:rowOff>0</xdr:rowOff>
    </xdr:from>
    <xdr:ext cx="4845619" cy="4010586"/>
    <xdr:pic>
      <xdr:nvPicPr>
        <xdr:cNvPr id="109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415</xdr:row>
      <xdr:rowOff>95250</xdr:rowOff>
    </xdr:from>
    <xdr:ext cx="4851531" cy="3133507"/>
    <xdr:pic>
      <xdr:nvPicPr>
        <xdr:cNvPr id="109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368</xdr:row>
      <xdr:rowOff>19050</xdr:rowOff>
    </xdr:from>
    <xdr:ext cx="4782217" cy="3086531"/>
    <xdr:pic>
      <xdr:nvPicPr>
        <xdr:cNvPr id="109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396</xdr:row>
      <xdr:rowOff>66675</xdr:rowOff>
    </xdr:from>
    <xdr:ext cx="4782217" cy="981212"/>
    <xdr:pic>
      <xdr:nvPicPr>
        <xdr:cNvPr id="109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397</xdr:row>
      <xdr:rowOff>0</xdr:rowOff>
    </xdr:from>
    <xdr:ext cx="4839375" cy="4553585"/>
    <xdr:pic>
      <xdr:nvPicPr>
        <xdr:cNvPr id="109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367</xdr:row>
      <xdr:rowOff>76200</xdr:rowOff>
    </xdr:from>
    <xdr:ext cx="6516009" cy="2019582"/>
    <xdr:pic>
      <xdr:nvPicPr>
        <xdr:cNvPr id="110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368</xdr:row>
      <xdr:rowOff>0</xdr:rowOff>
    </xdr:from>
    <xdr:ext cx="4858428" cy="4020111"/>
    <xdr:pic>
      <xdr:nvPicPr>
        <xdr:cNvPr id="110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415</xdr:row>
      <xdr:rowOff>95250</xdr:rowOff>
    </xdr:from>
    <xdr:ext cx="4867954" cy="3143689"/>
    <xdr:pic>
      <xdr:nvPicPr>
        <xdr:cNvPr id="110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415</xdr:row>
      <xdr:rowOff>85726</xdr:rowOff>
    </xdr:from>
    <xdr:to>
      <xdr:col>74</xdr:col>
      <xdr:colOff>57151</xdr:colOff>
      <xdr:row>432</xdr:row>
      <xdr:rowOff>0</xdr:rowOff>
    </xdr:to>
    <xdr:sp macro="" textlink="">
      <xdr:nvSpPr>
        <xdr:cNvPr id="110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384</xdr:row>
      <xdr:rowOff>31750</xdr:rowOff>
    </xdr:from>
    <xdr:to>
      <xdr:col>21</xdr:col>
      <xdr:colOff>25400</xdr:colOff>
      <xdr:row>387</xdr:row>
      <xdr:rowOff>19050</xdr:rowOff>
    </xdr:to>
    <xdr:sp macro="" textlink="">
      <xdr:nvSpPr>
        <xdr:cNvPr id="110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416</xdr:row>
      <xdr:rowOff>25400</xdr:rowOff>
    </xdr:from>
    <xdr:to>
      <xdr:col>61</xdr:col>
      <xdr:colOff>25400</xdr:colOff>
      <xdr:row>419</xdr:row>
      <xdr:rowOff>57150</xdr:rowOff>
    </xdr:to>
    <xdr:sp macro="" textlink="">
      <xdr:nvSpPr>
        <xdr:cNvPr id="110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455</xdr:row>
      <xdr:rowOff>0</xdr:rowOff>
    </xdr:from>
    <xdr:to>
      <xdr:col>60</xdr:col>
      <xdr:colOff>667</xdr:colOff>
      <xdr:row>492</xdr:row>
      <xdr:rowOff>38531</xdr:rowOff>
    </xdr:to>
    <xdr:pic>
      <xdr:nvPicPr>
        <xdr:cNvPr id="110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455</xdr:row>
      <xdr:rowOff>0</xdr:rowOff>
    </xdr:from>
    <xdr:to>
      <xdr:col>60</xdr:col>
      <xdr:colOff>667</xdr:colOff>
      <xdr:row>466</xdr:row>
      <xdr:rowOff>66812</xdr:rowOff>
    </xdr:to>
    <xdr:pic>
      <xdr:nvPicPr>
        <xdr:cNvPr id="110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455</xdr:row>
      <xdr:rowOff>0</xdr:rowOff>
    </xdr:from>
    <xdr:to>
      <xdr:col>60</xdr:col>
      <xdr:colOff>38775</xdr:colOff>
      <xdr:row>509</xdr:row>
      <xdr:rowOff>29210</xdr:rowOff>
    </xdr:to>
    <xdr:pic>
      <xdr:nvPicPr>
        <xdr:cNvPr id="110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455</xdr:row>
      <xdr:rowOff>0</xdr:rowOff>
    </xdr:from>
    <xdr:to>
      <xdr:col>125</xdr:col>
      <xdr:colOff>10434</xdr:colOff>
      <xdr:row>479</xdr:row>
      <xdr:rowOff>57432</xdr:rowOff>
    </xdr:to>
    <xdr:pic>
      <xdr:nvPicPr>
        <xdr:cNvPr id="110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455</xdr:row>
      <xdr:rowOff>0</xdr:rowOff>
    </xdr:from>
    <xdr:to>
      <xdr:col>125</xdr:col>
      <xdr:colOff>678</xdr:colOff>
      <xdr:row>503</xdr:row>
      <xdr:rowOff>29136</xdr:rowOff>
    </xdr:to>
    <xdr:pic>
      <xdr:nvPicPr>
        <xdr:cNvPr id="111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455</xdr:row>
      <xdr:rowOff>0</xdr:rowOff>
    </xdr:from>
    <xdr:to>
      <xdr:col>125</xdr:col>
      <xdr:colOff>679</xdr:colOff>
      <xdr:row>493</xdr:row>
      <xdr:rowOff>9964</xdr:rowOff>
    </xdr:to>
    <xdr:pic>
      <xdr:nvPicPr>
        <xdr:cNvPr id="111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459</xdr:row>
      <xdr:rowOff>19050</xdr:rowOff>
    </xdr:from>
    <xdr:ext cx="4758568" cy="3079962"/>
    <xdr:pic>
      <xdr:nvPicPr>
        <xdr:cNvPr id="111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487</xdr:row>
      <xdr:rowOff>66675</xdr:rowOff>
    </xdr:from>
    <xdr:ext cx="4758568" cy="977271"/>
    <xdr:pic>
      <xdr:nvPicPr>
        <xdr:cNvPr id="111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488</xdr:row>
      <xdr:rowOff>0</xdr:rowOff>
    </xdr:from>
    <xdr:ext cx="4815726" cy="4538476"/>
    <xdr:pic>
      <xdr:nvPicPr>
        <xdr:cNvPr id="111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458</xdr:row>
      <xdr:rowOff>76200</xdr:rowOff>
    </xdr:from>
    <xdr:ext cx="6494003" cy="2014655"/>
    <xdr:pic>
      <xdr:nvPicPr>
        <xdr:cNvPr id="111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459</xdr:row>
      <xdr:rowOff>0</xdr:rowOff>
    </xdr:from>
    <xdr:ext cx="4845619" cy="4010586"/>
    <xdr:pic>
      <xdr:nvPicPr>
        <xdr:cNvPr id="111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506</xdr:row>
      <xdr:rowOff>95250</xdr:rowOff>
    </xdr:from>
    <xdr:ext cx="4851531" cy="3133507"/>
    <xdr:pic>
      <xdr:nvPicPr>
        <xdr:cNvPr id="111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459</xdr:row>
      <xdr:rowOff>19050</xdr:rowOff>
    </xdr:from>
    <xdr:ext cx="4782217" cy="3086531"/>
    <xdr:pic>
      <xdr:nvPicPr>
        <xdr:cNvPr id="111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487</xdr:row>
      <xdr:rowOff>66675</xdr:rowOff>
    </xdr:from>
    <xdr:ext cx="4782217" cy="981212"/>
    <xdr:pic>
      <xdr:nvPicPr>
        <xdr:cNvPr id="111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488</xdr:row>
      <xdr:rowOff>0</xdr:rowOff>
    </xdr:from>
    <xdr:ext cx="4839375" cy="4553585"/>
    <xdr:pic>
      <xdr:nvPicPr>
        <xdr:cNvPr id="112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458</xdr:row>
      <xdr:rowOff>76200</xdr:rowOff>
    </xdr:from>
    <xdr:ext cx="6516009" cy="2019582"/>
    <xdr:pic>
      <xdr:nvPicPr>
        <xdr:cNvPr id="112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459</xdr:row>
      <xdr:rowOff>0</xdr:rowOff>
    </xdr:from>
    <xdr:ext cx="4858428" cy="4020111"/>
    <xdr:pic>
      <xdr:nvPicPr>
        <xdr:cNvPr id="112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506</xdr:row>
      <xdr:rowOff>95250</xdr:rowOff>
    </xdr:from>
    <xdr:ext cx="4867954" cy="3143689"/>
    <xdr:pic>
      <xdr:nvPicPr>
        <xdr:cNvPr id="112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506</xdr:row>
      <xdr:rowOff>85726</xdr:rowOff>
    </xdr:from>
    <xdr:to>
      <xdr:col>74</xdr:col>
      <xdr:colOff>57151</xdr:colOff>
      <xdr:row>523</xdr:row>
      <xdr:rowOff>0</xdr:rowOff>
    </xdr:to>
    <xdr:sp macro="" textlink="">
      <xdr:nvSpPr>
        <xdr:cNvPr id="112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475</xdr:row>
      <xdr:rowOff>31750</xdr:rowOff>
    </xdr:from>
    <xdr:to>
      <xdr:col>21</xdr:col>
      <xdr:colOff>25400</xdr:colOff>
      <xdr:row>478</xdr:row>
      <xdr:rowOff>19050</xdr:rowOff>
    </xdr:to>
    <xdr:sp macro="" textlink="">
      <xdr:nvSpPr>
        <xdr:cNvPr id="112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507</xdr:row>
      <xdr:rowOff>25400</xdr:rowOff>
    </xdr:from>
    <xdr:to>
      <xdr:col>61</xdr:col>
      <xdr:colOff>25400</xdr:colOff>
      <xdr:row>510</xdr:row>
      <xdr:rowOff>57150</xdr:rowOff>
    </xdr:to>
    <xdr:sp macro="" textlink="">
      <xdr:nvSpPr>
        <xdr:cNvPr id="112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546</xdr:row>
      <xdr:rowOff>0</xdr:rowOff>
    </xdr:from>
    <xdr:to>
      <xdr:col>60</xdr:col>
      <xdr:colOff>667</xdr:colOff>
      <xdr:row>583</xdr:row>
      <xdr:rowOff>38531</xdr:rowOff>
    </xdr:to>
    <xdr:pic>
      <xdr:nvPicPr>
        <xdr:cNvPr id="112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546</xdr:row>
      <xdr:rowOff>0</xdr:rowOff>
    </xdr:from>
    <xdr:to>
      <xdr:col>60</xdr:col>
      <xdr:colOff>667</xdr:colOff>
      <xdr:row>557</xdr:row>
      <xdr:rowOff>66812</xdr:rowOff>
    </xdr:to>
    <xdr:pic>
      <xdr:nvPicPr>
        <xdr:cNvPr id="112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546</xdr:row>
      <xdr:rowOff>0</xdr:rowOff>
    </xdr:from>
    <xdr:to>
      <xdr:col>60</xdr:col>
      <xdr:colOff>38775</xdr:colOff>
      <xdr:row>600</xdr:row>
      <xdr:rowOff>29210</xdr:rowOff>
    </xdr:to>
    <xdr:pic>
      <xdr:nvPicPr>
        <xdr:cNvPr id="112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546</xdr:row>
      <xdr:rowOff>0</xdr:rowOff>
    </xdr:from>
    <xdr:to>
      <xdr:col>125</xdr:col>
      <xdr:colOff>10434</xdr:colOff>
      <xdr:row>570</xdr:row>
      <xdr:rowOff>57432</xdr:rowOff>
    </xdr:to>
    <xdr:pic>
      <xdr:nvPicPr>
        <xdr:cNvPr id="113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546</xdr:row>
      <xdr:rowOff>0</xdr:rowOff>
    </xdr:from>
    <xdr:to>
      <xdr:col>125</xdr:col>
      <xdr:colOff>678</xdr:colOff>
      <xdr:row>594</xdr:row>
      <xdr:rowOff>29136</xdr:rowOff>
    </xdr:to>
    <xdr:pic>
      <xdr:nvPicPr>
        <xdr:cNvPr id="113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546</xdr:row>
      <xdr:rowOff>0</xdr:rowOff>
    </xdr:from>
    <xdr:to>
      <xdr:col>125</xdr:col>
      <xdr:colOff>679</xdr:colOff>
      <xdr:row>584</xdr:row>
      <xdr:rowOff>9964</xdr:rowOff>
    </xdr:to>
    <xdr:pic>
      <xdr:nvPicPr>
        <xdr:cNvPr id="113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550</xdr:row>
      <xdr:rowOff>19050</xdr:rowOff>
    </xdr:from>
    <xdr:ext cx="4758568" cy="3079962"/>
    <xdr:pic>
      <xdr:nvPicPr>
        <xdr:cNvPr id="113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578</xdr:row>
      <xdr:rowOff>66675</xdr:rowOff>
    </xdr:from>
    <xdr:ext cx="4758568" cy="977271"/>
    <xdr:pic>
      <xdr:nvPicPr>
        <xdr:cNvPr id="113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579</xdr:row>
      <xdr:rowOff>0</xdr:rowOff>
    </xdr:from>
    <xdr:ext cx="4815726" cy="4538476"/>
    <xdr:pic>
      <xdr:nvPicPr>
        <xdr:cNvPr id="113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549</xdr:row>
      <xdr:rowOff>76200</xdr:rowOff>
    </xdr:from>
    <xdr:ext cx="6494003" cy="2014655"/>
    <xdr:pic>
      <xdr:nvPicPr>
        <xdr:cNvPr id="113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550</xdr:row>
      <xdr:rowOff>0</xdr:rowOff>
    </xdr:from>
    <xdr:ext cx="4845619" cy="4010586"/>
    <xdr:pic>
      <xdr:nvPicPr>
        <xdr:cNvPr id="113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597</xdr:row>
      <xdr:rowOff>95250</xdr:rowOff>
    </xdr:from>
    <xdr:ext cx="4851531" cy="3133507"/>
    <xdr:pic>
      <xdr:nvPicPr>
        <xdr:cNvPr id="113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550</xdr:row>
      <xdr:rowOff>19050</xdr:rowOff>
    </xdr:from>
    <xdr:ext cx="4782217" cy="3086531"/>
    <xdr:pic>
      <xdr:nvPicPr>
        <xdr:cNvPr id="113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578</xdr:row>
      <xdr:rowOff>66675</xdr:rowOff>
    </xdr:from>
    <xdr:ext cx="4782217" cy="981212"/>
    <xdr:pic>
      <xdr:nvPicPr>
        <xdr:cNvPr id="114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579</xdr:row>
      <xdr:rowOff>0</xdr:rowOff>
    </xdr:from>
    <xdr:ext cx="4839375" cy="4553585"/>
    <xdr:pic>
      <xdr:nvPicPr>
        <xdr:cNvPr id="114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549</xdr:row>
      <xdr:rowOff>76200</xdr:rowOff>
    </xdr:from>
    <xdr:ext cx="6516009" cy="2019582"/>
    <xdr:pic>
      <xdr:nvPicPr>
        <xdr:cNvPr id="114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550</xdr:row>
      <xdr:rowOff>0</xdr:rowOff>
    </xdr:from>
    <xdr:ext cx="4858428" cy="4020111"/>
    <xdr:pic>
      <xdr:nvPicPr>
        <xdr:cNvPr id="114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597</xdr:row>
      <xdr:rowOff>95250</xdr:rowOff>
    </xdr:from>
    <xdr:ext cx="4867954" cy="3143689"/>
    <xdr:pic>
      <xdr:nvPicPr>
        <xdr:cNvPr id="114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597</xdr:row>
      <xdr:rowOff>85726</xdr:rowOff>
    </xdr:from>
    <xdr:to>
      <xdr:col>74</xdr:col>
      <xdr:colOff>57151</xdr:colOff>
      <xdr:row>614</xdr:row>
      <xdr:rowOff>0</xdr:rowOff>
    </xdr:to>
    <xdr:sp macro="" textlink="">
      <xdr:nvSpPr>
        <xdr:cNvPr id="114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566</xdr:row>
      <xdr:rowOff>31750</xdr:rowOff>
    </xdr:from>
    <xdr:to>
      <xdr:col>21</xdr:col>
      <xdr:colOff>25400</xdr:colOff>
      <xdr:row>569</xdr:row>
      <xdr:rowOff>19050</xdr:rowOff>
    </xdr:to>
    <xdr:sp macro="" textlink="">
      <xdr:nvSpPr>
        <xdr:cNvPr id="114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598</xdr:row>
      <xdr:rowOff>25400</xdr:rowOff>
    </xdr:from>
    <xdr:to>
      <xdr:col>61</xdr:col>
      <xdr:colOff>25400</xdr:colOff>
      <xdr:row>601</xdr:row>
      <xdr:rowOff>57150</xdr:rowOff>
    </xdr:to>
    <xdr:sp macro="" textlink="">
      <xdr:nvSpPr>
        <xdr:cNvPr id="114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637</xdr:row>
      <xdr:rowOff>0</xdr:rowOff>
    </xdr:from>
    <xdr:to>
      <xdr:col>60</xdr:col>
      <xdr:colOff>667</xdr:colOff>
      <xdr:row>674</xdr:row>
      <xdr:rowOff>38531</xdr:rowOff>
    </xdr:to>
    <xdr:pic>
      <xdr:nvPicPr>
        <xdr:cNvPr id="114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637</xdr:row>
      <xdr:rowOff>0</xdr:rowOff>
    </xdr:from>
    <xdr:to>
      <xdr:col>60</xdr:col>
      <xdr:colOff>667</xdr:colOff>
      <xdr:row>648</xdr:row>
      <xdr:rowOff>66812</xdr:rowOff>
    </xdr:to>
    <xdr:pic>
      <xdr:nvPicPr>
        <xdr:cNvPr id="114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637</xdr:row>
      <xdr:rowOff>0</xdr:rowOff>
    </xdr:from>
    <xdr:to>
      <xdr:col>60</xdr:col>
      <xdr:colOff>38775</xdr:colOff>
      <xdr:row>691</xdr:row>
      <xdr:rowOff>29210</xdr:rowOff>
    </xdr:to>
    <xdr:pic>
      <xdr:nvPicPr>
        <xdr:cNvPr id="115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637</xdr:row>
      <xdr:rowOff>0</xdr:rowOff>
    </xdr:from>
    <xdr:to>
      <xdr:col>125</xdr:col>
      <xdr:colOff>10434</xdr:colOff>
      <xdr:row>661</xdr:row>
      <xdr:rowOff>57432</xdr:rowOff>
    </xdr:to>
    <xdr:pic>
      <xdr:nvPicPr>
        <xdr:cNvPr id="115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637</xdr:row>
      <xdr:rowOff>0</xdr:rowOff>
    </xdr:from>
    <xdr:to>
      <xdr:col>125</xdr:col>
      <xdr:colOff>678</xdr:colOff>
      <xdr:row>685</xdr:row>
      <xdr:rowOff>29136</xdr:rowOff>
    </xdr:to>
    <xdr:pic>
      <xdr:nvPicPr>
        <xdr:cNvPr id="115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637</xdr:row>
      <xdr:rowOff>0</xdr:rowOff>
    </xdr:from>
    <xdr:to>
      <xdr:col>125</xdr:col>
      <xdr:colOff>679</xdr:colOff>
      <xdr:row>675</xdr:row>
      <xdr:rowOff>9964</xdr:rowOff>
    </xdr:to>
    <xdr:pic>
      <xdr:nvPicPr>
        <xdr:cNvPr id="115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641</xdr:row>
      <xdr:rowOff>19050</xdr:rowOff>
    </xdr:from>
    <xdr:ext cx="4758568" cy="3079962"/>
    <xdr:pic>
      <xdr:nvPicPr>
        <xdr:cNvPr id="115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669</xdr:row>
      <xdr:rowOff>66675</xdr:rowOff>
    </xdr:from>
    <xdr:ext cx="4758568" cy="977271"/>
    <xdr:pic>
      <xdr:nvPicPr>
        <xdr:cNvPr id="115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670</xdr:row>
      <xdr:rowOff>0</xdr:rowOff>
    </xdr:from>
    <xdr:ext cx="4815726" cy="4538476"/>
    <xdr:pic>
      <xdr:nvPicPr>
        <xdr:cNvPr id="115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640</xdr:row>
      <xdr:rowOff>76200</xdr:rowOff>
    </xdr:from>
    <xdr:ext cx="6494003" cy="2014655"/>
    <xdr:pic>
      <xdr:nvPicPr>
        <xdr:cNvPr id="115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641</xdr:row>
      <xdr:rowOff>0</xdr:rowOff>
    </xdr:from>
    <xdr:ext cx="4845619" cy="4010586"/>
    <xdr:pic>
      <xdr:nvPicPr>
        <xdr:cNvPr id="115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688</xdr:row>
      <xdr:rowOff>95250</xdr:rowOff>
    </xdr:from>
    <xdr:ext cx="4851531" cy="3133507"/>
    <xdr:pic>
      <xdr:nvPicPr>
        <xdr:cNvPr id="115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641</xdr:row>
      <xdr:rowOff>19050</xdr:rowOff>
    </xdr:from>
    <xdr:ext cx="4782217" cy="3086531"/>
    <xdr:pic>
      <xdr:nvPicPr>
        <xdr:cNvPr id="116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669</xdr:row>
      <xdr:rowOff>66675</xdr:rowOff>
    </xdr:from>
    <xdr:ext cx="4782217" cy="981212"/>
    <xdr:pic>
      <xdr:nvPicPr>
        <xdr:cNvPr id="116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670</xdr:row>
      <xdr:rowOff>0</xdr:rowOff>
    </xdr:from>
    <xdr:ext cx="4839375" cy="4553585"/>
    <xdr:pic>
      <xdr:nvPicPr>
        <xdr:cNvPr id="116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640</xdr:row>
      <xdr:rowOff>76200</xdr:rowOff>
    </xdr:from>
    <xdr:ext cx="6516009" cy="2019582"/>
    <xdr:pic>
      <xdr:nvPicPr>
        <xdr:cNvPr id="116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641</xdr:row>
      <xdr:rowOff>0</xdr:rowOff>
    </xdr:from>
    <xdr:ext cx="4858428" cy="4020111"/>
    <xdr:pic>
      <xdr:nvPicPr>
        <xdr:cNvPr id="116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688</xdr:row>
      <xdr:rowOff>95250</xdr:rowOff>
    </xdr:from>
    <xdr:ext cx="4867954" cy="3143689"/>
    <xdr:pic>
      <xdr:nvPicPr>
        <xdr:cNvPr id="116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688</xdr:row>
      <xdr:rowOff>85726</xdr:rowOff>
    </xdr:from>
    <xdr:to>
      <xdr:col>74</xdr:col>
      <xdr:colOff>57151</xdr:colOff>
      <xdr:row>705</xdr:row>
      <xdr:rowOff>0</xdr:rowOff>
    </xdr:to>
    <xdr:sp macro="" textlink="">
      <xdr:nvSpPr>
        <xdr:cNvPr id="116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657</xdr:row>
      <xdr:rowOff>31750</xdr:rowOff>
    </xdr:from>
    <xdr:to>
      <xdr:col>21</xdr:col>
      <xdr:colOff>25400</xdr:colOff>
      <xdr:row>660</xdr:row>
      <xdr:rowOff>19050</xdr:rowOff>
    </xdr:to>
    <xdr:sp macro="" textlink="">
      <xdr:nvSpPr>
        <xdr:cNvPr id="116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689</xdr:row>
      <xdr:rowOff>25400</xdr:rowOff>
    </xdr:from>
    <xdr:to>
      <xdr:col>61</xdr:col>
      <xdr:colOff>25400</xdr:colOff>
      <xdr:row>692</xdr:row>
      <xdr:rowOff>57150</xdr:rowOff>
    </xdr:to>
    <xdr:sp macro="" textlink="">
      <xdr:nvSpPr>
        <xdr:cNvPr id="116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728</xdr:row>
      <xdr:rowOff>0</xdr:rowOff>
    </xdr:from>
    <xdr:to>
      <xdr:col>60</xdr:col>
      <xdr:colOff>667</xdr:colOff>
      <xdr:row>765</xdr:row>
      <xdr:rowOff>38531</xdr:rowOff>
    </xdr:to>
    <xdr:pic>
      <xdr:nvPicPr>
        <xdr:cNvPr id="116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728</xdr:row>
      <xdr:rowOff>0</xdr:rowOff>
    </xdr:from>
    <xdr:to>
      <xdr:col>60</xdr:col>
      <xdr:colOff>667</xdr:colOff>
      <xdr:row>739</xdr:row>
      <xdr:rowOff>66812</xdr:rowOff>
    </xdr:to>
    <xdr:pic>
      <xdr:nvPicPr>
        <xdr:cNvPr id="117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728</xdr:row>
      <xdr:rowOff>0</xdr:rowOff>
    </xdr:from>
    <xdr:to>
      <xdr:col>60</xdr:col>
      <xdr:colOff>38775</xdr:colOff>
      <xdr:row>782</xdr:row>
      <xdr:rowOff>29210</xdr:rowOff>
    </xdr:to>
    <xdr:pic>
      <xdr:nvPicPr>
        <xdr:cNvPr id="117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728</xdr:row>
      <xdr:rowOff>0</xdr:rowOff>
    </xdr:from>
    <xdr:to>
      <xdr:col>125</xdr:col>
      <xdr:colOff>10434</xdr:colOff>
      <xdr:row>752</xdr:row>
      <xdr:rowOff>57432</xdr:rowOff>
    </xdr:to>
    <xdr:pic>
      <xdr:nvPicPr>
        <xdr:cNvPr id="117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728</xdr:row>
      <xdr:rowOff>0</xdr:rowOff>
    </xdr:from>
    <xdr:to>
      <xdr:col>125</xdr:col>
      <xdr:colOff>678</xdr:colOff>
      <xdr:row>776</xdr:row>
      <xdr:rowOff>29136</xdr:rowOff>
    </xdr:to>
    <xdr:pic>
      <xdr:nvPicPr>
        <xdr:cNvPr id="117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728</xdr:row>
      <xdr:rowOff>0</xdr:rowOff>
    </xdr:from>
    <xdr:to>
      <xdr:col>125</xdr:col>
      <xdr:colOff>679</xdr:colOff>
      <xdr:row>766</xdr:row>
      <xdr:rowOff>9964</xdr:rowOff>
    </xdr:to>
    <xdr:pic>
      <xdr:nvPicPr>
        <xdr:cNvPr id="117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732</xdr:row>
      <xdr:rowOff>19050</xdr:rowOff>
    </xdr:from>
    <xdr:ext cx="4758568" cy="3079962"/>
    <xdr:pic>
      <xdr:nvPicPr>
        <xdr:cNvPr id="117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760</xdr:row>
      <xdr:rowOff>66675</xdr:rowOff>
    </xdr:from>
    <xdr:ext cx="4758568" cy="977271"/>
    <xdr:pic>
      <xdr:nvPicPr>
        <xdr:cNvPr id="117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761</xdr:row>
      <xdr:rowOff>0</xdr:rowOff>
    </xdr:from>
    <xdr:ext cx="4815726" cy="4538476"/>
    <xdr:pic>
      <xdr:nvPicPr>
        <xdr:cNvPr id="117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731</xdr:row>
      <xdr:rowOff>76200</xdr:rowOff>
    </xdr:from>
    <xdr:ext cx="6494003" cy="2014655"/>
    <xdr:pic>
      <xdr:nvPicPr>
        <xdr:cNvPr id="117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732</xdr:row>
      <xdr:rowOff>0</xdr:rowOff>
    </xdr:from>
    <xdr:ext cx="4845619" cy="4010586"/>
    <xdr:pic>
      <xdr:nvPicPr>
        <xdr:cNvPr id="117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779</xdr:row>
      <xdr:rowOff>95250</xdr:rowOff>
    </xdr:from>
    <xdr:ext cx="4851531" cy="3133507"/>
    <xdr:pic>
      <xdr:nvPicPr>
        <xdr:cNvPr id="118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732</xdr:row>
      <xdr:rowOff>19050</xdr:rowOff>
    </xdr:from>
    <xdr:ext cx="4782217" cy="3086531"/>
    <xdr:pic>
      <xdr:nvPicPr>
        <xdr:cNvPr id="118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760</xdr:row>
      <xdr:rowOff>66675</xdr:rowOff>
    </xdr:from>
    <xdr:ext cx="4782217" cy="981212"/>
    <xdr:pic>
      <xdr:nvPicPr>
        <xdr:cNvPr id="118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761</xdr:row>
      <xdr:rowOff>0</xdr:rowOff>
    </xdr:from>
    <xdr:ext cx="4839375" cy="4553585"/>
    <xdr:pic>
      <xdr:nvPicPr>
        <xdr:cNvPr id="118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731</xdr:row>
      <xdr:rowOff>76200</xdr:rowOff>
    </xdr:from>
    <xdr:ext cx="6516009" cy="2019582"/>
    <xdr:pic>
      <xdr:nvPicPr>
        <xdr:cNvPr id="118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732</xdr:row>
      <xdr:rowOff>0</xdr:rowOff>
    </xdr:from>
    <xdr:ext cx="4858428" cy="4020111"/>
    <xdr:pic>
      <xdr:nvPicPr>
        <xdr:cNvPr id="118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779</xdr:row>
      <xdr:rowOff>95250</xdr:rowOff>
    </xdr:from>
    <xdr:ext cx="4867954" cy="3143689"/>
    <xdr:pic>
      <xdr:nvPicPr>
        <xdr:cNvPr id="118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779</xdr:row>
      <xdr:rowOff>85726</xdr:rowOff>
    </xdr:from>
    <xdr:to>
      <xdr:col>74</xdr:col>
      <xdr:colOff>57151</xdr:colOff>
      <xdr:row>796</xdr:row>
      <xdr:rowOff>0</xdr:rowOff>
    </xdr:to>
    <xdr:sp macro="" textlink="">
      <xdr:nvSpPr>
        <xdr:cNvPr id="118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748</xdr:row>
      <xdr:rowOff>31750</xdr:rowOff>
    </xdr:from>
    <xdr:to>
      <xdr:col>21</xdr:col>
      <xdr:colOff>25400</xdr:colOff>
      <xdr:row>751</xdr:row>
      <xdr:rowOff>19050</xdr:rowOff>
    </xdr:to>
    <xdr:sp macro="" textlink="">
      <xdr:nvSpPr>
        <xdr:cNvPr id="118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780</xdr:row>
      <xdr:rowOff>25400</xdr:rowOff>
    </xdr:from>
    <xdr:to>
      <xdr:col>61</xdr:col>
      <xdr:colOff>25400</xdr:colOff>
      <xdr:row>783</xdr:row>
      <xdr:rowOff>57150</xdr:rowOff>
    </xdr:to>
    <xdr:sp macro="" textlink="">
      <xdr:nvSpPr>
        <xdr:cNvPr id="118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819</xdr:row>
      <xdr:rowOff>0</xdr:rowOff>
    </xdr:from>
    <xdr:to>
      <xdr:col>60</xdr:col>
      <xdr:colOff>667</xdr:colOff>
      <xdr:row>856</xdr:row>
      <xdr:rowOff>38531</xdr:rowOff>
    </xdr:to>
    <xdr:pic>
      <xdr:nvPicPr>
        <xdr:cNvPr id="119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819</xdr:row>
      <xdr:rowOff>0</xdr:rowOff>
    </xdr:from>
    <xdr:to>
      <xdr:col>60</xdr:col>
      <xdr:colOff>667</xdr:colOff>
      <xdr:row>830</xdr:row>
      <xdr:rowOff>66812</xdr:rowOff>
    </xdr:to>
    <xdr:pic>
      <xdr:nvPicPr>
        <xdr:cNvPr id="119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819</xdr:row>
      <xdr:rowOff>0</xdr:rowOff>
    </xdr:from>
    <xdr:to>
      <xdr:col>60</xdr:col>
      <xdr:colOff>38775</xdr:colOff>
      <xdr:row>873</xdr:row>
      <xdr:rowOff>29210</xdr:rowOff>
    </xdr:to>
    <xdr:pic>
      <xdr:nvPicPr>
        <xdr:cNvPr id="119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819</xdr:row>
      <xdr:rowOff>0</xdr:rowOff>
    </xdr:from>
    <xdr:to>
      <xdr:col>125</xdr:col>
      <xdr:colOff>10434</xdr:colOff>
      <xdr:row>843</xdr:row>
      <xdr:rowOff>57432</xdr:rowOff>
    </xdr:to>
    <xdr:pic>
      <xdr:nvPicPr>
        <xdr:cNvPr id="119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819</xdr:row>
      <xdr:rowOff>0</xdr:rowOff>
    </xdr:from>
    <xdr:to>
      <xdr:col>125</xdr:col>
      <xdr:colOff>678</xdr:colOff>
      <xdr:row>867</xdr:row>
      <xdr:rowOff>29136</xdr:rowOff>
    </xdr:to>
    <xdr:pic>
      <xdr:nvPicPr>
        <xdr:cNvPr id="119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819</xdr:row>
      <xdr:rowOff>0</xdr:rowOff>
    </xdr:from>
    <xdr:to>
      <xdr:col>125</xdr:col>
      <xdr:colOff>679</xdr:colOff>
      <xdr:row>857</xdr:row>
      <xdr:rowOff>9964</xdr:rowOff>
    </xdr:to>
    <xdr:pic>
      <xdr:nvPicPr>
        <xdr:cNvPr id="119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823</xdr:row>
      <xdr:rowOff>19050</xdr:rowOff>
    </xdr:from>
    <xdr:ext cx="4758568" cy="3079962"/>
    <xdr:pic>
      <xdr:nvPicPr>
        <xdr:cNvPr id="119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851</xdr:row>
      <xdr:rowOff>66675</xdr:rowOff>
    </xdr:from>
    <xdr:ext cx="4758568" cy="977271"/>
    <xdr:pic>
      <xdr:nvPicPr>
        <xdr:cNvPr id="119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852</xdr:row>
      <xdr:rowOff>0</xdr:rowOff>
    </xdr:from>
    <xdr:ext cx="4815726" cy="4538476"/>
    <xdr:pic>
      <xdr:nvPicPr>
        <xdr:cNvPr id="119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822</xdr:row>
      <xdr:rowOff>76200</xdr:rowOff>
    </xdr:from>
    <xdr:ext cx="6494003" cy="2014655"/>
    <xdr:pic>
      <xdr:nvPicPr>
        <xdr:cNvPr id="119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823</xdr:row>
      <xdr:rowOff>0</xdr:rowOff>
    </xdr:from>
    <xdr:ext cx="4845619" cy="4010586"/>
    <xdr:pic>
      <xdr:nvPicPr>
        <xdr:cNvPr id="120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870</xdr:row>
      <xdr:rowOff>95250</xdr:rowOff>
    </xdr:from>
    <xdr:ext cx="4851531" cy="3133507"/>
    <xdr:pic>
      <xdr:nvPicPr>
        <xdr:cNvPr id="120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823</xdr:row>
      <xdr:rowOff>19050</xdr:rowOff>
    </xdr:from>
    <xdr:ext cx="4782217" cy="3086531"/>
    <xdr:pic>
      <xdr:nvPicPr>
        <xdr:cNvPr id="120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851</xdr:row>
      <xdr:rowOff>66675</xdr:rowOff>
    </xdr:from>
    <xdr:ext cx="4782217" cy="981212"/>
    <xdr:pic>
      <xdr:nvPicPr>
        <xdr:cNvPr id="120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852</xdr:row>
      <xdr:rowOff>0</xdr:rowOff>
    </xdr:from>
    <xdr:ext cx="4839375" cy="4553585"/>
    <xdr:pic>
      <xdr:nvPicPr>
        <xdr:cNvPr id="120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822</xdr:row>
      <xdr:rowOff>76200</xdr:rowOff>
    </xdr:from>
    <xdr:ext cx="6516009" cy="2019582"/>
    <xdr:pic>
      <xdr:nvPicPr>
        <xdr:cNvPr id="120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823</xdr:row>
      <xdr:rowOff>0</xdr:rowOff>
    </xdr:from>
    <xdr:ext cx="4858428" cy="4020111"/>
    <xdr:pic>
      <xdr:nvPicPr>
        <xdr:cNvPr id="120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870</xdr:row>
      <xdr:rowOff>95250</xdr:rowOff>
    </xdr:from>
    <xdr:ext cx="4867954" cy="3143689"/>
    <xdr:pic>
      <xdr:nvPicPr>
        <xdr:cNvPr id="120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870</xdr:row>
      <xdr:rowOff>85726</xdr:rowOff>
    </xdr:from>
    <xdr:to>
      <xdr:col>74</xdr:col>
      <xdr:colOff>57151</xdr:colOff>
      <xdr:row>887</xdr:row>
      <xdr:rowOff>0</xdr:rowOff>
    </xdr:to>
    <xdr:sp macro="" textlink="">
      <xdr:nvSpPr>
        <xdr:cNvPr id="120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839</xdr:row>
      <xdr:rowOff>31750</xdr:rowOff>
    </xdr:from>
    <xdr:to>
      <xdr:col>21</xdr:col>
      <xdr:colOff>25400</xdr:colOff>
      <xdr:row>842</xdr:row>
      <xdr:rowOff>19050</xdr:rowOff>
    </xdr:to>
    <xdr:sp macro="" textlink="">
      <xdr:nvSpPr>
        <xdr:cNvPr id="120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871</xdr:row>
      <xdr:rowOff>25400</xdr:rowOff>
    </xdr:from>
    <xdr:to>
      <xdr:col>61</xdr:col>
      <xdr:colOff>25400</xdr:colOff>
      <xdr:row>874</xdr:row>
      <xdr:rowOff>57150</xdr:rowOff>
    </xdr:to>
    <xdr:sp macro="" textlink="">
      <xdr:nvSpPr>
        <xdr:cNvPr id="121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910</xdr:row>
      <xdr:rowOff>0</xdr:rowOff>
    </xdr:from>
    <xdr:to>
      <xdr:col>60</xdr:col>
      <xdr:colOff>667</xdr:colOff>
      <xdr:row>947</xdr:row>
      <xdr:rowOff>38531</xdr:rowOff>
    </xdr:to>
    <xdr:pic>
      <xdr:nvPicPr>
        <xdr:cNvPr id="121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910</xdr:row>
      <xdr:rowOff>0</xdr:rowOff>
    </xdr:from>
    <xdr:to>
      <xdr:col>60</xdr:col>
      <xdr:colOff>667</xdr:colOff>
      <xdr:row>921</xdr:row>
      <xdr:rowOff>66812</xdr:rowOff>
    </xdr:to>
    <xdr:pic>
      <xdr:nvPicPr>
        <xdr:cNvPr id="121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910</xdr:row>
      <xdr:rowOff>0</xdr:rowOff>
    </xdr:from>
    <xdr:to>
      <xdr:col>60</xdr:col>
      <xdr:colOff>38775</xdr:colOff>
      <xdr:row>964</xdr:row>
      <xdr:rowOff>29210</xdr:rowOff>
    </xdr:to>
    <xdr:pic>
      <xdr:nvPicPr>
        <xdr:cNvPr id="121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910</xdr:row>
      <xdr:rowOff>0</xdr:rowOff>
    </xdr:from>
    <xdr:to>
      <xdr:col>125</xdr:col>
      <xdr:colOff>10434</xdr:colOff>
      <xdr:row>934</xdr:row>
      <xdr:rowOff>57432</xdr:rowOff>
    </xdr:to>
    <xdr:pic>
      <xdr:nvPicPr>
        <xdr:cNvPr id="121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910</xdr:row>
      <xdr:rowOff>0</xdr:rowOff>
    </xdr:from>
    <xdr:to>
      <xdr:col>125</xdr:col>
      <xdr:colOff>678</xdr:colOff>
      <xdr:row>958</xdr:row>
      <xdr:rowOff>29136</xdr:rowOff>
    </xdr:to>
    <xdr:pic>
      <xdr:nvPicPr>
        <xdr:cNvPr id="121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910</xdr:row>
      <xdr:rowOff>0</xdr:rowOff>
    </xdr:from>
    <xdr:to>
      <xdr:col>125</xdr:col>
      <xdr:colOff>679</xdr:colOff>
      <xdr:row>948</xdr:row>
      <xdr:rowOff>9964</xdr:rowOff>
    </xdr:to>
    <xdr:pic>
      <xdr:nvPicPr>
        <xdr:cNvPr id="121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914</xdr:row>
      <xdr:rowOff>19050</xdr:rowOff>
    </xdr:from>
    <xdr:ext cx="4758568" cy="3079962"/>
    <xdr:pic>
      <xdr:nvPicPr>
        <xdr:cNvPr id="121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942</xdr:row>
      <xdr:rowOff>66675</xdr:rowOff>
    </xdr:from>
    <xdr:ext cx="4758568" cy="977271"/>
    <xdr:pic>
      <xdr:nvPicPr>
        <xdr:cNvPr id="121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943</xdr:row>
      <xdr:rowOff>0</xdr:rowOff>
    </xdr:from>
    <xdr:ext cx="4815726" cy="4538476"/>
    <xdr:pic>
      <xdr:nvPicPr>
        <xdr:cNvPr id="121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913</xdr:row>
      <xdr:rowOff>76200</xdr:rowOff>
    </xdr:from>
    <xdr:ext cx="6494003" cy="2014655"/>
    <xdr:pic>
      <xdr:nvPicPr>
        <xdr:cNvPr id="122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914</xdr:row>
      <xdr:rowOff>0</xdr:rowOff>
    </xdr:from>
    <xdr:ext cx="4845619" cy="4010586"/>
    <xdr:pic>
      <xdr:nvPicPr>
        <xdr:cNvPr id="122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961</xdr:row>
      <xdr:rowOff>95250</xdr:rowOff>
    </xdr:from>
    <xdr:ext cx="4851531" cy="3133507"/>
    <xdr:pic>
      <xdr:nvPicPr>
        <xdr:cNvPr id="122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914</xdr:row>
      <xdr:rowOff>19050</xdr:rowOff>
    </xdr:from>
    <xdr:ext cx="4782217" cy="3086531"/>
    <xdr:pic>
      <xdr:nvPicPr>
        <xdr:cNvPr id="122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942</xdr:row>
      <xdr:rowOff>66675</xdr:rowOff>
    </xdr:from>
    <xdr:ext cx="4782217" cy="981212"/>
    <xdr:pic>
      <xdr:nvPicPr>
        <xdr:cNvPr id="122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943</xdr:row>
      <xdr:rowOff>0</xdr:rowOff>
    </xdr:from>
    <xdr:ext cx="4839375" cy="4553585"/>
    <xdr:pic>
      <xdr:nvPicPr>
        <xdr:cNvPr id="122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913</xdr:row>
      <xdr:rowOff>76200</xdr:rowOff>
    </xdr:from>
    <xdr:ext cx="6516009" cy="2019582"/>
    <xdr:pic>
      <xdr:nvPicPr>
        <xdr:cNvPr id="122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914</xdr:row>
      <xdr:rowOff>0</xdr:rowOff>
    </xdr:from>
    <xdr:ext cx="4858428" cy="4020111"/>
    <xdr:pic>
      <xdr:nvPicPr>
        <xdr:cNvPr id="122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961</xdr:row>
      <xdr:rowOff>95250</xdr:rowOff>
    </xdr:from>
    <xdr:ext cx="4867954" cy="3143689"/>
    <xdr:pic>
      <xdr:nvPicPr>
        <xdr:cNvPr id="122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961</xdr:row>
      <xdr:rowOff>85726</xdr:rowOff>
    </xdr:from>
    <xdr:to>
      <xdr:col>74</xdr:col>
      <xdr:colOff>57151</xdr:colOff>
      <xdr:row>978</xdr:row>
      <xdr:rowOff>0</xdr:rowOff>
    </xdr:to>
    <xdr:sp macro="" textlink="">
      <xdr:nvSpPr>
        <xdr:cNvPr id="122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930</xdr:row>
      <xdr:rowOff>31750</xdr:rowOff>
    </xdr:from>
    <xdr:to>
      <xdr:col>21</xdr:col>
      <xdr:colOff>25400</xdr:colOff>
      <xdr:row>933</xdr:row>
      <xdr:rowOff>19050</xdr:rowOff>
    </xdr:to>
    <xdr:sp macro="" textlink="">
      <xdr:nvSpPr>
        <xdr:cNvPr id="123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962</xdr:row>
      <xdr:rowOff>25400</xdr:rowOff>
    </xdr:from>
    <xdr:to>
      <xdr:col>61</xdr:col>
      <xdr:colOff>25400</xdr:colOff>
      <xdr:row>965</xdr:row>
      <xdr:rowOff>57150</xdr:rowOff>
    </xdr:to>
    <xdr:sp macro="" textlink="">
      <xdr:nvSpPr>
        <xdr:cNvPr id="123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1001</xdr:row>
      <xdr:rowOff>0</xdr:rowOff>
    </xdr:from>
    <xdr:to>
      <xdr:col>60</xdr:col>
      <xdr:colOff>667</xdr:colOff>
      <xdr:row>1038</xdr:row>
      <xdr:rowOff>38531</xdr:rowOff>
    </xdr:to>
    <xdr:pic>
      <xdr:nvPicPr>
        <xdr:cNvPr id="123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1001</xdr:row>
      <xdr:rowOff>0</xdr:rowOff>
    </xdr:from>
    <xdr:to>
      <xdr:col>60</xdr:col>
      <xdr:colOff>667</xdr:colOff>
      <xdr:row>1012</xdr:row>
      <xdr:rowOff>66812</xdr:rowOff>
    </xdr:to>
    <xdr:pic>
      <xdr:nvPicPr>
        <xdr:cNvPr id="123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1001</xdr:row>
      <xdr:rowOff>0</xdr:rowOff>
    </xdr:from>
    <xdr:to>
      <xdr:col>60</xdr:col>
      <xdr:colOff>38775</xdr:colOff>
      <xdr:row>1055</xdr:row>
      <xdr:rowOff>29210</xdr:rowOff>
    </xdr:to>
    <xdr:pic>
      <xdr:nvPicPr>
        <xdr:cNvPr id="123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1001</xdr:row>
      <xdr:rowOff>0</xdr:rowOff>
    </xdr:from>
    <xdr:to>
      <xdr:col>125</xdr:col>
      <xdr:colOff>10434</xdr:colOff>
      <xdr:row>1025</xdr:row>
      <xdr:rowOff>57432</xdr:rowOff>
    </xdr:to>
    <xdr:pic>
      <xdr:nvPicPr>
        <xdr:cNvPr id="123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1001</xdr:row>
      <xdr:rowOff>0</xdr:rowOff>
    </xdr:from>
    <xdr:to>
      <xdr:col>125</xdr:col>
      <xdr:colOff>678</xdr:colOff>
      <xdr:row>1049</xdr:row>
      <xdr:rowOff>29136</xdr:rowOff>
    </xdr:to>
    <xdr:pic>
      <xdr:nvPicPr>
        <xdr:cNvPr id="123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1001</xdr:row>
      <xdr:rowOff>0</xdr:rowOff>
    </xdr:from>
    <xdr:to>
      <xdr:col>125</xdr:col>
      <xdr:colOff>679</xdr:colOff>
      <xdr:row>1039</xdr:row>
      <xdr:rowOff>9964</xdr:rowOff>
    </xdr:to>
    <xdr:pic>
      <xdr:nvPicPr>
        <xdr:cNvPr id="123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1005</xdr:row>
      <xdr:rowOff>19050</xdr:rowOff>
    </xdr:from>
    <xdr:ext cx="4758568" cy="3079962"/>
    <xdr:pic>
      <xdr:nvPicPr>
        <xdr:cNvPr id="123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1033</xdr:row>
      <xdr:rowOff>66675</xdr:rowOff>
    </xdr:from>
    <xdr:ext cx="4758568" cy="977271"/>
    <xdr:pic>
      <xdr:nvPicPr>
        <xdr:cNvPr id="123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1034</xdr:row>
      <xdr:rowOff>0</xdr:rowOff>
    </xdr:from>
    <xdr:ext cx="4815726" cy="4538476"/>
    <xdr:pic>
      <xdr:nvPicPr>
        <xdr:cNvPr id="124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1004</xdr:row>
      <xdr:rowOff>76200</xdr:rowOff>
    </xdr:from>
    <xdr:ext cx="6494003" cy="2014655"/>
    <xdr:pic>
      <xdr:nvPicPr>
        <xdr:cNvPr id="124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1005</xdr:row>
      <xdr:rowOff>0</xdr:rowOff>
    </xdr:from>
    <xdr:ext cx="4845619" cy="4010586"/>
    <xdr:pic>
      <xdr:nvPicPr>
        <xdr:cNvPr id="124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1052</xdr:row>
      <xdr:rowOff>95250</xdr:rowOff>
    </xdr:from>
    <xdr:ext cx="4851531" cy="3133507"/>
    <xdr:pic>
      <xdr:nvPicPr>
        <xdr:cNvPr id="124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1005</xdr:row>
      <xdr:rowOff>19050</xdr:rowOff>
    </xdr:from>
    <xdr:ext cx="4782217" cy="3086531"/>
    <xdr:pic>
      <xdr:nvPicPr>
        <xdr:cNvPr id="124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1033</xdr:row>
      <xdr:rowOff>66675</xdr:rowOff>
    </xdr:from>
    <xdr:ext cx="4782217" cy="981212"/>
    <xdr:pic>
      <xdr:nvPicPr>
        <xdr:cNvPr id="124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1034</xdr:row>
      <xdr:rowOff>0</xdr:rowOff>
    </xdr:from>
    <xdr:ext cx="4839375" cy="4553585"/>
    <xdr:pic>
      <xdr:nvPicPr>
        <xdr:cNvPr id="124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1004</xdr:row>
      <xdr:rowOff>76200</xdr:rowOff>
    </xdr:from>
    <xdr:ext cx="6516009" cy="2019582"/>
    <xdr:pic>
      <xdr:nvPicPr>
        <xdr:cNvPr id="124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1005</xdr:row>
      <xdr:rowOff>0</xdr:rowOff>
    </xdr:from>
    <xdr:ext cx="4858428" cy="4020111"/>
    <xdr:pic>
      <xdr:nvPicPr>
        <xdr:cNvPr id="124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1052</xdr:row>
      <xdr:rowOff>95250</xdr:rowOff>
    </xdr:from>
    <xdr:ext cx="4867954" cy="3143689"/>
    <xdr:pic>
      <xdr:nvPicPr>
        <xdr:cNvPr id="124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1052</xdr:row>
      <xdr:rowOff>85726</xdr:rowOff>
    </xdr:from>
    <xdr:to>
      <xdr:col>74</xdr:col>
      <xdr:colOff>57151</xdr:colOff>
      <xdr:row>1069</xdr:row>
      <xdr:rowOff>0</xdr:rowOff>
    </xdr:to>
    <xdr:sp macro="" textlink="">
      <xdr:nvSpPr>
        <xdr:cNvPr id="125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1021</xdr:row>
      <xdr:rowOff>31750</xdr:rowOff>
    </xdr:from>
    <xdr:to>
      <xdr:col>21</xdr:col>
      <xdr:colOff>25400</xdr:colOff>
      <xdr:row>1024</xdr:row>
      <xdr:rowOff>19050</xdr:rowOff>
    </xdr:to>
    <xdr:sp macro="" textlink="">
      <xdr:nvSpPr>
        <xdr:cNvPr id="125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1053</xdr:row>
      <xdr:rowOff>25400</xdr:rowOff>
    </xdr:from>
    <xdr:to>
      <xdr:col>61</xdr:col>
      <xdr:colOff>25400</xdr:colOff>
      <xdr:row>1056</xdr:row>
      <xdr:rowOff>57150</xdr:rowOff>
    </xdr:to>
    <xdr:sp macro="" textlink="">
      <xdr:nvSpPr>
        <xdr:cNvPr id="125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1092</xdr:row>
      <xdr:rowOff>0</xdr:rowOff>
    </xdr:from>
    <xdr:to>
      <xdr:col>60</xdr:col>
      <xdr:colOff>667</xdr:colOff>
      <xdr:row>1129</xdr:row>
      <xdr:rowOff>38531</xdr:rowOff>
    </xdr:to>
    <xdr:pic>
      <xdr:nvPicPr>
        <xdr:cNvPr id="125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1092</xdr:row>
      <xdr:rowOff>0</xdr:rowOff>
    </xdr:from>
    <xdr:to>
      <xdr:col>60</xdr:col>
      <xdr:colOff>667</xdr:colOff>
      <xdr:row>1103</xdr:row>
      <xdr:rowOff>66812</xdr:rowOff>
    </xdr:to>
    <xdr:pic>
      <xdr:nvPicPr>
        <xdr:cNvPr id="125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1092</xdr:row>
      <xdr:rowOff>0</xdr:rowOff>
    </xdr:from>
    <xdr:to>
      <xdr:col>60</xdr:col>
      <xdr:colOff>38775</xdr:colOff>
      <xdr:row>1146</xdr:row>
      <xdr:rowOff>29210</xdr:rowOff>
    </xdr:to>
    <xdr:pic>
      <xdr:nvPicPr>
        <xdr:cNvPr id="125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1092</xdr:row>
      <xdr:rowOff>0</xdr:rowOff>
    </xdr:from>
    <xdr:to>
      <xdr:col>125</xdr:col>
      <xdr:colOff>10434</xdr:colOff>
      <xdr:row>1116</xdr:row>
      <xdr:rowOff>57432</xdr:rowOff>
    </xdr:to>
    <xdr:pic>
      <xdr:nvPicPr>
        <xdr:cNvPr id="125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1092</xdr:row>
      <xdr:rowOff>0</xdr:rowOff>
    </xdr:from>
    <xdr:to>
      <xdr:col>125</xdr:col>
      <xdr:colOff>678</xdr:colOff>
      <xdr:row>1140</xdr:row>
      <xdr:rowOff>29136</xdr:rowOff>
    </xdr:to>
    <xdr:pic>
      <xdr:nvPicPr>
        <xdr:cNvPr id="125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1092</xdr:row>
      <xdr:rowOff>0</xdr:rowOff>
    </xdr:from>
    <xdr:to>
      <xdr:col>125</xdr:col>
      <xdr:colOff>679</xdr:colOff>
      <xdr:row>1130</xdr:row>
      <xdr:rowOff>9964</xdr:rowOff>
    </xdr:to>
    <xdr:pic>
      <xdr:nvPicPr>
        <xdr:cNvPr id="125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1096</xdr:row>
      <xdr:rowOff>19050</xdr:rowOff>
    </xdr:from>
    <xdr:ext cx="4758568" cy="3079962"/>
    <xdr:pic>
      <xdr:nvPicPr>
        <xdr:cNvPr id="125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1124</xdr:row>
      <xdr:rowOff>66675</xdr:rowOff>
    </xdr:from>
    <xdr:ext cx="4758568" cy="977271"/>
    <xdr:pic>
      <xdr:nvPicPr>
        <xdr:cNvPr id="126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1125</xdr:row>
      <xdr:rowOff>0</xdr:rowOff>
    </xdr:from>
    <xdr:ext cx="4815726" cy="4538476"/>
    <xdr:pic>
      <xdr:nvPicPr>
        <xdr:cNvPr id="126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1095</xdr:row>
      <xdr:rowOff>76200</xdr:rowOff>
    </xdr:from>
    <xdr:ext cx="6494003" cy="2014655"/>
    <xdr:pic>
      <xdr:nvPicPr>
        <xdr:cNvPr id="126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1096</xdr:row>
      <xdr:rowOff>0</xdr:rowOff>
    </xdr:from>
    <xdr:ext cx="4845619" cy="4010586"/>
    <xdr:pic>
      <xdr:nvPicPr>
        <xdr:cNvPr id="126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1143</xdr:row>
      <xdr:rowOff>95250</xdr:rowOff>
    </xdr:from>
    <xdr:ext cx="4851531" cy="3133507"/>
    <xdr:pic>
      <xdr:nvPicPr>
        <xdr:cNvPr id="126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1096</xdr:row>
      <xdr:rowOff>19050</xdr:rowOff>
    </xdr:from>
    <xdr:ext cx="4782217" cy="3086531"/>
    <xdr:pic>
      <xdr:nvPicPr>
        <xdr:cNvPr id="126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1124</xdr:row>
      <xdr:rowOff>66675</xdr:rowOff>
    </xdr:from>
    <xdr:ext cx="4782217" cy="981212"/>
    <xdr:pic>
      <xdr:nvPicPr>
        <xdr:cNvPr id="126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1125</xdr:row>
      <xdr:rowOff>0</xdr:rowOff>
    </xdr:from>
    <xdr:ext cx="4839375" cy="4553585"/>
    <xdr:pic>
      <xdr:nvPicPr>
        <xdr:cNvPr id="126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1095</xdr:row>
      <xdr:rowOff>76200</xdr:rowOff>
    </xdr:from>
    <xdr:ext cx="6516009" cy="2019582"/>
    <xdr:pic>
      <xdr:nvPicPr>
        <xdr:cNvPr id="126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1096</xdr:row>
      <xdr:rowOff>0</xdr:rowOff>
    </xdr:from>
    <xdr:ext cx="4858428" cy="4020111"/>
    <xdr:pic>
      <xdr:nvPicPr>
        <xdr:cNvPr id="126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1143</xdr:row>
      <xdr:rowOff>95250</xdr:rowOff>
    </xdr:from>
    <xdr:ext cx="4867954" cy="3143689"/>
    <xdr:pic>
      <xdr:nvPicPr>
        <xdr:cNvPr id="127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1143</xdr:row>
      <xdr:rowOff>85726</xdr:rowOff>
    </xdr:from>
    <xdr:to>
      <xdr:col>74</xdr:col>
      <xdr:colOff>57151</xdr:colOff>
      <xdr:row>1160</xdr:row>
      <xdr:rowOff>0</xdr:rowOff>
    </xdr:to>
    <xdr:sp macro="" textlink="">
      <xdr:nvSpPr>
        <xdr:cNvPr id="127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1112</xdr:row>
      <xdr:rowOff>31750</xdr:rowOff>
    </xdr:from>
    <xdr:to>
      <xdr:col>21</xdr:col>
      <xdr:colOff>25400</xdr:colOff>
      <xdr:row>1115</xdr:row>
      <xdr:rowOff>19050</xdr:rowOff>
    </xdr:to>
    <xdr:sp macro="" textlink="">
      <xdr:nvSpPr>
        <xdr:cNvPr id="127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1144</xdr:row>
      <xdr:rowOff>25400</xdr:rowOff>
    </xdr:from>
    <xdr:to>
      <xdr:col>61</xdr:col>
      <xdr:colOff>25400</xdr:colOff>
      <xdr:row>1147</xdr:row>
      <xdr:rowOff>57150</xdr:rowOff>
    </xdr:to>
    <xdr:sp macro="" textlink="">
      <xdr:nvSpPr>
        <xdr:cNvPr id="127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1183</xdr:row>
      <xdr:rowOff>0</xdr:rowOff>
    </xdr:from>
    <xdr:to>
      <xdr:col>60</xdr:col>
      <xdr:colOff>667</xdr:colOff>
      <xdr:row>1220</xdr:row>
      <xdr:rowOff>38531</xdr:rowOff>
    </xdr:to>
    <xdr:pic>
      <xdr:nvPicPr>
        <xdr:cNvPr id="127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1183</xdr:row>
      <xdr:rowOff>0</xdr:rowOff>
    </xdr:from>
    <xdr:to>
      <xdr:col>60</xdr:col>
      <xdr:colOff>667</xdr:colOff>
      <xdr:row>1194</xdr:row>
      <xdr:rowOff>66812</xdr:rowOff>
    </xdr:to>
    <xdr:pic>
      <xdr:nvPicPr>
        <xdr:cNvPr id="127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1183</xdr:row>
      <xdr:rowOff>0</xdr:rowOff>
    </xdr:from>
    <xdr:to>
      <xdr:col>60</xdr:col>
      <xdr:colOff>38775</xdr:colOff>
      <xdr:row>1237</xdr:row>
      <xdr:rowOff>29210</xdr:rowOff>
    </xdr:to>
    <xdr:pic>
      <xdr:nvPicPr>
        <xdr:cNvPr id="127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1183</xdr:row>
      <xdr:rowOff>0</xdr:rowOff>
    </xdr:from>
    <xdr:to>
      <xdr:col>125</xdr:col>
      <xdr:colOff>10434</xdr:colOff>
      <xdr:row>1207</xdr:row>
      <xdr:rowOff>57432</xdr:rowOff>
    </xdr:to>
    <xdr:pic>
      <xdr:nvPicPr>
        <xdr:cNvPr id="127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1183</xdr:row>
      <xdr:rowOff>0</xdr:rowOff>
    </xdr:from>
    <xdr:to>
      <xdr:col>125</xdr:col>
      <xdr:colOff>678</xdr:colOff>
      <xdr:row>1231</xdr:row>
      <xdr:rowOff>29136</xdr:rowOff>
    </xdr:to>
    <xdr:pic>
      <xdr:nvPicPr>
        <xdr:cNvPr id="127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1183</xdr:row>
      <xdr:rowOff>0</xdr:rowOff>
    </xdr:from>
    <xdr:to>
      <xdr:col>125</xdr:col>
      <xdr:colOff>679</xdr:colOff>
      <xdr:row>1221</xdr:row>
      <xdr:rowOff>9964</xdr:rowOff>
    </xdr:to>
    <xdr:pic>
      <xdr:nvPicPr>
        <xdr:cNvPr id="127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1187</xdr:row>
      <xdr:rowOff>19050</xdr:rowOff>
    </xdr:from>
    <xdr:ext cx="4758568" cy="3079962"/>
    <xdr:pic>
      <xdr:nvPicPr>
        <xdr:cNvPr id="128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1215</xdr:row>
      <xdr:rowOff>66675</xdr:rowOff>
    </xdr:from>
    <xdr:ext cx="4758568" cy="977271"/>
    <xdr:pic>
      <xdr:nvPicPr>
        <xdr:cNvPr id="128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1216</xdr:row>
      <xdr:rowOff>0</xdr:rowOff>
    </xdr:from>
    <xdr:ext cx="4815726" cy="4538476"/>
    <xdr:pic>
      <xdr:nvPicPr>
        <xdr:cNvPr id="128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1186</xdr:row>
      <xdr:rowOff>76200</xdr:rowOff>
    </xdr:from>
    <xdr:ext cx="6494003" cy="2014655"/>
    <xdr:pic>
      <xdr:nvPicPr>
        <xdr:cNvPr id="128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1187</xdr:row>
      <xdr:rowOff>0</xdr:rowOff>
    </xdr:from>
    <xdr:ext cx="4845619" cy="4010586"/>
    <xdr:pic>
      <xdr:nvPicPr>
        <xdr:cNvPr id="128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1234</xdr:row>
      <xdr:rowOff>95250</xdr:rowOff>
    </xdr:from>
    <xdr:ext cx="4851531" cy="3133507"/>
    <xdr:pic>
      <xdr:nvPicPr>
        <xdr:cNvPr id="128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1187</xdr:row>
      <xdr:rowOff>19050</xdr:rowOff>
    </xdr:from>
    <xdr:ext cx="4782217" cy="3086531"/>
    <xdr:pic>
      <xdr:nvPicPr>
        <xdr:cNvPr id="128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1215</xdr:row>
      <xdr:rowOff>66675</xdr:rowOff>
    </xdr:from>
    <xdr:ext cx="4782217" cy="981212"/>
    <xdr:pic>
      <xdr:nvPicPr>
        <xdr:cNvPr id="128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1216</xdr:row>
      <xdr:rowOff>0</xdr:rowOff>
    </xdr:from>
    <xdr:ext cx="4839375" cy="4553585"/>
    <xdr:pic>
      <xdr:nvPicPr>
        <xdr:cNvPr id="128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1186</xdr:row>
      <xdr:rowOff>76200</xdr:rowOff>
    </xdr:from>
    <xdr:ext cx="6516009" cy="2019582"/>
    <xdr:pic>
      <xdr:nvPicPr>
        <xdr:cNvPr id="128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1187</xdr:row>
      <xdr:rowOff>0</xdr:rowOff>
    </xdr:from>
    <xdr:ext cx="4858428" cy="4020111"/>
    <xdr:pic>
      <xdr:nvPicPr>
        <xdr:cNvPr id="129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1234</xdr:row>
      <xdr:rowOff>95250</xdr:rowOff>
    </xdr:from>
    <xdr:ext cx="4867954" cy="3143689"/>
    <xdr:pic>
      <xdr:nvPicPr>
        <xdr:cNvPr id="129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1234</xdr:row>
      <xdr:rowOff>85726</xdr:rowOff>
    </xdr:from>
    <xdr:to>
      <xdr:col>74</xdr:col>
      <xdr:colOff>57151</xdr:colOff>
      <xdr:row>1251</xdr:row>
      <xdr:rowOff>0</xdr:rowOff>
    </xdr:to>
    <xdr:sp macro="" textlink="">
      <xdr:nvSpPr>
        <xdr:cNvPr id="129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1203</xdr:row>
      <xdr:rowOff>31750</xdr:rowOff>
    </xdr:from>
    <xdr:to>
      <xdr:col>21</xdr:col>
      <xdr:colOff>25400</xdr:colOff>
      <xdr:row>1206</xdr:row>
      <xdr:rowOff>19050</xdr:rowOff>
    </xdr:to>
    <xdr:sp macro="" textlink="">
      <xdr:nvSpPr>
        <xdr:cNvPr id="129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1235</xdr:row>
      <xdr:rowOff>25400</xdr:rowOff>
    </xdr:from>
    <xdr:to>
      <xdr:col>61</xdr:col>
      <xdr:colOff>25400</xdr:colOff>
      <xdr:row>1238</xdr:row>
      <xdr:rowOff>57150</xdr:rowOff>
    </xdr:to>
    <xdr:sp macro="" textlink="">
      <xdr:nvSpPr>
        <xdr:cNvPr id="129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1274</xdr:row>
      <xdr:rowOff>0</xdr:rowOff>
    </xdr:from>
    <xdr:to>
      <xdr:col>60</xdr:col>
      <xdr:colOff>667</xdr:colOff>
      <xdr:row>1311</xdr:row>
      <xdr:rowOff>38531</xdr:rowOff>
    </xdr:to>
    <xdr:pic>
      <xdr:nvPicPr>
        <xdr:cNvPr id="129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1274</xdr:row>
      <xdr:rowOff>0</xdr:rowOff>
    </xdr:from>
    <xdr:to>
      <xdr:col>60</xdr:col>
      <xdr:colOff>667</xdr:colOff>
      <xdr:row>1285</xdr:row>
      <xdr:rowOff>66812</xdr:rowOff>
    </xdr:to>
    <xdr:pic>
      <xdr:nvPicPr>
        <xdr:cNvPr id="129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1274</xdr:row>
      <xdr:rowOff>0</xdr:rowOff>
    </xdr:from>
    <xdr:to>
      <xdr:col>60</xdr:col>
      <xdr:colOff>38775</xdr:colOff>
      <xdr:row>1328</xdr:row>
      <xdr:rowOff>29210</xdr:rowOff>
    </xdr:to>
    <xdr:pic>
      <xdr:nvPicPr>
        <xdr:cNvPr id="129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1274</xdr:row>
      <xdr:rowOff>0</xdr:rowOff>
    </xdr:from>
    <xdr:to>
      <xdr:col>125</xdr:col>
      <xdr:colOff>10434</xdr:colOff>
      <xdr:row>1298</xdr:row>
      <xdr:rowOff>57432</xdr:rowOff>
    </xdr:to>
    <xdr:pic>
      <xdr:nvPicPr>
        <xdr:cNvPr id="129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1274</xdr:row>
      <xdr:rowOff>0</xdr:rowOff>
    </xdr:from>
    <xdr:to>
      <xdr:col>125</xdr:col>
      <xdr:colOff>678</xdr:colOff>
      <xdr:row>1322</xdr:row>
      <xdr:rowOff>29136</xdr:rowOff>
    </xdr:to>
    <xdr:pic>
      <xdr:nvPicPr>
        <xdr:cNvPr id="129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1274</xdr:row>
      <xdr:rowOff>0</xdr:rowOff>
    </xdr:from>
    <xdr:to>
      <xdr:col>125</xdr:col>
      <xdr:colOff>679</xdr:colOff>
      <xdr:row>1312</xdr:row>
      <xdr:rowOff>9964</xdr:rowOff>
    </xdr:to>
    <xdr:pic>
      <xdr:nvPicPr>
        <xdr:cNvPr id="130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1278</xdr:row>
      <xdr:rowOff>19050</xdr:rowOff>
    </xdr:from>
    <xdr:ext cx="4758568" cy="3079962"/>
    <xdr:pic>
      <xdr:nvPicPr>
        <xdr:cNvPr id="130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1306</xdr:row>
      <xdr:rowOff>66675</xdr:rowOff>
    </xdr:from>
    <xdr:ext cx="4758568" cy="977271"/>
    <xdr:pic>
      <xdr:nvPicPr>
        <xdr:cNvPr id="130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1307</xdr:row>
      <xdr:rowOff>0</xdr:rowOff>
    </xdr:from>
    <xdr:ext cx="4815726" cy="4538476"/>
    <xdr:pic>
      <xdr:nvPicPr>
        <xdr:cNvPr id="130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1277</xdr:row>
      <xdr:rowOff>76200</xdr:rowOff>
    </xdr:from>
    <xdr:ext cx="6494003" cy="2014655"/>
    <xdr:pic>
      <xdr:nvPicPr>
        <xdr:cNvPr id="130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1278</xdr:row>
      <xdr:rowOff>0</xdr:rowOff>
    </xdr:from>
    <xdr:ext cx="4845619" cy="4010586"/>
    <xdr:pic>
      <xdr:nvPicPr>
        <xdr:cNvPr id="130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1325</xdr:row>
      <xdr:rowOff>95250</xdr:rowOff>
    </xdr:from>
    <xdr:ext cx="4851531" cy="3133507"/>
    <xdr:pic>
      <xdr:nvPicPr>
        <xdr:cNvPr id="130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1278</xdr:row>
      <xdr:rowOff>19050</xdr:rowOff>
    </xdr:from>
    <xdr:ext cx="4782217" cy="3086531"/>
    <xdr:pic>
      <xdr:nvPicPr>
        <xdr:cNvPr id="130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1306</xdr:row>
      <xdr:rowOff>66675</xdr:rowOff>
    </xdr:from>
    <xdr:ext cx="4782217" cy="981212"/>
    <xdr:pic>
      <xdr:nvPicPr>
        <xdr:cNvPr id="130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1307</xdr:row>
      <xdr:rowOff>0</xdr:rowOff>
    </xdr:from>
    <xdr:ext cx="4839375" cy="4553585"/>
    <xdr:pic>
      <xdr:nvPicPr>
        <xdr:cNvPr id="130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1277</xdr:row>
      <xdr:rowOff>76200</xdr:rowOff>
    </xdr:from>
    <xdr:ext cx="6516009" cy="2019582"/>
    <xdr:pic>
      <xdr:nvPicPr>
        <xdr:cNvPr id="131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1278</xdr:row>
      <xdr:rowOff>0</xdr:rowOff>
    </xdr:from>
    <xdr:ext cx="4858428" cy="4020111"/>
    <xdr:pic>
      <xdr:nvPicPr>
        <xdr:cNvPr id="131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1325</xdr:row>
      <xdr:rowOff>95250</xdr:rowOff>
    </xdr:from>
    <xdr:ext cx="4867954" cy="3143689"/>
    <xdr:pic>
      <xdr:nvPicPr>
        <xdr:cNvPr id="131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1325</xdr:row>
      <xdr:rowOff>85726</xdr:rowOff>
    </xdr:from>
    <xdr:to>
      <xdr:col>74</xdr:col>
      <xdr:colOff>57151</xdr:colOff>
      <xdr:row>1342</xdr:row>
      <xdr:rowOff>0</xdr:rowOff>
    </xdr:to>
    <xdr:sp macro="" textlink="">
      <xdr:nvSpPr>
        <xdr:cNvPr id="131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1294</xdr:row>
      <xdr:rowOff>31750</xdr:rowOff>
    </xdr:from>
    <xdr:to>
      <xdr:col>21</xdr:col>
      <xdr:colOff>25400</xdr:colOff>
      <xdr:row>1297</xdr:row>
      <xdr:rowOff>19050</xdr:rowOff>
    </xdr:to>
    <xdr:sp macro="" textlink="">
      <xdr:nvSpPr>
        <xdr:cNvPr id="131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1326</xdr:row>
      <xdr:rowOff>25400</xdr:rowOff>
    </xdr:from>
    <xdr:to>
      <xdr:col>61</xdr:col>
      <xdr:colOff>25400</xdr:colOff>
      <xdr:row>1329</xdr:row>
      <xdr:rowOff>57150</xdr:rowOff>
    </xdr:to>
    <xdr:sp macro="" textlink="">
      <xdr:nvSpPr>
        <xdr:cNvPr id="131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1365</xdr:row>
      <xdr:rowOff>0</xdr:rowOff>
    </xdr:from>
    <xdr:to>
      <xdr:col>60</xdr:col>
      <xdr:colOff>667</xdr:colOff>
      <xdr:row>1402</xdr:row>
      <xdr:rowOff>38531</xdr:rowOff>
    </xdr:to>
    <xdr:pic>
      <xdr:nvPicPr>
        <xdr:cNvPr id="131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1365</xdr:row>
      <xdr:rowOff>0</xdr:rowOff>
    </xdr:from>
    <xdr:to>
      <xdr:col>60</xdr:col>
      <xdr:colOff>667</xdr:colOff>
      <xdr:row>1376</xdr:row>
      <xdr:rowOff>66812</xdr:rowOff>
    </xdr:to>
    <xdr:pic>
      <xdr:nvPicPr>
        <xdr:cNvPr id="131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1365</xdr:row>
      <xdr:rowOff>0</xdr:rowOff>
    </xdr:from>
    <xdr:to>
      <xdr:col>60</xdr:col>
      <xdr:colOff>38775</xdr:colOff>
      <xdr:row>1419</xdr:row>
      <xdr:rowOff>29210</xdr:rowOff>
    </xdr:to>
    <xdr:pic>
      <xdr:nvPicPr>
        <xdr:cNvPr id="131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1365</xdr:row>
      <xdr:rowOff>0</xdr:rowOff>
    </xdr:from>
    <xdr:to>
      <xdr:col>125</xdr:col>
      <xdr:colOff>10434</xdr:colOff>
      <xdr:row>1389</xdr:row>
      <xdr:rowOff>57432</xdr:rowOff>
    </xdr:to>
    <xdr:pic>
      <xdr:nvPicPr>
        <xdr:cNvPr id="131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1365</xdr:row>
      <xdr:rowOff>0</xdr:rowOff>
    </xdr:from>
    <xdr:to>
      <xdr:col>125</xdr:col>
      <xdr:colOff>678</xdr:colOff>
      <xdr:row>1413</xdr:row>
      <xdr:rowOff>29136</xdr:rowOff>
    </xdr:to>
    <xdr:pic>
      <xdr:nvPicPr>
        <xdr:cNvPr id="132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1365</xdr:row>
      <xdr:rowOff>0</xdr:rowOff>
    </xdr:from>
    <xdr:to>
      <xdr:col>125</xdr:col>
      <xdr:colOff>679</xdr:colOff>
      <xdr:row>1403</xdr:row>
      <xdr:rowOff>9964</xdr:rowOff>
    </xdr:to>
    <xdr:pic>
      <xdr:nvPicPr>
        <xdr:cNvPr id="132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1369</xdr:row>
      <xdr:rowOff>19050</xdr:rowOff>
    </xdr:from>
    <xdr:ext cx="4758568" cy="3079962"/>
    <xdr:pic>
      <xdr:nvPicPr>
        <xdr:cNvPr id="132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1397</xdr:row>
      <xdr:rowOff>66675</xdr:rowOff>
    </xdr:from>
    <xdr:ext cx="4758568" cy="977271"/>
    <xdr:pic>
      <xdr:nvPicPr>
        <xdr:cNvPr id="132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1398</xdr:row>
      <xdr:rowOff>0</xdr:rowOff>
    </xdr:from>
    <xdr:ext cx="4815726" cy="4538476"/>
    <xdr:pic>
      <xdr:nvPicPr>
        <xdr:cNvPr id="132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1368</xdr:row>
      <xdr:rowOff>76200</xdr:rowOff>
    </xdr:from>
    <xdr:ext cx="6494003" cy="2014655"/>
    <xdr:pic>
      <xdr:nvPicPr>
        <xdr:cNvPr id="132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1369</xdr:row>
      <xdr:rowOff>0</xdr:rowOff>
    </xdr:from>
    <xdr:ext cx="4845619" cy="4010586"/>
    <xdr:pic>
      <xdr:nvPicPr>
        <xdr:cNvPr id="132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1416</xdr:row>
      <xdr:rowOff>95250</xdr:rowOff>
    </xdr:from>
    <xdr:ext cx="4851531" cy="3133507"/>
    <xdr:pic>
      <xdr:nvPicPr>
        <xdr:cNvPr id="132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1369</xdr:row>
      <xdr:rowOff>19050</xdr:rowOff>
    </xdr:from>
    <xdr:ext cx="4782217" cy="3086531"/>
    <xdr:pic>
      <xdr:nvPicPr>
        <xdr:cNvPr id="132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1397</xdr:row>
      <xdr:rowOff>66675</xdr:rowOff>
    </xdr:from>
    <xdr:ext cx="4782217" cy="981212"/>
    <xdr:pic>
      <xdr:nvPicPr>
        <xdr:cNvPr id="132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1398</xdr:row>
      <xdr:rowOff>0</xdr:rowOff>
    </xdr:from>
    <xdr:ext cx="4839375" cy="4553585"/>
    <xdr:pic>
      <xdr:nvPicPr>
        <xdr:cNvPr id="133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1368</xdr:row>
      <xdr:rowOff>76200</xdr:rowOff>
    </xdr:from>
    <xdr:ext cx="6516009" cy="2019582"/>
    <xdr:pic>
      <xdr:nvPicPr>
        <xdr:cNvPr id="133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1369</xdr:row>
      <xdr:rowOff>0</xdr:rowOff>
    </xdr:from>
    <xdr:ext cx="4858428" cy="4020111"/>
    <xdr:pic>
      <xdr:nvPicPr>
        <xdr:cNvPr id="133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1416</xdr:row>
      <xdr:rowOff>95250</xdr:rowOff>
    </xdr:from>
    <xdr:ext cx="4867954" cy="3143689"/>
    <xdr:pic>
      <xdr:nvPicPr>
        <xdr:cNvPr id="133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1416</xdr:row>
      <xdr:rowOff>85726</xdr:rowOff>
    </xdr:from>
    <xdr:to>
      <xdr:col>74</xdr:col>
      <xdr:colOff>57151</xdr:colOff>
      <xdr:row>1433</xdr:row>
      <xdr:rowOff>0</xdr:rowOff>
    </xdr:to>
    <xdr:sp macro="" textlink="">
      <xdr:nvSpPr>
        <xdr:cNvPr id="133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1385</xdr:row>
      <xdr:rowOff>31750</xdr:rowOff>
    </xdr:from>
    <xdr:to>
      <xdr:col>21</xdr:col>
      <xdr:colOff>25400</xdr:colOff>
      <xdr:row>1388</xdr:row>
      <xdr:rowOff>19050</xdr:rowOff>
    </xdr:to>
    <xdr:sp macro="" textlink="">
      <xdr:nvSpPr>
        <xdr:cNvPr id="133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1417</xdr:row>
      <xdr:rowOff>25400</xdr:rowOff>
    </xdr:from>
    <xdr:to>
      <xdr:col>61</xdr:col>
      <xdr:colOff>25400</xdr:colOff>
      <xdr:row>1420</xdr:row>
      <xdr:rowOff>57150</xdr:rowOff>
    </xdr:to>
    <xdr:sp macro="" textlink="">
      <xdr:nvSpPr>
        <xdr:cNvPr id="133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1456</xdr:row>
      <xdr:rowOff>0</xdr:rowOff>
    </xdr:from>
    <xdr:to>
      <xdr:col>60</xdr:col>
      <xdr:colOff>667</xdr:colOff>
      <xdr:row>1493</xdr:row>
      <xdr:rowOff>38531</xdr:rowOff>
    </xdr:to>
    <xdr:pic>
      <xdr:nvPicPr>
        <xdr:cNvPr id="133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1456</xdr:row>
      <xdr:rowOff>0</xdr:rowOff>
    </xdr:from>
    <xdr:to>
      <xdr:col>60</xdr:col>
      <xdr:colOff>667</xdr:colOff>
      <xdr:row>1467</xdr:row>
      <xdr:rowOff>66812</xdr:rowOff>
    </xdr:to>
    <xdr:pic>
      <xdr:nvPicPr>
        <xdr:cNvPr id="133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1456</xdr:row>
      <xdr:rowOff>0</xdr:rowOff>
    </xdr:from>
    <xdr:to>
      <xdr:col>60</xdr:col>
      <xdr:colOff>38775</xdr:colOff>
      <xdr:row>1510</xdr:row>
      <xdr:rowOff>29210</xdr:rowOff>
    </xdr:to>
    <xdr:pic>
      <xdr:nvPicPr>
        <xdr:cNvPr id="133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1456</xdr:row>
      <xdr:rowOff>0</xdr:rowOff>
    </xdr:from>
    <xdr:to>
      <xdr:col>125</xdr:col>
      <xdr:colOff>10434</xdr:colOff>
      <xdr:row>1480</xdr:row>
      <xdr:rowOff>57432</xdr:rowOff>
    </xdr:to>
    <xdr:pic>
      <xdr:nvPicPr>
        <xdr:cNvPr id="134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1456</xdr:row>
      <xdr:rowOff>0</xdr:rowOff>
    </xdr:from>
    <xdr:to>
      <xdr:col>125</xdr:col>
      <xdr:colOff>678</xdr:colOff>
      <xdr:row>1504</xdr:row>
      <xdr:rowOff>29136</xdr:rowOff>
    </xdr:to>
    <xdr:pic>
      <xdr:nvPicPr>
        <xdr:cNvPr id="134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1456</xdr:row>
      <xdr:rowOff>0</xdr:rowOff>
    </xdr:from>
    <xdr:to>
      <xdr:col>125</xdr:col>
      <xdr:colOff>679</xdr:colOff>
      <xdr:row>1494</xdr:row>
      <xdr:rowOff>9964</xdr:rowOff>
    </xdr:to>
    <xdr:pic>
      <xdr:nvPicPr>
        <xdr:cNvPr id="134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1460</xdr:row>
      <xdr:rowOff>19050</xdr:rowOff>
    </xdr:from>
    <xdr:ext cx="4758568" cy="3079962"/>
    <xdr:pic>
      <xdr:nvPicPr>
        <xdr:cNvPr id="134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1488</xdr:row>
      <xdr:rowOff>66675</xdr:rowOff>
    </xdr:from>
    <xdr:ext cx="4758568" cy="977271"/>
    <xdr:pic>
      <xdr:nvPicPr>
        <xdr:cNvPr id="134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1489</xdr:row>
      <xdr:rowOff>0</xdr:rowOff>
    </xdr:from>
    <xdr:ext cx="4815726" cy="4538476"/>
    <xdr:pic>
      <xdr:nvPicPr>
        <xdr:cNvPr id="134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1459</xdr:row>
      <xdr:rowOff>76200</xdr:rowOff>
    </xdr:from>
    <xdr:ext cx="6494003" cy="2014655"/>
    <xdr:pic>
      <xdr:nvPicPr>
        <xdr:cNvPr id="134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1460</xdr:row>
      <xdr:rowOff>0</xdr:rowOff>
    </xdr:from>
    <xdr:ext cx="4845619" cy="4010586"/>
    <xdr:pic>
      <xdr:nvPicPr>
        <xdr:cNvPr id="134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1507</xdr:row>
      <xdr:rowOff>95250</xdr:rowOff>
    </xdr:from>
    <xdr:ext cx="4851531" cy="3133507"/>
    <xdr:pic>
      <xdr:nvPicPr>
        <xdr:cNvPr id="134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1460</xdr:row>
      <xdr:rowOff>19050</xdr:rowOff>
    </xdr:from>
    <xdr:ext cx="4782217" cy="3086531"/>
    <xdr:pic>
      <xdr:nvPicPr>
        <xdr:cNvPr id="134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1488</xdr:row>
      <xdr:rowOff>66675</xdr:rowOff>
    </xdr:from>
    <xdr:ext cx="4782217" cy="981212"/>
    <xdr:pic>
      <xdr:nvPicPr>
        <xdr:cNvPr id="135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1489</xdr:row>
      <xdr:rowOff>0</xdr:rowOff>
    </xdr:from>
    <xdr:ext cx="4839375" cy="4553585"/>
    <xdr:pic>
      <xdr:nvPicPr>
        <xdr:cNvPr id="135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1459</xdr:row>
      <xdr:rowOff>76200</xdr:rowOff>
    </xdr:from>
    <xdr:ext cx="6516009" cy="2019582"/>
    <xdr:pic>
      <xdr:nvPicPr>
        <xdr:cNvPr id="135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1460</xdr:row>
      <xdr:rowOff>0</xdr:rowOff>
    </xdr:from>
    <xdr:ext cx="4858428" cy="4020111"/>
    <xdr:pic>
      <xdr:nvPicPr>
        <xdr:cNvPr id="135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1507</xdr:row>
      <xdr:rowOff>95250</xdr:rowOff>
    </xdr:from>
    <xdr:ext cx="4867954" cy="3143689"/>
    <xdr:pic>
      <xdr:nvPicPr>
        <xdr:cNvPr id="135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1507</xdr:row>
      <xdr:rowOff>85726</xdr:rowOff>
    </xdr:from>
    <xdr:to>
      <xdr:col>74</xdr:col>
      <xdr:colOff>57151</xdr:colOff>
      <xdr:row>1524</xdr:row>
      <xdr:rowOff>0</xdr:rowOff>
    </xdr:to>
    <xdr:sp macro="" textlink="">
      <xdr:nvSpPr>
        <xdr:cNvPr id="135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1476</xdr:row>
      <xdr:rowOff>31750</xdr:rowOff>
    </xdr:from>
    <xdr:to>
      <xdr:col>21</xdr:col>
      <xdr:colOff>25400</xdr:colOff>
      <xdr:row>1479</xdr:row>
      <xdr:rowOff>19050</xdr:rowOff>
    </xdr:to>
    <xdr:sp macro="" textlink="">
      <xdr:nvSpPr>
        <xdr:cNvPr id="135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1508</xdr:row>
      <xdr:rowOff>25400</xdr:rowOff>
    </xdr:from>
    <xdr:to>
      <xdr:col>61</xdr:col>
      <xdr:colOff>25400</xdr:colOff>
      <xdr:row>1511</xdr:row>
      <xdr:rowOff>57150</xdr:rowOff>
    </xdr:to>
    <xdr:sp macro="" textlink="">
      <xdr:nvSpPr>
        <xdr:cNvPr id="135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1547</xdr:row>
      <xdr:rowOff>0</xdr:rowOff>
    </xdr:from>
    <xdr:to>
      <xdr:col>60</xdr:col>
      <xdr:colOff>667</xdr:colOff>
      <xdr:row>1584</xdr:row>
      <xdr:rowOff>38531</xdr:rowOff>
    </xdr:to>
    <xdr:pic>
      <xdr:nvPicPr>
        <xdr:cNvPr id="135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1547</xdr:row>
      <xdr:rowOff>0</xdr:rowOff>
    </xdr:from>
    <xdr:to>
      <xdr:col>60</xdr:col>
      <xdr:colOff>667</xdr:colOff>
      <xdr:row>1558</xdr:row>
      <xdr:rowOff>66812</xdr:rowOff>
    </xdr:to>
    <xdr:pic>
      <xdr:nvPicPr>
        <xdr:cNvPr id="135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1547</xdr:row>
      <xdr:rowOff>0</xdr:rowOff>
    </xdr:from>
    <xdr:to>
      <xdr:col>60</xdr:col>
      <xdr:colOff>38775</xdr:colOff>
      <xdr:row>1601</xdr:row>
      <xdr:rowOff>29210</xdr:rowOff>
    </xdr:to>
    <xdr:pic>
      <xdr:nvPicPr>
        <xdr:cNvPr id="136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1547</xdr:row>
      <xdr:rowOff>0</xdr:rowOff>
    </xdr:from>
    <xdr:to>
      <xdr:col>125</xdr:col>
      <xdr:colOff>10434</xdr:colOff>
      <xdr:row>1571</xdr:row>
      <xdr:rowOff>57432</xdr:rowOff>
    </xdr:to>
    <xdr:pic>
      <xdr:nvPicPr>
        <xdr:cNvPr id="136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1547</xdr:row>
      <xdr:rowOff>0</xdr:rowOff>
    </xdr:from>
    <xdr:to>
      <xdr:col>125</xdr:col>
      <xdr:colOff>678</xdr:colOff>
      <xdr:row>1595</xdr:row>
      <xdr:rowOff>29136</xdr:rowOff>
    </xdr:to>
    <xdr:pic>
      <xdr:nvPicPr>
        <xdr:cNvPr id="136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1547</xdr:row>
      <xdr:rowOff>0</xdr:rowOff>
    </xdr:from>
    <xdr:to>
      <xdr:col>125</xdr:col>
      <xdr:colOff>679</xdr:colOff>
      <xdr:row>1585</xdr:row>
      <xdr:rowOff>9964</xdr:rowOff>
    </xdr:to>
    <xdr:pic>
      <xdr:nvPicPr>
        <xdr:cNvPr id="136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1551</xdr:row>
      <xdr:rowOff>19050</xdr:rowOff>
    </xdr:from>
    <xdr:ext cx="4758568" cy="3079962"/>
    <xdr:pic>
      <xdr:nvPicPr>
        <xdr:cNvPr id="136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1579</xdr:row>
      <xdr:rowOff>66675</xdr:rowOff>
    </xdr:from>
    <xdr:ext cx="4758568" cy="977271"/>
    <xdr:pic>
      <xdr:nvPicPr>
        <xdr:cNvPr id="136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1580</xdr:row>
      <xdr:rowOff>0</xdr:rowOff>
    </xdr:from>
    <xdr:ext cx="4815726" cy="4538476"/>
    <xdr:pic>
      <xdr:nvPicPr>
        <xdr:cNvPr id="136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1550</xdr:row>
      <xdr:rowOff>76200</xdr:rowOff>
    </xdr:from>
    <xdr:ext cx="6494003" cy="2014655"/>
    <xdr:pic>
      <xdr:nvPicPr>
        <xdr:cNvPr id="136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1551</xdr:row>
      <xdr:rowOff>0</xdr:rowOff>
    </xdr:from>
    <xdr:ext cx="4845619" cy="4010586"/>
    <xdr:pic>
      <xdr:nvPicPr>
        <xdr:cNvPr id="136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1598</xdr:row>
      <xdr:rowOff>95250</xdr:rowOff>
    </xdr:from>
    <xdr:ext cx="4851531" cy="3133507"/>
    <xdr:pic>
      <xdr:nvPicPr>
        <xdr:cNvPr id="136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1551</xdr:row>
      <xdr:rowOff>19050</xdr:rowOff>
    </xdr:from>
    <xdr:ext cx="4782217" cy="3086531"/>
    <xdr:pic>
      <xdr:nvPicPr>
        <xdr:cNvPr id="137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1579</xdr:row>
      <xdr:rowOff>66675</xdr:rowOff>
    </xdr:from>
    <xdr:ext cx="4782217" cy="981212"/>
    <xdr:pic>
      <xdr:nvPicPr>
        <xdr:cNvPr id="137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1580</xdr:row>
      <xdr:rowOff>0</xdr:rowOff>
    </xdr:from>
    <xdr:ext cx="4839375" cy="4553585"/>
    <xdr:pic>
      <xdr:nvPicPr>
        <xdr:cNvPr id="137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1550</xdr:row>
      <xdr:rowOff>76200</xdr:rowOff>
    </xdr:from>
    <xdr:ext cx="6516009" cy="2019582"/>
    <xdr:pic>
      <xdr:nvPicPr>
        <xdr:cNvPr id="137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1551</xdr:row>
      <xdr:rowOff>0</xdr:rowOff>
    </xdr:from>
    <xdr:ext cx="4858428" cy="4020111"/>
    <xdr:pic>
      <xdr:nvPicPr>
        <xdr:cNvPr id="137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1598</xdr:row>
      <xdr:rowOff>95250</xdr:rowOff>
    </xdr:from>
    <xdr:ext cx="4867954" cy="3143689"/>
    <xdr:pic>
      <xdr:nvPicPr>
        <xdr:cNvPr id="137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1598</xdr:row>
      <xdr:rowOff>85726</xdr:rowOff>
    </xdr:from>
    <xdr:to>
      <xdr:col>74</xdr:col>
      <xdr:colOff>57151</xdr:colOff>
      <xdr:row>1615</xdr:row>
      <xdr:rowOff>0</xdr:rowOff>
    </xdr:to>
    <xdr:sp macro="" textlink="">
      <xdr:nvSpPr>
        <xdr:cNvPr id="137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1567</xdr:row>
      <xdr:rowOff>31750</xdr:rowOff>
    </xdr:from>
    <xdr:to>
      <xdr:col>21</xdr:col>
      <xdr:colOff>25400</xdr:colOff>
      <xdr:row>1570</xdr:row>
      <xdr:rowOff>19050</xdr:rowOff>
    </xdr:to>
    <xdr:sp macro="" textlink="">
      <xdr:nvSpPr>
        <xdr:cNvPr id="137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1599</xdr:row>
      <xdr:rowOff>25400</xdr:rowOff>
    </xdr:from>
    <xdr:to>
      <xdr:col>61</xdr:col>
      <xdr:colOff>25400</xdr:colOff>
      <xdr:row>1602</xdr:row>
      <xdr:rowOff>57150</xdr:rowOff>
    </xdr:to>
    <xdr:sp macro="" textlink="">
      <xdr:nvSpPr>
        <xdr:cNvPr id="137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1638</xdr:row>
      <xdr:rowOff>0</xdr:rowOff>
    </xdr:from>
    <xdr:to>
      <xdr:col>60</xdr:col>
      <xdr:colOff>667</xdr:colOff>
      <xdr:row>1675</xdr:row>
      <xdr:rowOff>38531</xdr:rowOff>
    </xdr:to>
    <xdr:pic>
      <xdr:nvPicPr>
        <xdr:cNvPr id="137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1638</xdr:row>
      <xdr:rowOff>0</xdr:rowOff>
    </xdr:from>
    <xdr:to>
      <xdr:col>60</xdr:col>
      <xdr:colOff>667</xdr:colOff>
      <xdr:row>1649</xdr:row>
      <xdr:rowOff>66812</xdr:rowOff>
    </xdr:to>
    <xdr:pic>
      <xdr:nvPicPr>
        <xdr:cNvPr id="138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1638</xdr:row>
      <xdr:rowOff>0</xdr:rowOff>
    </xdr:from>
    <xdr:to>
      <xdr:col>60</xdr:col>
      <xdr:colOff>38775</xdr:colOff>
      <xdr:row>1692</xdr:row>
      <xdr:rowOff>29210</xdr:rowOff>
    </xdr:to>
    <xdr:pic>
      <xdr:nvPicPr>
        <xdr:cNvPr id="138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1638</xdr:row>
      <xdr:rowOff>0</xdr:rowOff>
    </xdr:from>
    <xdr:to>
      <xdr:col>125</xdr:col>
      <xdr:colOff>10434</xdr:colOff>
      <xdr:row>1662</xdr:row>
      <xdr:rowOff>57432</xdr:rowOff>
    </xdr:to>
    <xdr:pic>
      <xdr:nvPicPr>
        <xdr:cNvPr id="138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1638</xdr:row>
      <xdr:rowOff>0</xdr:rowOff>
    </xdr:from>
    <xdr:to>
      <xdr:col>125</xdr:col>
      <xdr:colOff>678</xdr:colOff>
      <xdr:row>1686</xdr:row>
      <xdr:rowOff>29136</xdr:rowOff>
    </xdr:to>
    <xdr:pic>
      <xdr:nvPicPr>
        <xdr:cNvPr id="138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1638</xdr:row>
      <xdr:rowOff>0</xdr:rowOff>
    </xdr:from>
    <xdr:to>
      <xdr:col>125</xdr:col>
      <xdr:colOff>679</xdr:colOff>
      <xdr:row>1676</xdr:row>
      <xdr:rowOff>9964</xdr:rowOff>
    </xdr:to>
    <xdr:pic>
      <xdr:nvPicPr>
        <xdr:cNvPr id="138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1642</xdr:row>
      <xdr:rowOff>19050</xdr:rowOff>
    </xdr:from>
    <xdr:ext cx="4758568" cy="3079962"/>
    <xdr:pic>
      <xdr:nvPicPr>
        <xdr:cNvPr id="138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1670</xdr:row>
      <xdr:rowOff>66675</xdr:rowOff>
    </xdr:from>
    <xdr:ext cx="4758568" cy="977271"/>
    <xdr:pic>
      <xdr:nvPicPr>
        <xdr:cNvPr id="138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1671</xdr:row>
      <xdr:rowOff>0</xdr:rowOff>
    </xdr:from>
    <xdr:ext cx="4815726" cy="4538476"/>
    <xdr:pic>
      <xdr:nvPicPr>
        <xdr:cNvPr id="138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1641</xdr:row>
      <xdr:rowOff>76200</xdr:rowOff>
    </xdr:from>
    <xdr:ext cx="6494003" cy="2014655"/>
    <xdr:pic>
      <xdr:nvPicPr>
        <xdr:cNvPr id="138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1642</xdr:row>
      <xdr:rowOff>0</xdr:rowOff>
    </xdr:from>
    <xdr:ext cx="4845619" cy="4010586"/>
    <xdr:pic>
      <xdr:nvPicPr>
        <xdr:cNvPr id="138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1689</xdr:row>
      <xdr:rowOff>95250</xdr:rowOff>
    </xdr:from>
    <xdr:ext cx="4851531" cy="3133507"/>
    <xdr:pic>
      <xdr:nvPicPr>
        <xdr:cNvPr id="139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1642</xdr:row>
      <xdr:rowOff>19050</xdr:rowOff>
    </xdr:from>
    <xdr:ext cx="4782217" cy="3086531"/>
    <xdr:pic>
      <xdr:nvPicPr>
        <xdr:cNvPr id="139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1670</xdr:row>
      <xdr:rowOff>66675</xdr:rowOff>
    </xdr:from>
    <xdr:ext cx="4782217" cy="981212"/>
    <xdr:pic>
      <xdr:nvPicPr>
        <xdr:cNvPr id="139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1671</xdr:row>
      <xdr:rowOff>0</xdr:rowOff>
    </xdr:from>
    <xdr:ext cx="4839375" cy="4553585"/>
    <xdr:pic>
      <xdr:nvPicPr>
        <xdr:cNvPr id="139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1641</xdr:row>
      <xdr:rowOff>76200</xdr:rowOff>
    </xdr:from>
    <xdr:ext cx="6516009" cy="2019582"/>
    <xdr:pic>
      <xdr:nvPicPr>
        <xdr:cNvPr id="139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1642</xdr:row>
      <xdr:rowOff>0</xdr:rowOff>
    </xdr:from>
    <xdr:ext cx="4858428" cy="4020111"/>
    <xdr:pic>
      <xdr:nvPicPr>
        <xdr:cNvPr id="139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1689</xdr:row>
      <xdr:rowOff>95250</xdr:rowOff>
    </xdr:from>
    <xdr:ext cx="4867954" cy="3143689"/>
    <xdr:pic>
      <xdr:nvPicPr>
        <xdr:cNvPr id="139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1689</xdr:row>
      <xdr:rowOff>85726</xdr:rowOff>
    </xdr:from>
    <xdr:to>
      <xdr:col>74</xdr:col>
      <xdr:colOff>57151</xdr:colOff>
      <xdr:row>1706</xdr:row>
      <xdr:rowOff>0</xdr:rowOff>
    </xdr:to>
    <xdr:sp macro="" textlink="">
      <xdr:nvSpPr>
        <xdr:cNvPr id="139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1658</xdr:row>
      <xdr:rowOff>31750</xdr:rowOff>
    </xdr:from>
    <xdr:to>
      <xdr:col>21</xdr:col>
      <xdr:colOff>25400</xdr:colOff>
      <xdr:row>1661</xdr:row>
      <xdr:rowOff>19050</xdr:rowOff>
    </xdr:to>
    <xdr:sp macro="" textlink="">
      <xdr:nvSpPr>
        <xdr:cNvPr id="139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1690</xdr:row>
      <xdr:rowOff>25400</xdr:rowOff>
    </xdr:from>
    <xdr:to>
      <xdr:col>61</xdr:col>
      <xdr:colOff>25400</xdr:colOff>
      <xdr:row>1693</xdr:row>
      <xdr:rowOff>57150</xdr:rowOff>
    </xdr:to>
    <xdr:sp macro="" textlink="">
      <xdr:nvSpPr>
        <xdr:cNvPr id="139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1729</xdr:row>
      <xdr:rowOff>0</xdr:rowOff>
    </xdr:from>
    <xdr:to>
      <xdr:col>60</xdr:col>
      <xdr:colOff>667</xdr:colOff>
      <xdr:row>1766</xdr:row>
      <xdr:rowOff>38531</xdr:rowOff>
    </xdr:to>
    <xdr:pic>
      <xdr:nvPicPr>
        <xdr:cNvPr id="140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1729</xdr:row>
      <xdr:rowOff>0</xdr:rowOff>
    </xdr:from>
    <xdr:to>
      <xdr:col>60</xdr:col>
      <xdr:colOff>667</xdr:colOff>
      <xdr:row>1740</xdr:row>
      <xdr:rowOff>66812</xdr:rowOff>
    </xdr:to>
    <xdr:pic>
      <xdr:nvPicPr>
        <xdr:cNvPr id="140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1729</xdr:row>
      <xdr:rowOff>0</xdr:rowOff>
    </xdr:from>
    <xdr:to>
      <xdr:col>60</xdr:col>
      <xdr:colOff>38775</xdr:colOff>
      <xdr:row>1783</xdr:row>
      <xdr:rowOff>29210</xdr:rowOff>
    </xdr:to>
    <xdr:pic>
      <xdr:nvPicPr>
        <xdr:cNvPr id="140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1729</xdr:row>
      <xdr:rowOff>0</xdr:rowOff>
    </xdr:from>
    <xdr:to>
      <xdr:col>125</xdr:col>
      <xdr:colOff>10434</xdr:colOff>
      <xdr:row>1753</xdr:row>
      <xdr:rowOff>57432</xdr:rowOff>
    </xdr:to>
    <xdr:pic>
      <xdr:nvPicPr>
        <xdr:cNvPr id="140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1729</xdr:row>
      <xdr:rowOff>0</xdr:rowOff>
    </xdr:from>
    <xdr:to>
      <xdr:col>125</xdr:col>
      <xdr:colOff>678</xdr:colOff>
      <xdr:row>1777</xdr:row>
      <xdr:rowOff>29136</xdr:rowOff>
    </xdr:to>
    <xdr:pic>
      <xdr:nvPicPr>
        <xdr:cNvPr id="140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1729</xdr:row>
      <xdr:rowOff>0</xdr:rowOff>
    </xdr:from>
    <xdr:to>
      <xdr:col>125</xdr:col>
      <xdr:colOff>679</xdr:colOff>
      <xdr:row>1767</xdr:row>
      <xdr:rowOff>9964</xdr:rowOff>
    </xdr:to>
    <xdr:pic>
      <xdr:nvPicPr>
        <xdr:cNvPr id="140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1733</xdr:row>
      <xdr:rowOff>19050</xdr:rowOff>
    </xdr:from>
    <xdr:ext cx="4758568" cy="3079962"/>
    <xdr:pic>
      <xdr:nvPicPr>
        <xdr:cNvPr id="140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1761</xdr:row>
      <xdr:rowOff>66675</xdr:rowOff>
    </xdr:from>
    <xdr:ext cx="4758568" cy="977271"/>
    <xdr:pic>
      <xdr:nvPicPr>
        <xdr:cNvPr id="140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1762</xdr:row>
      <xdr:rowOff>0</xdr:rowOff>
    </xdr:from>
    <xdr:ext cx="4815726" cy="4538476"/>
    <xdr:pic>
      <xdr:nvPicPr>
        <xdr:cNvPr id="140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1732</xdr:row>
      <xdr:rowOff>76200</xdr:rowOff>
    </xdr:from>
    <xdr:ext cx="6494003" cy="2014655"/>
    <xdr:pic>
      <xdr:nvPicPr>
        <xdr:cNvPr id="140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1733</xdr:row>
      <xdr:rowOff>0</xdr:rowOff>
    </xdr:from>
    <xdr:ext cx="4845619" cy="4010586"/>
    <xdr:pic>
      <xdr:nvPicPr>
        <xdr:cNvPr id="141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1780</xdr:row>
      <xdr:rowOff>95250</xdr:rowOff>
    </xdr:from>
    <xdr:ext cx="4851531" cy="3133507"/>
    <xdr:pic>
      <xdr:nvPicPr>
        <xdr:cNvPr id="141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1733</xdr:row>
      <xdr:rowOff>19050</xdr:rowOff>
    </xdr:from>
    <xdr:ext cx="4782217" cy="3086531"/>
    <xdr:pic>
      <xdr:nvPicPr>
        <xdr:cNvPr id="141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1761</xdr:row>
      <xdr:rowOff>66675</xdr:rowOff>
    </xdr:from>
    <xdr:ext cx="4782217" cy="981212"/>
    <xdr:pic>
      <xdr:nvPicPr>
        <xdr:cNvPr id="141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1762</xdr:row>
      <xdr:rowOff>0</xdr:rowOff>
    </xdr:from>
    <xdr:ext cx="4839375" cy="4553585"/>
    <xdr:pic>
      <xdr:nvPicPr>
        <xdr:cNvPr id="141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1732</xdr:row>
      <xdr:rowOff>76200</xdr:rowOff>
    </xdr:from>
    <xdr:ext cx="6516009" cy="2019582"/>
    <xdr:pic>
      <xdr:nvPicPr>
        <xdr:cNvPr id="141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1733</xdr:row>
      <xdr:rowOff>0</xdr:rowOff>
    </xdr:from>
    <xdr:ext cx="4858428" cy="4020111"/>
    <xdr:pic>
      <xdr:nvPicPr>
        <xdr:cNvPr id="141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1780</xdr:row>
      <xdr:rowOff>95250</xdr:rowOff>
    </xdr:from>
    <xdr:ext cx="4867954" cy="3143689"/>
    <xdr:pic>
      <xdr:nvPicPr>
        <xdr:cNvPr id="141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1780</xdr:row>
      <xdr:rowOff>85726</xdr:rowOff>
    </xdr:from>
    <xdr:to>
      <xdr:col>74</xdr:col>
      <xdr:colOff>57151</xdr:colOff>
      <xdr:row>1797</xdr:row>
      <xdr:rowOff>0</xdr:rowOff>
    </xdr:to>
    <xdr:sp macro="" textlink="">
      <xdr:nvSpPr>
        <xdr:cNvPr id="141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1749</xdr:row>
      <xdr:rowOff>31750</xdr:rowOff>
    </xdr:from>
    <xdr:to>
      <xdr:col>21</xdr:col>
      <xdr:colOff>25400</xdr:colOff>
      <xdr:row>1752</xdr:row>
      <xdr:rowOff>19050</xdr:rowOff>
    </xdr:to>
    <xdr:sp macro="" textlink="">
      <xdr:nvSpPr>
        <xdr:cNvPr id="141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1781</xdr:row>
      <xdr:rowOff>25400</xdr:rowOff>
    </xdr:from>
    <xdr:to>
      <xdr:col>61</xdr:col>
      <xdr:colOff>25400</xdr:colOff>
      <xdr:row>1784</xdr:row>
      <xdr:rowOff>57150</xdr:rowOff>
    </xdr:to>
    <xdr:sp macro="" textlink="">
      <xdr:nvSpPr>
        <xdr:cNvPr id="142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1820</xdr:row>
      <xdr:rowOff>0</xdr:rowOff>
    </xdr:from>
    <xdr:to>
      <xdr:col>60</xdr:col>
      <xdr:colOff>667</xdr:colOff>
      <xdr:row>1857</xdr:row>
      <xdr:rowOff>38531</xdr:rowOff>
    </xdr:to>
    <xdr:pic>
      <xdr:nvPicPr>
        <xdr:cNvPr id="142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1820</xdr:row>
      <xdr:rowOff>0</xdr:rowOff>
    </xdr:from>
    <xdr:to>
      <xdr:col>60</xdr:col>
      <xdr:colOff>667</xdr:colOff>
      <xdr:row>1831</xdr:row>
      <xdr:rowOff>66812</xdr:rowOff>
    </xdr:to>
    <xdr:pic>
      <xdr:nvPicPr>
        <xdr:cNvPr id="142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1820</xdr:row>
      <xdr:rowOff>0</xdr:rowOff>
    </xdr:from>
    <xdr:to>
      <xdr:col>60</xdr:col>
      <xdr:colOff>38775</xdr:colOff>
      <xdr:row>1874</xdr:row>
      <xdr:rowOff>29210</xdr:rowOff>
    </xdr:to>
    <xdr:pic>
      <xdr:nvPicPr>
        <xdr:cNvPr id="142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1820</xdr:row>
      <xdr:rowOff>0</xdr:rowOff>
    </xdr:from>
    <xdr:to>
      <xdr:col>125</xdr:col>
      <xdr:colOff>10434</xdr:colOff>
      <xdr:row>1844</xdr:row>
      <xdr:rowOff>57432</xdr:rowOff>
    </xdr:to>
    <xdr:pic>
      <xdr:nvPicPr>
        <xdr:cNvPr id="142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1820</xdr:row>
      <xdr:rowOff>0</xdr:rowOff>
    </xdr:from>
    <xdr:to>
      <xdr:col>125</xdr:col>
      <xdr:colOff>678</xdr:colOff>
      <xdr:row>1868</xdr:row>
      <xdr:rowOff>29136</xdr:rowOff>
    </xdr:to>
    <xdr:pic>
      <xdr:nvPicPr>
        <xdr:cNvPr id="142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1820</xdr:row>
      <xdr:rowOff>0</xdr:rowOff>
    </xdr:from>
    <xdr:to>
      <xdr:col>125</xdr:col>
      <xdr:colOff>679</xdr:colOff>
      <xdr:row>1858</xdr:row>
      <xdr:rowOff>9964</xdr:rowOff>
    </xdr:to>
    <xdr:pic>
      <xdr:nvPicPr>
        <xdr:cNvPr id="142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1824</xdr:row>
      <xdr:rowOff>19050</xdr:rowOff>
    </xdr:from>
    <xdr:ext cx="4758568" cy="3079962"/>
    <xdr:pic>
      <xdr:nvPicPr>
        <xdr:cNvPr id="142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1852</xdr:row>
      <xdr:rowOff>66675</xdr:rowOff>
    </xdr:from>
    <xdr:ext cx="4758568" cy="977271"/>
    <xdr:pic>
      <xdr:nvPicPr>
        <xdr:cNvPr id="142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1853</xdr:row>
      <xdr:rowOff>0</xdr:rowOff>
    </xdr:from>
    <xdr:ext cx="4815726" cy="4538476"/>
    <xdr:pic>
      <xdr:nvPicPr>
        <xdr:cNvPr id="142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1823</xdr:row>
      <xdr:rowOff>76200</xdr:rowOff>
    </xdr:from>
    <xdr:ext cx="6494003" cy="2014655"/>
    <xdr:pic>
      <xdr:nvPicPr>
        <xdr:cNvPr id="143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1824</xdr:row>
      <xdr:rowOff>0</xdr:rowOff>
    </xdr:from>
    <xdr:ext cx="4845619" cy="4010586"/>
    <xdr:pic>
      <xdr:nvPicPr>
        <xdr:cNvPr id="143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1871</xdr:row>
      <xdr:rowOff>95250</xdr:rowOff>
    </xdr:from>
    <xdr:ext cx="4851531" cy="3133507"/>
    <xdr:pic>
      <xdr:nvPicPr>
        <xdr:cNvPr id="143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1824</xdr:row>
      <xdr:rowOff>19050</xdr:rowOff>
    </xdr:from>
    <xdr:ext cx="4782217" cy="3086531"/>
    <xdr:pic>
      <xdr:nvPicPr>
        <xdr:cNvPr id="143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1852</xdr:row>
      <xdr:rowOff>66675</xdr:rowOff>
    </xdr:from>
    <xdr:ext cx="4782217" cy="981212"/>
    <xdr:pic>
      <xdr:nvPicPr>
        <xdr:cNvPr id="143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1853</xdr:row>
      <xdr:rowOff>0</xdr:rowOff>
    </xdr:from>
    <xdr:ext cx="4839375" cy="4553585"/>
    <xdr:pic>
      <xdr:nvPicPr>
        <xdr:cNvPr id="143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1823</xdr:row>
      <xdr:rowOff>76200</xdr:rowOff>
    </xdr:from>
    <xdr:ext cx="6516009" cy="2019582"/>
    <xdr:pic>
      <xdr:nvPicPr>
        <xdr:cNvPr id="143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1824</xdr:row>
      <xdr:rowOff>0</xdr:rowOff>
    </xdr:from>
    <xdr:ext cx="4858428" cy="4020111"/>
    <xdr:pic>
      <xdr:nvPicPr>
        <xdr:cNvPr id="143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1871</xdr:row>
      <xdr:rowOff>95250</xdr:rowOff>
    </xdr:from>
    <xdr:ext cx="4867954" cy="3143689"/>
    <xdr:pic>
      <xdr:nvPicPr>
        <xdr:cNvPr id="143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1871</xdr:row>
      <xdr:rowOff>85726</xdr:rowOff>
    </xdr:from>
    <xdr:to>
      <xdr:col>74</xdr:col>
      <xdr:colOff>57151</xdr:colOff>
      <xdr:row>1888</xdr:row>
      <xdr:rowOff>0</xdr:rowOff>
    </xdr:to>
    <xdr:sp macro="" textlink="">
      <xdr:nvSpPr>
        <xdr:cNvPr id="143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1840</xdr:row>
      <xdr:rowOff>31750</xdr:rowOff>
    </xdr:from>
    <xdr:to>
      <xdr:col>21</xdr:col>
      <xdr:colOff>25400</xdr:colOff>
      <xdr:row>1843</xdr:row>
      <xdr:rowOff>19050</xdr:rowOff>
    </xdr:to>
    <xdr:sp macro="" textlink="">
      <xdr:nvSpPr>
        <xdr:cNvPr id="144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1872</xdr:row>
      <xdr:rowOff>25400</xdr:rowOff>
    </xdr:from>
    <xdr:to>
      <xdr:col>61</xdr:col>
      <xdr:colOff>25400</xdr:colOff>
      <xdr:row>1875</xdr:row>
      <xdr:rowOff>57150</xdr:rowOff>
    </xdr:to>
    <xdr:sp macro="" textlink="">
      <xdr:nvSpPr>
        <xdr:cNvPr id="144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1911</xdr:row>
      <xdr:rowOff>0</xdr:rowOff>
    </xdr:from>
    <xdr:to>
      <xdr:col>60</xdr:col>
      <xdr:colOff>667</xdr:colOff>
      <xdr:row>1948</xdr:row>
      <xdr:rowOff>38531</xdr:rowOff>
    </xdr:to>
    <xdr:pic>
      <xdr:nvPicPr>
        <xdr:cNvPr id="144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1911</xdr:row>
      <xdr:rowOff>0</xdr:rowOff>
    </xdr:from>
    <xdr:to>
      <xdr:col>60</xdr:col>
      <xdr:colOff>667</xdr:colOff>
      <xdr:row>1922</xdr:row>
      <xdr:rowOff>66812</xdr:rowOff>
    </xdr:to>
    <xdr:pic>
      <xdr:nvPicPr>
        <xdr:cNvPr id="144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1911</xdr:row>
      <xdr:rowOff>0</xdr:rowOff>
    </xdr:from>
    <xdr:to>
      <xdr:col>60</xdr:col>
      <xdr:colOff>38775</xdr:colOff>
      <xdr:row>1965</xdr:row>
      <xdr:rowOff>29210</xdr:rowOff>
    </xdr:to>
    <xdr:pic>
      <xdr:nvPicPr>
        <xdr:cNvPr id="144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1911</xdr:row>
      <xdr:rowOff>0</xdr:rowOff>
    </xdr:from>
    <xdr:to>
      <xdr:col>125</xdr:col>
      <xdr:colOff>10434</xdr:colOff>
      <xdr:row>1935</xdr:row>
      <xdr:rowOff>57432</xdr:rowOff>
    </xdr:to>
    <xdr:pic>
      <xdr:nvPicPr>
        <xdr:cNvPr id="144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1911</xdr:row>
      <xdr:rowOff>0</xdr:rowOff>
    </xdr:from>
    <xdr:to>
      <xdr:col>125</xdr:col>
      <xdr:colOff>678</xdr:colOff>
      <xdr:row>1959</xdr:row>
      <xdr:rowOff>29136</xdr:rowOff>
    </xdr:to>
    <xdr:pic>
      <xdr:nvPicPr>
        <xdr:cNvPr id="144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1911</xdr:row>
      <xdr:rowOff>0</xdr:rowOff>
    </xdr:from>
    <xdr:to>
      <xdr:col>125</xdr:col>
      <xdr:colOff>679</xdr:colOff>
      <xdr:row>1949</xdr:row>
      <xdr:rowOff>9964</xdr:rowOff>
    </xdr:to>
    <xdr:pic>
      <xdr:nvPicPr>
        <xdr:cNvPr id="144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1915</xdr:row>
      <xdr:rowOff>19050</xdr:rowOff>
    </xdr:from>
    <xdr:ext cx="4758568" cy="3079962"/>
    <xdr:pic>
      <xdr:nvPicPr>
        <xdr:cNvPr id="144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1943</xdr:row>
      <xdr:rowOff>66675</xdr:rowOff>
    </xdr:from>
    <xdr:ext cx="4758568" cy="977271"/>
    <xdr:pic>
      <xdr:nvPicPr>
        <xdr:cNvPr id="144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1944</xdr:row>
      <xdr:rowOff>0</xdr:rowOff>
    </xdr:from>
    <xdr:ext cx="4815726" cy="4538476"/>
    <xdr:pic>
      <xdr:nvPicPr>
        <xdr:cNvPr id="145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1914</xdr:row>
      <xdr:rowOff>76200</xdr:rowOff>
    </xdr:from>
    <xdr:ext cx="6494003" cy="2014655"/>
    <xdr:pic>
      <xdr:nvPicPr>
        <xdr:cNvPr id="145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1915</xdr:row>
      <xdr:rowOff>0</xdr:rowOff>
    </xdr:from>
    <xdr:ext cx="4845619" cy="4010586"/>
    <xdr:pic>
      <xdr:nvPicPr>
        <xdr:cNvPr id="145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1962</xdr:row>
      <xdr:rowOff>95250</xdr:rowOff>
    </xdr:from>
    <xdr:ext cx="4851531" cy="3133507"/>
    <xdr:pic>
      <xdr:nvPicPr>
        <xdr:cNvPr id="145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1915</xdr:row>
      <xdr:rowOff>19050</xdr:rowOff>
    </xdr:from>
    <xdr:ext cx="4782217" cy="3086531"/>
    <xdr:pic>
      <xdr:nvPicPr>
        <xdr:cNvPr id="145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1943</xdr:row>
      <xdr:rowOff>66675</xdr:rowOff>
    </xdr:from>
    <xdr:ext cx="4782217" cy="981212"/>
    <xdr:pic>
      <xdr:nvPicPr>
        <xdr:cNvPr id="145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1944</xdr:row>
      <xdr:rowOff>0</xdr:rowOff>
    </xdr:from>
    <xdr:ext cx="4839375" cy="4553585"/>
    <xdr:pic>
      <xdr:nvPicPr>
        <xdr:cNvPr id="145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1914</xdr:row>
      <xdr:rowOff>76200</xdr:rowOff>
    </xdr:from>
    <xdr:ext cx="6516009" cy="2019582"/>
    <xdr:pic>
      <xdr:nvPicPr>
        <xdr:cNvPr id="145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1915</xdr:row>
      <xdr:rowOff>0</xdr:rowOff>
    </xdr:from>
    <xdr:ext cx="4858428" cy="4020111"/>
    <xdr:pic>
      <xdr:nvPicPr>
        <xdr:cNvPr id="145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1962</xdr:row>
      <xdr:rowOff>95250</xdr:rowOff>
    </xdr:from>
    <xdr:ext cx="4867954" cy="3143689"/>
    <xdr:pic>
      <xdr:nvPicPr>
        <xdr:cNvPr id="145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1962</xdr:row>
      <xdr:rowOff>85726</xdr:rowOff>
    </xdr:from>
    <xdr:to>
      <xdr:col>74</xdr:col>
      <xdr:colOff>57151</xdr:colOff>
      <xdr:row>1979</xdr:row>
      <xdr:rowOff>0</xdr:rowOff>
    </xdr:to>
    <xdr:sp macro="" textlink="">
      <xdr:nvSpPr>
        <xdr:cNvPr id="146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1931</xdr:row>
      <xdr:rowOff>31750</xdr:rowOff>
    </xdr:from>
    <xdr:to>
      <xdr:col>21</xdr:col>
      <xdr:colOff>25400</xdr:colOff>
      <xdr:row>1934</xdr:row>
      <xdr:rowOff>19050</xdr:rowOff>
    </xdr:to>
    <xdr:sp macro="" textlink="">
      <xdr:nvSpPr>
        <xdr:cNvPr id="146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1963</xdr:row>
      <xdr:rowOff>25400</xdr:rowOff>
    </xdr:from>
    <xdr:to>
      <xdr:col>61</xdr:col>
      <xdr:colOff>25400</xdr:colOff>
      <xdr:row>1966</xdr:row>
      <xdr:rowOff>57150</xdr:rowOff>
    </xdr:to>
    <xdr:sp macro="" textlink="">
      <xdr:nvSpPr>
        <xdr:cNvPr id="146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2002</xdr:row>
      <xdr:rowOff>0</xdr:rowOff>
    </xdr:from>
    <xdr:to>
      <xdr:col>60</xdr:col>
      <xdr:colOff>667</xdr:colOff>
      <xdr:row>2039</xdr:row>
      <xdr:rowOff>38531</xdr:rowOff>
    </xdr:to>
    <xdr:pic>
      <xdr:nvPicPr>
        <xdr:cNvPr id="146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2002</xdr:row>
      <xdr:rowOff>0</xdr:rowOff>
    </xdr:from>
    <xdr:to>
      <xdr:col>60</xdr:col>
      <xdr:colOff>667</xdr:colOff>
      <xdr:row>2013</xdr:row>
      <xdr:rowOff>66812</xdr:rowOff>
    </xdr:to>
    <xdr:pic>
      <xdr:nvPicPr>
        <xdr:cNvPr id="146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2002</xdr:row>
      <xdr:rowOff>0</xdr:rowOff>
    </xdr:from>
    <xdr:to>
      <xdr:col>60</xdr:col>
      <xdr:colOff>38775</xdr:colOff>
      <xdr:row>2056</xdr:row>
      <xdr:rowOff>29210</xdr:rowOff>
    </xdr:to>
    <xdr:pic>
      <xdr:nvPicPr>
        <xdr:cNvPr id="146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2002</xdr:row>
      <xdr:rowOff>0</xdr:rowOff>
    </xdr:from>
    <xdr:to>
      <xdr:col>125</xdr:col>
      <xdr:colOff>10434</xdr:colOff>
      <xdr:row>2026</xdr:row>
      <xdr:rowOff>57432</xdr:rowOff>
    </xdr:to>
    <xdr:pic>
      <xdr:nvPicPr>
        <xdr:cNvPr id="146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2002</xdr:row>
      <xdr:rowOff>0</xdr:rowOff>
    </xdr:from>
    <xdr:to>
      <xdr:col>125</xdr:col>
      <xdr:colOff>678</xdr:colOff>
      <xdr:row>2050</xdr:row>
      <xdr:rowOff>29136</xdr:rowOff>
    </xdr:to>
    <xdr:pic>
      <xdr:nvPicPr>
        <xdr:cNvPr id="146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2002</xdr:row>
      <xdr:rowOff>0</xdr:rowOff>
    </xdr:from>
    <xdr:to>
      <xdr:col>125</xdr:col>
      <xdr:colOff>679</xdr:colOff>
      <xdr:row>2040</xdr:row>
      <xdr:rowOff>9964</xdr:rowOff>
    </xdr:to>
    <xdr:pic>
      <xdr:nvPicPr>
        <xdr:cNvPr id="146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2006</xdr:row>
      <xdr:rowOff>19050</xdr:rowOff>
    </xdr:from>
    <xdr:ext cx="4758568" cy="3079962"/>
    <xdr:pic>
      <xdr:nvPicPr>
        <xdr:cNvPr id="146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2034</xdr:row>
      <xdr:rowOff>66675</xdr:rowOff>
    </xdr:from>
    <xdr:ext cx="4758568" cy="977271"/>
    <xdr:pic>
      <xdr:nvPicPr>
        <xdr:cNvPr id="147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2035</xdr:row>
      <xdr:rowOff>0</xdr:rowOff>
    </xdr:from>
    <xdr:ext cx="4815726" cy="4538476"/>
    <xdr:pic>
      <xdr:nvPicPr>
        <xdr:cNvPr id="147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2005</xdr:row>
      <xdr:rowOff>76200</xdr:rowOff>
    </xdr:from>
    <xdr:ext cx="6494003" cy="2014655"/>
    <xdr:pic>
      <xdr:nvPicPr>
        <xdr:cNvPr id="147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2006</xdr:row>
      <xdr:rowOff>0</xdr:rowOff>
    </xdr:from>
    <xdr:ext cx="4845619" cy="4010586"/>
    <xdr:pic>
      <xdr:nvPicPr>
        <xdr:cNvPr id="147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2053</xdr:row>
      <xdr:rowOff>95250</xdr:rowOff>
    </xdr:from>
    <xdr:ext cx="4851531" cy="3133507"/>
    <xdr:pic>
      <xdr:nvPicPr>
        <xdr:cNvPr id="147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2006</xdr:row>
      <xdr:rowOff>19050</xdr:rowOff>
    </xdr:from>
    <xdr:ext cx="4782217" cy="3086531"/>
    <xdr:pic>
      <xdr:nvPicPr>
        <xdr:cNvPr id="147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2034</xdr:row>
      <xdr:rowOff>66675</xdr:rowOff>
    </xdr:from>
    <xdr:ext cx="4782217" cy="981212"/>
    <xdr:pic>
      <xdr:nvPicPr>
        <xdr:cNvPr id="147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2035</xdr:row>
      <xdr:rowOff>0</xdr:rowOff>
    </xdr:from>
    <xdr:ext cx="4839375" cy="4553585"/>
    <xdr:pic>
      <xdr:nvPicPr>
        <xdr:cNvPr id="147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2005</xdr:row>
      <xdr:rowOff>76200</xdr:rowOff>
    </xdr:from>
    <xdr:ext cx="6516009" cy="2019582"/>
    <xdr:pic>
      <xdr:nvPicPr>
        <xdr:cNvPr id="147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2006</xdr:row>
      <xdr:rowOff>0</xdr:rowOff>
    </xdr:from>
    <xdr:ext cx="4858428" cy="4020111"/>
    <xdr:pic>
      <xdr:nvPicPr>
        <xdr:cNvPr id="147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2053</xdr:row>
      <xdr:rowOff>95250</xdr:rowOff>
    </xdr:from>
    <xdr:ext cx="4867954" cy="3143689"/>
    <xdr:pic>
      <xdr:nvPicPr>
        <xdr:cNvPr id="148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2053</xdr:row>
      <xdr:rowOff>85726</xdr:rowOff>
    </xdr:from>
    <xdr:to>
      <xdr:col>74</xdr:col>
      <xdr:colOff>57151</xdr:colOff>
      <xdr:row>2070</xdr:row>
      <xdr:rowOff>0</xdr:rowOff>
    </xdr:to>
    <xdr:sp macro="" textlink="">
      <xdr:nvSpPr>
        <xdr:cNvPr id="148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2022</xdr:row>
      <xdr:rowOff>31750</xdr:rowOff>
    </xdr:from>
    <xdr:to>
      <xdr:col>21</xdr:col>
      <xdr:colOff>25400</xdr:colOff>
      <xdr:row>2025</xdr:row>
      <xdr:rowOff>19050</xdr:rowOff>
    </xdr:to>
    <xdr:sp macro="" textlink="">
      <xdr:nvSpPr>
        <xdr:cNvPr id="148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2054</xdr:row>
      <xdr:rowOff>25400</xdr:rowOff>
    </xdr:from>
    <xdr:to>
      <xdr:col>61</xdr:col>
      <xdr:colOff>25400</xdr:colOff>
      <xdr:row>2057</xdr:row>
      <xdr:rowOff>57150</xdr:rowOff>
    </xdr:to>
    <xdr:sp macro="" textlink="">
      <xdr:nvSpPr>
        <xdr:cNvPr id="148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2093</xdr:row>
      <xdr:rowOff>0</xdr:rowOff>
    </xdr:from>
    <xdr:to>
      <xdr:col>60</xdr:col>
      <xdr:colOff>667</xdr:colOff>
      <xdr:row>2130</xdr:row>
      <xdr:rowOff>38531</xdr:rowOff>
    </xdr:to>
    <xdr:pic>
      <xdr:nvPicPr>
        <xdr:cNvPr id="148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2093</xdr:row>
      <xdr:rowOff>0</xdr:rowOff>
    </xdr:from>
    <xdr:to>
      <xdr:col>60</xdr:col>
      <xdr:colOff>667</xdr:colOff>
      <xdr:row>2104</xdr:row>
      <xdr:rowOff>66812</xdr:rowOff>
    </xdr:to>
    <xdr:pic>
      <xdr:nvPicPr>
        <xdr:cNvPr id="148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2093</xdr:row>
      <xdr:rowOff>0</xdr:rowOff>
    </xdr:from>
    <xdr:to>
      <xdr:col>60</xdr:col>
      <xdr:colOff>38775</xdr:colOff>
      <xdr:row>2147</xdr:row>
      <xdr:rowOff>29210</xdr:rowOff>
    </xdr:to>
    <xdr:pic>
      <xdr:nvPicPr>
        <xdr:cNvPr id="148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2093</xdr:row>
      <xdr:rowOff>0</xdr:rowOff>
    </xdr:from>
    <xdr:to>
      <xdr:col>125</xdr:col>
      <xdr:colOff>10434</xdr:colOff>
      <xdr:row>2117</xdr:row>
      <xdr:rowOff>57432</xdr:rowOff>
    </xdr:to>
    <xdr:pic>
      <xdr:nvPicPr>
        <xdr:cNvPr id="148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2093</xdr:row>
      <xdr:rowOff>0</xdr:rowOff>
    </xdr:from>
    <xdr:to>
      <xdr:col>125</xdr:col>
      <xdr:colOff>678</xdr:colOff>
      <xdr:row>2141</xdr:row>
      <xdr:rowOff>29136</xdr:rowOff>
    </xdr:to>
    <xdr:pic>
      <xdr:nvPicPr>
        <xdr:cNvPr id="148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2093</xdr:row>
      <xdr:rowOff>0</xdr:rowOff>
    </xdr:from>
    <xdr:to>
      <xdr:col>125</xdr:col>
      <xdr:colOff>679</xdr:colOff>
      <xdr:row>2131</xdr:row>
      <xdr:rowOff>9964</xdr:rowOff>
    </xdr:to>
    <xdr:pic>
      <xdr:nvPicPr>
        <xdr:cNvPr id="148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2097</xdr:row>
      <xdr:rowOff>19050</xdr:rowOff>
    </xdr:from>
    <xdr:ext cx="4758568" cy="3079962"/>
    <xdr:pic>
      <xdr:nvPicPr>
        <xdr:cNvPr id="149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2125</xdr:row>
      <xdr:rowOff>66675</xdr:rowOff>
    </xdr:from>
    <xdr:ext cx="4758568" cy="977271"/>
    <xdr:pic>
      <xdr:nvPicPr>
        <xdr:cNvPr id="149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2126</xdr:row>
      <xdr:rowOff>0</xdr:rowOff>
    </xdr:from>
    <xdr:ext cx="4815726" cy="4538476"/>
    <xdr:pic>
      <xdr:nvPicPr>
        <xdr:cNvPr id="149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2096</xdr:row>
      <xdr:rowOff>76200</xdr:rowOff>
    </xdr:from>
    <xdr:ext cx="6494003" cy="2014655"/>
    <xdr:pic>
      <xdr:nvPicPr>
        <xdr:cNvPr id="149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2097</xdr:row>
      <xdr:rowOff>0</xdr:rowOff>
    </xdr:from>
    <xdr:ext cx="4845619" cy="4010586"/>
    <xdr:pic>
      <xdr:nvPicPr>
        <xdr:cNvPr id="149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2144</xdr:row>
      <xdr:rowOff>95250</xdr:rowOff>
    </xdr:from>
    <xdr:ext cx="4851531" cy="3133507"/>
    <xdr:pic>
      <xdr:nvPicPr>
        <xdr:cNvPr id="149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2097</xdr:row>
      <xdr:rowOff>19050</xdr:rowOff>
    </xdr:from>
    <xdr:ext cx="4782217" cy="3086531"/>
    <xdr:pic>
      <xdr:nvPicPr>
        <xdr:cNvPr id="149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2125</xdr:row>
      <xdr:rowOff>66675</xdr:rowOff>
    </xdr:from>
    <xdr:ext cx="4782217" cy="981212"/>
    <xdr:pic>
      <xdr:nvPicPr>
        <xdr:cNvPr id="149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2126</xdr:row>
      <xdr:rowOff>0</xdr:rowOff>
    </xdr:from>
    <xdr:ext cx="4839375" cy="4553585"/>
    <xdr:pic>
      <xdr:nvPicPr>
        <xdr:cNvPr id="149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2096</xdr:row>
      <xdr:rowOff>76200</xdr:rowOff>
    </xdr:from>
    <xdr:ext cx="6516009" cy="2019582"/>
    <xdr:pic>
      <xdr:nvPicPr>
        <xdr:cNvPr id="149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2097</xdr:row>
      <xdr:rowOff>0</xdr:rowOff>
    </xdr:from>
    <xdr:ext cx="4858428" cy="4020111"/>
    <xdr:pic>
      <xdr:nvPicPr>
        <xdr:cNvPr id="150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2144</xdr:row>
      <xdr:rowOff>95250</xdr:rowOff>
    </xdr:from>
    <xdr:ext cx="4867954" cy="3143689"/>
    <xdr:pic>
      <xdr:nvPicPr>
        <xdr:cNvPr id="150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2144</xdr:row>
      <xdr:rowOff>85726</xdr:rowOff>
    </xdr:from>
    <xdr:to>
      <xdr:col>74</xdr:col>
      <xdr:colOff>57151</xdr:colOff>
      <xdr:row>2161</xdr:row>
      <xdr:rowOff>0</xdr:rowOff>
    </xdr:to>
    <xdr:sp macro="" textlink="">
      <xdr:nvSpPr>
        <xdr:cNvPr id="150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2113</xdr:row>
      <xdr:rowOff>31750</xdr:rowOff>
    </xdr:from>
    <xdr:to>
      <xdr:col>21</xdr:col>
      <xdr:colOff>25400</xdr:colOff>
      <xdr:row>2116</xdr:row>
      <xdr:rowOff>19050</xdr:rowOff>
    </xdr:to>
    <xdr:sp macro="" textlink="">
      <xdr:nvSpPr>
        <xdr:cNvPr id="150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2145</xdr:row>
      <xdr:rowOff>25400</xdr:rowOff>
    </xdr:from>
    <xdr:to>
      <xdr:col>61</xdr:col>
      <xdr:colOff>25400</xdr:colOff>
      <xdr:row>2148</xdr:row>
      <xdr:rowOff>57150</xdr:rowOff>
    </xdr:to>
    <xdr:sp macro="" textlink="">
      <xdr:nvSpPr>
        <xdr:cNvPr id="150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2184</xdr:row>
      <xdr:rowOff>0</xdr:rowOff>
    </xdr:from>
    <xdr:to>
      <xdr:col>60</xdr:col>
      <xdr:colOff>667</xdr:colOff>
      <xdr:row>2221</xdr:row>
      <xdr:rowOff>38531</xdr:rowOff>
    </xdr:to>
    <xdr:pic>
      <xdr:nvPicPr>
        <xdr:cNvPr id="150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2184</xdr:row>
      <xdr:rowOff>0</xdr:rowOff>
    </xdr:from>
    <xdr:to>
      <xdr:col>60</xdr:col>
      <xdr:colOff>667</xdr:colOff>
      <xdr:row>2195</xdr:row>
      <xdr:rowOff>66812</xdr:rowOff>
    </xdr:to>
    <xdr:pic>
      <xdr:nvPicPr>
        <xdr:cNvPr id="150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2184</xdr:row>
      <xdr:rowOff>0</xdr:rowOff>
    </xdr:from>
    <xdr:to>
      <xdr:col>60</xdr:col>
      <xdr:colOff>38775</xdr:colOff>
      <xdr:row>2238</xdr:row>
      <xdr:rowOff>29210</xdr:rowOff>
    </xdr:to>
    <xdr:pic>
      <xdr:nvPicPr>
        <xdr:cNvPr id="150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2184</xdr:row>
      <xdr:rowOff>0</xdr:rowOff>
    </xdr:from>
    <xdr:to>
      <xdr:col>125</xdr:col>
      <xdr:colOff>10434</xdr:colOff>
      <xdr:row>2208</xdr:row>
      <xdr:rowOff>57432</xdr:rowOff>
    </xdr:to>
    <xdr:pic>
      <xdr:nvPicPr>
        <xdr:cNvPr id="150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2184</xdr:row>
      <xdr:rowOff>0</xdr:rowOff>
    </xdr:from>
    <xdr:to>
      <xdr:col>125</xdr:col>
      <xdr:colOff>678</xdr:colOff>
      <xdr:row>2232</xdr:row>
      <xdr:rowOff>29136</xdr:rowOff>
    </xdr:to>
    <xdr:pic>
      <xdr:nvPicPr>
        <xdr:cNvPr id="150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2184</xdr:row>
      <xdr:rowOff>0</xdr:rowOff>
    </xdr:from>
    <xdr:to>
      <xdr:col>125</xdr:col>
      <xdr:colOff>679</xdr:colOff>
      <xdr:row>2222</xdr:row>
      <xdr:rowOff>9964</xdr:rowOff>
    </xdr:to>
    <xdr:pic>
      <xdr:nvPicPr>
        <xdr:cNvPr id="151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2188</xdr:row>
      <xdr:rowOff>19050</xdr:rowOff>
    </xdr:from>
    <xdr:ext cx="4758568" cy="3079962"/>
    <xdr:pic>
      <xdr:nvPicPr>
        <xdr:cNvPr id="151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2216</xdr:row>
      <xdr:rowOff>66675</xdr:rowOff>
    </xdr:from>
    <xdr:ext cx="4758568" cy="977271"/>
    <xdr:pic>
      <xdr:nvPicPr>
        <xdr:cNvPr id="151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2217</xdr:row>
      <xdr:rowOff>0</xdr:rowOff>
    </xdr:from>
    <xdr:ext cx="4815726" cy="4538476"/>
    <xdr:pic>
      <xdr:nvPicPr>
        <xdr:cNvPr id="151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2187</xdr:row>
      <xdr:rowOff>76200</xdr:rowOff>
    </xdr:from>
    <xdr:ext cx="6494003" cy="2014655"/>
    <xdr:pic>
      <xdr:nvPicPr>
        <xdr:cNvPr id="151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2188</xdr:row>
      <xdr:rowOff>0</xdr:rowOff>
    </xdr:from>
    <xdr:ext cx="4845619" cy="4010586"/>
    <xdr:pic>
      <xdr:nvPicPr>
        <xdr:cNvPr id="151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2235</xdr:row>
      <xdr:rowOff>95250</xdr:rowOff>
    </xdr:from>
    <xdr:ext cx="4851531" cy="3133507"/>
    <xdr:pic>
      <xdr:nvPicPr>
        <xdr:cNvPr id="151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2188</xdr:row>
      <xdr:rowOff>19050</xdr:rowOff>
    </xdr:from>
    <xdr:ext cx="4782217" cy="3086531"/>
    <xdr:pic>
      <xdr:nvPicPr>
        <xdr:cNvPr id="151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2216</xdr:row>
      <xdr:rowOff>66675</xdr:rowOff>
    </xdr:from>
    <xdr:ext cx="4782217" cy="981212"/>
    <xdr:pic>
      <xdr:nvPicPr>
        <xdr:cNvPr id="151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2217</xdr:row>
      <xdr:rowOff>0</xdr:rowOff>
    </xdr:from>
    <xdr:ext cx="4839375" cy="4553585"/>
    <xdr:pic>
      <xdr:nvPicPr>
        <xdr:cNvPr id="151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2187</xdr:row>
      <xdr:rowOff>76200</xdr:rowOff>
    </xdr:from>
    <xdr:ext cx="6516009" cy="2019582"/>
    <xdr:pic>
      <xdr:nvPicPr>
        <xdr:cNvPr id="152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2188</xdr:row>
      <xdr:rowOff>0</xdr:rowOff>
    </xdr:from>
    <xdr:ext cx="4858428" cy="4020111"/>
    <xdr:pic>
      <xdr:nvPicPr>
        <xdr:cNvPr id="152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2235</xdr:row>
      <xdr:rowOff>95250</xdr:rowOff>
    </xdr:from>
    <xdr:ext cx="4867954" cy="3143689"/>
    <xdr:pic>
      <xdr:nvPicPr>
        <xdr:cNvPr id="152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2235</xdr:row>
      <xdr:rowOff>85726</xdr:rowOff>
    </xdr:from>
    <xdr:to>
      <xdr:col>74</xdr:col>
      <xdr:colOff>57151</xdr:colOff>
      <xdr:row>2252</xdr:row>
      <xdr:rowOff>0</xdr:rowOff>
    </xdr:to>
    <xdr:sp macro="" textlink="">
      <xdr:nvSpPr>
        <xdr:cNvPr id="152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2204</xdr:row>
      <xdr:rowOff>31750</xdr:rowOff>
    </xdr:from>
    <xdr:to>
      <xdr:col>21</xdr:col>
      <xdr:colOff>25400</xdr:colOff>
      <xdr:row>2207</xdr:row>
      <xdr:rowOff>19050</xdr:rowOff>
    </xdr:to>
    <xdr:sp macro="" textlink="">
      <xdr:nvSpPr>
        <xdr:cNvPr id="152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2236</xdr:row>
      <xdr:rowOff>25400</xdr:rowOff>
    </xdr:from>
    <xdr:to>
      <xdr:col>61</xdr:col>
      <xdr:colOff>25400</xdr:colOff>
      <xdr:row>2239</xdr:row>
      <xdr:rowOff>57150</xdr:rowOff>
    </xdr:to>
    <xdr:sp macro="" textlink="">
      <xdr:nvSpPr>
        <xdr:cNvPr id="152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2275</xdr:row>
      <xdr:rowOff>0</xdr:rowOff>
    </xdr:from>
    <xdr:to>
      <xdr:col>60</xdr:col>
      <xdr:colOff>667</xdr:colOff>
      <xdr:row>2312</xdr:row>
      <xdr:rowOff>38531</xdr:rowOff>
    </xdr:to>
    <xdr:pic>
      <xdr:nvPicPr>
        <xdr:cNvPr id="152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2275</xdr:row>
      <xdr:rowOff>0</xdr:rowOff>
    </xdr:from>
    <xdr:to>
      <xdr:col>60</xdr:col>
      <xdr:colOff>667</xdr:colOff>
      <xdr:row>2286</xdr:row>
      <xdr:rowOff>66812</xdr:rowOff>
    </xdr:to>
    <xdr:pic>
      <xdr:nvPicPr>
        <xdr:cNvPr id="152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2275</xdr:row>
      <xdr:rowOff>0</xdr:rowOff>
    </xdr:from>
    <xdr:to>
      <xdr:col>60</xdr:col>
      <xdr:colOff>38775</xdr:colOff>
      <xdr:row>2329</xdr:row>
      <xdr:rowOff>29210</xdr:rowOff>
    </xdr:to>
    <xdr:pic>
      <xdr:nvPicPr>
        <xdr:cNvPr id="152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2275</xdr:row>
      <xdr:rowOff>0</xdr:rowOff>
    </xdr:from>
    <xdr:to>
      <xdr:col>125</xdr:col>
      <xdr:colOff>10434</xdr:colOff>
      <xdr:row>2299</xdr:row>
      <xdr:rowOff>57432</xdr:rowOff>
    </xdr:to>
    <xdr:pic>
      <xdr:nvPicPr>
        <xdr:cNvPr id="152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2275</xdr:row>
      <xdr:rowOff>0</xdr:rowOff>
    </xdr:from>
    <xdr:to>
      <xdr:col>125</xdr:col>
      <xdr:colOff>678</xdr:colOff>
      <xdr:row>2323</xdr:row>
      <xdr:rowOff>29136</xdr:rowOff>
    </xdr:to>
    <xdr:pic>
      <xdr:nvPicPr>
        <xdr:cNvPr id="153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2275</xdr:row>
      <xdr:rowOff>0</xdr:rowOff>
    </xdr:from>
    <xdr:to>
      <xdr:col>125</xdr:col>
      <xdr:colOff>679</xdr:colOff>
      <xdr:row>2313</xdr:row>
      <xdr:rowOff>9964</xdr:rowOff>
    </xdr:to>
    <xdr:pic>
      <xdr:nvPicPr>
        <xdr:cNvPr id="153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2279</xdr:row>
      <xdr:rowOff>19050</xdr:rowOff>
    </xdr:from>
    <xdr:ext cx="4758568" cy="3079962"/>
    <xdr:pic>
      <xdr:nvPicPr>
        <xdr:cNvPr id="153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2307</xdr:row>
      <xdr:rowOff>66675</xdr:rowOff>
    </xdr:from>
    <xdr:ext cx="4758568" cy="977271"/>
    <xdr:pic>
      <xdr:nvPicPr>
        <xdr:cNvPr id="153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2308</xdr:row>
      <xdr:rowOff>0</xdr:rowOff>
    </xdr:from>
    <xdr:ext cx="4815726" cy="4538476"/>
    <xdr:pic>
      <xdr:nvPicPr>
        <xdr:cNvPr id="153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2278</xdr:row>
      <xdr:rowOff>76200</xdr:rowOff>
    </xdr:from>
    <xdr:ext cx="6494003" cy="2014655"/>
    <xdr:pic>
      <xdr:nvPicPr>
        <xdr:cNvPr id="153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2279</xdr:row>
      <xdr:rowOff>0</xdr:rowOff>
    </xdr:from>
    <xdr:ext cx="4845619" cy="4010586"/>
    <xdr:pic>
      <xdr:nvPicPr>
        <xdr:cNvPr id="153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2326</xdr:row>
      <xdr:rowOff>95250</xdr:rowOff>
    </xdr:from>
    <xdr:ext cx="4851531" cy="3133507"/>
    <xdr:pic>
      <xdr:nvPicPr>
        <xdr:cNvPr id="153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2279</xdr:row>
      <xdr:rowOff>19050</xdr:rowOff>
    </xdr:from>
    <xdr:ext cx="4782217" cy="3086531"/>
    <xdr:pic>
      <xdr:nvPicPr>
        <xdr:cNvPr id="153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2307</xdr:row>
      <xdr:rowOff>66675</xdr:rowOff>
    </xdr:from>
    <xdr:ext cx="4782217" cy="981212"/>
    <xdr:pic>
      <xdr:nvPicPr>
        <xdr:cNvPr id="153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2308</xdr:row>
      <xdr:rowOff>0</xdr:rowOff>
    </xdr:from>
    <xdr:ext cx="4839375" cy="4553585"/>
    <xdr:pic>
      <xdr:nvPicPr>
        <xdr:cNvPr id="154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2278</xdr:row>
      <xdr:rowOff>76200</xdr:rowOff>
    </xdr:from>
    <xdr:ext cx="6516009" cy="2019582"/>
    <xdr:pic>
      <xdr:nvPicPr>
        <xdr:cNvPr id="154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2279</xdr:row>
      <xdr:rowOff>0</xdr:rowOff>
    </xdr:from>
    <xdr:ext cx="4858428" cy="4020111"/>
    <xdr:pic>
      <xdr:nvPicPr>
        <xdr:cNvPr id="154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2326</xdr:row>
      <xdr:rowOff>95250</xdr:rowOff>
    </xdr:from>
    <xdr:ext cx="4867954" cy="3143689"/>
    <xdr:pic>
      <xdr:nvPicPr>
        <xdr:cNvPr id="154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2326</xdr:row>
      <xdr:rowOff>85726</xdr:rowOff>
    </xdr:from>
    <xdr:to>
      <xdr:col>74</xdr:col>
      <xdr:colOff>57151</xdr:colOff>
      <xdr:row>2343</xdr:row>
      <xdr:rowOff>0</xdr:rowOff>
    </xdr:to>
    <xdr:sp macro="" textlink="">
      <xdr:nvSpPr>
        <xdr:cNvPr id="154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2295</xdr:row>
      <xdr:rowOff>31750</xdr:rowOff>
    </xdr:from>
    <xdr:to>
      <xdr:col>21</xdr:col>
      <xdr:colOff>25400</xdr:colOff>
      <xdr:row>2298</xdr:row>
      <xdr:rowOff>19050</xdr:rowOff>
    </xdr:to>
    <xdr:sp macro="" textlink="">
      <xdr:nvSpPr>
        <xdr:cNvPr id="154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2327</xdr:row>
      <xdr:rowOff>25400</xdr:rowOff>
    </xdr:from>
    <xdr:to>
      <xdr:col>61</xdr:col>
      <xdr:colOff>25400</xdr:colOff>
      <xdr:row>2330</xdr:row>
      <xdr:rowOff>57150</xdr:rowOff>
    </xdr:to>
    <xdr:sp macro="" textlink="">
      <xdr:nvSpPr>
        <xdr:cNvPr id="154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2366</xdr:row>
      <xdr:rowOff>0</xdr:rowOff>
    </xdr:from>
    <xdr:to>
      <xdr:col>60</xdr:col>
      <xdr:colOff>667</xdr:colOff>
      <xdr:row>2403</xdr:row>
      <xdr:rowOff>38531</xdr:rowOff>
    </xdr:to>
    <xdr:pic>
      <xdr:nvPicPr>
        <xdr:cNvPr id="154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2366</xdr:row>
      <xdr:rowOff>0</xdr:rowOff>
    </xdr:from>
    <xdr:to>
      <xdr:col>60</xdr:col>
      <xdr:colOff>667</xdr:colOff>
      <xdr:row>2377</xdr:row>
      <xdr:rowOff>66812</xdr:rowOff>
    </xdr:to>
    <xdr:pic>
      <xdr:nvPicPr>
        <xdr:cNvPr id="154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2366</xdr:row>
      <xdr:rowOff>0</xdr:rowOff>
    </xdr:from>
    <xdr:to>
      <xdr:col>60</xdr:col>
      <xdr:colOff>38775</xdr:colOff>
      <xdr:row>2420</xdr:row>
      <xdr:rowOff>29210</xdr:rowOff>
    </xdr:to>
    <xdr:pic>
      <xdr:nvPicPr>
        <xdr:cNvPr id="154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2366</xdr:row>
      <xdr:rowOff>0</xdr:rowOff>
    </xdr:from>
    <xdr:to>
      <xdr:col>125</xdr:col>
      <xdr:colOff>10434</xdr:colOff>
      <xdr:row>2390</xdr:row>
      <xdr:rowOff>57432</xdr:rowOff>
    </xdr:to>
    <xdr:pic>
      <xdr:nvPicPr>
        <xdr:cNvPr id="155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2366</xdr:row>
      <xdr:rowOff>0</xdr:rowOff>
    </xdr:from>
    <xdr:to>
      <xdr:col>125</xdr:col>
      <xdr:colOff>678</xdr:colOff>
      <xdr:row>2414</xdr:row>
      <xdr:rowOff>29136</xdr:rowOff>
    </xdr:to>
    <xdr:pic>
      <xdr:nvPicPr>
        <xdr:cNvPr id="155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2366</xdr:row>
      <xdr:rowOff>0</xdr:rowOff>
    </xdr:from>
    <xdr:to>
      <xdr:col>125</xdr:col>
      <xdr:colOff>679</xdr:colOff>
      <xdr:row>2404</xdr:row>
      <xdr:rowOff>9964</xdr:rowOff>
    </xdr:to>
    <xdr:pic>
      <xdr:nvPicPr>
        <xdr:cNvPr id="155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2370</xdr:row>
      <xdr:rowOff>19050</xdr:rowOff>
    </xdr:from>
    <xdr:ext cx="4758568" cy="3079962"/>
    <xdr:pic>
      <xdr:nvPicPr>
        <xdr:cNvPr id="155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2398</xdr:row>
      <xdr:rowOff>66675</xdr:rowOff>
    </xdr:from>
    <xdr:ext cx="4758568" cy="977271"/>
    <xdr:pic>
      <xdr:nvPicPr>
        <xdr:cNvPr id="155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2399</xdr:row>
      <xdr:rowOff>0</xdr:rowOff>
    </xdr:from>
    <xdr:ext cx="4815726" cy="4538476"/>
    <xdr:pic>
      <xdr:nvPicPr>
        <xdr:cNvPr id="155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2369</xdr:row>
      <xdr:rowOff>76200</xdr:rowOff>
    </xdr:from>
    <xdr:ext cx="6494003" cy="2014655"/>
    <xdr:pic>
      <xdr:nvPicPr>
        <xdr:cNvPr id="155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2370</xdr:row>
      <xdr:rowOff>0</xdr:rowOff>
    </xdr:from>
    <xdr:ext cx="4845619" cy="4010586"/>
    <xdr:pic>
      <xdr:nvPicPr>
        <xdr:cNvPr id="155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2417</xdr:row>
      <xdr:rowOff>95250</xdr:rowOff>
    </xdr:from>
    <xdr:ext cx="4851531" cy="3133507"/>
    <xdr:pic>
      <xdr:nvPicPr>
        <xdr:cNvPr id="155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2370</xdr:row>
      <xdr:rowOff>19050</xdr:rowOff>
    </xdr:from>
    <xdr:ext cx="4782217" cy="3086531"/>
    <xdr:pic>
      <xdr:nvPicPr>
        <xdr:cNvPr id="155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2398</xdr:row>
      <xdr:rowOff>66675</xdr:rowOff>
    </xdr:from>
    <xdr:ext cx="4782217" cy="981212"/>
    <xdr:pic>
      <xdr:nvPicPr>
        <xdr:cNvPr id="156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2399</xdr:row>
      <xdr:rowOff>0</xdr:rowOff>
    </xdr:from>
    <xdr:ext cx="4839375" cy="4553585"/>
    <xdr:pic>
      <xdr:nvPicPr>
        <xdr:cNvPr id="156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2369</xdr:row>
      <xdr:rowOff>76200</xdr:rowOff>
    </xdr:from>
    <xdr:ext cx="6516009" cy="2019582"/>
    <xdr:pic>
      <xdr:nvPicPr>
        <xdr:cNvPr id="156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2370</xdr:row>
      <xdr:rowOff>0</xdr:rowOff>
    </xdr:from>
    <xdr:ext cx="4858428" cy="4020111"/>
    <xdr:pic>
      <xdr:nvPicPr>
        <xdr:cNvPr id="156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2417</xdr:row>
      <xdr:rowOff>95250</xdr:rowOff>
    </xdr:from>
    <xdr:ext cx="4867954" cy="3143689"/>
    <xdr:pic>
      <xdr:nvPicPr>
        <xdr:cNvPr id="156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2417</xdr:row>
      <xdr:rowOff>85726</xdr:rowOff>
    </xdr:from>
    <xdr:to>
      <xdr:col>74</xdr:col>
      <xdr:colOff>57151</xdr:colOff>
      <xdr:row>2434</xdr:row>
      <xdr:rowOff>0</xdr:rowOff>
    </xdr:to>
    <xdr:sp macro="" textlink="">
      <xdr:nvSpPr>
        <xdr:cNvPr id="156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2386</xdr:row>
      <xdr:rowOff>31750</xdr:rowOff>
    </xdr:from>
    <xdr:to>
      <xdr:col>21</xdr:col>
      <xdr:colOff>25400</xdr:colOff>
      <xdr:row>2389</xdr:row>
      <xdr:rowOff>19050</xdr:rowOff>
    </xdr:to>
    <xdr:sp macro="" textlink="">
      <xdr:nvSpPr>
        <xdr:cNvPr id="156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2418</xdr:row>
      <xdr:rowOff>25400</xdr:rowOff>
    </xdr:from>
    <xdr:to>
      <xdr:col>61</xdr:col>
      <xdr:colOff>25400</xdr:colOff>
      <xdr:row>2421</xdr:row>
      <xdr:rowOff>57150</xdr:rowOff>
    </xdr:to>
    <xdr:sp macro="" textlink="">
      <xdr:nvSpPr>
        <xdr:cNvPr id="156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2457</xdr:row>
      <xdr:rowOff>0</xdr:rowOff>
    </xdr:from>
    <xdr:to>
      <xdr:col>60</xdr:col>
      <xdr:colOff>667</xdr:colOff>
      <xdr:row>2494</xdr:row>
      <xdr:rowOff>38531</xdr:rowOff>
    </xdr:to>
    <xdr:pic>
      <xdr:nvPicPr>
        <xdr:cNvPr id="156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2457</xdr:row>
      <xdr:rowOff>0</xdr:rowOff>
    </xdr:from>
    <xdr:to>
      <xdr:col>60</xdr:col>
      <xdr:colOff>667</xdr:colOff>
      <xdr:row>2468</xdr:row>
      <xdr:rowOff>66812</xdr:rowOff>
    </xdr:to>
    <xdr:pic>
      <xdr:nvPicPr>
        <xdr:cNvPr id="156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2457</xdr:row>
      <xdr:rowOff>0</xdr:rowOff>
    </xdr:from>
    <xdr:to>
      <xdr:col>60</xdr:col>
      <xdr:colOff>38775</xdr:colOff>
      <xdr:row>2511</xdr:row>
      <xdr:rowOff>29210</xdr:rowOff>
    </xdr:to>
    <xdr:pic>
      <xdr:nvPicPr>
        <xdr:cNvPr id="157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2457</xdr:row>
      <xdr:rowOff>0</xdr:rowOff>
    </xdr:from>
    <xdr:to>
      <xdr:col>125</xdr:col>
      <xdr:colOff>10434</xdr:colOff>
      <xdr:row>2481</xdr:row>
      <xdr:rowOff>57432</xdr:rowOff>
    </xdr:to>
    <xdr:pic>
      <xdr:nvPicPr>
        <xdr:cNvPr id="157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2457</xdr:row>
      <xdr:rowOff>0</xdr:rowOff>
    </xdr:from>
    <xdr:to>
      <xdr:col>125</xdr:col>
      <xdr:colOff>678</xdr:colOff>
      <xdr:row>2505</xdr:row>
      <xdr:rowOff>29136</xdr:rowOff>
    </xdr:to>
    <xdr:pic>
      <xdr:nvPicPr>
        <xdr:cNvPr id="157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2457</xdr:row>
      <xdr:rowOff>0</xdr:rowOff>
    </xdr:from>
    <xdr:to>
      <xdr:col>125</xdr:col>
      <xdr:colOff>679</xdr:colOff>
      <xdr:row>2495</xdr:row>
      <xdr:rowOff>9964</xdr:rowOff>
    </xdr:to>
    <xdr:pic>
      <xdr:nvPicPr>
        <xdr:cNvPr id="157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2461</xdr:row>
      <xdr:rowOff>19050</xdr:rowOff>
    </xdr:from>
    <xdr:ext cx="4758568" cy="3079962"/>
    <xdr:pic>
      <xdr:nvPicPr>
        <xdr:cNvPr id="157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2489</xdr:row>
      <xdr:rowOff>66675</xdr:rowOff>
    </xdr:from>
    <xdr:ext cx="4758568" cy="977271"/>
    <xdr:pic>
      <xdr:nvPicPr>
        <xdr:cNvPr id="157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2490</xdr:row>
      <xdr:rowOff>0</xdr:rowOff>
    </xdr:from>
    <xdr:ext cx="4815726" cy="4538476"/>
    <xdr:pic>
      <xdr:nvPicPr>
        <xdr:cNvPr id="157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2460</xdr:row>
      <xdr:rowOff>76200</xdr:rowOff>
    </xdr:from>
    <xdr:ext cx="6494003" cy="2014655"/>
    <xdr:pic>
      <xdr:nvPicPr>
        <xdr:cNvPr id="157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2461</xdr:row>
      <xdr:rowOff>0</xdr:rowOff>
    </xdr:from>
    <xdr:ext cx="4845619" cy="4010586"/>
    <xdr:pic>
      <xdr:nvPicPr>
        <xdr:cNvPr id="157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2508</xdr:row>
      <xdr:rowOff>95250</xdr:rowOff>
    </xdr:from>
    <xdr:ext cx="4851531" cy="3133507"/>
    <xdr:pic>
      <xdr:nvPicPr>
        <xdr:cNvPr id="157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2461</xdr:row>
      <xdr:rowOff>19050</xdr:rowOff>
    </xdr:from>
    <xdr:ext cx="4782217" cy="3086531"/>
    <xdr:pic>
      <xdr:nvPicPr>
        <xdr:cNvPr id="158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2489</xdr:row>
      <xdr:rowOff>66675</xdr:rowOff>
    </xdr:from>
    <xdr:ext cx="4782217" cy="981212"/>
    <xdr:pic>
      <xdr:nvPicPr>
        <xdr:cNvPr id="158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2490</xdr:row>
      <xdr:rowOff>0</xdr:rowOff>
    </xdr:from>
    <xdr:ext cx="4839375" cy="4553585"/>
    <xdr:pic>
      <xdr:nvPicPr>
        <xdr:cNvPr id="158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2460</xdr:row>
      <xdr:rowOff>76200</xdr:rowOff>
    </xdr:from>
    <xdr:ext cx="6516009" cy="2019582"/>
    <xdr:pic>
      <xdr:nvPicPr>
        <xdr:cNvPr id="158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2461</xdr:row>
      <xdr:rowOff>0</xdr:rowOff>
    </xdr:from>
    <xdr:ext cx="4858428" cy="4020111"/>
    <xdr:pic>
      <xdr:nvPicPr>
        <xdr:cNvPr id="158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2508</xdr:row>
      <xdr:rowOff>95250</xdr:rowOff>
    </xdr:from>
    <xdr:ext cx="4867954" cy="3143689"/>
    <xdr:pic>
      <xdr:nvPicPr>
        <xdr:cNvPr id="158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2508</xdr:row>
      <xdr:rowOff>85726</xdr:rowOff>
    </xdr:from>
    <xdr:to>
      <xdr:col>74</xdr:col>
      <xdr:colOff>57151</xdr:colOff>
      <xdr:row>2525</xdr:row>
      <xdr:rowOff>0</xdr:rowOff>
    </xdr:to>
    <xdr:sp macro="" textlink="">
      <xdr:nvSpPr>
        <xdr:cNvPr id="158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2477</xdr:row>
      <xdr:rowOff>31750</xdr:rowOff>
    </xdr:from>
    <xdr:to>
      <xdr:col>21</xdr:col>
      <xdr:colOff>25400</xdr:colOff>
      <xdr:row>2480</xdr:row>
      <xdr:rowOff>19050</xdr:rowOff>
    </xdr:to>
    <xdr:sp macro="" textlink="">
      <xdr:nvSpPr>
        <xdr:cNvPr id="158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2509</xdr:row>
      <xdr:rowOff>25400</xdr:rowOff>
    </xdr:from>
    <xdr:to>
      <xdr:col>61</xdr:col>
      <xdr:colOff>25400</xdr:colOff>
      <xdr:row>2512</xdr:row>
      <xdr:rowOff>57150</xdr:rowOff>
    </xdr:to>
    <xdr:sp macro="" textlink="">
      <xdr:nvSpPr>
        <xdr:cNvPr id="158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2548</xdr:row>
      <xdr:rowOff>0</xdr:rowOff>
    </xdr:from>
    <xdr:to>
      <xdr:col>60</xdr:col>
      <xdr:colOff>667</xdr:colOff>
      <xdr:row>2585</xdr:row>
      <xdr:rowOff>38531</xdr:rowOff>
    </xdr:to>
    <xdr:pic>
      <xdr:nvPicPr>
        <xdr:cNvPr id="158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2548</xdr:row>
      <xdr:rowOff>0</xdr:rowOff>
    </xdr:from>
    <xdr:to>
      <xdr:col>60</xdr:col>
      <xdr:colOff>667</xdr:colOff>
      <xdr:row>2559</xdr:row>
      <xdr:rowOff>66812</xdr:rowOff>
    </xdr:to>
    <xdr:pic>
      <xdr:nvPicPr>
        <xdr:cNvPr id="159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2548</xdr:row>
      <xdr:rowOff>0</xdr:rowOff>
    </xdr:from>
    <xdr:to>
      <xdr:col>60</xdr:col>
      <xdr:colOff>38775</xdr:colOff>
      <xdr:row>2602</xdr:row>
      <xdr:rowOff>29210</xdr:rowOff>
    </xdr:to>
    <xdr:pic>
      <xdr:nvPicPr>
        <xdr:cNvPr id="159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2548</xdr:row>
      <xdr:rowOff>0</xdr:rowOff>
    </xdr:from>
    <xdr:to>
      <xdr:col>125</xdr:col>
      <xdr:colOff>10434</xdr:colOff>
      <xdr:row>2572</xdr:row>
      <xdr:rowOff>57432</xdr:rowOff>
    </xdr:to>
    <xdr:pic>
      <xdr:nvPicPr>
        <xdr:cNvPr id="159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2548</xdr:row>
      <xdr:rowOff>0</xdr:rowOff>
    </xdr:from>
    <xdr:to>
      <xdr:col>125</xdr:col>
      <xdr:colOff>678</xdr:colOff>
      <xdr:row>2596</xdr:row>
      <xdr:rowOff>29136</xdr:rowOff>
    </xdr:to>
    <xdr:pic>
      <xdr:nvPicPr>
        <xdr:cNvPr id="159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2548</xdr:row>
      <xdr:rowOff>0</xdr:rowOff>
    </xdr:from>
    <xdr:to>
      <xdr:col>125</xdr:col>
      <xdr:colOff>679</xdr:colOff>
      <xdr:row>2586</xdr:row>
      <xdr:rowOff>9964</xdr:rowOff>
    </xdr:to>
    <xdr:pic>
      <xdr:nvPicPr>
        <xdr:cNvPr id="159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2552</xdr:row>
      <xdr:rowOff>19050</xdr:rowOff>
    </xdr:from>
    <xdr:ext cx="4758568" cy="3079962"/>
    <xdr:pic>
      <xdr:nvPicPr>
        <xdr:cNvPr id="159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2580</xdr:row>
      <xdr:rowOff>66675</xdr:rowOff>
    </xdr:from>
    <xdr:ext cx="4758568" cy="977271"/>
    <xdr:pic>
      <xdr:nvPicPr>
        <xdr:cNvPr id="159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2581</xdr:row>
      <xdr:rowOff>0</xdr:rowOff>
    </xdr:from>
    <xdr:ext cx="4815726" cy="4538476"/>
    <xdr:pic>
      <xdr:nvPicPr>
        <xdr:cNvPr id="159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2551</xdr:row>
      <xdr:rowOff>76200</xdr:rowOff>
    </xdr:from>
    <xdr:ext cx="6494003" cy="2014655"/>
    <xdr:pic>
      <xdr:nvPicPr>
        <xdr:cNvPr id="159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2552</xdr:row>
      <xdr:rowOff>0</xdr:rowOff>
    </xdr:from>
    <xdr:ext cx="4845619" cy="4010586"/>
    <xdr:pic>
      <xdr:nvPicPr>
        <xdr:cNvPr id="159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2599</xdr:row>
      <xdr:rowOff>95250</xdr:rowOff>
    </xdr:from>
    <xdr:ext cx="4851531" cy="3133507"/>
    <xdr:pic>
      <xdr:nvPicPr>
        <xdr:cNvPr id="160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2552</xdr:row>
      <xdr:rowOff>19050</xdr:rowOff>
    </xdr:from>
    <xdr:ext cx="4782217" cy="3086531"/>
    <xdr:pic>
      <xdr:nvPicPr>
        <xdr:cNvPr id="160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2580</xdr:row>
      <xdr:rowOff>66675</xdr:rowOff>
    </xdr:from>
    <xdr:ext cx="4782217" cy="981212"/>
    <xdr:pic>
      <xdr:nvPicPr>
        <xdr:cNvPr id="160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2581</xdr:row>
      <xdr:rowOff>0</xdr:rowOff>
    </xdr:from>
    <xdr:ext cx="4839375" cy="4553585"/>
    <xdr:pic>
      <xdr:nvPicPr>
        <xdr:cNvPr id="160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2551</xdr:row>
      <xdr:rowOff>76200</xdr:rowOff>
    </xdr:from>
    <xdr:ext cx="6516009" cy="2019582"/>
    <xdr:pic>
      <xdr:nvPicPr>
        <xdr:cNvPr id="160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2552</xdr:row>
      <xdr:rowOff>0</xdr:rowOff>
    </xdr:from>
    <xdr:ext cx="4858428" cy="4020111"/>
    <xdr:pic>
      <xdr:nvPicPr>
        <xdr:cNvPr id="160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2599</xdr:row>
      <xdr:rowOff>95250</xdr:rowOff>
    </xdr:from>
    <xdr:ext cx="4867954" cy="3143689"/>
    <xdr:pic>
      <xdr:nvPicPr>
        <xdr:cNvPr id="160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2599</xdr:row>
      <xdr:rowOff>85726</xdr:rowOff>
    </xdr:from>
    <xdr:to>
      <xdr:col>74</xdr:col>
      <xdr:colOff>57151</xdr:colOff>
      <xdr:row>2616</xdr:row>
      <xdr:rowOff>0</xdr:rowOff>
    </xdr:to>
    <xdr:sp macro="" textlink="">
      <xdr:nvSpPr>
        <xdr:cNvPr id="160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2568</xdr:row>
      <xdr:rowOff>31750</xdr:rowOff>
    </xdr:from>
    <xdr:to>
      <xdr:col>21</xdr:col>
      <xdr:colOff>25400</xdr:colOff>
      <xdr:row>2571</xdr:row>
      <xdr:rowOff>19050</xdr:rowOff>
    </xdr:to>
    <xdr:sp macro="" textlink="">
      <xdr:nvSpPr>
        <xdr:cNvPr id="160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2600</xdr:row>
      <xdr:rowOff>25400</xdr:rowOff>
    </xdr:from>
    <xdr:to>
      <xdr:col>61</xdr:col>
      <xdr:colOff>25400</xdr:colOff>
      <xdr:row>2603</xdr:row>
      <xdr:rowOff>57150</xdr:rowOff>
    </xdr:to>
    <xdr:sp macro="" textlink="">
      <xdr:nvSpPr>
        <xdr:cNvPr id="160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2639</xdr:row>
      <xdr:rowOff>0</xdr:rowOff>
    </xdr:from>
    <xdr:to>
      <xdr:col>60</xdr:col>
      <xdr:colOff>667</xdr:colOff>
      <xdr:row>2676</xdr:row>
      <xdr:rowOff>38531</xdr:rowOff>
    </xdr:to>
    <xdr:pic>
      <xdr:nvPicPr>
        <xdr:cNvPr id="161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2639</xdr:row>
      <xdr:rowOff>0</xdr:rowOff>
    </xdr:from>
    <xdr:to>
      <xdr:col>60</xdr:col>
      <xdr:colOff>667</xdr:colOff>
      <xdr:row>2650</xdr:row>
      <xdr:rowOff>66812</xdr:rowOff>
    </xdr:to>
    <xdr:pic>
      <xdr:nvPicPr>
        <xdr:cNvPr id="161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2639</xdr:row>
      <xdr:rowOff>0</xdr:rowOff>
    </xdr:from>
    <xdr:to>
      <xdr:col>60</xdr:col>
      <xdr:colOff>38775</xdr:colOff>
      <xdr:row>2693</xdr:row>
      <xdr:rowOff>29210</xdr:rowOff>
    </xdr:to>
    <xdr:pic>
      <xdr:nvPicPr>
        <xdr:cNvPr id="161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2639</xdr:row>
      <xdr:rowOff>0</xdr:rowOff>
    </xdr:from>
    <xdr:to>
      <xdr:col>125</xdr:col>
      <xdr:colOff>10434</xdr:colOff>
      <xdr:row>2663</xdr:row>
      <xdr:rowOff>57432</xdr:rowOff>
    </xdr:to>
    <xdr:pic>
      <xdr:nvPicPr>
        <xdr:cNvPr id="161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2639</xdr:row>
      <xdr:rowOff>0</xdr:rowOff>
    </xdr:from>
    <xdr:to>
      <xdr:col>125</xdr:col>
      <xdr:colOff>678</xdr:colOff>
      <xdr:row>2687</xdr:row>
      <xdr:rowOff>29136</xdr:rowOff>
    </xdr:to>
    <xdr:pic>
      <xdr:nvPicPr>
        <xdr:cNvPr id="161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2639</xdr:row>
      <xdr:rowOff>0</xdr:rowOff>
    </xdr:from>
    <xdr:to>
      <xdr:col>125</xdr:col>
      <xdr:colOff>679</xdr:colOff>
      <xdr:row>2677</xdr:row>
      <xdr:rowOff>9964</xdr:rowOff>
    </xdr:to>
    <xdr:pic>
      <xdr:nvPicPr>
        <xdr:cNvPr id="161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2643</xdr:row>
      <xdr:rowOff>19050</xdr:rowOff>
    </xdr:from>
    <xdr:ext cx="4758568" cy="3079962"/>
    <xdr:pic>
      <xdr:nvPicPr>
        <xdr:cNvPr id="161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2671</xdr:row>
      <xdr:rowOff>66675</xdr:rowOff>
    </xdr:from>
    <xdr:ext cx="4758568" cy="977271"/>
    <xdr:pic>
      <xdr:nvPicPr>
        <xdr:cNvPr id="161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2672</xdr:row>
      <xdr:rowOff>0</xdr:rowOff>
    </xdr:from>
    <xdr:ext cx="4815726" cy="4538476"/>
    <xdr:pic>
      <xdr:nvPicPr>
        <xdr:cNvPr id="161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2642</xdr:row>
      <xdr:rowOff>76200</xdr:rowOff>
    </xdr:from>
    <xdr:ext cx="6494003" cy="2014655"/>
    <xdr:pic>
      <xdr:nvPicPr>
        <xdr:cNvPr id="161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2643</xdr:row>
      <xdr:rowOff>0</xdr:rowOff>
    </xdr:from>
    <xdr:ext cx="4845619" cy="4010586"/>
    <xdr:pic>
      <xdr:nvPicPr>
        <xdr:cNvPr id="162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2690</xdr:row>
      <xdr:rowOff>95250</xdr:rowOff>
    </xdr:from>
    <xdr:ext cx="4851531" cy="3133507"/>
    <xdr:pic>
      <xdr:nvPicPr>
        <xdr:cNvPr id="162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2643</xdr:row>
      <xdr:rowOff>19050</xdr:rowOff>
    </xdr:from>
    <xdr:ext cx="4782217" cy="3086531"/>
    <xdr:pic>
      <xdr:nvPicPr>
        <xdr:cNvPr id="162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2671</xdr:row>
      <xdr:rowOff>66675</xdr:rowOff>
    </xdr:from>
    <xdr:ext cx="4782217" cy="981212"/>
    <xdr:pic>
      <xdr:nvPicPr>
        <xdr:cNvPr id="162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2672</xdr:row>
      <xdr:rowOff>0</xdr:rowOff>
    </xdr:from>
    <xdr:ext cx="4839375" cy="4553585"/>
    <xdr:pic>
      <xdr:nvPicPr>
        <xdr:cNvPr id="162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2642</xdr:row>
      <xdr:rowOff>76200</xdr:rowOff>
    </xdr:from>
    <xdr:ext cx="6516009" cy="2019582"/>
    <xdr:pic>
      <xdr:nvPicPr>
        <xdr:cNvPr id="162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2643</xdr:row>
      <xdr:rowOff>0</xdr:rowOff>
    </xdr:from>
    <xdr:ext cx="4858428" cy="4020111"/>
    <xdr:pic>
      <xdr:nvPicPr>
        <xdr:cNvPr id="162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2690</xdr:row>
      <xdr:rowOff>95250</xdr:rowOff>
    </xdr:from>
    <xdr:ext cx="4867954" cy="3143689"/>
    <xdr:pic>
      <xdr:nvPicPr>
        <xdr:cNvPr id="162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2690</xdr:row>
      <xdr:rowOff>85726</xdr:rowOff>
    </xdr:from>
    <xdr:to>
      <xdr:col>74</xdr:col>
      <xdr:colOff>57151</xdr:colOff>
      <xdr:row>2707</xdr:row>
      <xdr:rowOff>0</xdr:rowOff>
    </xdr:to>
    <xdr:sp macro="" textlink="">
      <xdr:nvSpPr>
        <xdr:cNvPr id="162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2659</xdr:row>
      <xdr:rowOff>31750</xdr:rowOff>
    </xdr:from>
    <xdr:to>
      <xdr:col>21</xdr:col>
      <xdr:colOff>25400</xdr:colOff>
      <xdr:row>2662</xdr:row>
      <xdr:rowOff>19050</xdr:rowOff>
    </xdr:to>
    <xdr:sp macro="" textlink="">
      <xdr:nvSpPr>
        <xdr:cNvPr id="162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2691</xdr:row>
      <xdr:rowOff>25400</xdr:rowOff>
    </xdr:from>
    <xdr:to>
      <xdr:col>61</xdr:col>
      <xdr:colOff>25400</xdr:colOff>
      <xdr:row>2694</xdr:row>
      <xdr:rowOff>57150</xdr:rowOff>
    </xdr:to>
    <xdr:sp macro="" textlink="">
      <xdr:nvSpPr>
        <xdr:cNvPr id="163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2730</xdr:row>
      <xdr:rowOff>0</xdr:rowOff>
    </xdr:from>
    <xdr:to>
      <xdr:col>60</xdr:col>
      <xdr:colOff>667</xdr:colOff>
      <xdr:row>2767</xdr:row>
      <xdr:rowOff>38531</xdr:rowOff>
    </xdr:to>
    <xdr:pic>
      <xdr:nvPicPr>
        <xdr:cNvPr id="1631"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2730</xdr:row>
      <xdr:rowOff>0</xdr:rowOff>
    </xdr:from>
    <xdr:to>
      <xdr:col>60</xdr:col>
      <xdr:colOff>667</xdr:colOff>
      <xdr:row>2741</xdr:row>
      <xdr:rowOff>66812</xdr:rowOff>
    </xdr:to>
    <xdr:pic>
      <xdr:nvPicPr>
        <xdr:cNvPr id="1632"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2730</xdr:row>
      <xdr:rowOff>0</xdr:rowOff>
    </xdr:from>
    <xdr:to>
      <xdr:col>60</xdr:col>
      <xdr:colOff>38775</xdr:colOff>
      <xdr:row>2784</xdr:row>
      <xdr:rowOff>29210</xdr:rowOff>
    </xdr:to>
    <xdr:pic>
      <xdr:nvPicPr>
        <xdr:cNvPr id="1633"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2730</xdr:row>
      <xdr:rowOff>0</xdr:rowOff>
    </xdr:from>
    <xdr:to>
      <xdr:col>125</xdr:col>
      <xdr:colOff>10434</xdr:colOff>
      <xdr:row>2754</xdr:row>
      <xdr:rowOff>57432</xdr:rowOff>
    </xdr:to>
    <xdr:pic>
      <xdr:nvPicPr>
        <xdr:cNvPr id="1634"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2730</xdr:row>
      <xdr:rowOff>0</xdr:rowOff>
    </xdr:from>
    <xdr:to>
      <xdr:col>125</xdr:col>
      <xdr:colOff>678</xdr:colOff>
      <xdr:row>2778</xdr:row>
      <xdr:rowOff>29136</xdr:rowOff>
    </xdr:to>
    <xdr:pic>
      <xdr:nvPicPr>
        <xdr:cNvPr id="1635"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2730</xdr:row>
      <xdr:rowOff>0</xdr:rowOff>
    </xdr:from>
    <xdr:to>
      <xdr:col>125</xdr:col>
      <xdr:colOff>679</xdr:colOff>
      <xdr:row>2768</xdr:row>
      <xdr:rowOff>9964</xdr:rowOff>
    </xdr:to>
    <xdr:pic>
      <xdr:nvPicPr>
        <xdr:cNvPr id="1636"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2734</xdr:row>
      <xdr:rowOff>19050</xdr:rowOff>
    </xdr:from>
    <xdr:ext cx="4758568" cy="3079962"/>
    <xdr:pic>
      <xdr:nvPicPr>
        <xdr:cNvPr id="1637"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2762</xdr:row>
      <xdr:rowOff>66675</xdr:rowOff>
    </xdr:from>
    <xdr:ext cx="4758568" cy="977271"/>
    <xdr:pic>
      <xdr:nvPicPr>
        <xdr:cNvPr id="1638"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2763</xdr:row>
      <xdr:rowOff>0</xdr:rowOff>
    </xdr:from>
    <xdr:ext cx="4815726" cy="4538476"/>
    <xdr:pic>
      <xdr:nvPicPr>
        <xdr:cNvPr id="1639"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2733</xdr:row>
      <xdr:rowOff>76200</xdr:rowOff>
    </xdr:from>
    <xdr:ext cx="6494003" cy="2014655"/>
    <xdr:pic>
      <xdr:nvPicPr>
        <xdr:cNvPr id="1640"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2734</xdr:row>
      <xdr:rowOff>0</xdr:rowOff>
    </xdr:from>
    <xdr:ext cx="4845619" cy="4010586"/>
    <xdr:pic>
      <xdr:nvPicPr>
        <xdr:cNvPr id="1641"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2781</xdr:row>
      <xdr:rowOff>95250</xdr:rowOff>
    </xdr:from>
    <xdr:ext cx="4851531" cy="3133507"/>
    <xdr:pic>
      <xdr:nvPicPr>
        <xdr:cNvPr id="1642"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2734</xdr:row>
      <xdr:rowOff>19050</xdr:rowOff>
    </xdr:from>
    <xdr:ext cx="4782217" cy="3086531"/>
    <xdr:pic>
      <xdr:nvPicPr>
        <xdr:cNvPr id="1643"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2762</xdr:row>
      <xdr:rowOff>66675</xdr:rowOff>
    </xdr:from>
    <xdr:ext cx="4782217" cy="981212"/>
    <xdr:pic>
      <xdr:nvPicPr>
        <xdr:cNvPr id="1644"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2763</xdr:row>
      <xdr:rowOff>0</xdr:rowOff>
    </xdr:from>
    <xdr:ext cx="4839375" cy="4553585"/>
    <xdr:pic>
      <xdr:nvPicPr>
        <xdr:cNvPr id="1645"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2733</xdr:row>
      <xdr:rowOff>76200</xdr:rowOff>
    </xdr:from>
    <xdr:ext cx="6516009" cy="2019582"/>
    <xdr:pic>
      <xdr:nvPicPr>
        <xdr:cNvPr id="1646"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2734</xdr:row>
      <xdr:rowOff>0</xdr:rowOff>
    </xdr:from>
    <xdr:ext cx="4858428" cy="4020111"/>
    <xdr:pic>
      <xdr:nvPicPr>
        <xdr:cNvPr id="1647"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2781</xdr:row>
      <xdr:rowOff>95250</xdr:rowOff>
    </xdr:from>
    <xdr:ext cx="4867954" cy="3143689"/>
    <xdr:pic>
      <xdr:nvPicPr>
        <xdr:cNvPr id="1648"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2781</xdr:row>
      <xdr:rowOff>85726</xdr:rowOff>
    </xdr:from>
    <xdr:to>
      <xdr:col>74</xdr:col>
      <xdr:colOff>57151</xdr:colOff>
      <xdr:row>2798</xdr:row>
      <xdr:rowOff>0</xdr:rowOff>
    </xdr:to>
    <xdr:sp macro="" textlink="">
      <xdr:nvSpPr>
        <xdr:cNvPr id="1649"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2750</xdr:row>
      <xdr:rowOff>31750</xdr:rowOff>
    </xdr:from>
    <xdr:to>
      <xdr:col>21</xdr:col>
      <xdr:colOff>25400</xdr:colOff>
      <xdr:row>2753</xdr:row>
      <xdr:rowOff>19050</xdr:rowOff>
    </xdr:to>
    <xdr:sp macro="" textlink="">
      <xdr:nvSpPr>
        <xdr:cNvPr id="1650"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2782</xdr:row>
      <xdr:rowOff>25400</xdr:rowOff>
    </xdr:from>
    <xdr:to>
      <xdr:col>61</xdr:col>
      <xdr:colOff>25400</xdr:colOff>
      <xdr:row>2785</xdr:row>
      <xdr:rowOff>57150</xdr:rowOff>
    </xdr:to>
    <xdr:sp macro="" textlink="">
      <xdr:nvSpPr>
        <xdr:cNvPr id="1651"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2821</xdr:row>
      <xdr:rowOff>0</xdr:rowOff>
    </xdr:from>
    <xdr:to>
      <xdr:col>60</xdr:col>
      <xdr:colOff>667</xdr:colOff>
      <xdr:row>2858</xdr:row>
      <xdr:rowOff>38531</xdr:rowOff>
    </xdr:to>
    <xdr:pic>
      <xdr:nvPicPr>
        <xdr:cNvPr id="1652"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2821</xdr:row>
      <xdr:rowOff>0</xdr:rowOff>
    </xdr:from>
    <xdr:to>
      <xdr:col>60</xdr:col>
      <xdr:colOff>667</xdr:colOff>
      <xdr:row>2832</xdr:row>
      <xdr:rowOff>66812</xdr:rowOff>
    </xdr:to>
    <xdr:pic>
      <xdr:nvPicPr>
        <xdr:cNvPr id="1653"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2821</xdr:row>
      <xdr:rowOff>0</xdr:rowOff>
    </xdr:from>
    <xdr:to>
      <xdr:col>60</xdr:col>
      <xdr:colOff>38775</xdr:colOff>
      <xdr:row>2875</xdr:row>
      <xdr:rowOff>29210</xdr:rowOff>
    </xdr:to>
    <xdr:pic>
      <xdr:nvPicPr>
        <xdr:cNvPr id="1654"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2821</xdr:row>
      <xdr:rowOff>0</xdr:rowOff>
    </xdr:from>
    <xdr:to>
      <xdr:col>125</xdr:col>
      <xdr:colOff>10434</xdr:colOff>
      <xdr:row>2845</xdr:row>
      <xdr:rowOff>57432</xdr:rowOff>
    </xdr:to>
    <xdr:pic>
      <xdr:nvPicPr>
        <xdr:cNvPr id="1655"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2821</xdr:row>
      <xdr:rowOff>0</xdr:rowOff>
    </xdr:from>
    <xdr:to>
      <xdr:col>125</xdr:col>
      <xdr:colOff>678</xdr:colOff>
      <xdr:row>2869</xdr:row>
      <xdr:rowOff>29136</xdr:rowOff>
    </xdr:to>
    <xdr:pic>
      <xdr:nvPicPr>
        <xdr:cNvPr id="1656"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2821</xdr:row>
      <xdr:rowOff>0</xdr:rowOff>
    </xdr:from>
    <xdr:to>
      <xdr:col>125</xdr:col>
      <xdr:colOff>679</xdr:colOff>
      <xdr:row>2859</xdr:row>
      <xdr:rowOff>9964</xdr:rowOff>
    </xdr:to>
    <xdr:pic>
      <xdr:nvPicPr>
        <xdr:cNvPr id="1657"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2825</xdr:row>
      <xdr:rowOff>19050</xdr:rowOff>
    </xdr:from>
    <xdr:ext cx="4758568" cy="3079962"/>
    <xdr:pic>
      <xdr:nvPicPr>
        <xdr:cNvPr id="1658"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2853</xdr:row>
      <xdr:rowOff>66675</xdr:rowOff>
    </xdr:from>
    <xdr:ext cx="4758568" cy="977271"/>
    <xdr:pic>
      <xdr:nvPicPr>
        <xdr:cNvPr id="1659"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2854</xdr:row>
      <xdr:rowOff>0</xdr:rowOff>
    </xdr:from>
    <xdr:ext cx="4815726" cy="4538476"/>
    <xdr:pic>
      <xdr:nvPicPr>
        <xdr:cNvPr id="1660"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2824</xdr:row>
      <xdr:rowOff>76200</xdr:rowOff>
    </xdr:from>
    <xdr:ext cx="6494003" cy="2014655"/>
    <xdr:pic>
      <xdr:nvPicPr>
        <xdr:cNvPr id="1661"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2825</xdr:row>
      <xdr:rowOff>0</xdr:rowOff>
    </xdr:from>
    <xdr:ext cx="4845619" cy="4010586"/>
    <xdr:pic>
      <xdr:nvPicPr>
        <xdr:cNvPr id="1662"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2872</xdr:row>
      <xdr:rowOff>95250</xdr:rowOff>
    </xdr:from>
    <xdr:ext cx="4851531" cy="3133507"/>
    <xdr:pic>
      <xdr:nvPicPr>
        <xdr:cNvPr id="1663"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2825</xdr:row>
      <xdr:rowOff>19050</xdr:rowOff>
    </xdr:from>
    <xdr:ext cx="4782217" cy="3086531"/>
    <xdr:pic>
      <xdr:nvPicPr>
        <xdr:cNvPr id="1664"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2853</xdr:row>
      <xdr:rowOff>66675</xdr:rowOff>
    </xdr:from>
    <xdr:ext cx="4782217" cy="981212"/>
    <xdr:pic>
      <xdr:nvPicPr>
        <xdr:cNvPr id="1665"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2854</xdr:row>
      <xdr:rowOff>0</xdr:rowOff>
    </xdr:from>
    <xdr:ext cx="4839375" cy="4553585"/>
    <xdr:pic>
      <xdr:nvPicPr>
        <xdr:cNvPr id="1666"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2824</xdr:row>
      <xdr:rowOff>76200</xdr:rowOff>
    </xdr:from>
    <xdr:ext cx="6516009" cy="2019582"/>
    <xdr:pic>
      <xdr:nvPicPr>
        <xdr:cNvPr id="1667"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2825</xdr:row>
      <xdr:rowOff>0</xdr:rowOff>
    </xdr:from>
    <xdr:ext cx="4858428" cy="4020111"/>
    <xdr:pic>
      <xdr:nvPicPr>
        <xdr:cNvPr id="1668"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2872</xdr:row>
      <xdr:rowOff>95250</xdr:rowOff>
    </xdr:from>
    <xdr:ext cx="4867954" cy="3143689"/>
    <xdr:pic>
      <xdr:nvPicPr>
        <xdr:cNvPr id="1669"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2872</xdr:row>
      <xdr:rowOff>85726</xdr:rowOff>
    </xdr:from>
    <xdr:to>
      <xdr:col>74</xdr:col>
      <xdr:colOff>57151</xdr:colOff>
      <xdr:row>2889</xdr:row>
      <xdr:rowOff>0</xdr:rowOff>
    </xdr:to>
    <xdr:sp macro="" textlink="">
      <xdr:nvSpPr>
        <xdr:cNvPr id="1670"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2841</xdr:row>
      <xdr:rowOff>31750</xdr:rowOff>
    </xdr:from>
    <xdr:to>
      <xdr:col>21</xdr:col>
      <xdr:colOff>25400</xdr:colOff>
      <xdr:row>2844</xdr:row>
      <xdr:rowOff>19050</xdr:rowOff>
    </xdr:to>
    <xdr:sp macro="" textlink="">
      <xdr:nvSpPr>
        <xdr:cNvPr id="1671"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2873</xdr:row>
      <xdr:rowOff>25400</xdr:rowOff>
    </xdr:from>
    <xdr:to>
      <xdr:col>61</xdr:col>
      <xdr:colOff>25400</xdr:colOff>
      <xdr:row>2876</xdr:row>
      <xdr:rowOff>57150</xdr:rowOff>
    </xdr:to>
    <xdr:sp macro="" textlink="">
      <xdr:nvSpPr>
        <xdr:cNvPr id="1672"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2912</xdr:row>
      <xdr:rowOff>0</xdr:rowOff>
    </xdr:from>
    <xdr:to>
      <xdr:col>60</xdr:col>
      <xdr:colOff>667</xdr:colOff>
      <xdr:row>2949</xdr:row>
      <xdr:rowOff>38531</xdr:rowOff>
    </xdr:to>
    <xdr:pic>
      <xdr:nvPicPr>
        <xdr:cNvPr id="1673"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2912</xdr:row>
      <xdr:rowOff>0</xdr:rowOff>
    </xdr:from>
    <xdr:to>
      <xdr:col>60</xdr:col>
      <xdr:colOff>667</xdr:colOff>
      <xdr:row>2923</xdr:row>
      <xdr:rowOff>66812</xdr:rowOff>
    </xdr:to>
    <xdr:pic>
      <xdr:nvPicPr>
        <xdr:cNvPr id="1674"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2912</xdr:row>
      <xdr:rowOff>0</xdr:rowOff>
    </xdr:from>
    <xdr:to>
      <xdr:col>60</xdr:col>
      <xdr:colOff>38775</xdr:colOff>
      <xdr:row>2966</xdr:row>
      <xdr:rowOff>29210</xdr:rowOff>
    </xdr:to>
    <xdr:pic>
      <xdr:nvPicPr>
        <xdr:cNvPr id="1675"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2912</xdr:row>
      <xdr:rowOff>0</xdr:rowOff>
    </xdr:from>
    <xdr:to>
      <xdr:col>125</xdr:col>
      <xdr:colOff>10434</xdr:colOff>
      <xdr:row>2936</xdr:row>
      <xdr:rowOff>57432</xdr:rowOff>
    </xdr:to>
    <xdr:pic>
      <xdr:nvPicPr>
        <xdr:cNvPr id="1676"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2912</xdr:row>
      <xdr:rowOff>0</xdr:rowOff>
    </xdr:from>
    <xdr:to>
      <xdr:col>125</xdr:col>
      <xdr:colOff>678</xdr:colOff>
      <xdr:row>2960</xdr:row>
      <xdr:rowOff>29136</xdr:rowOff>
    </xdr:to>
    <xdr:pic>
      <xdr:nvPicPr>
        <xdr:cNvPr id="1677"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2912</xdr:row>
      <xdr:rowOff>0</xdr:rowOff>
    </xdr:from>
    <xdr:to>
      <xdr:col>125</xdr:col>
      <xdr:colOff>679</xdr:colOff>
      <xdr:row>2950</xdr:row>
      <xdr:rowOff>9964</xdr:rowOff>
    </xdr:to>
    <xdr:pic>
      <xdr:nvPicPr>
        <xdr:cNvPr id="1678"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2916</xdr:row>
      <xdr:rowOff>19050</xdr:rowOff>
    </xdr:from>
    <xdr:ext cx="4758568" cy="3079962"/>
    <xdr:pic>
      <xdr:nvPicPr>
        <xdr:cNvPr id="1679"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2944</xdr:row>
      <xdr:rowOff>66675</xdr:rowOff>
    </xdr:from>
    <xdr:ext cx="4758568" cy="977271"/>
    <xdr:pic>
      <xdr:nvPicPr>
        <xdr:cNvPr id="1680"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2945</xdr:row>
      <xdr:rowOff>0</xdr:rowOff>
    </xdr:from>
    <xdr:ext cx="4815726" cy="4538476"/>
    <xdr:pic>
      <xdr:nvPicPr>
        <xdr:cNvPr id="1681"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2915</xdr:row>
      <xdr:rowOff>76200</xdr:rowOff>
    </xdr:from>
    <xdr:ext cx="6494003" cy="2014655"/>
    <xdr:pic>
      <xdr:nvPicPr>
        <xdr:cNvPr id="1682"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2916</xdr:row>
      <xdr:rowOff>0</xdr:rowOff>
    </xdr:from>
    <xdr:ext cx="4845619" cy="4010586"/>
    <xdr:pic>
      <xdr:nvPicPr>
        <xdr:cNvPr id="1683"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2963</xdr:row>
      <xdr:rowOff>95250</xdr:rowOff>
    </xdr:from>
    <xdr:ext cx="4851531" cy="3133507"/>
    <xdr:pic>
      <xdr:nvPicPr>
        <xdr:cNvPr id="1684"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2916</xdr:row>
      <xdr:rowOff>19050</xdr:rowOff>
    </xdr:from>
    <xdr:ext cx="4782217" cy="3086531"/>
    <xdr:pic>
      <xdr:nvPicPr>
        <xdr:cNvPr id="1685"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2944</xdr:row>
      <xdr:rowOff>66675</xdr:rowOff>
    </xdr:from>
    <xdr:ext cx="4782217" cy="981212"/>
    <xdr:pic>
      <xdr:nvPicPr>
        <xdr:cNvPr id="1686"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2945</xdr:row>
      <xdr:rowOff>0</xdr:rowOff>
    </xdr:from>
    <xdr:ext cx="4839375" cy="4553585"/>
    <xdr:pic>
      <xdr:nvPicPr>
        <xdr:cNvPr id="1687"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2915</xdr:row>
      <xdr:rowOff>76200</xdr:rowOff>
    </xdr:from>
    <xdr:ext cx="6516009" cy="2019582"/>
    <xdr:pic>
      <xdr:nvPicPr>
        <xdr:cNvPr id="1688"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2916</xdr:row>
      <xdr:rowOff>0</xdr:rowOff>
    </xdr:from>
    <xdr:ext cx="4858428" cy="4020111"/>
    <xdr:pic>
      <xdr:nvPicPr>
        <xdr:cNvPr id="1689"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2963</xdr:row>
      <xdr:rowOff>95250</xdr:rowOff>
    </xdr:from>
    <xdr:ext cx="4867954" cy="3143689"/>
    <xdr:pic>
      <xdr:nvPicPr>
        <xdr:cNvPr id="1690"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2963</xdr:row>
      <xdr:rowOff>85726</xdr:rowOff>
    </xdr:from>
    <xdr:to>
      <xdr:col>74</xdr:col>
      <xdr:colOff>57151</xdr:colOff>
      <xdr:row>2980</xdr:row>
      <xdr:rowOff>0</xdr:rowOff>
    </xdr:to>
    <xdr:sp macro="" textlink="">
      <xdr:nvSpPr>
        <xdr:cNvPr id="1691"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2932</xdr:row>
      <xdr:rowOff>31750</xdr:rowOff>
    </xdr:from>
    <xdr:to>
      <xdr:col>21</xdr:col>
      <xdr:colOff>25400</xdr:colOff>
      <xdr:row>2935</xdr:row>
      <xdr:rowOff>19050</xdr:rowOff>
    </xdr:to>
    <xdr:sp macro="" textlink="">
      <xdr:nvSpPr>
        <xdr:cNvPr id="1692"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2964</xdr:row>
      <xdr:rowOff>25400</xdr:rowOff>
    </xdr:from>
    <xdr:to>
      <xdr:col>61</xdr:col>
      <xdr:colOff>25400</xdr:colOff>
      <xdr:row>2967</xdr:row>
      <xdr:rowOff>57150</xdr:rowOff>
    </xdr:to>
    <xdr:sp macro="" textlink="">
      <xdr:nvSpPr>
        <xdr:cNvPr id="1693"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3003</xdr:row>
      <xdr:rowOff>0</xdr:rowOff>
    </xdr:from>
    <xdr:to>
      <xdr:col>60</xdr:col>
      <xdr:colOff>667</xdr:colOff>
      <xdr:row>3040</xdr:row>
      <xdr:rowOff>38531</xdr:rowOff>
    </xdr:to>
    <xdr:pic>
      <xdr:nvPicPr>
        <xdr:cNvPr id="1694"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3003</xdr:row>
      <xdr:rowOff>0</xdr:rowOff>
    </xdr:from>
    <xdr:to>
      <xdr:col>60</xdr:col>
      <xdr:colOff>667</xdr:colOff>
      <xdr:row>3014</xdr:row>
      <xdr:rowOff>66812</xdr:rowOff>
    </xdr:to>
    <xdr:pic>
      <xdr:nvPicPr>
        <xdr:cNvPr id="1695"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3003</xdr:row>
      <xdr:rowOff>0</xdr:rowOff>
    </xdr:from>
    <xdr:to>
      <xdr:col>60</xdr:col>
      <xdr:colOff>38775</xdr:colOff>
      <xdr:row>3057</xdr:row>
      <xdr:rowOff>29210</xdr:rowOff>
    </xdr:to>
    <xdr:pic>
      <xdr:nvPicPr>
        <xdr:cNvPr id="1696"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3003</xdr:row>
      <xdr:rowOff>0</xdr:rowOff>
    </xdr:from>
    <xdr:to>
      <xdr:col>125</xdr:col>
      <xdr:colOff>10434</xdr:colOff>
      <xdr:row>3027</xdr:row>
      <xdr:rowOff>57432</xdr:rowOff>
    </xdr:to>
    <xdr:pic>
      <xdr:nvPicPr>
        <xdr:cNvPr id="1697"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3003</xdr:row>
      <xdr:rowOff>0</xdr:rowOff>
    </xdr:from>
    <xdr:to>
      <xdr:col>125</xdr:col>
      <xdr:colOff>678</xdr:colOff>
      <xdr:row>3051</xdr:row>
      <xdr:rowOff>29136</xdr:rowOff>
    </xdr:to>
    <xdr:pic>
      <xdr:nvPicPr>
        <xdr:cNvPr id="1698"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3003</xdr:row>
      <xdr:rowOff>0</xdr:rowOff>
    </xdr:from>
    <xdr:to>
      <xdr:col>125</xdr:col>
      <xdr:colOff>679</xdr:colOff>
      <xdr:row>3041</xdr:row>
      <xdr:rowOff>9964</xdr:rowOff>
    </xdr:to>
    <xdr:pic>
      <xdr:nvPicPr>
        <xdr:cNvPr id="1699"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3007</xdr:row>
      <xdr:rowOff>19050</xdr:rowOff>
    </xdr:from>
    <xdr:ext cx="4758568" cy="3079962"/>
    <xdr:pic>
      <xdr:nvPicPr>
        <xdr:cNvPr id="1700"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3035</xdr:row>
      <xdr:rowOff>66675</xdr:rowOff>
    </xdr:from>
    <xdr:ext cx="4758568" cy="977271"/>
    <xdr:pic>
      <xdr:nvPicPr>
        <xdr:cNvPr id="1701"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3036</xdr:row>
      <xdr:rowOff>0</xdr:rowOff>
    </xdr:from>
    <xdr:ext cx="4815726" cy="4538476"/>
    <xdr:pic>
      <xdr:nvPicPr>
        <xdr:cNvPr id="1702"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3006</xdr:row>
      <xdr:rowOff>76200</xdr:rowOff>
    </xdr:from>
    <xdr:ext cx="6494003" cy="2014655"/>
    <xdr:pic>
      <xdr:nvPicPr>
        <xdr:cNvPr id="1703"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3007</xdr:row>
      <xdr:rowOff>0</xdr:rowOff>
    </xdr:from>
    <xdr:ext cx="4845619" cy="4010586"/>
    <xdr:pic>
      <xdr:nvPicPr>
        <xdr:cNvPr id="1704"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3054</xdr:row>
      <xdr:rowOff>95250</xdr:rowOff>
    </xdr:from>
    <xdr:ext cx="4851531" cy="3133507"/>
    <xdr:pic>
      <xdr:nvPicPr>
        <xdr:cNvPr id="1705"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3007</xdr:row>
      <xdr:rowOff>19050</xdr:rowOff>
    </xdr:from>
    <xdr:ext cx="4782217" cy="3086531"/>
    <xdr:pic>
      <xdr:nvPicPr>
        <xdr:cNvPr id="1706"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3035</xdr:row>
      <xdr:rowOff>66675</xdr:rowOff>
    </xdr:from>
    <xdr:ext cx="4782217" cy="981212"/>
    <xdr:pic>
      <xdr:nvPicPr>
        <xdr:cNvPr id="1707"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3036</xdr:row>
      <xdr:rowOff>0</xdr:rowOff>
    </xdr:from>
    <xdr:ext cx="4839375" cy="4553585"/>
    <xdr:pic>
      <xdr:nvPicPr>
        <xdr:cNvPr id="1708"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3006</xdr:row>
      <xdr:rowOff>76200</xdr:rowOff>
    </xdr:from>
    <xdr:ext cx="6516009" cy="2019582"/>
    <xdr:pic>
      <xdr:nvPicPr>
        <xdr:cNvPr id="1709"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3007</xdr:row>
      <xdr:rowOff>0</xdr:rowOff>
    </xdr:from>
    <xdr:ext cx="4858428" cy="4020111"/>
    <xdr:pic>
      <xdr:nvPicPr>
        <xdr:cNvPr id="1710"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3054</xdr:row>
      <xdr:rowOff>95250</xdr:rowOff>
    </xdr:from>
    <xdr:ext cx="4867954" cy="3143689"/>
    <xdr:pic>
      <xdr:nvPicPr>
        <xdr:cNvPr id="1711"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3054</xdr:row>
      <xdr:rowOff>85726</xdr:rowOff>
    </xdr:from>
    <xdr:to>
      <xdr:col>74</xdr:col>
      <xdr:colOff>57151</xdr:colOff>
      <xdr:row>3071</xdr:row>
      <xdr:rowOff>0</xdr:rowOff>
    </xdr:to>
    <xdr:sp macro="" textlink="">
      <xdr:nvSpPr>
        <xdr:cNvPr id="1712"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3023</xdr:row>
      <xdr:rowOff>31750</xdr:rowOff>
    </xdr:from>
    <xdr:to>
      <xdr:col>21</xdr:col>
      <xdr:colOff>25400</xdr:colOff>
      <xdr:row>3026</xdr:row>
      <xdr:rowOff>19050</xdr:rowOff>
    </xdr:to>
    <xdr:sp macro="" textlink="">
      <xdr:nvSpPr>
        <xdr:cNvPr id="1713"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3055</xdr:row>
      <xdr:rowOff>25400</xdr:rowOff>
    </xdr:from>
    <xdr:to>
      <xdr:col>61</xdr:col>
      <xdr:colOff>25400</xdr:colOff>
      <xdr:row>3058</xdr:row>
      <xdr:rowOff>57150</xdr:rowOff>
    </xdr:to>
    <xdr:sp macro="" textlink="">
      <xdr:nvSpPr>
        <xdr:cNvPr id="1714"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3094</xdr:row>
      <xdr:rowOff>0</xdr:rowOff>
    </xdr:from>
    <xdr:to>
      <xdr:col>60</xdr:col>
      <xdr:colOff>667</xdr:colOff>
      <xdr:row>3131</xdr:row>
      <xdr:rowOff>38531</xdr:rowOff>
    </xdr:to>
    <xdr:pic>
      <xdr:nvPicPr>
        <xdr:cNvPr id="1715"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3094</xdr:row>
      <xdr:rowOff>0</xdr:rowOff>
    </xdr:from>
    <xdr:to>
      <xdr:col>60</xdr:col>
      <xdr:colOff>667</xdr:colOff>
      <xdr:row>3105</xdr:row>
      <xdr:rowOff>66812</xdr:rowOff>
    </xdr:to>
    <xdr:pic>
      <xdr:nvPicPr>
        <xdr:cNvPr id="1716"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3094</xdr:row>
      <xdr:rowOff>0</xdr:rowOff>
    </xdr:from>
    <xdr:to>
      <xdr:col>60</xdr:col>
      <xdr:colOff>38775</xdr:colOff>
      <xdr:row>3148</xdr:row>
      <xdr:rowOff>29210</xdr:rowOff>
    </xdr:to>
    <xdr:pic>
      <xdr:nvPicPr>
        <xdr:cNvPr id="1717"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3094</xdr:row>
      <xdr:rowOff>0</xdr:rowOff>
    </xdr:from>
    <xdr:to>
      <xdr:col>125</xdr:col>
      <xdr:colOff>10434</xdr:colOff>
      <xdr:row>3118</xdr:row>
      <xdr:rowOff>57432</xdr:rowOff>
    </xdr:to>
    <xdr:pic>
      <xdr:nvPicPr>
        <xdr:cNvPr id="1718"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3094</xdr:row>
      <xdr:rowOff>0</xdr:rowOff>
    </xdr:from>
    <xdr:to>
      <xdr:col>125</xdr:col>
      <xdr:colOff>678</xdr:colOff>
      <xdr:row>3142</xdr:row>
      <xdr:rowOff>29136</xdr:rowOff>
    </xdr:to>
    <xdr:pic>
      <xdr:nvPicPr>
        <xdr:cNvPr id="1719"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3094</xdr:row>
      <xdr:rowOff>0</xdr:rowOff>
    </xdr:from>
    <xdr:to>
      <xdr:col>125</xdr:col>
      <xdr:colOff>679</xdr:colOff>
      <xdr:row>3132</xdr:row>
      <xdr:rowOff>9964</xdr:rowOff>
    </xdr:to>
    <xdr:pic>
      <xdr:nvPicPr>
        <xdr:cNvPr id="1720"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3098</xdr:row>
      <xdr:rowOff>19050</xdr:rowOff>
    </xdr:from>
    <xdr:ext cx="4758568" cy="3079962"/>
    <xdr:pic>
      <xdr:nvPicPr>
        <xdr:cNvPr id="1721"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3126</xdr:row>
      <xdr:rowOff>66675</xdr:rowOff>
    </xdr:from>
    <xdr:ext cx="4758568" cy="977271"/>
    <xdr:pic>
      <xdr:nvPicPr>
        <xdr:cNvPr id="1722"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3127</xdr:row>
      <xdr:rowOff>0</xdr:rowOff>
    </xdr:from>
    <xdr:ext cx="4815726" cy="4538476"/>
    <xdr:pic>
      <xdr:nvPicPr>
        <xdr:cNvPr id="1723"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3097</xdr:row>
      <xdr:rowOff>76200</xdr:rowOff>
    </xdr:from>
    <xdr:ext cx="6494003" cy="2014655"/>
    <xdr:pic>
      <xdr:nvPicPr>
        <xdr:cNvPr id="1724"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3098</xdr:row>
      <xdr:rowOff>0</xdr:rowOff>
    </xdr:from>
    <xdr:ext cx="4845619" cy="4010586"/>
    <xdr:pic>
      <xdr:nvPicPr>
        <xdr:cNvPr id="1725"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3145</xdr:row>
      <xdr:rowOff>95250</xdr:rowOff>
    </xdr:from>
    <xdr:ext cx="4851531" cy="3133507"/>
    <xdr:pic>
      <xdr:nvPicPr>
        <xdr:cNvPr id="1726"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3098</xdr:row>
      <xdr:rowOff>19050</xdr:rowOff>
    </xdr:from>
    <xdr:ext cx="4782217" cy="3086531"/>
    <xdr:pic>
      <xdr:nvPicPr>
        <xdr:cNvPr id="1727"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3126</xdr:row>
      <xdr:rowOff>66675</xdr:rowOff>
    </xdr:from>
    <xdr:ext cx="4782217" cy="981212"/>
    <xdr:pic>
      <xdr:nvPicPr>
        <xdr:cNvPr id="1728"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3127</xdr:row>
      <xdr:rowOff>0</xdr:rowOff>
    </xdr:from>
    <xdr:ext cx="4839375" cy="4553585"/>
    <xdr:pic>
      <xdr:nvPicPr>
        <xdr:cNvPr id="1729"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3097</xdr:row>
      <xdr:rowOff>76200</xdr:rowOff>
    </xdr:from>
    <xdr:ext cx="6516009" cy="2019582"/>
    <xdr:pic>
      <xdr:nvPicPr>
        <xdr:cNvPr id="1730"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3098</xdr:row>
      <xdr:rowOff>0</xdr:rowOff>
    </xdr:from>
    <xdr:ext cx="4858428" cy="4020111"/>
    <xdr:pic>
      <xdr:nvPicPr>
        <xdr:cNvPr id="1731"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3145</xdr:row>
      <xdr:rowOff>95250</xdr:rowOff>
    </xdr:from>
    <xdr:ext cx="4867954" cy="3143689"/>
    <xdr:pic>
      <xdr:nvPicPr>
        <xdr:cNvPr id="1732"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3145</xdr:row>
      <xdr:rowOff>85726</xdr:rowOff>
    </xdr:from>
    <xdr:to>
      <xdr:col>74</xdr:col>
      <xdr:colOff>57151</xdr:colOff>
      <xdr:row>3162</xdr:row>
      <xdr:rowOff>0</xdr:rowOff>
    </xdr:to>
    <xdr:sp macro="" textlink="">
      <xdr:nvSpPr>
        <xdr:cNvPr id="1733"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3114</xdr:row>
      <xdr:rowOff>31750</xdr:rowOff>
    </xdr:from>
    <xdr:to>
      <xdr:col>21</xdr:col>
      <xdr:colOff>25400</xdr:colOff>
      <xdr:row>3117</xdr:row>
      <xdr:rowOff>19050</xdr:rowOff>
    </xdr:to>
    <xdr:sp macro="" textlink="">
      <xdr:nvSpPr>
        <xdr:cNvPr id="1734"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3146</xdr:row>
      <xdr:rowOff>25400</xdr:rowOff>
    </xdr:from>
    <xdr:to>
      <xdr:col>61</xdr:col>
      <xdr:colOff>25400</xdr:colOff>
      <xdr:row>3149</xdr:row>
      <xdr:rowOff>57150</xdr:rowOff>
    </xdr:to>
    <xdr:sp macro="" textlink="">
      <xdr:nvSpPr>
        <xdr:cNvPr id="1735"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3185</xdr:row>
      <xdr:rowOff>0</xdr:rowOff>
    </xdr:from>
    <xdr:to>
      <xdr:col>60</xdr:col>
      <xdr:colOff>667</xdr:colOff>
      <xdr:row>3222</xdr:row>
      <xdr:rowOff>38531</xdr:rowOff>
    </xdr:to>
    <xdr:pic>
      <xdr:nvPicPr>
        <xdr:cNvPr id="1736"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3185</xdr:row>
      <xdr:rowOff>0</xdr:rowOff>
    </xdr:from>
    <xdr:to>
      <xdr:col>60</xdr:col>
      <xdr:colOff>667</xdr:colOff>
      <xdr:row>3196</xdr:row>
      <xdr:rowOff>66812</xdr:rowOff>
    </xdr:to>
    <xdr:pic>
      <xdr:nvPicPr>
        <xdr:cNvPr id="1737"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3185</xdr:row>
      <xdr:rowOff>0</xdr:rowOff>
    </xdr:from>
    <xdr:to>
      <xdr:col>60</xdr:col>
      <xdr:colOff>38775</xdr:colOff>
      <xdr:row>3239</xdr:row>
      <xdr:rowOff>29210</xdr:rowOff>
    </xdr:to>
    <xdr:pic>
      <xdr:nvPicPr>
        <xdr:cNvPr id="1738"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3185</xdr:row>
      <xdr:rowOff>0</xdr:rowOff>
    </xdr:from>
    <xdr:to>
      <xdr:col>125</xdr:col>
      <xdr:colOff>10434</xdr:colOff>
      <xdr:row>3209</xdr:row>
      <xdr:rowOff>57432</xdr:rowOff>
    </xdr:to>
    <xdr:pic>
      <xdr:nvPicPr>
        <xdr:cNvPr id="1739"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3185</xdr:row>
      <xdr:rowOff>0</xdr:rowOff>
    </xdr:from>
    <xdr:to>
      <xdr:col>125</xdr:col>
      <xdr:colOff>678</xdr:colOff>
      <xdr:row>3233</xdr:row>
      <xdr:rowOff>29136</xdr:rowOff>
    </xdr:to>
    <xdr:pic>
      <xdr:nvPicPr>
        <xdr:cNvPr id="1740"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3185</xdr:row>
      <xdr:rowOff>0</xdr:rowOff>
    </xdr:from>
    <xdr:to>
      <xdr:col>125</xdr:col>
      <xdr:colOff>679</xdr:colOff>
      <xdr:row>3223</xdr:row>
      <xdr:rowOff>9964</xdr:rowOff>
    </xdr:to>
    <xdr:pic>
      <xdr:nvPicPr>
        <xdr:cNvPr id="1741"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3189</xdr:row>
      <xdr:rowOff>19050</xdr:rowOff>
    </xdr:from>
    <xdr:ext cx="4758568" cy="3079962"/>
    <xdr:pic>
      <xdr:nvPicPr>
        <xdr:cNvPr id="1742"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3217</xdr:row>
      <xdr:rowOff>66675</xdr:rowOff>
    </xdr:from>
    <xdr:ext cx="4758568" cy="977271"/>
    <xdr:pic>
      <xdr:nvPicPr>
        <xdr:cNvPr id="1743"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3218</xdr:row>
      <xdr:rowOff>0</xdr:rowOff>
    </xdr:from>
    <xdr:ext cx="4815726" cy="4538476"/>
    <xdr:pic>
      <xdr:nvPicPr>
        <xdr:cNvPr id="1744"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3188</xdr:row>
      <xdr:rowOff>76200</xdr:rowOff>
    </xdr:from>
    <xdr:ext cx="6494003" cy="2014655"/>
    <xdr:pic>
      <xdr:nvPicPr>
        <xdr:cNvPr id="1745"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3189</xdr:row>
      <xdr:rowOff>0</xdr:rowOff>
    </xdr:from>
    <xdr:ext cx="4845619" cy="4010586"/>
    <xdr:pic>
      <xdr:nvPicPr>
        <xdr:cNvPr id="1746"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3236</xdr:row>
      <xdr:rowOff>95250</xdr:rowOff>
    </xdr:from>
    <xdr:ext cx="4851531" cy="3133507"/>
    <xdr:pic>
      <xdr:nvPicPr>
        <xdr:cNvPr id="1747"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3189</xdr:row>
      <xdr:rowOff>19050</xdr:rowOff>
    </xdr:from>
    <xdr:ext cx="4782217" cy="3086531"/>
    <xdr:pic>
      <xdr:nvPicPr>
        <xdr:cNvPr id="1748"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3217</xdr:row>
      <xdr:rowOff>66675</xdr:rowOff>
    </xdr:from>
    <xdr:ext cx="4782217" cy="981212"/>
    <xdr:pic>
      <xdr:nvPicPr>
        <xdr:cNvPr id="1749"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3218</xdr:row>
      <xdr:rowOff>0</xdr:rowOff>
    </xdr:from>
    <xdr:ext cx="4839375" cy="4553585"/>
    <xdr:pic>
      <xdr:nvPicPr>
        <xdr:cNvPr id="1750"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3188</xdr:row>
      <xdr:rowOff>76200</xdr:rowOff>
    </xdr:from>
    <xdr:ext cx="6516009" cy="2019582"/>
    <xdr:pic>
      <xdr:nvPicPr>
        <xdr:cNvPr id="1751"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3189</xdr:row>
      <xdr:rowOff>0</xdr:rowOff>
    </xdr:from>
    <xdr:ext cx="4858428" cy="4020111"/>
    <xdr:pic>
      <xdr:nvPicPr>
        <xdr:cNvPr id="1752"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3236</xdr:row>
      <xdr:rowOff>95250</xdr:rowOff>
    </xdr:from>
    <xdr:ext cx="4867954" cy="3143689"/>
    <xdr:pic>
      <xdr:nvPicPr>
        <xdr:cNvPr id="1753"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3236</xdr:row>
      <xdr:rowOff>85726</xdr:rowOff>
    </xdr:from>
    <xdr:to>
      <xdr:col>74</xdr:col>
      <xdr:colOff>57151</xdr:colOff>
      <xdr:row>3253</xdr:row>
      <xdr:rowOff>0</xdr:rowOff>
    </xdr:to>
    <xdr:sp macro="" textlink="">
      <xdr:nvSpPr>
        <xdr:cNvPr id="1754"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3205</xdr:row>
      <xdr:rowOff>31750</xdr:rowOff>
    </xdr:from>
    <xdr:to>
      <xdr:col>21</xdr:col>
      <xdr:colOff>25400</xdr:colOff>
      <xdr:row>3208</xdr:row>
      <xdr:rowOff>19050</xdr:rowOff>
    </xdr:to>
    <xdr:sp macro="" textlink="">
      <xdr:nvSpPr>
        <xdr:cNvPr id="1755"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3237</xdr:row>
      <xdr:rowOff>25400</xdr:rowOff>
    </xdr:from>
    <xdr:to>
      <xdr:col>61</xdr:col>
      <xdr:colOff>25400</xdr:colOff>
      <xdr:row>3240</xdr:row>
      <xdr:rowOff>57150</xdr:rowOff>
    </xdr:to>
    <xdr:sp macro="" textlink="">
      <xdr:nvSpPr>
        <xdr:cNvPr id="1756"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3276</xdr:row>
      <xdr:rowOff>0</xdr:rowOff>
    </xdr:from>
    <xdr:to>
      <xdr:col>60</xdr:col>
      <xdr:colOff>667</xdr:colOff>
      <xdr:row>3313</xdr:row>
      <xdr:rowOff>38531</xdr:rowOff>
    </xdr:to>
    <xdr:pic>
      <xdr:nvPicPr>
        <xdr:cNvPr id="1757"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3276</xdr:row>
      <xdr:rowOff>0</xdr:rowOff>
    </xdr:from>
    <xdr:to>
      <xdr:col>60</xdr:col>
      <xdr:colOff>667</xdr:colOff>
      <xdr:row>3287</xdr:row>
      <xdr:rowOff>66812</xdr:rowOff>
    </xdr:to>
    <xdr:pic>
      <xdr:nvPicPr>
        <xdr:cNvPr id="1758"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3276</xdr:row>
      <xdr:rowOff>0</xdr:rowOff>
    </xdr:from>
    <xdr:to>
      <xdr:col>60</xdr:col>
      <xdr:colOff>38775</xdr:colOff>
      <xdr:row>3330</xdr:row>
      <xdr:rowOff>29210</xdr:rowOff>
    </xdr:to>
    <xdr:pic>
      <xdr:nvPicPr>
        <xdr:cNvPr id="1759"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3276</xdr:row>
      <xdr:rowOff>0</xdr:rowOff>
    </xdr:from>
    <xdr:to>
      <xdr:col>125</xdr:col>
      <xdr:colOff>10434</xdr:colOff>
      <xdr:row>3300</xdr:row>
      <xdr:rowOff>57432</xdr:rowOff>
    </xdr:to>
    <xdr:pic>
      <xdr:nvPicPr>
        <xdr:cNvPr id="1760"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3276</xdr:row>
      <xdr:rowOff>0</xdr:rowOff>
    </xdr:from>
    <xdr:to>
      <xdr:col>125</xdr:col>
      <xdr:colOff>678</xdr:colOff>
      <xdr:row>3324</xdr:row>
      <xdr:rowOff>29136</xdr:rowOff>
    </xdr:to>
    <xdr:pic>
      <xdr:nvPicPr>
        <xdr:cNvPr id="1761"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3276</xdr:row>
      <xdr:rowOff>0</xdr:rowOff>
    </xdr:from>
    <xdr:to>
      <xdr:col>125</xdr:col>
      <xdr:colOff>679</xdr:colOff>
      <xdr:row>3314</xdr:row>
      <xdr:rowOff>9964</xdr:rowOff>
    </xdr:to>
    <xdr:pic>
      <xdr:nvPicPr>
        <xdr:cNvPr id="1762"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3280</xdr:row>
      <xdr:rowOff>19050</xdr:rowOff>
    </xdr:from>
    <xdr:ext cx="4758568" cy="3079962"/>
    <xdr:pic>
      <xdr:nvPicPr>
        <xdr:cNvPr id="1763"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3308</xdr:row>
      <xdr:rowOff>66675</xdr:rowOff>
    </xdr:from>
    <xdr:ext cx="4758568" cy="977271"/>
    <xdr:pic>
      <xdr:nvPicPr>
        <xdr:cNvPr id="1764"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3309</xdr:row>
      <xdr:rowOff>0</xdr:rowOff>
    </xdr:from>
    <xdr:ext cx="4815726" cy="4538476"/>
    <xdr:pic>
      <xdr:nvPicPr>
        <xdr:cNvPr id="1765"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3279</xdr:row>
      <xdr:rowOff>76200</xdr:rowOff>
    </xdr:from>
    <xdr:ext cx="6494003" cy="2014655"/>
    <xdr:pic>
      <xdr:nvPicPr>
        <xdr:cNvPr id="1766"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3280</xdr:row>
      <xdr:rowOff>0</xdr:rowOff>
    </xdr:from>
    <xdr:ext cx="4845619" cy="4010586"/>
    <xdr:pic>
      <xdr:nvPicPr>
        <xdr:cNvPr id="1767"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3327</xdr:row>
      <xdr:rowOff>95250</xdr:rowOff>
    </xdr:from>
    <xdr:ext cx="4851531" cy="3133507"/>
    <xdr:pic>
      <xdr:nvPicPr>
        <xdr:cNvPr id="1768"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3280</xdr:row>
      <xdr:rowOff>19050</xdr:rowOff>
    </xdr:from>
    <xdr:ext cx="4782217" cy="3086531"/>
    <xdr:pic>
      <xdr:nvPicPr>
        <xdr:cNvPr id="1769"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3308</xdr:row>
      <xdr:rowOff>66675</xdr:rowOff>
    </xdr:from>
    <xdr:ext cx="4782217" cy="981212"/>
    <xdr:pic>
      <xdr:nvPicPr>
        <xdr:cNvPr id="1770"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3309</xdr:row>
      <xdr:rowOff>0</xdr:rowOff>
    </xdr:from>
    <xdr:ext cx="4839375" cy="4553585"/>
    <xdr:pic>
      <xdr:nvPicPr>
        <xdr:cNvPr id="1771"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3279</xdr:row>
      <xdr:rowOff>76200</xdr:rowOff>
    </xdr:from>
    <xdr:ext cx="6516009" cy="2019582"/>
    <xdr:pic>
      <xdr:nvPicPr>
        <xdr:cNvPr id="1772"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3280</xdr:row>
      <xdr:rowOff>0</xdr:rowOff>
    </xdr:from>
    <xdr:ext cx="4858428" cy="4020111"/>
    <xdr:pic>
      <xdr:nvPicPr>
        <xdr:cNvPr id="1773"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3327</xdr:row>
      <xdr:rowOff>95250</xdr:rowOff>
    </xdr:from>
    <xdr:ext cx="4867954" cy="3143689"/>
    <xdr:pic>
      <xdr:nvPicPr>
        <xdr:cNvPr id="1774"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3327</xdr:row>
      <xdr:rowOff>85726</xdr:rowOff>
    </xdr:from>
    <xdr:to>
      <xdr:col>74</xdr:col>
      <xdr:colOff>57151</xdr:colOff>
      <xdr:row>3344</xdr:row>
      <xdr:rowOff>0</xdr:rowOff>
    </xdr:to>
    <xdr:sp macro="" textlink="">
      <xdr:nvSpPr>
        <xdr:cNvPr id="1775"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3296</xdr:row>
      <xdr:rowOff>31750</xdr:rowOff>
    </xdr:from>
    <xdr:to>
      <xdr:col>21</xdr:col>
      <xdr:colOff>25400</xdr:colOff>
      <xdr:row>3299</xdr:row>
      <xdr:rowOff>19050</xdr:rowOff>
    </xdr:to>
    <xdr:sp macro="" textlink="">
      <xdr:nvSpPr>
        <xdr:cNvPr id="1776"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3328</xdr:row>
      <xdr:rowOff>25400</xdr:rowOff>
    </xdr:from>
    <xdr:to>
      <xdr:col>61</xdr:col>
      <xdr:colOff>25400</xdr:colOff>
      <xdr:row>3331</xdr:row>
      <xdr:rowOff>57150</xdr:rowOff>
    </xdr:to>
    <xdr:sp macro="" textlink="">
      <xdr:nvSpPr>
        <xdr:cNvPr id="1777"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3367</xdr:row>
      <xdr:rowOff>0</xdr:rowOff>
    </xdr:from>
    <xdr:to>
      <xdr:col>60</xdr:col>
      <xdr:colOff>667</xdr:colOff>
      <xdr:row>3404</xdr:row>
      <xdr:rowOff>38531</xdr:rowOff>
    </xdr:to>
    <xdr:pic>
      <xdr:nvPicPr>
        <xdr:cNvPr id="1778"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3367</xdr:row>
      <xdr:rowOff>0</xdr:rowOff>
    </xdr:from>
    <xdr:to>
      <xdr:col>60</xdr:col>
      <xdr:colOff>667</xdr:colOff>
      <xdr:row>3378</xdr:row>
      <xdr:rowOff>66812</xdr:rowOff>
    </xdr:to>
    <xdr:pic>
      <xdr:nvPicPr>
        <xdr:cNvPr id="1779"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3367</xdr:row>
      <xdr:rowOff>0</xdr:rowOff>
    </xdr:from>
    <xdr:to>
      <xdr:col>60</xdr:col>
      <xdr:colOff>38775</xdr:colOff>
      <xdr:row>3421</xdr:row>
      <xdr:rowOff>29210</xdr:rowOff>
    </xdr:to>
    <xdr:pic>
      <xdr:nvPicPr>
        <xdr:cNvPr id="1780"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3367</xdr:row>
      <xdr:rowOff>0</xdr:rowOff>
    </xdr:from>
    <xdr:to>
      <xdr:col>125</xdr:col>
      <xdr:colOff>10434</xdr:colOff>
      <xdr:row>3391</xdr:row>
      <xdr:rowOff>57432</xdr:rowOff>
    </xdr:to>
    <xdr:pic>
      <xdr:nvPicPr>
        <xdr:cNvPr id="1781"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3367</xdr:row>
      <xdr:rowOff>0</xdr:rowOff>
    </xdr:from>
    <xdr:to>
      <xdr:col>125</xdr:col>
      <xdr:colOff>678</xdr:colOff>
      <xdr:row>3415</xdr:row>
      <xdr:rowOff>29136</xdr:rowOff>
    </xdr:to>
    <xdr:pic>
      <xdr:nvPicPr>
        <xdr:cNvPr id="1782"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3367</xdr:row>
      <xdr:rowOff>0</xdr:rowOff>
    </xdr:from>
    <xdr:to>
      <xdr:col>125</xdr:col>
      <xdr:colOff>679</xdr:colOff>
      <xdr:row>3405</xdr:row>
      <xdr:rowOff>9964</xdr:rowOff>
    </xdr:to>
    <xdr:pic>
      <xdr:nvPicPr>
        <xdr:cNvPr id="1783"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3371</xdr:row>
      <xdr:rowOff>19050</xdr:rowOff>
    </xdr:from>
    <xdr:ext cx="4758568" cy="3079962"/>
    <xdr:pic>
      <xdr:nvPicPr>
        <xdr:cNvPr id="1784"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3399</xdr:row>
      <xdr:rowOff>66675</xdr:rowOff>
    </xdr:from>
    <xdr:ext cx="4758568" cy="977271"/>
    <xdr:pic>
      <xdr:nvPicPr>
        <xdr:cNvPr id="1785"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3400</xdr:row>
      <xdr:rowOff>0</xdr:rowOff>
    </xdr:from>
    <xdr:ext cx="4815726" cy="4538476"/>
    <xdr:pic>
      <xdr:nvPicPr>
        <xdr:cNvPr id="1786"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3370</xdr:row>
      <xdr:rowOff>76200</xdr:rowOff>
    </xdr:from>
    <xdr:ext cx="6494003" cy="2014655"/>
    <xdr:pic>
      <xdr:nvPicPr>
        <xdr:cNvPr id="1787"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3371</xdr:row>
      <xdr:rowOff>0</xdr:rowOff>
    </xdr:from>
    <xdr:ext cx="4845619" cy="4010586"/>
    <xdr:pic>
      <xdr:nvPicPr>
        <xdr:cNvPr id="1788"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3418</xdr:row>
      <xdr:rowOff>95250</xdr:rowOff>
    </xdr:from>
    <xdr:ext cx="4851531" cy="3133507"/>
    <xdr:pic>
      <xdr:nvPicPr>
        <xdr:cNvPr id="1789"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3371</xdr:row>
      <xdr:rowOff>19050</xdr:rowOff>
    </xdr:from>
    <xdr:ext cx="4782217" cy="3086531"/>
    <xdr:pic>
      <xdr:nvPicPr>
        <xdr:cNvPr id="1790"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3399</xdr:row>
      <xdr:rowOff>66675</xdr:rowOff>
    </xdr:from>
    <xdr:ext cx="4782217" cy="981212"/>
    <xdr:pic>
      <xdr:nvPicPr>
        <xdr:cNvPr id="1791"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3400</xdr:row>
      <xdr:rowOff>0</xdr:rowOff>
    </xdr:from>
    <xdr:ext cx="4839375" cy="4553585"/>
    <xdr:pic>
      <xdr:nvPicPr>
        <xdr:cNvPr id="1792"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3370</xdr:row>
      <xdr:rowOff>76200</xdr:rowOff>
    </xdr:from>
    <xdr:ext cx="6516009" cy="2019582"/>
    <xdr:pic>
      <xdr:nvPicPr>
        <xdr:cNvPr id="1793"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3371</xdr:row>
      <xdr:rowOff>0</xdr:rowOff>
    </xdr:from>
    <xdr:ext cx="4858428" cy="4020111"/>
    <xdr:pic>
      <xdr:nvPicPr>
        <xdr:cNvPr id="1794"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3418</xdr:row>
      <xdr:rowOff>95250</xdr:rowOff>
    </xdr:from>
    <xdr:ext cx="4867954" cy="3143689"/>
    <xdr:pic>
      <xdr:nvPicPr>
        <xdr:cNvPr id="1795"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3418</xdr:row>
      <xdr:rowOff>85726</xdr:rowOff>
    </xdr:from>
    <xdr:to>
      <xdr:col>74</xdr:col>
      <xdr:colOff>57151</xdr:colOff>
      <xdr:row>3435</xdr:row>
      <xdr:rowOff>0</xdr:rowOff>
    </xdr:to>
    <xdr:sp macro="" textlink="">
      <xdr:nvSpPr>
        <xdr:cNvPr id="1796"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3387</xdr:row>
      <xdr:rowOff>31750</xdr:rowOff>
    </xdr:from>
    <xdr:to>
      <xdr:col>21</xdr:col>
      <xdr:colOff>25400</xdr:colOff>
      <xdr:row>3390</xdr:row>
      <xdr:rowOff>19050</xdr:rowOff>
    </xdr:to>
    <xdr:sp macro="" textlink="">
      <xdr:nvSpPr>
        <xdr:cNvPr id="1797"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3419</xdr:row>
      <xdr:rowOff>25400</xdr:rowOff>
    </xdr:from>
    <xdr:to>
      <xdr:col>61</xdr:col>
      <xdr:colOff>25400</xdr:colOff>
      <xdr:row>3422</xdr:row>
      <xdr:rowOff>57150</xdr:rowOff>
    </xdr:to>
    <xdr:sp macro="" textlink="">
      <xdr:nvSpPr>
        <xdr:cNvPr id="1798"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3458</xdr:row>
      <xdr:rowOff>0</xdr:rowOff>
    </xdr:from>
    <xdr:to>
      <xdr:col>60</xdr:col>
      <xdr:colOff>667</xdr:colOff>
      <xdr:row>3495</xdr:row>
      <xdr:rowOff>38531</xdr:rowOff>
    </xdr:to>
    <xdr:pic>
      <xdr:nvPicPr>
        <xdr:cNvPr id="1799"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3458</xdr:row>
      <xdr:rowOff>0</xdr:rowOff>
    </xdr:from>
    <xdr:to>
      <xdr:col>60</xdr:col>
      <xdr:colOff>667</xdr:colOff>
      <xdr:row>3469</xdr:row>
      <xdr:rowOff>66812</xdr:rowOff>
    </xdr:to>
    <xdr:pic>
      <xdr:nvPicPr>
        <xdr:cNvPr id="1800"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3458</xdr:row>
      <xdr:rowOff>0</xdr:rowOff>
    </xdr:from>
    <xdr:to>
      <xdr:col>60</xdr:col>
      <xdr:colOff>38775</xdr:colOff>
      <xdr:row>3512</xdr:row>
      <xdr:rowOff>29210</xdr:rowOff>
    </xdr:to>
    <xdr:pic>
      <xdr:nvPicPr>
        <xdr:cNvPr id="1801"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3458</xdr:row>
      <xdr:rowOff>0</xdr:rowOff>
    </xdr:from>
    <xdr:to>
      <xdr:col>125</xdr:col>
      <xdr:colOff>10434</xdr:colOff>
      <xdr:row>3482</xdr:row>
      <xdr:rowOff>57432</xdr:rowOff>
    </xdr:to>
    <xdr:pic>
      <xdr:nvPicPr>
        <xdr:cNvPr id="1802"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3458</xdr:row>
      <xdr:rowOff>0</xdr:rowOff>
    </xdr:from>
    <xdr:to>
      <xdr:col>125</xdr:col>
      <xdr:colOff>678</xdr:colOff>
      <xdr:row>3506</xdr:row>
      <xdr:rowOff>29136</xdr:rowOff>
    </xdr:to>
    <xdr:pic>
      <xdr:nvPicPr>
        <xdr:cNvPr id="1803"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3458</xdr:row>
      <xdr:rowOff>0</xdr:rowOff>
    </xdr:from>
    <xdr:to>
      <xdr:col>125</xdr:col>
      <xdr:colOff>679</xdr:colOff>
      <xdr:row>3496</xdr:row>
      <xdr:rowOff>9964</xdr:rowOff>
    </xdr:to>
    <xdr:pic>
      <xdr:nvPicPr>
        <xdr:cNvPr id="1804"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3462</xdr:row>
      <xdr:rowOff>19050</xdr:rowOff>
    </xdr:from>
    <xdr:ext cx="4758568" cy="3079962"/>
    <xdr:pic>
      <xdr:nvPicPr>
        <xdr:cNvPr id="1805"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3490</xdr:row>
      <xdr:rowOff>66675</xdr:rowOff>
    </xdr:from>
    <xdr:ext cx="4758568" cy="977271"/>
    <xdr:pic>
      <xdr:nvPicPr>
        <xdr:cNvPr id="1806"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3491</xdr:row>
      <xdr:rowOff>0</xdr:rowOff>
    </xdr:from>
    <xdr:ext cx="4815726" cy="4538476"/>
    <xdr:pic>
      <xdr:nvPicPr>
        <xdr:cNvPr id="1807"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3461</xdr:row>
      <xdr:rowOff>76200</xdr:rowOff>
    </xdr:from>
    <xdr:ext cx="6494003" cy="2014655"/>
    <xdr:pic>
      <xdr:nvPicPr>
        <xdr:cNvPr id="1808"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3462</xdr:row>
      <xdr:rowOff>0</xdr:rowOff>
    </xdr:from>
    <xdr:ext cx="4845619" cy="4010586"/>
    <xdr:pic>
      <xdr:nvPicPr>
        <xdr:cNvPr id="1809"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3509</xdr:row>
      <xdr:rowOff>95250</xdr:rowOff>
    </xdr:from>
    <xdr:ext cx="4851531" cy="3133507"/>
    <xdr:pic>
      <xdr:nvPicPr>
        <xdr:cNvPr id="1810"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3462</xdr:row>
      <xdr:rowOff>19050</xdr:rowOff>
    </xdr:from>
    <xdr:ext cx="4782217" cy="3086531"/>
    <xdr:pic>
      <xdr:nvPicPr>
        <xdr:cNvPr id="1811"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3490</xdr:row>
      <xdr:rowOff>66675</xdr:rowOff>
    </xdr:from>
    <xdr:ext cx="4782217" cy="981212"/>
    <xdr:pic>
      <xdr:nvPicPr>
        <xdr:cNvPr id="1812"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3491</xdr:row>
      <xdr:rowOff>0</xdr:rowOff>
    </xdr:from>
    <xdr:ext cx="4839375" cy="4553585"/>
    <xdr:pic>
      <xdr:nvPicPr>
        <xdr:cNvPr id="1813"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3461</xdr:row>
      <xdr:rowOff>76200</xdr:rowOff>
    </xdr:from>
    <xdr:ext cx="6516009" cy="2019582"/>
    <xdr:pic>
      <xdr:nvPicPr>
        <xdr:cNvPr id="1814"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3462</xdr:row>
      <xdr:rowOff>0</xdr:rowOff>
    </xdr:from>
    <xdr:ext cx="4858428" cy="4020111"/>
    <xdr:pic>
      <xdr:nvPicPr>
        <xdr:cNvPr id="1815"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3509</xdr:row>
      <xdr:rowOff>95250</xdr:rowOff>
    </xdr:from>
    <xdr:ext cx="4867954" cy="3143689"/>
    <xdr:pic>
      <xdr:nvPicPr>
        <xdr:cNvPr id="1816"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3509</xdr:row>
      <xdr:rowOff>85726</xdr:rowOff>
    </xdr:from>
    <xdr:to>
      <xdr:col>74</xdr:col>
      <xdr:colOff>57151</xdr:colOff>
      <xdr:row>3526</xdr:row>
      <xdr:rowOff>0</xdr:rowOff>
    </xdr:to>
    <xdr:sp macro="" textlink="">
      <xdr:nvSpPr>
        <xdr:cNvPr id="1817"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3478</xdr:row>
      <xdr:rowOff>31750</xdr:rowOff>
    </xdr:from>
    <xdr:to>
      <xdr:col>21</xdr:col>
      <xdr:colOff>25400</xdr:colOff>
      <xdr:row>3481</xdr:row>
      <xdr:rowOff>19050</xdr:rowOff>
    </xdr:to>
    <xdr:sp macro="" textlink="">
      <xdr:nvSpPr>
        <xdr:cNvPr id="1818"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3510</xdr:row>
      <xdr:rowOff>25400</xdr:rowOff>
    </xdr:from>
    <xdr:to>
      <xdr:col>61</xdr:col>
      <xdr:colOff>25400</xdr:colOff>
      <xdr:row>3513</xdr:row>
      <xdr:rowOff>57150</xdr:rowOff>
    </xdr:to>
    <xdr:sp macro="" textlink="">
      <xdr:nvSpPr>
        <xdr:cNvPr id="1819"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3549</xdr:row>
      <xdr:rowOff>0</xdr:rowOff>
    </xdr:from>
    <xdr:to>
      <xdr:col>60</xdr:col>
      <xdr:colOff>667</xdr:colOff>
      <xdr:row>3586</xdr:row>
      <xdr:rowOff>38531</xdr:rowOff>
    </xdr:to>
    <xdr:pic>
      <xdr:nvPicPr>
        <xdr:cNvPr id="1820" name="図 1" hidden="1">
          <a:extLst>
            <a:ext uri="{FF2B5EF4-FFF2-40B4-BE49-F238E27FC236}">
              <a16:creationId xmlns:a16="http://schemas.microsoft.com/office/drawing/2014/main" id="{A2BAC628-BD01-462C-88C4-27DF6452507D}"/>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twoCellAnchor>
  <xdr:twoCellAnchor editAs="oneCell">
    <xdr:from>
      <xdr:col>3</xdr:col>
      <xdr:colOff>57150</xdr:colOff>
      <xdr:row>3549</xdr:row>
      <xdr:rowOff>0</xdr:rowOff>
    </xdr:from>
    <xdr:to>
      <xdr:col>60</xdr:col>
      <xdr:colOff>667</xdr:colOff>
      <xdr:row>3560</xdr:row>
      <xdr:rowOff>66812</xdr:rowOff>
    </xdr:to>
    <xdr:pic>
      <xdr:nvPicPr>
        <xdr:cNvPr id="1821" name="図 2" hidden="1">
          <a:extLst>
            <a:ext uri="{FF2B5EF4-FFF2-40B4-BE49-F238E27FC236}">
              <a16:creationId xmlns:a16="http://schemas.microsoft.com/office/drawing/2014/main" id="{BD722CD9-9ED2-4E74-8FCE-A1283C5E937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twoCellAnchor>
  <xdr:twoCellAnchor editAs="oneCell">
    <xdr:from>
      <xdr:col>3</xdr:col>
      <xdr:colOff>38100</xdr:colOff>
      <xdr:row>3549</xdr:row>
      <xdr:rowOff>0</xdr:rowOff>
    </xdr:from>
    <xdr:to>
      <xdr:col>60</xdr:col>
      <xdr:colOff>38775</xdr:colOff>
      <xdr:row>3603</xdr:row>
      <xdr:rowOff>29210</xdr:rowOff>
    </xdr:to>
    <xdr:pic>
      <xdr:nvPicPr>
        <xdr:cNvPr id="1822" name="図 3" hidden="1">
          <a:extLst>
            <a:ext uri="{FF2B5EF4-FFF2-40B4-BE49-F238E27FC236}">
              <a16:creationId xmlns:a16="http://schemas.microsoft.com/office/drawing/2014/main" id="{9C04EE54-92D9-470D-BCE6-9AA10970B5F3}"/>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twoCellAnchor>
  <xdr:twoCellAnchor editAs="oneCell">
    <xdr:from>
      <xdr:col>47</xdr:col>
      <xdr:colOff>0</xdr:colOff>
      <xdr:row>3549</xdr:row>
      <xdr:rowOff>0</xdr:rowOff>
    </xdr:from>
    <xdr:to>
      <xdr:col>125</xdr:col>
      <xdr:colOff>10434</xdr:colOff>
      <xdr:row>3573</xdr:row>
      <xdr:rowOff>57432</xdr:rowOff>
    </xdr:to>
    <xdr:pic>
      <xdr:nvPicPr>
        <xdr:cNvPr id="1823" name="図 4" hidden="1">
          <a:extLst>
            <a:ext uri="{FF2B5EF4-FFF2-40B4-BE49-F238E27FC236}">
              <a16:creationId xmlns:a16="http://schemas.microsoft.com/office/drawing/2014/main" id="{A46E96B6-1975-4EB0-8894-196E2BBC5CA5}"/>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twoCellAnchor>
  <xdr:twoCellAnchor editAs="oneCell">
    <xdr:from>
      <xdr:col>67</xdr:col>
      <xdr:colOff>9525</xdr:colOff>
      <xdr:row>3549</xdr:row>
      <xdr:rowOff>0</xdr:rowOff>
    </xdr:from>
    <xdr:to>
      <xdr:col>125</xdr:col>
      <xdr:colOff>678</xdr:colOff>
      <xdr:row>3597</xdr:row>
      <xdr:rowOff>29136</xdr:rowOff>
    </xdr:to>
    <xdr:pic>
      <xdr:nvPicPr>
        <xdr:cNvPr id="1824" name="図 5" hidden="1">
          <a:extLst>
            <a:ext uri="{FF2B5EF4-FFF2-40B4-BE49-F238E27FC236}">
              <a16:creationId xmlns:a16="http://schemas.microsoft.com/office/drawing/2014/main" id="{D49A83D6-73BF-4502-9ECE-520B12190798}"/>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twoCellAnchor>
  <xdr:twoCellAnchor editAs="oneCell">
    <xdr:from>
      <xdr:col>66</xdr:col>
      <xdr:colOff>38100</xdr:colOff>
      <xdr:row>3549</xdr:row>
      <xdr:rowOff>0</xdr:rowOff>
    </xdr:from>
    <xdr:to>
      <xdr:col>125</xdr:col>
      <xdr:colOff>679</xdr:colOff>
      <xdr:row>3587</xdr:row>
      <xdr:rowOff>9964</xdr:rowOff>
    </xdr:to>
    <xdr:pic>
      <xdr:nvPicPr>
        <xdr:cNvPr id="1825" name="図 6" hidden="1">
          <a:extLst>
            <a:ext uri="{FF2B5EF4-FFF2-40B4-BE49-F238E27FC236}">
              <a16:creationId xmlns:a16="http://schemas.microsoft.com/office/drawing/2014/main" id="{3BDFAA5D-77C7-416B-91D1-8F9F26579DF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twoCellAnchor>
  <xdr:oneCellAnchor>
    <xdr:from>
      <xdr:col>3</xdr:col>
      <xdr:colOff>57150</xdr:colOff>
      <xdr:row>3553</xdr:row>
      <xdr:rowOff>19050</xdr:rowOff>
    </xdr:from>
    <xdr:ext cx="4758568" cy="3079962"/>
    <xdr:pic>
      <xdr:nvPicPr>
        <xdr:cNvPr id="1826" name="図 7" hidden="1">
          <a:extLst>
            <a:ext uri="{FF2B5EF4-FFF2-40B4-BE49-F238E27FC236}">
              <a16:creationId xmlns:a16="http://schemas.microsoft.com/office/drawing/2014/main" id="{29B43F29-1920-4181-9FA0-705A45127F31}"/>
            </a:ext>
          </a:extLst>
        </xdr:cNvPr>
        <xdr:cNvPicPr>
          <a:picLocks noChangeAspect="1"/>
        </xdr:cNvPicPr>
      </xdr:nvPicPr>
      <xdr:blipFill>
        <a:blip xmlns:r="http://schemas.openxmlformats.org/officeDocument/2006/relationships" r:embed="rId1"/>
        <a:stretch>
          <a:fillRect/>
        </a:stretch>
      </xdr:blipFill>
      <xdr:spPr>
        <a:xfrm>
          <a:off x="313340" y="360636"/>
          <a:ext cx="4758568" cy="3079962"/>
        </a:xfrm>
        <a:prstGeom prst="rect">
          <a:avLst/>
        </a:prstGeom>
      </xdr:spPr>
    </xdr:pic>
    <xdr:clientData/>
  </xdr:oneCellAnchor>
  <xdr:oneCellAnchor>
    <xdr:from>
      <xdr:col>3</xdr:col>
      <xdr:colOff>57150</xdr:colOff>
      <xdr:row>3581</xdr:row>
      <xdr:rowOff>66675</xdr:rowOff>
    </xdr:from>
    <xdr:ext cx="4758568" cy="977271"/>
    <xdr:pic>
      <xdr:nvPicPr>
        <xdr:cNvPr id="1827" name="図 8" hidden="1">
          <a:extLst>
            <a:ext uri="{FF2B5EF4-FFF2-40B4-BE49-F238E27FC236}">
              <a16:creationId xmlns:a16="http://schemas.microsoft.com/office/drawing/2014/main" id="{FF0B3CC9-3B08-4713-B0C4-D0DEE8498A9E}"/>
            </a:ext>
          </a:extLst>
        </xdr:cNvPr>
        <xdr:cNvPicPr>
          <a:picLocks noChangeAspect="1"/>
        </xdr:cNvPicPr>
      </xdr:nvPicPr>
      <xdr:blipFill>
        <a:blip xmlns:r="http://schemas.openxmlformats.org/officeDocument/2006/relationships" r:embed="rId2"/>
        <a:stretch>
          <a:fillRect/>
        </a:stretch>
      </xdr:blipFill>
      <xdr:spPr>
        <a:xfrm>
          <a:off x="313340" y="2681123"/>
          <a:ext cx="4758568" cy="977271"/>
        </a:xfrm>
        <a:prstGeom prst="rect">
          <a:avLst/>
        </a:prstGeom>
      </xdr:spPr>
    </xdr:pic>
    <xdr:clientData/>
  </xdr:oneCellAnchor>
  <xdr:oneCellAnchor>
    <xdr:from>
      <xdr:col>3</xdr:col>
      <xdr:colOff>38100</xdr:colOff>
      <xdr:row>3582</xdr:row>
      <xdr:rowOff>0</xdr:rowOff>
    </xdr:from>
    <xdr:ext cx="4815726" cy="4538476"/>
    <xdr:pic>
      <xdr:nvPicPr>
        <xdr:cNvPr id="1828" name="図 9" hidden="1">
          <a:extLst>
            <a:ext uri="{FF2B5EF4-FFF2-40B4-BE49-F238E27FC236}">
              <a16:creationId xmlns:a16="http://schemas.microsoft.com/office/drawing/2014/main" id="{B97C6D09-F563-49DE-9B54-07CD1EEDD7CF}"/>
            </a:ext>
          </a:extLst>
        </xdr:cNvPr>
        <xdr:cNvPicPr>
          <a:picLocks noChangeAspect="1"/>
        </xdr:cNvPicPr>
      </xdr:nvPicPr>
      <xdr:blipFill>
        <a:blip xmlns:r="http://schemas.openxmlformats.org/officeDocument/2006/relationships" r:embed="rId3"/>
        <a:stretch>
          <a:fillRect/>
        </a:stretch>
      </xdr:blipFill>
      <xdr:spPr>
        <a:xfrm>
          <a:off x="294290" y="2699845"/>
          <a:ext cx="4815726" cy="4538476"/>
        </a:xfrm>
        <a:prstGeom prst="rect">
          <a:avLst/>
        </a:prstGeom>
      </xdr:spPr>
    </xdr:pic>
    <xdr:clientData/>
  </xdr:oneCellAnchor>
  <xdr:oneCellAnchor>
    <xdr:from>
      <xdr:col>47</xdr:col>
      <xdr:colOff>0</xdr:colOff>
      <xdr:row>3552</xdr:row>
      <xdr:rowOff>76200</xdr:rowOff>
    </xdr:from>
    <xdr:ext cx="6494003" cy="2014655"/>
    <xdr:pic>
      <xdr:nvPicPr>
        <xdr:cNvPr id="1829" name="図 10" hidden="1">
          <a:extLst>
            <a:ext uri="{FF2B5EF4-FFF2-40B4-BE49-F238E27FC236}">
              <a16:creationId xmlns:a16="http://schemas.microsoft.com/office/drawing/2014/main" id="{44039414-F835-4F1F-9DBE-242EDAF2E1C1}"/>
            </a:ext>
          </a:extLst>
        </xdr:cNvPr>
        <xdr:cNvPicPr>
          <a:picLocks noChangeAspect="1"/>
        </xdr:cNvPicPr>
      </xdr:nvPicPr>
      <xdr:blipFill>
        <a:blip xmlns:r="http://schemas.openxmlformats.org/officeDocument/2006/relationships" r:embed="rId4"/>
        <a:stretch>
          <a:fillRect/>
        </a:stretch>
      </xdr:blipFill>
      <xdr:spPr>
        <a:xfrm>
          <a:off x="4000500" y="332390"/>
          <a:ext cx="6494003" cy="2014655"/>
        </a:xfrm>
        <a:prstGeom prst="rect">
          <a:avLst/>
        </a:prstGeom>
      </xdr:spPr>
    </xdr:pic>
    <xdr:clientData/>
  </xdr:oneCellAnchor>
  <xdr:oneCellAnchor>
    <xdr:from>
      <xdr:col>67</xdr:col>
      <xdr:colOff>9525</xdr:colOff>
      <xdr:row>3553</xdr:row>
      <xdr:rowOff>0</xdr:rowOff>
    </xdr:from>
    <xdr:ext cx="4845619" cy="4010586"/>
    <xdr:pic>
      <xdr:nvPicPr>
        <xdr:cNvPr id="1830" name="図 11" hidden="1">
          <a:extLst>
            <a:ext uri="{FF2B5EF4-FFF2-40B4-BE49-F238E27FC236}">
              <a16:creationId xmlns:a16="http://schemas.microsoft.com/office/drawing/2014/main" id="{0E952D72-9906-4205-980B-83E29A5281B1}"/>
            </a:ext>
          </a:extLst>
        </xdr:cNvPr>
        <xdr:cNvPicPr>
          <a:picLocks noChangeAspect="1"/>
        </xdr:cNvPicPr>
      </xdr:nvPicPr>
      <xdr:blipFill>
        <a:blip xmlns:r="http://schemas.openxmlformats.org/officeDocument/2006/relationships" r:embed="rId5"/>
        <a:stretch>
          <a:fillRect/>
        </a:stretch>
      </xdr:blipFill>
      <xdr:spPr>
        <a:xfrm>
          <a:off x="5639128" y="341586"/>
          <a:ext cx="4845619" cy="4010586"/>
        </a:xfrm>
        <a:prstGeom prst="rect">
          <a:avLst/>
        </a:prstGeom>
      </xdr:spPr>
    </xdr:pic>
    <xdr:clientData/>
  </xdr:oneCellAnchor>
  <xdr:oneCellAnchor>
    <xdr:from>
      <xdr:col>66</xdr:col>
      <xdr:colOff>38100</xdr:colOff>
      <xdr:row>3600</xdr:row>
      <xdr:rowOff>95250</xdr:rowOff>
    </xdr:from>
    <xdr:ext cx="4851531" cy="3133507"/>
    <xdr:pic>
      <xdr:nvPicPr>
        <xdr:cNvPr id="1831" name="図 12" hidden="1">
          <a:extLst>
            <a:ext uri="{FF2B5EF4-FFF2-40B4-BE49-F238E27FC236}">
              <a16:creationId xmlns:a16="http://schemas.microsoft.com/office/drawing/2014/main" id="{1E9ED2E5-C75D-4DF6-9404-CB3CEF940473}"/>
            </a:ext>
          </a:extLst>
        </xdr:cNvPr>
        <xdr:cNvPicPr>
          <a:picLocks noChangeAspect="1"/>
        </xdr:cNvPicPr>
      </xdr:nvPicPr>
      <xdr:blipFill>
        <a:blip xmlns:r="http://schemas.openxmlformats.org/officeDocument/2006/relationships" r:embed="rId6"/>
        <a:stretch>
          <a:fillRect/>
        </a:stretch>
      </xdr:blipFill>
      <xdr:spPr>
        <a:xfrm>
          <a:off x="5621721" y="4332233"/>
          <a:ext cx="4851531" cy="3133507"/>
        </a:xfrm>
        <a:prstGeom prst="rect">
          <a:avLst/>
        </a:prstGeom>
      </xdr:spPr>
    </xdr:pic>
    <xdr:clientData/>
  </xdr:oneCellAnchor>
  <xdr:oneCellAnchor>
    <xdr:from>
      <xdr:col>3</xdr:col>
      <xdr:colOff>57150</xdr:colOff>
      <xdr:row>3553</xdr:row>
      <xdr:rowOff>19050</xdr:rowOff>
    </xdr:from>
    <xdr:ext cx="4782217" cy="3086531"/>
    <xdr:pic>
      <xdr:nvPicPr>
        <xdr:cNvPr id="1832" name="図 21" hidden="1">
          <a:extLst>
            <a:ext uri="{FF2B5EF4-FFF2-40B4-BE49-F238E27FC236}">
              <a16:creationId xmlns:a16="http://schemas.microsoft.com/office/drawing/2014/main" id="{B896C0A3-F6AB-420D-B4C2-C83B8DC67456}"/>
            </a:ext>
          </a:extLst>
        </xdr:cNvPr>
        <xdr:cNvPicPr>
          <a:picLocks noChangeAspect="1"/>
        </xdr:cNvPicPr>
      </xdr:nvPicPr>
      <xdr:blipFill>
        <a:blip xmlns:r="http://schemas.openxmlformats.org/officeDocument/2006/relationships" r:embed="rId1"/>
        <a:stretch>
          <a:fillRect/>
        </a:stretch>
      </xdr:blipFill>
      <xdr:spPr>
        <a:xfrm>
          <a:off x="314325" y="361950"/>
          <a:ext cx="4782217" cy="3086531"/>
        </a:xfrm>
        <a:prstGeom prst="rect">
          <a:avLst/>
        </a:prstGeom>
      </xdr:spPr>
    </xdr:pic>
    <xdr:clientData/>
  </xdr:oneCellAnchor>
  <xdr:oneCellAnchor>
    <xdr:from>
      <xdr:col>3</xdr:col>
      <xdr:colOff>57150</xdr:colOff>
      <xdr:row>3581</xdr:row>
      <xdr:rowOff>66675</xdr:rowOff>
    </xdr:from>
    <xdr:ext cx="4782217" cy="981212"/>
    <xdr:pic>
      <xdr:nvPicPr>
        <xdr:cNvPr id="1833" name="図 22" hidden="1">
          <a:extLst>
            <a:ext uri="{FF2B5EF4-FFF2-40B4-BE49-F238E27FC236}">
              <a16:creationId xmlns:a16="http://schemas.microsoft.com/office/drawing/2014/main" id="{07079F1F-9696-4784-9F99-1BB1A16DD7E0}"/>
            </a:ext>
          </a:extLst>
        </xdr:cNvPr>
        <xdr:cNvPicPr>
          <a:picLocks noChangeAspect="1"/>
        </xdr:cNvPicPr>
      </xdr:nvPicPr>
      <xdr:blipFill>
        <a:blip xmlns:r="http://schemas.openxmlformats.org/officeDocument/2006/relationships" r:embed="rId2"/>
        <a:stretch>
          <a:fillRect/>
        </a:stretch>
      </xdr:blipFill>
      <xdr:spPr>
        <a:xfrm>
          <a:off x="314325" y="2686050"/>
          <a:ext cx="4782217" cy="981212"/>
        </a:xfrm>
        <a:prstGeom prst="rect">
          <a:avLst/>
        </a:prstGeom>
      </xdr:spPr>
    </xdr:pic>
    <xdr:clientData/>
  </xdr:oneCellAnchor>
  <xdr:oneCellAnchor>
    <xdr:from>
      <xdr:col>3</xdr:col>
      <xdr:colOff>38100</xdr:colOff>
      <xdr:row>3582</xdr:row>
      <xdr:rowOff>0</xdr:rowOff>
    </xdr:from>
    <xdr:ext cx="4839375" cy="4553585"/>
    <xdr:pic>
      <xdr:nvPicPr>
        <xdr:cNvPr id="1834" name="図 23" hidden="1">
          <a:extLst>
            <a:ext uri="{FF2B5EF4-FFF2-40B4-BE49-F238E27FC236}">
              <a16:creationId xmlns:a16="http://schemas.microsoft.com/office/drawing/2014/main" id="{9FCA7DD9-3F38-4E83-9671-B62DAC760289}"/>
            </a:ext>
          </a:extLst>
        </xdr:cNvPr>
        <xdr:cNvPicPr>
          <a:picLocks noChangeAspect="1"/>
        </xdr:cNvPicPr>
      </xdr:nvPicPr>
      <xdr:blipFill>
        <a:blip xmlns:r="http://schemas.openxmlformats.org/officeDocument/2006/relationships" r:embed="rId3"/>
        <a:stretch>
          <a:fillRect/>
        </a:stretch>
      </xdr:blipFill>
      <xdr:spPr>
        <a:xfrm>
          <a:off x="295275" y="2705100"/>
          <a:ext cx="4839375" cy="4553585"/>
        </a:xfrm>
        <a:prstGeom prst="rect">
          <a:avLst/>
        </a:prstGeom>
      </xdr:spPr>
    </xdr:pic>
    <xdr:clientData/>
  </xdr:oneCellAnchor>
  <xdr:oneCellAnchor>
    <xdr:from>
      <xdr:col>47</xdr:col>
      <xdr:colOff>0</xdr:colOff>
      <xdr:row>3552</xdr:row>
      <xdr:rowOff>76200</xdr:rowOff>
    </xdr:from>
    <xdr:ext cx="6516009" cy="2019582"/>
    <xdr:pic>
      <xdr:nvPicPr>
        <xdr:cNvPr id="1835" name="図 24" hidden="1">
          <a:extLst>
            <a:ext uri="{FF2B5EF4-FFF2-40B4-BE49-F238E27FC236}">
              <a16:creationId xmlns:a16="http://schemas.microsoft.com/office/drawing/2014/main" id="{A07F9DE8-00D8-4068-86A4-32504B6C4866}"/>
            </a:ext>
          </a:extLst>
        </xdr:cNvPr>
        <xdr:cNvPicPr>
          <a:picLocks noChangeAspect="1"/>
        </xdr:cNvPicPr>
      </xdr:nvPicPr>
      <xdr:blipFill>
        <a:blip xmlns:r="http://schemas.openxmlformats.org/officeDocument/2006/relationships" r:embed="rId4"/>
        <a:stretch>
          <a:fillRect/>
        </a:stretch>
      </xdr:blipFill>
      <xdr:spPr>
        <a:xfrm>
          <a:off x="4019550" y="333375"/>
          <a:ext cx="6516009" cy="2019582"/>
        </a:xfrm>
        <a:prstGeom prst="rect">
          <a:avLst/>
        </a:prstGeom>
      </xdr:spPr>
    </xdr:pic>
    <xdr:clientData/>
  </xdr:oneCellAnchor>
  <xdr:oneCellAnchor>
    <xdr:from>
      <xdr:col>67</xdr:col>
      <xdr:colOff>9525</xdr:colOff>
      <xdr:row>3553</xdr:row>
      <xdr:rowOff>0</xdr:rowOff>
    </xdr:from>
    <xdr:ext cx="4858428" cy="4020111"/>
    <xdr:pic>
      <xdr:nvPicPr>
        <xdr:cNvPr id="1836" name="図 25" hidden="1">
          <a:extLst>
            <a:ext uri="{FF2B5EF4-FFF2-40B4-BE49-F238E27FC236}">
              <a16:creationId xmlns:a16="http://schemas.microsoft.com/office/drawing/2014/main" id="{CFEB8E3C-EF12-4A7A-AFB3-4CEE8D17FD39}"/>
            </a:ext>
          </a:extLst>
        </xdr:cNvPr>
        <xdr:cNvPicPr>
          <a:picLocks noChangeAspect="1"/>
        </xdr:cNvPicPr>
      </xdr:nvPicPr>
      <xdr:blipFill>
        <a:blip xmlns:r="http://schemas.openxmlformats.org/officeDocument/2006/relationships" r:embed="rId5"/>
        <a:stretch>
          <a:fillRect/>
        </a:stretch>
      </xdr:blipFill>
      <xdr:spPr>
        <a:xfrm>
          <a:off x="5667375" y="342900"/>
          <a:ext cx="4858428" cy="4020111"/>
        </a:xfrm>
        <a:prstGeom prst="rect">
          <a:avLst/>
        </a:prstGeom>
      </xdr:spPr>
    </xdr:pic>
    <xdr:clientData/>
  </xdr:oneCellAnchor>
  <xdr:oneCellAnchor>
    <xdr:from>
      <xdr:col>66</xdr:col>
      <xdr:colOff>38100</xdr:colOff>
      <xdr:row>3600</xdr:row>
      <xdr:rowOff>95250</xdr:rowOff>
    </xdr:from>
    <xdr:ext cx="4867954" cy="3143689"/>
    <xdr:pic>
      <xdr:nvPicPr>
        <xdr:cNvPr id="1837" name="図 26" hidden="1">
          <a:extLst>
            <a:ext uri="{FF2B5EF4-FFF2-40B4-BE49-F238E27FC236}">
              <a16:creationId xmlns:a16="http://schemas.microsoft.com/office/drawing/2014/main" id="{3EED6E07-8492-48A2-9148-8537895B6D6E}"/>
            </a:ext>
          </a:extLst>
        </xdr:cNvPr>
        <xdr:cNvPicPr>
          <a:picLocks noChangeAspect="1"/>
        </xdr:cNvPicPr>
      </xdr:nvPicPr>
      <xdr:blipFill>
        <a:blip xmlns:r="http://schemas.openxmlformats.org/officeDocument/2006/relationships" r:embed="rId6"/>
        <a:stretch>
          <a:fillRect/>
        </a:stretch>
      </xdr:blipFill>
      <xdr:spPr>
        <a:xfrm>
          <a:off x="5648325" y="4343400"/>
          <a:ext cx="4867954" cy="3143689"/>
        </a:xfrm>
        <a:prstGeom prst="rect">
          <a:avLst/>
        </a:prstGeom>
      </xdr:spPr>
    </xdr:pic>
    <xdr:clientData/>
  </xdr:oneCellAnchor>
  <xdr:twoCellAnchor>
    <xdr:from>
      <xdr:col>65</xdr:col>
      <xdr:colOff>66676</xdr:colOff>
      <xdr:row>3600</xdr:row>
      <xdr:rowOff>85726</xdr:rowOff>
    </xdr:from>
    <xdr:to>
      <xdr:col>74</xdr:col>
      <xdr:colOff>57151</xdr:colOff>
      <xdr:row>3617</xdr:row>
      <xdr:rowOff>0</xdr:rowOff>
    </xdr:to>
    <xdr:sp macro="" textlink="">
      <xdr:nvSpPr>
        <xdr:cNvPr id="1838" name="テキスト ボックス 27">
          <a:extLst>
            <a:ext uri="{FF2B5EF4-FFF2-40B4-BE49-F238E27FC236}">
              <a16:creationId xmlns:a16="http://schemas.microsoft.com/office/drawing/2014/main" id="{AAB3615B-B929-B850-3ABD-B1C824EE659F}"/>
            </a:ext>
          </a:extLst>
        </xdr:cNvPr>
        <xdr:cNvSpPr txBox="1"/>
      </xdr:nvSpPr>
      <xdr:spPr>
        <a:xfrm>
          <a:off x="5591176" y="11982451"/>
          <a:ext cx="723900" cy="1428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wordArtVertRtl" wrap="square" rtlCol="0" anchor="t"/>
        <a:lstStyle/>
        <a:p>
          <a:pPr algn="dist"/>
          <a:r>
            <a:rPr kumimoji="1" lang="ja-JP" altLang="en-US" sz="1000">
              <a:latin typeface="ＭＳ Ｐ明朝" panose="02020600040205080304" pitchFamily="18" charset="-128"/>
              <a:ea typeface="ＭＳ Ｐ明朝" panose="02020600040205080304" pitchFamily="18" charset="-128"/>
            </a:rPr>
            <a:t>アピールポイント</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希望の職種</a:t>
          </a:r>
          <a:endParaRPr kumimoji="1" lang="en-US" altLang="ja-JP" sz="1000">
            <a:latin typeface="ＭＳ Ｐ明朝" panose="02020600040205080304" pitchFamily="18" charset="-128"/>
            <a:ea typeface="ＭＳ Ｐ明朝" panose="02020600040205080304" pitchFamily="18" charset="-128"/>
          </a:endParaRPr>
        </a:p>
        <a:p>
          <a:pPr algn="dist"/>
          <a:r>
            <a:rPr kumimoji="1" lang="ja-JP" altLang="en-US" sz="1000">
              <a:latin typeface="ＭＳ Ｐ明朝" panose="02020600040205080304" pitchFamily="18" charset="-128"/>
              <a:ea typeface="ＭＳ Ｐ明朝" panose="02020600040205080304" pitchFamily="18" charset="-128"/>
            </a:rPr>
            <a:t>志望の動機</a:t>
          </a:r>
        </a:p>
      </xdr:txBody>
    </xdr:sp>
    <xdr:clientData/>
  </xdr:twoCellAnchor>
  <xdr:twoCellAnchor>
    <xdr:from>
      <xdr:col>15</xdr:col>
      <xdr:colOff>69850</xdr:colOff>
      <xdr:row>3569</xdr:row>
      <xdr:rowOff>31750</xdr:rowOff>
    </xdr:from>
    <xdr:to>
      <xdr:col>21</xdr:col>
      <xdr:colOff>25400</xdr:colOff>
      <xdr:row>3572</xdr:row>
      <xdr:rowOff>19050</xdr:rowOff>
    </xdr:to>
    <xdr:sp macro="" textlink="">
      <xdr:nvSpPr>
        <xdr:cNvPr id="1839" name="楕円 13">
          <a:extLst>
            <a:ext uri="{FF2B5EF4-FFF2-40B4-BE49-F238E27FC236}">
              <a16:creationId xmlns:a16="http://schemas.microsoft.com/office/drawing/2014/main" id="{99790C25-4CC9-D672-050D-9F2A51DC7E86}"/>
            </a:ext>
          </a:extLst>
        </xdr:cNvPr>
        <xdr:cNvSpPr/>
      </xdr:nvSpPr>
      <xdr:spPr>
        <a:xfrm>
          <a:off x="1212850" y="1631950"/>
          <a:ext cx="412750" cy="23495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0</xdr:colOff>
      <xdr:row>3601</xdr:row>
      <xdr:rowOff>25400</xdr:rowOff>
    </xdr:from>
    <xdr:to>
      <xdr:col>61</xdr:col>
      <xdr:colOff>25400</xdr:colOff>
      <xdr:row>3604</xdr:row>
      <xdr:rowOff>57150</xdr:rowOff>
    </xdr:to>
    <xdr:sp macro="" textlink="">
      <xdr:nvSpPr>
        <xdr:cNvPr id="1840" name="楕円 14">
          <a:extLst>
            <a:ext uri="{FF2B5EF4-FFF2-40B4-BE49-F238E27FC236}">
              <a16:creationId xmlns:a16="http://schemas.microsoft.com/office/drawing/2014/main" id="{D10E5480-367E-41D1-A3C5-8BCC34D6CE0F}"/>
            </a:ext>
          </a:extLst>
        </xdr:cNvPr>
        <xdr:cNvSpPr/>
      </xdr:nvSpPr>
      <xdr:spPr>
        <a:xfrm>
          <a:off x="4076700" y="4222750"/>
          <a:ext cx="558800" cy="279400"/>
        </a:xfrm>
        <a:prstGeom prst="ellipse">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Relationships xmlns="http://schemas.openxmlformats.org/package/2006/relationships"><Relationship Id="rIdDraw1" Type="http://schemas.openxmlformats.org/officeDocument/2006/relationships/drawing" Target="../drawings/drawing1.xml"/></Relationships>
</file>

<file path=xl/worksheets/sheet1.xml><?xml version="1.0" encoding="utf-8"?>
<worksheet xmlns="http://schemas.openxmlformats.org/spreadsheetml/2006/main">
  <sheetPr>
    <outlinePr summaryBelow="1" summaryRight="1"/>
    <pageSetUpPr/>
  </sheetPr>
  <dimension ref="A1:A55"/>
  <sheetViews>
    <sheetView showGridLines="0" workbookViewId="0">
      <selection activeCell="A1" sqref="A1"/>
    </sheetView>
  </sheetViews>
  <sheetFormatPr baseColWidth="8" defaultRowHeight="15"/>
  <cols>
    <col width="96" customWidth="1" style="118" min="1" max="1"/>
  </cols>
  <sheetData>
    <row r="1">
      <c r="A1" s="119" t="inlineStr">
        <is>
          <t>■ このファイルの使い方（Excelだけで完結します。マクロもPythonも使いません）</t>
        </is>
      </c>
    </row>
    <row r="2">
      <c r="A2" t="inlineStr"/>
    </row>
    <row r="3">
      <c r="A3" t="inlineStr">
        <is>
          <t>1.「入力」シートに、名列順で生徒の情報を入力します（黄色いセル）。</t>
        </is>
      </c>
    </row>
    <row r="4">
      <c r="A4" t="inlineStr">
        <is>
          <t xml:space="preserve">   ・学科は6種類からドロップダウンで選べます（空欄なら「設定」の既定の学科）。</t>
        </is>
      </c>
    </row>
    <row r="5">
      <c r="A5" t="inlineStr">
        <is>
          <t xml:space="preserve">   ・郵便番号を入れると、ふりがな（住所）が自動で入ります（大阪府・和歌山県・奈良県）。</t>
        </is>
      </c>
    </row>
    <row r="6">
      <c r="A6" t="inlineStr">
        <is>
          <t xml:space="preserve">     連絡先のふりがなも、連絡先の郵便番号から同じように入ります。</t>
        </is>
      </c>
    </row>
    <row r="7">
      <c r="A7" t="inlineStr">
        <is>
          <t xml:space="preserve">     読みを直したいときは、そのセルに上から書き込んでください（そのセルだけ自動が外れます）。</t>
        </is>
      </c>
    </row>
    <row r="8">
      <c r="A8" t="inlineStr">
        <is>
          <t xml:space="preserve">     郵便番号では町名までしか分からないので、番地の読みが要るときは書き足してください。</t>
        </is>
      </c>
    </row>
    <row r="9">
      <c r="A9" t="inlineStr">
        <is>
          <t xml:space="preserve">   ・連絡先を空欄にすると、履歴書には自動で「同上」と入ります。</t>
        </is>
      </c>
    </row>
    <row r="10">
      <c r="A10" t="inlineStr">
        <is>
          <t xml:space="preserve">   ・生年月日は「2008/5/12」のように日付で入力してください（元号と満○歳は自動）。</t>
        </is>
      </c>
    </row>
    <row r="11">
      <c r="A11" t="inlineStr"/>
    </row>
    <row r="12">
      <c r="A12" t="inlineStr">
        <is>
          <t>2.「履歴書」シートが、そのまま印刷する用紙です（1人＝1ページ・上から入力シートのNo順）。</t>
        </is>
      </c>
    </row>
    <row r="13">
      <c r="A13" t="inlineStr">
        <is>
          <t xml:space="preserve">   画面をスクロールすれば、印刷前に全員分を確認できます。</t>
        </is>
      </c>
    </row>
    <row r="14">
      <c r="A14" t="inlineStr"/>
    </row>
    <row r="15">
      <c r="A15" t="inlineStr">
        <is>
          <t>3. 印刷・PDFにする（No.○ から No.○ まで）</t>
        </is>
      </c>
    </row>
    <row r="16">
      <c r="A16" t="inlineStr">
        <is>
          <t xml:space="preserve">   ①「設定」シートの【開始No】【終了No】に番号を入れます（1人だけなら同じ番号）。</t>
        </is>
      </c>
    </row>
    <row r="17">
      <c r="A17" t="inlineStr">
        <is>
          <t xml:space="preserve">   ②【▶ 印刷する】ボタンを押すと「履歴書」シートに移動します。</t>
        </is>
      </c>
    </row>
    <row r="18">
      <c r="A18" t="inlineStr">
        <is>
          <t xml:space="preserve">   ③ そのまま Ctrl+P（ファイル → 印刷）→ 指定した範囲だけが印刷されます。</t>
        </is>
      </c>
    </row>
    <row r="19">
      <c r="A19" t="inlineStr">
        <is>
          <t xml:space="preserve">      PDFにするときは、印刷画面のプリンターで「Microsoft Print to PDF」を選ぶか、</t>
        </is>
      </c>
    </row>
    <row r="20">
      <c r="A20" t="inlineStr">
        <is>
          <t xml:space="preserve">      ファイル → 名前を付けて保存 → ファイルの種類で「PDF」を選びます。</t>
        </is>
      </c>
    </row>
    <row r="21">
      <c r="A21" t="inlineStr">
        <is>
          <t xml:space="preserve">   ※ 範囲がうまく効かないときは、印刷画面の「ページ指定」に同じ番号を入れてください。</t>
        </is>
      </c>
    </row>
    <row r="22">
      <c r="A22" t="inlineStr">
        <is>
          <t xml:space="preserve">     1ページ＝生徒1人なので、ページ番号＝入力シートのNo です。</t>
        </is>
      </c>
    </row>
    <row r="23">
      <c r="A23" t="inlineStr"/>
    </row>
    <row r="24">
      <c r="A24" s="119" t="inlineStr">
        <is>
          <t>■ 資格をまとめて取り込む（貼り付けるだけ）</t>
        </is>
      </c>
    </row>
    <row r="25">
      <c r="A25" t="inlineStr">
        <is>
          <t>「資格取込」シートのA6以降に、資格取得の一覧を1行1件で貼り付けてください。</t>
        </is>
      </c>
    </row>
    <row r="26">
      <c r="A26" t="inlineStr">
        <is>
          <t xml:space="preserve">   例) 3-2-15〔タブ〕山田 太郎 基礎製図検定 令和6年7月10日</t>
        </is>
      </c>
    </row>
    <row r="27">
      <c r="A27" t="inlineStr">
        <is>
          <t xml:space="preserve">   ・氏名は「山田 太郎」のように姓と名が離れていてもかまいません。</t>
        </is>
      </c>
    </row>
    <row r="28">
      <c r="A28" t="inlineStr">
        <is>
          <t xml:space="preserve">   ・学年-組-出席番号 → 氏名 → 資格名 → 取得日 の順（区切りは空白でもタブでも可）</t>
        </is>
      </c>
    </row>
    <row r="29">
      <c r="A29" t="inlineStr">
        <is>
          <t xml:space="preserve">   ・先頭の番号がないときは氏名で照合します。</t>
        </is>
      </c>
    </row>
    <row r="30">
      <c r="A30" t="inlineStr">
        <is>
          <t xml:space="preserve">   ・「状態」の列に 反映／重複／要確認 が出るので、要確認の行だけ直してください。</t>
        </is>
      </c>
    </row>
    <row r="31">
      <c r="A31" t="inlineStr">
        <is>
          <t xml:space="preserve">   ・手入力した資格と合わせて、取得年月の古い順に並べて印字します（上から5件）。</t>
        </is>
      </c>
    </row>
    <row r="32">
      <c r="A32" t="inlineStr"/>
    </row>
    <row r="33">
      <c r="A33" s="119" t="inlineStr">
        <is>
          <t>■ 各シートの役割</t>
        </is>
      </c>
    </row>
    <row r="34">
      <c r="A34" t="inlineStr">
        <is>
          <t>・入力　　　… 生徒の情報（1行＝1生徒）</t>
        </is>
      </c>
    </row>
    <row r="35">
      <c r="A35" t="inlineStr">
        <is>
          <t>・履歴書　　… 印刷する用紙（1人＝1ページ）</t>
        </is>
      </c>
    </row>
    <row r="36">
      <c r="A36" t="inlineStr">
        <is>
          <t>・設定　　　… 印刷する範囲、基準日、学校名、既定の学科、卒業（見込）年月</t>
        </is>
      </c>
    </row>
    <row r="37">
      <c r="A37" t="inlineStr">
        <is>
          <t>・反映項目　… 履歴書に出す項目を○×で選ぶ</t>
        </is>
      </c>
    </row>
    <row r="38">
      <c r="A38" t="inlineStr">
        <is>
          <t>・学科マスタ… 在籍校欄に出る学科（6種類）</t>
        </is>
      </c>
    </row>
    <row r="39">
      <c r="A39" t="inlineStr">
        <is>
          <t>・資格取込　… 資格一覧を貼り付けると、名簿と照合して自動で振り分けます</t>
        </is>
      </c>
    </row>
    <row r="40">
      <c r="A40" t="inlineStr">
        <is>
          <t>・資格マスタ… 入力した資格名を正式名称に直す変換表</t>
        </is>
      </c>
    </row>
    <row r="41">
      <c r="A41" t="inlineStr">
        <is>
          <t>・資格集約／計算／郵便番号 … 自動計算用（非表示・さわらないでください）</t>
        </is>
      </c>
    </row>
    <row r="42">
      <c r="A42" t="inlineStr"/>
    </row>
    <row r="43">
      <c r="A43" s="119" t="inlineStr">
        <is>
          <t>■ 自動で入るもの</t>
        </is>
      </c>
    </row>
    <row r="44">
      <c r="A44" t="inlineStr">
        <is>
          <t>・満○歳　　… 生年月日と「設定」の基準日から計算します。</t>
        </is>
      </c>
    </row>
    <row r="45">
      <c r="A45" t="inlineStr">
        <is>
          <t>・元号の年　… 生年月日から自動で計算します（昭和・平成の丸は手で付けてください）。</t>
        </is>
      </c>
    </row>
    <row r="46">
      <c r="A46" t="inlineStr">
        <is>
          <t>・郵便番号　… 7桁の数字だけでも 123-4567 の形にします。</t>
        </is>
      </c>
    </row>
    <row r="47">
      <c r="A47" t="inlineStr">
        <is>
          <t>・住所のふりがな … 郵便番号から自動で入ります（手で入れた場合はそちらが優先）。</t>
        </is>
      </c>
    </row>
    <row r="48">
      <c r="A48" t="inlineStr">
        <is>
          <t>・連絡先　　… 空欄なら「同上」。</t>
        </is>
      </c>
    </row>
    <row r="49">
      <c r="A49" t="inlineStr">
        <is>
          <t>・資格　　　… 取得年月の古い順に並べ、資格マスタの正式名称で印字します（上から5件）。</t>
        </is>
      </c>
    </row>
    <row r="50">
      <c r="A50" t="inlineStr">
        <is>
          <t>・在籍校　　… 「設定」の学校名と、生徒ごとの学科を組み合わせます。</t>
        </is>
      </c>
    </row>
    <row r="51">
      <c r="A51" t="inlineStr"/>
    </row>
    <row r="52">
      <c r="A52" s="119" t="inlineStr">
        <is>
          <t>■ 注意</t>
        </is>
      </c>
    </row>
    <row r="53">
      <c r="A53" t="inlineStr">
        <is>
          <t>・写真は印刷した用紙に貼ってください。</t>
        </is>
      </c>
    </row>
    <row r="54">
      <c r="A54" t="inlineStr">
        <is>
          <t>・職歴の「平成／令和」の丸は、印刷後に手で付けてください。</t>
        </is>
      </c>
    </row>
    <row r="55">
      <c r="A55" t="inlineStr">
        <is>
          <t>・非表示のシートは変えないでください。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44"/>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4.5" customWidth="1" style="118" min="1" max="1"/>
    <col width="9" customWidth="1" style="118" min="2" max="2"/>
    <col width="7" customWidth="1" style="118" min="3" max="3"/>
    <col width="14" customWidth="1" style="118" min="4" max="4"/>
    <col width="16" customWidth="1" style="118" min="5" max="5"/>
    <col width="12.5" customWidth="1" style="118" min="6" max="6"/>
    <col width="10" customWidth="1" style="118" min="7" max="7"/>
    <col width="34" customWidth="1" style="118" min="8" max="8"/>
    <col width="26" customWidth="1" style="118" min="9" max="9"/>
    <col width="26" customWidth="1" style="118" min="10" max="10"/>
    <col width="11" customWidth="1" style="118" min="11" max="11"/>
    <col width="26" customWidth="1" style="118" min="12" max="12"/>
    <col width="20" customWidth="1" style="118" min="13" max="13"/>
    <col width="22" customWidth="1" style="118" min="14" max="14"/>
    <col width="12" customWidth="1" style="118" min="15" max="15"/>
    <col width="22" customWidth="1" style="118" min="16" max="16"/>
    <col width="12" customWidth="1" style="118" min="17" max="17"/>
    <col width="22" customWidth="1" style="118" min="18" max="18"/>
    <col width="12" customWidth="1" style="118" min="19" max="19"/>
    <col width="22" customWidth="1" style="118" min="20" max="20"/>
    <col width="12" customWidth="1" style="118" min="21" max="21"/>
    <col width="22" customWidth="1" style="118" min="22" max="22"/>
    <col width="12" customWidth="1" style="118" min="23" max="23"/>
    <col width="22" customWidth="1" style="118" min="24" max="24"/>
    <col width="12" customWidth="1" style="118" min="25" max="25"/>
    <col width="34" customWidth="1" style="118" min="26" max="26"/>
    <col width="40" customWidth="1" style="118" min="27" max="27"/>
    <col width="18" customWidth="1" style="118" min="28" max="28"/>
    <col width="34" customWidth="1" style="118" min="29" max="29"/>
    <col width="11" customWidth="1" style="118" min="30" max="30"/>
    <col width="26" customWidth="1" style="118" min="31" max="31"/>
    <col width="11" customWidth="1" style="118" min="32" max="32"/>
    <col width="26" customWidth="1" style="118" min="33" max="33"/>
    <col width="26" customWidth="1" style="118" min="34" max="34"/>
    <col hidden="1" width="13" customWidth="1" style="118" min="36" max="36"/>
  </cols>
  <sheetData>
    <row r="1">
      <c r="A1" s="120" t="inlineStr">
        <is>
          <t>入力（1行＝1生徒・名列順）</t>
        </is>
      </c>
      <c r="D1" s="121" t="inlineStr">
        <is>
          <t>黄色いセルに入力すると、「履歴書」シートに自動で反映されます（1人＝1ページ・Noの順）。印刷は「設定」シートで No.○ 〜 No.○ を指定してください。</t>
        </is>
      </c>
    </row>
    <row r="2">
      <c r="A2" s="122" t="inlineStr">
        <is>
          <t>生徒</t>
        </is>
      </c>
      <c r="B2" s="123" t="n"/>
      <c r="C2" s="123" t="n"/>
      <c r="D2" s="123" t="n"/>
      <c r="E2" s="123" t="n"/>
      <c r="F2" s="123" t="n"/>
      <c r="G2" s="122" t="inlineStr">
        <is>
          <t>現住所</t>
        </is>
      </c>
      <c r="H2" s="123" t="n"/>
      <c r="I2" s="123" t="n"/>
      <c r="J2" s="122" t="inlineStr">
        <is>
          <t>在籍校</t>
        </is>
      </c>
      <c r="K2" s="122" t="inlineStr">
        <is>
          <t>連絡先</t>
        </is>
      </c>
      <c r="L2" s="123" t="n"/>
      <c r="M2" s="123" t="n"/>
      <c r="N2" s="122" t="inlineStr">
        <is>
          <t>資格等</t>
        </is>
      </c>
      <c r="O2" s="123" t="n"/>
      <c r="P2" s="123" t="n"/>
      <c r="Q2" s="123" t="n"/>
      <c r="R2" s="123" t="n"/>
      <c r="S2" s="123" t="n"/>
      <c r="T2" s="123" t="n"/>
      <c r="U2" s="123" t="n"/>
      <c r="V2" s="123" t="n"/>
      <c r="W2" s="123" t="n"/>
      <c r="X2" s="123" t="n"/>
      <c r="Y2" s="123" t="n"/>
      <c r="Z2" s="122" t="inlineStr">
        <is>
          <t>校内外の諸活動</t>
        </is>
      </c>
      <c r="AA2" s="122" t="inlineStr">
        <is>
          <t>志望の動機など</t>
        </is>
      </c>
      <c r="AB2" s="123" t="n"/>
      <c r="AC2" s="123" t="n"/>
      <c r="AD2" s="122" t="inlineStr">
        <is>
          <t>職歴</t>
        </is>
      </c>
      <c r="AE2" s="123" t="n"/>
      <c r="AF2" s="123" t="n"/>
      <c r="AG2" s="123" t="n"/>
      <c r="AH2" s="122" t="inlineStr">
        <is>
          <t>備考</t>
        </is>
      </c>
    </row>
    <row r="3" ht="30" customHeight="1" s="118">
      <c r="A3" s="124" t="inlineStr">
        <is>
          <t>No</t>
        </is>
      </c>
      <c r="B3" s="124" t="inlineStr">
        <is>
          <t>組</t>
        </is>
      </c>
      <c r="C3" s="124" t="inlineStr">
        <is>
          <t>出席番号</t>
        </is>
      </c>
      <c r="D3" s="124" t="inlineStr">
        <is>
          <t>氏名</t>
        </is>
      </c>
      <c r="E3" s="124" t="inlineStr">
        <is>
          <t>ふりがな（氏名）</t>
        </is>
      </c>
      <c r="F3" s="124" t="inlineStr">
        <is>
          <t>生年月日</t>
        </is>
      </c>
      <c r="G3" s="124" t="inlineStr">
        <is>
          <t>郵便番号</t>
        </is>
      </c>
      <c r="H3" s="124" t="inlineStr">
        <is>
          <t>住所</t>
        </is>
      </c>
      <c r="I3" s="124" t="inlineStr">
        <is>
          <t>ふりがな（住所）</t>
        </is>
      </c>
      <c r="J3" s="124" t="inlineStr">
        <is>
          <t>学科</t>
        </is>
      </c>
      <c r="K3" s="124" t="inlineStr">
        <is>
          <t>連絡先 郵便番号</t>
        </is>
      </c>
      <c r="L3" s="124" t="inlineStr">
        <is>
          <t>連絡先 住所</t>
        </is>
      </c>
      <c r="M3" s="124" t="inlineStr">
        <is>
          <t>連絡先 ふりがな</t>
        </is>
      </c>
      <c r="N3" s="124" t="inlineStr">
        <is>
          <t>資格1 名称</t>
        </is>
      </c>
      <c r="O3" s="124" t="inlineStr">
        <is>
          <t>資格1 取得年月</t>
        </is>
      </c>
      <c r="P3" s="124" t="inlineStr">
        <is>
          <t>資格2 名称</t>
        </is>
      </c>
      <c r="Q3" s="124" t="inlineStr">
        <is>
          <t>資格2 取得年月</t>
        </is>
      </c>
      <c r="R3" s="124" t="inlineStr">
        <is>
          <t>資格3 名称</t>
        </is>
      </c>
      <c r="S3" s="124" t="inlineStr">
        <is>
          <t>資格3 取得年月</t>
        </is>
      </c>
      <c r="T3" s="124" t="inlineStr">
        <is>
          <t>資格4 名称</t>
        </is>
      </c>
      <c r="U3" s="124" t="inlineStr">
        <is>
          <t>資格4 取得年月</t>
        </is>
      </c>
      <c r="V3" s="124" t="inlineStr">
        <is>
          <t>資格5 名称</t>
        </is>
      </c>
      <c r="W3" s="124" t="inlineStr">
        <is>
          <t>資格5 取得年月</t>
        </is>
      </c>
      <c r="X3" s="124" t="inlineStr">
        <is>
          <t>資格6 名称</t>
        </is>
      </c>
      <c r="Y3" s="124" t="inlineStr">
        <is>
          <t>資格6 取得年月</t>
        </is>
      </c>
      <c r="Z3" s="124" t="inlineStr">
        <is>
          <t>校内外の諸活動</t>
        </is>
      </c>
      <c r="AA3" s="124" t="inlineStr">
        <is>
          <t>志望の動機</t>
        </is>
      </c>
      <c r="AB3" s="124" t="inlineStr">
        <is>
          <t>希望の職種</t>
        </is>
      </c>
      <c r="AC3" s="124" t="inlineStr">
        <is>
          <t>アピールポイント</t>
        </is>
      </c>
      <c r="AD3" s="124" t="inlineStr">
        <is>
          <t>職歴1 年月</t>
        </is>
      </c>
      <c r="AE3" s="124" t="inlineStr">
        <is>
          <t>職歴1 内容</t>
        </is>
      </c>
      <c r="AF3" s="124" t="inlineStr">
        <is>
          <t>職歴2 年月</t>
        </is>
      </c>
      <c r="AG3" s="124" t="inlineStr">
        <is>
          <t>職歴2 内容</t>
        </is>
      </c>
      <c r="AH3" s="124" t="inlineStr">
        <is>
          <t>備考</t>
        </is>
      </c>
      <c r="AJ3" s="125" t="inlineStr">
        <is>
          <t>照合用（自動）</t>
        </is>
      </c>
    </row>
    <row r="4" hidden="1" s="118">
      <c r="A4" t="inlineStr">
        <is>
          <t>meta.no</t>
        </is>
      </c>
      <c r="B4" t="inlineStr">
        <is>
          <t>meta.class</t>
        </is>
      </c>
      <c r="C4" t="inlineStr">
        <is>
          <t>meta.number</t>
        </is>
      </c>
      <c r="D4" t="inlineStr">
        <is>
          <t>name</t>
        </is>
      </c>
      <c r="E4" t="inlineStr">
        <is>
          <t>name_kana</t>
        </is>
      </c>
      <c r="F4" t="inlineStr">
        <is>
          <t>birth</t>
        </is>
      </c>
      <c r="G4" t="inlineStr">
        <is>
          <t>zip</t>
        </is>
      </c>
      <c r="H4" t="inlineStr">
        <is>
          <t>address</t>
        </is>
      </c>
      <c r="I4" t="inlineStr">
        <is>
          <t>address_kana</t>
        </is>
      </c>
      <c r="J4" t="inlineStr">
        <is>
          <t>course</t>
        </is>
      </c>
      <c r="K4" t="inlineStr">
        <is>
          <t>contact_zip</t>
        </is>
      </c>
      <c r="L4" t="inlineStr">
        <is>
          <t>contact_address</t>
        </is>
      </c>
      <c r="M4" t="inlineStr">
        <is>
          <t>contact_kana</t>
        </is>
      </c>
      <c r="N4" t="inlineStr">
        <is>
          <t>license.1.name</t>
        </is>
      </c>
      <c r="O4" t="inlineStr">
        <is>
          <t>license.1.ym</t>
        </is>
      </c>
      <c r="P4" t="inlineStr">
        <is>
          <t>license.2.name</t>
        </is>
      </c>
      <c r="Q4" t="inlineStr">
        <is>
          <t>license.2.ym</t>
        </is>
      </c>
      <c r="R4" t="inlineStr">
        <is>
          <t>license.3.name</t>
        </is>
      </c>
      <c r="S4" t="inlineStr">
        <is>
          <t>license.3.ym</t>
        </is>
      </c>
      <c r="T4" t="inlineStr">
        <is>
          <t>license.4.name</t>
        </is>
      </c>
      <c r="U4" t="inlineStr">
        <is>
          <t>license.4.ym</t>
        </is>
      </c>
      <c r="V4" t="inlineStr">
        <is>
          <t>license.5.name</t>
        </is>
      </c>
      <c r="W4" t="inlineStr">
        <is>
          <t>license.5.ym</t>
        </is>
      </c>
      <c r="X4" t="inlineStr">
        <is>
          <t>license.6.name</t>
        </is>
      </c>
      <c r="Y4" t="inlineStr">
        <is>
          <t>license.6.ym</t>
        </is>
      </c>
      <c r="Z4" t="inlineStr">
        <is>
          <t>activities</t>
        </is>
      </c>
      <c r="AA4" t="inlineStr">
        <is>
          <t>motivation</t>
        </is>
      </c>
      <c r="AB4" t="inlineStr">
        <is>
          <t>desired_job</t>
        </is>
      </c>
      <c r="AC4" t="inlineStr">
        <is>
          <t>appeal</t>
        </is>
      </c>
      <c r="AD4" t="inlineStr">
        <is>
          <t>job.1.ym</t>
        </is>
      </c>
      <c r="AE4" t="inlineStr">
        <is>
          <t>job.1.text</t>
        </is>
      </c>
      <c r="AF4" t="inlineStr">
        <is>
          <t>job.2.ym</t>
        </is>
      </c>
      <c r="AG4" t="inlineStr">
        <is>
          <t>job.2.text</t>
        </is>
      </c>
      <c r="AH4" t="inlineStr">
        <is>
          <t>remarks</t>
        </is>
      </c>
    </row>
    <row r="5" ht="22" customHeight="1" s="118">
      <c r="A5" s="126" t="n">
        <v>1</v>
      </c>
      <c r="B5" s="126" t="inlineStr">
        <is>
          <t>3年2組</t>
        </is>
      </c>
      <c r="C5" s="126" t="n">
        <v>1</v>
      </c>
      <c r="D5" s="127" t="inlineStr">
        <is>
          <t>佐野 太郎</t>
        </is>
      </c>
      <c r="E5" s="127" t="inlineStr">
        <is>
          <t>さの たろう</t>
        </is>
      </c>
      <c r="F5" s="128" t="n">
        <v>39580</v>
      </c>
      <c r="G5" s="127" t="inlineStr">
        <is>
          <t>5980001</t>
        </is>
      </c>
      <c r="H5" s="127" t="inlineStr">
        <is>
          <t>大阪府泉佐野市市場東1丁目2-3 サンプルハイツ101</t>
        </is>
      </c>
      <c r="I5" s="127">
        <f>IF(G5="","",IFERROR(VLOOKUP(TEXT(VALUE(SUBSTITUTE(G5,"-","")),"0000000"),郵便番号!$A:$C,3,FALSE),""))</f>
        <v/>
      </c>
      <c r="J5" s="127" t="inlineStr">
        <is>
          <t>機械系機械技術科（専科）</t>
        </is>
      </c>
      <c r="K5" s="127" t="n"/>
      <c r="L5" s="127" t="n"/>
      <c r="M5" s="127">
        <f>IF(K5="","",IFERROR(VLOOKUP(TEXT(VALUE(SUBSTITUTE(K5,"-","")),"0000000"),郵便番号!$A:$C,3,FALSE),""))</f>
        <v/>
      </c>
      <c r="N5" s="127" t="inlineStr">
        <is>
          <t>電気工事士第二種</t>
        </is>
      </c>
      <c r="O5" s="128" t="n">
        <v>45444</v>
      </c>
      <c r="P5" s="127" t="inlineStr">
        <is>
          <t>危険物取扱者乙4</t>
        </is>
      </c>
      <c r="Q5" s="128" t="n">
        <v>45717</v>
      </c>
      <c r="R5" s="127" t="inlineStr">
        <is>
          <t>技能検定　機械加工（普通旋盤作業）3級</t>
        </is>
      </c>
      <c r="S5" s="128" t="n">
        <v>45962</v>
      </c>
      <c r="T5" s="127" t="n"/>
      <c r="U5" s="128" t="n"/>
      <c r="V5" s="127" t="n"/>
      <c r="W5" s="128" t="n"/>
      <c r="X5" s="127" t="n"/>
      <c r="Y5" s="128" t="n"/>
      <c r="Z5" s="127" t="inlineStr">
        <is>
          <t>・1年〜3年 機械研究部に所属（3年次は副部長）
・2年 ものづくりコンテスト旋盤作業部門 校内代表
・3年 体育大会 応援団リーダー</t>
        </is>
      </c>
      <c r="AA5" s="127" t="inlineStr">
        <is>
          <t>実習で金属を削って形にする面白さを知り、ものづくりの現場で働きたいと考えるようになりました。貴社は多品種少量の精密加工に強みがあり、若いうちから幅広い機械に触れられると伺っています。学校で学んだ機械加工の基礎を早く現場で活かし、確かな技術を身につけて長く貢献したいと思い志望しました。</t>
        </is>
      </c>
      <c r="AB5" s="127" t="inlineStr">
        <is>
          <t>機械加工・生産技術</t>
        </is>
      </c>
      <c r="AC5" s="127" t="inlineStr">
        <is>
          <t>旋盤とフライス盤の実習で、寸法公差を守る段取りと確認を身につけました。分からないことはその場で質問し、最後まで丁寧にやり切ることを大切にしています。</t>
        </is>
      </c>
      <c r="AD5" s="128" t="n"/>
      <c r="AE5" s="127" t="n"/>
      <c r="AF5" s="128" t="n"/>
      <c r="AG5" s="127" t="n"/>
      <c r="AH5" s="127" t="inlineStr">
        <is>
          <t>普通自動車免許は卒業後に取得予定です。</t>
        </is>
      </c>
      <c r="AJ5">
        <f>SUBSTITUTE(SUBSTITUTE(D5," ",""),"　","")</f>
        <v/>
      </c>
    </row>
    <row r="6" ht="22" customHeight="1" s="118">
      <c r="A6" s="126" t="n">
        <v>2</v>
      </c>
      <c r="B6" s="126" t="inlineStr">
        <is>
          <t>3年2組</t>
        </is>
      </c>
      <c r="C6" s="126" t="n">
        <v>2</v>
      </c>
      <c r="D6" s="127" t="inlineStr">
        <is>
          <t>近畿 花子</t>
        </is>
      </c>
      <c r="E6" s="127" t="inlineStr">
        <is>
          <t>きんき はなこ</t>
        </is>
      </c>
      <c r="F6" s="128" t="n">
        <v>39755</v>
      </c>
      <c r="G6" s="127" t="inlineStr">
        <is>
          <t>5900001</t>
        </is>
      </c>
      <c r="H6" s="127" t="inlineStr">
        <is>
          <t>大阪府堺市堺区南瓦町3-1 テストレジデンス2201号室</t>
        </is>
      </c>
      <c r="I6" s="127">
        <f>IF(G6="","",IFERROR(VLOOKUP(TEXT(VALUE(SUBSTITUTE(G6,"-","")),"0000000"),郵便番号!$A:$C,3,FALSE),""))</f>
        <v/>
      </c>
      <c r="J6" s="127" t="inlineStr">
        <is>
          <t>産業創造系製品開発科（専科）</t>
        </is>
      </c>
      <c r="K6" s="127" t="inlineStr">
        <is>
          <t>5980048</t>
        </is>
      </c>
      <c r="L6" s="127" t="inlineStr">
        <is>
          <t>大阪府泉佐野市りんくう往来北1-1 保護者 近畿一郎方</t>
        </is>
      </c>
      <c r="M6" s="127">
        <f>IF(K6="","",IFERROR(VLOOKUP(TEXT(VALUE(SUBSTITUTE(K6,"-","")),"0000000"),郵便番号!$A:$C,3,FALSE),""))</f>
        <v/>
      </c>
      <c r="N6" s="127" t="inlineStr">
        <is>
          <t>計算技術検定3級</t>
        </is>
      </c>
      <c r="O6" s="128" t="n">
        <v>45597</v>
      </c>
      <c r="P6" s="127" t="inlineStr">
        <is>
          <t>基礎製図検定</t>
        </is>
      </c>
      <c r="Q6" s="128" t="n">
        <v>45413</v>
      </c>
      <c r="R6" s="127" t="n"/>
      <c r="S6" s="128" t="n"/>
      <c r="T6" s="127" t="n"/>
      <c r="U6" s="128" t="n"/>
      <c r="V6" s="127" t="n"/>
      <c r="W6" s="128" t="n"/>
      <c r="X6" s="127" t="n"/>
      <c r="Y6" s="128" t="n"/>
      <c r="Z6" s="127" t="inlineStr">
        <is>
          <t>・生徒会 会計（2年）
・吹奏楽部 パートリーダー（3年）
・海岸清掃活動に参加（1年〜3年）</t>
        </is>
      </c>
      <c r="AA6" s="127" t="inlineStr">
        <is>
          <t>工場見学で、たくさんの部品が計画どおりに動いて製品になる仕組みに興味を持ちました。簿記と情報の授業で学んだことを活かして、現場を支える仕事に就きたいと考え志望しました。</t>
        </is>
      </c>
      <c r="AB6" s="127" t="inlineStr">
        <is>
          <t>生産管理・事務</t>
        </is>
      </c>
      <c r="AC6" s="127" t="inlineStr">
        <is>
          <t>3年間、無遅刻無欠席で続けてきました。人と話すことが好きで、部活動では初心者の後輩の指導を担当しました。</t>
        </is>
      </c>
      <c r="AD6" s="128" t="n"/>
      <c r="AE6" s="127" t="n"/>
      <c r="AF6" s="128" t="n"/>
      <c r="AG6" s="127" t="n"/>
      <c r="AH6" s="127" t="n"/>
      <c r="AJ6">
        <f>SUBSTITUTE(SUBSTITUTE(D6," ",""),"　","")</f>
        <v/>
      </c>
    </row>
    <row r="7" ht="22" customHeight="1" s="118">
      <c r="A7" s="126" t="n">
        <v>3</v>
      </c>
      <c r="B7" s="126" t="inlineStr">
        <is>
          <t>3年2組</t>
        </is>
      </c>
      <c r="C7" s="126" t="n">
        <v>3</v>
      </c>
      <c r="D7" s="127" t="inlineStr">
        <is>
          <t>泉州 一郎</t>
        </is>
      </c>
      <c r="E7" s="127" t="inlineStr">
        <is>
          <t>せんしゅう いちろう</t>
        </is>
      </c>
      <c r="F7" s="128" t="n">
        <v>39467</v>
      </c>
      <c r="G7" s="127" t="inlineStr">
        <is>
          <t>5960076</t>
        </is>
      </c>
      <c r="H7" s="127" t="inlineStr">
        <is>
          <t>大阪府岸和田市野田町1-1-1</t>
        </is>
      </c>
      <c r="I7" s="127">
        <f>IF(G7="","",IFERROR(VLOOKUP(TEXT(VALUE(SUBSTITUTE(G7,"-","")),"0000000"),郵便番号!$A:$C,3,FALSE),""))</f>
        <v/>
      </c>
      <c r="J7" s="127" t="inlineStr">
        <is>
          <t>電気系電気技術科（専科）</t>
        </is>
      </c>
      <c r="K7" s="127" t="n"/>
      <c r="L7" s="127" t="n"/>
      <c r="M7" s="127">
        <f>IF(K7="","",IFERROR(VLOOKUP(TEXT(VALUE(SUBSTITUTE(K7,"-","")),"0000000"),郵便番号!$A:$C,3,FALSE),""))</f>
        <v/>
      </c>
      <c r="N7" s="127" t="inlineStr">
        <is>
          <t>小型フォークリフト運転特別教育講習修了</t>
        </is>
      </c>
      <c r="O7" s="128" t="n">
        <v>45870</v>
      </c>
      <c r="P7" s="127" t="n"/>
      <c r="Q7" s="128" t="n"/>
      <c r="R7" s="127" t="n"/>
      <c r="S7" s="128" t="n"/>
      <c r="T7" s="127" t="n"/>
      <c r="U7" s="128" t="n"/>
      <c r="V7" s="127" t="n"/>
      <c r="W7" s="128" t="n"/>
      <c r="X7" s="127" t="n"/>
      <c r="Y7" s="128" t="n"/>
      <c r="Z7" s="127" t="inlineStr">
        <is>
          <t>・ソフトテニス部 主将（3年）
・泉州オープンファクトリー参加（2年）</t>
        </is>
      </c>
      <c r="AA7" s="127" t="inlineStr">
        <is>
          <t>インターンシップで貴社の現場を見学し、機械を扱う正確さに憧れました。基礎から学んで一人前になりたいと思い志望しました。</t>
        </is>
      </c>
      <c r="AB7" s="127" t="inlineStr">
        <is>
          <t>機械オペレーター</t>
        </is>
      </c>
      <c r="AC7" s="127" t="inlineStr">
        <is>
          <t>部活動で主将を務め、練習メニューを考えて部員をまとめました。体力に自信があります。</t>
        </is>
      </c>
      <c r="AD7" s="128" t="n"/>
      <c r="AE7" s="127" t="n"/>
      <c r="AF7" s="128" t="n"/>
      <c r="AG7" s="127" t="n"/>
      <c r="AH7" s="127" t="n"/>
      <c r="AJ7">
        <f>SUBSTITUTE(SUBSTITUTE(D7," ",""),"　","")</f>
        <v/>
      </c>
    </row>
    <row r="8" ht="22" customHeight="1" s="118">
      <c r="A8" s="126" t="n">
        <v>4</v>
      </c>
      <c r="B8" s="126" t="n"/>
      <c r="C8" s="126" t="n"/>
      <c r="D8" s="127" t="n"/>
      <c r="E8" s="127" t="n"/>
      <c r="F8" s="128" t="n"/>
      <c r="G8" s="127" t="n"/>
      <c r="H8" s="127" t="n"/>
      <c r="I8" s="127">
        <f>IF(G8="","",IFERROR(VLOOKUP(TEXT(VALUE(SUBSTITUTE(G8,"-","")),"0000000"),郵便番号!$A:$C,3,FALSE),""))</f>
        <v/>
      </c>
      <c r="J8" s="127" t="n"/>
      <c r="K8" s="127" t="n"/>
      <c r="L8" s="127" t="n"/>
      <c r="M8" s="127">
        <f>IF(K8="","",IFERROR(VLOOKUP(TEXT(VALUE(SUBSTITUTE(K8,"-","")),"0000000"),郵便番号!$A:$C,3,FALSE),""))</f>
        <v/>
      </c>
      <c r="N8" s="127" t="n"/>
      <c r="O8" s="128" t="n"/>
      <c r="P8" s="127" t="n"/>
      <c r="Q8" s="128" t="n"/>
      <c r="R8" s="127" t="n"/>
      <c r="S8" s="128" t="n"/>
      <c r="T8" s="127" t="n"/>
      <c r="U8" s="128" t="n"/>
      <c r="V8" s="127" t="n"/>
      <c r="W8" s="128" t="n"/>
      <c r="X8" s="127" t="n"/>
      <c r="Y8" s="128" t="n"/>
      <c r="Z8" s="127" t="n"/>
      <c r="AA8" s="127" t="n"/>
      <c r="AB8" s="127" t="n"/>
      <c r="AC8" s="127" t="n"/>
      <c r="AD8" s="128" t="n"/>
      <c r="AE8" s="127" t="n"/>
      <c r="AF8" s="128" t="n"/>
      <c r="AG8" s="127" t="n"/>
      <c r="AH8" s="127" t="n"/>
      <c r="AJ8">
        <f>SUBSTITUTE(SUBSTITUTE(D8," ",""),"　","")</f>
        <v/>
      </c>
    </row>
    <row r="9" ht="22" customHeight="1" s="118">
      <c r="A9" s="126" t="n">
        <v>5</v>
      </c>
      <c r="B9" s="126" t="n"/>
      <c r="C9" s="126" t="n"/>
      <c r="D9" s="127" t="n"/>
      <c r="E9" s="127" t="n"/>
      <c r="F9" s="128" t="n"/>
      <c r="G9" s="127" t="n"/>
      <c r="H9" s="127" t="n"/>
      <c r="I9" s="127">
        <f>IF(G9="","",IFERROR(VLOOKUP(TEXT(VALUE(SUBSTITUTE(G9,"-","")),"0000000"),郵便番号!$A:$C,3,FALSE),""))</f>
        <v/>
      </c>
      <c r="J9" s="127" t="n"/>
      <c r="K9" s="127" t="n"/>
      <c r="L9" s="127" t="n"/>
      <c r="M9" s="127">
        <f>IF(K9="","",IFERROR(VLOOKUP(TEXT(VALUE(SUBSTITUTE(K9,"-","")),"0000000"),郵便番号!$A:$C,3,FALSE),""))</f>
        <v/>
      </c>
      <c r="N9" s="127" t="n"/>
      <c r="O9" s="128" t="n"/>
      <c r="P9" s="127" t="n"/>
      <c r="Q9" s="128" t="n"/>
      <c r="R9" s="127" t="n"/>
      <c r="S9" s="128" t="n"/>
      <c r="T9" s="127" t="n"/>
      <c r="U9" s="128" t="n"/>
      <c r="V9" s="127" t="n"/>
      <c r="W9" s="128" t="n"/>
      <c r="X9" s="127" t="n"/>
      <c r="Y9" s="128" t="n"/>
      <c r="Z9" s="127" t="n"/>
      <c r="AA9" s="127" t="n"/>
      <c r="AB9" s="127" t="n"/>
      <c r="AC9" s="127" t="n"/>
      <c r="AD9" s="128" t="n"/>
      <c r="AE9" s="127" t="n"/>
      <c r="AF9" s="128" t="n"/>
      <c r="AG9" s="127" t="n"/>
      <c r="AH9" s="127" t="n"/>
      <c r="AJ9">
        <f>SUBSTITUTE(SUBSTITUTE(D9," ",""),"　","")</f>
        <v/>
      </c>
    </row>
    <row r="10" ht="22" customHeight="1" s="118">
      <c r="A10" s="126" t="n">
        <v>6</v>
      </c>
      <c r="B10" s="126" t="n"/>
      <c r="C10" s="126" t="n"/>
      <c r="D10" s="127" t="n"/>
      <c r="E10" s="127" t="n"/>
      <c r="F10" s="128" t="n"/>
      <c r="G10" s="127" t="n"/>
      <c r="H10" s="127" t="n"/>
      <c r="I10" s="127">
        <f>IF(G10="","",IFERROR(VLOOKUP(TEXT(VALUE(SUBSTITUTE(G10,"-","")),"0000000"),郵便番号!$A:$C,3,FALSE),""))</f>
        <v/>
      </c>
      <c r="J10" s="127" t="n"/>
      <c r="K10" s="127" t="n"/>
      <c r="L10" s="127" t="n"/>
      <c r="M10" s="127">
        <f>IF(K10="","",IFERROR(VLOOKUP(TEXT(VALUE(SUBSTITUTE(K10,"-","")),"0000000"),郵便番号!$A:$C,3,FALSE),""))</f>
        <v/>
      </c>
      <c r="N10" s="127" t="n"/>
      <c r="O10" s="128" t="n"/>
      <c r="P10" s="127" t="n"/>
      <c r="Q10" s="128" t="n"/>
      <c r="R10" s="127" t="n"/>
      <c r="S10" s="128" t="n"/>
      <c r="T10" s="127" t="n"/>
      <c r="U10" s="128" t="n"/>
      <c r="V10" s="127" t="n"/>
      <c r="W10" s="128" t="n"/>
      <c r="X10" s="127" t="n"/>
      <c r="Y10" s="128" t="n"/>
      <c r="Z10" s="127" t="n"/>
      <c r="AA10" s="127" t="n"/>
      <c r="AB10" s="127" t="n"/>
      <c r="AC10" s="127" t="n"/>
      <c r="AD10" s="128" t="n"/>
      <c r="AE10" s="127" t="n"/>
      <c r="AF10" s="128" t="n"/>
      <c r="AG10" s="127" t="n"/>
      <c r="AH10" s="127" t="n"/>
      <c r="AJ10">
        <f>SUBSTITUTE(SUBSTITUTE(D10," ",""),"　","")</f>
        <v/>
      </c>
    </row>
    <row r="11" ht="22" customHeight="1" s="118">
      <c r="A11" s="126" t="n">
        <v>7</v>
      </c>
      <c r="B11" s="126" t="n"/>
      <c r="C11" s="126" t="n"/>
      <c r="D11" s="127" t="n"/>
      <c r="E11" s="127" t="n"/>
      <c r="F11" s="128" t="n"/>
      <c r="G11" s="127" t="n"/>
      <c r="H11" s="127" t="n"/>
      <c r="I11" s="127">
        <f>IF(G11="","",IFERROR(VLOOKUP(TEXT(VALUE(SUBSTITUTE(G11,"-","")),"0000000"),郵便番号!$A:$C,3,FALSE),""))</f>
        <v/>
      </c>
      <c r="J11" s="127" t="n"/>
      <c r="K11" s="127" t="n"/>
      <c r="L11" s="127" t="n"/>
      <c r="M11" s="127">
        <f>IF(K11="","",IFERROR(VLOOKUP(TEXT(VALUE(SUBSTITUTE(K11,"-","")),"0000000"),郵便番号!$A:$C,3,FALSE),""))</f>
        <v/>
      </c>
      <c r="N11" s="127" t="n"/>
      <c r="O11" s="128" t="n"/>
      <c r="P11" s="127" t="n"/>
      <c r="Q11" s="128" t="n"/>
      <c r="R11" s="127" t="n"/>
      <c r="S11" s="128" t="n"/>
      <c r="T11" s="127" t="n"/>
      <c r="U11" s="128" t="n"/>
      <c r="V11" s="127" t="n"/>
      <c r="W11" s="128" t="n"/>
      <c r="X11" s="127" t="n"/>
      <c r="Y11" s="128" t="n"/>
      <c r="Z11" s="127" t="n"/>
      <c r="AA11" s="127" t="n"/>
      <c r="AB11" s="127" t="n"/>
      <c r="AC11" s="127" t="n"/>
      <c r="AD11" s="128" t="n"/>
      <c r="AE11" s="127" t="n"/>
      <c r="AF11" s="128" t="n"/>
      <c r="AG11" s="127" t="n"/>
      <c r="AH11" s="127" t="n"/>
      <c r="AJ11">
        <f>SUBSTITUTE(SUBSTITUTE(D11," ",""),"　","")</f>
        <v/>
      </c>
    </row>
    <row r="12" ht="22" customHeight="1" s="118">
      <c r="A12" s="126" t="n">
        <v>8</v>
      </c>
      <c r="B12" s="126" t="n"/>
      <c r="C12" s="126" t="n"/>
      <c r="D12" s="127" t="n"/>
      <c r="E12" s="127" t="n"/>
      <c r="F12" s="128" t="n"/>
      <c r="G12" s="127" t="n"/>
      <c r="H12" s="127" t="n"/>
      <c r="I12" s="127">
        <f>IF(G12="","",IFERROR(VLOOKUP(TEXT(VALUE(SUBSTITUTE(G12,"-","")),"0000000"),郵便番号!$A:$C,3,FALSE),""))</f>
        <v/>
      </c>
      <c r="J12" s="127" t="n"/>
      <c r="K12" s="127" t="n"/>
      <c r="L12" s="127" t="n"/>
      <c r="M12" s="127">
        <f>IF(K12="","",IFERROR(VLOOKUP(TEXT(VALUE(SUBSTITUTE(K12,"-","")),"0000000"),郵便番号!$A:$C,3,FALSE),""))</f>
        <v/>
      </c>
      <c r="N12" s="127" t="n"/>
      <c r="O12" s="128" t="n"/>
      <c r="P12" s="127" t="n"/>
      <c r="Q12" s="128" t="n"/>
      <c r="R12" s="127" t="n"/>
      <c r="S12" s="128" t="n"/>
      <c r="T12" s="127" t="n"/>
      <c r="U12" s="128" t="n"/>
      <c r="V12" s="127" t="n"/>
      <c r="W12" s="128" t="n"/>
      <c r="X12" s="127" t="n"/>
      <c r="Y12" s="128" t="n"/>
      <c r="Z12" s="127" t="n"/>
      <c r="AA12" s="127" t="n"/>
      <c r="AB12" s="127" t="n"/>
      <c r="AC12" s="127" t="n"/>
      <c r="AD12" s="128" t="n"/>
      <c r="AE12" s="127" t="n"/>
      <c r="AF12" s="128" t="n"/>
      <c r="AG12" s="127" t="n"/>
      <c r="AH12" s="127" t="n"/>
      <c r="AJ12">
        <f>SUBSTITUTE(SUBSTITUTE(D12," ",""),"　","")</f>
        <v/>
      </c>
    </row>
    <row r="13" ht="22" customHeight="1" s="118">
      <c r="A13" s="126" t="n">
        <v>9</v>
      </c>
      <c r="B13" s="126" t="n"/>
      <c r="C13" s="126" t="n"/>
      <c r="D13" s="127" t="n"/>
      <c r="E13" s="127" t="n"/>
      <c r="F13" s="128" t="n"/>
      <c r="G13" s="127" t="n"/>
      <c r="H13" s="127" t="n"/>
      <c r="I13" s="127">
        <f>IF(G13="","",IFERROR(VLOOKUP(TEXT(VALUE(SUBSTITUTE(G13,"-","")),"0000000"),郵便番号!$A:$C,3,FALSE),""))</f>
        <v/>
      </c>
      <c r="J13" s="127" t="n"/>
      <c r="K13" s="127" t="n"/>
      <c r="L13" s="127" t="n"/>
      <c r="M13" s="127">
        <f>IF(K13="","",IFERROR(VLOOKUP(TEXT(VALUE(SUBSTITUTE(K13,"-","")),"0000000"),郵便番号!$A:$C,3,FALSE),""))</f>
        <v/>
      </c>
      <c r="N13" s="127" t="n"/>
      <c r="O13" s="128" t="n"/>
      <c r="P13" s="127" t="n"/>
      <c r="Q13" s="128" t="n"/>
      <c r="R13" s="127" t="n"/>
      <c r="S13" s="128" t="n"/>
      <c r="T13" s="127" t="n"/>
      <c r="U13" s="128" t="n"/>
      <c r="V13" s="127" t="n"/>
      <c r="W13" s="128" t="n"/>
      <c r="X13" s="127" t="n"/>
      <c r="Y13" s="128" t="n"/>
      <c r="Z13" s="127" t="n"/>
      <c r="AA13" s="127" t="n"/>
      <c r="AB13" s="127" t="n"/>
      <c r="AC13" s="127" t="n"/>
      <c r="AD13" s="128" t="n"/>
      <c r="AE13" s="127" t="n"/>
      <c r="AF13" s="128" t="n"/>
      <c r="AG13" s="127" t="n"/>
      <c r="AH13" s="127" t="n"/>
      <c r="AJ13">
        <f>SUBSTITUTE(SUBSTITUTE(D13," ",""),"　","")</f>
        <v/>
      </c>
    </row>
    <row r="14" ht="22" customHeight="1" s="118">
      <c r="A14" s="126" t="n">
        <v>10</v>
      </c>
      <c r="B14" s="126" t="n"/>
      <c r="C14" s="126" t="n"/>
      <c r="D14" s="127" t="n"/>
      <c r="E14" s="127" t="n"/>
      <c r="F14" s="128" t="n"/>
      <c r="G14" s="127" t="n"/>
      <c r="H14" s="127" t="n"/>
      <c r="I14" s="127">
        <f>IF(G14="","",IFERROR(VLOOKUP(TEXT(VALUE(SUBSTITUTE(G14,"-","")),"0000000"),郵便番号!$A:$C,3,FALSE),""))</f>
        <v/>
      </c>
      <c r="J14" s="127" t="n"/>
      <c r="K14" s="127" t="n"/>
      <c r="L14" s="127" t="n"/>
      <c r="M14" s="127">
        <f>IF(K14="","",IFERROR(VLOOKUP(TEXT(VALUE(SUBSTITUTE(K14,"-","")),"0000000"),郵便番号!$A:$C,3,FALSE),""))</f>
        <v/>
      </c>
      <c r="N14" s="127" t="n"/>
      <c r="O14" s="128" t="n"/>
      <c r="P14" s="127" t="n"/>
      <c r="Q14" s="128" t="n"/>
      <c r="R14" s="127" t="n"/>
      <c r="S14" s="128" t="n"/>
      <c r="T14" s="127" t="n"/>
      <c r="U14" s="128" t="n"/>
      <c r="V14" s="127" t="n"/>
      <c r="W14" s="128" t="n"/>
      <c r="X14" s="127" t="n"/>
      <c r="Y14" s="128" t="n"/>
      <c r="Z14" s="127" t="n"/>
      <c r="AA14" s="127" t="n"/>
      <c r="AB14" s="127" t="n"/>
      <c r="AC14" s="127" t="n"/>
      <c r="AD14" s="128" t="n"/>
      <c r="AE14" s="127" t="n"/>
      <c r="AF14" s="128" t="n"/>
      <c r="AG14" s="127" t="n"/>
      <c r="AH14" s="127" t="n"/>
      <c r="AJ14">
        <f>SUBSTITUTE(SUBSTITUTE(D14," ",""),"　","")</f>
        <v/>
      </c>
    </row>
    <row r="15" ht="22" customHeight="1" s="118">
      <c r="A15" s="126" t="n">
        <v>11</v>
      </c>
      <c r="B15" s="126" t="n"/>
      <c r="C15" s="126" t="n"/>
      <c r="D15" s="127" t="n"/>
      <c r="E15" s="127" t="n"/>
      <c r="F15" s="128" t="n"/>
      <c r="G15" s="127" t="n"/>
      <c r="H15" s="127" t="n"/>
      <c r="I15" s="127">
        <f>IF(G15="","",IFERROR(VLOOKUP(TEXT(VALUE(SUBSTITUTE(G15,"-","")),"0000000"),郵便番号!$A:$C,3,FALSE),""))</f>
        <v/>
      </c>
      <c r="J15" s="127" t="n"/>
      <c r="K15" s="127" t="n"/>
      <c r="L15" s="127" t="n"/>
      <c r="M15" s="127">
        <f>IF(K15="","",IFERROR(VLOOKUP(TEXT(VALUE(SUBSTITUTE(K15,"-","")),"0000000"),郵便番号!$A:$C,3,FALSE),""))</f>
        <v/>
      </c>
      <c r="N15" s="127" t="n"/>
      <c r="O15" s="128" t="n"/>
      <c r="P15" s="127" t="n"/>
      <c r="Q15" s="128" t="n"/>
      <c r="R15" s="127" t="n"/>
      <c r="S15" s="128" t="n"/>
      <c r="T15" s="127" t="n"/>
      <c r="U15" s="128" t="n"/>
      <c r="V15" s="127" t="n"/>
      <c r="W15" s="128" t="n"/>
      <c r="X15" s="127" t="n"/>
      <c r="Y15" s="128" t="n"/>
      <c r="Z15" s="127" t="n"/>
      <c r="AA15" s="127" t="n"/>
      <c r="AB15" s="127" t="n"/>
      <c r="AC15" s="127" t="n"/>
      <c r="AD15" s="128" t="n"/>
      <c r="AE15" s="127" t="n"/>
      <c r="AF15" s="128" t="n"/>
      <c r="AG15" s="127" t="n"/>
      <c r="AH15" s="127" t="n"/>
      <c r="AJ15">
        <f>SUBSTITUTE(SUBSTITUTE(D15," ",""),"　","")</f>
        <v/>
      </c>
    </row>
    <row r="16" ht="22" customHeight="1" s="118">
      <c r="A16" s="126" t="n">
        <v>12</v>
      </c>
      <c r="B16" s="126" t="n"/>
      <c r="C16" s="126" t="n"/>
      <c r="D16" s="127" t="n"/>
      <c r="E16" s="127" t="n"/>
      <c r="F16" s="128" t="n"/>
      <c r="G16" s="127" t="n"/>
      <c r="H16" s="127" t="n"/>
      <c r="I16" s="127">
        <f>IF(G16="","",IFERROR(VLOOKUP(TEXT(VALUE(SUBSTITUTE(G16,"-","")),"0000000"),郵便番号!$A:$C,3,FALSE),""))</f>
        <v/>
      </c>
      <c r="J16" s="127" t="n"/>
      <c r="K16" s="127" t="n"/>
      <c r="L16" s="127" t="n"/>
      <c r="M16" s="127">
        <f>IF(K16="","",IFERROR(VLOOKUP(TEXT(VALUE(SUBSTITUTE(K16,"-","")),"0000000"),郵便番号!$A:$C,3,FALSE),""))</f>
        <v/>
      </c>
      <c r="N16" s="127" t="n"/>
      <c r="O16" s="128" t="n"/>
      <c r="P16" s="127" t="n"/>
      <c r="Q16" s="128" t="n"/>
      <c r="R16" s="127" t="n"/>
      <c r="S16" s="128" t="n"/>
      <c r="T16" s="127" t="n"/>
      <c r="U16" s="128" t="n"/>
      <c r="V16" s="127" t="n"/>
      <c r="W16" s="128" t="n"/>
      <c r="X16" s="127" t="n"/>
      <c r="Y16" s="128" t="n"/>
      <c r="Z16" s="127" t="n"/>
      <c r="AA16" s="127" t="n"/>
      <c r="AB16" s="127" t="n"/>
      <c r="AC16" s="127" t="n"/>
      <c r="AD16" s="128" t="n"/>
      <c r="AE16" s="127" t="n"/>
      <c r="AF16" s="128" t="n"/>
      <c r="AG16" s="127" t="n"/>
      <c r="AH16" s="127" t="n"/>
      <c r="AJ16">
        <f>SUBSTITUTE(SUBSTITUTE(D16," ",""),"　","")</f>
        <v/>
      </c>
    </row>
    <row r="17" ht="22" customHeight="1" s="118">
      <c r="A17" s="126" t="n">
        <v>13</v>
      </c>
      <c r="B17" s="126" t="n"/>
      <c r="C17" s="126" t="n"/>
      <c r="D17" s="127" t="n"/>
      <c r="E17" s="127" t="n"/>
      <c r="F17" s="128" t="n"/>
      <c r="G17" s="127" t="n"/>
      <c r="H17" s="127" t="n"/>
      <c r="I17" s="127">
        <f>IF(G17="","",IFERROR(VLOOKUP(TEXT(VALUE(SUBSTITUTE(G17,"-","")),"0000000"),郵便番号!$A:$C,3,FALSE),""))</f>
        <v/>
      </c>
      <c r="J17" s="127" t="n"/>
      <c r="K17" s="127" t="n"/>
      <c r="L17" s="127" t="n"/>
      <c r="M17" s="127">
        <f>IF(K17="","",IFERROR(VLOOKUP(TEXT(VALUE(SUBSTITUTE(K17,"-","")),"0000000"),郵便番号!$A:$C,3,FALSE),""))</f>
        <v/>
      </c>
      <c r="N17" s="127" t="n"/>
      <c r="O17" s="128" t="n"/>
      <c r="P17" s="127" t="n"/>
      <c r="Q17" s="128" t="n"/>
      <c r="R17" s="127" t="n"/>
      <c r="S17" s="128" t="n"/>
      <c r="T17" s="127" t="n"/>
      <c r="U17" s="128" t="n"/>
      <c r="V17" s="127" t="n"/>
      <c r="W17" s="128" t="n"/>
      <c r="X17" s="127" t="n"/>
      <c r="Y17" s="128" t="n"/>
      <c r="Z17" s="127" t="n"/>
      <c r="AA17" s="127" t="n"/>
      <c r="AB17" s="127" t="n"/>
      <c r="AC17" s="127" t="n"/>
      <c r="AD17" s="128" t="n"/>
      <c r="AE17" s="127" t="n"/>
      <c r="AF17" s="128" t="n"/>
      <c r="AG17" s="127" t="n"/>
      <c r="AH17" s="127" t="n"/>
      <c r="AJ17">
        <f>SUBSTITUTE(SUBSTITUTE(D17," ",""),"　","")</f>
        <v/>
      </c>
    </row>
    <row r="18" ht="22" customHeight="1" s="118">
      <c r="A18" s="126" t="n">
        <v>14</v>
      </c>
      <c r="B18" s="126" t="n"/>
      <c r="C18" s="126" t="n"/>
      <c r="D18" s="127" t="n"/>
      <c r="E18" s="127" t="n"/>
      <c r="F18" s="128" t="n"/>
      <c r="G18" s="127" t="n"/>
      <c r="H18" s="127" t="n"/>
      <c r="I18" s="127">
        <f>IF(G18="","",IFERROR(VLOOKUP(TEXT(VALUE(SUBSTITUTE(G18,"-","")),"0000000"),郵便番号!$A:$C,3,FALSE),""))</f>
        <v/>
      </c>
      <c r="J18" s="127" t="n"/>
      <c r="K18" s="127" t="n"/>
      <c r="L18" s="127" t="n"/>
      <c r="M18" s="127">
        <f>IF(K18="","",IFERROR(VLOOKUP(TEXT(VALUE(SUBSTITUTE(K18,"-","")),"0000000"),郵便番号!$A:$C,3,FALSE),""))</f>
        <v/>
      </c>
      <c r="N18" s="127" t="n"/>
      <c r="O18" s="128" t="n"/>
      <c r="P18" s="127" t="n"/>
      <c r="Q18" s="128" t="n"/>
      <c r="R18" s="127" t="n"/>
      <c r="S18" s="128" t="n"/>
      <c r="T18" s="127" t="n"/>
      <c r="U18" s="128" t="n"/>
      <c r="V18" s="127" t="n"/>
      <c r="W18" s="128" t="n"/>
      <c r="X18" s="127" t="n"/>
      <c r="Y18" s="128" t="n"/>
      <c r="Z18" s="127" t="n"/>
      <c r="AA18" s="127" t="n"/>
      <c r="AB18" s="127" t="n"/>
      <c r="AC18" s="127" t="n"/>
      <c r="AD18" s="128" t="n"/>
      <c r="AE18" s="127" t="n"/>
      <c r="AF18" s="128" t="n"/>
      <c r="AG18" s="127" t="n"/>
      <c r="AH18" s="127" t="n"/>
      <c r="AJ18">
        <f>SUBSTITUTE(SUBSTITUTE(D18," ",""),"　","")</f>
        <v/>
      </c>
    </row>
    <row r="19" ht="22" customHeight="1" s="118">
      <c r="A19" s="126" t="n">
        <v>15</v>
      </c>
      <c r="B19" s="126" t="n"/>
      <c r="C19" s="126" t="n"/>
      <c r="D19" s="127" t="n"/>
      <c r="E19" s="127" t="n"/>
      <c r="F19" s="128" t="n"/>
      <c r="G19" s="127" t="n"/>
      <c r="H19" s="127" t="n"/>
      <c r="I19" s="127">
        <f>IF(G19="","",IFERROR(VLOOKUP(TEXT(VALUE(SUBSTITUTE(G19,"-","")),"0000000"),郵便番号!$A:$C,3,FALSE),""))</f>
        <v/>
      </c>
      <c r="J19" s="127" t="n"/>
      <c r="K19" s="127" t="n"/>
      <c r="L19" s="127" t="n"/>
      <c r="M19" s="127">
        <f>IF(K19="","",IFERROR(VLOOKUP(TEXT(VALUE(SUBSTITUTE(K19,"-","")),"0000000"),郵便番号!$A:$C,3,FALSE),""))</f>
        <v/>
      </c>
      <c r="N19" s="127" t="n"/>
      <c r="O19" s="128" t="n"/>
      <c r="P19" s="127" t="n"/>
      <c r="Q19" s="128" t="n"/>
      <c r="R19" s="127" t="n"/>
      <c r="S19" s="128" t="n"/>
      <c r="T19" s="127" t="n"/>
      <c r="U19" s="128" t="n"/>
      <c r="V19" s="127" t="n"/>
      <c r="W19" s="128" t="n"/>
      <c r="X19" s="127" t="n"/>
      <c r="Y19" s="128" t="n"/>
      <c r="Z19" s="127" t="n"/>
      <c r="AA19" s="127" t="n"/>
      <c r="AB19" s="127" t="n"/>
      <c r="AC19" s="127" t="n"/>
      <c r="AD19" s="128" t="n"/>
      <c r="AE19" s="127" t="n"/>
      <c r="AF19" s="128" t="n"/>
      <c r="AG19" s="127" t="n"/>
      <c r="AH19" s="127" t="n"/>
      <c r="AJ19">
        <f>SUBSTITUTE(SUBSTITUTE(D19," ",""),"　","")</f>
        <v/>
      </c>
    </row>
    <row r="20" ht="22" customHeight="1" s="118">
      <c r="A20" s="126" t="n">
        <v>16</v>
      </c>
      <c r="B20" s="126" t="n"/>
      <c r="C20" s="126" t="n"/>
      <c r="D20" s="127" t="n"/>
      <c r="E20" s="127" t="n"/>
      <c r="F20" s="128" t="n"/>
      <c r="G20" s="127" t="n"/>
      <c r="H20" s="127" t="n"/>
      <c r="I20" s="127">
        <f>IF(G20="","",IFERROR(VLOOKUP(TEXT(VALUE(SUBSTITUTE(G20,"-","")),"0000000"),郵便番号!$A:$C,3,FALSE),""))</f>
        <v/>
      </c>
      <c r="J20" s="127" t="n"/>
      <c r="K20" s="127" t="n"/>
      <c r="L20" s="127" t="n"/>
      <c r="M20" s="127">
        <f>IF(K20="","",IFERROR(VLOOKUP(TEXT(VALUE(SUBSTITUTE(K20,"-","")),"0000000"),郵便番号!$A:$C,3,FALSE),""))</f>
        <v/>
      </c>
      <c r="N20" s="127" t="n"/>
      <c r="O20" s="128" t="n"/>
      <c r="P20" s="127" t="n"/>
      <c r="Q20" s="128" t="n"/>
      <c r="R20" s="127" t="n"/>
      <c r="S20" s="128" t="n"/>
      <c r="T20" s="127" t="n"/>
      <c r="U20" s="128" t="n"/>
      <c r="V20" s="127" t="n"/>
      <c r="W20" s="128" t="n"/>
      <c r="X20" s="127" t="n"/>
      <c r="Y20" s="128" t="n"/>
      <c r="Z20" s="127" t="n"/>
      <c r="AA20" s="127" t="n"/>
      <c r="AB20" s="127" t="n"/>
      <c r="AC20" s="127" t="n"/>
      <c r="AD20" s="128" t="n"/>
      <c r="AE20" s="127" t="n"/>
      <c r="AF20" s="128" t="n"/>
      <c r="AG20" s="127" t="n"/>
      <c r="AH20" s="127" t="n"/>
      <c r="AJ20">
        <f>SUBSTITUTE(SUBSTITUTE(D20," ",""),"　","")</f>
        <v/>
      </c>
    </row>
    <row r="21" ht="22" customHeight="1" s="118">
      <c r="A21" s="126" t="n">
        <v>17</v>
      </c>
      <c r="B21" s="126" t="n"/>
      <c r="C21" s="126" t="n"/>
      <c r="D21" s="127" t="n"/>
      <c r="E21" s="127" t="n"/>
      <c r="F21" s="128" t="n"/>
      <c r="G21" s="127" t="n"/>
      <c r="H21" s="127" t="n"/>
      <c r="I21" s="127">
        <f>IF(G21="","",IFERROR(VLOOKUP(TEXT(VALUE(SUBSTITUTE(G21,"-","")),"0000000"),郵便番号!$A:$C,3,FALSE),""))</f>
        <v/>
      </c>
      <c r="J21" s="127" t="n"/>
      <c r="K21" s="127" t="n"/>
      <c r="L21" s="127" t="n"/>
      <c r="M21" s="127">
        <f>IF(K21="","",IFERROR(VLOOKUP(TEXT(VALUE(SUBSTITUTE(K21,"-","")),"0000000"),郵便番号!$A:$C,3,FALSE),""))</f>
        <v/>
      </c>
      <c r="N21" s="127" t="n"/>
      <c r="O21" s="128" t="n"/>
      <c r="P21" s="127" t="n"/>
      <c r="Q21" s="128" t="n"/>
      <c r="R21" s="127" t="n"/>
      <c r="S21" s="128" t="n"/>
      <c r="T21" s="127" t="n"/>
      <c r="U21" s="128" t="n"/>
      <c r="V21" s="127" t="n"/>
      <c r="W21" s="128" t="n"/>
      <c r="X21" s="127" t="n"/>
      <c r="Y21" s="128" t="n"/>
      <c r="Z21" s="127" t="n"/>
      <c r="AA21" s="127" t="n"/>
      <c r="AB21" s="127" t="n"/>
      <c r="AC21" s="127" t="n"/>
      <c r="AD21" s="128" t="n"/>
      <c r="AE21" s="127" t="n"/>
      <c r="AF21" s="128" t="n"/>
      <c r="AG21" s="127" t="n"/>
      <c r="AH21" s="127" t="n"/>
      <c r="AJ21">
        <f>SUBSTITUTE(SUBSTITUTE(D21," ",""),"　","")</f>
        <v/>
      </c>
    </row>
    <row r="22" ht="22" customHeight="1" s="118">
      <c r="A22" s="126" t="n">
        <v>18</v>
      </c>
      <c r="B22" s="126" t="n"/>
      <c r="C22" s="126" t="n"/>
      <c r="D22" s="127" t="n"/>
      <c r="E22" s="127" t="n"/>
      <c r="F22" s="128" t="n"/>
      <c r="G22" s="127" t="n"/>
      <c r="H22" s="127" t="n"/>
      <c r="I22" s="127">
        <f>IF(G22="","",IFERROR(VLOOKUP(TEXT(VALUE(SUBSTITUTE(G22,"-","")),"0000000"),郵便番号!$A:$C,3,FALSE),""))</f>
        <v/>
      </c>
      <c r="J22" s="127" t="n"/>
      <c r="K22" s="127" t="n"/>
      <c r="L22" s="127" t="n"/>
      <c r="M22" s="127">
        <f>IF(K22="","",IFERROR(VLOOKUP(TEXT(VALUE(SUBSTITUTE(K22,"-","")),"0000000"),郵便番号!$A:$C,3,FALSE),""))</f>
        <v/>
      </c>
      <c r="N22" s="127" t="n"/>
      <c r="O22" s="128" t="n"/>
      <c r="P22" s="127" t="n"/>
      <c r="Q22" s="128" t="n"/>
      <c r="R22" s="127" t="n"/>
      <c r="S22" s="128" t="n"/>
      <c r="T22" s="127" t="n"/>
      <c r="U22" s="128" t="n"/>
      <c r="V22" s="127" t="n"/>
      <c r="W22" s="128" t="n"/>
      <c r="X22" s="127" t="n"/>
      <c r="Y22" s="128" t="n"/>
      <c r="Z22" s="127" t="n"/>
      <c r="AA22" s="127" t="n"/>
      <c r="AB22" s="127" t="n"/>
      <c r="AC22" s="127" t="n"/>
      <c r="AD22" s="128" t="n"/>
      <c r="AE22" s="127" t="n"/>
      <c r="AF22" s="128" t="n"/>
      <c r="AG22" s="127" t="n"/>
      <c r="AH22" s="127" t="n"/>
      <c r="AJ22">
        <f>SUBSTITUTE(SUBSTITUTE(D22," ",""),"　","")</f>
        <v/>
      </c>
    </row>
    <row r="23" ht="22" customHeight="1" s="118">
      <c r="A23" s="126" t="n">
        <v>19</v>
      </c>
      <c r="B23" s="126" t="n"/>
      <c r="C23" s="126" t="n"/>
      <c r="D23" s="127" t="n"/>
      <c r="E23" s="127" t="n"/>
      <c r="F23" s="128" t="n"/>
      <c r="G23" s="127" t="n"/>
      <c r="H23" s="127" t="n"/>
      <c r="I23" s="127">
        <f>IF(G23="","",IFERROR(VLOOKUP(TEXT(VALUE(SUBSTITUTE(G23,"-","")),"0000000"),郵便番号!$A:$C,3,FALSE),""))</f>
        <v/>
      </c>
      <c r="J23" s="127" t="n"/>
      <c r="K23" s="127" t="n"/>
      <c r="L23" s="127" t="n"/>
      <c r="M23" s="127">
        <f>IF(K23="","",IFERROR(VLOOKUP(TEXT(VALUE(SUBSTITUTE(K23,"-","")),"0000000"),郵便番号!$A:$C,3,FALSE),""))</f>
        <v/>
      </c>
      <c r="N23" s="127" t="n"/>
      <c r="O23" s="128" t="n"/>
      <c r="P23" s="127" t="n"/>
      <c r="Q23" s="128" t="n"/>
      <c r="R23" s="127" t="n"/>
      <c r="S23" s="128" t="n"/>
      <c r="T23" s="127" t="n"/>
      <c r="U23" s="128" t="n"/>
      <c r="V23" s="127" t="n"/>
      <c r="W23" s="128" t="n"/>
      <c r="X23" s="127" t="n"/>
      <c r="Y23" s="128" t="n"/>
      <c r="Z23" s="127" t="n"/>
      <c r="AA23" s="127" t="n"/>
      <c r="AB23" s="127" t="n"/>
      <c r="AC23" s="127" t="n"/>
      <c r="AD23" s="128" t="n"/>
      <c r="AE23" s="127" t="n"/>
      <c r="AF23" s="128" t="n"/>
      <c r="AG23" s="127" t="n"/>
      <c r="AH23" s="127" t="n"/>
      <c r="AJ23">
        <f>SUBSTITUTE(SUBSTITUTE(D23," ",""),"　","")</f>
        <v/>
      </c>
    </row>
    <row r="24" ht="22" customHeight="1" s="118">
      <c r="A24" s="126" t="n">
        <v>20</v>
      </c>
      <c r="B24" s="126" t="n"/>
      <c r="C24" s="126" t="n"/>
      <c r="D24" s="127" t="n"/>
      <c r="E24" s="127" t="n"/>
      <c r="F24" s="128" t="n"/>
      <c r="G24" s="127" t="n"/>
      <c r="H24" s="127" t="n"/>
      <c r="I24" s="127">
        <f>IF(G24="","",IFERROR(VLOOKUP(TEXT(VALUE(SUBSTITUTE(G24,"-","")),"0000000"),郵便番号!$A:$C,3,FALSE),""))</f>
        <v/>
      </c>
      <c r="J24" s="127" t="n"/>
      <c r="K24" s="127" t="n"/>
      <c r="L24" s="127" t="n"/>
      <c r="M24" s="127">
        <f>IF(K24="","",IFERROR(VLOOKUP(TEXT(VALUE(SUBSTITUTE(K24,"-","")),"0000000"),郵便番号!$A:$C,3,FALSE),""))</f>
        <v/>
      </c>
      <c r="N24" s="127" t="n"/>
      <c r="O24" s="128" t="n"/>
      <c r="P24" s="127" t="n"/>
      <c r="Q24" s="128" t="n"/>
      <c r="R24" s="127" t="n"/>
      <c r="S24" s="128" t="n"/>
      <c r="T24" s="127" t="n"/>
      <c r="U24" s="128" t="n"/>
      <c r="V24" s="127" t="n"/>
      <c r="W24" s="128" t="n"/>
      <c r="X24" s="127" t="n"/>
      <c r="Y24" s="128" t="n"/>
      <c r="Z24" s="127" t="n"/>
      <c r="AA24" s="127" t="n"/>
      <c r="AB24" s="127" t="n"/>
      <c r="AC24" s="127" t="n"/>
      <c r="AD24" s="128" t="n"/>
      <c r="AE24" s="127" t="n"/>
      <c r="AF24" s="128" t="n"/>
      <c r="AG24" s="127" t="n"/>
      <c r="AH24" s="127" t="n"/>
      <c r="AJ24">
        <f>SUBSTITUTE(SUBSTITUTE(D24," ",""),"　","")</f>
        <v/>
      </c>
    </row>
    <row r="25" ht="22" customHeight="1" s="118">
      <c r="A25" s="126" t="n">
        <v>21</v>
      </c>
      <c r="B25" s="126" t="n"/>
      <c r="C25" s="126" t="n"/>
      <c r="D25" s="127" t="n"/>
      <c r="E25" s="127" t="n"/>
      <c r="F25" s="128" t="n"/>
      <c r="G25" s="127" t="n"/>
      <c r="H25" s="127" t="n"/>
      <c r="I25" s="127">
        <f>IF(G25="","",IFERROR(VLOOKUP(TEXT(VALUE(SUBSTITUTE(G25,"-","")),"0000000"),郵便番号!$A:$C,3,FALSE),""))</f>
        <v/>
      </c>
      <c r="J25" s="127" t="n"/>
      <c r="K25" s="127" t="n"/>
      <c r="L25" s="127" t="n"/>
      <c r="M25" s="127">
        <f>IF(K25="","",IFERROR(VLOOKUP(TEXT(VALUE(SUBSTITUTE(K25,"-","")),"0000000"),郵便番号!$A:$C,3,FALSE),""))</f>
        <v/>
      </c>
      <c r="N25" s="127" t="n"/>
      <c r="O25" s="128" t="n"/>
      <c r="P25" s="127" t="n"/>
      <c r="Q25" s="128" t="n"/>
      <c r="R25" s="127" t="n"/>
      <c r="S25" s="128" t="n"/>
      <c r="T25" s="127" t="n"/>
      <c r="U25" s="128" t="n"/>
      <c r="V25" s="127" t="n"/>
      <c r="W25" s="128" t="n"/>
      <c r="X25" s="127" t="n"/>
      <c r="Y25" s="128" t="n"/>
      <c r="Z25" s="127" t="n"/>
      <c r="AA25" s="127" t="n"/>
      <c r="AB25" s="127" t="n"/>
      <c r="AC25" s="127" t="n"/>
      <c r="AD25" s="128" t="n"/>
      <c r="AE25" s="127" t="n"/>
      <c r="AF25" s="128" t="n"/>
      <c r="AG25" s="127" t="n"/>
      <c r="AH25" s="127" t="n"/>
      <c r="AJ25">
        <f>SUBSTITUTE(SUBSTITUTE(D25," ",""),"　","")</f>
        <v/>
      </c>
    </row>
    <row r="26" ht="22" customHeight="1" s="118">
      <c r="A26" s="126" t="n">
        <v>22</v>
      </c>
      <c r="B26" s="126" t="n"/>
      <c r="C26" s="126" t="n"/>
      <c r="D26" s="127" t="n"/>
      <c r="E26" s="127" t="n"/>
      <c r="F26" s="128" t="n"/>
      <c r="G26" s="127" t="n"/>
      <c r="H26" s="127" t="n"/>
      <c r="I26" s="127">
        <f>IF(G26="","",IFERROR(VLOOKUP(TEXT(VALUE(SUBSTITUTE(G26,"-","")),"0000000"),郵便番号!$A:$C,3,FALSE),""))</f>
        <v/>
      </c>
      <c r="J26" s="127" t="n"/>
      <c r="K26" s="127" t="n"/>
      <c r="L26" s="127" t="n"/>
      <c r="M26" s="127">
        <f>IF(K26="","",IFERROR(VLOOKUP(TEXT(VALUE(SUBSTITUTE(K26,"-","")),"0000000"),郵便番号!$A:$C,3,FALSE),""))</f>
        <v/>
      </c>
      <c r="N26" s="127" t="n"/>
      <c r="O26" s="128" t="n"/>
      <c r="P26" s="127" t="n"/>
      <c r="Q26" s="128" t="n"/>
      <c r="R26" s="127" t="n"/>
      <c r="S26" s="128" t="n"/>
      <c r="T26" s="127" t="n"/>
      <c r="U26" s="128" t="n"/>
      <c r="V26" s="127" t="n"/>
      <c r="W26" s="128" t="n"/>
      <c r="X26" s="127" t="n"/>
      <c r="Y26" s="128" t="n"/>
      <c r="Z26" s="127" t="n"/>
      <c r="AA26" s="127" t="n"/>
      <c r="AB26" s="127" t="n"/>
      <c r="AC26" s="127" t="n"/>
      <c r="AD26" s="128" t="n"/>
      <c r="AE26" s="127" t="n"/>
      <c r="AF26" s="128" t="n"/>
      <c r="AG26" s="127" t="n"/>
      <c r="AH26" s="127" t="n"/>
      <c r="AJ26">
        <f>SUBSTITUTE(SUBSTITUTE(D26," ",""),"　","")</f>
        <v/>
      </c>
    </row>
    <row r="27" ht="22" customHeight="1" s="118">
      <c r="A27" s="126" t="n">
        <v>23</v>
      </c>
      <c r="B27" s="126" t="n"/>
      <c r="C27" s="126" t="n"/>
      <c r="D27" s="127" t="n"/>
      <c r="E27" s="127" t="n"/>
      <c r="F27" s="128" t="n"/>
      <c r="G27" s="127" t="n"/>
      <c r="H27" s="127" t="n"/>
      <c r="I27" s="127">
        <f>IF(G27="","",IFERROR(VLOOKUP(TEXT(VALUE(SUBSTITUTE(G27,"-","")),"0000000"),郵便番号!$A:$C,3,FALSE),""))</f>
        <v/>
      </c>
      <c r="J27" s="127" t="n"/>
      <c r="K27" s="127" t="n"/>
      <c r="L27" s="127" t="n"/>
      <c r="M27" s="127">
        <f>IF(K27="","",IFERROR(VLOOKUP(TEXT(VALUE(SUBSTITUTE(K27,"-","")),"0000000"),郵便番号!$A:$C,3,FALSE),""))</f>
        <v/>
      </c>
      <c r="N27" s="127" t="n"/>
      <c r="O27" s="128" t="n"/>
      <c r="P27" s="127" t="n"/>
      <c r="Q27" s="128" t="n"/>
      <c r="R27" s="127" t="n"/>
      <c r="S27" s="128" t="n"/>
      <c r="T27" s="127" t="n"/>
      <c r="U27" s="128" t="n"/>
      <c r="V27" s="127" t="n"/>
      <c r="W27" s="128" t="n"/>
      <c r="X27" s="127" t="n"/>
      <c r="Y27" s="128" t="n"/>
      <c r="Z27" s="127" t="n"/>
      <c r="AA27" s="127" t="n"/>
      <c r="AB27" s="127" t="n"/>
      <c r="AC27" s="127" t="n"/>
      <c r="AD27" s="128" t="n"/>
      <c r="AE27" s="127" t="n"/>
      <c r="AF27" s="128" t="n"/>
      <c r="AG27" s="127" t="n"/>
      <c r="AH27" s="127" t="n"/>
      <c r="AJ27">
        <f>SUBSTITUTE(SUBSTITUTE(D27," ",""),"　","")</f>
        <v/>
      </c>
    </row>
    <row r="28" ht="22" customHeight="1" s="118">
      <c r="A28" s="126" t="n">
        <v>24</v>
      </c>
      <c r="B28" s="126" t="n"/>
      <c r="C28" s="126" t="n"/>
      <c r="D28" s="127" t="n"/>
      <c r="E28" s="127" t="n"/>
      <c r="F28" s="128" t="n"/>
      <c r="G28" s="127" t="n"/>
      <c r="H28" s="127" t="n"/>
      <c r="I28" s="127">
        <f>IF(G28="","",IFERROR(VLOOKUP(TEXT(VALUE(SUBSTITUTE(G28,"-","")),"0000000"),郵便番号!$A:$C,3,FALSE),""))</f>
        <v/>
      </c>
      <c r="J28" s="127" t="n"/>
      <c r="K28" s="127" t="n"/>
      <c r="L28" s="127" t="n"/>
      <c r="M28" s="127">
        <f>IF(K28="","",IFERROR(VLOOKUP(TEXT(VALUE(SUBSTITUTE(K28,"-","")),"0000000"),郵便番号!$A:$C,3,FALSE),""))</f>
        <v/>
      </c>
      <c r="N28" s="127" t="n"/>
      <c r="O28" s="128" t="n"/>
      <c r="P28" s="127" t="n"/>
      <c r="Q28" s="128" t="n"/>
      <c r="R28" s="127" t="n"/>
      <c r="S28" s="128" t="n"/>
      <c r="T28" s="127" t="n"/>
      <c r="U28" s="128" t="n"/>
      <c r="V28" s="127" t="n"/>
      <c r="W28" s="128" t="n"/>
      <c r="X28" s="127" t="n"/>
      <c r="Y28" s="128" t="n"/>
      <c r="Z28" s="127" t="n"/>
      <c r="AA28" s="127" t="n"/>
      <c r="AB28" s="127" t="n"/>
      <c r="AC28" s="127" t="n"/>
      <c r="AD28" s="128" t="n"/>
      <c r="AE28" s="127" t="n"/>
      <c r="AF28" s="128" t="n"/>
      <c r="AG28" s="127" t="n"/>
      <c r="AH28" s="127" t="n"/>
      <c r="AJ28">
        <f>SUBSTITUTE(SUBSTITUTE(D28," ",""),"　","")</f>
        <v/>
      </c>
    </row>
    <row r="29" ht="22" customHeight="1" s="118">
      <c r="A29" s="126" t="n">
        <v>25</v>
      </c>
      <c r="B29" s="126" t="n"/>
      <c r="C29" s="126" t="n"/>
      <c r="D29" s="127" t="n"/>
      <c r="E29" s="127" t="n"/>
      <c r="F29" s="128" t="n"/>
      <c r="G29" s="127" t="n"/>
      <c r="H29" s="127" t="n"/>
      <c r="I29" s="127">
        <f>IF(G29="","",IFERROR(VLOOKUP(TEXT(VALUE(SUBSTITUTE(G29,"-","")),"0000000"),郵便番号!$A:$C,3,FALSE),""))</f>
        <v/>
      </c>
      <c r="J29" s="127" t="n"/>
      <c r="K29" s="127" t="n"/>
      <c r="L29" s="127" t="n"/>
      <c r="M29" s="127">
        <f>IF(K29="","",IFERROR(VLOOKUP(TEXT(VALUE(SUBSTITUTE(K29,"-","")),"0000000"),郵便番号!$A:$C,3,FALSE),""))</f>
        <v/>
      </c>
      <c r="N29" s="127" t="n"/>
      <c r="O29" s="128" t="n"/>
      <c r="P29" s="127" t="n"/>
      <c r="Q29" s="128" t="n"/>
      <c r="R29" s="127" t="n"/>
      <c r="S29" s="128" t="n"/>
      <c r="T29" s="127" t="n"/>
      <c r="U29" s="128" t="n"/>
      <c r="V29" s="127" t="n"/>
      <c r="W29" s="128" t="n"/>
      <c r="X29" s="127" t="n"/>
      <c r="Y29" s="128" t="n"/>
      <c r="Z29" s="127" t="n"/>
      <c r="AA29" s="127" t="n"/>
      <c r="AB29" s="127" t="n"/>
      <c r="AC29" s="127" t="n"/>
      <c r="AD29" s="128" t="n"/>
      <c r="AE29" s="127" t="n"/>
      <c r="AF29" s="128" t="n"/>
      <c r="AG29" s="127" t="n"/>
      <c r="AH29" s="127" t="n"/>
      <c r="AJ29">
        <f>SUBSTITUTE(SUBSTITUTE(D29," ",""),"　","")</f>
        <v/>
      </c>
    </row>
    <row r="30" ht="22" customHeight="1" s="118">
      <c r="A30" s="126" t="n">
        <v>26</v>
      </c>
      <c r="B30" s="126" t="n"/>
      <c r="C30" s="126" t="n"/>
      <c r="D30" s="127" t="n"/>
      <c r="E30" s="127" t="n"/>
      <c r="F30" s="128" t="n"/>
      <c r="G30" s="127" t="n"/>
      <c r="H30" s="127" t="n"/>
      <c r="I30" s="127">
        <f>IF(G30="","",IFERROR(VLOOKUP(TEXT(VALUE(SUBSTITUTE(G30,"-","")),"0000000"),郵便番号!$A:$C,3,FALSE),""))</f>
        <v/>
      </c>
      <c r="J30" s="127" t="n"/>
      <c r="K30" s="127" t="n"/>
      <c r="L30" s="127" t="n"/>
      <c r="M30" s="127">
        <f>IF(K30="","",IFERROR(VLOOKUP(TEXT(VALUE(SUBSTITUTE(K30,"-","")),"0000000"),郵便番号!$A:$C,3,FALSE),""))</f>
        <v/>
      </c>
      <c r="N30" s="127" t="n"/>
      <c r="O30" s="128" t="n"/>
      <c r="P30" s="127" t="n"/>
      <c r="Q30" s="128" t="n"/>
      <c r="R30" s="127" t="n"/>
      <c r="S30" s="128" t="n"/>
      <c r="T30" s="127" t="n"/>
      <c r="U30" s="128" t="n"/>
      <c r="V30" s="127" t="n"/>
      <c r="W30" s="128" t="n"/>
      <c r="X30" s="127" t="n"/>
      <c r="Y30" s="128" t="n"/>
      <c r="Z30" s="127" t="n"/>
      <c r="AA30" s="127" t="n"/>
      <c r="AB30" s="127" t="n"/>
      <c r="AC30" s="127" t="n"/>
      <c r="AD30" s="128" t="n"/>
      <c r="AE30" s="127" t="n"/>
      <c r="AF30" s="128" t="n"/>
      <c r="AG30" s="127" t="n"/>
      <c r="AH30" s="127" t="n"/>
      <c r="AJ30">
        <f>SUBSTITUTE(SUBSTITUTE(D30," ",""),"　","")</f>
        <v/>
      </c>
    </row>
    <row r="31" ht="22" customHeight="1" s="118">
      <c r="A31" s="126" t="n">
        <v>27</v>
      </c>
      <c r="B31" s="126" t="n"/>
      <c r="C31" s="126" t="n"/>
      <c r="D31" s="127" t="n"/>
      <c r="E31" s="127" t="n"/>
      <c r="F31" s="128" t="n"/>
      <c r="G31" s="127" t="n"/>
      <c r="H31" s="127" t="n"/>
      <c r="I31" s="127">
        <f>IF(G31="","",IFERROR(VLOOKUP(TEXT(VALUE(SUBSTITUTE(G31,"-","")),"0000000"),郵便番号!$A:$C,3,FALSE),""))</f>
        <v/>
      </c>
      <c r="J31" s="127" t="n"/>
      <c r="K31" s="127" t="n"/>
      <c r="L31" s="127" t="n"/>
      <c r="M31" s="127">
        <f>IF(K31="","",IFERROR(VLOOKUP(TEXT(VALUE(SUBSTITUTE(K31,"-","")),"0000000"),郵便番号!$A:$C,3,FALSE),""))</f>
        <v/>
      </c>
      <c r="N31" s="127" t="n"/>
      <c r="O31" s="128" t="n"/>
      <c r="P31" s="127" t="n"/>
      <c r="Q31" s="128" t="n"/>
      <c r="R31" s="127" t="n"/>
      <c r="S31" s="128" t="n"/>
      <c r="T31" s="127" t="n"/>
      <c r="U31" s="128" t="n"/>
      <c r="V31" s="127" t="n"/>
      <c r="W31" s="128" t="n"/>
      <c r="X31" s="127" t="n"/>
      <c r="Y31" s="128" t="n"/>
      <c r="Z31" s="127" t="n"/>
      <c r="AA31" s="127" t="n"/>
      <c r="AB31" s="127" t="n"/>
      <c r="AC31" s="127" t="n"/>
      <c r="AD31" s="128" t="n"/>
      <c r="AE31" s="127" t="n"/>
      <c r="AF31" s="128" t="n"/>
      <c r="AG31" s="127" t="n"/>
      <c r="AH31" s="127" t="n"/>
      <c r="AJ31">
        <f>SUBSTITUTE(SUBSTITUTE(D31," ",""),"　","")</f>
        <v/>
      </c>
    </row>
    <row r="32" ht="22" customHeight="1" s="118">
      <c r="A32" s="126" t="n">
        <v>28</v>
      </c>
      <c r="B32" s="126" t="n"/>
      <c r="C32" s="126" t="n"/>
      <c r="D32" s="127" t="n"/>
      <c r="E32" s="127" t="n"/>
      <c r="F32" s="128" t="n"/>
      <c r="G32" s="127" t="n"/>
      <c r="H32" s="127" t="n"/>
      <c r="I32" s="127">
        <f>IF(G32="","",IFERROR(VLOOKUP(TEXT(VALUE(SUBSTITUTE(G32,"-","")),"0000000"),郵便番号!$A:$C,3,FALSE),""))</f>
        <v/>
      </c>
      <c r="J32" s="127" t="n"/>
      <c r="K32" s="127" t="n"/>
      <c r="L32" s="127" t="n"/>
      <c r="M32" s="127">
        <f>IF(K32="","",IFERROR(VLOOKUP(TEXT(VALUE(SUBSTITUTE(K32,"-","")),"0000000"),郵便番号!$A:$C,3,FALSE),""))</f>
        <v/>
      </c>
      <c r="N32" s="127" t="n"/>
      <c r="O32" s="128" t="n"/>
      <c r="P32" s="127" t="n"/>
      <c r="Q32" s="128" t="n"/>
      <c r="R32" s="127" t="n"/>
      <c r="S32" s="128" t="n"/>
      <c r="T32" s="127" t="n"/>
      <c r="U32" s="128" t="n"/>
      <c r="V32" s="127" t="n"/>
      <c r="W32" s="128" t="n"/>
      <c r="X32" s="127" t="n"/>
      <c r="Y32" s="128" t="n"/>
      <c r="Z32" s="127" t="n"/>
      <c r="AA32" s="127" t="n"/>
      <c r="AB32" s="127" t="n"/>
      <c r="AC32" s="127" t="n"/>
      <c r="AD32" s="128" t="n"/>
      <c r="AE32" s="127" t="n"/>
      <c r="AF32" s="128" t="n"/>
      <c r="AG32" s="127" t="n"/>
      <c r="AH32" s="127" t="n"/>
      <c r="AJ32">
        <f>SUBSTITUTE(SUBSTITUTE(D32," ",""),"　","")</f>
        <v/>
      </c>
    </row>
    <row r="33" ht="22" customHeight="1" s="118">
      <c r="A33" s="126" t="n">
        <v>29</v>
      </c>
      <c r="B33" s="126" t="n"/>
      <c r="C33" s="126" t="n"/>
      <c r="D33" s="127" t="n"/>
      <c r="E33" s="127" t="n"/>
      <c r="F33" s="128" t="n"/>
      <c r="G33" s="127" t="n"/>
      <c r="H33" s="127" t="n"/>
      <c r="I33" s="127">
        <f>IF(G33="","",IFERROR(VLOOKUP(TEXT(VALUE(SUBSTITUTE(G33,"-","")),"0000000"),郵便番号!$A:$C,3,FALSE),""))</f>
        <v/>
      </c>
      <c r="J33" s="127" t="n"/>
      <c r="K33" s="127" t="n"/>
      <c r="L33" s="127" t="n"/>
      <c r="M33" s="127">
        <f>IF(K33="","",IFERROR(VLOOKUP(TEXT(VALUE(SUBSTITUTE(K33,"-","")),"0000000"),郵便番号!$A:$C,3,FALSE),""))</f>
        <v/>
      </c>
      <c r="N33" s="127" t="n"/>
      <c r="O33" s="128" t="n"/>
      <c r="P33" s="127" t="n"/>
      <c r="Q33" s="128" t="n"/>
      <c r="R33" s="127" t="n"/>
      <c r="S33" s="128" t="n"/>
      <c r="T33" s="127" t="n"/>
      <c r="U33" s="128" t="n"/>
      <c r="V33" s="127" t="n"/>
      <c r="W33" s="128" t="n"/>
      <c r="X33" s="127" t="n"/>
      <c r="Y33" s="128" t="n"/>
      <c r="Z33" s="127" t="n"/>
      <c r="AA33" s="127" t="n"/>
      <c r="AB33" s="127" t="n"/>
      <c r="AC33" s="127" t="n"/>
      <c r="AD33" s="128" t="n"/>
      <c r="AE33" s="127" t="n"/>
      <c r="AF33" s="128" t="n"/>
      <c r="AG33" s="127" t="n"/>
      <c r="AH33" s="127" t="n"/>
      <c r="AJ33">
        <f>SUBSTITUTE(SUBSTITUTE(D33," ",""),"　","")</f>
        <v/>
      </c>
    </row>
    <row r="34" ht="22" customHeight="1" s="118">
      <c r="A34" s="126" t="n">
        <v>30</v>
      </c>
      <c r="B34" s="126" t="n"/>
      <c r="C34" s="126" t="n"/>
      <c r="D34" s="127" t="n"/>
      <c r="E34" s="127" t="n"/>
      <c r="F34" s="128" t="n"/>
      <c r="G34" s="127" t="n"/>
      <c r="H34" s="127" t="n"/>
      <c r="I34" s="127">
        <f>IF(G34="","",IFERROR(VLOOKUP(TEXT(VALUE(SUBSTITUTE(G34,"-","")),"0000000"),郵便番号!$A:$C,3,FALSE),""))</f>
        <v/>
      </c>
      <c r="J34" s="127" t="n"/>
      <c r="K34" s="127" t="n"/>
      <c r="L34" s="127" t="n"/>
      <c r="M34" s="127">
        <f>IF(K34="","",IFERROR(VLOOKUP(TEXT(VALUE(SUBSTITUTE(K34,"-","")),"0000000"),郵便番号!$A:$C,3,FALSE),""))</f>
        <v/>
      </c>
      <c r="N34" s="127" t="n"/>
      <c r="O34" s="128" t="n"/>
      <c r="P34" s="127" t="n"/>
      <c r="Q34" s="128" t="n"/>
      <c r="R34" s="127" t="n"/>
      <c r="S34" s="128" t="n"/>
      <c r="T34" s="127" t="n"/>
      <c r="U34" s="128" t="n"/>
      <c r="V34" s="127" t="n"/>
      <c r="W34" s="128" t="n"/>
      <c r="X34" s="127" t="n"/>
      <c r="Y34" s="128" t="n"/>
      <c r="Z34" s="127" t="n"/>
      <c r="AA34" s="127" t="n"/>
      <c r="AB34" s="127" t="n"/>
      <c r="AC34" s="127" t="n"/>
      <c r="AD34" s="128" t="n"/>
      <c r="AE34" s="127" t="n"/>
      <c r="AF34" s="128" t="n"/>
      <c r="AG34" s="127" t="n"/>
      <c r="AH34" s="127" t="n"/>
      <c r="AJ34">
        <f>SUBSTITUTE(SUBSTITUTE(D34," ",""),"　","")</f>
        <v/>
      </c>
    </row>
    <row r="35" ht="22" customHeight="1" s="118">
      <c r="A35" s="126" t="n">
        <v>31</v>
      </c>
      <c r="B35" s="126" t="n"/>
      <c r="C35" s="126" t="n"/>
      <c r="D35" s="127" t="n"/>
      <c r="E35" s="127" t="n"/>
      <c r="F35" s="128" t="n"/>
      <c r="G35" s="127" t="n"/>
      <c r="H35" s="127" t="n"/>
      <c r="I35" s="127">
        <f>IF(G35="","",IFERROR(VLOOKUP(TEXT(VALUE(SUBSTITUTE(G35,"-","")),"0000000"),郵便番号!$A:$C,3,FALSE),""))</f>
        <v/>
      </c>
      <c r="J35" s="127" t="n"/>
      <c r="K35" s="127" t="n"/>
      <c r="L35" s="127" t="n"/>
      <c r="M35" s="127">
        <f>IF(K35="","",IFERROR(VLOOKUP(TEXT(VALUE(SUBSTITUTE(K35,"-","")),"0000000"),郵便番号!$A:$C,3,FALSE),""))</f>
        <v/>
      </c>
      <c r="N35" s="127" t="n"/>
      <c r="O35" s="128" t="n"/>
      <c r="P35" s="127" t="n"/>
      <c r="Q35" s="128" t="n"/>
      <c r="R35" s="127" t="n"/>
      <c r="S35" s="128" t="n"/>
      <c r="T35" s="127" t="n"/>
      <c r="U35" s="128" t="n"/>
      <c r="V35" s="127" t="n"/>
      <c r="W35" s="128" t="n"/>
      <c r="X35" s="127" t="n"/>
      <c r="Y35" s="128" t="n"/>
      <c r="Z35" s="127" t="n"/>
      <c r="AA35" s="127" t="n"/>
      <c r="AB35" s="127" t="n"/>
      <c r="AC35" s="127" t="n"/>
      <c r="AD35" s="128" t="n"/>
      <c r="AE35" s="127" t="n"/>
      <c r="AF35" s="128" t="n"/>
      <c r="AG35" s="127" t="n"/>
      <c r="AH35" s="127" t="n"/>
      <c r="AJ35">
        <f>SUBSTITUTE(SUBSTITUTE(D35," ",""),"　","")</f>
        <v/>
      </c>
    </row>
    <row r="36" ht="22" customHeight="1" s="118">
      <c r="A36" s="126" t="n">
        <v>32</v>
      </c>
      <c r="B36" s="126" t="n"/>
      <c r="C36" s="126" t="n"/>
      <c r="D36" s="127" t="n"/>
      <c r="E36" s="127" t="n"/>
      <c r="F36" s="128" t="n"/>
      <c r="G36" s="127" t="n"/>
      <c r="H36" s="127" t="n"/>
      <c r="I36" s="127">
        <f>IF(G36="","",IFERROR(VLOOKUP(TEXT(VALUE(SUBSTITUTE(G36,"-","")),"0000000"),郵便番号!$A:$C,3,FALSE),""))</f>
        <v/>
      </c>
      <c r="J36" s="127" t="n"/>
      <c r="K36" s="127" t="n"/>
      <c r="L36" s="127" t="n"/>
      <c r="M36" s="127">
        <f>IF(K36="","",IFERROR(VLOOKUP(TEXT(VALUE(SUBSTITUTE(K36,"-","")),"0000000"),郵便番号!$A:$C,3,FALSE),""))</f>
        <v/>
      </c>
      <c r="N36" s="127" t="n"/>
      <c r="O36" s="128" t="n"/>
      <c r="P36" s="127" t="n"/>
      <c r="Q36" s="128" t="n"/>
      <c r="R36" s="127" t="n"/>
      <c r="S36" s="128" t="n"/>
      <c r="T36" s="127" t="n"/>
      <c r="U36" s="128" t="n"/>
      <c r="V36" s="127" t="n"/>
      <c r="W36" s="128" t="n"/>
      <c r="X36" s="127" t="n"/>
      <c r="Y36" s="128" t="n"/>
      <c r="Z36" s="127" t="n"/>
      <c r="AA36" s="127" t="n"/>
      <c r="AB36" s="127" t="n"/>
      <c r="AC36" s="127" t="n"/>
      <c r="AD36" s="128" t="n"/>
      <c r="AE36" s="127" t="n"/>
      <c r="AF36" s="128" t="n"/>
      <c r="AG36" s="127" t="n"/>
      <c r="AH36" s="127" t="n"/>
      <c r="AJ36">
        <f>SUBSTITUTE(SUBSTITUTE(D36," ",""),"　","")</f>
        <v/>
      </c>
    </row>
    <row r="37" ht="22" customHeight="1" s="118">
      <c r="A37" s="126" t="n">
        <v>33</v>
      </c>
      <c r="B37" s="126" t="n"/>
      <c r="C37" s="126" t="n"/>
      <c r="D37" s="127" t="n"/>
      <c r="E37" s="127" t="n"/>
      <c r="F37" s="128" t="n"/>
      <c r="G37" s="127" t="n"/>
      <c r="H37" s="127" t="n"/>
      <c r="I37" s="127">
        <f>IF(G37="","",IFERROR(VLOOKUP(TEXT(VALUE(SUBSTITUTE(G37,"-","")),"0000000"),郵便番号!$A:$C,3,FALSE),""))</f>
        <v/>
      </c>
      <c r="J37" s="127" t="n"/>
      <c r="K37" s="127" t="n"/>
      <c r="L37" s="127" t="n"/>
      <c r="M37" s="127">
        <f>IF(K37="","",IFERROR(VLOOKUP(TEXT(VALUE(SUBSTITUTE(K37,"-","")),"0000000"),郵便番号!$A:$C,3,FALSE),""))</f>
        <v/>
      </c>
      <c r="N37" s="127" t="n"/>
      <c r="O37" s="128" t="n"/>
      <c r="P37" s="127" t="n"/>
      <c r="Q37" s="128" t="n"/>
      <c r="R37" s="127" t="n"/>
      <c r="S37" s="128" t="n"/>
      <c r="T37" s="127" t="n"/>
      <c r="U37" s="128" t="n"/>
      <c r="V37" s="127" t="n"/>
      <c r="W37" s="128" t="n"/>
      <c r="X37" s="127" t="n"/>
      <c r="Y37" s="128" t="n"/>
      <c r="Z37" s="127" t="n"/>
      <c r="AA37" s="127" t="n"/>
      <c r="AB37" s="127" t="n"/>
      <c r="AC37" s="127" t="n"/>
      <c r="AD37" s="128" t="n"/>
      <c r="AE37" s="127" t="n"/>
      <c r="AF37" s="128" t="n"/>
      <c r="AG37" s="127" t="n"/>
      <c r="AH37" s="127" t="n"/>
      <c r="AJ37">
        <f>SUBSTITUTE(SUBSTITUTE(D37," ",""),"　","")</f>
        <v/>
      </c>
    </row>
    <row r="38" ht="22" customHeight="1" s="118">
      <c r="A38" s="126" t="n">
        <v>34</v>
      </c>
      <c r="B38" s="126" t="n"/>
      <c r="C38" s="126" t="n"/>
      <c r="D38" s="127" t="n"/>
      <c r="E38" s="127" t="n"/>
      <c r="F38" s="128" t="n"/>
      <c r="G38" s="127" t="n"/>
      <c r="H38" s="127" t="n"/>
      <c r="I38" s="127">
        <f>IF(G38="","",IFERROR(VLOOKUP(TEXT(VALUE(SUBSTITUTE(G38,"-","")),"0000000"),郵便番号!$A:$C,3,FALSE),""))</f>
        <v/>
      </c>
      <c r="J38" s="127" t="n"/>
      <c r="K38" s="127" t="n"/>
      <c r="L38" s="127" t="n"/>
      <c r="M38" s="127">
        <f>IF(K38="","",IFERROR(VLOOKUP(TEXT(VALUE(SUBSTITUTE(K38,"-","")),"0000000"),郵便番号!$A:$C,3,FALSE),""))</f>
        <v/>
      </c>
      <c r="N38" s="127" t="n"/>
      <c r="O38" s="128" t="n"/>
      <c r="P38" s="127" t="n"/>
      <c r="Q38" s="128" t="n"/>
      <c r="R38" s="127" t="n"/>
      <c r="S38" s="128" t="n"/>
      <c r="T38" s="127" t="n"/>
      <c r="U38" s="128" t="n"/>
      <c r="V38" s="127" t="n"/>
      <c r="W38" s="128" t="n"/>
      <c r="X38" s="127" t="n"/>
      <c r="Y38" s="128" t="n"/>
      <c r="Z38" s="127" t="n"/>
      <c r="AA38" s="127" t="n"/>
      <c r="AB38" s="127" t="n"/>
      <c r="AC38" s="127" t="n"/>
      <c r="AD38" s="128" t="n"/>
      <c r="AE38" s="127" t="n"/>
      <c r="AF38" s="128" t="n"/>
      <c r="AG38" s="127" t="n"/>
      <c r="AH38" s="127" t="n"/>
      <c r="AJ38">
        <f>SUBSTITUTE(SUBSTITUTE(D38," ",""),"　","")</f>
        <v/>
      </c>
    </row>
    <row r="39" ht="22" customHeight="1" s="118">
      <c r="A39" s="126" t="n">
        <v>35</v>
      </c>
      <c r="B39" s="126" t="n"/>
      <c r="C39" s="126" t="n"/>
      <c r="D39" s="127" t="n"/>
      <c r="E39" s="127" t="n"/>
      <c r="F39" s="128" t="n"/>
      <c r="G39" s="127" t="n"/>
      <c r="H39" s="127" t="n"/>
      <c r="I39" s="127">
        <f>IF(G39="","",IFERROR(VLOOKUP(TEXT(VALUE(SUBSTITUTE(G39,"-","")),"0000000"),郵便番号!$A:$C,3,FALSE),""))</f>
        <v/>
      </c>
      <c r="J39" s="127" t="n"/>
      <c r="K39" s="127" t="n"/>
      <c r="L39" s="127" t="n"/>
      <c r="M39" s="127">
        <f>IF(K39="","",IFERROR(VLOOKUP(TEXT(VALUE(SUBSTITUTE(K39,"-","")),"0000000"),郵便番号!$A:$C,3,FALSE),""))</f>
        <v/>
      </c>
      <c r="N39" s="127" t="n"/>
      <c r="O39" s="128" t="n"/>
      <c r="P39" s="127" t="n"/>
      <c r="Q39" s="128" t="n"/>
      <c r="R39" s="127" t="n"/>
      <c r="S39" s="128" t="n"/>
      <c r="T39" s="127" t="n"/>
      <c r="U39" s="128" t="n"/>
      <c r="V39" s="127" t="n"/>
      <c r="W39" s="128" t="n"/>
      <c r="X39" s="127" t="n"/>
      <c r="Y39" s="128" t="n"/>
      <c r="Z39" s="127" t="n"/>
      <c r="AA39" s="127" t="n"/>
      <c r="AB39" s="127" t="n"/>
      <c r="AC39" s="127" t="n"/>
      <c r="AD39" s="128" t="n"/>
      <c r="AE39" s="127" t="n"/>
      <c r="AF39" s="128" t="n"/>
      <c r="AG39" s="127" t="n"/>
      <c r="AH39" s="127" t="n"/>
      <c r="AJ39">
        <f>SUBSTITUTE(SUBSTITUTE(D39," ",""),"　","")</f>
        <v/>
      </c>
    </row>
    <row r="40" ht="22" customHeight="1" s="118">
      <c r="A40" s="126" t="n">
        <v>36</v>
      </c>
      <c r="B40" s="126" t="n"/>
      <c r="C40" s="126" t="n"/>
      <c r="D40" s="127" t="n"/>
      <c r="E40" s="127" t="n"/>
      <c r="F40" s="128" t="n"/>
      <c r="G40" s="127" t="n"/>
      <c r="H40" s="127" t="n"/>
      <c r="I40" s="127">
        <f>IF(G40="","",IFERROR(VLOOKUP(TEXT(VALUE(SUBSTITUTE(G40,"-","")),"0000000"),郵便番号!$A:$C,3,FALSE),""))</f>
        <v/>
      </c>
      <c r="J40" s="127" t="n"/>
      <c r="K40" s="127" t="n"/>
      <c r="L40" s="127" t="n"/>
      <c r="M40" s="127">
        <f>IF(K40="","",IFERROR(VLOOKUP(TEXT(VALUE(SUBSTITUTE(K40,"-","")),"0000000"),郵便番号!$A:$C,3,FALSE),""))</f>
        <v/>
      </c>
      <c r="N40" s="127" t="n"/>
      <c r="O40" s="128" t="n"/>
      <c r="P40" s="127" t="n"/>
      <c r="Q40" s="128" t="n"/>
      <c r="R40" s="127" t="n"/>
      <c r="S40" s="128" t="n"/>
      <c r="T40" s="127" t="n"/>
      <c r="U40" s="128" t="n"/>
      <c r="V40" s="127" t="n"/>
      <c r="W40" s="128" t="n"/>
      <c r="X40" s="127" t="n"/>
      <c r="Y40" s="128" t="n"/>
      <c r="Z40" s="127" t="n"/>
      <c r="AA40" s="127" t="n"/>
      <c r="AB40" s="127" t="n"/>
      <c r="AC40" s="127" t="n"/>
      <c r="AD40" s="128" t="n"/>
      <c r="AE40" s="127" t="n"/>
      <c r="AF40" s="128" t="n"/>
      <c r="AG40" s="127" t="n"/>
      <c r="AH40" s="127" t="n"/>
      <c r="AJ40">
        <f>SUBSTITUTE(SUBSTITUTE(D40," ",""),"　","")</f>
        <v/>
      </c>
    </row>
    <row r="41" ht="22" customHeight="1" s="118">
      <c r="A41" s="126" t="n">
        <v>37</v>
      </c>
      <c r="B41" s="126" t="n"/>
      <c r="C41" s="126" t="n"/>
      <c r="D41" s="127" t="n"/>
      <c r="E41" s="127" t="n"/>
      <c r="F41" s="128" t="n"/>
      <c r="G41" s="127" t="n"/>
      <c r="H41" s="127" t="n"/>
      <c r="I41" s="127">
        <f>IF(G41="","",IFERROR(VLOOKUP(TEXT(VALUE(SUBSTITUTE(G41,"-","")),"0000000"),郵便番号!$A:$C,3,FALSE),""))</f>
        <v/>
      </c>
      <c r="J41" s="127" t="n"/>
      <c r="K41" s="127" t="n"/>
      <c r="L41" s="127" t="n"/>
      <c r="M41" s="127">
        <f>IF(K41="","",IFERROR(VLOOKUP(TEXT(VALUE(SUBSTITUTE(K41,"-","")),"0000000"),郵便番号!$A:$C,3,FALSE),""))</f>
        <v/>
      </c>
      <c r="N41" s="127" t="n"/>
      <c r="O41" s="128" t="n"/>
      <c r="P41" s="127" t="n"/>
      <c r="Q41" s="128" t="n"/>
      <c r="R41" s="127" t="n"/>
      <c r="S41" s="128" t="n"/>
      <c r="T41" s="127" t="n"/>
      <c r="U41" s="128" t="n"/>
      <c r="V41" s="127" t="n"/>
      <c r="W41" s="128" t="n"/>
      <c r="X41" s="127" t="n"/>
      <c r="Y41" s="128" t="n"/>
      <c r="Z41" s="127" t="n"/>
      <c r="AA41" s="127" t="n"/>
      <c r="AB41" s="127" t="n"/>
      <c r="AC41" s="127" t="n"/>
      <c r="AD41" s="128" t="n"/>
      <c r="AE41" s="127" t="n"/>
      <c r="AF41" s="128" t="n"/>
      <c r="AG41" s="127" t="n"/>
      <c r="AH41" s="127" t="n"/>
      <c r="AJ41">
        <f>SUBSTITUTE(SUBSTITUTE(D41," ",""),"　","")</f>
        <v/>
      </c>
    </row>
    <row r="42" ht="22" customHeight="1" s="118">
      <c r="A42" s="126" t="n">
        <v>38</v>
      </c>
      <c r="B42" s="126" t="n"/>
      <c r="C42" s="126" t="n"/>
      <c r="D42" s="127" t="n"/>
      <c r="E42" s="127" t="n"/>
      <c r="F42" s="128" t="n"/>
      <c r="G42" s="127" t="n"/>
      <c r="H42" s="127" t="n"/>
      <c r="I42" s="127">
        <f>IF(G42="","",IFERROR(VLOOKUP(TEXT(VALUE(SUBSTITUTE(G42,"-","")),"0000000"),郵便番号!$A:$C,3,FALSE),""))</f>
        <v/>
      </c>
      <c r="J42" s="127" t="n"/>
      <c r="K42" s="127" t="n"/>
      <c r="L42" s="127" t="n"/>
      <c r="M42" s="127">
        <f>IF(K42="","",IFERROR(VLOOKUP(TEXT(VALUE(SUBSTITUTE(K42,"-","")),"0000000"),郵便番号!$A:$C,3,FALSE),""))</f>
        <v/>
      </c>
      <c r="N42" s="127" t="n"/>
      <c r="O42" s="128" t="n"/>
      <c r="P42" s="127" t="n"/>
      <c r="Q42" s="128" t="n"/>
      <c r="R42" s="127" t="n"/>
      <c r="S42" s="128" t="n"/>
      <c r="T42" s="127" t="n"/>
      <c r="U42" s="128" t="n"/>
      <c r="V42" s="127" t="n"/>
      <c r="W42" s="128" t="n"/>
      <c r="X42" s="127" t="n"/>
      <c r="Y42" s="128" t="n"/>
      <c r="Z42" s="127" t="n"/>
      <c r="AA42" s="127" t="n"/>
      <c r="AB42" s="127" t="n"/>
      <c r="AC42" s="127" t="n"/>
      <c r="AD42" s="128" t="n"/>
      <c r="AE42" s="127" t="n"/>
      <c r="AF42" s="128" t="n"/>
      <c r="AG42" s="127" t="n"/>
      <c r="AH42" s="127" t="n"/>
      <c r="AJ42">
        <f>SUBSTITUTE(SUBSTITUTE(D42," ",""),"　","")</f>
        <v/>
      </c>
    </row>
    <row r="43" ht="22" customHeight="1" s="118">
      <c r="A43" s="126" t="n">
        <v>39</v>
      </c>
      <c r="B43" s="126" t="n"/>
      <c r="C43" s="126" t="n"/>
      <c r="D43" s="127" t="n"/>
      <c r="E43" s="127" t="n"/>
      <c r="F43" s="128" t="n"/>
      <c r="G43" s="127" t="n"/>
      <c r="H43" s="127" t="n"/>
      <c r="I43" s="127">
        <f>IF(G43="","",IFERROR(VLOOKUP(TEXT(VALUE(SUBSTITUTE(G43,"-","")),"0000000"),郵便番号!$A:$C,3,FALSE),""))</f>
        <v/>
      </c>
      <c r="J43" s="127" t="n"/>
      <c r="K43" s="127" t="n"/>
      <c r="L43" s="127" t="n"/>
      <c r="M43" s="127">
        <f>IF(K43="","",IFERROR(VLOOKUP(TEXT(VALUE(SUBSTITUTE(K43,"-","")),"0000000"),郵便番号!$A:$C,3,FALSE),""))</f>
        <v/>
      </c>
      <c r="N43" s="127" t="n"/>
      <c r="O43" s="128" t="n"/>
      <c r="P43" s="127" t="n"/>
      <c r="Q43" s="128" t="n"/>
      <c r="R43" s="127" t="n"/>
      <c r="S43" s="128" t="n"/>
      <c r="T43" s="127" t="n"/>
      <c r="U43" s="128" t="n"/>
      <c r="V43" s="127" t="n"/>
      <c r="W43" s="128" t="n"/>
      <c r="X43" s="127" t="n"/>
      <c r="Y43" s="128" t="n"/>
      <c r="Z43" s="127" t="n"/>
      <c r="AA43" s="127" t="n"/>
      <c r="AB43" s="127" t="n"/>
      <c r="AC43" s="127" t="n"/>
      <c r="AD43" s="128" t="n"/>
      <c r="AE43" s="127" t="n"/>
      <c r="AF43" s="128" t="n"/>
      <c r="AG43" s="127" t="n"/>
      <c r="AH43" s="127" t="n"/>
      <c r="AJ43">
        <f>SUBSTITUTE(SUBSTITUTE(D43," ",""),"　","")</f>
        <v/>
      </c>
    </row>
    <row r="44" ht="22" customHeight="1" s="118">
      <c r="A44" s="126" t="n">
        <v>40</v>
      </c>
      <c r="B44" s="126" t="n"/>
      <c r="C44" s="126" t="n"/>
      <c r="D44" s="127" t="n"/>
      <c r="E44" s="127" t="n"/>
      <c r="F44" s="128" t="n"/>
      <c r="G44" s="127" t="n"/>
      <c r="H44" s="127" t="n"/>
      <c r="I44" s="127">
        <f>IF(G44="","",IFERROR(VLOOKUP(TEXT(VALUE(SUBSTITUTE(G44,"-","")),"0000000"),郵便番号!$A:$C,3,FALSE),""))</f>
        <v/>
      </c>
      <c r="J44" s="127" t="n"/>
      <c r="K44" s="127" t="n"/>
      <c r="L44" s="127" t="n"/>
      <c r="M44" s="127">
        <f>IF(K44="","",IFERROR(VLOOKUP(TEXT(VALUE(SUBSTITUTE(K44,"-","")),"0000000"),郵便番号!$A:$C,3,FALSE),""))</f>
        <v/>
      </c>
      <c r="N44" s="127" t="n"/>
      <c r="O44" s="128" t="n"/>
      <c r="P44" s="127" t="n"/>
      <c r="Q44" s="128" t="n"/>
      <c r="R44" s="127" t="n"/>
      <c r="S44" s="128" t="n"/>
      <c r="T44" s="127" t="n"/>
      <c r="U44" s="128" t="n"/>
      <c r="V44" s="127" t="n"/>
      <c r="W44" s="128" t="n"/>
      <c r="X44" s="127" t="n"/>
      <c r="Y44" s="128" t="n"/>
      <c r="Z44" s="127" t="n"/>
      <c r="AA44" s="127" t="n"/>
      <c r="AB44" s="127" t="n"/>
      <c r="AC44" s="127" t="n"/>
      <c r="AD44" s="128" t="n"/>
      <c r="AE44" s="127" t="n"/>
      <c r="AF44" s="128" t="n"/>
      <c r="AG44" s="127" t="n"/>
      <c r="AH44" s="127" t="n"/>
      <c r="AJ44">
        <f>SUBSTITUTE(SUBSTITUTE(D44," ",""),"　","")</f>
        <v/>
      </c>
    </row>
  </sheetData>
  <mergeCells count="6">
    <mergeCell ref="A2:F2"/>
    <mergeCell ref="G2:I2"/>
    <mergeCell ref="K2:M2"/>
    <mergeCell ref="AA2:AC2"/>
    <mergeCell ref="N2:Y2"/>
    <mergeCell ref="AD2:AG2"/>
  </mergeCells>
  <dataValidations count="1">
    <dataValidation sqref="J5 J6 J7 J8 J9 J10 J11 J12 J13 J14 J15 J16 J17 J18 J19 J20 J21 J22 J23 J24 J25 J26 J27 J28 J29 J30 J31 J32 J33 J34 J35 J36 J37 J38 J39 J40 J41 J42 J43 J44" showDropDown="0" showInputMessage="0" showErrorMessage="0" allowBlank="1" promptTitle="学科" prompt="6種類から選びます" type="list">
      <formula1>=学科マスタ!$A$3:$A$8</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205"/>
  <sheetViews>
    <sheetView workbookViewId="0">
      <pane ySplit="5" topLeftCell="A6" activePane="bottomLeft" state="frozen"/>
      <selection pane="bottomLeft" activeCell="A1" sqref="A1"/>
    </sheetView>
  </sheetViews>
  <sheetFormatPr baseColWidth="8" defaultRowHeight="15"/>
  <cols>
    <col width="52" customWidth="1" style="118" min="1" max="1"/>
    <col hidden="1" width="13" customWidth="1" style="118" min="2" max="2"/>
    <col hidden="1" width="13" customWidth="1" style="118" min="3" max="3"/>
    <col hidden="1" width="13" customWidth="1" style="118" min="4" max="4"/>
    <col hidden="1" width="13" customWidth="1" style="118" min="5" max="5"/>
    <col hidden="1" width="13" customWidth="1" style="118" min="6" max="6"/>
    <col hidden="1" width="13" customWidth="1" style="118" min="7" max="7"/>
    <col hidden="1" width="13" customWidth="1" style="118" min="8" max="8"/>
    <col hidden="1" width="13" customWidth="1" style="118" min="9" max="9"/>
    <col hidden="1" width="13" customWidth="1" style="118" min="10" max="10"/>
    <col hidden="1" width="13" customWidth="1" style="118" min="11" max="11"/>
    <col hidden="1" width="13" customWidth="1" style="118" min="12" max="12"/>
    <col hidden="1" width="13" customWidth="1" style="118" min="13" max="13"/>
    <col width="6" customWidth="1" style="118" min="14" max="14"/>
    <col width="9" customWidth="1" style="118" min="15" max="15"/>
    <col width="14" customWidth="1" style="118" min="16" max="16"/>
    <col width="28" customWidth="1" style="118" min="17" max="17"/>
    <col width="28" customWidth="1" style="118" min="18" max="18"/>
    <col width="12" customWidth="1" style="118" min="19" max="19"/>
    <col width="8" customWidth="1" style="118" min="20" max="20"/>
    <col width="14" customWidth="1" style="118" min="21" max="21"/>
    <col width="26" customWidth="1" style="118" min="22" max="22"/>
    <col hidden="1" width="13" customWidth="1" style="118" min="23" max="23"/>
    <col hidden="1" width="13" customWidth="1" style="118" min="24" max="24"/>
    <col hidden="1" width="13" customWidth="1" style="118" min="25" max="25"/>
    <col hidden="1" width="13" customWidth="1" style="118" min="26" max="26"/>
    <col hidden="1" width="13" customWidth="1" style="118" min="27" max="27"/>
    <col hidden="1" width="13" customWidth="1" style="118" min="28" max="28"/>
    <col hidden="1" width="13" customWidth="1" style="118" min="29" max="29"/>
    <col hidden="1" width="13" customWidth="1" style="118" min="30" max="30"/>
  </cols>
  <sheetData>
    <row r="1">
      <c r="A1" s="129" t="inlineStr">
        <is>
          <t>資格取込（1行＝1件で貼り付けてください）</t>
        </is>
      </c>
    </row>
    <row r="2">
      <c r="A2" s="121" t="inlineStr">
        <is>
          <t>A6 以降に、資格取得の一覧をそのまま貼り付けます。「入力」シートの名簿と照合して、各生徒の資格欄に自動で追加します。</t>
        </is>
      </c>
    </row>
    <row r="3">
      <c r="A3" s="121" t="inlineStr">
        <is>
          <t>書式: 3-2-15〔空白またはタブ〕山田 太郎 基礎製図検定 令和6年7月10日　…学年-組-出席番号 → 氏名 → 資格名 → 取得日 の順。</t>
        </is>
      </c>
    </row>
    <row r="4">
      <c r="A4" s="121" t="inlineStr">
        <is>
          <t>先頭の番号がないときは氏名で照合します。取得日は 令和6年7月10日 / 2024/7/10 のどちらでも。すでに「入力」シートに手入力してある資格と同じものは「重複」として飛ばします。</t>
        </is>
      </c>
    </row>
    <row r="5">
      <c r="A5" s="130" t="inlineStr">
        <is>
          <t>貼付原文</t>
        </is>
      </c>
      <c r="B5" s="130" t="inlineStr">
        <is>
          <t>整形</t>
        </is>
      </c>
      <c r="C5" s="130" t="inlineStr">
        <is>
          <t>語数</t>
        </is>
      </c>
      <c r="D5" s="130" t="inlineStr">
        <is>
          <t>語1</t>
        </is>
      </c>
      <c r="E5" s="130" t="inlineStr">
        <is>
          <t>語2</t>
        </is>
      </c>
      <c r="F5" s="130" t="inlineStr">
        <is>
          <t>語3</t>
        </is>
      </c>
      <c r="G5" s="130" t="inlineStr">
        <is>
          <t>語4</t>
        </is>
      </c>
      <c r="H5" s="130" t="inlineStr">
        <is>
          <t>語5</t>
        </is>
      </c>
      <c r="I5" s="130" t="inlineStr">
        <is>
          <t>語6</t>
        </is>
      </c>
      <c r="J5" s="130" t="inlineStr">
        <is>
          <t>語7</t>
        </is>
      </c>
      <c r="K5" s="130" t="inlineStr">
        <is>
          <t>語8</t>
        </is>
      </c>
      <c r="L5" s="130" t="inlineStr">
        <is>
          <t>ID</t>
        </is>
      </c>
      <c r="M5" s="130" t="inlineStr">
        <is>
          <t>ID有</t>
        </is>
      </c>
      <c r="N5" s="130" t="inlineStr">
        <is>
          <t>組</t>
        </is>
      </c>
      <c r="O5" s="130" t="inlineStr">
        <is>
          <t>出席番号</t>
        </is>
      </c>
      <c r="P5" s="130" t="inlineStr">
        <is>
          <t>氏名</t>
        </is>
      </c>
      <c r="Q5" s="130" t="inlineStr">
        <is>
          <t>資格名（貼付）</t>
        </is>
      </c>
      <c r="R5" s="130" t="inlineStr">
        <is>
          <t>正式名称</t>
        </is>
      </c>
      <c r="S5" s="130" t="inlineStr">
        <is>
          <t>取得日</t>
        </is>
      </c>
      <c r="T5" s="130" t="inlineStr">
        <is>
          <t>名簿No</t>
        </is>
      </c>
      <c r="U5" s="130" t="inlineStr">
        <is>
          <t>名簿の氏名</t>
        </is>
      </c>
      <c r="V5" s="130" t="inlineStr">
        <is>
          <t>状態</t>
        </is>
      </c>
      <c r="W5" s="130" t="inlineStr">
        <is>
          <t>有効</t>
        </is>
      </c>
      <c r="X5" s="130" t="inlineStr">
        <is>
          <t>行</t>
        </is>
      </c>
      <c r="Y5" s="130" t="inlineStr">
        <is>
          <t>順位</t>
        </is>
      </c>
      <c r="Z5" s="130" t="inlineStr">
        <is>
          <t>キー</t>
        </is>
      </c>
    </row>
    <row r="6">
      <c r="A6" s="131" t="inlineStr">
        <is>
          <t>3-2-1	佐野 太郎	計算技術検定3級	令和6年11月15日</t>
        </is>
      </c>
      <c r="B6">
        <f>TRIM(SUBSTITUTE(SUBSTITUTE(SUBSTITUTE(A6,CHAR(9)," "),"　"," "),CHAR(160)," "))</f>
        <v/>
      </c>
      <c r="C6">
        <f>IF(B6="",0,LEN(B6)-LEN(SUBSTITUTE(B6," ",""))+1)</f>
        <v/>
      </c>
      <c r="D6">
        <f>IF(C6&gt;=1,TRIM(MID(SUBSTITUTE(B6," ",REPT(" ",200)),1,200)),"")</f>
        <v/>
      </c>
      <c r="E6">
        <f>IF(C6&gt;=2,TRIM(MID(SUBSTITUTE(B6," ",REPT(" ",200)),201,200)),"")</f>
        <v/>
      </c>
      <c r="F6">
        <f>IF(C6&gt;=3,TRIM(MID(SUBSTITUTE(B6," ",REPT(" ",200)),401,200)),"")</f>
        <v/>
      </c>
      <c r="G6">
        <f>IF(C6&gt;=4,TRIM(MID(SUBSTITUTE(B6," ",REPT(" ",200)),601,200)),"")</f>
        <v/>
      </c>
      <c r="H6">
        <f>IF(C6&gt;=5,TRIM(MID(SUBSTITUTE(B6," ",REPT(" ",200)),801,200)),"")</f>
        <v/>
      </c>
      <c r="I6">
        <f>IF(C6&gt;=6,TRIM(MID(SUBSTITUTE(B6," ",REPT(" ",200)),1001,200)),"")</f>
        <v/>
      </c>
      <c r="J6">
        <f>IF(C6&gt;=7,TRIM(MID(SUBSTITUTE(B6," ",REPT(" ",200)),1201,200)),"")</f>
        <v/>
      </c>
      <c r="K6">
        <f>IF(C6&gt;=8,TRIM(MID(SUBSTITUTE(B6," ",REPT(" ",200)),1401,200)),"")</f>
        <v/>
      </c>
      <c r="L6">
        <f>SUBSTITUTE(SUBSTITUTE(SUBSTITUTE(D6,"年","-"),"組","-"),"番","")</f>
        <v/>
      </c>
      <c r="M6">
        <f>IF(D6="",0,IF(ISNUMBER(VALUE(SUBSTITUTE(L6,"-",""))),1,0))</f>
        <v/>
      </c>
      <c r="N6">
        <f>IF(M6=0,"",IFERROR(VALUE(TRIM(MID(SUBSTITUTE(L6,"-",REPT(" ",100)),101,100))),""))</f>
        <v/>
      </c>
      <c r="O6">
        <f>IF(M6=0,"",IFERROR(VALUE(TRIM(RIGHT(SUBSTITUTE(L6,"-",REPT(" ",100)),100))),""))</f>
        <v/>
      </c>
      <c r="P6">
        <f>IF(B6="","",TRIM(INDEX($D6:$K6,IF(M6=1,2,1))&amp;IF(AD6&gt;=2," "&amp;INDEX($D6:$K6,IF(M6=1,2,1)+1),"")&amp;IF(AD6&gt;=3," "&amp;INDEX($D6:$K6,IF(M6=1,2,1)+2),"")))</f>
        <v/>
      </c>
      <c r="Q6">
        <f>IF(C6&lt;2,"",TRIM(IF(AND(2&gt;=(IF(M6=1,2,1)+AD6),2&lt;=C6-IF(S6="",0,1)),E6&amp;" ","")&amp;IF(AND(3&gt;=(IF(M6=1,2,1)+AD6),3&lt;=C6-IF(S6="",0,1)),F6&amp;" ","")&amp;IF(AND(4&gt;=(IF(M6=1,2,1)+AD6),4&lt;=C6-IF(S6="",0,1)),G6&amp;" ","")&amp;IF(AND(5&gt;=(IF(M6=1,2,1)+AD6),5&lt;=C6-IF(S6="",0,1)),H6&amp;" ","")&amp;IF(AND(6&gt;=(IF(M6=1,2,1)+AD6),6&lt;=C6-IF(S6="",0,1)),I6&amp;" ","")&amp;IF(AND(7&gt;=(IF(M6=1,2,1)+AD6),7&lt;=C6-IF(S6="",0,1)),J6&amp;" ","")&amp;IF(AND(8&gt;=(IF(M6=1,2,1)+AD6),8&lt;=C6-IF(S6="",0,1)),K6&amp;" ","")))</f>
        <v/>
      </c>
      <c r="R6">
        <f>IF(Q6="","",IFERROR(INDEX(資格マスタ!$B:$B,MATCH(ASC(SUBSTITUTE(SUBSTITUTE(Q6," ",""),"　","")),資格マスタ!$D:$D,0)),Q6))</f>
        <v/>
      </c>
      <c r="S6" s="132">
        <f>IF(C6&lt;2,"",IFERROR(IF(OR(LEFT(INDEX(D6:K6,MIN(8,MAX(1,C6))),2)="令和",LEFT(INDEX(D6:K6,MIN(8,MAX(1,C6))),2)="平成",LEFT(INDEX(D6:K6,MIN(8,MAX(1,C6))),2)="昭和"),DATE(VALUE(MID(INDEX(D6:K6,MIN(8,MAX(1,C6))),3,FIND("年",INDEX(D6:K6,MIN(8,MAX(1,C6))))-3))+IF(LEFT(INDEX(D6:K6,MIN(8,MAX(1,C6))),2)="令和",2018,IF(LEFT(INDEX(D6:K6,MIN(8,MAX(1,C6))),2)="平成",1988,1925)),VALUE(MID(INDEX(D6:K6,MIN(8,MAX(1,C6))),FIND("年",INDEX(D6:K6,MIN(8,MAX(1,C6))))+1,FIND("月",INDEX(D6:K6,MIN(8,MAX(1,C6))))-FIND("年",INDEX(D6:K6,MIN(8,MAX(1,C6))))-1)),VALUE(SUBSTITUTE(MID(INDEX(D6:K6,MIN(8,MAX(1,C6))),FIND("月",INDEX(D6:K6,MIN(8,MAX(1,C6))))+1,10),"日",""))),DATE(VALUE(TRIM(MID(SUBSTITUTE(AA6,"/",REPT(" ",50)),1,50))),VALUE(TRIM(MID(SUBSTITUTE(AA6,"/",REPT(" ",50)),51,50))),VALUE(TRIM(MID(SUBSTITUTE(AA6,"/",REPT(" ",50)),101,50))))),IFERROR(DATEVALUE(INDEX(D6:K6,MIN(8,MAX(1,C6)))),"")))</f>
        <v/>
      </c>
      <c r="T6">
        <f>IF(B6="","",IF(AB6&lt;&gt;"",AB6,IFERROR(MATCH(SUBSTITUTE(SUBSTITUTE(P6," ",""),"　",""),入力!$AJ$5:$AJ$44,0),"")))</f>
        <v/>
      </c>
      <c r="U6">
        <f>IF(T6="","",INDEX(入力!$D$5:$D$44,T6))</f>
        <v/>
      </c>
      <c r="V6">
        <f>IF(B6="","",IF(T6="","要確認（名簿と照合できません）",IF(R6="","要確認（資格名がありません）",IF(S6="","要確認（取得日が読めません）",IF((IF(INDEX(入力!$N$5:$N$44,T6)=R6,1,0)+IF(INDEX(入力!$P$5:$P$44,T6)=R6,1,0)+IF(INDEX(入力!$R$5:$R$44,T6)=R6,1,0)+IF(INDEX(入力!$T$5:$T$44,T6)=R6,1,0)+IF(INDEX(入力!$V$5:$V$44,T6)=R6,1,0)+IF(INDEX(入力!$X$5:$X$44,T6)=R6,1,0))+(COUNTIFS($T$6:$T$205,T6,$R$6:$R$205,R6,$X$6:$X$205,"&lt;"&amp;X6))&gt;0,"重複","反映")))))</f>
        <v/>
      </c>
      <c r="W6">
        <f>IF(V6="反映",1,0)</f>
        <v/>
      </c>
      <c r="X6" t="n">
        <v>6</v>
      </c>
      <c r="Y6">
        <f>IF(W6=0,"",COUNTIFS($T$6:$T$205,T6,$W$6:$W$205,1,$S$6:$S$205,"&lt;"&amp;S6)+COUNTIFS($T$6:$T$205,T6,$W$6:$W$205,1,$S$6:$S$205,S6,$X$6:$X$205,"&lt;"&amp;X6)+1)</f>
        <v/>
      </c>
      <c r="Z6">
        <f>IF(Y6="","",T6&amp;"_"&amp;Y6)</f>
        <v/>
      </c>
      <c r="AA6">
        <f>SUBSTITUTE(SUBSTITUTE(SUBSTITUTE(SUBSTITUTE(SUBSTITUTE(INDEX(D6:K6,MIN(8,MAX(1,C6))),"年","/"),"月","/"),"日",""),"-","/"),".","/")</f>
        <v/>
      </c>
      <c r="AB6">
        <f>IFERROR(MATCH(O6,入力!$C$5:$C$44,0),"")</f>
        <v/>
      </c>
      <c r="AC6">
        <f>IF(AB6="","",INDEX(入力!$AJ$5:$AJ$44,AB6))</f>
        <v/>
      </c>
      <c r="AD6">
        <f>IF(INDEX($D6:$K6,IF(M6=1,2,1))=AC6,1,IF(INDEX($D6:$K6,IF(M6=1,2,1))&amp;INDEX($D6:$K6,IF(M6=1,2,1)+1)=AC6,2,IF(INDEX($D6:$K6,IF(M6=1,2,1))&amp;INDEX($D6:$K6,IF(M6=1,2,1)+1)&amp;INDEX($D6:$K6,IF(M6=1,2,1)+2)=AC6,3,IF(AB6&lt;&gt;"",2,IF(ISNUMBER(MATCH(INDEX($D6:$K6,IF(M6=1,2,1)),入力!$AJ$5:$AJ$44,0)),1,IF(ISNUMBER(MATCH(INDEX($D6:$K6,IF(M6=1,2,1))&amp;INDEX($D6:$K6,IF(M6=1,2,1)+1),入力!$AJ$5:$AJ$44,0)),2,IF(ISNUMBER(MATCH(INDEX($D6:$K6,IF(M6=1,2,1))&amp;INDEX($D6:$K6,IF(M6=1,2,1)+1)&amp;INDEX($D6:$K6,IF(M6=1,2,1)+2),入力!$AJ$5:$AJ$44,0)),3,2)))))))</f>
        <v/>
      </c>
    </row>
    <row r="7">
      <c r="A7" s="131" t="inlineStr">
        <is>
          <t>3-2-2 近畿 花子 実用英語検定2級 2025/6/8</t>
        </is>
      </c>
      <c r="B7">
        <f>TRIM(SUBSTITUTE(SUBSTITUTE(SUBSTITUTE(A7,CHAR(9)," "),"　"," "),CHAR(160)," "))</f>
        <v/>
      </c>
      <c r="C7">
        <f>IF(B7="",0,LEN(B7)-LEN(SUBSTITUTE(B7," ",""))+1)</f>
        <v/>
      </c>
      <c r="D7">
        <f>IF(C7&gt;=1,TRIM(MID(SUBSTITUTE(B7," ",REPT(" ",200)),1,200)),"")</f>
        <v/>
      </c>
      <c r="E7">
        <f>IF(C7&gt;=2,TRIM(MID(SUBSTITUTE(B7," ",REPT(" ",200)),201,200)),"")</f>
        <v/>
      </c>
      <c r="F7">
        <f>IF(C7&gt;=3,TRIM(MID(SUBSTITUTE(B7," ",REPT(" ",200)),401,200)),"")</f>
        <v/>
      </c>
      <c r="G7">
        <f>IF(C7&gt;=4,TRIM(MID(SUBSTITUTE(B7," ",REPT(" ",200)),601,200)),"")</f>
        <v/>
      </c>
      <c r="H7">
        <f>IF(C7&gt;=5,TRIM(MID(SUBSTITUTE(B7," ",REPT(" ",200)),801,200)),"")</f>
        <v/>
      </c>
      <c r="I7">
        <f>IF(C7&gt;=6,TRIM(MID(SUBSTITUTE(B7," ",REPT(" ",200)),1001,200)),"")</f>
        <v/>
      </c>
      <c r="J7">
        <f>IF(C7&gt;=7,TRIM(MID(SUBSTITUTE(B7," ",REPT(" ",200)),1201,200)),"")</f>
        <v/>
      </c>
      <c r="K7">
        <f>IF(C7&gt;=8,TRIM(MID(SUBSTITUTE(B7," ",REPT(" ",200)),1401,200)),"")</f>
        <v/>
      </c>
      <c r="L7">
        <f>SUBSTITUTE(SUBSTITUTE(SUBSTITUTE(D7,"年","-"),"組","-"),"番","")</f>
        <v/>
      </c>
      <c r="M7">
        <f>IF(D7="",0,IF(ISNUMBER(VALUE(SUBSTITUTE(L7,"-",""))),1,0))</f>
        <v/>
      </c>
      <c r="N7">
        <f>IF(M7=0,"",IFERROR(VALUE(TRIM(MID(SUBSTITUTE(L7,"-",REPT(" ",100)),101,100))),""))</f>
        <v/>
      </c>
      <c r="O7">
        <f>IF(M7=0,"",IFERROR(VALUE(TRIM(RIGHT(SUBSTITUTE(L7,"-",REPT(" ",100)),100))),""))</f>
        <v/>
      </c>
      <c r="P7">
        <f>IF(B7="","",TRIM(INDEX($D7:$K7,IF(M7=1,2,1))&amp;IF(AD7&gt;=2," "&amp;INDEX($D7:$K7,IF(M7=1,2,1)+1),"")&amp;IF(AD7&gt;=3," "&amp;INDEX($D7:$K7,IF(M7=1,2,1)+2),"")))</f>
        <v/>
      </c>
      <c r="Q7">
        <f>IF(C7&lt;2,"",TRIM(IF(AND(2&gt;=(IF(M7=1,2,1)+AD7),2&lt;=C7-IF(S7="",0,1)),E7&amp;" ","")&amp;IF(AND(3&gt;=(IF(M7=1,2,1)+AD7),3&lt;=C7-IF(S7="",0,1)),F7&amp;" ","")&amp;IF(AND(4&gt;=(IF(M7=1,2,1)+AD7),4&lt;=C7-IF(S7="",0,1)),G7&amp;" ","")&amp;IF(AND(5&gt;=(IF(M7=1,2,1)+AD7),5&lt;=C7-IF(S7="",0,1)),H7&amp;" ","")&amp;IF(AND(6&gt;=(IF(M7=1,2,1)+AD7),6&lt;=C7-IF(S7="",0,1)),I7&amp;" ","")&amp;IF(AND(7&gt;=(IF(M7=1,2,1)+AD7),7&lt;=C7-IF(S7="",0,1)),J7&amp;" ","")&amp;IF(AND(8&gt;=(IF(M7=1,2,1)+AD7),8&lt;=C7-IF(S7="",0,1)),K7&amp;" ","")))</f>
        <v/>
      </c>
      <c r="R7">
        <f>IF(Q7="","",IFERROR(INDEX(資格マスタ!$B:$B,MATCH(ASC(SUBSTITUTE(SUBSTITUTE(Q7," ",""),"　","")),資格マスタ!$D:$D,0)),Q7))</f>
        <v/>
      </c>
      <c r="S7" s="132">
        <f>IF(C7&lt;2,"",IFERROR(IF(OR(LEFT(INDEX(D7:K7,MIN(8,MAX(1,C7))),2)="令和",LEFT(INDEX(D7:K7,MIN(8,MAX(1,C7))),2)="平成",LEFT(INDEX(D7:K7,MIN(8,MAX(1,C7))),2)="昭和"),DATE(VALUE(MID(INDEX(D7:K7,MIN(8,MAX(1,C7))),3,FIND("年",INDEX(D7:K7,MIN(8,MAX(1,C7))))-3))+IF(LEFT(INDEX(D7:K7,MIN(8,MAX(1,C7))),2)="令和",2018,IF(LEFT(INDEX(D7:K7,MIN(8,MAX(1,C7))),2)="平成",1988,1925)),VALUE(MID(INDEX(D7:K7,MIN(8,MAX(1,C7))),FIND("年",INDEX(D7:K7,MIN(8,MAX(1,C7))))+1,FIND("月",INDEX(D7:K7,MIN(8,MAX(1,C7))))-FIND("年",INDEX(D7:K7,MIN(8,MAX(1,C7))))-1)),VALUE(SUBSTITUTE(MID(INDEX(D7:K7,MIN(8,MAX(1,C7))),FIND("月",INDEX(D7:K7,MIN(8,MAX(1,C7))))+1,10),"日",""))),DATE(VALUE(TRIM(MID(SUBSTITUTE(AA7,"/",REPT(" ",50)),1,50))),VALUE(TRIM(MID(SUBSTITUTE(AA7,"/",REPT(" ",50)),51,50))),VALUE(TRIM(MID(SUBSTITUTE(AA7,"/",REPT(" ",50)),101,50))))),IFERROR(DATEVALUE(INDEX(D7:K7,MIN(8,MAX(1,C7)))),"")))</f>
        <v/>
      </c>
      <c r="T7">
        <f>IF(B7="","",IF(AB7&lt;&gt;"",AB7,IFERROR(MATCH(SUBSTITUTE(SUBSTITUTE(P7," ",""),"　",""),入力!$AJ$5:$AJ$44,0),"")))</f>
        <v/>
      </c>
      <c r="U7">
        <f>IF(T7="","",INDEX(入力!$D$5:$D$44,T7))</f>
        <v/>
      </c>
      <c r="V7">
        <f>IF(B7="","",IF(T7="","要確認（名簿と照合できません）",IF(R7="","要確認（資格名がありません）",IF(S7="","要確認（取得日が読めません）",IF((IF(INDEX(入力!$N$5:$N$44,T7)=R7,1,0)+IF(INDEX(入力!$P$5:$P$44,T7)=R7,1,0)+IF(INDEX(入力!$R$5:$R$44,T7)=R7,1,0)+IF(INDEX(入力!$T$5:$T$44,T7)=R7,1,0)+IF(INDEX(入力!$V$5:$V$44,T7)=R7,1,0)+IF(INDEX(入力!$X$5:$X$44,T7)=R7,1,0))+(COUNTIFS($T$6:$T$205,T7,$R$6:$R$205,R7,$X$6:$X$205,"&lt;"&amp;X7))&gt;0,"重複","反映")))))</f>
        <v/>
      </c>
      <c r="W7">
        <f>IF(V7="反映",1,0)</f>
        <v/>
      </c>
      <c r="X7" t="n">
        <v>7</v>
      </c>
      <c r="Y7">
        <f>IF(W7=0,"",COUNTIFS($T$6:$T$205,T7,$W$6:$W$205,1,$S$6:$S$205,"&lt;"&amp;S7)+COUNTIFS($T$6:$T$205,T7,$W$6:$W$205,1,$S$6:$S$205,S7,$X$6:$X$205,"&lt;"&amp;X7)+1)</f>
        <v/>
      </c>
      <c r="Z7">
        <f>IF(Y7="","",T7&amp;"_"&amp;Y7)</f>
        <v/>
      </c>
      <c r="AA7">
        <f>SUBSTITUTE(SUBSTITUTE(SUBSTITUTE(SUBSTITUTE(SUBSTITUTE(INDEX(D7:K7,MIN(8,MAX(1,C7))),"年","/"),"月","/"),"日",""),"-","/"),".","/")</f>
        <v/>
      </c>
      <c r="AB7">
        <f>IFERROR(MATCH(O7,入力!$C$5:$C$44,0),"")</f>
        <v/>
      </c>
      <c r="AC7">
        <f>IF(AB7="","",INDEX(入力!$AJ$5:$AJ$44,AB7))</f>
        <v/>
      </c>
      <c r="AD7">
        <f>IF(INDEX($D7:$K7,IF(M7=1,2,1))=AC7,1,IF(INDEX($D7:$K7,IF(M7=1,2,1))&amp;INDEX($D7:$K7,IF(M7=1,2,1)+1)=AC7,2,IF(INDEX($D7:$K7,IF(M7=1,2,1))&amp;INDEX($D7:$K7,IF(M7=1,2,1)+1)&amp;INDEX($D7:$K7,IF(M7=1,2,1)+2)=AC7,3,IF(AB7&lt;&gt;"",2,IF(ISNUMBER(MATCH(INDEX($D7:$K7,IF(M7=1,2,1)),入力!$AJ$5:$AJ$44,0)),1,IF(ISNUMBER(MATCH(INDEX($D7:$K7,IF(M7=1,2,1))&amp;INDEX($D7:$K7,IF(M7=1,2,1)+1),入力!$AJ$5:$AJ$44,0)),2,IF(ISNUMBER(MATCH(INDEX($D7:$K7,IF(M7=1,2,1))&amp;INDEX($D7:$K7,IF(M7=1,2,1)+1)&amp;INDEX($D7:$K7,IF(M7=1,2,1)+2),入力!$AJ$5:$AJ$44,0)),3,2)))))))</f>
        <v/>
      </c>
    </row>
    <row r="8">
      <c r="A8" s="131" t="inlineStr">
        <is>
          <t>3-2-3　泉州 一郎	危険物取扱者乙4	令和7年3月14日</t>
        </is>
      </c>
      <c r="B8">
        <f>TRIM(SUBSTITUTE(SUBSTITUTE(SUBSTITUTE(A8,CHAR(9)," "),"　"," "),CHAR(160)," "))</f>
        <v/>
      </c>
      <c r="C8">
        <f>IF(B8="",0,LEN(B8)-LEN(SUBSTITUTE(B8," ",""))+1)</f>
        <v/>
      </c>
      <c r="D8">
        <f>IF(C8&gt;=1,TRIM(MID(SUBSTITUTE(B8," ",REPT(" ",200)),1,200)),"")</f>
        <v/>
      </c>
      <c r="E8">
        <f>IF(C8&gt;=2,TRIM(MID(SUBSTITUTE(B8," ",REPT(" ",200)),201,200)),"")</f>
        <v/>
      </c>
      <c r="F8">
        <f>IF(C8&gt;=3,TRIM(MID(SUBSTITUTE(B8," ",REPT(" ",200)),401,200)),"")</f>
        <v/>
      </c>
      <c r="G8">
        <f>IF(C8&gt;=4,TRIM(MID(SUBSTITUTE(B8," ",REPT(" ",200)),601,200)),"")</f>
        <v/>
      </c>
      <c r="H8">
        <f>IF(C8&gt;=5,TRIM(MID(SUBSTITUTE(B8," ",REPT(" ",200)),801,200)),"")</f>
        <v/>
      </c>
      <c r="I8">
        <f>IF(C8&gt;=6,TRIM(MID(SUBSTITUTE(B8," ",REPT(" ",200)),1001,200)),"")</f>
        <v/>
      </c>
      <c r="J8">
        <f>IF(C8&gt;=7,TRIM(MID(SUBSTITUTE(B8," ",REPT(" ",200)),1201,200)),"")</f>
        <v/>
      </c>
      <c r="K8">
        <f>IF(C8&gt;=8,TRIM(MID(SUBSTITUTE(B8," ",REPT(" ",200)),1401,200)),"")</f>
        <v/>
      </c>
      <c r="L8">
        <f>SUBSTITUTE(SUBSTITUTE(SUBSTITUTE(D8,"年","-"),"組","-"),"番","")</f>
        <v/>
      </c>
      <c r="M8">
        <f>IF(D8="",0,IF(ISNUMBER(VALUE(SUBSTITUTE(L8,"-",""))),1,0))</f>
        <v/>
      </c>
      <c r="N8">
        <f>IF(M8=0,"",IFERROR(VALUE(TRIM(MID(SUBSTITUTE(L8,"-",REPT(" ",100)),101,100))),""))</f>
        <v/>
      </c>
      <c r="O8">
        <f>IF(M8=0,"",IFERROR(VALUE(TRIM(RIGHT(SUBSTITUTE(L8,"-",REPT(" ",100)),100))),""))</f>
        <v/>
      </c>
      <c r="P8">
        <f>IF(B8="","",TRIM(INDEX($D8:$K8,IF(M8=1,2,1))&amp;IF(AD8&gt;=2," "&amp;INDEX($D8:$K8,IF(M8=1,2,1)+1),"")&amp;IF(AD8&gt;=3," "&amp;INDEX($D8:$K8,IF(M8=1,2,1)+2),"")))</f>
        <v/>
      </c>
      <c r="Q8">
        <f>IF(C8&lt;2,"",TRIM(IF(AND(2&gt;=(IF(M8=1,2,1)+AD8),2&lt;=C8-IF(S8="",0,1)),E8&amp;" ","")&amp;IF(AND(3&gt;=(IF(M8=1,2,1)+AD8),3&lt;=C8-IF(S8="",0,1)),F8&amp;" ","")&amp;IF(AND(4&gt;=(IF(M8=1,2,1)+AD8),4&lt;=C8-IF(S8="",0,1)),G8&amp;" ","")&amp;IF(AND(5&gt;=(IF(M8=1,2,1)+AD8),5&lt;=C8-IF(S8="",0,1)),H8&amp;" ","")&amp;IF(AND(6&gt;=(IF(M8=1,2,1)+AD8),6&lt;=C8-IF(S8="",0,1)),I8&amp;" ","")&amp;IF(AND(7&gt;=(IF(M8=1,2,1)+AD8),7&lt;=C8-IF(S8="",0,1)),J8&amp;" ","")&amp;IF(AND(8&gt;=(IF(M8=1,2,1)+AD8),8&lt;=C8-IF(S8="",0,1)),K8&amp;" ","")))</f>
        <v/>
      </c>
      <c r="R8">
        <f>IF(Q8="","",IFERROR(INDEX(資格マスタ!$B:$B,MATCH(ASC(SUBSTITUTE(SUBSTITUTE(Q8," ",""),"　","")),資格マスタ!$D:$D,0)),Q8))</f>
        <v/>
      </c>
      <c r="S8" s="132">
        <f>IF(C8&lt;2,"",IFERROR(IF(OR(LEFT(INDEX(D8:K8,MIN(8,MAX(1,C8))),2)="令和",LEFT(INDEX(D8:K8,MIN(8,MAX(1,C8))),2)="平成",LEFT(INDEX(D8:K8,MIN(8,MAX(1,C8))),2)="昭和"),DATE(VALUE(MID(INDEX(D8:K8,MIN(8,MAX(1,C8))),3,FIND("年",INDEX(D8:K8,MIN(8,MAX(1,C8))))-3))+IF(LEFT(INDEX(D8:K8,MIN(8,MAX(1,C8))),2)="令和",2018,IF(LEFT(INDEX(D8:K8,MIN(8,MAX(1,C8))),2)="平成",1988,1925)),VALUE(MID(INDEX(D8:K8,MIN(8,MAX(1,C8))),FIND("年",INDEX(D8:K8,MIN(8,MAX(1,C8))))+1,FIND("月",INDEX(D8:K8,MIN(8,MAX(1,C8))))-FIND("年",INDEX(D8:K8,MIN(8,MAX(1,C8))))-1)),VALUE(SUBSTITUTE(MID(INDEX(D8:K8,MIN(8,MAX(1,C8))),FIND("月",INDEX(D8:K8,MIN(8,MAX(1,C8))))+1,10),"日",""))),DATE(VALUE(TRIM(MID(SUBSTITUTE(AA8,"/",REPT(" ",50)),1,50))),VALUE(TRIM(MID(SUBSTITUTE(AA8,"/",REPT(" ",50)),51,50))),VALUE(TRIM(MID(SUBSTITUTE(AA8,"/",REPT(" ",50)),101,50))))),IFERROR(DATEVALUE(INDEX(D8:K8,MIN(8,MAX(1,C8)))),"")))</f>
        <v/>
      </c>
      <c r="T8">
        <f>IF(B8="","",IF(AB8&lt;&gt;"",AB8,IFERROR(MATCH(SUBSTITUTE(SUBSTITUTE(P8," ",""),"　",""),入力!$AJ$5:$AJ$44,0),"")))</f>
        <v/>
      </c>
      <c r="U8">
        <f>IF(T8="","",INDEX(入力!$D$5:$D$44,T8))</f>
        <v/>
      </c>
      <c r="V8">
        <f>IF(B8="","",IF(T8="","要確認（名簿と照合できません）",IF(R8="","要確認（資格名がありません）",IF(S8="","要確認（取得日が読めません）",IF((IF(INDEX(入力!$N$5:$N$44,T8)=R8,1,0)+IF(INDEX(入力!$P$5:$P$44,T8)=R8,1,0)+IF(INDEX(入力!$R$5:$R$44,T8)=R8,1,0)+IF(INDEX(入力!$T$5:$T$44,T8)=R8,1,0)+IF(INDEX(入力!$V$5:$V$44,T8)=R8,1,0)+IF(INDEX(入力!$X$5:$X$44,T8)=R8,1,0))+(COUNTIFS($T$6:$T$205,T8,$R$6:$R$205,R8,$X$6:$X$205,"&lt;"&amp;X8))&gt;0,"重複","反映")))))</f>
        <v/>
      </c>
      <c r="W8">
        <f>IF(V8="反映",1,0)</f>
        <v/>
      </c>
      <c r="X8" t="n">
        <v>8</v>
      </c>
      <c r="Y8">
        <f>IF(W8=0,"",COUNTIFS($T$6:$T$205,T8,$W$6:$W$205,1,$S$6:$S$205,"&lt;"&amp;S8)+COUNTIFS($T$6:$T$205,T8,$W$6:$W$205,1,$S$6:$S$205,S8,$X$6:$X$205,"&lt;"&amp;X8)+1)</f>
        <v/>
      </c>
      <c r="Z8">
        <f>IF(Y8="","",T8&amp;"_"&amp;Y8)</f>
        <v/>
      </c>
      <c r="AA8">
        <f>SUBSTITUTE(SUBSTITUTE(SUBSTITUTE(SUBSTITUTE(SUBSTITUTE(INDEX(D8:K8,MIN(8,MAX(1,C8))),"年","/"),"月","/"),"日",""),"-","/"),".","/")</f>
        <v/>
      </c>
      <c r="AB8">
        <f>IFERROR(MATCH(O8,入力!$C$5:$C$44,0),"")</f>
        <v/>
      </c>
      <c r="AC8">
        <f>IF(AB8="","",INDEX(入力!$AJ$5:$AJ$44,AB8))</f>
        <v/>
      </c>
      <c r="AD8">
        <f>IF(INDEX($D8:$K8,IF(M8=1,2,1))=AC8,1,IF(INDEX($D8:$K8,IF(M8=1,2,1))&amp;INDEX($D8:$K8,IF(M8=1,2,1)+1)=AC8,2,IF(INDEX($D8:$K8,IF(M8=1,2,1))&amp;INDEX($D8:$K8,IF(M8=1,2,1)+1)&amp;INDEX($D8:$K8,IF(M8=1,2,1)+2)=AC8,3,IF(AB8&lt;&gt;"",2,IF(ISNUMBER(MATCH(INDEX($D8:$K8,IF(M8=1,2,1)),入力!$AJ$5:$AJ$44,0)),1,IF(ISNUMBER(MATCH(INDEX($D8:$K8,IF(M8=1,2,1))&amp;INDEX($D8:$K8,IF(M8=1,2,1)+1),入力!$AJ$5:$AJ$44,0)),2,IF(ISNUMBER(MATCH(INDEX($D8:$K8,IF(M8=1,2,1))&amp;INDEX($D8:$K8,IF(M8=1,2,1)+1)&amp;INDEX($D8:$K8,IF(M8=1,2,1)+2),入力!$AJ$5:$AJ$44,0)),3,2)))))))</f>
        <v/>
      </c>
    </row>
    <row r="9">
      <c r="A9" s="131" t="inlineStr">
        <is>
          <t>3-2-2 近畿 花子 技能検定　機械加工（普通旋盤作業）3級 令和7年7月13日</t>
        </is>
      </c>
      <c r="B9">
        <f>TRIM(SUBSTITUTE(SUBSTITUTE(SUBSTITUTE(A9,CHAR(9)," "),"　"," "),CHAR(160)," "))</f>
        <v/>
      </c>
      <c r="C9">
        <f>IF(B9="",0,LEN(B9)-LEN(SUBSTITUTE(B9," ",""))+1)</f>
        <v/>
      </c>
      <c r="D9">
        <f>IF(C9&gt;=1,TRIM(MID(SUBSTITUTE(B9," ",REPT(" ",200)),1,200)),"")</f>
        <v/>
      </c>
      <c r="E9">
        <f>IF(C9&gt;=2,TRIM(MID(SUBSTITUTE(B9," ",REPT(" ",200)),201,200)),"")</f>
        <v/>
      </c>
      <c r="F9">
        <f>IF(C9&gt;=3,TRIM(MID(SUBSTITUTE(B9," ",REPT(" ",200)),401,200)),"")</f>
        <v/>
      </c>
      <c r="G9">
        <f>IF(C9&gt;=4,TRIM(MID(SUBSTITUTE(B9," ",REPT(" ",200)),601,200)),"")</f>
        <v/>
      </c>
      <c r="H9">
        <f>IF(C9&gt;=5,TRIM(MID(SUBSTITUTE(B9," ",REPT(" ",200)),801,200)),"")</f>
        <v/>
      </c>
      <c r="I9">
        <f>IF(C9&gt;=6,TRIM(MID(SUBSTITUTE(B9," ",REPT(" ",200)),1001,200)),"")</f>
        <v/>
      </c>
      <c r="J9">
        <f>IF(C9&gt;=7,TRIM(MID(SUBSTITUTE(B9," ",REPT(" ",200)),1201,200)),"")</f>
        <v/>
      </c>
      <c r="K9">
        <f>IF(C9&gt;=8,TRIM(MID(SUBSTITUTE(B9," ",REPT(" ",200)),1401,200)),"")</f>
        <v/>
      </c>
      <c r="L9">
        <f>SUBSTITUTE(SUBSTITUTE(SUBSTITUTE(D9,"年","-"),"組","-"),"番","")</f>
        <v/>
      </c>
      <c r="M9">
        <f>IF(D9="",0,IF(ISNUMBER(VALUE(SUBSTITUTE(L9,"-",""))),1,0))</f>
        <v/>
      </c>
      <c r="N9">
        <f>IF(M9=0,"",IFERROR(VALUE(TRIM(MID(SUBSTITUTE(L9,"-",REPT(" ",100)),101,100))),""))</f>
        <v/>
      </c>
      <c r="O9">
        <f>IF(M9=0,"",IFERROR(VALUE(TRIM(RIGHT(SUBSTITUTE(L9,"-",REPT(" ",100)),100))),""))</f>
        <v/>
      </c>
      <c r="P9">
        <f>IF(B9="","",TRIM(INDEX($D9:$K9,IF(M9=1,2,1))&amp;IF(AD9&gt;=2," "&amp;INDEX($D9:$K9,IF(M9=1,2,1)+1),"")&amp;IF(AD9&gt;=3," "&amp;INDEX($D9:$K9,IF(M9=1,2,1)+2),"")))</f>
        <v/>
      </c>
      <c r="Q9">
        <f>IF(C9&lt;2,"",TRIM(IF(AND(2&gt;=(IF(M9=1,2,1)+AD9),2&lt;=C9-IF(S9="",0,1)),E9&amp;" ","")&amp;IF(AND(3&gt;=(IF(M9=1,2,1)+AD9),3&lt;=C9-IF(S9="",0,1)),F9&amp;" ","")&amp;IF(AND(4&gt;=(IF(M9=1,2,1)+AD9),4&lt;=C9-IF(S9="",0,1)),G9&amp;" ","")&amp;IF(AND(5&gt;=(IF(M9=1,2,1)+AD9),5&lt;=C9-IF(S9="",0,1)),H9&amp;" ","")&amp;IF(AND(6&gt;=(IF(M9=1,2,1)+AD9),6&lt;=C9-IF(S9="",0,1)),I9&amp;" ","")&amp;IF(AND(7&gt;=(IF(M9=1,2,1)+AD9),7&lt;=C9-IF(S9="",0,1)),J9&amp;" ","")&amp;IF(AND(8&gt;=(IF(M9=1,2,1)+AD9),8&lt;=C9-IF(S9="",0,1)),K9&amp;" ","")))</f>
        <v/>
      </c>
      <c r="R9">
        <f>IF(Q9="","",IFERROR(INDEX(資格マスタ!$B:$B,MATCH(ASC(SUBSTITUTE(SUBSTITUTE(Q9," ",""),"　","")),資格マスタ!$D:$D,0)),Q9))</f>
        <v/>
      </c>
      <c r="S9" s="132">
        <f>IF(C9&lt;2,"",IFERROR(IF(OR(LEFT(INDEX(D9:K9,MIN(8,MAX(1,C9))),2)="令和",LEFT(INDEX(D9:K9,MIN(8,MAX(1,C9))),2)="平成",LEFT(INDEX(D9:K9,MIN(8,MAX(1,C9))),2)="昭和"),DATE(VALUE(MID(INDEX(D9:K9,MIN(8,MAX(1,C9))),3,FIND("年",INDEX(D9:K9,MIN(8,MAX(1,C9))))-3))+IF(LEFT(INDEX(D9:K9,MIN(8,MAX(1,C9))),2)="令和",2018,IF(LEFT(INDEX(D9:K9,MIN(8,MAX(1,C9))),2)="平成",1988,1925)),VALUE(MID(INDEX(D9:K9,MIN(8,MAX(1,C9))),FIND("年",INDEX(D9:K9,MIN(8,MAX(1,C9))))+1,FIND("月",INDEX(D9:K9,MIN(8,MAX(1,C9))))-FIND("年",INDEX(D9:K9,MIN(8,MAX(1,C9))))-1)),VALUE(SUBSTITUTE(MID(INDEX(D9:K9,MIN(8,MAX(1,C9))),FIND("月",INDEX(D9:K9,MIN(8,MAX(1,C9))))+1,10),"日",""))),DATE(VALUE(TRIM(MID(SUBSTITUTE(AA9,"/",REPT(" ",50)),1,50))),VALUE(TRIM(MID(SUBSTITUTE(AA9,"/",REPT(" ",50)),51,50))),VALUE(TRIM(MID(SUBSTITUTE(AA9,"/",REPT(" ",50)),101,50))))),IFERROR(DATEVALUE(INDEX(D9:K9,MIN(8,MAX(1,C9)))),"")))</f>
        <v/>
      </c>
      <c r="T9">
        <f>IF(B9="","",IF(AB9&lt;&gt;"",AB9,IFERROR(MATCH(SUBSTITUTE(SUBSTITUTE(P9," ",""),"　",""),入力!$AJ$5:$AJ$44,0),"")))</f>
        <v/>
      </c>
      <c r="U9">
        <f>IF(T9="","",INDEX(入力!$D$5:$D$44,T9))</f>
        <v/>
      </c>
      <c r="V9">
        <f>IF(B9="","",IF(T9="","要確認（名簿と照合できません）",IF(R9="","要確認（資格名がありません）",IF(S9="","要確認（取得日が読めません）",IF((IF(INDEX(入力!$N$5:$N$44,T9)=R9,1,0)+IF(INDEX(入力!$P$5:$P$44,T9)=R9,1,0)+IF(INDEX(入力!$R$5:$R$44,T9)=R9,1,0)+IF(INDEX(入力!$T$5:$T$44,T9)=R9,1,0)+IF(INDEX(入力!$V$5:$V$44,T9)=R9,1,0)+IF(INDEX(入力!$X$5:$X$44,T9)=R9,1,0))+(COUNTIFS($T$6:$T$205,T9,$R$6:$R$205,R9,$X$6:$X$205,"&lt;"&amp;X9))&gt;0,"重複","反映")))))</f>
        <v/>
      </c>
      <c r="W9">
        <f>IF(V9="反映",1,0)</f>
        <v/>
      </c>
      <c r="X9" t="n">
        <v>9</v>
      </c>
      <c r="Y9">
        <f>IF(W9=0,"",COUNTIFS($T$6:$T$205,T9,$W$6:$W$205,1,$S$6:$S$205,"&lt;"&amp;S9)+COUNTIFS($T$6:$T$205,T9,$W$6:$W$205,1,$S$6:$S$205,S9,$X$6:$X$205,"&lt;"&amp;X9)+1)</f>
        <v/>
      </c>
      <c r="Z9">
        <f>IF(Y9="","",T9&amp;"_"&amp;Y9)</f>
        <v/>
      </c>
      <c r="AA9">
        <f>SUBSTITUTE(SUBSTITUTE(SUBSTITUTE(SUBSTITUTE(SUBSTITUTE(INDEX(D9:K9,MIN(8,MAX(1,C9))),"年","/"),"月","/"),"日",""),"-","/"),".","/")</f>
        <v/>
      </c>
      <c r="AB9">
        <f>IFERROR(MATCH(O9,入力!$C$5:$C$44,0),"")</f>
        <v/>
      </c>
      <c r="AC9">
        <f>IF(AB9="","",INDEX(入力!$AJ$5:$AJ$44,AB9))</f>
        <v/>
      </c>
      <c r="AD9">
        <f>IF(INDEX($D9:$K9,IF(M9=1,2,1))=AC9,1,IF(INDEX($D9:$K9,IF(M9=1,2,1))&amp;INDEX($D9:$K9,IF(M9=1,2,1)+1)=AC9,2,IF(INDEX($D9:$K9,IF(M9=1,2,1))&amp;INDEX($D9:$K9,IF(M9=1,2,1)+1)&amp;INDEX($D9:$K9,IF(M9=1,2,1)+2)=AC9,3,IF(AB9&lt;&gt;"",2,IF(ISNUMBER(MATCH(INDEX($D9:$K9,IF(M9=1,2,1)),入力!$AJ$5:$AJ$44,0)),1,IF(ISNUMBER(MATCH(INDEX($D9:$K9,IF(M9=1,2,1))&amp;INDEX($D9:$K9,IF(M9=1,2,1)+1),入力!$AJ$5:$AJ$44,0)),2,IF(ISNUMBER(MATCH(INDEX($D9:$K9,IF(M9=1,2,1))&amp;INDEX($D9:$K9,IF(M9=1,2,1)+1)&amp;INDEX($D9:$K9,IF(M9=1,2,1)+2),入力!$AJ$5:$AJ$44,0)),3,2)))))))</f>
        <v/>
      </c>
    </row>
    <row r="10">
      <c r="A10" s="131" t="n"/>
      <c r="B10">
        <f>TRIM(SUBSTITUTE(SUBSTITUTE(SUBSTITUTE(A10,CHAR(9)," "),"　"," "),CHAR(160)," "))</f>
        <v/>
      </c>
      <c r="C10">
        <f>IF(B10="",0,LEN(B10)-LEN(SUBSTITUTE(B10," ",""))+1)</f>
        <v/>
      </c>
      <c r="D10">
        <f>IF(C10&gt;=1,TRIM(MID(SUBSTITUTE(B10," ",REPT(" ",200)),1,200)),"")</f>
        <v/>
      </c>
      <c r="E10">
        <f>IF(C10&gt;=2,TRIM(MID(SUBSTITUTE(B10," ",REPT(" ",200)),201,200)),"")</f>
        <v/>
      </c>
      <c r="F10">
        <f>IF(C10&gt;=3,TRIM(MID(SUBSTITUTE(B10," ",REPT(" ",200)),401,200)),"")</f>
        <v/>
      </c>
      <c r="G10">
        <f>IF(C10&gt;=4,TRIM(MID(SUBSTITUTE(B10," ",REPT(" ",200)),601,200)),"")</f>
        <v/>
      </c>
      <c r="H10">
        <f>IF(C10&gt;=5,TRIM(MID(SUBSTITUTE(B10," ",REPT(" ",200)),801,200)),"")</f>
        <v/>
      </c>
      <c r="I10">
        <f>IF(C10&gt;=6,TRIM(MID(SUBSTITUTE(B10," ",REPT(" ",200)),1001,200)),"")</f>
        <v/>
      </c>
      <c r="J10">
        <f>IF(C10&gt;=7,TRIM(MID(SUBSTITUTE(B10," ",REPT(" ",200)),1201,200)),"")</f>
        <v/>
      </c>
      <c r="K10">
        <f>IF(C10&gt;=8,TRIM(MID(SUBSTITUTE(B10," ",REPT(" ",200)),1401,200)),"")</f>
        <v/>
      </c>
      <c r="L10">
        <f>SUBSTITUTE(SUBSTITUTE(SUBSTITUTE(D10,"年","-"),"組","-"),"番","")</f>
        <v/>
      </c>
      <c r="M10">
        <f>IF(D10="",0,IF(ISNUMBER(VALUE(SUBSTITUTE(L10,"-",""))),1,0))</f>
        <v/>
      </c>
      <c r="N10">
        <f>IF(M10=0,"",IFERROR(VALUE(TRIM(MID(SUBSTITUTE(L10,"-",REPT(" ",100)),101,100))),""))</f>
        <v/>
      </c>
      <c r="O10">
        <f>IF(M10=0,"",IFERROR(VALUE(TRIM(RIGHT(SUBSTITUTE(L10,"-",REPT(" ",100)),100))),""))</f>
        <v/>
      </c>
      <c r="P10">
        <f>IF(B10="","",TRIM(INDEX($D10:$K10,IF(M10=1,2,1))&amp;IF(AD10&gt;=2," "&amp;INDEX($D10:$K10,IF(M10=1,2,1)+1),"")&amp;IF(AD10&gt;=3," "&amp;INDEX($D10:$K10,IF(M10=1,2,1)+2),"")))</f>
        <v/>
      </c>
      <c r="Q10">
        <f>IF(C10&lt;2,"",TRIM(IF(AND(2&gt;=(IF(M10=1,2,1)+AD10),2&lt;=C10-IF(S10="",0,1)),E10&amp;" ","")&amp;IF(AND(3&gt;=(IF(M10=1,2,1)+AD10),3&lt;=C10-IF(S10="",0,1)),F10&amp;" ","")&amp;IF(AND(4&gt;=(IF(M10=1,2,1)+AD10),4&lt;=C10-IF(S10="",0,1)),G10&amp;" ","")&amp;IF(AND(5&gt;=(IF(M10=1,2,1)+AD10),5&lt;=C10-IF(S10="",0,1)),H10&amp;" ","")&amp;IF(AND(6&gt;=(IF(M10=1,2,1)+AD10),6&lt;=C10-IF(S10="",0,1)),I10&amp;" ","")&amp;IF(AND(7&gt;=(IF(M10=1,2,1)+AD10),7&lt;=C10-IF(S10="",0,1)),J10&amp;" ","")&amp;IF(AND(8&gt;=(IF(M10=1,2,1)+AD10),8&lt;=C10-IF(S10="",0,1)),K10&amp;" ","")))</f>
        <v/>
      </c>
      <c r="R10">
        <f>IF(Q10="","",IFERROR(INDEX(資格マスタ!$B:$B,MATCH(ASC(SUBSTITUTE(SUBSTITUTE(Q10," ",""),"　","")),資格マスタ!$D:$D,0)),Q10))</f>
        <v/>
      </c>
      <c r="S10" s="132">
        <f>IF(C10&lt;2,"",IFERROR(IF(OR(LEFT(INDEX(D10:K10,MIN(8,MAX(1,C10))),2)="令和",LEFT(INDEX(D10:K10,MIN(8,MAX(1,C10))),2)="平成",LEFT(INDEX(D10:K10,MIN(8,MAX(1,C10))),2)="昭和"),DATE(VALUE(MID(INDEX(D10:K10,MIN(8,MAX(1,C10))),3,FIND("年",INDEX(D10:K10,MIN(8,MAX(1,C10))))-3))+IF(LEFT(INDEX(D10:K10,MIN(8,MAX(1,C10))),2)="令和",2018,IF(LEFT(INDEX(D10:K10,MIN(8,MAX(1,C10))),2)="平成",1988,1925)),VALUE(MID(INDEX(D10:K10,MIN(8,MAX(1,C10))),FIND("年",INDEX(D10:K10,MIN(8,MAX(1,C10))))+1,FIND("月",INDEX(D10:K10,MIN(8,MAX(1,C10))))-FIND("年",INDEX(D10:K10,MIN(8,MAX(1,C10))))-1)),VALUE(SUBSTITUTE(MID(INDEX(D10:K10,MIN(8,MAX(1,C10))),FIND("月",INDEX(D10:K10,MIN(8,MAX(1,C10))))+1,10),"日",""))),DATE(VALUE(TRIM(MID(SUBSTITUTE(AA10,"/",REPT(" ",50)),1,50))),VALUE(TRIM(MID(SUBSTITUTE(AA10,"/",REPT(" ",50)),51,50))),VALUE(TRIM(MID(SUBSTITUTE(AA10,"/",REPT(" ",50)),101,50))))),IFERROR(DATEVALUE(INDEX(D10:K10,MIN(8,MAX(1,C10)))),"")))</f>
        <v/>
      </c>
      <c r="T10">
        <f>IF(B10="","",IF(AB10&lt;&gt;"",AB10,IFERROR(MATCH(SUBSTITUTE(SUBSTITUTE(P10," ",""),"　",""),入力!$AJ$5:$AJ$44,0),"")))</f>
        <v/>
      </c>
      <c r="U10">
        <f>IF(T10="","",INDEX(入力!$D$5:$D$44,T10))</f>
        <v/>
      </c>
      <c r="V10">
        <f>IF(B10="","",IF(T10="","要確認（名簿と照合できません）",IF(R10="","要確認（資格名がありません）",IF(S10="","要確認（取得日が読めません）",IF((IF(INDEX(入力!$N$5:$N$44,T10)=R10,1,0)+IF(INDEX(入力!$P$5:$P$44,T10)=R10,1,0)+IF(INDEX(入力!$R$5:$R$44,T10)=R10,1,0)+IF(INDEX(入力!$T$5:$T$44,T10)=R10,1,0)+IF(INDEX(入力!$V$5:$V$44,T10)=R10,1,0)+IF(INDEX(入力!$X$5:$X$44,T10)=R10,1,0))+(COUNTIFS($T$6:$T$205,T10,$R$6:$R$205,R10,$X$6:$X$205,"&lt;"&amp;X10))&gt;0,"重複","反映")))))</f>
        <v/>
      </c>
      <c r="W10">
        <f>IF(V10="反映",1,0)</f>
        <v/>
      </c>
      <c r="X10" t="n">
        <v>10</v>
      </c>
      <c r="Y10">
        <f>IF(W10=0,"",COUNTIFS($T$6:$T$205,T10,$W$6:$W$205,1,$S$6:$S$205,"&lt;"&amp;S10)+COUNTIFS($T$6:$T$205,T10,$W$6:$W$205,1,$S$6:$S$205,S10,$X$6:$X$205,"&lt;"&amp;X10)+1)</f>
        <v/>
      </c>
      <c r="Z10">
        <f>IF(Y10="","",T10&amp;"_"&amp;Y10)</f>
        <v/>
      </c>
      <c r="AA10">
        <f>SUBSTITUTE(SUBSTITUTE(SUBSTITUTE(SUBSTITUTE(SUBSTITUTE(INDEX(D10:K10,MIN(8,MAX(1,C10))),"年","/"),"月","/"),"日",""),"-","/"),".","/")</f>
        <v/>
      </c>
      <c r="AB10">
        <f>IFERROR(MATCH(O10,入力!$C$5:$C$44,0),"")</f>
        <v/>
      </c>
      <c r="AC10">
        <f>IF(AB10="","",INDEX(入力!$AJ$5:$AJ$44,AB10))</f>
        <v/>
      </c>
      <c r="AD10">
        <f>IF(INDEX($D10:$K10,IF(M10=1,2,1))=AC10,1,IF(INDEX($D10:$K10,IF(M10=1,2,1))&amp;INDEX($D10:$K10,IF(M10=1,2,1)+1)=AC10,2,IF(INDEX($D10:$K10,IF(M10=1,2,1))&amp;INDEX($D10:$K10,IF(M10=1,2,1)+1)&amp;INDEX($D10:$K10,IF(M10=1,2,1)+2)=AC10,3,IF(AB10&lt;&gt;"",2,IF(ISNUMBER(MATCH(INDEX($D10:$K10,IF(M10=1,2,1)),入力!$AJ$5:$AJ$44,0)),1,IF(ISNUMBER(MATCH(INDEX($D10:$K10,IF(M10=1,2,1))&amp;INDEX($D10:$K10,IF(M10=1,2,1)+1),入力!$AJ$5:$AJ$44,0)),2,IF(ISNUMBER(MATCH(INDEX($D10:$K10,IF(M10=1,2,1))&amp;INDEX($D10:$K10,IF(M10=1,2,1)+1)&amp;INDEX($D10:$K10,IF(M10=1,2,1)+2),入力!$AJ$5:$AJ$44,0)),3,2)))))))</f>
        <v/>
      </c>
    </row>
    <row r="11">
      <c r="A11" s="131" t="n"/>
      <c r="B11">
        <f>TRIM(SUBSTITUTE(SUBSTITUTE(SUBSTITUTE(A11,CHAR(9)," "),"　"," "),CHAR(160)," "))</f>
        <v/>
      </c>
      <c r="C11">
        <f>IF(B11="",0,LEN(B11)-LEN(SUBSTITUTE(B11," ",""))+1)</f>
        <v/>
      </c>
      <c r="D11">
        <f>IF(C11&gt;=1,TRIM(MID(SUBSTITUTE(B11," ",REPT(" ",200)),1,200)),"")</f>
        <v/>
      </c>
      <c r="E11">
        <f>IF(C11&gt;=2,TRIM(MID(SUBSTITUTE(B11," ",REPT(" ",200)),201,200)),"")</f>
        <v/>
      </c>
      <c r="F11">
        <f>IF(C11&gt;=3,TRIM(MID(SUBSTITUTE(B11," ",REPT(" ",200)),401,200)),"")</f>
        <v/>
      </c>
      <c r="G11">
        <f>IF(C11&gt;=4,TRIM(MID(SUBSTITUTE(B11," ",REPT(" ",200)),601,200)),"")</f>
        <v/>
      </c>
      <c r="H11">
        <f>IF(C11&gt;=5,TRIM(MID(SUBSTITUTE(B11," ",REPT(" ",200)),801,200)),"")</f>
        <v/>
      </c>
      <c r="I11">
        <f>IF(C11&gt;=6,TRIM(MID(SUBSTITUTE(B11," ",REPT(" ",200)),1001,200)),"")</f>
        <v/>
      </c>
      <c r="J11">
        <f>IF(C11&gt;=7,TRIM(MID(SUBSTITUTE(B11," ",REPT(" ",200)),1201,200)),"")</f>
        <v/>
      </c>
      <c r="K11">
        <f>IF(C11&gt;=8,TRIM(MID(SUBSTITUTE(B11," ",REPT(" ",200)),1401,200)),"")</f>
        <v/>
      </c>
      <c r="L11">
        <f>SUBSTITUTE(SUBSTITUTE(SUBSTITUTE(D11,"年","-"),"組","-"),"番","")</f>
        <v/>
      </c>
      <c r="M11">
        <f>IF(D11="",0,IF(ISNUMBER(VALUE(SUBSTITUTE(L11,"-",""))),1,0))</f>
        <v/>
      </c>
      <c r="N11">
        <f>IF(M11=0,"",IFERROR(VALUE(TRIM(MID(SUBSTITUTE(L11,"-",REPT(" ",100)),101,100))),""))</f>
        <v/>
      </c>
      <c r="O11">
        <f>IF(M11=0,"",IFERROR(VALUE(TRIM(RIGHT(SUBSTITUTE(L11,"-",REPT(" ",100)),100))),""))</f>
        <v/>
      </c>
      <c r="P11">
        <f>IF(B11="","",TRIM(INDEX($D11:$K11,IF(M11=1,2,1))&amp;IF(AD11&gt;=2," "&amp;INDEX($D11:$K11,IF(M11=1,2,1)+1),"")&amp;IF(AD11&gt;=3," "&amp;INDEX($D11:$K11,IF(M11=1,2,1)+2),"")))</f>
        <v/>
      </c>
      <c r="Q11">
        <f>IF(C11&lt;2,"",TRIM(IF(AND(2&gt;=(IF(M11=1,2,1)+AD11),2&lt;=C11-IF(S11="",0,1)),E11&amp;" ","")&amp;IF(AND(3&gt;=(IF(M11=1,2,1)+AD11),3&lt;=C11-IF(S11="",0,1)),F11&amp;" ","")&amp;IF(AND(4&gt;=(IF(M11=1,2,1)+AD11),4&lt;=C11-IF(S11="",0,1)),G11&amp;" ","")&amp;IF(AND(5&gt;=(IF(M11=1,2,1)+AD11),5&lt;=C11-IF(S11="",0,1)),H11&amp;" ","")&amp;IF(AND(6&gt;=(IF(M11=1,2,1)+AD11),6&lt;=C11-IF(S11="",0,1)),I11&amp;" ","")&amp;IF(AND(7&gt;=(IF(M11=1,2,1)+AD11),7&lt;=C11-IF(S11="",0,1)),J11&amp;" ","")&amp;IF(AND(8&gt;=(IF(M11=1,2,1)+AD11),8&lt;=C11-IF(S11="",0,1)),K11&amp;" ","")))</f>
        <v/>
      </c>
      <c r="R11">
        <f>IF(Q11="","",IFERROR(INDEX(資格マスタ!$B:$B,MATCH(ASC(SUBSTITUTE(SUBSTITUTE(Q11," ",""),"　","")),資格マスタ!$D:$D,0)),Q11))</f>
        <v/>
      </c>
      <c r="S11" s="132">
        <f>IF(C11&lt;2,"",IFERROR(IF(OR(LEFT(INDEX(D11:K11,MIN(8,MAX(1,C11))),2)="令和",LEFT(INDEX(D11:K11,MIN(8,MAX(1,C11))),2)="平成",LEFT(INDEX(D11:K11,MIN(8,MAX(1,C11))),2)="昭和"),DATE(VALUE(MID(INDEX(D11:K11,MIN(8,MAX(1,C11))),3,FIND("年",INDEX(D11:K11,MIN(8,MAX(1,C11))))-3))+IF(LEFT(INDEX(D11:K11,MIN(8,MAX(1,C11))),2)="令和",2018,IF(LEFT(INDEX(D11:K11,MIN(8,MAX(1,C11))),2)="平成",1988,1925)),VALUE(MID(INDEX(D11:K11,MIN(8,MAX(1,C11))),FIND("年",INDEX(D11:K11,MIN(8,MAX(1,C11))))+1,FIND("月",INDEX(D11:K11,MIN(8,MAX(1,C11))))-FIND("年",INDEX(D11:K11,MIN(8,MAX(1,C11))))-1)),VALUE(SUBSTITUTE(MID(INDEX(D11:K11,MIN(8,MAX(1,C11))),FIND("月",INDEX(D11:K11,MIN(8,MAX(1,C11))))+1,10),"日",""))),DATE(VALUE(TRIM(MID(SUBSTITUTE(AA11,"/",REPT(" ",50)),1,50))),VALUE(TRIM(MID(SUBSTITUTE(AA11,"/",REPT(" ",50)),51,50))),VALUE(TRIM(MID(SUBSTITUTE(AA11,"/",REPT(" ",50)),101,50))))),IFERROR(DATEVALUE(INDEX(D11:K11,MIN(8,MAX(1,C11)))),"")))</f>
        <v/>
      </c>
      <c r="T11">
        <f>IF(B11="","",IF(AB11&lt;&gt;"",AB11,IFERROR(MATCH(SUBSTITUTE(SUBSTITUTE(P11," ",""),"　",""),入力!$AJ$5:$AJ$44,0),"")))</f>
        <v/>
      </c>
      <c r="U11">
        <f>IF(T11="","",INDEX(入力!$D$5:$D$44,T11))</f>
        <v/>
      </c>
      <c r="V11">
        <f>IF(B11="","",IF(T11="","要確認（名簿と照合できません）",IF(R11="","要確認（資格名がありません）",IF(S11="","要確認（取得日が読めません）",IF((IF(INDEX(入力!$N$5:$N$44,T11)=R11,1,0)+IF(INDEX(入力!$P$5:$P$44,T11)=R11,1,0)+IF(INDEX(入力!$R$5:$R$44,T11)=R11,1,0)+IF(INDEX(入力!$T$5:$T$44,T11)=R11,1,0)+IF(INDEX(入力!$V$5:$V$44,T11)=R11,1,0)+IF(INDEX(入力!$X$5:$X$44,T11)=R11,1,0))+(COUNTIFS($T$6:$T$205,T11,$R$6:$R$205,R11,$X$6:$X$205,"&lt;"&amp;X11))&gt;0,"重複","反映")))))</f>
        <v/>
      </c>
      <c r="W11">
        <f>IF(V11="反映",1,0)</f>
        <v/>
      </c>
      <c r="X11" t="n">
        <v>11</v>
      </c>
      <c r="Y11">
        <f>IF(W11=0,"",COUNTIFS($T$6:$T$205,T11,$W$6:$W$205,1,$S$6:$S$205,"&lt;"&amp;S11)+COUNTIFS($T$6:$T$205,T11,$W$6:$W$205,1,$S$6:$S$205,S11,$X$6:$X$205,"&lt;"&amp;X11)+1)</f>
        <v/>
      </c>
      <c r="Z11">
        <f>IF(Y11="","",T11&amp;"_"&amp;Y11)</f>
        <v/>
      </c>
      <c r="AA11">
        <f>SUBSTITUTE(SUBSTITUTE(SUBSTITUTE(SUBSTITUTE(SUBSTITUTE(INDEX(D11:K11,MIN(8,MAX(1,C11))),"年","/"),"月","/"),"日",""),"-","/"),".","/")</f>
        <v/>
      </c>
      <c r="AB11">
        <f>IFERROR(MATCH(O11,入力!$C$5:$C$44,0),"")</f>
        <v/>
      </c>
      <c r="AC11">
        <f>IF(AB11="","",INDEX(入力!$AJ$5:$AJ$44,AB11))</f>
        <v/>
      </c>
      <c r="AD11">
        <f>IF(INDEX($D11:$K11,IF(M11=1,2,1))=AC11,1,IF(INDEX($D11:$K11,IF(M11=1,2,1))&amp;INDEX($D11:$K11,IF(M11=1,2,1)+1)=AC11,2,IF(INDEX($D11:$K11,IF(M11=1,2,1))&amp;INDEX($D11:$K11,IF(M11=1,2,1)+1)&amp;INDEX($D11:$K11,IF(M11=1,2,1)+2)=AC11,3,IF(AB11&lt;&gt;"",2,IF(ISNUMBER(MATCH(INDEX($D11:$K11,IF(M11=1,2,1)),入力!$AJ$5:$AJ$44,0)),1,IF(ISNUMBER(MATCH(INDEX($D11:$K11,IF(M11=1,2,1))&amp;INDEX($D11:$K11,IF(M11=1,2,1)+1),入力!$AJ$5:$AJ$44,0)),2,IF(ISNUMBER(MATCH(INDEX($D11:$K11,IF(M11=1,2,1))&amp;INDEX($D11:$K11,IF(M11=1,2,1)+1)&amp;INDEX($D11:$K11,IF(M11=1,2,1)+2),入力!$AJ$5:$AJ$44,0)),3,2)))))))</f>
        <v/>
      </c>
    </row>
    <row r="12">
      <c r="A12" s="131" t="n"/>
      <c r="B12">
        <f>TRIM(SUBSTITUTE(SUBSTITUTE(SUBSTITUTE(A12,CHAR(9)," "),"　"," "),CHAR(160)," "))</f>
        <v/>
      </c>
      <c r="C12">
        <f>IF(B12="",0,LEN(B12)-LEN(SUBSTITUTE(B12," ",""))+1)</f>
        <v/>
      </c>
      <c r="D12">
        <f>IF(C12&gt;=1,TRIM(MID(SUBSTITUTE(B12," ",REPT(" ",200)),1,200)),"")</f>
        <v/>
      </c>
      <c r="E12">
        <f>IF(C12&gt;=2,TRIM(MID(SUBSTITUTE(B12," ",REPT(" ",200)),201,200)),"")</f>
        <v/>
      </c>
      <c r="F12">
        <f>IF(C12&gt;=3,TRIM(MID(SUBSTITUTE(B12," ",REPT(" ",200)),401,200)),"")</f>
        <v/>
      </c>
      <c r="G12">
        <f>IF(C12&gt;=4,TRIM(MID(SUBSTITUTE(B12," ",REPT(" ",200)),601,200)),"")</f>
        <v/>
      </c>
      <c r="H12">
        <f>IF(C12&gt;=5,TRIM(MID(SUBSTITUTE(B12," ",REPT(" ",200)),801,200)),"")</f>
        <v/>
      </c>
      <c r="I12">
        <f>IF(C12&gt;=6,TRIM(MID(SUBSTITUTE(B12," ",REPT(" ",200)),1001,200)),"")</f>
        <v/>
      </c>
      <c r="J12">
        <f>IF(C12&gt;=7,TRIM(MID(SUBSTITUTE(B12," ",REPT(" ",200)),1201,200)),"")</f>
        <v/>
      </c>
      <c r="K12">
        <f>IF(C12&gt;=8,TRIM(MID(SUBSTITUTE(B12," ",REPT(" ",200)),1401,200)),"")</f>
        <v/>
      </c>
      <c r="L12">
        <f>SUBSTITUTE(SUBSTITUTE(SUBSTITUTE(D12,"年","-"),"組","-"),"番","")</f>
        <v/>
      </c>
      <c r="M12">
        <f>IF(D12="",0,IF(ISNUMBER(VALUE(SUBSTITUTE(L12,"-",""))),1,0))</f>
        <v/>
      </c>
      <c r="N12">
        <f>IF(M12=0,"",IFERROR(VALUE(TRIM(MID(SUBSTITUTE(L12,"-",REPT(" ",100)),101,100))),""))</f>
        <v/>
      </c>
      <c r="O12">
        <f>IF(M12=0,"",IFERROR(VALUE(TRIM(RIGHT(SUBSTITUTE(L12,"-",REPT(" ",100)),100))),""))</f>
        <v/>
      </c>
      <c r="P12">
        <f>IF(B12="","",TRIM(INDEX($D12:$K12,IF(M12=1,2,1))&amp;IF(AD12&gt;=2," "&amp;INDEX($D12:$K12,IF(M12=1,2,1)+1),"")&amp;IF(AD12&gt;=3," "&amp;INDEX($D12:$K12,IF(M12=1,2,1)+2),"")))</f>
        <v/>
      </c>
      <c r="Q12">
        <f>IF(C12&lt;2,"",TRIM(IF(AND(2&gt;=(IF(M12=1,2,1)+AD12),2&lt;=C12-IF(S12="",0,1)),E12&amp;" ","")&amp;IF(AND(3&gt;=(IF(M12=1,2,1)+AD12),3&lt;=C12-IF(S12="",0,1)),F12&amp;" ","")&amp;IF(AND(4&gt;=(IF(M12=1,2,1)+AD12),4&lt;=C12-IF(S12="",0,1)),G12&amp;" ","")&amp;IF(AND(5&gt;=(IF(M12=1,2,1)+AD12),5&lt;=C12-IF(S12="",0,1)),H12&amp;" ","")&amp;IF(AND(6&gt;=(IF(M12=1,2,1)+AD12),6&lt;=C12-IF(S12="",0,1)),I12&amp;" ","")&amp;IF(AND(7&gt;=(IF(M12=1,2,1)+AD12),7&lt;=C12-IF(S12="",0,1)),J12&amp;" ","")&amp;IF(AND(8&gt;=(IF(M12=1,2,1)+AD12),8&lt;=C12-IF(S12="",0,1)),K12&amp;" ","")))</f>
        <v/>
      </c>
      <c r="R12">
        <f>IF(Q12="","",IFERROR(INDEX(資格マスタ!$B:$B,MATCH(ASC(SUBSTITUTE(SUBSTITUTE(Q12," ",""),"　","")),資格マスタ!$D:$D,0)),Q12))</f>
        <v/>
      </c>
      <c r="S12" s="132">
        <f>IF(C12&lt;2,"",IFERROR(IF(OR(LEFT(INDEX(D12:K12,MIN(8,MAX(1,C12))),2)="令和",LEFT(INDEX(D12:K12,MIN(8,MAX(1,C12))),2)="平成",LEFT(INDEX(D12:K12,MIN(8,MAX(1,C12))),2)="昭和"),DATE(VALUE(MID(INDEX(D12:K12,MIN(8,MAX(1,C12))),3,FIND("年",INDEX(D12:K12,MIN(8,MAX(1,C12))))-3))+IF(LEFT(INDEX(D12:K12,MIN(8,MAX(1,C12))),2)="令和",2018,IF(LEFT(INDEX(D12:K12,MIN(8,MAX(1,C12))),2)="平成",1988,1925)),VALUE(MID(INDEX(D12:K12,MIN(8,MAX(1,C12))),FIND("年",INDEX(D12:K12,MIN(8,MAX(1,C12))))+1,FIND("月",INDEX(D12:K12,MIN(8,MAX(1,C12))))-FIND("年",INDEX(D12:K12,MIN(8,MAX(1,C12))))-1)),VALUE(SUBSTITUTE(MID(INDEX(D12:K12,MIN(8,MAX(1,C12))),FIND("月",INDEX(D12:K12,MIN(8,MAX(1,C12))))+1,10),"日",""))),DATE(VALUE(TRIM(MID(SUBSTITUTE(AA12,"/",REPT(" ",50)),1,50))),VALUE(TRIM(MID(SUBSTITUTE(AA12,"/",REPT(" ",50)),51,50))),VALUE(TRIM(MID(SUBSTITUTE(AA12,"/",REPT(" ",50)),101,50))))),IFERROR(DATEVALUE(INDEX(D12:K12,MIN(8,MAX(1,C12)))),"")))</f>
        <v/>
      </c>
      <c r="T12">
        <f>IF(B12="","",IF(AB12&lt;&gt;"",AB12,IFERROR(MATCH(SUBSTITUTE(SUBSTITUTE(P12," ",""),"　",""),入力!$AJ$5:$AJ$44,0),"")))</f>
        <v/>
      </c>
      <c r="U12">
        <f>IF(T12="","",INDEX(入力!$D$5:$D$44,T12))</f>
        <v/>
      </c>
      <c r="V12">
        <f>IF(B12="","",IF(T12="","要確認（名簿と照合できません）",IF(R12="","要確認（資格名がありません）",IF(S12="","要確認（取得日が読めません）",IF((IF(INDEX(入力!$N$5:$N$44,T12)=R12,1,0)+IF(INDEX(入力!$P$5:$P$44,T12)=R12,1,0)+IF(INDEX(入力!$R$5:$R$44,T12)=R12,1,0)+IF(INDEX(入力!$T$5:$T$44,T12)=R12,1,0)+IF(INDEX(入力!$V$5:$V$44,T12)=R12,1,0)+IF(INDEX(入力!$X$5:$X$44,T12)=R12,1,0))+(COUNTIFS($T$6:$T$205,T12,$R$6:$R$205,R12,$X$6:$X$205,"&lt;"&amp;X12))&gt;0,"重複","反映")))))</f>
        <v/>
      </c>
      <c r="W12">
        <f>IF(V12="反映",1,0)</f>
        <v/>
      </c>
      <c r="X12" t="n">
        <v>12</v>
      </c>
      <c r="Y12">
        <f>IF(W12=0,"",COUNTIFS($T$6:$T$205,T12,$W$6:$W$205,1,$S$6:$S$205,"&lt;"&amp;S12)+COUNTIFS($T$6:$T$205,T12,$W$6:$W$205,1,$S$6:$S$205,S12,$X$6:$X$205,"&lt;"&amp;X12)+1)</f>
        <v/>
      </c>
      <c r="Z12">
        <f>IF(Y12="","",T12&amp;"_"&amp;Y12)</f>
        <v/>
      </c>
      <c r="AA12">
        <f>SUBSTITUTE(SUBSTITUTE(SUBSTITUTE(SUBSTITUTE(SUBSTITUTE(INDEX(D12:K12,MIN(8,MAX(1,C12))),"年","/"),"月","/"),"日",""),"-","/"),".","/")</f>
        <v/>
      </c>
      <c r="AB12">
        <f>IFERROR(MATCH(O12,入力!$C$5:$C$44,0),"")</f>
        <v/>
      </c>
      <c r="AC12">
        <f>IF(AB12="","",INDEX(入力!$AJ$5:$AJ$44,AB12))</f>
        <v/>
      </c>
      <c r="AD12">
        <f>IF(INDEX($D12:$K12,IF(M12=1,2,1))=AC12,1,IF(INDEX($D12:$K12,IF(M12=1,2,1))&amp;INDEX($D12:$K12,IF(M12=1,2,1)+1)=AC12,2,IF(INDEX($D12:$K12,IF(M12=1,2,1))&amp;INDEX($D12:$K12,IF(M12=1,2,1)+1)&amp;INDEX($D12:$K12,IF(M12=1,2,1)+2)=AC12,3,IF(AB12&lt;&gt;"",2,IF(ISNUMBER(MATCH(INDEX($D12:$K12,IF(M12=1,2,1)),入力!$AJ$5:$AJ$44,0)),1,IF(ISNUMBER(MATCH(INDEX($D12:$K12,IF(M12=1,2,1))&amp;INDEX($D12:$K12,IF(M12=1,2,1)+1),入力!$AJ$5:$AJ$44,0)),2,IF(ISNUMBER(MATCH(INDEX($D12:$K12,IF(M12=1,2,1))&amp;INDEX($D12:$K12,IF(M12=1,2,1)+1)&amp;INDEX($D12:$K12,IF(M12=1,2,1)+2),入力!$AJ$5:$AJ$44,0)),3,2)))))))</f>
        <v/>
      </c>
    </row>
    <row r="13">
      <c r="A13" s="131" t="n"/>
      <c r="B13">
        <f>TRIM(SUBSTITUTE(SUBSTITUTE(SUBSTITUTE(A13,CHAR(9)," "),"　"," "),CHAR(160)," "))</f>
        <v/>
      </c>
      <c r="C13">
        <f>IF(B13="",0,LEN(B13)-LEN(SUBSTITUTE(B13," ",""))+1)</f>
        <v/>
      </c>
      <c r="D13">
        <f>IF(C13&gt;=1,TRIM(MID(SUBSTITUTE(B13," ",REPT(" ",200)),1,200)),"")</f>
        <v/>
      </c>
      <c r="E13">
        <f>IF(C13&gt;=2,TRIM(MID(SUBSTITUTE(B13," ",REPT(" ",200)),201,200)),"")</f>
        <v/>
      </c>
      <c r="F13">
        <f>IF(C13&gt;=3,TRIM(MID(SUBSTITUTE(B13," ",REPT(" ",200)),401,200)),"")</f>
        <v/>
      </c>
      <c r="G13">
        <f>IF(C13&gt;=4,TRIM(MID(SUBSTITUTE(B13," ",REPT(" ",200)),601,200)),"")</f>
        <v/>
      </c>
      <c r="H13">
        <f>IF(C13&gt;=5,TRIM(MID(SUBSTITUTE(B13," ",REPT(" ",200)),801,200)),"")</f>
        <v/>
      </c>
      <c r="I13">
        <f>IF(C13&gt;=6,TRIM(MID(SUBSTITUTE(B13," ",REPT(" ",200)),1001,200)),"")</f>
        <v/>
      </c>
      <c r="J13">
        <f>IF(C13&gt;=7,TRIM(MID(SUBSTITUTE(B13," ",REPT(" ",200)),1201,200)),"")</f>
        <v/>
      </c>
      <c r="K13">
        <f>IF(C13&gt;=8,TRIM(MID(SUBSTITUTE(B13," ",REPT(" ",200)),1401,200)),"")</f>
        <v/>
      </c>
      <c r="L13">
        <f>SUBSTITUTE(SUBSTITUTE(SUBSTITUTE(D13,"年","-"),"組","-"),"番","")</f>
        <v/>
      </c>
      <c r="M13">
        <f>IF(D13="",0,IF(ISNUMBER(VALUE(SUBSTITUTE(L13,"-",""))),1,0))</f>
        <v/>
      </c>
      <c r="N13">
        <f>IF(M13=0,"",IFERROR(VALUE(TRIM(MID(SUBSTITUTE(L13,"-",REPT(" ",100)),101,100))),""))</f>
        <v/>
      </c>
      <c r="O13">
        <f>IF(M13=0,"",IFERROR(VALUE(TRIM(RIGHT(SUBSTITUTE(L13,"-",REPT(" ",100)),100))),""))</f>
        <v/>
      </c>
      <c r="P13">
        <f>IF(B13="","",TRIM(INDEX($D13:$K13,IF(M13=1,2,1))&amp;IF(AD13&gt;=2," "&amp;INDEX($D13:$K13,IF(M13=1,2,1)+1),"")&amp;IF(AD13&gt;=3," "&amp;INDEX($D13:$K13,IF(M13=1,2,1)+2),"")))</f>
        <v/>
      </c>
      <c r="Q13">
        <f>IF(C13&lt;2,"",TRIM(IF(AND(2&gt;=(IF(M13=1,2,1)+AD13),2&lt;=C13-IF(S13="",0,1)),E13&amp;" ","")&amp;IF(AND(3&gt;=(IF(M13=1,2,1)+AD13),3&lt;=C13-IF(S13="",0,1)),F13&amp;" ","")&amp;IF(AND(4&gt;=(IF(M13=1,2,1)+AD13),4&lt;=C13-IF(S13="",0,1)),G13&amp;" ","")&amp;IF(AND(5&gt;=(IF(M13=1,2,1)+AD13),5&lt;=C13-IF(S13="",0,1)),H13&amp;" ","")&amp;IF(AND(6&gt;=(IF(M13=1,2,1)+AD13),6&lt;=C13-IF(S13="",0,1)),I13&amp;" ","")&amp;IF(AND(7&gt;=(IF(M13=1,2,1)+AD13),7&lt;=C13-IF(S13="",0,1)),J13&amp;" ","")&amp;IF(AND(8&gt;=(IF(M13=1,2,1)+AD13),8&lt;=C13-IF(S13="",0,1)),K13&amp;" ","")))</f>
        <v/>
      </c>
      <c r="R13">
        <f>IF(Q13="","",IFERROR(INDEX(資格マスタ!$B:$B,MATCH(ASC(SUBSTITUTE(SUBSTITUTE(Q13," ",""),"　","")),資格マスタ!$D:$D,0)),Q13))</f>
        <v/>
      </c>
      <c r="S13" s="132">
        <f>IF(C13&lt;2,"",IFERROR(IF(OR(LEFT(INDEX(D13:K13,MIN(8,MAX(1,C13))),2)="令和",LEFT(INDEX(D13:K13,MIN(8,MAX(1,C13))),2)="平成",LEFT(INDEX(D13:K13,MIN(8,MAX(1,C13))),2)="昭和"),DATE(VALUE(MID(INDEX(D13:K13,MIN(8,MAX(1,C13))),3,FIND("年",INDEX(D13:K13,MIN(8,MAX(1,C13))))-3))+IF(LEFT(INDEX(D13:K13,MIN(8,MAX(1,C13))),2)="令和",2018,IF(LEFT(INDEX(D13:K13,MIN(8,MAX(1,C13))),2)="平成",1988,1925)),VALUE(MID(INDEX(D13:K13,MIN(8,MAX(1,C13))),FIND("年",INDEX(D13:K13,MIN(8,MAX(1,C13))))+1,FIND("月",INDEX(D13:K13,MIN(8,MAX(1,C13))))-FIND("年",INDEX(D13:K13,MIN(8,MAX(1,C13))))-1)),VALUE(SUBSTITUTE(MID(INDEX(D13:K13,MIN(8,MAX(1,C13))),FIND("月",INDEX(D13:K13,MIN(8,MAX(1,C13))))+1,10),"日",""))),DATE(VALUE(TRIM(MID(SUBSTITUTE(AA13,"/",REPT(" ",50)),1,50))),VALUE(TRIM(MID(SUBSTITUTE(AA13,"/",REPT(" ",50)),51,50))),VALUE(TRIM(MID(SUBSTITUTE(AA13,"/",REPT(" ",50)),101,50))))),IFERROR(DATEVALUE(INDEX(D13:K13,MIN(8,MAX(1,C13)))),"")))</f>
        <v/>
      </c>
      <c r="T13">
        <f>IF(B13="","",IF(AB13&lt;&gt;"",AB13,IFERROR(MATCH(SUBSTITUTE(SUBSTITUTE(P13," ",""),"　",""),入力!$AJ$5:$AJ$44,0),"")))</f>
        <v/>
      </c>
      <c r="U13">
        <f>IF(T13="","",INDEX(入力!$D$5:$D$44,T13))</f>
        <v/>
      </c>
      <c r="V13">
        <f>IF(B13="","",IF(T13="","要確認（名簿と照合できません）",IF(R13="","要確認（資格名がありません）",IF(S13="","要確認（取得日が読めません）",IF((IF(INDEX(入力!$N$5:$N$44,T13)=R13,1,0)+IF(INDEX(入力!$P$5:$P$44,T13)=R13,1,0)+IF(INDEX(入力!$R$5:$R$44,T13)=R13,1,0)+IF(INDEX(入力!$T$5:$T$44,T13)=R13,1,0)+IF(INDEX(入力!$V$5:$V$44,T13)=R13,1,0)+IF(INDEX(入力!$X$5:$X$44,T13)=R13,1,0))+(COUNTIFS($T$6:$T$205,T13,$R$6:$R$205,R13,$X$6:$X$205,"&lt;"&amp;X13))&gt;0,"重複","反映")))))</f>
        <v/>
      </c>
      <c r="W13">
        <f>IF(V13="反映",1,0)</f>
        <v/>
      </c>
      <c r="X13" t="n">
        <v>13</v>
      </c>
      <c r="Y13">
        <f>IF(W13=0,"",COUNTIFS($T$6:$T$205,T13,$W$6:$W$205,1,$S$6:$S$205,"&lt;"&amp;S13)+COUNTIFS($T$6:$T$205,T13,$W$6:$W$205,1,$S$6:$S$205,S13,$X$6:$X$205,"&lt;"&amp;X13)+1)</f>
        <v/>
      </c>
      <c r="Z13">
        <f>IF(Y13="","",T13&amp;"_"&amp;Y13)</f>
        <v/>
      </c>
      <c r="AA13">
        <f>SUBSTITUTE(SUBSTITUTE(SUBSTITUTE(SUBSTITUTE(SUBSTITUTE(INDEX(D13:K13,MIN(8,MAX(1,C13))),"年","/"),"月","/"),"日",""),"-","/"),".","/")</f>
        <v/>
      </c>
      <c r="AB13">
        <f>IFERROR(MATCH(O13,入力!$C$5:$C$44,0),"")</f>
        <v/>
      </c>
      <c r="AC13">
        <f>IF(AB13="","",INDEX(入力!$AJ$5:$AJ$44,AB13))</f>
        <v/>
      </c>
      <c r="AD13">
        <f>IF(INDEX($D13:$K13,IF(M13=1,2,1))=AC13,1,IF(INDEX($D13:$K13,IF(M13=1,2,1))&amp;INDEX($D13:$K13,IF(M13=1,2,1)+1)=AC13,2,IF(INDEX($D13:$K13,IF(M13=1,2,1))&amp;INDEX($D13:$K13,IF(M13=1,2,1)+1)&amp;INDEX($D13:$K13,IF(M13=1,2,1)+2)=AC13,3,IF(AB13&lt;&gt;"",2,IF(ISNUMBER(MATCH(INDEX($D13:$K13,IF(M13=1,2,1)),入力!$AJ$5:$AJ$44,0)),1,IF(ISNUMBER(MATCH(INDEX($D13:$K13,IF(M13=1,2,1))&amp;INDEX($D13:$K13,IF(M13=1,2,1)+1),入力!$AJ$5:$AJ$44,0)),2,IF(ISNUMBER(MATCH(INDEX($D13:$K13,IF(M13=1,2,1))&amp;INDEX($D13:$K13,IF(M13=1,2,1)+1)&amp;INDEX($D13:$K13,IF(M13=1,2,1)+2),入力!$AJ$5:$AJ$44,0)),3,2)))))))</f>
        <v/>
      </c>
    </row>
    <row r="14">
      <c r="A14" s="131" t="n"/>
      <c r="B14">
        <f>TRIM(SUBSTITUTE(SUBSTITUTE(SUBSTITUTE(A14,CHAR(9)," "),"　"," "),CHAR(160)," "))</f>
        <v/>
      </c>
      <c r="C14">
        <f>IF(B14="",0,LEN(B14)-LEN(SUBSTITUTE(B14," ",""))+1)</f>
        <v/>
      </c>
      <c r="D14">
        <f>IF(C14&gt;=1,TRIM(MID(SUBSTITUTE(B14," ",REPT(" ",200)),1,200)),"")</f>
        <v/>
      </c>
      <c r="E14">
        <f>IF(C14&gt;=2,TRIM(MID(SUBSTITUTE(B14," ",REPT(" ",200)),201,200)),"")</f>
        <v/>
      </c>
      <c r="F14">
        <f>IF(C14&gt;=3,TRIM(MID(SUBSTITUTE(B14," ",REPT(" ",200)),401,200)),"")</f>
        <v/>
      </c>
      <c r="G14">
        <f>IF(C14&gt;=4,TRIM(MID(SUBSTITUTE(B14," ",REPT(" ",200)),601,200)),"")</f>
        <v/>
      </c>
      <c r="H14">
        <f>IF(C14&gt;=5,TRIM(MID(SUBSTITUTE(B14," ",REPT(" ",200)),801,200)),"")</f>
        <v/>
      </c>
      <c r="I14">
        <f>IF(C14&gt;=6,TRIM(MID(SUBSTITUTE(B14," ",REPT(" ",200)),1001,200)),"")</f>
        <v/>
      </c>
      <c r="J14">
        <f>IF(C14&gt;=7,TRIM(MID(SUBSTITUTE(B14," ",REPT(" ",200)),1201,200)),"")</f>
        <v/>
      </c>
      <c r="K14">
        <f>IF(C14&gt;=8,TRIM(MID(SUBSTITUTE(B14," ",REPT(" ",200)),1401,200)),"")</f>
        <v/>
      </c>
      <c r="L14">
        <f>SUBSTITUTE(SUBSTITUTE(SUBSTITUTE(D14,"年","-"),"組","-"),"番","")</f>
        <v/>
      </c>
      <c r="M14">
        <f>IF(D14="",0,IF(ISNUMBER(VALUE(SUBSTITUTE(L14,"-",""))),1,0))</f>
        <v/>
      </c>
      <c r="N14">
        <f>IF(M14=0,"",IFERROR(VALUE(TRIM(MID(SUBSTITUTE(L14,"-",REPT(" ",100)),101,100))),""))</f>
        <v/>
      </c>
      <c r="O14">
        <f>IF(M14=0,"",IFERROR(VALUE(TRIM(RIGHT(SUBSTITUTE(L14,"-",REPT(" ",100)),100))),""))</f>
        <v/>
      </c>
      <c r="P14">
        <f>IF(B14="","",TRIM(INDEX($D14:$K14,IF(M14=1,2,1))&amp;IF(AD14&gt;=2," "&amp;INDEX($D14:$K14,IF(M14=1,2,1)+1),"")&amp;IF(AD14&gt;=3," "&amp;INDEX($D14:$K14,IF(M14=1,2,1)+2),"")))</f>
        <v/>
      </c>
      <c r="Q14">
        <f>IF(C14&lt;2,"",TRIM(IF(AND(2&gt;=(IF(M14=1,2,1)+AD14),2&lt;=C14-IF(S14="",0,1)),E14&amp;" ","")&amp;IF(AND(3&gt;=(IF(M14=1,2,1)+AD14),3&lt;=C14-IF(S14="",0,1)),F14&amp;" ","")&amp;IF(AND(4&gt;=(IF(M14=1,2,1)+AD14),4&lt;=C14-IF(S14="",0,1)),G14&amp;" ","")&amp;IF(AND(5&gt;=(IF(M14=1,2,1)+AD14),5&lt;=C14-IF(S14="",0,1)),H14&amp;" ","")&amp;IF(AND(6&gt;=(IF(M14=1,2,1)+AD14),6&lt;=C14-IF(S14="",0,1)),I14&amp;" ","")&amp;IF(AND(7&gt;=(IF(M14=1,2,1)+AD14),7&lt;=C14-IF(S14="",0,1)),J14&amp;" ","")&amp;IF(AND(8&gt;=(IF(M14=1,2,1)+AD14),8&lt;=C14-IF(S14="",0,1)),K14&amp;" ","")))</f>
        <v/>
      </c>
      <c r="R14">
        <f>IF(Q14="","",IFERROR(INDEX(資格マスタ!$B:$B,MATCH(ASC(SUBSTITUTE(SUBSTITUTE(Q14," ",""),"　","")),資格マスタ!$D:$D,0)),Q14))</f>
        <v/>
      </c>
      <c r="S14" s="132">
        <f>IF(C14&lt;2,"",IFERROR(IF(OR(LEFT(INDEX(D14:K14,MIN(8,MAX(1,C14))),2)="令和",LEFT(INDEX(D14:K14,MIN(8,MAX(1,C14))),2)="平成",LEFT(INDEX(D14:K14,MIN(8,MAX(1,C14))),2)="昭和"),DATE(VALUE(MID(INDEX(D14:K14,MIN(8,MAX(1,C14))),3,FIND("年",INDEX(D14:K14,MIN(8,MAX(1,C14))))-3))+IF(LEFT(INDEX(D14:K14,MIN(8,MAX(1,C14))),2)="令和",2018,IF(LEFT(INDEX(D14:K14,MIN(8,MAX(1,C14))),2)="平成",1988,1925)),VALUE(MID(INDEX(D14:K14,MIN(8,MAX(1,C14))),FIND("年",INDEX(D14:K14,MIN(8,MAX(1,C14))))+1,FIND("月",INDEX(D14:K14,MIN(8,MAX(1,C14))))-FIND("年",INDEX(D14:K14,MIN(8,MAX(1,C14))))-1)),VALUE(SUBSTITUTE(MID(INDEX(D14:K14,MIN(8,MAX(1,C14))),FIND("月",INDEX(D14:K14,MIN(8,MAX(1,C14))))+1,10),"日",""))),DATE(VALUE(TRIM(MID(SUBSTITUTE(AA14,"/",REPT(" ",50)),1,50))),VALUE(TRIM(MID(SUBSTITUTE(AA14,"/",REPT(" ",50)),51,50))),VALUE(TRIM(MID(SUBSTITUTE(AA14,"/",REPT(" ",50)),101,50))))),IFERROR(DATEVALUE(INDEX(D14:K14,MIN(8,MAX(1,C14)))),"")))</f>
        <v/>
      </c>
      <c r="T14">
        <f>IF(B14="","",IF(AB14&lt;&gt;"",AB14,IFERROR(MATCH(SUBSTITUTE(SUBSTITUTE(P14," ",""),"　",""),入力!$AJ$5:$AJ$44,0),"")))</f>
        <v/>
      </c>
      <c r="U14">
        <f>IF(T14="","",INDEX(入力!$D$5:$D$44,T14))</f>
        <v/>
      </c>
      <c r="V14">
        <f>IF(B14="","",IF(T14="","要確認（名簿と照合できません）",IF(R14="","要確認（資格名がありません）",IF(S14="","要確認（取得日が読めません）",IF((IF(INDEX(入力!$N$5:$N$44,T14)=R14,1,0)+IF(INDEX(入力!$P$5:$P$44,T14)=R14,1,0)+IF(INDEX(入力!$R$5:$R$44,T14)=R14,1,0)+IF(INDEX(入力!$T$5:$T$44,T14)=R14,1,0)+IF(INDEX(入力!$V$5:$V$44,T14)=R14,1,0)+IF(INDEX(入力!$X$5:$X$44,T14)=R14,1,0))+(COUNTIFS($T$6:$T$205,T14,$R$6:$R$205,R14,$X$6:$X$205,"&lt;"&amp;X14))&gt;0,"重複","反映")))))</f>
        <v/>
      </c>
      <c r="W14">
        <f>IF(V14="反映",1,0)</f>
        <v/>
      </c>
      <c r="X14" t="n">
        <v>14</v>
      </c>
      <c r="Y14">
        <f>IF(W14=0,"",COUNTIFS($T$6:$T$205,T14,$W$6:$W$205,1,$S$6:$S$205,"&lt;"&amp;S14)+COUNTIFS($T$6:$T$205,T14,$W$6:$W$205,1,$S$6:$S$205,S14,$X$6:$X$205,"&lt;"&amp;X14)+1)</f>
        <v/>
      </c>
      <c r="Z14">
        <f>IF(Y14="","",T14&amp;"_"&amp;Y14)</f>
        <v/>
      </c>
      <c r="AA14">
        <f>SUBSTITUTE(SUBSTITUTE(SUBSTITUTE(SUBSTITUTE(SUBSTITUTE(INDEX(D14:K14,MIN(8,MAX(1,C14))),"年","/"),"月","/"),"日",""),"-","/"),".","/")</f>
        <v/>
      </c>
      <c r="AB14">
        <f>IFERROR(MATCH(O14,入力!$C$5:$C$44,0),"")</f>
        <v/>
      </c>
      <c r="AC14">
        <f>IF(AB14="","",INDEX(入力!$AJ$5:$AJ$44,AB14))</f>
        <v/>
      </c>
      <c r="AD14">
        <f>IF(INDEX($D14:$K14,IF(M14=1,2,1))=AC14,1,IF(INDEX($D14:$K14,IF(M14=1,2,1))&amp;INDEX($D14:$K14,IF(M14=1,2,1)+1)=AC14,2,IF(INDEX($D14:$K14,IF(M14=1,2,1))&amp;INDEX($D14:$K14,IF(M14=1,2,1)+1)&amp;INDEX($D14:$K14,IF(M14=1,2,1)+2)=AC14,3,IF(AB14&lt;&gt;"",2,IF(ISNUMBER(MATCH(INDEX($D14:$K14,IF(M14=1,2,1)),入力!$AJ$5:$AJ$44,0)),1,IF(ISNUMBER(MATCH(INDEX($D14:$K14,IF(M14=1,2,1))&amp;INDEX($D14:$K14,IF(M14=1,2,1)+1),入力!$AJ$5:$AJ$44,0)),2,IF(ISNUMBER(MATCH(INDEX($D14:$K14,IF(M14=1,2,1))&amp;INDEX($D14:$K14,IF(M14=1,2,1)+1)&amp;INDEX($D14:$K14,IF(M14=1,2,1)+2),入力!$AJ$5:$AJ$44,0)),3,2)))))))</f>
        <v/>
      </c>
    </row>
    <row r="15">
      <c r="A15" s="131" t="n"/>
      <c r="B15">
        <f>TRIM(SUBSTITUTE(SUBSTITUTE(SUBSTITUTE(A15,CHAR(9)," "),"　"," "),CHAR(160)," "))</f>
        <v/>
      </c>
      <c r="C15">
        <f>IF(B15="",0,LEN(B15)-LEN(SUBSTITUTE(B15," ",""))+1)</f>
        <v/>
      </c>
      <c r="D15">
        <f>IF(C15&gt;=1,TRIM(MID(SUBSTITUTE(B15," ",REPT(" ",200)),1,200)),"")</f>
        <v/>
      </c>
      <c r="E15">
        <f>IF(C15&gt;=2,TRIM(MID(SUBSTITUTE(B15," ",REPT(" ",200)),201,200)),"")</f>
        <v/>
      </c>
      <c r="F15">
        <f>IF(C15&gt;=3,TRIM(MID(SUBSTITUTE(B15," ",REPT(" ",200)),401,200)),"")</f>
        <v/>
      </c>
      <c r="G15">
        <f>IF(C15&gt;=4,TRIM(MID(SUBSTITUTE(B15," ",REPT(" ",200)),601,200)),"")</f>
        <v/>
      </c>
      <c r="H15">
        <f>IF(C15&gt;=5,TRIM(MID(SUBSTITUTE(B15," ",REPT(" ",200)),801,200)),"")</f>
        <v/>
      </c>
      <c r="I15">
        <f>IF(C15&gt;=6,TRIM(MID(SUBSTITUTE(B15," ",REPT(" ",200)),1001,200)),"")</f>
        <v/>
      </c>
      <c r="J15">
        <f>IF(C15&gt;=7,TRIM(MID(SUBSTITUTE(B15," ",REPT(" ",200)),1201,200)),"")</f>
        <v/>
      </c>
      <c r="K15">
        <f>IF(C15&gt;=8,TRIM(MID(SUBSTITUTE(B15," ",REPT(" ",200)),1401,200)),"")</f>
        <v/>
      </c>
      <c r="L15">
        <f>SUBSTITUTE(SUBSTITUTE(SUBSTITUTE(D15,"年","-"),"組","-"),"番","")</f>
        <v/>
      </c>
      <c r="M15">
        <f>IF(D15="",0,IF(ISNUMBER(VALUE(SUBSTITUTE(L15,"-",""))),1,0))</f>
        <v/>
      </c>
      <c r="N15">
        <f>IF(M15=0,"",IFERROR(VALUE(TRIM(MID(SUBSTITUTE(L15,"-",REPT(" ",100)),101,100))),""))</f>
        <v/>
      </c>
      <c r="O15">
        <f>IF(M15=0,"",IFERROR(VALUE(TRIM(RIGHT(SUBSTITUTE(L15,"-",REPT(" ",100)),100))),""))</f>
        <v/>
      </c>
      <c r="P15">
        <f>IF(B15="","",TRIM(INDEX($D15:$K15,IF(M15=1,2,1))&amp;IF(AD15&gt;=2," "&amp;INDEX($D15:$K15,IF(M15=1,2,1)+1),"")&amp;IF(AD15&gt;=3," "&amp;INDEX($D15:$K15,IF(M15=1,2,1)+2),"")))</f>
        <v/>
      </c>
      <c r="Q15">
        <f>IF(C15&lt;2,"",TRIM(IF(AND(2&gt;=(IF(M15=1,2,1)+AD15),2&lt;=C15-IF(S15="",0,1)),E15&amp;" ","")&amp;IF(AND(3&gt;=(IF(M15=1,2,1)+AD15),3&lt;=C15-IF(S15="",0,1)),F15&amp;" ","")&amp;IF(AND(4&gt;=(IF(M15=1,2,1)+AD15),4&lt;=C15-IF(S15="",0,1)),G15&amp;" ","")&amp;IF(AND(5&gt;=(IF(M15=1,2,1)+AD15),5&lt;=C15-IF(S15="",0,1)),H15&amp;" ","")&amp;IF(AND(6&gt;=(IF(M15=1,2,1)+AD15),6&lt;=C15-IF(S15="",0,1)),I15&amp;" ","")&amp;IF(AND(7&gt;=(IF(M15=1,2,1)+AD15),7&lt;=C15-IF(S15="",0,1)),J15&amp;" ","")&amp;IF(AND(8&gt;=(IF(M15=1,2,1)+AD15),8&lt;=C15-IF(S15="",0,1)),K15&amp;" ","")))</f>
        <v/>
      </c>
      <c r="R15">
        <f>IF(Q15="","",IFERROR(INDEX(資格マスタ!$B:$B,MATCH(ASC(SUBSTITUTE(SUBSTITUTE(Q15," ",""),"　","")),資格マスタ!$D:$D,0)),Q15))</f>
        <v/>
      </c>
      <c r="S15" s="132">
        <f>IF(C15&lt;2,"",IFERROR(IF(OR(LEFT(INDEX(D15:K15,MIN(8,MAX(1,C15))),2)="令和",LEFT(INDEX(D15:K15,MIN(8,MAX(1,C15))),2)="平成",LEFT(INDEX(D15:K15,MIN(8,MAX(1,C15))),2)="昭和"),DATE(VALUE(MID(INDEX(D15:K15,MIN(8,MAX(1,C15))),3,FIND("年",INDEX(D15:K15,MIN(8,MAX(1,C15))))-3))+IF(LEFT(INDEX(D15:K15,MIN(8,MAX(1,C15))),2)="令和",2018,IF(LEFT(INDEX(D15:K15,MIN(8,MAX(1,C15))),2)="平成",1988,1925)),VALUE(MID(INDEX(D15:K15,MIN(8,MAX(1,C15))),FIND("年",INDEX(D15:K15,MIN(8,MAX(1,C15))))+1,FIND("月",INDEX(D15:K15,MIN(8,MAX(1,C15))))-FIND("年",INDEX(D15:K15,MIN(8,MAX(1,C15))))-1)),VALUE(SUBSTITUTE(MID(INDEX(D15:K15,MIN(8,MAX(1,C15))),FIND("月",INDEX(D15:K15,MIN(8,MAX(1,C15))))+1,10),"日",""))),DATE(VALUE(TRIM(MID(SUBSTITUTE(AA15,"/",REPT(" ",50)),1,50))),VALUE(TRIM(MID(SUBSTITUTE(AA15,"/",REPT(" ",50)),51,50))),VALUE(TRIM(MID(SUBSTITUTE(AA15,"/",REPT(" ",50)),101,50))))),IFERROR(DATEVALUE(INDEX(D15:K15,MIN(8,MAX(1,C15)))),"")))</f>
        <v/>
      </c>
      <c r="T15">
        <f>IF(B15="","",IF(AB15&lt;&gt;"",AB15,IFERROR(MATCH(SUBSTITUTE(SUBSTITUTE(P15," ",""),"　",""),入力!$AJ$5:$AJ$44,0),"")))</f>
        <v/>
      </c>
      <c r="U15">
        <f>IF(T15="","",INDEX(入力!$D$5:$D$44,T15))</f>
        <v/>
      </c>
      <c r="V15">
        <f>IF(B15="","",IF(T15="","要確認（名簿と照合できません）",IF(R15="","要確認（資格名がありません）",IF(S15="","要確認（取得日が読めません）",IF((IF(INDEX(入力!$N$5:$N$44,T15)=R15,1,0)+IF(INDEX(入力!$P$5:$P$44,T15)=R15,1,0)+IF(INDEX(入力!$R$5:$R$44,T15)=R15,1,0)+IF(INDEX(入力!$T$5:$T$44,T15)=R15,1,0)+IF(INDEX(入力!$V$5:$V$44,T15)=R15,1,0)+IF(INDEX(入力!$X$5:$X$44,T15)=R15,1,0))+(COUNTIFS($T$6:$T$205,T15,$R$6:$R$205,R15,$X$6:$X$205,"&lt;"&amp;X15))&gt;0,"重複","反映")))))</f>
        <v/>
      </c>
      <c r="W15">
        <f>IF(V15="反映",1,0)</f>
        <v/>
      </c>
      <c r="X15" t="n">
        <v>15</v>
      </c>
      <c r="Y15">
        <f>IF(W15=0,"",COUNTIFS($T$6:$T$205,T15,$W$6:$W$205,1,$S$6:$S$205,"&lt;"&amp;S15)+COUNTIFS($T$6:$T$205,T15,$W$6:$W$205,1,$S$6:$S$205,S15,$X$6:$X$205,"&lt;"&amp;X15)+1)</f>
        <v/>
      </c>
      <c r="Z15">
        <f>IF(Y15="","",T15&amp;"_"&amp;Y15)</f>
        <v/>
      </c>
      <c r="AA15">
        <f>SUBSTITUTE(SUBSTITUTE(SUBSTITUTE(SUBSTITUTE(SUBSTITUTE(INDEX(D15:K15,MIN(8,MAX(1,C15))),"年","/"),"月","/"),"日",""),"-","/"),".","/")</f>
        <v/>
      </c>
      <c r="AB15">
        <f>IFERROR(MATCH(O15,入力!$C$5:$C$44,0),"")</f>
        <v/>
      </c>
      <c r="AC15">
        <f>IF(AB15="","",INDEX(入力!$AJ$5:$AJ$44,AB15))</f>
        <v/>
      </c>
      <c r="AD15">
        <f>IF(INDEX($D15:$K15,IF(M15=1,2,1))=AC15,1,IF(INDEX($D15:$K15,IF(M15=1,2,1))&amp;INDEX($D15:$K15,IF(M15=1,2,1)+1)=AC15,2,IF(INDEX($D15:$K15,IF(M15=1,2,1))&amp;INDEX($D15:$K15,IF(M15=1,2,1)+1)&amp;INDEX($D15:$K15,IF(M15=1,2,1)+2)=AC15,3,IF(AB15&lt;&gt;"",2,IF(ISNUMBER(MATCH(INDEX($D15:$K15,IF(M15=1,2,1)),入力!$AJ$5:$AJ$44,0)),1,IF(ISNUMBER(MATCH(INDEX($D15:$K15,IF(M15=1,2,1))&amp;INDEX($D15:$K15,IF(M15=1,2,1)+1),入力!$AJ$5:$AJ$44,0)),2,IF(ISNUMBER(MATCH(INDEX($D15:$K15,IF(M15=1,2,1))&amp;INDEX($D15:$K15,IF(M15=1,2,1)+1)&amp;INDEX($D15:$K15,IF(M15=1,2,1)+2),入力!$AJ$5:$AJ$44,0)),3,2)))))))</f>
        <v/>
      </c>
    </row>
    <row r="16">
      <c r="A16" s="131" t="n"/>
      <c r="B16">
        <f>TRIM(SUBSTITUTE(SUBSTITUTE(SUBSTITUTE(A16,CHAR(9)," "),"　"," "),CHAR(160)," "))</f>
        <v/>
      </c>
      <c r="C16">
        <f>IF(B16="",0,LEN(B16)-LEN(SUBSTITUTE(B16," ",""))+1)</f>
        <v/>
      </c>
      <c r="D16">
        <f>IF(C16&gt;=1,TRIM(MID(SUBSTITUTE(B16," ",REPT(" ",200)),1,200)),"")</f>
        <v/>
      </c>
      <c r="E16">
        <f>IF(C16&gt;=2,TRIM(MID(SUBSTITUTE(B16," ",REPT(" ",200)),201,200)),"")</f>
        <v/>
      </c>
      <c r="F16">
        <f>IF(C16&gt;=3,TRIM(MID(SUBSTITUTE(B16," ",REPT(" ",200)),401,200)),"")</f>
        <v/>
      </c>
      <c r="G16">
        <f>IF(C16&gt;=4,TRIM(MID(SUBSTITUTE(B16," ",REPT(" ",200)),601,200)),"")</f>
        <v/>
      </c>
      <c r="H16">
        <f>IF(C16&gt;=5,TRIM(MID(SUBSTITUTE(B16," ",REPT(" ",200)),801,200)),"")</f>
        <v/>
      </c>
      <c r="I16">
        <f>IF(C16&gt;=6,TRIM(MID(SUBSTITUTE(B16," ",REPT(" ",200)),1001,200)),"")</f>
        <v/>
      </c>
      <c r="J16">
        <f>IF(C16&gt;=7,TRIM(MID(SUBSTITUTE(B16," ",REPT(" ",200)),1201,200)),"")</f>
        <v/>
      </c>
      <c r="K16">
        <f>IF(C16&gt;=8,TRIM(MID(SUBSTITUTE(B16," ",REPT(" ",200)),1401,200)),"")</f>
        <v/>
      </c>
      <c r="L16">
        <f>SUBSTITUTE(SUBSTITUTE(SUBSTITUTE(D16,"年","-"),"組","-"),"番","")</f>
        <v/>
      </c>
      <c r="M16">
        <f>IF(D16="",0,IF(ISNUMBER(VALUE(SUBSTITUTE(L16,"-",""))),1,0))</f>
        <v/>
      </c>
      <c r="N16">
        <f>IF(M16=0,"",IFERROR(VALUE(TRIM(MID(SUBSTITUTE(L16,"-",REPT(" ",100)),101,100))),""))</f>
        <v/>
      </c>
      <c r="O16">
        <f>IF(M16=0,"",IFERROR(VALUE(TRIM(RIGHT(SUBSTITUTE(L16,"-",REPT(" ",100)),100))),""))</f>
        <v/>
      </c>
      <c r="P16">
        <f>IF(B16="","",TRIM(INDEX($D16:$K16,IF(M16=1,2,1))&amp;IF(AD16&gt;=2," "&amp;INDEX($D16:$K16,IF(M16=1,2,1)+1),"")&amp;IF(AD16&gt;=3," "&amp;INDEX($D16:$K16,IF(M16=1,2,1)+2),"")))</f>
        <v/>
      </c>
      <c r="Q16">
        <f>IF(C16&lt;2,"",TRIM(IF(AND(2&gt;=(IF(M16=1,2,1)+AD16),2&lt;=C16-IF(S16="",0,1)),E16&amp;" ","")&amp;IF(AND(3&gt;=(IF(M16=1,2,1)+AD16),3&lt;=C16-IF(S16="",0,1)),F16&amp;" ","")&amp;IF(AND(4&gt;=(IF(M16=1,2,1)+AD16),4&lt;=C16-IF(S16="",0,1)),G16&amp;" ","")&amp;IF(AND(5&gt;=(IF(M16=1,2,1)+AD16),5&lt;=C16-IF(S16="",0,1)),H16&amp;" ","")&amp;IF(AND(6&gt;=(IF(M16=1,2,1)+AD16),6&lt;=C16-IF(S16="",0,1)),I16&amp;" ","")&amp;IF(AND(7&gt;=(IF(M16=1,2,1)+AD16),7&lt;=C16-IF(S16="",0,1)),J16&amp;" ","")&amp;IF(AND(8&gt;=(IF(M16=1,2,1)+AD16),8&lt;=C16-IF(S16="",0,1)),K16&amp;" ","")))</f>
        <v/>
      </c>
      <c r="R16">
        <f>IF(Q16="","",IFERROR(INDEX(資格マスタ!$B:$B,MATCH(ASC(SUBSTITUTE(SUBSTITUTE(Q16," ",""),"　","")),資格マスタ!$D:$D,0)),Q16))</f>
        <v/>
      </c>
      <c r="S16" s="132">
        <f>IF(C16&lt;2,"",IFERROR(IF(OR(LEFT(INDEX(D16:K16,MIN(8,MAX(1,C16))),2)="令和",LEFT(INDEX(D16:K16,MIN(8,MAX(1,C16))),2)="平成",LEFT(INDEX(D16:K16,MIN(8,MAX(1,C16))),2)="昭和"),DATE(VALUE(MID(INDEX(D16:K16,MIN(8,MAX(1,C16))),3,FIND("年",INDEX(D16:K16,MIN(8,MAX(1,C16))))-3))+IF(LEFT(INDEX(D16:K16,MIN(8,MAX(1,C16))),2)="令和",2018,IF(LEFT(INDEX(D16:K16,MIN(8,MAX(1,C16))),2)="平成",1988,1925)),VALUE(MID(INDEX(D16:K16,MIN(8,MAX(1,C16))),FIND("年",INDEX(D16:K16,MIN(8,MAX(1,C16))))+1,FIND("月",INDEX(D16:K16,MIN(8,MAX(1,C16))))-FIND("年",INDEX(D16:K16,MIN(8,MAX(1,C16))))-1)),VALUE(SUBSTITUTE(MID(INDEX(D16:K16,MIN(8,MAX(1,C16))),FIND("月",INDEX(D16:K16,MIN(8,MAX(1,C16))))+1,10),"日",""))),DATE(VALUE(TRIM(MID(SUBSTITUTE(AA16,"/",REPT(" ",50)),1,50))),VALUE(TRIM(MID(SUBSTITUTE(AA16,"/",REPT(" ",50)),51,50))),VALUE(TRIM(MID(SUBSTITUTE(AA16,"/",REPT(" ",50)),101,50))))),IFERROR(DATEVALUE(INDEX(D16:K16,MIN(8,MAX(1,C16)))),"")))</f>
        <v/>
      </c>
      <c r="T16">
        <f>IF(B16="","",IF(AB16&lt;&gt;"",AB16,IFERROR(MATCH(SUBSTITUTE(SUBSTITUTE(P16," ",""),"　",""),入力!$AJ$5:$AJ$44,0),"")))</f>
        <v/>
      </c>
      <c r="U16">
        <f>IF(T16="","",INDEX(入力!$D$5:$D$44,T16))</f>
        <v/>
      </c>
      <c r="V16">
        <f>IF(B16="","",IF(T16="","要確認（名簿と照合できません）",IF(R16="","要確認（資格名がありません）",IF(S16="","要確認（取得日が読めません）",IF((IF(INDEX(入力!$N$5:$N$44,T16)=R16,1,0)+IF(INDEX(入力!$P$5:$P$44,T16)=R16,1,0)+IF(INDEX(入力!$R$5:$R$44,T16)=R16,1,0)+IF(INDEX(入力!$T$5:$T$44,T16)=R16,1,0)+IF(INDEX(入力!$V$5:$V$44,T16)=R16,1,0)+IF(INDEX(入力!$X$5:$X$44,T16)=R16,1,0))+(COUNTIFS($T$6:$T$205,T16,$R$6:$R$205,R16,$X$6:$X$205,"&lt;"&amp;X16))&gt;0,"重複","反映")))))</f>
        <v/>
      </c>
      <c r="W16">
        <f>IF(V16="反映",1,0)</f>
        <v/>
      </c>
      <c r="X16" t="n">
        <v>16</v>
      </c>
      <c r="Y16">
        <f>IF(W16=0,"",COUNTIFS($T$6:$T$205,T16,$W$6:$W$205,1,$S$6:$S$205,"&lt;"&amp;S16)+COUNTIFS($T$6:$T$205,T16,$W$6:$W$205,1,$S$6:$S$205,S16,$X$6:$X$205,"&lt;"&amp;X16)+1)</f>
        <v/>
      </c>
      <c r="Z16">
        <f>IF(Y16="","",T16&amp;"_"&amp;Y16)</f>
        <v/>
      </c>
      <c r="AA16">
        <f>SUBSTITUTE(SUBSTITUTE(SUBSTITUTE(SUBSTITUTE(SUBSTITUTE(INDEX(D16:K16,MIN(8,MAX(1,C16))),"年","/"),"月","/"),"日",""),"-","/"),".","/")</f>
        <v/>
      </c>
      <c r="AB16">
        <f>IFERROR(MATCH(O16,入力!$C$5:$C$44,0),"")</f>
        <v/>
      </c>
      <c r="AC16">
        <f>IF(AB16="","",INDEX(入力!$AJ$5:$AJ$44,AB16))</f>
        <v/>
      </c>
      <c r="AD16">
        <f>IF(INDEX($D16:$K16,IF(M16=1,2,1))=AC16,1,IF(INDEX($D16:$K16,IF(M16=1,2,1))&amp;INDEX($D16:$K16,IF(M16=1,2,1)+1)=AC16,2,IF(INDEX($D16:$K16,IF(M16=1,2,1))&amp;INDEX($D16:$K16,IF(M16=1,2,1)+1)&amp;INDEX($D16:$K16,IF(M16=1,2,1)+2)=AC16,3,IF(AB16&lt;&gt;"",2,IF(ISNUMBER(MATCH(INDEX($D16:$K16,IF(M16=1,2,1)),入力!$AJ$5:$AJ$44,0)),1,IF(ISNUMBER(MATCH(INDEX($D16:$K16,IF(M16=1,2,1))&amp;INDEX($D16:$K16,IF(M16=1,2,1)+1),入力!$AJ$5:$AJ$44,0)),2,IF(ISNUMBER(MATCH(INDEX($D16:$K16,IF(M16=1,2,1))&amp;INDEX($D16:$K16,IF(M16=1,2,1)+1)&amp;INDEX($D16:$K16,IF(M16=1,2,1)+2),入力!$AJ$5:$AJ$44,0)),3,2)))))))</f>
        <v/>
      </c>
    </row>
    <row r="17">
      <c r="A17" s="131" t="n"/>
      <c r="B17">
        <f>TRIM(SUBSTITUTE(SUBSTITUTE(SUBSTITUTE(A17,CHAR(9)," "),"　"," "),CHAR(160)," "))</f>
        <v/>
      </c>
      <c r="C17">
        <f>IF(B17="",0,LEN(B17)-LEN(SUBSTITUTE(B17," ",""))+1)</f>
        <v/>
      </c>
      <c r="D17">
        <f>IF(C17&gt;=1,TRIM(MID(SUBSTITUTE(B17," ",REPT(" ",200)),1,200)),"")</f>
        <v/>
      </c>
      <c r="E17">
        <f>IF(C17&gt;=2,TRIM(MID(SUBSTITUTE(B17," ",REPT(" ",200)),201,200)),"")</f>
        <v/>
      </c>
      <c r="F17">
        <f>IF(C17&gt;=3,TRIM(MID(SUBSTITUTE(B17," ",REPT(" ",200)),401,200)),"")</f>
        <v/>
      </c>
      <c r="G17">
        <f>IF(C17&gt;=4,TRIM(MID(SUBSTITUTE(B17," ",REPT(" ",200)),601,200)),"")</f>
        <v/>
      </c>
      <c r="H17">
        <f>IF(C17&gt;=5,TRIM(MID(SUBSTITUTE(B17," ",REPT(" ",200)),801,200)),"")</f>
        <v/>
      </c>
      <c r="I17">
        <f>IF(C17&gt;=6,TRIM(MID(SUBSTITUTE(B17," ",REPT(" ",200)),1001,200)),"")</f>
        <v/>
      </c>
      <c r="J17">
        <f>IF(C17&gt;=7,TRIM(MID(SUBSTITUTE(B17," ",REPT(" ",200)),1201,200)),"")</f>
        <v/>
      </c>
      <c r="K17">
        <f>IF(C17&gt;=8,TRIM(MID(SUBSTITUTE(B17," ",REPT(" ",200)),1401,200)),"")</f>
        <v/>
      </c>
      <c r="L17">
        <f>SUBSTITUTE(SUBSTITUTE(SUBSTITUTE(D17,"年","-"),"組","-"),"番","")</f>
        <v/>
      </c>
      <c r="M17">
        <f>IF(D17="",0,IF(ISNUMBER(VALUE(SUBSTITUTE(L17,"-",""))),1,0))</f>
        <v/>
      </c>
      <c r="N17">
        <f>IF(M17=0,"",IFERROR(VALUE(TRIM(MID(SUBSTITUTE(L17,"-",REPT(" ",100)),101,100))),""))</f>
        <v/>
      </c>
      <c r="O17">
        <f>IF(M17=0,"",IFERROR(VALUE(TRIM(RIGHT(SUBSTITUTE(L17,"-",REPT(" ",100)),100))),""))</f>
        <v/>
      </c>
      <c r="P17">
        <f>IF(B17="","",TRIM(INDEX($D17:$K17,IF(M17=1,2,1))&amp;IF(AD17&gt;=2," "&amp;INDEX($D17:$K17,IF(M17=1,2,1)+1),"")&amp;IF(AD17&gt;=3," "&amp;INDEX($D17:$K17,IF(M17=1,2,1)+2),"")))</f>
        <v/>
      </c>
      <c r="Q17">
        <f>IF(C17&lt;2,"",TRIM(IF(AND(2&gt;=(IF(M17=1,2,1)+AD17),2&lt;=C17-IF(S17="",0,1)),E17&amp;" ","")&amp;IF(AND(3&gt;=(IF(M17=1,2,1)+AD17),3&lt;=C17-IF(S17="",0,1)),F17&amp;" ","")&amp;IF(AND(4&gt;=(IF(M17=1,2,1)+AD17),4&lt;=C17-IF(S17="",0,1)),G17&amp;" ","")&amp;IF(AND(5&gt;=(IF(M17=1,2,1)+AD17),5&lt;=C17-IF(S17="",0,1)),H17&amp;" ","")&amp;IF(AND(6&gt;=(IF(M17=1,2,1)+AD17),6&lt;=C17-IF(S17="",0,1)),I17&amp;" ","")&amp;IF(AND(7&gt;=(IF(M17=1,2,1)+AD17),7&lt;=C17-IF(S17="",0,1)),J17&amp;" ","")&amp;IF(AND(8&gt;=(IF(M17=1,2,1)+AD17),8&lt;=C17-IF(S17="",0,1)),K17&amp;" ","")))</f>
        <v/>
      </c>
      <c r="R17">
        <f>IF(Q17="","",IFERROR(INDEX(資格マスタ!$B:$B,MATCH(ASC(SUBSTITUTE(SUBSTITUTE(Q17," ",""),"　","")),資格マスタ!$D:$D,0)),Q17))</f>
        <v/>
      </c>
      <c r="S17" s="132">
        <f>IF(C17&lt;2,"",IFERROR(IF(OR(LEFT(INDEX(D17:K17,MIN(8,MAX(1,C17))),2)="令和",LEFT(INDEX(D17:K17,MIN(8,MAX(1,C17))),2)="平成",LEFT(INDEX(D17:K17,MIN(8,MAX(1,C17))),2)="昭和"),DATE(VALUE(MID(INDEX(D17:K17,MIN(8,MAX(1,C17))),3,FIND("年",INDEX(D17:K17,MIN(8,MAX(1,C17))))-3))+IF(LEFT(INDEX(D17:K17,MIN(8,MAX(1,C17))),2)="令和",2018,IF(LEFT(INDEX(D17:K17,MIN(8,MAX(1,C17))),2)="平成",1988,1925)),VALUE(MID(INDEX(D17:K17,MIN(8,MAX(1,C17))),FIND("年",INDEX(D17:K17,MIN(8,MAX(1,C17))))+1,FIND("月",INDEX(D17:K17,MIN(8,MAX(1,C17))))-FIND("年",INDEX(D17:K17,MIN(8,MAX(1,C17))))-1)),VALUE(SUBSTITUTE(MID(INDEX(D17:K17,MIN(8,MAX(1,C17))),FIND("月",INDEX(D17:K17,MIN(8,MAX(1,C17))))+1,10),"日",""))),DATE(VALUE(TRIM(MID(SUBSTITUTE(AA17,"/",REPT(" ",50)),1,50))),VALUE(TRIM(MID(SUBSTITUTE(AA17,"/",REPT(" ",50)),51,50))),VALUE(TRIM(MID(SUBSTITUTE(AA17,"/",REPT(" ",50)),101,50))))),IFERROR(DATEVALUE(INDEX(D17:K17,MIN(8,MAX(1,C17)))),"")))</f>
        <v/>
      </c>
      <c r="T17">
        <f>IF(B17="","",IF(AB17&lt;&gt;"",AB17,IFERROR(MATCH(SUBSTITUTE(SUBSTITUTE(P17," ",""),"　",""),入力!$AJ$5:$AJ$44,0),"")))</f>
        <v/>
      </c>
      <c r="U17">
        <f>IF(T17="","",INDEX(入力!$D$5:$D$44,T17))</f>
        <v/>
      </c>
      <c r="V17">
        <f>IF(B17="","",IF(T17="","要確認（名簿と照合できません）",IF(R17="","要確認（資格名がありません）",IF(S17="","要確認（取得日が読めません）",IF((IF(INDEX(入力!$N$5:$N$44,T17)=R17,1,0)+IF(INDEX(入力!$P$5:$P$44,T17)=R17,1,0)+IF(INDEX(入力!$R$5:$R$44,T17)=R17,1,0)+IF(INDEX(入力!$T$5:$T$44,T17)=R17,1,0)+IF(INDEX(入力!$V$5:$V$44,T17)=R17,1,0)+IF(INDEX(入力!$X$5:$X$44,T17)=R17,1,0))+(COUNTIFS($T$6:$T$205,T17,$R$6:$R$205,R17,$X$6:$X$205,"&lt;"&amp;X17))&gt;0,"重複","反映")))))</f>
        <v/>
      </c>
      <c r="W17">
        <f>IF(V17="反映",1,0)</f>
        <v/>
      </c>
      <c r="X17" t="n">
        <v>17</v>
      </c>
      <c r="Y17">
        <f>IF(W17=0,"",COUNTIFS($T$6:$T$205,T17,$W$6:$W$205,1,$S$6:$S$205,"&lt;"&amp;S17)+COUNTIFS($T$6:$T$205,T17,$W$6:$W$205,1,$S$6:$S$205,S17,$X$6:$X$205,"&lt;"&amp;X17)+1)</f>
        <v/>
      </c>
      <c r="Z17">
        <f>IF(Y17="","",T17&amp;"_"&amp;Y17)</f>
        <v/>
      </c>
      <c r="AA17">
        <f>SUBSTITUTE(SUBSTITUTE(SUBSTITUTE(SUBSTITUTE(SUBSTITUTE(INDEX(D17:K17,MIN(8,MAX(1,C17))),"年","/"),"月","/"),"日",""),"-","/"),".","/")</f>
        <v/>
      </c>
      <c r="AB17">
        <f>IFERROR(MATCH(O17,入力!$C$5:$C$44,0),"")</f>
        <v/>
      </c>
      <c r="AC17">
        <f>IF(AB17="","",INDEX(入力!$AJ$5:$AJ$44,AB17))</f>
        <v/>
      </c>
      <c r="AD17">
        <f>IF(INDEX($D17:$K17,IF(M17=1,2,1))=AC17,1,IF(INDEX($D17:$K17,IF(M17=1,2,1))&amp;INDEX($D17:$K17,IF(M17=1,2,1)+1)=AC17,2,IF(INDEX($D17:$K17,IF(M17=1,2,1))&amp;INDEX($D17:$K17,IF(M17=1,2,1)+1)&amp;INDEX($D17:$K17,IF(M17=1,2,1)+2)=AC17,3,IF(AB17&lt;&gt;"",2,IF(ISNUMBER(MATCH(INDEX($D17:$K17,IF(M17=1,2,1)),入力!$AJ$5:$AJ$44,0)),1,IF(ISNUMBER(MATCH(INDEX($D17:$K17,IF(M17=1,2,1))&amp;INDEX($D17:$K17,IF(M17=1,2,1)+1),入力!$AJ$5:$AJ$44,0)),2,IF(ISNUMBER(MATCH(INDEX($D17:$K17,IF(M17=1,2,1))&amp;INDEX($D17:$K17,IF(M17=1,2,1)+1)&amp;INDEX($D17:$K17,IF(M17=1,2,1)+2),入力!$AJ$5:$AJ$44,0)),3,2)))))))</f>
        <v/>
      </c>
    </row>
    <row r="18">
      <c r="A18" s="131" t="n"/>
      <c r="B18">
        <f>TRIM(SUBSTITUTE(SUBSTITUTE(SUBSTITUTE(A18,CHAR(9)," "),"　"," "),CHAR(160)," "))</f>
        <v/>
      </c>
      <c r="C18">
        <f>IF(B18="",0,LEN(B18)-LEN(SUBSTITUTE(B18," ",""))+1)</f>
        <v/>
      </c>
      <c r="D18">
        <f>IF(C18&gt;=1,TRIM(MID(SUBSTITUTE(B18," ",REPT(" ",200)),1,200)),"")</f>
        <v/>
      </c>
      <c r="E18">
        <f>IF(C18&gt;=2,TRIM(MID(SUBSTITUTE(B18," ",REPT(" ",200)),201,200)),"")</f>
        <v/>
      </c>
      <c r="F18">
        <f>IF(C18&gt;=3,TRIM(MID(SUBSTITUTE(B18," ",REPT(" ",200)),401,200)),"")</f>
        <v/>
      </c>
      <c r="G18">
        <f>IF(C18&gt;=4,TRIM(MID(SUBSTITUTE(B18," ",REPT(" ",200)),601,200)),"")</f>
        <v/>
      </c>
      <c r="H18">
        <f>IF(C18&gt;=5,TRIM(MID(SUBSTITUTE(B18," ",REPT(" ",200)),801,200)),"")</f>
        <v/>
      </c>
      <c r="I18">
        <f>IF(C18&gt;=6,TRIM(MID(SUBSTITUTE(B18," ",REPT(" ",200)),1001,200)),"")</f>
        <v/>
      </c>
      <c r="J18">
        <f>IF(C18&gt;=7,TRIM(MID(SUBSTITUTE(B18," ",REPT(" ",200)),1201,200)),"")</f>
        <v/>
      </c>
      <c r="K18">
        <f>IF(C18&gt;=8,TRIM(MID(SUBSTITUTE(B18," ",REPT(" ",200)),1401,200)),"")</f>
        <v/>
      </c>
      <c r="L18">
        <f>SUBSTITUTE(SUBSTITUTE(SUBSTITUTE(D18,"年","-"),"組","-"),"番","")</f>
        <v/>
      </c>
      <c r="M18">
        <f>IF(D18="",0,IF(ISNUMBER(VALUE(SUBSTITUTE(L18,"-",""))),1,0))</f>
        <v/>
      </c>
      <c r="N18">
        <f>IF(M18=0,"",IFERROR(VALUE(TRIM(MID(SUBSTITUTE(L18,"-",REPT(" ",100)),101,100))),""))</f>
        <v/>
      </c>
      <c r="O18">
        <f>IF(M18=0,"",IFERROR(VALUE(TRIM(RIGHT(SUBSTITUTE(L18,"-",REPT(" ",100)),100))),""))</f>
        <v/>
      </c>
      <c r="P18">
        <f>IF(B18="","",TRIM(INDEX($D18:$K18,IF(M18=1,2,1))&amp;IF(AD18&gt;=2," "&amp;INDEX($D18:$K18,IF(M18=1,2,1)+1),"")&amp;IF(AD18&gt;=3," "&amp;INDEX($D18:$K18,IF(M18=1,2,1)+2),"")))</f>
        <v/>
      </c>
      <c r="Q18">
        <f>IF(C18&lt;2,"",TRIM(IF(AND(2&gt;=(IF(M18=1,2,1)+AD18),2&lt;=C18-IF(S18="",0,1)),E18&amp;" ","")&amp;IF(AND(3&gt;=(IF(M18=1,2,1)+AD18),3&lt;=C18-IF(S18="",0,1)),F18&amp;" ","")&amp;IF(AND(4&gt;=(IF(M18=1,2,1)+AD18),4&lt;=C18-IF(S18="",0,1)),G18&amp;" ","")&amp;IF(AND(5&gt;=(IF(M18=1,2,1)+AD18),5&lt;=C18-IF(S18="",0,1)),H18&amp;" ","")&amp;IF(AND(6&gt;=(IF(M18=1,2,1)+AD18),6&lt;=C18-IF(S18="",0,1)),I18&amp;" ","")&amp;IF(AND(7&gt;=(IF(M18=1,2,1)+AD18),7&lt;=C18-IF(S18="",0,1)),J18&amp;" ","")&amp;IF(AND(8&gt;=(IF(M18=1,2,1)+AD18),8&lt;=C18-IF(S18="",0,1)),K18&amp;" ","")))</f>
        <v/>
      </c>
      <c r="R18">
        <f>IF(Q18="","",IFERROR(INDEX(資格マスタ!$B:$B,MATCH(ASC(SUBSTITUTE(SUBSTITUTE(Q18," ",""),"　","")),資格マスタ!$D:$D,0)),Q18))</f>
        <v/>
      </c>
      <c r="S18" s="132">
        <f>IF(C18&lt;2,"",IFERROR(IF(OR(LEFT(INDEX(D18:K18,MIN(8,MAX(1,C18))),2)="令和",LEFT(INDEX(D18:K18,MIN(8,MAX(1,C18))),2)="平成",LEFT(INDEX(D18:K18,MIN(8,MAX(1,C18))),2)="昭和"),DATE(VALUE(MID(INDEX(D18:K18,MIN(8,MAX(1,C18))),3,FIND("年",INDEX(D18:K18,MIN(8,MAX(1,C18))))-3))+IF(LEFT(INDEX(D18:K18,MIN(8,MAX(1,C18))),2)="令和",2018,IF(LEFT(INDEX(D18:K18,MIN(8,MAX(1,C18))),2)="平成",1988,1925)),VALUE(MID(INDEX(D18:K18,MIN(8,MAX(1,C18))),FIND("年",INDEX(D18:K18,MIN(8,MAX(1,C18))))+1,FIND("月",INDEX(D18:K18,MIN(8,MAX(1,C18))))-FIND("年",INDEX(D18:K18,MIN(8,MAX(1,C18))))-1)),VALUE(SUBSTITUTE(MID(INDEX(D18:K18,MIN(8,MAX(1,C18))),FIND("月",INDEX(D18:K18,MIN(8,MAX(1,C18))))+1,10),"日",""))),DATE(VALUE(TRIM(MID(SUBSTITUTE(AA18,"/",REPT(" ",50)),1,50))),VALUE(TRIM(MID(SUBSTITUTE(AA18,"/",REPT(" ",50)),51,50))),VALUE(TRIM(MID(SUBSTITUTE(AA18,"/",REPT(" ",50)),101,50))))),IFERROR(DATEVALUE(INDEX(D18:K18,MIN(8,MAX(1,C18)))),"")))</f>
        <v/>
      </c>
      <c r="T18">
        <f>IF(B18="","",IF(AB18&lt;&gt;"",AB18,IFERROR(MATCH(SUBSTITUTE(SUBSTITUTE(P18," ",""),"　",""),入力!$AJ$5:$AJ$44,0),"")))</f>
        <v/>
      </c>
      <c r="U18">
        <f>IF(T18="","",INDEX(入力!$D$5:$D$44,T18))</f>
        <v/>
      </c>
      <c r="V18">
        <f>IF(B18="","",IF(T18="","要確認（名簿と照合できません）",IF(R18="","要確認（資格名がありません）",IF(S18="","要確認（取得日が読めません）",IF((IF(INDEX(入力!$N$5:$N$44,T18)=R18,1,0)+IF(INDEX(入力!$P$5:$P$44,T18)=R18,1,0)+IF(INDEX(入力!$R$5:$R$44,T18)=R18,1,0)+IF(INDEX(入力!$T$5:$T$44,T18)=R18,1,0)+IF(INDEX(入力!$V$5:$V$44,T18)=R18,1,0)+IF(INDEX(入力!$X$5:$X$44,T18)=R18,1,0))+(COUNTIFS($T$6:$T$205,T18,$R$6:$R$205,R18,$X$6:$X$205,"&lt;"&amp;X18))&gt;0,"重複","反映")))))</f>
        <v/>
      </c>
      <c r="W18">
        <f>IF(V18="反映",1,0)</f>
        <v/>
      </c>
      <c r="X18" t="n">
        <v>18</v>
      </c>
      <c r="Y18">
        <f>IF(W18=0,"",COUNTIFS($T$6:$T$205,T18,$W$6:$W$205,1,$S$6:$S$205,"&lt;"&amp;S18)+COUNTIFS($T$6:$T$205,T18,$W$6:$W$205,1,$S$6:$S$205,S18,$X$6:$X$205,"&lt;"&amp;X18)+1)</f>
        <v/>
      </c>
      <c r="Z18">
        <f>IF(Y18="","",T18&amp;"_"&amp;Y18)</f>
        <v/>
      </c>
      <c r="AA18">
        <f>SUBSTITUTE(SUBSTITUTE(SUBSTITUTE(SUBSTITUTE(SUBSTITUTE(INDEX(D18:K18,MIN(8,MAX(1,C18))),"年","/"),"月","/"),"日",""),"-","/"),".","/")</f>
        <v/>
      </c>
      <c r="AB18">
        <f>IFERROR(MATCH(O18,入力!$C$5:$C$44,0),"")</f>
        <v/>
      </c>
      <c r="AC18">
        <f>IF(AB18="","",INDEX(入力!$AJ$5:$AJ$44,AB18))</f>
        <v/>
      </c>
      <c r="AD18">
        <f>IF(INDEX($D18:$K18,IF(M18=1,2,1))=AC18,1,IF(INDEX($D18:$K18,IF(M18=1,2,1))&amp;INDEX($D18:$K18,IF(M18=1,2,1)+1)=AC18,2,IF(INDEX($D18:$K18,IF(M18=1,2,1))&amp;INDEX($D18:$K18,IF(M18=1,2,1)+1)&amp;INDEX($D18:$K18,IF(M18=1,2,1)+2)=AC18,3,IF(AB18&lt;&gt;"",2,IF(ISNUMBER(MATCH(INDEX($D18:$K18,IF(M18=1,2,1)),入力!$AJ$5:$AJ$44,0)),1,IF(ISNUMBER(MATCH(INDEX($D18:$K18,IF(M18=1,2,1))&amp;INDEX($D18:$K18,IF(M18=1,2,1)+1),入力!$AJ$5:$AJ$44,0)),2,IF(ISNUMBER(MATCH(INDEX($D18:$K18,IF(M18=1,2,1))&amp;INDEX($D18:$K18,IF(M18=1,2,1)+1)&amp;INDEX($D18:$K18,IF(M18=1,2,1)+2),入力!$AJ$5:$AJ$44,0)),3,2)))))))</f>
        <v/>
      </c>
    </row>
    <row r="19">
      <c r="A19" s="131" t="n"/>
      <c r="B19">
        <f>TRIM(SUBSTITUTE(SUBSTITUTE(SUBSTITUTE(A19,CHAR(9)," "),"　"," "),CHAR(160)," "))</f>
        <v/>
      </c>
      <c r="C19">
        <f>IF(B19="",0,LEN(B19)-LEN(SUBSTITUTE(B19," ",""))+1)</f>
        <v/>
      </c>
      <c r="D19">
        <f>IF(C19&gt;=1,TRIM(MID(SUBSTITUTE(B19," ",REPT(" ",200)),1,200)),"")</f>
        <v/>
      </c>
      <c r="E19">
        <f>IF(C19&gt;=2,TRIM(MID(SUBSTITUTE(B19," ",REPT(" ",200)),201,200)),"")</f>
        <v/>
      </c>
      <c r="F19">
        <f>IF(C19&gt;=3,TRIM(MID(SUBSTITUTE(B19," ",REPT(" ",200)),401,200)),"")</f>
        <v/>
      </c>
      <c r="G19">
        <f>IF(C19&gt;=4,TRIM(MID(SUBSTITUTE(B19," ",REPT(" ",200)),601,200)),"")</f>
        <v/>
      </c>
      <c r="H19">
        <f>IF(C19&gt;=5,TRIM(MID(SUBSTITUTE(B19," ",REPT(" ",200)),801,200)),"")</f>
        <v/>
      </c>
      <c r="I19">
        <f>IF(C19&gt;=6,TRIM(MID(SUBSTITUTE(B19," ",REPT(" ",200)),1001,200)),"")</f>
        <v/>
      </c>
      <c r="J19">
        <f>IF(C19&gt;=7,TRIM(MID(SUBSTITUTE(B19," ",REPT(" ",200)),1201,200)),"")</f>
        <v/>
      </c>
      <c r="K19">
        <f>IF(C19&gt;=8,TRIM(MID(SUBSTITUTE(B19," ",REPT(" ",200)),1401,200)),"")</f>
        <v/>
      </c>
      <c r="L19">
        <f>SUBSTITUTE(SUBSTITUTE(SUBSTITUTE(D19,"年","-"),"組","-"),"番","")</f>
        <v/>
      </c>
      <c r="M19">
        <f>IF(D19="",0,IF(ISNUMBER(VALUE(SUBSTITUTE(L19,"-",""))),1,0))</f>
        <v/>
      </c>
      <c r="N19">
        <f>IF(M19=0,"",IFERROR(VALUE(TRIM(MID(SUBSTITUTE(L19,"-",REPT(" ",100)),101,100))),""))</f>
        <v/>
      </c>
      <c r="O19">
        <f>IF(M19=0,"",IFERROR(VALUE(TRIM(RIGHT(SUBSTITUTE(L19,"-",REPT(" ",100)),100))),""))</f>
        <v/>
      </c>
      <c r="P19">
        <f>IF(B19="","",TRIM(INDEX($D19:$K19,IF(M19=1,2,1))&amp;IF(AD19&gt;=2," "&amp;INDEX($D19:$K19,IF(M19=1,2,1)+1),"")&amp;IF(AD19&gt;=3," "&amp;INDEX($D19:$K19,IF(M19=1,2,1)+2),"")))</f>
        <v/>
      </c>
      <c r="Q19">
        <f>IF(C19&lt;2,"",TRIM(IF(AND(2&gt;=(IF(M19=1,2,1)+AD19),2&lt;=C19-IF(S19="",0,1)),E19&amp;" ","")&amp;IF(AND(3&gt;=(IF(M19=1,2,1)+AD19),3&lt;=C19-IF(S19="",0,1)),F19&amp;" ","")&amp;IF(AND(4&gt;=(IF(M19=1,2,1)+AD19),4&lt;=C19-IF(S19="",0,1)),G19&amp;" ","")&amp;IF(AND(5&gt;=(IF(M19=1,2,1)+AD19),5&lt;=C19-IF(S19="",0,1)),H19&amp;" ","")&amp;IF(AND(6&gt;=(IF(M19=1,2,1)+AD19),6&lt;=C19-IF(S19="",0,1)),I19&amp;" ","")&amp;IF(AND(7&gt;=(IF(M19=1,2,1)+AD19),7&lt;=C19-IF(S19="",0,1)),J19&amp;" ","")&amp;IF(AND(8&gt;=(IF(M19=1,2,1)+AD19),8&lt;=C19-IF(S19="",0,1)),K19&amp;" ","")))</f>
        <v/>
      </c>
      <c r="R19">
        <f>IF(Q19="","",IFERROR(INDEX(資格マスタ!$B:$B,MATCH(ASC(SUBSTITUTE(SUBSTITUTE(Q19," ",""),"　","")),資格マスタ!$D:$D,0)),Q19))</f>
        <v/>
      </c>
      <c r="S19" s="132">
        <f>IF(C19&lt;2,"",IFERROR(IF(OR(LEFT(INDEX(D19:K19,MIN(8,MAX(1,C19))),2)="令和",LEFT(INDEX(D19:K19,MIN(8,MAX(1,C19))),2)="平成",LEFT(INDEX(D19:K19,MIN(8,MAX(1,C19))),2)="昭和"),DATE(VALUE(MID(INDEX(D19:K19,MIN(8,MAX(1,C19))),3,FIND("年",INDEX(D19:K19,MIN(8,MAX(1,C19))))-3))+IF(LEFT(INDEX(D19:K19,MIN(8,MAX(1,C19))),2)="令和",2018,IF(LEFT(INDEX(D19:K19,MIN(8,MAX(1,C19))),2)="平成",1988,1925)),VALUE(MID(INDEX(D19:K19,MIN(8,MAX(1,C19))),FIND("年",INDEX(D19:K19,MIN(8,MAX(1,C19))))+1,FIND("月",INDEX(D19:K19,MIN(8,MAX(1,C19))))-FIND("年",INDEX(D19:K19,MIN(8,MAX(1,C19))))-1)),VALUE(SUBSTITUTE(MID(INDEX(D19:K19,MIN(8,MAX(1,C19))),FIND("月",INDEX(D19:K19,MIN(8,MAX(1,C19))))+1,10),"日",""))),DATE(VALUE(TRIM(MID(SUBSTITUTE(AA19,"/",REPT(" ",50)),1,50))),VALUE(TRIM(MID(SUBSTITUTE(AA19,"/",REPT(" ",50)),51,50))),VALUE(TRIM(MID(SUBSTITUTE(AA19,"/",REPT(" ",50)),101,50))))),IFERROR(DATEVALUE(INDEX(D19:K19,MIN(8,MAX(1,C19)))),"")))</f>
        <v/>
      </c>
      <c r="T19">
        <f>IF(B19="","",IF(AB19&lt;&gt;"",AB19,IFERROR(MATCH(SUBSTITUTE(SUBSTITUTE(P19," ",""),"　",""),入力!$AJ$5:$AJ$44,0),"")))</f>
        <v/>
      </c>
      <c r="U19">
        <f>IF(T19="","",INDEX(入力!$D$5:$D$44,T19))</f>
        <v/>
      </c>
      <c r="V19">
        <f>IF(B19="","",IF(T19="","要確認（名簿と照合できません）",IF(R19="","要確認（資格名がありません）",IF(S19="","要確認（取得日が読めません）",IF((IF(INDEX(入力!$N$5:$N$44,T19)=R19,1,0)+IF(INDEX(入力!$P$5:$P$44,T19)=R19,1,0)+IF(INDEX(入力!$R$5:$R$44,T19)=R19,1,0)+IF(INDEX(入力!$T$5:$T$44,T19)=R19,1,0)+IF(INDEX(入力!$V$5:$V$44,T19)=R19,1,0)+IF(INDEX(入力!$X$5:$X$44,T19)=R19,1,0))+(COUNTIFS($T$6:$T$205,T19,$R$6:$R$205,R19,$X$6:$X$205,"&lt;"&amp;X19))&gt;0,"重複","反映")))))</f>
        <v/>
      </c>
      <c r="W19">
        <f>IF(V19="反映",1,0)</f>
        <v/>
      </c>
      <c r="X19" t="n">
        <v>19</v>
      </c>
      <c r="Y19">
        <f>IF(W19=0,"",COUNTIFS($T$6:$T$205,T19,$W$6:$W$205,1,$S$6:$S$205,"&lt;"&amp;S19)+COUNTIFS($T$6:$T$205,T19,$W$6:$W$205,1,$S$6:$S$205,S19,$X$6:$X$205,"&lt;"&amp;X19)+1)</f>
        <v/>
      </c>
      <c r="Z19">
        <f>IF(Y19="","",T19&amp;"_"&amp;Y19)</f>
        <v/>
      </c>
      <c r="AA19">
        <f>SUBSTITUTE(SUBSTITUTE(SUBSTITUTE(SUBSTITUTE(SUBSTITUTE(INDEX(D19:K19,MIN(8,MAX(1,C19))),"年","/"),"月","/"),"日",""),"-","/"),".","/")</f>
        <v/>
      </c>
      <c r="AB19">
        <f>IFERROR(MATCH(O19,入力!$C$5:$C$44,0),"")</f>
        <v/>
      </c>
      <c r="AC19">
        <f>IF(AB19="","",INDEX(入力!$AJ$5:$AJ$44,AB19))</f>
        <v/>
      </c>
      <c r="AD19">
        <f>IF(INDEX($D19:$K19,IF(M19=1,2,1))=AC19,1,IF(INDEX($D19:$K19,IF(M19=1,2,1))&amp;INDEX($D19:$K19,IF(M19=1,2,1)+1)=AC19,2,IF(INDEX($D19:$K19,IF(M19=1,2,1))&amp;INDEX($D19:$K19,IF(M19=1,2,1)+1)&amp;INDEX($D19:$K19,IF(M19=1,2,1)+2)=AC19,3,IF(AB19&lt;&gt;"",2,IF(ISNUMBER(MATCH(INDEX($D19:$K19,IF(M19=1,2,1)),入力!$AJ$5:$AJ$44,0)),1,IF(ISNUMBER(MATCH(INDEX($D19:$K19,IF(M19=1,2,1))&amp;INDEX($D19:$K19,IF(M19=1,2,1)+1),入力!$AJ$5:$AJ$44,0)),2,IF(ISNUMBER(MATCH(INDEX($D19:$K19,IF(M19=1,2,1))&amp;INDEX($D19:$K19,IF(M19=1,2,1)+1)&amp;INDEX($D19:$K19,IF(M19=1,2,1)+2),入力!$AJ$5:$AJ$44,0)),3,2)))))))</f>
        <v/>
      </c>
    </row>
    <row r="20">
      <c r="A20" s="131" t="n"/>
      <c r="B20">
        <f>TRIM(SUBSTITUTE(SUBSTITUTE(SUBSTITUTE(A20,CHAR(9)," "),"　"," "),CHAR(160)," "))</f>
        <v/>
      </c>
      <c r="C20">
        <f>IF(B20="",0,LEN(B20)-LEN(SUBSTITUTE(B20," ",""))+1)</f>
        <v/>
      </c>
      <c r="D20">
        <f>IF(C20&gt;=1,TRIM(MID(SUBSTITUTE(B20," ",REPT(" ",200)),1,200)),"")</f>
        <v/>
      </c>
      <c r="E20">
        <f>IF(C20&gt;=2,TRIM(MID(SUBSTITUTE(B20," ",REPT(" ",200)),201,200)),"")</f>
        <v/>
      </c>
      <c r="F20">
        <f>IF(C20&gt;=3,TRIM(MID(SUBSTITUTE(B20," ",REPT(" ",200)),401,200)),"")</f>
        <v/>
      </c>
      <c r="G20">
        <f>IF(C20&gt;=4,TRIM(MID(SUBSTITUTE(B20," ",REPT(" ",200)),601,200)),"")</f>
        <v/>
      </c>
      <c r="H20">
        <f>IF(C20&gt;=5,TRIM(MID(SUBSTITUTE(B20," ",REPT(" ",200)),801,200)),"")</f>
        <v/>
      </c>
      <c r="I20">
        <f>IF(C20&gt;=6,TRIM(MID(SUBSTITUTE(B20," ",REPT(" ",200)),1001,200)),"")</f>
        <v/>
      </c>
      <c r="J20">
        <f>IF(C20&gt;=7,TRIM(MID(SUBSTITUTE(B20," ",REPT(" ",200)),1201,200)),"")</f>
        <v/>
      </c>
      <c r="K20">
        <f>IF(C20&gt;=8,TRIM(MID(SUBSTITUTE(B20," ",REPT(" ",200)),1401,200)),"")</f>
        <v/>
      </c>
      <c r="L20">
        <f>SUBSTITUTE(SUBSTITUTE(SUBSTITUTE(D20,"年","-"),"組","-"),"番","")</f>
        <v/>
      </c>
      <c r="M20">
        <f>IF(D20="",0,IF(ISNUMBER(VALUE(SUBSTITUTE(L20,"-",""))),1,0))</f>
        <v/>
      </c>
      <c r="N20">
        <f>IF(M20=0,"",IFERROR(VALUE(TRIM(MID(SUBSTITUTE(L20,"-",REPT(" ",100)),101,100))),""))</f>
        <v/>
      </c>
      <c r="O20">
        <f>IF(M20=0,"",IFERROR(VALUE(TRIM(RIGHT(SUBSTITUTE(L20,"-",REPT(" ",100)),100))),""))</f>
        <v/>
      </c>
      <c r="P20">
        <f>IF(B20="","",TRIM(INDEX($D20:$K20,IF(M20=1,2,1))&amp;IF(AD20&gt;=2," "&amp;INDEX($D20:$K20,IF(M20=1,2,1)+1),"")&amp;IF(AD20&gt;=3," "&amp;INDEX($D20:$K20,IF(M20=1,2,1)+2),"")))</f>
        <v/>
      </c>
      <c r="Q20">
        <f>IF(C20&lt;2,"",TRIM(IF(AND(2&gt;=(IF(M20=1,2,1)+AD20),2&lt;=C20-IF(S20="",0,1)),E20&amp;" ","")&amp;IF(AND(3&gt;=(IF(M20=1,2,1)+AD20),3&lt;=C20-IF(S20="",0,1)),F20&amp;" ","")&amp;IF(AND(4&gt;=(IF(M20=1,2,1)+AD20),4&lt;=C20-IF(S20="",0,1)),G20&amp;" ","")&amp;IF(AND(5&gt;=(IF(M20=1,2,1)+AD20),5&lt;=C20-IF(S20="",0,1)),H20&amp;" ","")&amp;IF(AND(6&gt;=(IF(M20=1,2,1)+AD20),6&lt;=C20-IF(S20="",0,1)),I20&amp;" ","")&amp;IF(AND(7&gt;=(IF(M20=1,2,1)+AD20),7&lt;=C20-IF(S20="",0,1)),J20&amp;" ","")&amp;IF(AND(8&gt;=(IF(M20=1,2,1)+AD20),8&lt;=C20-IF(S20="",0,1)),K20&amp;" ","")))</f>
        <v/>
      </c>
      <c r="R20">
        <f>IF(Q20="","",IFERROR(INDEX(資格マスタ!$B:$B,MATCH(ASC(SUBSTITUTE(SUBSTITUTE(Q20," ",""),"　","")),資格マスタ!$D:$D,0)),Q20))</f>
        <v/>
      </c>
      <c r="S20" s="132">
        <f>IF(C20&lt;2,"",IFERROR(IF(OR(LEFT(INDEX(D20:K20,MIN(8,MAX(1,C20))),2)="令和",LEFT(INDEX(D20:K20,MIN(8,MAX(1,C20))),2)="平成",LEFT(INDEX(D20:K20,MIN(8,MAX(1,C20))),2)="昭和"),DATE(VALUE(MID(INDEX(D20:K20,MIN(8,MAX(1,C20))),3,FIND("年",INDEX(D20:K20,MIN(8,MAX(1,C20))))-3))+IF(LEFT(INDEX(D20:K20,MIN(8,MAX(1,C20))),2)="令和",2018,IF(LEFT(INDEX(D20:K20,MIN(8,MAX(1,C20))),2)="平成",1988,1925)),VALUE(MID(INDEX(D20:K20,MIN(8,MAX(1,C20))),FIND("年",INDEX(D20:K20,MIN(8,MAX(1,C20))))+1,FIND("月",INDEX(D20:K20,MIN(8,MAX(1,C20))))-FIND("年",INDEX(D20:K20,MIN(8,MAX(1,C20))))-1)),VALUE(SUBSTITUTE(MID(INDEX(D20:K20,MIN(8,MAX(1,C20))),FIND("月",INDEX(D20:K20,MIN(8,MAX(1,C20))))+1,10),"日",""))),DATE(VALUE(TRIM(MID(SUBSTITUTE(AA20,"/",REPT(" ",50)),1,50))),VALUE(TRIM(MID(SUBSTITUTE(AA20,"/",REPT(" ",50)),51,50))),VALUE(TRIM(MID(SUBSTITUTE(AA20,"/",REPT(" ",50)),101,50))))),IFERROR(DATEVALUE(INDEX(D20:K20,MIN(8,MAX(1,C20)))),"")))</f>
        <v/>
      </c>
      <c r="T20">
        <f>IF(B20="","",IF(AB20&lt;&gt;"",AB20,IFERROR(MATCH(SUBSTITUTE(SUBSTITUTE(P20," ",""),"　",""),入力!$AJ$5:$AJ$44,0),"")))</f>
        <v/>
      </c>
      <c r="U20">
        <f>IF(T20="","",INDEX(入力!$D$5:$D$44,T20))</f>
        <v/>
      </c>
      <c r="V20">
        <f>IF(B20="","",IF(T20="","要確認（名簿と照合できません）",IF(R20="","要確認（資格名がありません）",IF(S20="","要確認（取得日が読めません）",IF((IF(INDEX(入力!$N$5:$N$44,T20)=R20,1,0)+IF(INDEX(入力!$P$5:$P$44,T20)=R20,1,0)+IF(INDEX(入力!$R$5:$R$44,T20)=R20,1,0)+IF(INDEX(入力!$T$5:$T$44,T20)=R20,1,0)+IF(INDEX(入力!$V$5:$V$44,T20)=R20,1,0)+IF(INDEX(入力!$X$5:$X$44,T20)=R20,1,0))+(COUNTIFS($T$6:$T$205,T20,$R$6:$R$205,R20,$X$6:$X$205,"&lt;"&amp;X20))&gt;0,"重複","反映")))))</f>
        <v/>
      </c>
      <c r="W20">
        <f>IF(V20="反映",1,0)</f>
        <v/>
      </c>
      <c r="X20" t="n">
        <v>20</v>
      </c>
      <c r="Y20">
        <f>IF(W20=0,"",COUNTIFS($T$6:$T$205,T20,$W$6:$W$205,1,$S$6:$S$205,"&lt;"&amp;S20)+COUNTIFS($T$6:$T$205,T20,$W$6:$W$205,1,$S$6:$S$205,S20,$X$6:$X$205,"&lt;"&amp;X20)+1)</f>
        <v/>
      </c>
      <c r="Z20">
        <f>IF(Y20="","",T20&amp;"_"&amp;Y20)</f>
        <v/>
      </c>
      <c r="AA20">
        <f>SUBSTITUTE(SUBSTITUTE(SUBSTITUTE(SUBSTITUTE(SUBSTITUTE(INDEX(D20:K20,MIN(8,MAX(1,C20))),"年","/"),"月","/"),"日",""),"-","/"),".","/")</f>
        <v/>
      </c>
      <c r="AB20">
        <f>IFERROR(MATCH(O20,入力!$C$5:$C$44,0),"")</f>
        <v/>
      </c>
      <c r="AC20">
        <f>IF(AB20="","",INDEX(入力!$AJ$5:$AJ$44,AB20))</f>
        <v/>
      </c>
      <c r="AD20">
        <f>IF(INDEX($D20:$K20,IF(M20=1,2,1))=AC20,1,IF(INDEX($D20:$K20,IF(M20=1,2,1))&amp;INDEX($D20:$K20,IF(M20=1,2,1)+1)=AC20,2,IF(INDEX($D20:$K20,IF(M20=1,2,1))&amp;INDEX($D20:$K20,IF(M20=1,2,1)+1)&amp;INDEX($D20:$K20,IF(M20=1,2,1)+2)=AC20,3,IF(AB20&lt;&gt;"",2,IF(ISNUMBER(MATCH(INDEX($D20:$K20,IF(M20=1,2,1)),入力!$AJ$5:$AJ$44,0)),1,IF(ISNUMBER(MATCH(INDEX($D20:$K20,IF(M20=1,2,1))&amp;INDEX($D20:$K20,IF(M20=1,2,1)+1),入力!$AJ$5:$AJ$44,0)),2,IF(ISNUMBER(MATCH(INDEX($D20:$K20,IF(M20=1,2,1))&amp;INDEX($D20:$K20,IF(M20=1,2,1)+1)&amp;INDEX($D20:$K20,IF(M20=1,2,1)+2),入力!$AJ$5:$AJ$44,0)),3,2)))))))</f>
        <v/>
      </c>
    </row>
    <row r="21">
      <c r="A21" s="131" t="n"/>
      <c r="B21">
        <f>TRIM(SUBSTITUTE(SUBSTITUTE(SUBSTITUTE(A21,CHAR(9)," "),"　"," "),CHAR(160)," "))</f>
        <v/>
      </c>
      <c r="C21">
        <f>IF(B21="",0,LEN(B21)-LEN(SUBSTITUTE(B21," ",""))+1)</f>
        <v/>
      </c>
      <c r="D21">
        <f>IF(C21&gt;=1,TRIM(MID(SUBSTITUTE(B21," ",REPT(" ",200)),1,200)),"")</f>
        <v/>
      </c>
      <c r="E21">
        <f>IF(C21&gt;=2,TRIM(MID(SUBSTITUTE(B21," ",REPT(" ",200)),201,200)),"")</f>
        <v/>
      </c>
      <c r="F21">
        <f>IF(C21&gt;=3,TRIM(MID(SUBSTITUTE(B21," ",REPT(" ",200)),401,200)),"")</f>
        <v/>
      </c>
      <c r="G21">
        <f>IF(C21&gt;=4,TRIM(MID(SUBSTITUTE(B21," ",REPT(" ",200)),601,200)),"")</f>
        <v/>
      </c>
      <c r="H21">
        <f>IF(C21&gt;=5,TRIM(MID(SUBSTITUTE(B21," ",REPT(" ",200)),801,200)),"")</f>
        <v/>
      </c>
      <c r="I21">
        <f>IF(C21&gt;=6,TRIM(MID(SUBSTITUTE(B21," ",REPT(" ",200)),1001,200)),"")</f>
        <v/>
      </c>
      <c r="J21">
        <f>IF(C21&gt;=7,TRIM(MID(SUBSTITUTE(B21," ",REPT(" ",200)),1201,200)),"")</f>
        <v/>
      </c>
      <c r="K21">
        <f>IF(C21&gt;=8,TRIM(MID(SUBSTITUTE(B21," ",REPT(" ",200)),1401,200)),"")</f>
        <v/>
      </c>
      <c r="L21">
        <f>SUBSTITUTE(SUBSTITUTE(SUBSTITUTE(D21,"年","-"),"組","-"),"番","")</f>
        <v/>
      </c>
      <c r="M21">
        <f>IF(D21="",0,IF(ISNUMBER(VALUE(SUBSTITUTE(L21,"-",""))),1,0))</f>
        <v/>
      </c>
      <c r="N21">
        <f>IF(M21=0,"",IFERROR(VALUE(TRIM(MID(SUBSTITUTE(L21,"-",REPT(" ",100)),101,100))),""))</f>
        <v/>
      </c>
      <c r="O21">
        <f>IF(M21=0,"",IFERROR(VALUE(TRIM(RIGHT(SUBSTITUTE(L21,"-",REPT(" ",100)),100))),""))</f>
        <v/>
      </c>
      <c r="P21">
        <f>IF(B21="","",TRIM(INDEX($D21:$K21,IF(M21=1,2,1))&amp;IF(AD21&gt;=2," "&amp;INDEX($D21:$K21,IF(M21=1,2,1)+1),"")&amp;IF(AD21&gt;=3," "&amp;INDEX($D21:$K21,IF(M21=1,2,1)+2),"")))</f>
        <v/>
      </c>
      <c r="Q21">
        <f>IF(C21&lt;2,"",TRIM(IF(AND(2&gt;=(IF(M21=1,2,1)+AD21),2&lt;=C21-IF(S21="",0,1)),E21&amp;" ","")&amp;IF(AND(3&gt;=(IF(M21=1,2,1)+AD21),3&lt;=C21-IF(S21="",0,1)),F21&amp;" ","")&amp;IF(AND(4&gt;=(IF(M21=1,2,1)+AD21),4&lt;=C21-IF(S21="",0,1)),G21&amp;" ","")&amp;IF(AND(5&gt;=(IF(M21=1,2,1)+AD21),5&lt;=C21-IF(S21="",0,1)),H21&amp;" ","")&amp;IF(AND(6&gt;=(IF(M21=1,2,1)+AD21),6&lt;=C21-IF(S21="",0,1)),I21&amp;" ","")&amp;IF(AND(7&gt;=(IF(M21=1,2,1)+AD21),7&lt;=C21-IF(S21="",0,1)),J21&amp;" ","")&amp;IF(AND(8&gt;=(IF(M21=1,2,1)+AD21),8&lt;=C21-IF(S21="",0,1)),K21&amp;" ","")))</f>
        <v/>
      </c>
      <c r="R21">
        <f>IF(Q21="","",IFERROR(INDEX(資格マスタ!$B:$B,MATCH(ASC(SUBSTITUTE(SUBSTITUTE(Q21," ",""),"　","")),資格マスタ!$D:$D,0)),Q21))</f>
        <v/>
      </c>
      <c r="S21" s="132">
        <f>IF(C21&lt;2,"",IFERROR(IF(OR(LEFT(INDEX(D21:K21,MIN(8,MAX(1,C21))),2)="令和",LEFT(INDEX(D21:K21,MIN(8,MAX(1,C21))),2)="平成",LEFT(INDEX(D21:K21,MIN(8,MAX(1,C21))),2)="昭和"),DATE(VALUE(MID(INDEX(D21:K21,MIN(8,MAX(1,C21))),3,FIND("年",INDEX(D21:K21,MIN(8,MAX(1,C21))))-3))+IF(LEFT(INDEX(D21:K21,MIN(8,MAX(1,C21))),2)="令和",2018,IF(LEFT(INDEX(D21:K21,MIN(8,MAX(1,C21))),2)="平成",1988,1925)),VALUE(MID(INDEX(D21:K21,MIN(8,MAX(1,C21))),FIND("年",INDEX(D21:K21,MIN(8,MAX(1,C21))))+1,FIND("月",INDEX(D21:K21,MIN(8,MAX(1,C21))))-FIND("年",INDEX(D21:K21,MIN(8,MAX(1,C21))))-1)),VALUE(SUBSTITUTE(MID(INDEX(D21:K21,MIN(8,MAX(1,C21))),FIND("月",INDEX(D21:K21,MIN(8,MAX(1,C21))))+1,10),"日",""))),DATE(VALUE(TRIM(MID(SUBSTITUTE(AA21,"/",REPT(" ",50)),1,50))),VALUE(TRIM(MID(SUBSTITUTE(AA21,"/",REPT(" ",50)),51,50))),VALUE(TRIM(MID(SUBSTITUTE(AA21,"/",REPT(" ",50)),101,50))))),IFERROR(DATEVALUE(INDEX(D21:K21,MIN(8,MAX(1,C21)))),"")))</f>
        <v/>
      </c>
      <c r="T21">
        <f>IF(B21="","",IF(AB21&lt;&gt;"",AB21,IFERROR(MATCH(SUBSTITUTE(SUBSTITUTE(P21," ",""),"　",""),入力!$AJ$5:$AJ$44,0),"")))</f>
        <v/>
      </c>
      <c r="U21">
        <f>IF(T21="","",INDEX(入力!$D$5:$D$44,T21))</f>
        <v/>
      </c>
      <c r="V21">
        <f>IF(B21="","",IF(T21="","要確認（名簿と照合できません）",IF(R21="","要確認（資格名がありません）",IF(S21="","要確認（取得日が読めません）",IF((IF(INDEX(入力!$N$5:$N$44,T21)=R21,1,0)+IF(INDEX(入力!$P$5:$P$44,T21)=R21,1,0)+IF(INDEX(入力!$R$5:$R$44,T21)=R21,1,0)+IF(INDEX(入力!$T$5:$T$44,T21)=R21,1,0)+IF(INDEX(入力!$V$5:$V$44,T21)=R21,1,0)+IF(INDEX(入力!$X$5:$X$44,T21)=R21,1,0))+(COUNTIFS($T$6:$T$205,T21,$R$6:$R$205,R21,$X$6:$X$205,"&lt;"&amp;X21))&gt;0,"重複","反映")))))</f>
        <v/>
      </c>
      <c r="W21">
        <f>IF(V21="反映",1,0)</f>
        <v/>
      </c>
      <c r="X21" t="n">
        <v>21</v>
      </c>
      <c r="Y21">
        <f>IF(W21=0,"",COUNTIFS($T$6:$T$205,T21,$W$6:$W$205,1,$S$6:$S$205,"&lt;"&amp;S21)+COUNTIFS($T$6:$T$205,T21,$W$6:$W$205,1,$S$6:$S$205,S21,$X$6:$X$205,"&lt;"&amp;X21)+1)</f>
        <v/>
      </c>
      <c r="Z21">
        <f>IF(Y21="","",T21&amp;"_"&amp;Y21)</f>
        <v/>
      </c>
      <c r="AA21">
        <f>SUBSTITUTE(SUBSTITUTE(SUBSTITUTE(SUBSTITUTE(SUBSTITUTE(INDEX(D21:K21,MIN(8,MAX(1,C21))),"年","/"),"月","/"),"日",""),"-","/"),".","/")</f>
        <v/>
      </c>
      <c r="AB21">
        <f>IFERROR(MATCH(O21,入力!$C$5:$C$44,0),"")</f>
        <v/>
      </c>
      <c r="AC21">
        <f>IF(AB21="","",INDEX(入力!$AJ$5:$AJ$44,AB21))</f>
        <v/>
      </c>
      <c r="AD21">
        <f>IF(INDEX($D21:$K21,IF(M21=1,2,1))=AC21,1,IF(INDEX($D21:$K21,IF(M21=1,2,1))&amp;INDEX($D21:$K21,IF(M21=1,2,1)+1)=AC21,2,IF(INDEX($D21:$K21,IF(M21=1,2,1))&amp;INDEX($D21:$K21,IF(M21=1,2,1)+1)&amp;INDEX($D21:$K21,IF(M21=1,2,1)+2)=AC21,3,IF(AB21&lt;&gt;"",2,IF(ISNUMBER(MATCH(INDEX($D21:$K21,IF(M21=1,2,1)),入力!$AJ$5:$AJ$44,0)),1,IF(ISNUMBER(MATCH(INDEX($D21:$K21,IF(M21=1,2,1))&amp;INDEX($D21:$K21,IF(M21=1,2,1)+1),入力!$AJ$5:$AJ$44,0)),2,IF(ISNUMBER(MATCH(INDEX($D21:$K21,IF(M21=1,2,1))&amp;INDEX($D21:$K21,IF(M21=1,2,1)+1)&amp;INDEX($D21:$K21,IF(M21=1,2,1)+2),入力!$AJ$5:$AJ$44,0)),3,2)))))))</f>
        <v/>
      </c>
    </row>
    <row r="22">
      <c r="A22" s="131" t="n"/>
      <c r="B22">
        <f>TRIM(SUBSTITUTE(SUBSTITUTE(SUBSTITUTE(A22,CHAR(9)," "),"　"," "),CHAR(160)," "))</f>
        <v/>
      </c>
      <c r="C22">
        <f>IF(B22="",0,LEN(B22)-LEN(SUBSTITUTE(B22," ",""))+1)</f>
        <v/>
      </c>
      <c r="D22">
        <f>IF(C22&gt;=1,TRIM(MID(SUBSTITUTE(B22," ",REPT(" ",200)),1,200)),"")</f>
        <v/>
      </c>
      <c r="E22">
        <f>IF(C22&gt;=2,TRIM(MID(SUBSTITUTE(B22," ",REPT(" ",200)),201,200)),"")</f>
        <v/>
      </c>
      <c r="F22">
        <f>IF(C22&gt;=3,TRIM(MID(SUBSTITUTE(B22," ",REPT(" ",200)),401,200)),"")</f>
        <v/>
      </c>
      <c r="G22">
        <f>IF(C22&gt;=4,TRIM(MID(SUBSTITUTE(B22," ",REPT(" ",200)),601,200)),"")</f>
        <v/>
      </c>
      <c r="H22">
        <f>IF(C22&gt;=5,TRIM(MID(SUBSTITUTE(B22," ",REPT(" ",200)),801,200)),"")</f>
        <v/>
      </c>
      <c r="I22">
        <f>IF(C22&gt;=6,TRIM(MID(SUBSTITUTE(B22," ",REPT(" ",200)),1001,200)),"")</f>
        <v/>
      </c>
      <c r="J22">
        <f>IF(C22&gt;=7,TRIM(MID(SUBSTITUTE(B22," ",REPT(" ",200)),1201,200)),"")</f>
        <v/>
      </c>
      <c r="K22">
        <f>IF(C22&gt;=8,TRIM(MID(SUBSTITUTE(B22," ",REPT(" ",200)),1401,200)),"")</f>
        <v/>
      </c>
      <c r="L22">
        <f>SUBSTITUTE(SUBSTITUTE(SUBSTITUTE(D22,"年","-"),"組","-"),"番","")</f>
        <v/>
      </c>
      <c r="M22">
        <f>IF(D22="",0,IF(ISNUMBER(VALUE(SUBSTITUTE(L22,"-",""))),1,0))</f>
        <v/>
      </c>
      <c r="N22">
        <f>IF(M22=0,"",IFERROR(VALUE(TRIM(MID(SUBSTITUTE(L22,"-",REPT(" ",100)),101,100))),""))</f>
        <v/>
      </c>
      <c r="O22">
        <f>IF(M22=0,"",IFERROR(VALUE(TRIM(RIGHT(SUBSTITUTE(L22,"-",REPT(" ",100)),100))),""))</f>
        <v/>
      </c>
      <c r="P22">
        <f>IF(B22="","",TRIM(INDEX($D22:$K22,IF(M22=1,2,1))&amp;IF(AD22&gt;=2," "&amp;INDEX($D22:$K22,IF(M22=1,2,1)+1),"")&amp;IF(AD22&gt;=3," "&amp;INDEX($D22:$K22,IF(M22=1,2,1)+2),"")))</f>
        <v/>
      </c>
      <c r="Q22">
        <f>IF(C22&lt;2,"",TRIM(IF(AND(2&gt;=(IF(M22=1,2,1)+AD22),2&lt;=C22-IF(S22="",0,1)),E22&amp;" ","")&amp;IF(AND(3&gt;=(IF(M22=1,2,1)+AD22),3&lt;=C22-IF(S22="",0,1)),F22&amp;" ","")&amp;IF(AND(4&gt;=(IF(M22=1,2,1)+AD22),4&lt;=C22-IF(S22="",0,1)),G22&amp;" ","")&amp;IF(AND(5&gt;=(IF(M22=1,2,1)+AD22),5&lt;=C22-IF(S22="",0,1)),H22&amp;" ","")&amp;IF(AND(6&gt;=(IF(M22=1,2,1)+AD22),6&lt;=C22-IF(S22="",0,1)),I22&amp;" ","")&amp;IF(AND(7&gt;=(IF(M22=1,2,1)+AD22),7&lt;=C22-IF(S22="",0,1)),J22&amp;" ","")&amp;IF(AND(8&gt;=(IF(M22=1,2,1)+AD22),8&lt;=C22-IF(S22="",0,1)),K22&amp;" ","")))</f>
        <v/>
      </c>
      <c r="R22">
        <f>IF(Q22="","",IFERROR(INDEX(資格マスタ!$B:$B,MATCH(ASC(SUBSTITUTE(SUBSTITUTE(Q22," ",""),"　","")),資格マスタ!$D:$D,0)),Q22))</f>
        <v/>
      </c>
      <c r="S22" s="132">
        <f>IF(C22&lt;2,"",IFERROR(IF(OR(LEFT(INDEX(D22:K22,MIN(8,MAX(1,C22))),2)="令和",LEFT(INDEX(D22:K22,MIN(8,MAX(1,C22))),2)="平成",LEFT(INDEX(D22:K22,MIN(8,MAX(1,C22))),2)="昭和"),DATE(VALUE(MID(INDEX(D22:K22,MIN(8,MAX(1,C22))),3,FIND("年",INDEX(D22:K22,MIN(8,MAX(1,C22))))-3))+IF(LEFT(INDEX(D22:K22,MIN(8,MAX(1,C22))),2)="令和",2018,IF(LEFT(INDEX(D22:K22,MIN(8,MAX(1,C22))),2)="平成",1988,1925)),VALUE(MID(INDEX(D22:K22,MIN(8,MAX(1,C22))),FIND("年",INDEX(D22:K22,MIN(8,MAX(1,C22))))+1,FIND("月",INDEX(D22:K22,MIN(8,MAX(1,C22))))-FIND("年",INDEX(D22:K22,MIN(8,MAX(1,C22))))-1)),VALUE(SUBSTITUTE(MID(INDEX(D22:K22,MIN(8,MAX(1,C22))),FIND("月",INDEX(D22:K22,MIN(8,MAX(1,C22))))+1,10),"日",""))),DATE(VALUE(TRIM(MID(SUBSTITUTE(AA22,"/",REPT(" ",50)),1,50))),VALUE(TRIM(MID(SUBSTITUTE(AA22,"/",REPT(" ",50)),51,50))),VALUE(TRIM(MID(SUBSTITUTE(AA22,"/",REPT(" ",50)),101,50))))),IFERROR(DATEVALUE(INDEX(D22:K22,MIN(8,MAX(1,C22)))),"")))</f>
        <v/>
      </c>
      <c r="T22">
        <f>IF(B22="","",IF(AB22&lt;&gt;"",AB22,IFERROR(MATCH(SUBSTITUTE(SUBSTITUTE(P22," ",""),"　",""),入力!$AJ$5:$AJ$44,0),"")))</f>
        <v/>
      </c>
      <c r="U22">
        <f>IF(T22="","",INDEX(入力!$D$5:$D$44,T22))</f>
        <v/>
      </c>
      <c r="V22">
        <f>IF(B22="","",IF(T22="","要確認（名簿と照合できません）",IF(R22="","要確認（資格名がありません）",IF(S22="","要確認（取得日が読めません）",IF((IF(INDEX(入力!$N$5:$N$44,T22)=R22,1,0)+IF(INDEX(入力!$P$5:$P$44,T22)=R22,1,0)+IF(INDEX(入力!$R$5:$R$44,T22)=R22,1,0)+IF(INDEX(入力!$T$5:$T$44,T22)=R22,1,0)+IF(INDEX(入力!$V$5:$V$44,T22)=R22,1,0)+IF(INDEX(入力!$X$5:$X$44,T22)=R22,1,0))+(COUNTIFS($T$6:$T$205,T22,$R$6:$R$205,R22,$X$6:$X$205,"&lt;"&amp;X22))&gt;0,"重複","反映")))))</f>
        <v/>
      </c>
      <c r="W22">
        <f>IF(V22="反映",1,0)</f>
        <v/>
      </c>
      <c r="X22" t="n">
        <v>22</v>
      </c>
      <c r="Y22">
        <f>IF(W22=0,"",COUNTIFS($T$6:$T$205,T22,$W$6:$W$205,1,$S$6:$S$205,"&lt;"&amp;S22)+COUNTIFS($T$6:$T$205,T22,$W$6:$W$205,1,$S$6:$S$205,S22,$X$6:$X$205,"&lt;"&amp;X22)+1)</f>
        <v/>
      </c>
      <c r="Z22">
        <f>IF(Y22="","",T22&amp;"_"&amp;Y22)</f>
        <v/>
      </c>
      <c r="AA22">
        <f>SUBSTITUTE(SUBSTITUTE(SUBSTITUTE(SUBSTITUTE(SUBSTITUTE(INDEX(D22:K22,MIN(8,MAX(1,C22))),"年","/"),"月","/"),"日",""),"-","/"),".","/")</f>
        <v/>
      </c>
      <c r="AB22">
        <f>IFERROR(MATCH(O22,入力!$C$5:$C$44,0),"")</f>
        <v/>
      </c>
      <c r="AC22">
        <f>IF(AB22="","",INDEX(入力!$AJ$5:$AJ$44,AB22))</f>
        <v/>
      </c>
      <c r="AD22">
        <f>IF(INDEX($D22:$K22,IF(M22=1,2,1))=AC22,1,IF(INDEX($D22:$K22,IF(M22=1,2,1))&amp;INDEX($D22:$K22,IF(M22=1,2,1)+1)=AC22,2,IF(INDEX($D22:$K22,IF(M22=1,2,1))&amp;INDEX($D22:$K22,IF(M22=1,2,1)+1)&amp;INDEX($D22:$K22,IF(M22=1,2,1)+2)=AC22,3,IF(AB22&lt;&gt;"",2,IF(ISNUMBER(MATCH(INDEX($D22:$K22,IF(M22=1,2,1)),入力!$AJ$5:$AJ$44,0)),1,IF(ISNUMBER(MATCH(INDEX($D22:$K22,IF(M22=1,2,1))&amp;INDEX($D22:$K22,IF(M22=1,2,1)+1),入力!$AJ$5:$AJ$44,0)),2,IF(ISNUMBER(MATCH(INDEX($D22:$K22,IF(M22=1,2,1))&amp;INDEX($D22:$K22,IF(M22=1,2,1)+1)&amp;INDEX($D22:$K22,IF(M22=1,2,1)+2),入力!$AJ$5:$AJ$44,0)),3,2)))))))</f>
        <v/>
      </c>
    </row>
    <row r="23">
      <c r="A23" s="131" t="n"/>
      <c r="B23">
        <f>TRIM(SUBSTITUTE(SUBSTITUTE(SUBSTITUTE(A23,CHAR(9)," "),"　"," "),CHAR(160)," "))</f>
        <v/>
      </c>
      <c r="C23">
        <f>IF(B23="",0,LEN(B23)-LEN(SUBSTITUTE(B23," ",""))+1)</f>
        <v/>
      </c>
      <c r="D23">
        <f>IF(C23&gt;=1,TRIM(MID(SUBSTITUTE(B23," ",REPT(" ",200)),1,200)),"")</f>
        <v/>
      </c>
      <c r="E23">
        <f>IF(C23&gt;=2,TRIM(MID(SUBSTITUTE(B23," ",REPT(" ",200)),201,200)),"")</f>
        <v/>
      </c>
      <c r="F23">
        <f>IF(C23&gt;=3,TRIM(MID(SUBSTITUTE(B23," ",REPT(" ",200)),401,200)),"")</f>
        <v/>
      </c>
      <c r="G23">
        <f>IF(C23&gt;=4,TRIM(MID(SUBSTITUTE(B23," ",REPT(" ",200)),601,200)),"")</f>
        <v/>
      </c>
      <c r="H23">
        <f>IF(C23&gt;=5,TRIM(MID(SUBSTITUTE(B23," ",REPT(" ",200)),801,200)),"")</f>
        <v/>
      </c>
      <c r="I23">
        <f>IF(C23&gt;=6,TRIM(MID(SUBSTITUTE(B23," ",REPT(" ",200)),1001,200)),"")</f>
        <v/>
      </c>
      <c r="J23">
        <f>IF(C23&gt;=7,TRIM(MID(SUBSTITUTE(B23," ",REPT(" ",200)),1201,200)),"")</f>
        <v/>
      </c>
      <c r="K23">
        <f>IF(C23&gt;=8,TRIM(MID(SUBSTITUTE(B23," ",REPT(" ",200)),1401,200)),"")</f>
        <v/>
      </c>
      <c r="L23">
        <f>SUBSTITUTE(SUBSTITUTE(SUBSTITUTE(D23,"年","-"),"組","-"),"番","")</f>
        <v/>
      </c>
      <c r="M23">
        <f>IF(D23="",0,IF(ISNUMBER(VALUE(SUBSTITUTE(L23,"-",""))),1,0))</f>
        <v/>
      </c>
      <c r="N23">
        <f>IF(M23=0,"",IFERROR(VALUE(TRIM(MID(SUBSTITUTE(L23,"-",REPT(" ",100)),101,100))),""))</f>
        <v/>
      </c>
      <c r="O23">
        <f>IF(M23=0,"",IFERROR(VALUE(TRIM(RIGHT(SUBSTITUTE(L23,"-",REPT(" ",100)),100))),""))</f>
        <v/>
      </c>
      <c r="P23">
        <f>IF(B23="","",TRIM(INDEX($D23:$K23,IF(M23=1,2,1))&amp;IF(AD23&gt;=2," "&amp;INDEX($D23:$K23,IF(M23=1,2,1)+1),"")&amp;IF(AD23&gt;=3," "&amp;INDEX($D23:$K23,IF(M23=1,2,1)+2),"")))</f>
        <v/>
      </c>
      <c r="Q23">
        <f>IF(C23&lt;2,"",TRIM(IF(AND(2&gt;=(IF(M23=1,2,1)+AD23),2&lt;=C23-IF(S23="",0,1)),E23&amp;" ","")&amp;IF(AND(3&gt;=(IF(M23=1,2,1)+AD23),3&lt;=C23-IF(S23="",0,1)),F23&amp;" ","")&amp;IF(AND(4&gt;=(IF(M23=1,2,1)+AD23),4&lt;=C23-IF(S23="",0,1)),G23&amp;" ","")&amp;IF(AND(5&gt;=(IF(M23=1,2,1)+AD23),5&lt;=C23-IF(S23="",0,1)),H23&amp;" ","")&amp;IF(AND(6&gt;=(IF(M23=1,2,1)+AD23),6&lt;=C23-IF(S23="",0,1)),I23&amp;" ","")&amp;IF(AND(7&gt;=(IF(M23=1,2,1)+AD23),7&lt;=C23-IF(S23="",0,1)),J23&amp;" ","")&amp;IF(AND(8&gt;=(IF(M23=1,2,1)+AD23),8&lt;=C23-IF(S23="",0,1)),K23&amp;" ","")))</f>
        <v/>
      </c>
      <c r="R23">
        <f>IF(Q23="","",IFERROR(INDEX(資格マスタ!$B:$B,MATCH(ASC(SUBSTITUTE(SUBSTITUTE(Q23," ",""),"　","")),資格マスタ!$D:$D,0)),Q23))</f>
        <v/>
      </c>
      <c r="S23" s="132">
        <f>IF(C23&lt;2,"",IFERROR(IF(OR(LEFT(INDEX(D23:K23,MIN(8,MAX(1,C23))),2)="令和",LEFT(INDEX(D23:K23,MIN(8,MAX(1,C23))),2)="平成",LEFT(INDEX(D23:K23,MIN(8,MAX(1,C23))),2)="昭和"),DATE(VALUE(MID(INDEX(D23:K23,MIN(8,MAX(1,C23))),3,FIND("年",INDEX(D23:K23,MIN(8,MAX(1,C23))))-3))+IF(LEFT(INDEX(D23:K23,MIN(8,MAX(1,C23))),2)="令和",2018,IF(LEFT(INDEX(D23:K23,MIN(8,MAX(1,C23))),2)="平成",1988,1925)),VALUE(MID(INDEX(D23:K23,MIN(8,MAX(1,C23))),FIND("年",INDEX(D23:K23,MIN(8,MAX(1,C23))))+1,FIND("月",INDEX(D23:K23,MIN(8,MAX(1,C23))))-FIND("年",INDEX(D23:K23,MIN(8,MAX(1,C23))))-1)),VALUE(SUBSTITUTE(MID(INDEX(D23:K23,MIN(8,MAX(1,C23))),FIND("月",INDEX(D23:K23,MIN(8,MAX(1,C23))))+1,10),"日",""))),DATE(VALUE(TRIM(MID(SUBSTITUTE(AA23,"/",REPT(" ",50)),1,50))),VALUE(TRIM(MID(SUBSTITUTE(AA23,"/",REPT(" ",50)),51,50))),VALUE(TRIM(MID(SUBSTITUTE(AA23,"/",REPT(" ",50)),101,50))))),IFERROR(DATEVALUE(INDEX(D23:K23,MIN(8,MAX(1,C23)))),"")))</f>
        <v/>
      </c>
      <c r="T23">
        <f>IF(B23="","",IF(AB23&lt;&gt;"",AB23,IFERROR(MATCH(SUBSTITUTE(SUBSTITUTE(P23," ",""),"　",""),入力!$AJ$5:$AJ$44,0),"")))</f>
        <v/>
      </c>
      <c r="U23">
        <f>IF(T23="","",INDEX(入力!$D$5:$D$44,T23))</f>
        <v/>
      </c>
      <c r="V23">
        <f>IF(B23="","",IF(T23="","要確認（名簿と照合できません）",IF(R23="","要確認（資格名がありません）",IF(S23="","要確認（取得日が読めません）",IF((IF(INDEX(入力!$N$5:$N$44,T23)=R23,1,0)+IF(INDEX(入力!$P$5:$P$44,T23)=R23,1,0)+IF(INDEX(入力!$R$5:$R$44,T23)=R23,1,0)+IF(INDEX(入力!$T$5:$T$44,T23)=R23,1,0)+IF(INDEX(入力!$V$5:$V$44,T23)=R23,1,0)+IF(INDEX(入力!$X$5:$X$44,T23)=R23,1,0))+(COUNTIFS($T$6:$T$205,T23,$R$6:$R$205,R23,$X$6:$X$205,"&lt;"&amp;X23))&gt;0,"重複","反映")))))</f>
        <v/>
      </c>
      <c r="W23">
        <f>IF(V23="反映",1,0)</f>
        <v/>
      </c>
      <c r="X23" t="n">
        <v>23</v>
      </c>
      <c r="Y23">
        <f>IF(W23=0,"",COUNTIFS($T$6:$T$205,T23,$W$6:$W$205,1,$S$6:$S$205,"&lt;"&amp;S23)+COUNTIFS($T$6:$T$205,T23,$W$6:$W$205,1,$S$6:$S$205,S23,$X$6:$X$205,"&lt;"&amp;X23)+1)</f>
        <v/>
      </c>
      <c r="Z23">
        <f>IF(Y23="","",T23&amp;"_"&amp;Y23)</f>
        <v/>
      </c>
      <c r="AA23">
        <f>SUBSTITUTE(SUBSTITUTE(SUBSTITUTE(SUBSTITUTE(SUBSTITUTE(INDEX(D23:K23,MIN(8,MAX(1,C23))),"年","/"),"月","/"),"日",""),"-","/"),".","/")</f>
        <v/>
      </c>
      <c r="AB23">
        <f>IFERROR(MATCH(O23,入力!$C$5:$C$44,0),"")</f>
        <v/>
      </c>
      <c r="AC23">
        <f>IF(AB23="","",INDEX(入力!$AJ$5:$AJ$44,AB23))</f>
        <v/>
      </c>
      <c r="AD23">
        <f>IF(INDEX($D23:$K23,IF(M23=1,2,1))=AC23,1,IF(INDEX($D23:$K23,IF(M23=1,2,1))&amp;INDEX($D23:$K23,IF(M23=1,2,1)+1)=AC23,2,IF(INDEX($D23:$K23,IF(M23=1,2,1))&amp;INDEX($D23:$K23,IF(M23=1,2,1)+1)&amp;INDEX($D23:$K23,IF(M23=1,2,1)+2)=AC23,3,IF(AB23&lt;&gt;"",2,IF(ISNUMBER(MATCH(INDEX($D23:$K23,IF(M23=1,2,1)),入力!$AJ$5:$AJ$44,0)),1,IF(ISNUMBER(MATCH(INDEX($D23:$K23,IF(M23=1,2,1))&amp;INDEX($D23:$K23,IF(M23=1,2,1)+1),入力!$AJ$5:$AJ$44,0)),2,IF(ISNUMBER(MATCH(INDEX($D23:$K23,IF(M23=1,2,1))&amp;INDEX($D23:$K23,IF(M23=1,2,1)+1)&amp;INDEX($D23:$K23,IF(M23=1,2,1)+2),入力!$AJ$5:$AJ$44,0)),3,2)))))))</f>
        <v/>
      </c>
    </row>
    <row r="24">
      <c r="A24" s="131" t="n"/>
      <c r="B24">
        <f>TRIM(SUBSTITUTE(SUBSTITUTE(SUBSTITUTE(A24,CHAR(9)," "),"　"," "),CHAR(160)," "))</f>
        <v/>
      </c>
      <c r="C24">
        <f>IF(B24="",0,LEN(B24)-LEN(SUBSTITUTE(B24," ",""))+1)</f>
        <v/>
      </c>
      <c r="D24">
        <f>IF(C24&gt;=1,TRIM(MID(SUBSTITUTE(B24," ",REPT(" ",200)),1,200)),"")</f>
        <v/>
      </c>
      <c r="E24">
        <f>IF(C24&gt;=2,TRIM(MID(SUBSTITUTE(B24," ",REPT(" ",200)),201,200)),"")</f>
        <v/>
      </c>
      <c r="F24">
        <f>IF(C24&gt;=3,TRIM(MID(SUBSTITUTE(B24," ",REPT(" ",200)),401,200)),"")</f>
        <v/>
      </c>
      <c r="G24">
        <f>IF(C24&gt;=4,TRIM(MID(SUBSTITUTE(B24," ",REPT(" ",200)),601,200)),"")</f>
        <v/>
      </c>
      <c r="H24">
        <f>IF(C24&gt;=5,TRIM(MID(SUBSTITUTE(B24," ",REPT(" ",200)),801,200)),"")</f>
        <v/>
      </c>
      <c r="I24">
        <f>IF(C24&gt;=6,TRIM(MID(SUBSTITUTE(B24," ",REPT(" ",200)),1001,200)),"")</f>
        <v/>
      </c>
      <c r="J24">
        <f>IF(C24&gt;=7,TRIM(MID(SUBSTITUTE(B24," ",REPT(" ",200)),1201,200)),"")</f>
        <v/>
      </c>
      <c r="K24">
        <f>IF(C24&gt;=8,TRIM(MID(SUBSTITUTE(B24," ",REPT(" ",200)),1401,200)),"")</f>
        <v/>
      </c>
      <c r="L24">
        <f>SUBSTITUTE(SUBSTITUTE(SUBSTITUTE(D24,"年","-"),"組","-"),"番","")</f>
        <v/>
      </c>
      <c r="M24">
        <f>IF(D24="",0,IF(ISNUMBER(VALUE(SUBSTITUTE(L24,"-",""))),1,0))</f>
        <v/>
      </c>
      <c r="N24">
        <f>IF(M24=0,"",IFERROR(VALUE(TRIM(MID(SUBSTITUTE(L24,"-",REPT(" ",100)),101,100))),""))</f>
        <v/>
      </c>
      <c r="O24">
        <f>IF(M24=0,"",IFERROR(VALUE(TRIM(RIGHT(SUBSTITUTE(L24,"-",REPT(" ",100)),100))),""))</f>
        <v/>
      </c>
      <c r="P24">
        <f>IF(B24="","",TRIM(INDEX($D24:$K24,IF(M24=1,2,1))&amp;IF(AD24&gt;=2," "&amp;INDEX($D24:$K24,IF(M24=1,2,1)+1),"")&amp;IF(AD24&gt;=3," "&amp;INDEX($D24:$K24,IF(M24=1,2,1)+2),"")))</f>
        <v/>
      </c>
      <c r="Q24">
        <f>IF(C24&lt;2,"",TRIM(IF(AND(2&gt;=(IF(M24=1,2,1)+AD24),2&lt;=C24-IF(S24="",0,1)),E24&amp;" ","")&amp;IF(AND(3&gt;=(IF(M24=1,2,1)+AD24),3&lt;=C24-IF(S24="",0,1)),F24&amp;" ","")&amp;IF(AND(4&gt;=(IF(M24=1,2,1)+AD24),4&lt;=C24-IF(S24="",0,1)),G24&amp;" ","")&amp;IF(AND(5&gt;=(IF(M24=1,2,1)+AD24),5&lt;=C24-IF(S24="",0,1)),H24&amp;" ","")&amp;IF(AND(6&gt;=(IF(M24=1,2,1)+AD24),6&lt;=C24-IF(S24="",0,1)),I24&amp;" ","")&amp;IF(AND(7&gt;=(IF(M24=1,2,1)+AD24),7&lt;=C24-IF(S24="",0,1)),J24&amp;" ","")&amp;IF(AND(8&gt;=(IF(M24=1,2,1)+AD24),8&lt;=C24-IF(S24="",0,1)),K24&amp;" ","")))</f>
        <v/>
      </c>
      <c r="R24">
        <f>IF(Q24="","",IFERROR(INDEX(資格マスタ!$B:$B,MATCH(ASC(SUBSTITUTE(SUBSTITUTE(Q24," ",""),"　","")),資格マスタ!$D:$D,0)),Q24))</f>
        <v/>
      </c>
      <c r="S24" s="132">
        <f>IF(C24&lt;2,"",IFERROR(IF(OR(LEFT(INDEX(D24:K24,MIN(8,MAX(1,C24))),2)="令和",LEFT(INDEX(D24:K24,MIN(8,MAX(1,C24))),2)="平成",LEFT(INDEX(D24:K24,MIN(8,MAX(1,C24))),2)="昭和"),DATE(VALUE(MID(INDEX(D24:K24,MIN(8,MAX(1,C24))),3,FIND("年",INDEX(D24:K24,MIN(8,MAX(1,C24))))-3))+IF(LEFT(INDEX(D24:K24,MIN(8,MAX(1,C24))),2)="令和",2018,IF(LEFT(INDEX(D24:K24,MIN(8,MAX(1,C24))),2)="平成",1988,1925)),VALUE(MID(INDEX(D24:K24,MIN(8,MAX(1,C24))),FIND("年",INDEX(D24:K24,MIN(8,MAX(1,C24))))+1,FIND("月",INDEX(D24:K24,MIN(8,MAX(1,C24))))-FIND("年",INDEX(D24:K24,MIN(8,MAX(1,C24))))-1)),VALUE(SUBSTITUTE(MID(INDEX(D24:K24,MIN(8,MAX(1,C24))),FIND("月",INDEX(D24:K24,MIN(8,MAX(1,C24))))+1,10),"日",""))),DATE(VALUE(TRIM(MID(SUBSTITUTE(AA24,"/",REPT(" ",50)),1,50))),VALUE(TRIM(MID(SUBSTITUTE(AA24,"/",REPT(" ",50)),51,50))),VALUE(TRIM(MID(SUBSTITUTE(AA24,"/",REPT(" ",50)),101,50))))),IFERROR(DATEVALUE(INDEX(D24:K24,MIN(8,MAX(1,C24)))),"")))</f>
        <v/>
      </c>
      <c r="T24">
        <f>IF(B24="","",IF(AB24&lt;&gt;"",AB24,IFERROR(MATCH(SUBSTITUTE(SUBSTITUTE(P24," ",""),"　",""),入力!$AJ$5:$AJ$44,0),"")))</f>
        <v/>
      </c>
      <c r="U24">
        <f>IF(T24="","",INDEX(入力!$D$5:$D$44,T24))</f>
        <v/>
      </c>
      <c r="V24">
        <f>IF(B24="","",IF(T24="","要確認（名簿と照合できません）",IF(R24="","要確認（資格名がありません）",IF(S24="","要確認（取得日が読めません）",IF((IF(INDEX(入力!$N$5:$N$44,T24)=R24,1,0)+IF(INDEX(入力!$P$5:$P$44,T24)=R24,1,0)+IF(INDEX(入力!$R$5:$R$44,T24)=R24,1,0)+IF(INDEX(入力!$T$5:$T$44,T24)=R24,1,0)+IF(INDEX(入力!$V$5:$V$44,T24)=R24,1,0)+IF(INDEX(入力!$X$5:$X$44,T24)=R24,1,0))+(COUNTIFS($T$6:$T$205,T24,$R$6:$R$205,R24,$X$6:$X$205,"&lt;"&amp;X24))&gt;0,"重複","反映")))))</f>
        <v/>
      </c>
      <c r="W24">
        <f>IF(V24="反映",1,0)</f>
        <v/>
      </c>
      <c r="X24" t="n">
        <v>24</v>
      </c>
      <c r="Y24">
        <f>IF(W24=0,"",COUNTIFS($T$6:$T$205,T24,$W$6:$W$205,1,$S$6:$S$205,"&lt;"&amp;S24)+COUNTIFS($T$6:$T$205,T24,$W$6:$W$205,1,$S$6:$S$205,S24,$X$6:$X$205,"&lt;"&amp;X24)+1)</f>
        <v/>
      </c>
      <c r="Z24">
        <f>IF(Y24="","",T24&amp;"_"&amp;Y24)</f>
        <v/>
      </c>
      <c r="AA24">
        <f>SUBSTITUTE(SUBSTITUTE(SUBSTITUTE(SUBSTITUTE(SUBSTITUTE(INDEX(D24:K24,MIN(8,MAX(1,C24))),"年","/"),"月","/"),"日",""),"-","/"),".","/")</f>
        <v/>
      </c>
      <c r="AB24">
        <f>IFERROR(MATCH(O24,入力!$C$5:$C$44,0),"")</f>
        <v/>
      </c>
      <c r="AC24">
        <f>IF(AB24="","",INDEX(入力!$AJ$5:$AJ$44,AB24))</f>
        <v/>
      </c>
      <c r="AD24">
        <f>IF(INDEX($D24:$K24,IF(M24=1,2,1))=AC24,1,IF(INDEX($D24:$K24,IF(M24=1,2,1))&amp;INDEX($D24:$K24,IF(M24=1,2,1)+1)=AC24,2,IF(INDEX($D24:$K24,IF(M24=1,2,1))&amp;INDEX($D24:$K24,IF(M24=1,2,1)+1)&amp;INDEX($D24:$K24,IF(M24=1,2,1)+2)=AC24,3,IF(AB24&lt;&gt;"",2,IF(ISNUMBER(MATCH(INDEX($D24:$K24,IF(M24=1,2,1)),入力!$AJ$5:$AJ$44,0)),1,IF(ISNUMBER(MATCH(INDEX($D24:$K24,IF(M24=1,2,1))&amp;INDEX($D24:$K24,IF(M24=1,2,1)+1),入力!$AJ$5:$AJ$44,0)),2,IF(ISNUMBER(MATCH(INDEX($D24:$K24,IF(M24=1,2,1))&amp;INDEX($D24:$K24,IF(M24=1,2,1)+1)&amp;INDEX($D24:$K24,IF(M24=1,2,1)+2),入力!$AJ$5:$AJ$44,0)),3,2)))))))</f>
        <v/>
      </c>
    </row>
    <row r="25">
      <c r="A25" s="131" t="n"/>
      <c r="B25">
        <f>TRIM(SUBSTITUTE(SUBSTITUTE(SUBSTITUTE(A25,CHAR(9)," "),"　"," "),CHAR(160)," "))</f>
        <v/>
      </c>
      <c r="C25">
        <f>IF(B25="",0,LEN(B25)-LEN(SUBSTITUTE(B25," ",""))+1)</f>
        <v/>
      </c>
      <c r="D25">
        <f>IF(C25&gt;=1,TRIM(MID(SUBSTITUTE(B25," ",REPT(" ",200)),1,200)),"")</f>
        <v/>
      </c>
      <c r="E25">
        <f>IF(C25&gt;=2,TRIM(MID(SUBSTITUTE(B25," ",REPT(" ",200)),201,200)),"")</f>
        <v/>
      </c>
      <c r="F25">
        <f>IF(C25&gt;=3,TRIM(MID(SUBSTITUTE(B25," ",REPT(" ",200)),401,200)),"")</f>
        <v/>
      </c>
      <c r="G25">
        <f>IF(C25&gt;=4,TRIM(MID(SUBSTITUTE(B25," ",REPT(" ",200)),601,200)),"")</f>
        <v/>
      </c>
      <c r="H25">
        <f>IF(C25&gt;=5,TRIM(MID(SUBSTITUTE(B25," ",REPT(" ",200)),801,200)),"")</f>
        <v/>
      </c>
      <c r="I25">
        <f>IF(C25&gt;=6,TRIM(MID(SUBSTITUTE(B25," ",REPT(" ",200)),1001,200)),"")</f>
        <v/>
      </c>
      <c r="J25">
        <f>IF(C25&gt;=7,TRIM(MID(SUBSTITUTE(B25," ",REPT(" ",200)),1201,200)),"")</f>
        <v/>
      </c>
      <c r="K25">
        <f>IF(C25&gt;=8,TRIM(MID(SUBSTITUTE(B25," ",REPT(" ",200)),1401,200)),"")</f>
        <v/>
      </c>
      <c r="L25">
        <f>SUBSTITUTE(SUBSTITUTE(SUBSTITUTE(D25,"年","-"),"組","-"),"番","")</f>
        <v/>
      </c>
      <c r="M25">
        <f>IF(D25="",0,IF(ISNUMBER(VALUE(SUBSTITUTE(L25,"-",""))),1,0))</f>
        <v/>
      </c>
      <c r="N25">
        <f>IF(M25=0,"",IFERROR(VALUE(TRIM(MID(SUBSTITUTE(L25,"-",REPT(" ",100)),101,100))),""))</f>
        <v/>
      </c>
      <c r="O25">
        <f>IF(M25=0,"",IFERROR(VALUE(TRIM(RIGHT(SUBSTITUTE(L25,"-",REPT(" ",100)),100))),""))</f>
        <v/>
      </c>
      <c r="P25">
        <f>IF(B25="","",TRIM(INDEX($D25:$K25,IF(M25=1,2,1))&amp;IF(AD25&gt;=2," "&amp;INDEX($D25:$K25,IF(M25=1,2,1)+1),"")&amp;IF(AD25&gt;=3," "&amp;INDEX($D25:$K25,IF(M25=1,2,1)+2),"")))</f>
        <v/>
      </c>
      <c r="Q25">
        <f>IF(C25&lt;2,"",TRIM(IF(AND(2&gt;=(IF(M25=1,2,1)+AD25),2&lt;=C25-IF(S25="",0,1)),E25&amp;" ","")&amp;IF(AND(3&gt;=(IF(M25=1,2,1)+AD25),3&lt;=C25-IF(S25="",0,1)),F25&amp;" ","")&amp;IF(AND(4&gt;=(IF(M25=1,2,1)+AD25),4&lt;=C25-IF(S25="",0,1)),G25&amp;" ","")&amp;IF(AND(5&gt;=(IF(M25=1,2,1)+AD25),5&lt;=C25-IF(S25="",0,1)),H25&amp;" ","")&amp;IF(AND(6&gt;=(IF(M25=1,2,1)+AD25),6&lt;=C25-IF(S25="",0,1)),I25&amp;" ","")&amp;IF(AND(7&gt;=(IF(M25=1,2,1)+AD25),7&lt;=C25-IF(S25="",0,1)),J25&amp;" ","")&amp;IF(AND(8&gt;=(IF(M25=1,2,1)+AD25),8&lt;=C25-IF(S25="",0,1)),K25&amp;" ","")))</f>
        <v/>
      </c>
      <c r="R25">
        <f>IF(Q25="","",IFERROR(INDEX(資格マスタ!$B:$B,MATCH(ASC(SUBSTITUTE(SUBSTITUTE(Q25," ",""),"　","")),資格マスタ!$D:$D,0)),Q25))</f>
        <v/>
      </c>
      <c r="S25" s="132">
        <f>IF(C25&lt;2,"",IFERROR(IF(OR(LEFT(INDEX(D25:K25,MIN(8,MAX(1,C25))),2)="令和",LEFT(INDEX(D25:K25,MIN(8,MAX(1,C25))),2)="平成",LEFT(INDEX(D25:K25,MIN(8,MAX(1,C25))),2)="昭和"),DATE(VALUE(MID(INDEX(D25:K25,MIN(8,MAX(1,C25))),3,FIND("年",INDEX(D25:K25,MIN(8,MAX(1,C25))))-3))+IF(LEFT(INDEX(D25:K25,MIN(8,MAX(1,C25))),2)="令和",2018,IF(LEFT(INDEX(D25:K25,MIN(8,MAX(1,C25))),2)="平成",1988,1925)),VALUE(MID(INDEX(D25:K25,MIN(8,MAX(1,C25))),FIND("年",INDEX(D25:K25,MIN(8,MAX(1,C25))))+1,FIND("月",INDEX(D25:K25,MIN(8,MAX(1,C25))))-FIND("年",INDEX(D25:K25,MIN(8,MAX(1,C25))))-1)),VALUE(SUBSTITUTE(MID(INDEX(D25:K25,MIN(8,MAX(1,C25))),FIND("月",INDEX(D25:K25,MIN(8,MAX(1,C25))))+1,10),"日",""))),DATE(VALUE(TRIM(MID(SUBSTITUTE(AA25,"/",REPT(" ",50)),1,50))),VALUE(TRIM(MID(SUBSTITUTE(AA25,"/",REPT(" ",50)),51,50))),VALUE(TRIM(MID(SUBSTITUTE(AA25,"/",REPT(" ",50)),101,50))))),IFERROR(DATEVALUE(INDEX(D25:K25,MIN(8,MAX(1,C25)))),"")))</f>
        <v/>
      </c>
      <c r="T25">
        <f>IF(B25="","",IF(AB25&lt;&gt;"",AB25,IFERROR(MATCH(SUBSTITUTE(SUBSTITUTE(P25," ",""),"　",""),入力!$AJ$5:$AJ$44,0),"")))</f>
        <v/>
      </c>
      <c r="U25">
        <f>IF(T25="","",INDEX(入力!$D$5:$D$44,T25))</f>
        <v/>
      </c>
      <c r="V25">
        <f>IF(B25="","",IF(T25="","要確認（名簿と照合できません）",IF(R25="","要確認（資格名がありません）",IF(S25="","要確認（取得日が読めません）",IF((IF(INDEX(入力!$N$5:$N$44,T25)=R25,1,0)+IF(INDEX(入力!$P$5:$P$44,T25)=R25,1,0)+IF(INDEX(入力!$R$5:$R$44,T25)=R25,1,0)+IF(INDEX(入力!$T$5:$T$44,T25)=R25,1,0)+IF(INDEX(入力!$V$5:$V$44,T25)=R25,1,0)+IF(INDEX(入力!$X$5:$X$44,T25)=R25,1,0))+(COUNTIFS($T$6:$T$205,T25,$R$6:$R$205,R25,$X$6:$X$205,"&lt;"&amp;X25))&gt;0,"重複","反映")))))</f>
        <v/>
      </c>
      <c r="W25">
        <f>IF(V25="反映",1,0)</f>
        <v/>
      </c>
      <c r="X25" t="n">
        <v>25</v>
      </c>
      <c r="Y25">
        <f>IF(W25=0,"",COUNTIFS($T$6:$T$205,T25,$W$6:$W$205,1,$S$6:$S$205,"&lt;"&amp;S25)+COUNTIFS($T$6:$T$205,T25,$W$6:$W$205,1,$S$6:$S$205,S25,$X$6:$X$205,"&lt;"&amp;X25)+1)</f>
        <v/>
      </c>
      <c r="Z25">
        <f>IF(Y25="","",T25&amp;"_"&amp;Y25)</f>
        <v/>
      </c>
      <c r="AA25">
        <f>SUBSTITUTE(SUBSTITUTE(SUBSTITUTE(SUBSTITUTE(SUBSTITUTE(INDEX(D25:K25,MIN(8,MAX(1,C25))),"年","/"),"月","/"),"日",""),"-","/"),".","/")</f>
        <v/>
      </c>
      <c r="AB25">
        <f>IFERROR(MATCH(O25,入力!$C$5:$C$44,0),"")</f>
        <v/>
      </c>
      <c r="AC25">
        <f>IF(AB25="","",INDEX(入力!$AJ$5:$AJ$44,AB25))</f>
        <v/>
      </c>
      <c r="AD25">
        <f>IF(INDEX($D25:$K25,IF(M25=1,2,1))=AC25,1,IF(INDEX($D25:$K25,IF(M25=1,2,1))&amp;INDEX($D25:$K25,IF(M25=1,2,1)+1)=AC25,2,IF(INDEX($D25:$K25,IF(M25=1,2,1))&amp;INDEX($D25:$K25,IF(M25=1,2,1)+1)&amp;INDEX($D25:$K25,IF(M25=1,2,1)+2)=AC25,3,IF(AB25&lt;&gt;"",2,IF(ISNUMBER(MATCH(INDEX($D25:$K25,IF(M25=1,2,1)),入力!$AJ$5:$AJ$44,0)),1,IF(ISNUMBER(MATCH(INDEX($D25:$K25,IF(M25=1,2,1))&amp;INDEX($D25:$K25,IF(M25=1,2,1)+1),入力!$AJ$5:$AJ$44,0)),2,IF(ISNUMBER(MATCH(INDEX($D25:$K25,IF(M25=1,2,1))&amp;INDEX($D25:$K25,IF(M25=1,2,1)+1)&amp;INDEX($D25:$K25,IF(M25=1,2,1)+2),入力!$AJ$5:$AJ$44,0)),3,2)))))))</f>
        <v/>
      </c>
    </row>
    <row r="26">
      <c r="A26" s="131" t="n"/>
      <c r="B26">
        <f>TRIM(SUBSTITUTE(SUBSTITUTE(SUBSTITUTE(A26,CHAR(9)," "),"　"," "),CHAR(160)," "))</f>
        <v/>
      </c>
      <c r="C26">
        <f>IF(B26="",0,LEN(B26)-LEN(SUBSTITUTE(B26," ",""))+1)</f>
        <v/>
      </c>
      <c r="D26">
        <f>IF(C26&gt;=1,TRIM(MID(SUBSTITUTE(B26," ",REPT(" ",200)),1,200)),"")</f>
        <v/>
      </c>
      <c r="E26">
        <f>IF(C26&gt;=2,TRIM(MID(SUBSTITUTE(B26," ",REPT(" ",200)),201,200)),"")</f>
        <v/>
      </c>
      <c r="F26">
        <f>IF(C26&gt;=3,TRIM(MID(SUBSTITUTE(B26," ",REPT(" ",200)),401,200)),"")</f>
        <v/>
      </c>
      <c r="G26">
        <f>IF(C26&gt;=4,TRIM(MID(SUBSTITUTE(B26," ",REPT(" ",200)),601,200)),"")</f>
        <v/>
      </c>
      <c r="H26">
        <f>IF(C26&gt;=5,TRIM(MID(SUBSTITUTE(B26," ",REPT(" ",200)),801,200)),"")</f>
        <v/>
      </c>
      <c r="I26">
        <f>IF(C26&gt;=6,TRIM(MID(SUBSTITUTE(B26," ",REPT(" ",200)),1001,200)),"")</f>
        <v/>
      </c>
      <c r="J26">
        <f>IF(C26&gt;=7,TRIM(MID(SUBSTITUTE(B26," ",REPT(" ",200)),1201,200)),"")</f>
        <v/>
      </c>
      <c r="K26">
        <f>IF(C26&gt;=8,TRIM(MID(SUBSTITUTE(B26," ",REPT(" ",200)),1401,200)),"")</f>
        <v/>
      </c>
      <c r="L26">
        <f>SUBSTITUTE(SUBSTITUTE(SUBSTITUTE(D26,"年","-"),"組","-"),"番","")</f>
        <v/>
      </c>
      <c r="M26">
        <f>IF(D26="",0,IF(ISNUMBER(VALUE(SUBSTITUTE(L26,"-",""))),1,0))</f>
        <v/>
      </c>
      <c r="N26">
        <f>IF(M26=0,"",IFERROR(VALUE(TRIM(MID(SUBSTITUTE(L26,"-",REPT(" ",100)),101,100))),""))</f>
        <v/>
      </c>
      <c r="O26">
        <f>IF(M26=0,"",IFERROR(VALUE(TRIM(RIGHT(SUBSTITUTE(L26,"-",REPT(" ",100)),100))),""))</f>
        <v/>
      </c>
      <c r="P26">
        <f>IF(B26="","",TRIM(INDEX($D26:$K26,IF(M26=1,2,1))&amp;IF(AD26&gt;=2," "&amp;INDEX($D26:$K26,IF(M26=1,2,1)+1),"")&amp;IF(AD26&gt;=3," "&amp;INDEX($D26:$K26,IF(M26=1,2,1)+2),"")))</f>
        <v/>
      </c>
      <c r="Q26">
        <f>IF(C26&lt;2,"",TRIM(IF(AND(2&gt;=(IF(M26=1,2,1)+AD26),2&lt;=C26-IF(S26="",0,1)),E26&amp;" ","")&amp;IF(AND(3&gt;=(IF(M26=1,2,1)+AD26),3&lt;=C26-IF(S26="",0,1)),F26&amp;" ","")&amp;IF(AND(4&gt;=(IF(M26=1,2,1)+AD26),4&lt;=C26-IF(S26="",0,1)),G26&amp;" ","")&amp;IF(AND(5&gt;=(IF(M26=1,2,1)+AD26),5&lt;=C26-IF(S26="",0,1)),H26&amp;" ","")&amp;IF(AND(6&gt;=(IF(M26=1,2,1)+AD26),6&lt;=C26-IF(S26="",0,1)),I26&amp;" ","")&amp;IF(AND(7&gt;=(IF(M26=1,2,1)+AD26),7&lt;=C26-IF(S26="",0,1)),J26&amp;" ","")&amp;IF(AND(8&gt;=(IF(M26=1,2,1)+AD26),8&lt;=C26-IF(S26="",0,1)),K26&amp;" ","")))</f>
        <v/>
      </c>
      <c r="R26">
        <f>IF(Q26="","",IFERROR(INDEX(資格マスタ!$B:$B,MATCH(ASC(SUBSTITUTE(SUBSTITUTE(Q26," ",""),"　","")),資格マスタ!$D:$D,0)),Q26))</f>
        <v/>
      </c>
      <c r="S26" s="132">
        <f>IF(C26&lt;2,"",IFERROR(IF(OR(LEFT(INDEX(D26:K26,MIN(8,MAX(1,C26))),2)="令和",LEFT(INDEX(D26:K26,MIN(8,MAX(1,C26))),2)="平成",LEFT(INDEX(D26:K26,MIN(8,MAX(1,C26))),2)="昭和"),DATE(VALUE(MID(INDEX(D26:K26,MIN(8,MAX(1,C26))),3,FIND("年",INDEX(D26:K26,MIN(8,MAX(1,C26))))-3))+IF(LEFT(INDEX(D26:K26,MIN(8,MAX(1,C26))),2)="令和",2018,IF(LEFT(INDEX(D26:K26,MIN(8,MAX(1,C26))),2)="平成",1988,1925)),VALUE(MID(INDEX(D26:K26,MIN(8,MAX(1,C26))),FIND("年",INDEX(D26:K26,MIN(8,MAX(1,C26))))+1,FIND("月",INDEX(D26:K26,MIN(8,MAX(1,C26))))-FIND("年",INDEX(D26:K26,MIN(8,MAX(1,C26))))-1)),VALUE(SUBSTITUTE(MID(INDEX(D26:K26,MIN(8,MAX(1,C26))),FIND("月",INDEX(D26:K26,MIN(8,MAX(1,C26))))+1,10),"日",""))),DATE(VALUE(TRIM(MID(SUBSTITUTE(AA26,"/",REPT(" ",50)),1,50))),VALUE(TRIM(MID(SUBSTITUTE(AA26,"/",REPT(" ",50)),51,50))),VALUE(TRIM(MID(SUBSTITUTE(AA26,"/",REPT(" ",50)),101,50))))),IFERROR(DATEVALUE(INDEX(D26:K26,MIN(8,MAX(1,C26)))),"")))</f>
        <v/>
      </c>
      <c r="T26">
        <f>IF(B26="","",IF(AB26&lt;&gt;"",AB26,IFERROR(MATCH(SUBSTITUTE(SUBSTITUTE(P26," ",""),"　",""),入力!$AJ$5:$AJ$44,0),"")))</f>
        <v/>
      </c>
      <c r="U26">
        <f>IF(T26="","",INDEX(入力!$D$5:$D$44,T26))</f>
        <v/>
      </c>
      <c r="V26">
        <f>IF(B26="","",IF(T26="","要確認（名簿と照合できません）",IF(R26="","要確認（資格名がありません）",IF(S26="","要確認（取得日が読めません）",IF((IF(INDEX(入力!$N$5:$N$44,T26)=R26,1,0)+IF(INDEX(入力!$P$5:$P$44,T26)=R26,1,0)+IF(INDEX(入力!$R$5:$R$44,T26)=R26,1,0)+IF(INDEX(入力!$T$5:$T$44,T26)=R26,1,0)+IF(INDEX(入力!$V$5:$V$44,T26)=R26,1,0)+IF(INDEX(入力!$X$5:$X$44,T26)=R26,1,0))+(COUNTIFS($T$6:$T$205,T26,$R$6:$R$205,R26,$X$6:$X$205,"&lt;"&amp;X26))&gt;0,"重複","反映")))))</f>
        <v/>
      </c>
      <c r="W26">
        <f>IF(V26="反映",1,0)</f>
        <v/>
      </c>
      <c r="X26" t="n">
        <v>26</v>
      </c>
      <c r="Y26">
        <f>IF(W26=0,"",COUNTIFS($T$6:$T$205,T26,$W$6:$W$205,1,$S$6:$S$205,"&lt;"&amp;S26)+COUNTIFS($T$6:$T$205,T26,$W$6:$W$205,1,$S$6:$S$205,S26,$X$6:$X$205,"&lt;"&amp;X26)+1)</f>
        <v/>
      </c>
      <c r="Z26">
        <f>IF(Y26="","",T26&amp;"_"&amp;Y26)</f>
        <v/>
      </c>
      <c r="AA26">
        <f>SUBSTITUTE(SUBSTITUTE(SUBSTITUTE(SUBSTITUTE(SUBSTITUTE(INDEX(D26:K26,MIN(8,MAX(1,C26))),"年","/"),"月","/"),"日",""),"-","/"),".","/")</f>
        <v/>
      </c>
      <c r="AB26">
        <f>IFERROR(MATCH(O26,入力!$C$5:$C$44,0),"")</f>
        <v/>
      </c>
      <c r="AC26">
        <f>IF(AB26="","",INDEX(入力!$AJ$5:$AJ$44,AB26))</f>
        <v/>
      </c>
      <c r="AD26">
        <f>IF(INDEX($D26:$K26,IF(M26=1,2,1))=AC26,1,IF(INDEX($D26:$K26,IF(M26=1,2,1))&amp;INDEX($D26:$K26,IF(M26=1,2,1)+1)=AC26,2,IF(INDEX($D26:$K26,IF(M26=1,2,1))&amp;INDEX($D26:$K26,IF(M26=1,2,1)+1)&amp;INDEX($D26:$K26,IF(M26=1,2,1)+2)=AC26,3,IF(AB26&lt;&gt;"",2,IF(ISNUMBER(MATCH(INDEX($D26:$K26,IF(M26=1,2,1)),入力!$AJ$5:$AJ$44,0)),1,IF(ISNUMBER(MATCH(INDEX($D26:$K26,IF(M26=1,2,1))&amp;INDEX($D26:$K26,IF(M26=1,2,1)+1),入力!$AJ$5:$AJ$44,0)),2,IF(ISNUMBER(MATCH(INDEX($D26:$K26,IF(M26=1,2,1))&amp;INDEX($D26:$K26,IF(M26=1,2,1)+1)&amp;INDEX($D26:$K26,IF(M26=1,2,1)+2),入力!$AJ$5:$AJ$44,0)),3,2)))))))</f>
        <v/>
      </c>
    </row>
    <row r="27">
      <c r="A27" s="131" t="n"/>
      <c r="B27">
        <f>TRIM(SUBSTITUTE(SUBSTITUTE(SUBSTITUTE(A27,CHAR(9)," "),"　"," "),CHAR(160)," "))</f>
        <v/>
      </c>
      <c r="C27">
        <f>IF(B27="",0,LEN(B27)-LEN(SUBSTITUTE(B27," ",""))+1)</f>
        <v/>
      </c>
      <c r="D27">
        <f>IF(C27&gt;=1,TRIM(MID(SUBSTITUTE(B27," ",REPT(" ",200)),1,200)),"")</f>
        <v/>
      </c>
      <c r="E27">
        <f>IF(C27&gt;=2,TRIM(MID(SUBSTITUTE(B27," ",REPT(" ",200)),201,200)),"")</f>
        <v/>
      </c>
      <c r="F27">
        <f>IF(C27&gt;=3,TRIM(MID(SUBSTITUTE(B27," ",REPT(" ",200)),401,200)),"")</f>
        <v/>
      </c>
      <c r="G27">
        <f>IF(C27&gt;=4,TRIM(MID(SUBSTITUTE(B27," ",REPT(" ",200)),601,200)),"")</f>
        <v/>
      </c>
      <c r="H27">
        <f>IF(C27&gt;=5,TRIM(MID(SUBSTITUTE(B27," ",REPT(" ",200)),801,200)),"")</f>
        <v/>
      </c>
      <c r="I27">
        <f>IF(C27&gt;=6,TRIM(MID(SUBSTITUTE(B27," ",REPT(" ",200)),1001,200)),"")</f>
        <v/>
      </c>
      <c r="J27">
        <f>IF(C27&gt;=7,TRIM(MID(SUBSTITUTE(B27," ",REPT(" ",200)),1201,200)),"")</f>
        <v/>
      </c>
      <c r="K27">
        <f>IF(C27&gt;=8,TRIM(MID(SUBSTITUTE(B27," ",REPT(" ",200)),1401,200)),"")</f>
        <v/>
      </c>
      <c r="L27">
        <f>SUBSTITUTE(SUBSTITUTE(SUBSTITUTE(D27,"年","-"),"組","-"),"番","")</f>
        <v/>
      </c>
      <c r="M27">
        <f>IF(D27="",0,IF(ISNUMBER(VALUE(SUBSTITUTE(L27,"-",""))),1,0))</f>
        <v/>
      </c>
      <c r="N27">
        <f>IF(M27=0,"",IFERROR(VALUE(TRIM(MID(SUBSTITUTE(L27,"-",REPT(" ",100)),101,100))),""))</f>
        <v/>
      </c>
      <c r="O27">
        <f>IF(M27=0,"",IFERROR(VALUE(TRIM(RIGHT(SUBSTITUTE(L27,"-",REPT(" ",100)),100))),""))</f>
        <v/>
      </c>
      <c r="P27">
        <f>IF(B27="","",TRIM(INDEX($D27:$K27,IF(M27=1,2,1))&amp;IF(AD27&gt;=2," "&amp;INDEX($D27:$K27,IF(M27=1,2,1)+1),"")&amp;IF(AD27&gt;=3," "&amp;INDEX($D27:$K27,IF(M27=1,2,1)+2),"")))</f>
        <v/>
      </c>
      <c r="Q27">
        <f>IF(C27&lt;2,"",TRIM(IF(AND(2&gt;=(IF(M27=1,2,1)+AD27),2&lt;=C27-IF(S27="",0,1)),E27&amp;" ","")&amp;IF(AND(3&gt;=(IF(M27=1,2,1)+AD27),3&lt;=C27-IF(S27="",0,1)),F27&amp;" ","")&amp;IF(AND(4&gt;=(IF(M27=1,2,1)+AD27),4&lt;=C27-IF(S27="",0,1)),G27&amp;" ","")&amp;IF(AND(5&gt;=(IF(M27=1,2,1)+AD27),5&lt;=C27-IF(S27="",0,1)),H27&amp;" ","")&amp;IF(AND(6&gt;=(IF(M27=1,2,1)+AD27),6&lt;=C27-IF(S27="",0,1)),I27&amp;" ","")&amp;IF(AND(7&gt;=(IF(M27=1,2,1)+AD27),7&lt;=C27-IF(S27="",0,1)),J27&amp;" ","")&amp;IF(AND(8&gt;=(IF(M27=1,2,1)+AD27),8&lt;=C27-IF(S27="",0,1)),K27&amp;" ","")))</f>
        <v/>
      </c>
      <c r="R27">
        <f>IF(Q27="","",IFERROR(INDEX(資格マスタ!$B:$B,MATCH(ASC(SUBSTITUTE(SUBSTITUTE(Q27," ",""),"　","")),資格マスタ!$D:$D,0)),Q27))</f>
        <v/>
      </c>
      <c r="S27" s="132">
        <f>IF(C27&lt;2,"",IFERROR(IF(OR(LEFT(INDEX(D27:K27,MIN(8,MAX(1,C27))),2)="令和",LEFT(INDEX(D27:K27,MIN(8,MAX(1,C27))),2)="平成",LEFT(INDEX(D27:K27,MIN(8,MAX(1,C27))),2)="昭和"),DATE(VALUE(MID(INDEX(D27:K27,MIN(8,MAX(1,C27))),3,FIND("年",INDEX(D27:K27,MIN(8,MAX(1,C27))))-3))+IF(LEFT(INDEX(D27:K27,MIN(8,MAX(1,C27))),2)="令和",2018,IF(LEFT(INDEX(D27:K27,MIN(8,MAX(1,C27))),2)="平成",1988,1925)),VALUE(MID(INDEX(D27:K27,MIN(8,MAX(1,C27))),FIND("年",INDEX(D27:K27,MIN(8,MAX(1,C27))))+1,FIND("月",INDEX(D27:K27,MIN(8,MAX(1,C27))))-FIND("年",INDEX(D27:K27,MIN(8,MAX(1,C27))))-1)),VALUE(SUBSTITUTE(MID(INDEX(D27:K27,MIN(8,MAX(1,C27))),FIND("月",INDEX(D27:K27,MIN(8,MAX(1,C27))))+1,10),"日",""))),DATE(VALUE(TRIM(MID(SUBSTITUTE(AA27,"/",REPT(" ",50)),1,50))),VALUE(TRIM(MID(SUBSTITUTE(AA27,"/",REPT(" ",50)),51,50))),VALUE(TRIM(MID(SUBSTITUTE(AA27,"/",REPT(" ",50)),101,50))))),IFERROR(DATEVALUE(INDEX(D27:K27,MIN(8,MAX(1,C27)))),"")))</f>
        <v/>
      </c>
      <c r="T27">
        <f>IF(B27="","",IF(AB27&lt;&gt;"",AB27,IFERROR(MATCH(SUBSTITUTE(SUBSTITUTE(P27," ",""),"　",""),入力!$AJ$5:$AJ$44,0),"")))</f>
        <v/>
      </c>
      <c r="U27">
        <f>IF(T27="","",INDEX(入力!$D$5:$D$44,T27))</f>
        <v/>
      </c>
      <c r="V27">
        <f>IF(B27="","",IF(T27="","要確認（名簿と照合できません）",IF(R27="","要確認（資格名がありません）",IF(S27="","要確認（取得日が読めません）",IF((IF(INDEX(入力!$N$5:$N$44,T27)=R27,1,0)+IF(INDEX(入力!$P$5:$P$44,T27)=R27,1,0)+IF(INDEX(入力!$R$5:$R$44,T27)=R27,1,0)+IF(INDEX(入力!$T$5:$T$44,T27)=R27,1,0)+IF(INDEX(入力!$V$5:$V$44,T27)=R27,1,0)+IF(INDEX(入力!$X$5:$X$44,T27)=R27,1,0))+(COUNTIFS($T$6:$T$205,T27,$R$6:$R$205,R27,$X$6:$X$205,"&lt;"&amp;X27))&gt;0,"重複","反映")))))</f>
        <v/>
      </c>
      <c r="W27">
        <f>IF(V27="反映",1,0)</f>
        <v/>
      </c>
      <c r="X27" t="n">
        <v>27</v>
      </c>
      <c r="Y27">
        <f>IF(W27=0,"",COUNTIFS($T$6:$T$205,T27,$W$6:$W$205,1,$S$6:$S$205,"&lt;"&amp;S27)+COUNTIFS($T$6:$T$205,T27,$W$6:$W$205,1,$S$6:$S$205,S27,$X$6:$X$205,"&lt;"&amp;X27)+1)</f>
        <v/>
      </c>
      <c r="Z27">
        <f>IF(Y27="","",T27&amp;"_"&amp;Y27)</f>
        <v/>
      </c>
      <c r="AA27">
        <f>SUBSTITUTE(SUBSTITUTE(SUBSTITUTE(SUBSTITUTE(SUBSTITUTE(INDEX(D27:K27,MIN(8,MAX(1,C27))),"年","/"),"月","/"),"日",""),"-","/"),".","/")</f>
        <v/>
      </c>
      <c r="AB27">
        <f>IFERROR(MATCH(O27,入力!$C$5:$C$44,0),"")</f>
        <v/>
      </c>
      <c r="AC27">
        <f>IF(AB27="","",INDEX(入力!$AJ$5:$AJ$44,AB27))</f>
        <v/>
      </c>
      <c r="AD27">
        <f>IF(INDEX($D27:$K27,IF(M27=1,2,1))=AC27,1,IF(INDEX($D27:$K27,IF(M27=1,2,1))&amp;INDEX($D27:$K27,IF(M27=1,2,1)+1)=AC27,2,IF(INDEX($D27:$K27,IF(M27=1,2,1))&amp;INDEX($D27:$K27,IF(M27=1,2,1)+1)&amp;INDEX($D27:$K27,IF(M27=1,2,1)+2)=AC27,3,IF(AB27&lt;&gt;"",2,IF(ISNUMBER(MATCH(INDEX($D27:$K27,IF(M27=1,2,1)),入力!$AJ$5:$AJ$44,0)),1,IF(ISNUMBER(MATCH(INDEX($D27:$K27,IF(M27=1,2,1))&amp;INDEX($D27:$K27,IF(M27=1,2,1)+1),入力!$AJ$5:$AJ$44,0)),2,IF(ISNUMBER(MATCH(INDEX($D27:$K27,IF(M27=1,2,1))&amp;INDEX($D27:$K27,IF(M27=1,2,1)+1)&amp;INDEX($D27:$K27,IF(M27=1,2,1)+2),入力!$AJ$5:$AJ$44,0)),3,2)))))))</f>
        <v/>
      </c>
    </row>
    <row r="28">
      <c r="A28" s="131" t="n"/>
      <c r="B28">
        <f>TRIM(SUBSTITUTE(SUBSTITUTE(SUBSTITUTE(A28,CHAR(9)," "),"　"," "),CHAR(160)," "))</f>
        <v/>
      </c>
      <c r="C28">
        <f>IF(B28="",0,LEN(B28)-LEN(SUBSTITUTE(B28," ",""))+1)</f>
        <v/>
      </c>
      <c r="D28">
        <f>IF(C28&gt;=1,TRIM(MID(SUBSTITUTE(B28," ",REPT(" ",200)),1,200)),"")</f>
        <v/>
      </c>
      <c r="E28">
        <f>IF(C28&gt;=2,TRIM(MID(SUBSTITUTE(B28," ",REPT(" ",200)),201,200)),"")</f>
        <v/>
      </c>
      <c r="F28">
        <f>IF(C28&gt;=3,TRIM(MID(SUBSTITUTE(B28," ",REPT(" ",200)),401,200)),"")</f>
        <v/>
      </c>
      <c r="G28">
        <f>IF(C28&gt;=4,TRIM(MID(SUBSTITUTE(B28," ",REPT(" ",200)),601,200)),"")</f>
        <v/>
      </c>
      <c r="H28">
        <f>IF(C28&gt;=5,TRIM(MID(SUBSTITUTE(B28," ",REPT(" ",200)),801,200)),"")</f>
        <v/>
      </c>
      <c r="I28">
        <f>IF(C28&gt;=6,TRIM(MID(SUBSTITUTE(B28," ",REPT(" ",200)),1001,200)),"")</f>
        <v/>
      </c>
      <c r="J28">
        <f>IF(C28&gt;=7,TRIM(MID(SUBSTITUTE(B28," ",REPT(" ",200)),1201,200)),"")</f>
        <v/>
      </c>
      <c r="K28">
        <f>IF(C28&gt;=8,TRIM(MID(SUBSTITUTE(B28," ",REPT(" ",200)),1401,200)),"")</f>
        <v/>
      </c>
      <c r="L28">
        <f>SUBSTITUTE(SUBSTITUTE(SUBSTITUTE(D28,"年","-"),"組","-"),"番","")</f>
        <v/>
      </c>
      <c r="M28">
        <f>IF(D28="",0,IF(ISNUMBER(VALUE(SUBSTITUTE(L28,"-",""))),1,0))</f>
        <v/>
      </c>
      <c r="N28">
        <f>IF(M28=0,"",IFERROR(VALUE(TRIM(MID(SUBSTITUTE(L28,"-",REPT(" ",100)),101,100))),""))</f>
        <v/>
      </c>
      <c r="O28">
        <f>IF(M28=0,"",IFERROR(VALUE(TRIM(RIGHT(SUBSTITUTE(L28,"-",REPT(" ",100)),100))),""))</f>
        <v/>
      </c>
      <c r="P28">
        <f>IF(B28="","",TRIM(INDEX($D28:$K28,IF(M28=1,2,1))&amp;IF(AD28&gt;=2," "&amp;INDEX($D28:$K28,IF(M28=1,2,1)+1),"")&amp;IF(AD28&gt;=3," "&amp;INDEX($D28:$K28,IF(M28=1,2,1)+2),"")))</f>
        <v/>
      </c>
      <c r="Q28">
        <f>IF(C28&lt;2,"",TRIM(IF(AND(2&gt;=(IF(M28=1,2,1)+AD28),2&lt;=C28-IF(S28="",0,1)),E28&amp;" ","")&amp;IF(AND(3&gt;=(IF(M28=1,2,1)+AD28),3&lt;=C28-IF(S28="",0,1)),F28&amp;" ","")&amp;IF(AND(4&gt;=(IF(M28=1,2,1)+AD28),4&lt;=C28-IF(S28="",0,1)),G28&amp;" ","")&amp;IF(AND(5&gt;=(IF(M28=1,2,1)+AD28),5&lt;=C28-IF(S28="",0,1)),H28&amp;" ","")&amp;IF(AND(6&gt;=(IF(M28=1,2,1)+AD28),6&lt;=C28-IF(S28="",0,1)),I28&amp;" ","")&amp;IF(AND(7&gt;=(IF(M28=1,2,1)+AD28),7&lt;=C28-IF(S28="",0,1)),J28&amp;" ","")&amp;IF(AND(8&gt;=(IF(M28=1,2,1)+AD28),8&lt;=C28-IF(S28="",0,1)),K28&amp;" ","")))</f>
        <v/>
      </c>
      <c r="R28">
        <f>IF(Q28="","",IFERROR(INDEX(資格マスタ!$B:$B,MATCH(ASC(SUBSTITUTE(SUBSTITUTE(Q28," ",""),"　","")),資格マスタ!$D:$D,0)),Q28))</f>
        <v/>
      </c>
      <c r="S28" s="132">
        <f>IF(C28&lt;2,"",IFERROR(IF(OR(LEFT(INDEX(D28:K28,MIN(8,MAX(1,C28))),2)="令和",LEFT(INDEX(D28:K28,MIN(8,MAX(1,C28))),2)="平成",LEFT(INDEX(D28:K28,MIN(8,MAX(1,C28))),2)="昭和"),DATE(VALUE(MID(INDEX(D28:K28,MIN(8,MAX(1,C28))),3,FIND("年",INDEX(D28:K28,MIN(8,MAX(1,C28))))-3))+IF(LEFT(INDEX(D28:K28,MIN(8,MAX(1,C28))),2)="令和",2018,IF(LEFT(INDEX(D28:K28,MIN(8,MAX(1,C28))),2)="平成",1988,1925)),VALUE(MID(INDEX(D28:K28,MIN(8,MAX(1,C28))),FIND("年",INDEX(D28:K28,MIN(8,MAX(1,C28))))+1,FIND("月",INDEX(D28:K28,MIN(8,MAX(1,C28))))-FIND("年",INDEX(D28:K28,MIN(8,MAX(1,C28))))-1)),VALUE(SUBSTITUTE(MID(INDEX(D28:K28,MIN(8,MAX(1,C28))),FIND("月",INDEX(D28:K28,MIN(8,MAX(1,C28))))+1,10),"日",""))),DATE(VALUE(TRIM(MID(SUBSTITUTE(AA28,"/",REPT(" ",50)),1,50))),VALUE(TRIM(MID(SUBSTITUTE(AA28,"/",REPT(" ",50)),51,50))),VALUE(TRIM(MID(SUBSTITUTE(AA28,"/",REPT(" ",50)),101,50))))),IFERROR(DATEVALUE(INDEX(D28:K28,MIN(8,MAX(1,C28)))),"")))</f>
        <v/>
      </c>
      <c r="T28">
        <f>IF(B28="","",IF(AB28&lt;&gt;"",AB28,IFERROR(MATCH(SUBSTITUTE(SUBSTITUTE(P28," ",""),"　",""),入力!$AJ$5:$AJ$44,0),"")))</f>
        <v/>
      </c>
      <c r="U28">
        <f>IF(T28="","",INDEX(入力!$D$5:$D$44,T28))</f>
        <v/>
      </c>
      <c r="V28">
        <f>IF(B28="","",IF(T28="","要確認（名簿と照合できません）",IF(R28="","要確認（資格名がありません）",IF(S28="","要確認（取得日が読めません）",IF((IF(INDEX(入力!$N$5:$N$44,T28)=R28,1,0)+IF(INDEX(入力!$P$5:$P$44,T28)=R28,1,0)+IF(INDEX(入力!$R$5:$R$44,T28)=R28,1,0)+IF(INDEX(入力!$T$5:$T$44,T28)=R28,1,0)+IF(INDEX(入力!$V$5:$V$44,T28)=R28,1,0)+IF(INDEX(入力!$X$5:$X$44,T28)=R28,1,0))+(COUNTIFS($T$6:$T$205,T28,$R$6:$R$205,R28,$X$6:$X$205,"&lt;"&amp;X28))&gt;0,"重複","反映")))))</f>
        <v/>
      </c>
      <c r="W28">
        <f>IF(V28="反映",1,0)</f>
        <v/>
      </c>
      <c r="X28" t="n">
        <v>28</v>
      </c>
      <c r="Y28">
        <f>IF(W28=0,"",COUNTIFS($T$6:$T$205,T28,$W$6:$W$205,1,$S$6:$S$205,"&lt;"&amp;S28)+COUNTIFS($T$6:$T$205,T28,$W$6:$W$205,1,$S$6:$S$205,S28,$X$6:$X$205,"&lt;"&amp;X28)+1)</f>
        <v/>
      </c>
      <c r="Z28">
        <f>IF(Y28="","",T28&amp;"_"&amp;Y28)</f>
        <v/>
      </c>
      <c r="AA28">
        <f>SUBSTITUTE(SUBSTITUTE(SUBSTITUTE(SUBSTITUTE(SUBSTITUTE(INDEX(D28:K28,MIN(8,MAX(1,C28))),"年","/"),"月","/"),"日",""),"-","/"),".","/")</f>
        <v/>
      </c>
      <c r="AB28">
        <f>IFERROR(MATCH(O28,入力!$C$5:$C$44,0),"")</f>
        <v/>
      </c>
      <c r="AC28">
        <f>IF(AB28="","",INDEX(入力!$AJ$5:$AJ$44,AB28))</f>
        <v/>
      </c>
      <c r="AD28">
        <f>IF(INDEX($D28:$K28,IF(M28=1,2,1))=AC28,1,IF(INDEX($D28:$K28,IF(M28=1,2,1))&amp;INDEX($D28:$K28,IF(M28=1,2,1)+1)=AC28,2,IF(INDEX($D28:$K28,IF(M28=1,2,1))&amp;INDEX($D28:$K28,IF(M28=1,2,1)+1)&amp;INDEX($D28:$K28,IF(M28=1,2,1)+2)=AC28,3,IF(AB28&lt;&gt;"",2,IF(ISNUMBER(MATCH(INDEX($D28:$K28,IF(M28=1,2,1)),入力!$AJ$5:$AJ$44,0)),1,IF(ISNUMBER(MATCH(INDEX($D28:$K28,IF(M28=1,2,1))&amp;INDEX($D28:$K28,IF(M28=1,2,1)+1),入力!$AJ$5:$AJ$44,0)),2,IF(ISNUMBER(MATCH(INDEX($D28:$K28,IF(M28=1,2,1))&amp;INDEX($D28:$K28,IF(M28=1,2,1)+1)&amp;INDEX($D28:$K28,IF(M28=1,2,1)+2),入力!$AJ$5:$AJ$44,0)),3,2)))))))</f>
        <v/>
      </c>
    </row>
    <row r="29">
      <c r="A29" s="131" t="n"/>
      <c r="B29">
        <f>TRIM(SUBSTITUTE(SUBSTITUTE(SUBSTITUTE(A29,CHAR(9)," "),"　"," "),CHAR(160)," "))</f>
        <v/>
      </c>
      <c r="C29">
        <f>IF(B29="",0,LEN(B29)-LEN(SUBSTITUTE(B29," ",""))+1)</f>
        <v/>
      </c>
      <c r="D29">
        <f>IF(C29&gt;=1,TRIM(MID(SUBSTITUTE(B29," ",REPT(" ",200)),1,200)),"")</f>
        <v/>
      </c>
      <c r="E29">
        <f>IF(C29&gt;=2,TRIM(MID(SUBSTITUTE(B29," ",REPT(" ",200)),201,200)),"")</f>
        <v/>
      </c>
      <c r="F29">
        <f>IF(C29&gt;=3,TRIM(MID(SUBSTITUTE(B29," ",REPT(" ",200)),401,200)),"")</f>
        <v/>
      </c>
      <c r="G29">
        <f>IF(C29&gt;=4,TRIM(MID(SUBSTITUTE(B29," ",REPT(" ",200)),601,200)),"")</f>
        <v/>
      </c>
      <c r="H29">
        <f>IF(C29&gt;=5,TRIM(MID(SUBSTITUTE(B29," ",REPT(" ",200)),801,200)),"")</f>
        <v/>
      </c>
      <c r="I29">
        <f>IF(C29&gt;=6,TRIM(MID(SUBSTITUTE(B29," ",REPT(" ",200)),1001,200)),"")</f>
        <v/>
      </c>
      <c r="J29">
        <f>IF(C29&gt;=7,TRIM(MID(SUBSTITUTE(B29," ",REPT(" ",200)),1201,200)),"")</f>
        <v/>
      </c>
      <c r="K29">
        <f>IF(C29&gt;=8,TRIM(MID(SUBSTITUTE(B29," ",REPT(" ",200)),1401,200)),"")</f>
        <v/>
      </c>
      <c r="L29">
        <f>SUBSTITUTE(SUBSTITUTE(SUBSTITUTE(D29,"年","-"),"組","-"),"番","")</f>
        <v/>
      </c>
      <c r="M29">
        <f>IF(D29="",0,IF(ISNUMBER(VALUE(SUBSTITUTE(L29,"-",""))),1,0))</f>
        <v/>
      </c>
      <c r="N29">
        <f>IF(M29=0,"",IFERROR(VALUE(TRIM(MID(SUBSTITUTE(L29,"-",REPT(" ",100)),101,100))),""))</f>
        <v/>
      </c>
      <c r="O29">
        <f>IF(M29=0,"",IFERROR(VALUE(TRIM(RIGHT(SUBSTITUTE(L29,"-",REPT(" ",100)),100))),""))</f>
        <v/>
      </c>
      <c r="P29">
        <f>IF(B29="","",TRIM(INDEX($D29:$K29,IF(M29=1,2,1))&amp;IF(AD29&gt;=2," "&amp;INDEX($D29:$K29,IF(M29=1,2,1)+1),"")&amp;IF(AD29&gt;=3," "&amp;INDEX($D29:$K29,IF(M29=1,2,1)+2),"")))</f>
        <v/>
      </c>
      <c r="Q29">
        <f>IF(C29&lt;2,"",TRIM(IF(AND(2&gt;=(IF(M29=1,2,1)+AD29),2&lt;=C29-IF(S29="",0,1)),E29&amp;" ","")&amp;IF(AND(3&gt;=(IF(M29=1,2,1)+AD29),3&lt;=C29-IF(S29="",0,1)),F29&amp;" ","")&amp;IF(AND(4&gt;=(IF(M29=1,2,1)+AD29),4&lt;=C29-IF(S29="",0,1)),G29&amp;" ","")&amp;IF(AND(5&gt;=(IF(M29=1,2,1)+AD29),5&lt;=C29-IF(S29="",0,1)),H29&amp;" ","")&amp;IF(AND(6&gt;=(IF(M29=1,2,1)+AD29),6&lt;=C29-IF(S29="",0,1)),I29&amp;" ","")&amp;IF(AND(7&gt;=(IF(M29=1,2,1)+AD29),7&lt;=C29-IF(S29="",0,1)),J29&amp;" ","")&amp;IF(AND(8&gt;=(IF(M29=1,2,1)+AD29),8&lt;=C29-IF(S29="",0,1)),K29&amp;" ","")))</f>
        <v/>
      </c>
      <c r="R29">
        <f>IF(Q29="","",IFERROR(INDEX(資格マスタ!$B:$B,MATCH(ASC(SUBSTITUTE(SUBSTITUTE(Q29," ",""),"　","")),資格マスタ!$D:$D,0)),Q29))</f>
        <v/>
      </c>
      <c r="S29" s="132">
        <f>IF(C29&lt;2,"",IFERROR(IF(OR(LEFT(INDEX(D29:K29,MIN(8,MAX(1,C29))),2)="令和",LEFT(INDEX(D29:K29,MIN(8,MAX(1,C29))),2)="平成",LEFT(INDEX(D29:K29,MIN(8,MAX(1,C29))),2)="昭和"),DATE(VALUE(MID(INDEX(D29:K29,MIN(8,MAX(1,C29))),3,FIND("年",INDEX(D29:K29,MIN(8,MAX(1,C29))))-3))+IF(LEFT(INDEX(D29:K29,MIN(8,MAX(1,C29))),2)="令和",2018,IF(LEFT(INDEX(D29:K29,MIN(8,MAX(1,C29))),2)="平成",1988,1925)),VALUE(MID(INDEX(D29:K29,MIN(8,MAX(1,C29))),FIND("年",INDEX(D29:K29,MIN(8,MAX(1,C29))))+1,FIND("月",INDEX(D29:K29,MIN(8,MAX(1,C29))))-FIND("年",INDEX(D29:K29,MIN(8,MAX(1,C29))))-1)),VALUE(SUBSTITUTE(MID(INDEX(D29:K29,MIN(8,MAX(1,C29))),FIND("月",INDEX(D29:K29,MIN(8,MAX(1,C29))))+1,10),"日",""))),DATE(VALUE(TRIM(MID(SUBSTITUTE(AA29,"/",REPT(" ",50)),1,50))),VALUE(TRIM(MID(SUBSTITUTE(AA29,"/",REPT(" ",50)),51,50))),VALUE(TRIM(MID(SUBSTITUTE(AA29,"/",REPT(" ",50)),101,50))))),IFERROR(DATEVALUE(INDEX(D29:K29,MIN(8,MAX(1,C29)))),"")))</f>
        <v/>
      </c>
      <c r="T29">
        <f>IF(B29="","",IF(AB29&lt;&gt;"",AB29,IFERROR(MATCH(SUBSTITUTE(SUBSTITUTE(P29," ",""),"　",""),入力!$AJ$5:$AJ$44,0),"")))</f>
        <v/>
      </c>
      <c r="U29">
        <f>IF(T29="","",INDEX(入力!$D$5:$D$44,T29))</f>
        <v/>
      </c>
      <c r="V29">
        <f>IF(B29="","",IF(T29="","要確認（名簿と照合できません）",IF(R29="","要確認（資格名がありません）",IF(S29="","要確認（取得日が読めません）",IF((IF(INDEX(入力!$N$5:$N$44,T29)=R29,1,0)+IF(INDEX(入力!$P$5:$P$44,T29)=R29,1,0)+IF(INDEX(入力!$R$5:$R$44,T29)=R29,1,0)+IF(INDEX(入力!$T$5:$T$44,T29)=R29,1,0)+IF(INDEX(入力!$V$5:$V$44,T29)=R29,1,0)+IF(INDEX(入力!$X$5:$X$44,T29)=R29,1,0))+(COUNTIFS($T$6:$T$205,T29,$R$6:$R$205,R29,$X$6:$X$205,"&lt;"&amp;X29))&gt;0,"重複","反映")))))</f>
        <v/>
      </c>
      <c r="W29">
        <f>IF(V29="反映",1,0)</f>
        <v/>
      </c>
      <c r="X29" t="n">
        <v>29</v>
      </c>
      <c r="Y29">
        <f>IF(W29=0,"",COUNTIFS($T$6:$T$205,T29,$W$6:$W$205,1,$S$6:$S$205,"&lt;"&amp;S29)+COUNTIFS($T$6:$T$205,T29,$W$6:$W$205,1,$S$6:$S$205,S29,$X$6:$X$205,"&lt;"&amp;X29)+1)</f>
        <v/>
      </c>
      <c r="Z29">
        <f>IF(Y29="","",T29&amp;"_"&amp;Y29)</f>
        <v/>
      </c>
      <c r="AA29">
        <f>SUBSTITUTE(SUBSTITUTE(SUBSTITUTE(SUBSTITUTE(SUBSTITUTE(INDEX(D29:K29,MIN(8,MAX(1,C29))),"年","/"),"月","/"),"日",""),"-","/"),".","/")</f>
        <v/>
      </c>
      <c r="AB29">
        <f>IFERROR(MATCH(O29,入力!$C$5:$C$44,0),"")</f>
        <v/>
      </c>
      <c r="AC29">
        <f>IF(AB29="","",INDEX(入力!$AJ$5:$AJ$44,AB29))</f>
        <v/>
      </c>
      <c r="AD29">
        <f>IF(INDEX($D29:$K29,IF(M29=1,2,1))=AC29,1,IF(INDEX($D29:$K29,IF(M29=1,2,1))&amp;INDEX($D29:$K29,IF(M29=1,2,1)+1)=AC29,2,IF(INDEX($D29:$K29,IF(M29=1,2,1))&amp;INDEX($D29:$K29,IF(M29=1,2,1)+1)&amp;INDEX($D29:$K29,IF(M29=1,2,1)+2)=AC29,3,IF(AB29&lt;&gt;"",2,IF(ISNUMBER(MATCH(INDEX($D29:$K29,IF(M29=1,2,1)),入力!$AJ$5:$AJ$44,0)),1,IF(ISNUMBER(MATCH(INDEX($D29:$K29,IF(M29=1,2,1))&amp;INDEX($D29:$K29,IF(M29=1,2,1)+1),入力!$AJ$5:$AJ$44,0)),2,IF(ISNUMBER(MATCH(INDEX($D29:$K29,IF(M29=1,2,1))&amp;INDEX($D29:$K29,IF(M29=1,2,1)+1)&amp;INDEX($D29:$K29,IF(M29=1,2,1)+2),入力!$AJ$5:$AJ$44,0)),3,2)))))))</f>
        <v/>
      </c>
    </row>
    <row r="30">
      <c r="A30" s="131" t="n"/>
      <c r="B30">
        <f>TRIM(SUBSTITUTE(SUBSTITUTE(SUBSTITUTE(A30,CHAR(9)," "),"　"," "),CHAR(160)," "))</f>
        <v/>
      </c>
      <c r="C30">
        <f>IF(B30="",0,LEN(B30)-LEN(SUBSTITUTE(B30," ",""))+1)</f>
        <v/>
      </c>
      <c r="D30">
        <f>IF(C30&gt;=1,TRIM(MID(SUBSTITUTE(B30," ",REPT(" ",200)),1,200)),"")</f>
        <v/>
      </c>
      <c r="E30">
        <f>IF(C30&gt;=2,TRIM(MID(SUBSTITUTE(B30," ",REPT(" ",200)),201,200)),"")</f>
        <v/>
      </c>
      <c r="F30">
        <f>IF(C30&gt;=3,TRIM(MID(SUBSTITUTE(B30," ",REPT(" ",200)),401,200)),"")</f>
        <v/>
      </c>
      <c r="G30">
        <f>IF(C30&gt;=4,TRIM(MID(SUBSTITUTE(B30," ",REPT(" ",200)),601,200)),"")</f>
        <v/>
      </c>
      <c r="H30">
        <f>IF(C30&gt;=5,TRIM(MID(SUBSTITUTE(B30," ",REPT(" ",200)),801,200)),"")</f>
        <v/>
      </c>
      <c r="I30">
        <f>IF(C30&gt;=6,TRIM(MID(SUBSTITUTE(B30," ",REPT(" ",200)),1001,200)),"")</f>
        <v/>
      </c>
      <c r="J30">
        <f>IF(C30&gt;=7,TRIM(MID(SUBSTITUTE(B30," ",REPT(" ",200)),1201,200)),"")</f>
        <v/>
      </c>
      <c r="K30">
        <f>IF(C30&gt;=8,TRIM(MID(SUBSTITUTE(B30," ",REPT(" ",200)),1401,200)),"")</f>
        <v/>
      </c>
      <c r="L30">
        <f>SUBSTITUTE(SUBSTITUTE(SUBSTITUTE(D30,"年","-"),"組","-"),"番","")</f>
        <v/>
      </c>
      <c r="M30">
        <f>IF(D30="",0,IF(ISNUMBER(VALUE(SUBSTITUTE(L30,"-",""))),1,0))</f>
        <v/>
      </c>
      <c r="N30">
        <f>IF(M30=0,"",IFERROR(VALUE(TRIM(MID(SUBSTITUTE(L30,"-",REPT(" ",100)),101,100))),""))</f>
        <v/>
      </c>
      <c r="O30">
        <f>IF(M30=0,"",IFERROR(VALUE(TRIM(RIGHT(SUBSTITUTE(L30,"-",REPT(" ",100)),100))),""))</f>
        <v/>
      </c>
      <c r="P30">
        <f>IF(B30="","",TRIM(INDEX($D30:$K30,IF(M30=1,2,1))&amp;IF(AD30&gt;=2," "&amp;INDEX($D30:$K30,IF(M30=1,2,1)+1),"")&amp;IF(AD30&gt;=3," "&amp;INDEX($D30:$K30,IF(M30=1,2,1)+2),"")))</f>
        <v/>
      </c>
      <c r="Q30">
        <f>IF(C30&lt;2,"",TRIM(IF(AND(2&gt;=(IF(M30=1,2,1)+AD30),2&lt;=C30-IF(S30="",0,1)),E30&amp;" ","")&amp;IF(AND(3&gt;=(IF(M30=1,2,1)+AD30),3&lt;=C30-IF(S30="",0,1)),F30&amp;" ","")&amp;IF(AND(4&gt;=(IF(M30=1,2,1)+AD30),4&lt;=C30-IF(S30="",0,1)),G30&amp;" ","")&amp;IF(AND(5&gt;=(IF(M30=1,2,1)+AD30),5&lt;=C30-IF(S30="",0,1)),H30&amp;" ","")&amp;IF(AND(6&gt;=(IF(M30=1,2,1)+AD30),6&lt;=C30-IF(S30="",0,1)),I30&amp;" ","")&amp;IF(AND(7&gt;=(IF(M30=1,2,1)+AD30),7&lt;=C30-IF(S30="",0,1)),J30&amp;" ","")&amp;IF(AND(8&gt;=(IF(M30=1,2,1)+AD30),8&lt;=C30-IF(S30="",0,1)),K30&amp;" ","")))</f>
        <v/>
      </c>
      <c r="R30">
        <f>IF(Q30="","",IFERROR(INDEX(資格マスタ!$B:$B,MATCH(ASC(SUBSTITUTE(SUBSTITUTE(Q30," ",""),"　","")),資格マスタ!$D:$D,0)),Q30))</f>
        <v/>
      </c>
      <c r="S30" s="132">
        <f>IF(C30&lt;2,"",IFERROR(IF(OR(LEFT(INDEX(D30:K30,MIN(8,MAX(1,C30))),2)="令和",LEFT(INDEX(D30:K30,MIN(8,MAX(1,C30))),2)="平成",LEFT(INDEX(D30:K30,MIN(8,MAX(1,C30))),2)="昭和"),DATE(VALUE(MID(INDEX(D30:K30,MIN(8,MAX(1,C30))),3,FIND("年",INDEX(D30:K30,MIN(8,MAX(1,C30))))-3))+IF(LEFT(INDEX(D30:K30,MIN(8,MAX(1,C30))),2)="令和",2018,IF(LEFT(INDEX(D30:K30,MIN(8,MAX(1,C30))),2)="平成",1988,1925)),VALUE(MID(INDEX(D30:K30,MIN(8,MAX(1,C30))),FIND("年",INDEX(D30:K30,MIN(8,MAX(1,C30))))+1,FIND("月",INDEX(D30:K30,MIN(8,MAX(1,C30))))-FIND("年",INDEX(D30:K30,MIN(8,MAX(1,C30))))-1)),VALUE(SUBSTITUTE(MID(INDEX(D30:K30,MIN(8,MAX(1,C30))),FIND("月",INDEX(D30:K30,MIN(8,MAX(1,C30))))+1,10),"日",""))),DATE(VALUE(TRIM(MID(SUBSTITUTE(AA30,"/",REPT(" ",50)),1,50))),VALUE(TRIM(MID(SUBSTITUTE(AA30,"/",REPT(" ",50)),51,50))),VALUE(TRIM(MID(SUBSTITUTE(AA30,"/",REPT(" ",50)),101,50))))),IFERROR(DATEVALUE(INDEX(D30:K30,MIN(8,MAX(1,C30)))),"")))</f>
        <v/>
      </c>
      <c r="T30">
        <f>IF(B30="","",IF(AB30&lt;&gt;"",AB30,IFERROR(MATCH(SUBSTITUTE(SUBSTITUTE(P30," ",""),"　",""),入力!$AJ$5:$AJ$44,0),"")))</f>
        <v/>
      </c>
      <c r="U30">
        <f>IF(T30="","",INDEX(入力!$D$5:$D$44,T30))</f>
        <v/>
      </c>
      <c r="V30">
        <f>IF(B30="","",IF(T30="","要確認（名簿と照合できません）",IF(R30="","要確認（資格名がありません）",IF(S30="","要確認（取得日が読めません）",IF((IF(INDEX(入力!$N$5:$N$44,T30)=R30,1,0)+IF(INDEX(入力!$P$5:$P$44,T30)=R30,1,0)+IF(INDEX(入力!$R$5:$R$44,T30)=R30,1,0)+IF(INDEX(入力!$T$5:$T$44,T30)=R30,1,0)+IF(INDEX(入力!$V$5:$V$44,T30)=R30,1,0)+IF(INDEX(入力!$X$5:$X$44,T30)=R30,1,0))+(COUNTIFS($T$6:$T$205,T30,$R$6:$R$205,R30,$X$6:$X$205,"&lt;"&amp;X30))&gt;0,"重複","反映")))))</f>
        <v/>
      </c>
      <c r="W30">
        <f>IF(V30="反映",1,0)</f>
        <v/>
      </c>
      <c r="X30" t="n">
        <v>30</v>
      </c>
      <c r="Y30">
        <f>IF(W30=0,"",COUNTIFS($T$6:$T$205,T30,$W$6:$W$205,1,$S$6:$S$205,"&lt;"&amp;S30)+COUNTIFS($T$6:$T$205,T30,$W$6:$W$205,1,$S$6:$S$205,S30,$X$6:$X$205,"&lt;"&amp;X30)+1)</f>
        <v/>
      </c>
      <c r="Z30">
        <f>IF(Y30="","",T30&amp;"_"&amp;Y30)</f>
        <v/>
      </c>
      <c r="AA30">
        <f>SUBSTITUTE(SUBSTITUTE(SUBSTITUTE(SUBSTITUTE(SUBSTITUTE(INDEX(D30:K30,MIN(8,MAX(1,C30))),"年","/"),"月","/"),"日",""),"-","/"),".","/")</f>
        <v/>
      </c>
      <c r="AB30">
        <f>IFERROR(MATCH(O30,入力!$C$5:$C$44,0),"")</f>
        <v/>
      </c>
      <c r="AC30">
        <f>IF(AB30="","",INDEX(入力!$AJ$5:$AJ$44,AB30))</f>
        <v/>
      </c>
      <c r="AD30">
        <f>IF(INDEX($D30:$K30,IF(M30=1,2,1))=AC30,1,IF(INDEX($D30:$K30,IF(M30=1,2,1))&amp;INDEX($D30:$K30,IF(M30=1,2,1)+1)=AC30,2,IF(INDEX($D30:$K30,IF(M30=1,2,1))&amp;INDEX($D30:$K30,IF(M30=1,2,1)+1)&amp;INDEX($D30:$K30,IF(M30=1,2,1)+2)=AC30,3,IF(AB30&lt;&gt;"",2,IF(ISNUMBER(MATCH(INDEX($D30:$K30,IF(M30=1,2,1)),入力!$AJ$5:$AJ$44,0)),1,IF(ISNUMBER(MATCH(INDEX($D30:$K30,IF(M30=1,2,1))&amp;INDEX($D30:$K30,IF(M30=1,2,1)+1),入力!$AJ$5:$AJ$44,0)),2,IF(ISNUMBER(MATCH(INDEX($D30:$K30,IF(M30=1,2,1))&amp;INDEX($D30:$K30,IF(M30=1,2,1)+1)&amp;INDEX($D30:$K30,IF(M30=1,2,1)+2),入力!$AJ$5:$AJ$44,0)),3,2)))))))</f>
        <v/>
      </c>
    </row>
    <row r="31">
      <c r="A31" s="131" t="n"/>
      <c r="B31">
        <f>TRIM(SUBSTITUTE(SUBSTITUTE(SUBSTITUTE(A31,CHAR(9)," "),"　"," "),CHAR(160)," "))</f>
        <v/>
      </c>
      <c r="C31">
        <f>IF(B31="",0,LEN(B31)-LEN(SUBSTITUTE(B31," ",""))+1)</f>
        <v/>
      </c>
      <c r="D31">
        <f>IF(C31&gt;=1,TRIM(MID(SUBSTITUTE(B31," ",REPT(" ",200)),1,200)),"")</f>
        <v/>
      </c>
      <c r="E31">
        <f>IF(C31&gt;=2,TRIM(MID(SUBSTITUTE(B31," ",REPT(" ",200)),201,200)),"")</f>
        <v/>
      </c>
      <c r="F31">
        <f>IF(C31&gt;=3,TRIM(MID(SUBSTITUTE(B31," ",REPT(" ",200)),401,200)),"")</f>
        <v/>
      </c>
      <c r="G31">
        <f>IF(C31&gt;=4,TRIM(MID(SUBSTITUTE(B31," ",REPT(" ",200)),601,200)),"")</f>
        <v/>
      </c>
      <c r="H31">
        <f>IF(C31&gt;=5,TRIM(MID(SUBSTITUTE(B31," ",REPT(" ",200)),801,200)),"")</f>
        <v/>
      </c>
      <c r="I31">
        <f>IF(C31&gt;=6,TRIM(MID(SUBSTITUTE(B31," ",REPT(" ",200)),1001,200)),"")</f>
        <v/>
      </c>
      <c r="J31">
        <f>IF(C31&gt;=7,TRIM(MID(SUBSTITUTE(B31," ",REPT(" ",200)),1201,200)),"")</f>
        <v/>
      </c>
      <c r="K31">
        <f>IF(C31&gt;=8,TRIM(MID(SUBSTITUTE(B31," ",REPT(" ",200)),1401,200)),"")</f>
        <v/>
      </c>
      <c r="L31">
        <f>SUBSTITUTE(SUBSTITUTE(SUBSTITUTE(D31,"年","-"),"組","-"),"番","")</f>
        <v/>
      </c>
      <c r="M31">
        <f>IF(D31="",0,IF(ISNUMBER(VALUE(SUBSTITUTE(L31,"-",""))),1,0))</f>
        <v/>
      </c>
      <c r="N31">
        <f>IF(M31=0,"",IFERROR(VALUE(TRIM(MID(SUBSTITUTE(L31,"-",REPT(" ",100)),101,100))),""))</f>
        <v/>
      </c>
      <c r="O31">
        <f>IF(M31=0,"",IFERROR(VALUE(TRIM(RIGHT(SUBSTITUTE(L31,"-",REPT(" ",100)),100))),""))</f>
        <v/>
      </c>
      <c r="P31">
        <f>IF(B31="","",TRIM(INDEX($D31:$K31,IF(M31=1,2,1))&amp;IF(AD31&gt;=2," "&amp;INDEX($D31:$K31,IF(M31=1,2,1)+1),"")&amp;IF(AD31&gt;=3," "&amp;INDEX($D31:$K31,IF(M31=1,2,1)+2),"")))</f>
        <v/>
      </c>
      <c r="Q31">
        <f>IF(C31&lt;2,"",TRIM(IF(AND(2&gt;=(IF(M31=1,2,1)+AD31),2&lt;=C31-IF(S31="",0,1)),E31&amp;" ","")&amp;IF(AND(3&gt;=(IF(M31=1,2,1)+AD31),3&lt;=C31-IF(S31="",0,1)),F31&amp;" ","")&amp;IF(AND(4&gt;=(IF(M31=1,2,1)+AD31),4&lt;=C31-IF(S31="",0,1)),G31&amp;" ","")&amp;IF(AND(5&gt;=(IF(M31=1,2,1)+AD31),5&lt;=C31-IF(S31="",0,1)),H31&amp;" ","")&amp;IF(AND(6&gt;=(IF(M31=1,2,1)+AD31),6&lt;=C31-IF(S31="",0,1)),I31&amp;" ","")&amp;IF(AND(7&gt;=(IF(M31=1,2,1)+AD31),7&lt;=C31-IF(S31="",0,1)),J31&amp;" ","")&amp;IF(AND(8&gt;=(IF(M31=1,2,1)+AD31),8&lt;=C31-IF(S31="",0,1)),K31&amp;" ","")))</f>
        <v/>
      </c>
      <c r="R31">
        <f>IF(Q31="","",IFERROR(INDEX(資格マスタ!$B:$B,MATCH(ASC(SUBSTITUTE(SUBSTITUTE(Q31," ",""),"　","")),資格マスタ!$D:$D,0)),Q31))</f>
        <v/>
      </c>
      <c r="S31" s="132">
        <f>IF(C31&lt;2,"",IFERROR(IF(OR(LEFT(INDEX(D31:K31,MIN(8,MAX(1,C31))),2)="令和",LEFT(INDEX(D31:K31,MIN(8,MAX(1,C31))),2)="平成",LEFT(INDEX(D31:K31,MIN(8,MAX(1,C31))),2)="昭和"),DATE(VALUE(MID(INDEX(D31:K31,MIN(8,MAX(1,C31))),3,FIND("年",INDEX(D31:K31,MIN(8,MAX(1,C31))))-3))+IF(LEFT(INDEX(D31:K31,MIN(8,MAX(1,C31))),2)="令和",2018,IF(LEFT(INDEX(D31:K31,MIN(8,MAX(1,C31))),2)="平成",1988,1925)),VALUE(MID(INDEX(D31:K31,MIN(8,MAX(1,C31))),FIND("年",INDEX(D31:K31,MIN(8,MAX(1,C31))))+1,FIND("月",INDEX(D31:K31,MIN(8,MAX(1,C31))))-FIND("年",INDEX(D31:K31,MIN(8,MAX(1,C31))))-1)),VALUE(SUBSTITUTE(MID(INDEX(D31:K31,MIN(8,MAX(1,C31))),FIND("月",INDEX(D31:K31,MIN(8,MAX(1,C31))))+1,10),"日",""))),DATE(VALUE(TRIM(MID(SUBSTITUTE(AA31,"/",REPT(" ",50)),1,50))),VALUE(TRIM(MID(SUBSTITUTE(AA31,"/",REPT(" ",50)),51,50))),VALUE(TRIM(MID(SUBSTITUTE(AA31,"/",REPT(" ",50)),101,50))))),IFERROR(DATEVALUE(INDEX(D31:K31,MIN(8,MAX(1,C31)))),"")))</f>
        <v/>
      </c>
      <c r="T31">
        <f>IF(B31="","",IF(AB31&lt;&gt;"",AB31,IFERROR(MATCH(SUBSTITUTE(SUBSTITUTE(P31," ",""),"　",""),入力!$AJ$5:$AJ$44,0),"")))</f>
        <v/>
      </c>
      <c r="U31">
        <f>IF(T31="","",INDEX(入力!$D$5:$D$44,T31))</f>
        <v/>
      </c>
      <c r="V31">
        <f>IF(B31="","",IF(T31="","要確認（名簿と照合できません）",IF(R31="","要確認（資格名がありません）",IF(S31="","要確認（取得日が読めません）",IF((IF(INDEX(入力!$N$5:$N$44,T31)=R31,1,0)+IF(INDEX(入力!$P$5:$P$44,T31)=R31,1,0)+IF(INDEX(入力!$R$5:$R$44,T31)=R31,1,0)+IF(INDEX(入力!$T$5:$T$44,T31)=R31,1,0)+IF(INDEX(入力!$V$5:$V$44,T31)=R31,1,0)+IF(INDEX(入力!$X$5:$X$44,T31)=R31,1,0))+(COUNTIFS($T$6:$T$205,T31,$R$6:$R$205,R31,$X$6:$X$205,"&lt;"&amp;X31))&gt;0,"重複","反映")))))</f>
        <v/>
      </c>
      <c r="W31">
        <f>IF(V31="反映",1,0)</f>
        <v/>
      </c>
      <c r="X31" t="n">
        <v>31</v>
      </c>
      <c r="Y31">
        <f>IF(W31=0,"",COUNTIFS($T$6:$T$205,T31,$W$6:$W$205,1,$S$6:$S$205,"&lt;"&amp;S31)+COUNTIFS($T$6:$T$205,T31,$W$6:$W$205,1,$S$6:$S$205,S31,$X$6:$X$205,"&lt;"&amp;X31)+1)</f>
        <v/>
      </c>
      <c r="Z31">
        <f>IF(Y31="","",T31&amp;"_"&amp;Y31)</f>
        <v/>
      </c>
      <c r="AA31">
        <f>SUBSTITUTE(SUBSTITUTE(SUBSTITUTE(SUBSTITUTE(SUBSTITUTE(INDEX(D31:K31,MIN(8,MAX(1,C31))),"年","/"),"月","/"),"日",""),"-","/"),".","/")</f>
        <v/>
      </c>
      <c r="AB31">
        <f>IFERROR(MATCH(O31,入力!$C$5:$C$44,0),"")</f>
        <v/>
      </c>
      <c r="AC31">
        <f>IF(AB31="","",INDEX(入力!$AJ$5:$AJ$44,AB31))</f>
        <v/>
      </c>
      <c r="AD31">
        <f>IF(INDEX($D31:$K31,IF(M31=1,2,1))=AC31,1,IF(INDEX($D31:$K31,IF(M31=1,2,1))&amp;INDEX($D31:$K31,IF(M31=1,2,1)+1)=AC31,2,IF(INDEX($D31:$K31,IF(M31=1,2,1))&amp;INDEX($D31:$K31,IF(M31=1,2,1)+1)&amp;INDEX($D31:$K31,IF(M31=1,2,1)+2)=AC31,3,IF(AB31&lt;&gt;"",2,IF(ISNUMBER(MATCH(INDEX($D31:$K31,IF(M31=1,2,1)),入力!$AJ$5:$AJ$44,0)),1,IF(ISNUMBER(MATCH(INDEX($D31:$K31,IF(M31=1,2,1))&amp;INDEX($D31:$K31,IF(M31=1,2,1)+1),入力!$AJ$5:$AJ$44,0)),2,IF(ISNUMBER(MATCH(INDEX($D31:$K31,IF(M31=1,2,1))&amp;INDEX($D31:$K31,IF(M31=1,2,1)+1)&amp;INDEX($D31:$K31,IF(M31=1,2,1)+2),入力!$AJ$5:$AJ$44,0)),3,2)))))))</f>
        <v/>
      </c>
    </row>
    <row r="32">
      <c r="A32" s="131" t="n"/>
      <c r="B32">
        <f>TRIM(SUBSTITUTE(SUBSTITUTE(SUBSTITUTE(A32,CHAR(9)," "),"　"," "),CHAR(160)," "))</f>
        <v/>
      </c>
      <c r="C32">
        <f>IF(B32="",0,LEN(B32)-LEN(SUBSTITUTE(B32," ",""))+1)</f>
        <v/>
      </c>
      <c r="D32">
        <f>IF(C32&gt;=1,TRIM(MID(SUBSTITUTE(B32," ",REPT(" ",200)),1,200)),"")</f>
        <v/>
      </c>
      <c r="E32">
        <f>IF(C32&gt;=2,TRIM(MID(SUBSTITUTE(B32," ",REPT(" ",200)),201,200)),"")</f>
        <v/>
      </c>
      <c r="F32">
        <f>IF(C32&gt;=3,TRIM(MID(SUBSTITUTE(B32," ",REPT(" ",200)),401,200)),"")</f>
        <v/>
      </c>
      <c r="G32">
        <f>IF(C32&gt;=4,TRIM(MID(SUBSTITUTE(B32," ",REPT(" ",200)),601,200)),"")</f>
        <v/>
      </c>
      <c r="H32">
        <f>IF(C32&gt;=5,TRIM(MID(SUBSTITUTE(B32," ",REPT(" ",200)),801,200)),"")</f>
        <v/>
      </c>
      <c r="I32">
        <f>IF(C32&gt;=6,TRIM(MID(SUBSTITUTE(B32," ",REPT(" ",200)),1001,200)),"")</f>
        <v/>
      </c>
      <c r="J32">
        <f>IF(C32&gt;=7,TRIM(MID(SUBSTITUTE(B32," ",REPT(" ",200)),1201,200)),"")</f>
        <v/>
      </c>
      <c r="K32">
        <f>IF(C32&gt;=8,TRIM(MID(SUBSTITUTE(B32," ",REPT(" ",200)),1401,200)),"")</f>
        <v/>
      </c>
      <c r="L32">
        <f>SUBSTITUTE(SUBSTITUTE(SUBSTITUTE(D32,"年","-"),"組","-"),"番","")</f>
        <v/>
      </c>
      <c r="M32">
        <f>IF(D32="",0,IF(ISNUMBER(VALUE(SUBSTITUTE(L32,"-",""))),1,0))</f>
        <v/>
      </c>
      <c r="N32">
        <f>IF(M32=0,"",IFERROR(VALUE(TRIM(MID(SUBSTITUTE(L32,"-",REPT(" ",100)),101,100))),""))</f>
        <v/>
      </c>
      <c r="O32">
        <f>IF(M32=0,"",IFERROR(VALUE(TRIM(RIGHT(SUBSTITUTE(L32,"-",REPT(" ",100)),100))),""))</f>
        <v/>
      </c>
      <c r="P32">
        <f>IF(B32="","",TRIM(INDEX($D32:$K32,IF(M32=1,2,1))&amp;IF(AD32&gt;=2," "&amp;INDEX($D32:$K32,IF(M32=1,2,1)+1),"")&amp;IF(AD32&gt;=3," "&amp;INDEX($D32:$K32,IF(M32=1,2,1)+2),"")))</f>
        <v/>
      </c>
      <c r="Q32">
        <f>IF(C32&lt;2,"",TRIM(IF(AND(2&gt;=(IF(M32=1,2,1)+AD32),2&lt;=C32-IF(S32="",0,1)),E32&amp;" ","")&amp;IF(AND(3&gt;=(IF(M32=1,2,1)+AD32),3&lt;=C32-IF(S32="",0,1)),F32&amp;" ","")&amp;IF(AND(4&gt;=(IF(M32=1,2,1)+AD32),4&lt;=C32-IF(S32="",0,1)),G32&amp;" ","")&amp;IF(AND(5&gt;=(IF(M32=1,2,1)+AD32),5&lt;=C32-IF(S32="",0,1)),H32&amp;" ","")&amp;IF(AND(6&gt;=(IF(M32=1,2,1)+AD32),6&lt;=C32-IF(S32="",0,1)),I32&amp;" ","")&amp;IF(AND(7&gt;=(IF(M32=1,2,1)+AD32),7&lt;=C32-IF(S32="",0,1)),J32&amp;" ","")&amp;IF(AND(8&gt;=(IF(M32=1,2,1)+AD32),8&lt;=C32-IF(S32="",0,1)),K32&amp;" ","")))</f>
        <v/>
      </c>
      <c r="R32">
        <f>IF(Q32="","",IFERROR(INDEX(資格マスタ!$B:$B,MATCH(ASC(SUBSTITUTE(SUBSTITUTE(Q32," ",""),"　","")),資格マスタ!$D:$D,0)),Q32))</f>
        <v/>
      </c>
      <c r="S32" s="132">
        <f>IF(C32&lt;2,"",IFERROR(IF(OR(LEFT(INDEX(D32:K32,MIN(8,MAX(1,C32))),2)="令和",LEFT(INDEX(D32:K32,MIN(8,MAX(1,C32))),2)="平成",LEFT(INDEX(D32:K32,MIN(8,MAX(1,C32))),2)="昭和"),DATE(VALUE(MID(INDEX(D32:K32,MIN(8,MAX(1,C32))),3,FIND("年",INDEX(D32:K32,MIN(8,MAX(1,C32))))-3))+IF(LEFT(INDEX(D32:K32,MIN(8,MAX(1,C32))),2)="令和",2018,IF(LEFT(INDEX(D32:K32,MIN(8,MAX(1,C32))),2)="平成",1988,1925)),VALUE(MID(INDEX(D32:K32,MIN(8,MAX(1,C32))),FIND("年",INDEX(D32:K32,MIN(8,MAX(1,C32))))+1,FIND("月",INDEX(D32:K32,MIN(8,MAX(1,C32))))-FIND("年",INDEX(D32:K32,MIN(8,MAX(1,C32))))-1)),VALUE(SUBSTITUTE(MID(INDEX(D32:K32,MIN(8,MAX(1,C32))),FIND("月",INDEX(D32:K32,MIN(8,MAX(1,C32))))+1,10),"日",""))),DATE(VALUE(TRIM(MID(SUBSTITUTE(AA32,"/",REPT(" ",50)),1,50))),VALUE(TRIM(MID(SUBSTITUTE(AA32,"/",REPT(" ",50)),51,50))),VALUE(TRIM(MID(SUBSTITUTE(AA32,"/",REPT(" ",50)),101,50))))),IFERROR(DATEVALUE(INDEX(D32:K32,MIN(8,MAX(1,C32)))),"")))</f>
        <v/>
      </c>
      <c r="T32">
        <f>IF(B32="","",IF(AB32&lt;&gt;"",AB32,IFERROR(MATCH(SUBSTITUTE(SUBSTITUTE(P32," ",""),"　",""),入力!$AJ$5:$AJ$44,0),"")))</f>
        <v/>
      </c>
      <c r="U32">
        <f>IF(T32="","",INDEX(入力!$D$5:$D$44,T32))</f>
        <v/>
      </c>
      <c r="V32">
        <f>IF(B32="","",IF(T32="","要確認（名簿と照合できません）",IF(R32="","要確認（資格名がありません）",IF(S32="","要確認（取得日が読めません）",IF((IF(INDEX(入力!$N$5:$N$44,T32)=R32,1,0)+IF(INDEX(入力!$P$5:$P$44,T32)=R32,1,0)+IF(INDEX(入力!$R$5:$R$44,T32)=R32,1,0)+IF(INDEX(入力!$T$5:$T$44,T32)=R32,1,0)+IF(INDEX(入力!$V$5:$V$44,T32)=R32,1,0)+IF(INDEX(入力!$X$5:$X$44,T32)=R32,1,0))+(COUNTIFS($T$6:$T$205,T32,$R$6:$R$205,R32,$X$6:$X$205,"&lt;"&amp;X32))&gt;0,"重複","反映")))))</f>
        <v/>
      </c>
      <c r="W32">
        <f>IF(V32="反映",1,0)</f>
        <v/>
      </c>
      <c r="X32" t="n">
        <v>32</v>
      </c>
      <c r="Y32">
        <f>IF(W32=0,"",COUNTIFS($T$6:$T$205,T32,$W$6:$W$205,1,$S$6:$S$205,"&lt;"&amp;S32)+COUNTIFS($T$6:$T$205,T32,$W$6:$W$205,1,$S$6:$S$205,S32,$X$6:$X$205,"&lt;"&amp;X32)+1)</f>
        <v/>
      </c>
      <c r="Z32">
        <f>IF(Y32="","",T32&amp;"_"&amp;Y32)</f>
        <v/>
      </c>
      <c r="AA32">
        <f>SUBSTITUTE(SUBSTITUTE(SUBSTITUTE(SUBSTITUTE(SUBSTITUTE(INDEX(D32:K32,MIN(8,MAX(1,C32))),"年","/"),"月","/"),"日",""),"-","/"),".","/")</f>
        <v/>
      </c>
      <c r="AB32">
        <f>IFERROR(MATCH(O32,入力!$C$5:$C$44,0),"")</f>
        <v/>
      </c>
      <c r="AC32">
        <f>IF(AB32="","",INDEX(入力!$AJ$5:$AJ$44,AB32))</f>
        <v/>
      </c>
      <c r="AD32">
        <f>IF(INDEX($D32:$K32,IF(M32=1,2,1))=AC32,1,IF(INDEX($D32:$K32,IF(M32=1,2,1))&amp;INDEX($D32:$K32,IF(M32=1,2,1)+1)=AC32,2,IF(INDEX($D32:$K32,IF(M32=1,2,1))&amp;INDEX($D32:$K32,IF(M32=1,2,1)+1)&amp;INDEX($D32:$K32,IF(M32=1,2,1)+2)=AC32,3,IF(AB32&lt;&gt;"",2,IF(ISNUMBER(MATCH(INDEX($D32:$K32,IF(M32=1,2,1)),入力!$AJ$5:$AJ$44,0)),1,IF(ISNUMBER(MATCH(INDEX($D32:$K32,IF(M32=1,2,1))&amp;INDEX($D32:$K32,IF(M32=1,2,1)+1),入力!$AJ$5:$AJ$44,0)),2,IF(ISNUMBER(MATCH(INDEX($D32:$K32,IF(M32=1,2,1))&amp;INDEX($D32:$K32,IF(M32=1,2,1)+1)&amp;INDEX($D32:$K32,IF(M32=1,2,1)+2),入力!$AJ$5:$AJ$44,0)),3,2)))))))</f>
        <v/>
      </c>
    </row>
    <row r="33">
      <c r="A33" s="131" t="n"/>
      <c r="B33">
        <f>TRIM(SUBSTITUTE(SUBSTITUTE(SUBSTITUTE(A33,CHAR(9)," "),"　"," "),CHAR(160)," "))</f>
        <v/>
      </c>
      <c r="C33">
        <f>IF(B33="",0,LEN(B33)-LEN(SUBSTITUTE(B33," ",""))+1)</f>
        <v/>
      </c>
      <c r="D33">
        <f>IF(C33&gt;=1,TRIM(MID(SUBSTITUTE(B33," ",REPT(" ",200)),1,200)),"")</f>
        <v/>
      </c>
      <c r="E33">
        <f>IF(C33&gt;=2,TRIM(MID(SUBSTITUTE(B33," ",REPT(" ",200)),201,200)),"")</f>
        <v/>
      </c>
      <c r="F33">
        <f>IF(C33&gt;=3,TRIM(MID(SUBSTITUTE(B33," ",REPT(" ",200)),401,200)),"")</f>
        <v/>
      </c>
      <c r="G33">
        <f>IF(C33&gt;=4,TRIM(MID(SUBSTITUTE(B33," ",REPT(" ",200)),601,200)),"")</f>
        <v/>
      </c>
      <c r="H33">
        <f>IF(C33&gt;=5,TRIM(MID(SUBSTITUTE(B33," ",REPT(" ",200)),801,200)),"")</f>
        <v/>
      </c>
      <c r="I33">
        <f>IF(C33&gt;=6,TRIM(MID(SUBSTITUTE(B33," ",REPT(" ",200)),1001,200)),"")</f>
        <v/>
      </c>
      <c r="J33">
        <f>IF(C33&gt;=7,TRIM(MID(SUBSTITUTE(B33," ",REPT(" ",200)),1201,200)),"")</f>
        <v/>
      </c>
      <c r="K33">
        <f>IF(C33&gt;=8,TRIM(MID(SUBSTITUTE(B33," ",REPT(" ",200)),1401,200)),"")</f>
        <v/>
      </c>
      <c r="L33">
        <f>SUBSTITUTE(SUBSTITUTE(SUBSTITUTE(D33,"年","-"),"組","-"),"番","")</f>
        <v/>
      </c>
      <c r="M33">
        <f>IF(D33="",0,IF(ISNUMBER(VALUE(SUBSTITUTE(L33,"-",""))),1,0))</f>
        <v/>
      </c>
      <c r="N33">
        <f>IF(M33=0,"",IFERROR(VALUE(TRIM(MID(SUBSTITUTE(L33,"-",REPT(" ",100)),101,100))),""))</f>
        <v/>
      </c>
      <c r="O33">
        <f>IF(M33=0,"",IFERROR(VALUE(TRIM(RIGHT(SUBSTITUTE(L33,"-",REPT(" ",100)),100))),""))</f>
        <v/>
      </c>
      <c r="P33">
        <f>IF(B33="","",TRIM(INDEX($D33:$K33,IF(M33=1,2,1))&amp;IF(AD33&gt;=2," "&amp;INDEX($D33:$K33,IF(M33=1,2,1)+1),"")&amp;IF(AD33&gt;=3," "&amp;INDEX($D33:$K33,IF(M33=1,2,1)+2),"")))</f>
        <v/>
      </c>
      <c r="Q33">
        <f>IF(C33&lt;2,"",TRIM(IF(AND(2&gt;=(IF(M33=1,2,1)+AD33),2&lt;=C33-IF(S33="",0,1)),E33&amp;" ","")&amp;IF(AND(3&gt;=(IF(M33=1,2,1)+AD33),3&lt;=C33-IF(S33="",0,1)),F33&amp;" ","")&amp;IF(AND(4&gt;=(IF(M33=1,2,1)+AD33),4&lt;=C33-IF(S33="",0,1)),G33&amp;" ","")&amp;IF(AND(5&gt;=(IF(M33=1,2,1)+AD33),5&lt;=C33-IF(S33="",0,1)),H33&amp;" ","")&amp;IF(AND(6&gt;=(IF(M33=1,2,1)+AD33),6&lt;=C33-IF(S33="",0,1)),I33&amp;" ","")&amp;IF(AND(7&gt;=(IF(M33=1,2,1)+AD33),7&lt;=C33-IF(S33="",0,1)),J33&amp;" ","")&amp;IF(AND(8&gt;=(IF(M33=1,2,1)+AD33),8&lt;=C33-IF(S33="",0,1)),K33&amp;" ","")))</f>
        <v/>
      </c>
      <c r="R33">
        <f>IF(Q33="","",IFERROR(INDEX(資格マスタ!$B:$B,MATCH(ASC(SUBSTITUTE(SUBSTITUTE(Q33," ",""),"　","")),資格マスタ!$D:$D,0)),Q33))</f>
        <v/>
      </c>
      <c r="S33" s="132">
        <f>IF(C33&lt;2,"",IFERROR(IF(OR(LEFT(INDEX(D33:K33,MIN(8,MAX(1,C33))),2)="令和",LEFT(INDEX(D33:K33,MIN(8,MAX(1,C33))),2)="平成",LEFT(INDEX(D33:K33,MIN(8,MAX(1,C33))),2)="昭和"),DATE(VALUE(MID(INDEX(D33:K33,MIN(8,MAX(1,C33))),3,FIND("年",INDEX(D33:K33,MIN(8,MAX(1,C33))))-3))+IF(LEFT(INDEX(D33:K33,MIN(8,MAX(1,C33))),2)="令和",2018,IF(LEFT(INDEX(D33:K33,MIN(8,MAX(1,C33))),2)="平成",1988,1925)),VALUE(MID(INDEX(D33:K33,MIN(8,MAX(1,C33))),FIND("年",INDEX(D33:K33,MIN(8,MAX(1,C33))))+1,FIND("月",INDEX(D33:K33,MIN(8,MAX(1,C33))))-FIND("年",INDEX(D33:K33,MIN(8,MAX(1,C33))))-1)),VALUE(SUBSTITUTE(MID(INDEX(D33:K33,MIN(8,MAX(1,C33))),FIND("月",INDEX(D33:K33,MIN(8,MAX(1,C33))))+1,10),"日",""))),DATE(VALUE(TRIM(MID(SUBSTITUTE(AA33,"/",REPT(" ",50)),1,50))),VALUE(TRIM(MID(SUBSTITUTE(AA33,"/",REPT(" ",50)),51,50))),VALUE(TRIM(MID(SUBSTITUTE(AA33,"/",REPT(" ",50)),101,50))))),IFERROR(DATEVALUE(INDEX(D33:K33,MIN(8,MAX(1,C33)))),"")))</f>
        <v/>
      </c>
      <c r="T33">
        <f>IF(B33="","",IF(AB33&lt;&gt;"",AB33,IFERROR(MATCH(SUBSTITUTE(SUBSTITUTE(P33," ",""),"　",""),入力!$AJ$5:$AJ$44,0),"")))</f>
        <v/>
      </c>
      <c r="U33">
        <f>IF(T33="","",INDEX(入力!$D$5:$D$44,T33))</f>
        <v/>
      </c>
      <c r="V33">
        <f>IF(B33="","",IF(T33="","要確認（名簿と照合できません）",IF(R33="","要確認（資格名がありません）",IF(S33="","要確認（取得日が読めません）",IF((IF(INDEX(入力!$N$5:$N$44,T33)=R33,1,0)+IF(INDEX(入力!$P$5:$P$44,T33)=R33,1,0)+IF(INDEX(入力!$R$5:$R$44,T33)=R33,1,0)+IF(INDEX(入力!$T$5:$T$44,T33)=R33,1,0)+IF(INDEX(入力!$V$5:$V$44,T33)=R33,1,0)+IF(INDEX(入力!$X$5:$X$44,T33)=R33,1,0))+(COUNTIFS($T$6:$T$205,T33,$R$6:$R$205,R33,$X$6:$X$205,"&lt;"&amp;X33))&gt;0,"重複","反映")))))</f>
        <v/>
      </c>
      <c r="W33">
        <f>IF(V33="反映",1,0)</f>
        <v/>
      </c>
      <c r="X33" t="n">
        <v>33</v>
      </c>
      <c r="Y33">
        <f>IF(W33=0,"",COUNTIFS($T$6:$T$205,T33,$W$6:$W$205,1,$S$6:$S$205,"&lt;"&amp;S33)+COUNTIFS($T$6:$T$205,T33,$W$6:$W$205,1,$S$6:$S$205,S33,$X$6:$X$205,"&lt;"&amp;X33)+1)</f>
        <v/>
      </c>
      <c r="Z33">
        <f>IF(Y33="","",T33&amp;"_"&amp;Y33)</f>
        <v/>
      </c>
      <c r="AA33">
        <f>SUBSTITUTE(SUBSTITUTE(SUBSTITUTE(SUBSTITUTE(SUBSTITUTE(INDEX(D33:K33,MIN(8,MAX(1,C33))),"年","/"),"月","/"),"日",""),"-","/"),".","/")</f>
        <v/>
      </c>
      <c r="AB33">
        <f>IFERROR(MATCH(O33,入力!$C$5:$C$44,0),"")</f>
        <v/>
      </c>
      <c r="AC33">
        <f>IF(AB33="","",INDEX(入力!$AJ$5:$AJ$44,AB33))</f>
        <v/>
      </c>
      <c r="AD33">
        <f>IF(INDEX($D33:$K33,IF(M33=1,2,1))=AC33,1,IF(INDEX($D33:$K33,IF(M33=1,2,1))&amp;INDEX($D33:$K33,IF(M33=1,2,1)+1)=AC33,2,IF(INDEX($D33:$K33,IF(M33=1,2,1))&amp;INDEX($D33:$K33,IF(M33=1,2,1)+1)&amp;INDEX($D33:$K33,IF(M33=1,2,1)+2)=AC33,3,IF(AB33&lt;&gt;"",2,IF(ISNUMBER(MATCH(INDEX($D33:$K33,IF(M33=1,2,1)),入力!$AJ$5:$AJ$44,0)),1,IF(ISNUMBER(MATCH(INDEX($D33:$K33,IF(M33=1,2,1))&amp;INDEX($D33:$K33,IF(M33=1,2,1)+1),入力!$AJ$5:$AJ$44,0)),2,IF(ISNUMBER(MATCH(INDEX($D33:$K33,IF(M33=1,2,1))&amp;INDEX($D33:$K33,IF(M33=1,2,1)+1)&amp;INDEX($D33:$K33,IF(M33=1,2,1)+2),入力!$AJ$5:$AJ$44,0)),3,2)))))))</f>
        <v/>
      </c>
    </row>
    <row r="34">
      <c r="A34" s="131" t="n"/>
      <c r="B34">
        <f>TRIM(SUBSTITUTE(SUBSTITUTE(SUBSTITUTE(A34,CHAR(9)," "),"　"," "),CHAR(160)," "))</f>
        <v/>
      </c>
      <c r="C34">
        <f>IF(B34="",0,LEN(B34)-LEN(SUBSTITUTE(B34," ",""))+1)</f>
        <v/>
      </c>
      <c r="D34">
        <f>IF(C34&gt;=1,TRIM(MID(SUBSTITUTE(B34," ",REPT(" ",200)),1,200)),"")</f>
        <v/>
      </c>
      <c r="E34">
        <f>IF(C34&gt;=2,TRIM(MID(SUBSTITUTE(B34," ",REPT(" ",200)),201,200)),"")</f>
        <v/>
      </c>
      <c r="F34">
        <f>IF(C34&gt;=3,TRIM(MID(SUBSTITUTE(B34," ",REPT(" ",200)),401,200)),"")</f>
        <v/>
      </c>
      <c r="G34">
        <f>IF(C34&gt;=4,TRIM(MID(SUBSTITUTE(B34," ",REPT(" ",200)),601,200)),"")</f>
        <v/>
      </c>
      <c r="H34">
        <f>IF(C34&gt;=5,TRIM(MID(SUBSTITUTE(B34," ",REPT(" ",200)),801,200)),"")</f>
        <v/>
      </c>
      <c r="I34">
        <f>IF(C34&gt;=6,TRIM(MID(SUBSTITUTE(B34," ",REPT(" ",200)),1001,200)),"")</f>
        <v/>
      </c>
      <c r="J34">
        <f>IF(C34&gt;=7,TRIM(MID(SUBSTITUTE(B34," ",REPT(" ",200)),1201,200)),"")</f>
        <v/>
      </c>
      <c r="K34">
        <f>IF(C34&gt;=8,TRIM(MID(SUBSTITUTE(B34," ",REPT(" ",200)),1401,200)),"")</f>
        <v/>
      </c>
      <c r="L34">
        <f>SUBSTITUTE(SUBSTITUTE(SUBSTITUTE(D34,"年","-"),"組","-"),"番","")</f>
        <v/>
      </c>
      <c r="M34">
        <f>IF(D34="",0,IF(ISNUMBER(VALUE(SUBSTITUTE(L34,"-",""))),1,0))</f>
        <v/>
      </c>
      <c r="N34">
        <f>IF(M34=0,"",IFERROR(VALUE(TRIM(MID(SUBSTITUTE(L34,"-",REPT(" ",100)),101,100))),""))</f>
        <v/>
      </c>
      <c r="O34">
        <f>IF(M34=0,"",IFERROR(VALUE(TRIM(RIGHT(SUBSTITUTE(L34,"-",REPT(" ",100)),100))),""))</f>
        <v/>
      </c>
      <c r="P34">
        <f>IF(B34="","",TRIM(INDEX($D34:$K34,IF(M34=1,2,1))&amp;IF(AD34&gt;=2," "&amp;INDEX($D34:$K34,IF(M34=1,2,1)+1),"")&amp;IF(AD34&gt;=3," "&amp;INDEX($D34:$K34,IF(M34=1,2,1)+2),"")))</f>
        <v/>
      </c>
      <c r="Q34">
        <f>IF(C34&lt;2,"",TRIM(IF(AND(2&gt;=(IF(M34=1,2,1)+AD34),2&lt;=C34-IF(S34="",0,1)),E34&amp;" ","")&amp;IF(AND(3&gt;=(IF(M34=1,2,1)+AD34),3&lt;=C34-IF(S34="",0,1)),F34&amp;" ","")&amp;IF(AND(4&gt;=(IF(M34=1,2,1)+AD34),4&lt;=C34-IF(S34="",0,1)),G34&amp;" ","")&amp;IF(AND(5&gt;=(IF(M34=1,2,1)+AD34),5&lt;=C34-IF(S34="",0,1)),H34&amp;" ","")&amp;IF(AND(6&gt;=(IF(M34=1,2,1)+AD34),6&lt;=C34-IF(S34="",0,1)),I34&amp;" ","")&amp;IF(AND(7&gt;=(IF(M34=1,2,1)+AD34),7&lt;=C34-IF(S34="",0,1)),J34&amp;" ","")&amp;IF(AND(8&gt;=(IF(M34=1,2,1)+AD34),8&lt;=C34-IF(S34="",0,1)),K34&amp;" ","")))</f>
        <v/>
      </c>
      <c r="R34">
        <f>IF(Q34="","",IFERROR(INDEX(資格マスタ!$B:$B,MATCH(ASC(SUBSTITUTE(SUBSTITUTE(Q34," ",""),"　","")),資格マスタ!$D:$D,0)),Q34))</f>
        <v/>
      </c>
      <c r="S34" s="132">
        <f>IF(C34&lt;2,"",IFERROR(IF(OR(LEFT(INDEX(D34:K34,MIN(8,MAX(1,C34))),2)="令和",LEFT(INDEX(D34:K34,MIN(8,MAX(1,C34))),2)="平成",LEFT(INDEX(D34:K34,MIN(8,MAX(1,C34))),2)="昭和"),DATE(VALUE(MID(INDEX(D34:K34,MIN(8,MAX(1,C34))),3,FIND("年",INDEX(D34:K34,MIN(8,MAX(1,C34))))-3))+IF(LEFT(INDEX(D34:K34,MIN(8,MAX(1,C34))),2)="令和",2018,IF(LEFT(INDEX(D34:K34,MIN(8,MAX(1,C34))),2)="平成",1988,1925)),VALUE(MID(INDEX(D34:K34,MIN(8,MAX(1,C34))),FIND("年",INDEX(D34:K34,MIN(8,MAX(1,C34))))+1,FIND("月",INDEX(D34:K34,MIN(8,MAX(1,C34))))-FIND("年",INDEX(D34:K34,MIN(8,MAX(1,C34))))-1)),VALUE(SUBSTITUTE(MID(INDEX(D34:K34,MIN(8,MAX(1,C34))),FIND("月",INDEX(D34:K34,MIN(8,MAX(1,C34))))+1,10),"日",""))),DATE(VALUE(TRIM(MID(SUBSTITUTE(AA34,"/",REPT(" ",50)),1,50))),VALUE(TRIM(MID(SUBSTITUTE(AA34,"/",REPT(" ",50)),51,50))),VALUE(TRIM(MID(SUBSTITUTE(AA34,"/",REPT(" ",50)),101,50))))),IFERROR(DATEVALUE(INDEX(D34:K34,MIN(8,MAX(1,C34)))),"")))</f>
        <v/>
      </c>
      <c r="T34">
        <f>IF(B34="","",IF(AB34&lt;&gt;"",AB34,IFERROR(MATCH(SUBSTITUTE(SUBSTITUTE(P34," ",""),"　",""),入力!$AJ$5:$AJ$44,0),"")))</f>
        <v/>
      </c>
      <c r="U34">
        <f>IF(T34="","",INDEX(入力!$D$5:$D$44,T34))</f>
        <v/>
      </c>
      <c r="V34">
        <f>IF(B34="","",IF(T34="","要確認（名簿と照合できません）",IF(R34="","要確認（資格名がありません）",IF(S34="","要確認（取得日が読めません）",IF((IF(INDEX(入力!$N$5:$N$44,T34)=R34,1,0)+IF(INDEX(入力!$P$5:$P$44,T34)=R34,1,0)+IF(INDEX(入力!$R$5:$R$44,T34)=R34,1,0)+IF(INDEX(入力!$T$5:$T$44,T34)=R34,1,0)+IF(INDEX(入力!$V$5:$V$44,T34)=R34,1,0)+IF(INDEX(入力!$X$5:$X$44,T34)=R34,1,0))+(COUNTIFS($T$6:$T$205,T34,$R$6:$R$205,R34,$X$6:$X$205,"&lt;"&amp;X34))&gt;0,"重複","反映")))))</f>
        <v/>
      </c>
      <c r="W34">
        <f>IF(V34="反映",1,0)</f>
        <v/>
      </c>
      <c r="X34" t="n">
        <v>34</v>
      </c>
      <c r="Y34">
        <f>IF(W34=0,"",COUNTIFS($T$6:$T$205,T34,$W$6:$W$205,1,$S$6:$S$205,"&lt;"&amp;S34)+COUNTIFS($T$6:$T$205,T34,$W$6:$W$205,1,$S$6:$S$205,S34,$X$6:$X$205,"&lt;"&amp;X34)+1)</f>
        <v/>
      </c>
      <c r="Z34">
        <f>IF(Y34="","",T34&amp;"_"&amp;Y34)</f>
        <v/>
      </c>
      <c r="AA34">
        <f>SUBSTITUTE(SUBSTITUTE(SUBSTITUTE(SUBSTITUTE(SUBSTITUTE(INDEX(D34:K34,MIN(8,MAX(1,C34))),"年","/"),"月","/"),"日",""),"-","/"),".","/")</f>
        <v/>
      </c>
      <c r="AB34">
        <f>IFERROR(MATCH(O34,入力!$C$5:$C$44,0),"")</f>
        <v/>
      </c>
      <c r="AC34">
        <f>IF(AB34="","",INDEX(入力!$AJ$5:$AJ$44,AB34))</f>
        <v/>
      </c>
      <c r="AD34">
        <f>IF(INDEX($D34:$K34,IF(M34=1,2,1))=AC34,1,IF(INDEX($D34:$K34,IF(M34=1,2,1))&amp;INDEX($D34:$K34,IF(M34=1,2,1)+1)=AC34,2,IF(INDEX($D34:$K34,IF(M34=1,2,1))&amp;INDEX($D34:$K34,IF(M34=1,2,1)+1)&amp;INDEX($D34:$K34,IF(M34=1,2,1)+2)=AC34,3,IF(AB34&lt;&gt;"",2,IF(ISNUMBER(MATCH(INDEX($D34:$K34,IF(M34=1,2,1)),入力!$AJ$5:$AJ$44,0)),1,IF(ISNUMBER(MATCH(INDEX($D34:$K34,IF(M34=1,2,1))&amp;INDEX($D34:$K34,IF(M34=1,2,1)+1),入力!$AJ$5:$AJ$44,0)),2,IF(ISNUMBER(MATCH(INDEX($D34:$K34,IF(M34=1,2,1))&amp;INDEX($D34:$K34,IF(M34=1,2,1)+1)&amp;INDEX($D34:$K34,IF(M34=1,2,1)+2),入力!$AJ$5:$AJ$44,0)),3,2)))))))</f>
        <v/>
      </c>
    </row>
    <row r="35">
      <c r="A35" s="131" t="n"/>
      <c r="B35">
        <f>TRIM(SUBSTITUTE(SUBSTITUTE(SUBSTITUTE(A35,CHAR(9)," "),"　"," "),CHAR(160)," "))</f>
        <v/>
      </c>
      <c r="C35">
        <f>IF(B35="",0,LEN(B35)-LEN(SUBSTITUTE(B35," ",""))+1)</f>
        <v/>
      </c>
      <c r="D35">
        <f>IF(C35&gt;=1,TRIM(MID(SUBSTITUTE(B35," ",REPT(" ",200)),1,200)),"")</f>
        <v/>
      </c>
      <c r="E35">
        <f>IF(C35&gt;=2,TRIM(MID(SUBSTITUTE(B35," ",REPT(" ",200)),201,200)),"")</f>
        <v/>
      </c>
      <c r="F35">
        <f>IF(C35&gt;=3,TRIM(MID(SUBSTITUTE(B35," ",REPT(" ",200)),401,200)),"")</f>
        <v/>
      </c>
      <c r="G35">
        <f>IF(C35&gt;=4,TRIM(MID(SUBSTITUTE(B35," ",REPT(" ",200)),601,200)),"")</f>
        <v/>
      </c>
      <c r="H35">
        <f>IF(C35&gt;=5,TRIM(MID(SUBSTITUTE(B35," ",REPT(" ",200)),801,200)),"")</f>
        <v/>
      </c>
      <c r="I35">
        <f>IF(C35&gt;=6,TRIM(MID(SUBSTITUTE(B35," ",REPT(" ",200)),1001,200)),"")</f>
        <v/>
      </c>
      <c r="J35">
        <f>IF(C35&gt;=7,TRIM(MID(SUBSTITUTE(B35," ",REPT(" ",200)),1201,200)),"")</f>
        <v/>
      </c>
      <c r="K35">
        <f>IF(C35&gt;=8,TRIM(MID(SUBSTITUTE(B35," ",REPT(" ",200)),1401,200)),"")</f>
        <v/>
      </c>
      <c r="L35">
        <f>SUBSTITUTE(SUBSTITUTE(SUBSTITUTE(D35,"年","-"),"組","-"),"番","")</f>
        <v/>
      </c>
      <c r="M35">
        <f>IF(D35="",0,IF(ISNUMBER(VALUE(SUBSTITUTE(L35,"-",""))),1,0))</f>
        <v/>
      </c>
      <c r="N35">
        <f>IF(M35=0,"",IFERROR(VALUE(TRIM(MID(SUBSTITUTE(L35,"-",REPT(" ",100)),101,100))),""))</f>
        <v/>
      </c>
      <c r="O35">
        <f>IF(M35=0,"",IFERROR(VALUE(TRIM(RIGHT(SUBSTITUTE(L35,"-",REPT(" ",100)),100))),""))</f>
        <v/>
      </c>
      <c r="P35">
        <f>IF(B35="","",TRIM(INDEX($D35:$K35,IF(M35=1,2,1))&amp;IF(AD35&gt;=2," "&amp;INDEX($D35:$K35,IF(M35=1,2,1)+1),"")&amp;IF(AD35&gt;=3," "&amp;INDEX($D35:$K35,IF(M35=1,2,1)+2),"")))</f>
        <v/>
      </c>
      <c r="Q35">
        <f>IF(C35&lt;2,"",TRIM(IF(AND(2&gt;=(IF(M35=1,2,1)+AD35),2&lt;=C35-IF(S35="",0,1)),E35&amp;" ","")&amp;IF(AND(3&gt;=(IF(M35=1,2,1)+AD35),3&lt;=C35-IF(S35="",0,1)),F35&amp;" ","")&amp;IF(AND(4&gt;=(IF(M35=1,2,1)+AD35),4&lt;=C35-IF(S35="",0,1)),G35&amp;" ","")&amp;IF(AND(5&gt;=(IF(M35=1,2,1)+AD35),5&lt;=C35-IF(S35="",0,1)),H35&amp;" ","")&amp;IF(AND(6&gt;=(IF(M35=1,2,1)+AD35),6&lt;=C35-IF(S35="",0,1)),I35&amp;" ","")&amp;IF(AND(7&gt;=(IF(M35=1,2,1)+AD35),7&lt;=C35-IF(S35="",0,1)),J35&amp;" ","")&amp;IF(AND(8&gt;=(IF(M35=1,2,1)+AD35),8&lt;=C35-IF(S35="",0,1)),K35&amp;" ","")))</f>
        <v/>
      </c>
      <c r="R35">
        <f>IF(Q35="","",IFERROR(INDEX(資格マスタ!$B:$B,MATCH(ASC(SUBSTITUTE(SUBSTITUTE(Q35," ",""),"　","")),資格マスタ!$D:$D,0)),Q35))</f>
        <v/>
      </c>
      <c r="S35" s="132">
        <f>IF(C35&lt;2,"",IFERROR(IF(OR(LEFT(INDEX(D35:K35,MIN(8,MAX(1,C35))),2)="令和",LEFT(INDEX(D35:K35,MIN(8,MAX(1,C35))),2)="平成",LEFT(INDEX(D35:K35,MIN(8,MAX(1,C35))),2)="昭和"),DATE(VALUE(MID(INDEX(D35:K35,MIN(8,MAX(1,C35))),3,FIND("年",INDEX(D35:K35,MIN(8,MAX(1,C35))))-3))+IF(LEFT(INDEX(D35:K35,MIN(8,MAX(1,C35))),2)="令和",2018,IF(LEFT(INDEX(D35:K35,MIN(8,MAX(1,C35))),2)="平成",1988,1925)),VALUE(MID(INDEX(D35:K35,MIN(8,MAX(1,C35))),FIND("年",INDEX(D35:K35,MIN(8,MAX(1,C35))))+1,FIND("月",INDEX(D35:K35,MIN(8,MAX(1,C35))))-FIND("年",INDEX(D35:K35,MIN(8,MAX(1,C35))))-1)),VALUE(SUBSTITUTE(MID(INDEX(D35:K35,MIN(8,MAX(1,C35))),FIND("月",INDEX(D35:K35,MIN(8,MAX(1,C35))))+1,10),"日",""))),DATE(VALUE(TRIM(MID(SUBSTITUTE(AA35,"/",REPT(" ",50)),1,50))),VALUE(TRIM(MID(SUBSTITUTE(AA35,"/",REPT(" ",50)),51,50))),VALUE(TRIM(MID(SUBSTITUTE(AA35,"/",REPT(" ",50)),101,50))))),IFERROR(DATEVALUE(INDEX(D35:K35,MIN(8,MAX(1,C35)))),"")))</f>
        <v/>
      </c>
      <c r="T35">
        <f>IF(B35="","",IF(AB35&lt;&gt;"",AB35,IFERROR(MATCH(SUBSTITUTE(SUBSTITUTE(P35," ",""),"　",""),入力!$AJ$5:$AJ$44,0),"")))</f>
        <v/>
      </c>
      <c r="U35">
        <f>IF(T35="","",INDEX(入力!$D$5:$D$44,T35))</f>
        <v/>
      </c>
      <c r="V35">
        <f>IF(B35="","",IF(T35="","要確認（名簿と照合できません）",IF(R35="","要確認（資格名がありません）",IF(S35="","要確認（取得日が読めません）",IF((IF(INDEX(入力!$N$5:$N$44,T35)=R35,1,0)+IF(INDEX(入力!$P$5:$P$44,T35)=R35,1,0)+IF(INDEX(入力!$R$5:$R$44,T35)=R35,1,0)+IF(INDEX(入力!$T$5:$T$44,T35)=R35,1,0)+IF(INDEX(入力!$V$5:$V$44,T35)=R35,1,0)+IF(INDEX(入力!$X$5:$X$44,T35)=R35,1,0))+(COUNTIFS($T$6:$T$205,T35,$R$6:$R$205,R35,$X$6:$X$205,"&lt;"&amp;X35))&gt;0,"重複","反映")))))</f>
        <v/>
      </c>
      <c r="W35">
        <f>IF(V35="反映",1,0)</f>
        <v/>
      </c>
      <c r="X35" t="n">
        <v>35</v>
      </c>
      <c r="Y35">
        <f>IF(W35=0,"",COUNTIFS($T$6:$T$205,T35,$W$6:$W$205,1,$S$6:$S$205,"&lt;"&amp;S35)+COUNTIFS($T$6:$T$205,T35,$W$6:$W$205,1,$S$6:$S$205,S35,$X$6:$X$205,"&lt;"&amp;X35)+1)</f>
        <v/>
      </c>
      <c r="Z35">
        <f>IF(Y35="","",T35&amp;"_"&amp;Y35)</f>
        <v/>
      </c>
      <c r="AA35">
        <f>SUBSTITUTE(SUBSTITUTE(SUBSTITUTE(SUBSTITUTE(SUBSTITUTE(INDEX(D35:K35,MIN(8,MAX(1,C35))),"年","/"),"月","/"),"日",""),"-","/"),".","/")</f>
        <v/>
      </c>
      <c r="AB35">
        <f>IFERROR(MATCH(O35,入力!$C$5:$C$44,0),"")</f>
        <v/>
      </c>
      <c r="AC35">
        <f>IF(AB35="","",INDEX(入力!$AJ$5:$AJ$44,AB35))</f>
        <v/>
      </c>
      <c r="AD35">
        <f>IF(INDEX($D35:$K35,IF(M35=1,2,1))=AC35,1,IF(INDEX($D35:$K35,IF(M35=1,2,1))&amp;INDEX($D35:$K35,IF(M35=1,2,1)+1)=AC35,2,IF(INDEX($D35:$K35,IF(M35=1,2,1))&amp;INDEX($D35:$K35,IF(M35=1,2,1)+1)&amp;INDEX($D35:$K35,IF(M35=1,2,1)+2)=AC35,3,IF(AB35&lt;&gt;"",2,IF(ISNUMBER(MATCH(INDEX($D35:$K35,IF(M35=1,2,1)),入力!$AJ$5:$AJ$44,0)),1,IF(ISNUMBER(MATCH(INDEX($D35:$K35,IF(M35=1,2,1))&amp;INDEX($D35:$K35,IF(M35=1,2,1)+1),入力!$AJ$5:$AJ$44,0)),2,IF(ISNUMBER(MATCH(INDEX($D35:$K35,IF(M35=1,2,1))&amp;INDEX($D35:$K35,IF(M35=1,2,1)+1)&amp;INDEX($D35:$K35,IF(M35=1,2,1)+2),入力!$AJ$5:$AJ$44,0)),3,2)))))))</f>
        <v/>
      </c>
    </row>
    <row r="36">
      <c r="A36" s="131" t="n"/>
      <c r="B36">
        <f>TRIM(SUBSTITUTE(SUBSTITUTE(SUBSTITUTE(A36,CHAR(9)," "),"　"," "),CHAR(160)," "))</f>
        <v/>
      </c>
      <c r="C36">
        <f>IF(B36="",0,LEN(B36)-LEN(SUBSTITUTE(B36," ",""))+1)</f>
        <v/>
      </c>
      <c r="D36">
        <f>IF(C36&gt;=1,TRIM(MID(SUBSTITUTE(B36," ",REPT(" ",200)),1,200)),"")</f>
        <v/>
      </c>
      <c r="E36">
        <f>IF(C36&gt;=2,TRIM(MID(SUBSTITUTE(B36," ",REPT(" ",200)),201,200)),"")</f>
        <v/>
      </c>
      <c r="F36">
        <f>IF(C36&gt;=3,TRIM(MID(SUBSTITUTE(B36," ",REPT(" ",200)),401,200)),"")</f>
        <v/>
      </c>
      <c r="G36">
        <f>IF(C36&gt;=4,TRIM(MID(SUBSTITUTE(B36," ",REPT(" ",200)),601,200)),"")</f>
        <v/>
      </c>
      <c r="H36">
        <f>IF(C36&gt;=5,TRIM(MID(SUBSTITUTE(B36," ",REPT(" ",200)),801,200)),"")</f>
        <v/>
      </c>
      <c r="I36">
        <f>IF(C36&gt;=6,TRIM(MID(SUBSTITUTE(B36," ",REPT(" ",200)),1001,200)),"")</f>
        <v/>
      </c>
      <c r="J36">
        <f>IF(C36&gt;=7,TRIM(MID(SUBSTITUTE(B36," ",REPT(" ",200)),1201,200)),"")</f>
        <v/>
      </c>
      <c r="K36">
        <f>IF(C36&gt;=8,TRIM(MID(SUBSTITUTE(B36," ",REPT(" ",200)),1401,200)),"")</f>
        <v/>
      </c>
      <c r="L36">
        <f>SUBSTITUTE(SUBSTITUTE(SUBSTITUTE(D36,"年","-"),"組","-"),"番","")</f>
        <v/>
      </c>
      <c r="M36">
        <f>IF(D36="",0,IF(ISNUMBER(VALUE(SUBSTITUTE(L36,"-",""))),1,0))</f>
        <v/>
      </c>
      <c r="N36">
        <f>IF(M36=0,"",IFERROR(VALUE(TRIM(MID(SUBSTITUTE(L36,"-",REPT(" ",100)),101,100))),""))</f>
        <v/>
      </c>
      <c r="O36">
        <f>IF(M36=0,"",IFERROR(VALUE(TRIM(RIGHT(SUBSTITUTE(L36,"-",REPT(" ",100)),100))),""))</f>
        <v/>
      </c>
      <c r="P36">
        <f>IF(B36="","",TRIM(INDEX($D36:$K36,IF(M36=1,2,1))&amp;IF(AD36&gt;=2," "&amp;INDEX($D36:$K36,IF(M36=1,2,1)+1),"")&amp;IF(AD36&gt;=3," "&amp;INDEX($D36:$K36,IF(M36=1,2,1)+2),"")))</f>
        <v/>
      </c>
      <c r="Q36">
        <f>IF(C36&lt;2,"",TRIM(IF(AND(2&gt;=(IF(M36=1,2,1)+AD36),2&lt;=C36-IF(S36="",0,1)),E36&amp;" ","")&amp;IF(AND(3&gt;=(IF(M36=1,2,1)+AD36),3&lt;=C36-IF(S36="",0,1)),F36&amp;" ","")&amp;IF(AND(4&gt;=(IF(M36=1,2,1)+AD36),4&lt;=C36-IF(S36="",0,1)),G36&amp;" ","")&amp;IF(AND(5&gt;=(IF(M36=1,2,1)+AD36),5&lt;=C36-IF(S36="",0,1)),H36&amp;" ","")&amp;IF(AND(6&gt;=(IF(M36=1,2,1)+AD36),6&lt;=C36-IF(S36="",0,1)),I36&amp;" ","")&amp;IF(AND(7&gt;=(IF(M36=1,2,1)+AD36),7&lt;=C36-IF(S36="",0,1)),J36&amp;" ","")&amp;IF(AND(8&gt;=(IF(M36=1,2,1)+AD36),8&lt;=C36-IF(S36="",0,1)),K36&amp;" ","")))</f>
        <v/>
      </c>
      <c r="R36">
        <f>IF(Q36="","",IFERROR(INDEX(資格マスタ!$B:$B,MATCH(ASC(SUBSTITUTE(SUBSTITUTE(Q36," ",""),"　","")),資格マスタ!$D:$D,0)),Q36))</f>
        <v/>
      </c>
      <c r="S36" s="132">
        <f>IF(C36&lt;2,"",IFERROR(IF(OR(LEFT(INDEX(D36:K36,MIN(8,MAX(1,C36))),2)="令和",LEFT(INDEX(D36:K36,MIN(8,MAX(1,C36))),2)="平成",LEFT(INDEX(D36:K36,MIN(8,MAX(1,C36))),2)="昭和"),DATE(VALUE(MID(INDEX(D36:K36,MIN(8,MAX(1,C36))),3,FIND("年",INDEX(D36:K36,MIN(8,MAX(1,C36))))-3))+IF(LEFT(INDEX(D36:K36,MIN(8,MAX(1,C36))),2)="令和",2018,IF(LEFT(INDEX(D36:K36,MIN(8,MAX(1,C36))),2)="平成",1988,1925)),VALUE(MID(INDEX(D36:K36,MIN(8,MAX(1,C36))),FIND("年",INDEX(D36:K36,MIN(8,MAX(1,C36))))+1,FIND("月",INDEX(D36:K36,MIN(8,MAX(1,C36))))-FIND("年",INDEX(D36:K36,MIN(8,MAX(1,C36))))-1)),VALUE(SUBSTITUTE(MID(INDEX(D36:K36,MIN(8,MAX(1,C36))),FIND("月",INDEX(D36:K36,MIN(8,MAX(1,C36))))+1,10),"日",""))),DATE(VALUE(TRIM(MID(SUBSTITUTE(AA36,"/",REPT(" ",50)),1,50))),VALUE(TRIM(MID(SUBSTITUTE(AA36,"/",REPT(" ",50)),51,50))),VALUE(TRIM(MID(SUBSTITUTE(AA36,"/",REPT(" ",50)),101,50))))),IFERROR(DATEVALUE(INDEX(D36:K36,MIN(8,MAX(1,C36)))),"")))</f>
        <v/>
      </c>
      <c r="T36">
        <f>IF(B36="","",IF(AB36&lt;&gt;"",AB36,IFERROR(MATCH(SUBSTITUTE(SUBSTITUTE(P36," ",""),"　",""),入力!$AJ$5:$AJ$44,0),"")))</f>
        <v/>
      </c>
      <c r="U36">
        <f>IF(T36="","",INDEX(入力!$D$5:$D$44,T36))</f>
        <v/>
      </c>
      <c r="V36">
        <f>IF(B36="","",IF(T36="","要確認（名簿と照合できません）",IF(R36="","要確認（資格名がありません）",IF(S36="","要確認（取得日が読めません）",IF((IF(INDEX(入力!$N$5:$N$44,T36)=R36,1,0)+IF(INDEX(入力!$P$5:$P$44,T36)=R36,1,0)+IF(INDEX(入力!$R$5:$R$44,T36)=R36,1,0)+IF(INDEX(入力!$T$5:$T$44,T36)=R36,1,0)+IF(INDEX(入力!$V$5:$V$44,T36)=R36,1,0)+IF(INDEX(入力!$X$5:$X$44,T36)=R36,1,0))+(COUNTIFS($T$6:$T$205,T36,$R$6:$R$205,R36,$X$6:$X$205,"&lt;"&amp;X36))&gt;0,"重複","反映")))))</f>
        <v/>
      </c>
      <c r="W36">
        <f>IF(V36="反映",1,0)</f>
        <v/>
      </c>
      <c r="X36" t="n">
        <v>36</v>
      </c>
      <c r="Y36">
        <f>IF(W36=0,"",COUNTIFS($T$6:$T$205,T36,$W$6:$W$205,1,$S$6:$S$205,"&lt;"&amp;S36)+COUNTIFS($T$6:$T$205,T36,$W$6:$W$205,1,$S$6:$S$205,S36,$X$6:$X$205,"&lt;"&amp;X36)+1)</f>
        <v/>
      </c>
      <c r="Z36">
        <f>IF(Y36="","",T36&amp;"_"&amp;Y36)</f>
        <v/>
      </c>
      <c r="AA36">
        <f>SUBSTITUTE(SUBSTITUTE(SUBSTITUTE(SUBSTITUTE(SUBSTITUTE(INDEX(D36:K36,MIN(8,MAX(1,C36))),"年","/"),"月","/"),"日",""),"-","/"),".","/")</f>
        <v/>
      </c>
      <c r="AB36">
        <f>IFERROR(MATCH(O36,入力!$C$5:$C$44,0),"")</f>
        <v/>
      </c>
      <c r="AC36">
        <f>IF(AB36="","",INDEX(入力!$AJ$5:$AJ$44,AB36))</f>
        <v/>
      </c>
      <c r="AD36">
        <f>IF(INDEX($D36:$K36,IF(M36=1,2,1))=AC36,1,IF(INDEX($D36:$K36,IF(M36=1,2,1))&amp;INDEX($D36:$K36,IF(M36=1,2,1)+1)=AC36,2,IF(INDEX($D36:$K36,IF(M36=1,2,1))&amp;INDEX($D36:$K36,IF(M36=1,2,1)+1)&amp;INDEX($D36:$K36,IF(M36=1,2,1)+2)=AC36,3,IF(AB36&lt;&gt;"",2,IF(ISNUMBER(MATCH(INDEX($D36:$K36,IF(M36=1,2,1)),入力!$AJ$5:$AJ$44,0)),1,IF(ISNUMBER(MATCH(INDEX($D36:$K36,IF(M36=1,2,1))&amp;INDEX($D36:$K36,IF(M36=1,2,1)+1),入力!$AJ$5:$AJ$44,0)),2,IF(ISNUMBER(MATCH(INDEX($D36:$K36,IF(M36=1,2,1))&amp;INDEX($D36:$K36,IF(M36=1,2,1)+1)&amp;INDEX($D36:$K36,IF(M36=1,2,1)+2),入力!$AJ$5:$AJ$44,0)),3,2)))))))</f>
        <v/>
      </c>
    </row>
    <row r="37">
      <c r="A37" s="131" t="n"/>
      <c r="B37">
        <f>TRIM(SUBSTITUTE(SUBSTITUTE(SUBSTITUTE(A37,CHAR(9)," "),"　"," "),CHAR(160)," "))</f>
        <v/>
      </c>
      <c r="C37">
        <f>IF(B37="",0,LEN(B37)-LEN(SUBSTITUTE(B37," ",""))+1)</f>
        <v/>
      </c>
      <c r="D37">
        <f>IF(C37&gt;=1,TRIM(MID(SUBSTITUTE(B37," ",REPT(" ",200)),1,200)),"")</f>
        <v/>
      </c>
      <c r="E37">
        <f>IF(C37&gt;=2,TRIM(MID(SUBSTITUTE(B37," ",REPT(" ",200)),201,200)),"")</f>
        <v/>
      </c>
      <c r="F37">
        <f>IF(C37&gt;=3,TRIM(MID(SUBSTITUTE(B37," ",REPT(" ",200)),401,200)),"")</f>
        <v/>
      </c>
      <c r="G37">
        <f>IF(C37&gt;=4,TRIM(MID(SUBSTITUTE(B37," ",REPT(" ",200)),601,200)),"")</f>
        <v/>
      </c>
      <c r="H37">
        <f>IF(C37&gt;=5,TRIM(MID(SUBSTITUTE(B37," ",REPT(" ",200)),801,200)),"")</f>
        <v/>
      </c>
      <c r="I37">
        <f>IF(C37&gt;=6,TRIM(MID(SUBSTITUTE(B37," ",REPT(" ",200)),1001,200)),"")</f>
        <v/>
      </c>
      <c r="J37">
        <f>IF(C37&gt;=7,TRIM(MID(SUBSTITUTE(B37," ",REPT(" ",200)),1201,200)),"")</f>
        <v/>
      </c>
      <c r="K37">
        <f>IF(C37&gt;=8,TRIM(MID(SUBSTITUTE(B37," ",REPT(" ",200)),1401,200)),"")</f>
        <v/>
      </c>
      <c r="L37">
        <f>SUBSTITUTE(SUBSTITUTE(SUBSTITUTE(D37,"年","-"),"組","-"),"番","")</f>
        <v/>
      </c>
      <c r="M37">
        <f>IF(D37="",0,IF(ISNUMBER(VALUE(SUBSTITUTE(L37,"-",""))),1,0))</f>
        <v/>
      </c>
      <c r="N37">
        <f>IF(M37=0,"",IFERROR(VALUE(TRIM(MID(SUBSTITUTE(L37,"-",REPT(" ",100)),101,100))),""))</f>
        <v/>
      </c>
      <c r="O37">
        <f>IF(M37=0,"",IFERROR(VALUE(TRIM(RIGHT(SUBSTITUTE(L37,"-",REPT(" ",100)),100))),""))</f>
        <v/>
      </c>
      <c r="P37">
        <f>IF(B37="","",TRIM(INDEX($D37:$K37,IF(M37=1,2,1))&amp;IF(AD37&gt;=2," "&amp;INDEX($D37:$K37,IF(M37=1,2,1)+1),"")&amp;IF(AD37&gt;=3," "&amp;INDEX($D37:$K37,IF(M37=1,2,1)+2),"")))</f>
        <v/>
      </c>
      <c r="Q37">
        <f>IF(C37&lt;2,"",TRIM(IF(AND(2&gt;=(IF(M37=1,2,1)+AD37),2&lt;=C37-IF(S37="",0,1)),E37&amp;" ","")&amp;IF(AND(3&gt;=(IF(M37=1,2,1)+AD37),3&lt;=C37-IF(S37="",0,1)),F37&amp;" ","")&amp;IF(AND(4&gt;=(IF(M37=1,2,1)+AD37),4&lt;=C37-IF(S37="",0,1)),G37&amp;" ","")&amp;IF(AND(5&gt;=(IF(M37=1,2,1)+AD37),5&lt;=C37-IF(S37="",0,1)),H37&amp;" ","")&amp;IF(AND(6&gt;=(IF(M37=1,2,1)+AD37),6&lt;=C37-IF(S37="",0,1)),I37&amp;" ","")&amp;IF(AND(7&gt;=(IF(M37=1,2,1)+AD37),7&lt;=C37-IF(S37="",0,1)),J37&amp;" ","")&amp;IF(AND(8&gt;=(IF(M37=1,2,1)+AD37),8&lt;=C37-IF(S37="",0,1)),K37&amp;" ","")))</f>
        <v/>
      </c>
      <c r="R37">
        <f>IF(Q37="","",IFERROR(INDEX(資格マスタ!$B:$B,MATCH(ASC(SUBSTITUTE(SUBSTITUTE(Q37," ",""),"　","")),資格マスタ!$D:$D,0)),Q37))</f>
        <v/>
      </c>
      <c r="S37" s="132">
        <f>IF(C37&lt;2,"",IFERROR(IF(OR(LEFT(INDEX(D37:K37,MIN(8,MAX(1,C37))),2)="令和",LEFT(INDEX(D37:K37,MIN(8,MAX(1,C37))),2)="平成",LEFT(INDEX(D37:K37,MIN(8,MAX(1,C37))),2)="昭和"),DATE(VALUE(MID(INDEX(D37:K37,MIN(8,MAX(1,C37))),3,FIND("年",INDEX(D37:K37,MIN(8,MAX(1,C37))))-3))+IF(LEFT(INDEX(D37:K37,MIN(8,MAX(1,C37))),2)="令和",2018,IF(LEFT(INDEX(D37:K37,MIN(8,MAX(1,C37))),2)="平成",1988,1925)),VALUE(MID(INDEX(D37:K37,MIN(8,MAX(1,C37))),FIND("年",INDEX(D37:K37,MIN(8,MAX(1,C37))))+1,FIND("月",INDEX(D37:K37,MIN(8,MAX(1,C37))))-FIND("年",INDEX(D37:K37,MIN(8,MAX(1,C37))))-1)),VALUE(SUBSTITUTE(MID(INDEX(D37:K37,MIN(8,MAX(1,C37))),FIND("月",INDEX(D37:K37,MIN(8,MAX(1,C37))))+1,10),"日",""))),DATE(VALUE(TRIM(MID(SUBSTITUTE(AA37,"/",REPT(" ",50)),1,50))),VALUE(TRIM(MID(SUBSTITUTE(AA37,"/",REPT(" ",50)),51,50))),VALUE(TRIM(MID(SUBSTITUTE(AA37,"/",REPT(" ",50)),101,50))))),IFERROR(DATEVALUE(INDEX(D37:K37,MIN(8,MAX(1,C37)))),"")))</f>
        <v/>
      </c>
      <c r="T37">
        <f>IF(B37="","",IF(AB37&lt;&gt;"",AB37,IFERROR(MATCH(SUBSTITUTE(SUBSTITUTE(P37," ",""),"　",""),入力!$AJ$5:$AJ$44,0),"")))</f>
        <v/>
      </c>
      <c r="U37">
        <f>IF(T37="","",INDEX(入力!$D$5:$D$44,T37))</f>
        <v/>
      </c>
      <c r="V37">
        <f>IF(B37="","",IF(T37="","要確認（名簿と照合できません）",IF(R37="","要確認（資格名がありません）",IF(S37="","要確認（取得日が読めません）",IF((IF(INDEX(入力!$N$5:$N$44,T37)=R37,1,0)+IF(INDEX(入力!$P$5:$P$44,T37)=R37,1,0)+IF(INDEX(入力!$R$5:$R$44,T37)=R37,1,0)+IF(INDEX(入力!$T$5:$T$44,T37)=R37,1,0)+IF(INDEX(入力!$V$5:$V$44,T37)=R37,1,0)+IF(INDEX(入力!$X$5:$X$44,T37)=R37,1,0))+(COUNTIFS($T$6:$T$205,T37,$R$6:$R$205,R37,$X$6:$X$205,"&lt;"&amp;X37))&gt;0,"重複","反映")))))</f>
        <v/>
      </c>
      <c r="W37">
        <f>IF(V37="反映",1,0)</f>
        <v/>
      </c>
      <c r="X37" t="n">
        <v>37</v>
      </c>
      <c r="Y37">
        <f>IF(W37=0,"",COUNTIFS($T$6:$T$205,T37,$W$6:$W$205,1,$S$6:$S$205,"&lt;"&amp;S37)+COUNTIFS($T$6:$T$205,T37,$W$6:$W$205,1,$S$6:$S$205,S37,$X$6:$X$205,"&lt;"&amp;X37)+1)</f>
        <v/>
      </c>
      <c r="Z37">
        <f>IF(Y37="","",T37&amp;"_"&amp;Y37)</f>
        <v/>
      </c>
      <c r="AA37">
        <f>SUBSTITUTE(SUBSTITUTE(SUBSTITUTE(SUBSTITUTE(SUBSTITUTE(INDEX(D37:K37,MIN(8,MAX(1,C37))),"年","/"),"月","/"),"日",""),"-","/"),".","/")</f>
        <v/>
      </c>
      <c r="AB37">
        <f>IFERROR(MATCH(O37,入力!$C$5:$C$44,0),"")</f>
        <v/>
      </c>
      <c r="AC37">
        <f>IF(AB37="","",INDEX(入力!$AJ$5:$AJ$44,AB37))</f>
        <v/>
      </c>
      <c r="AD37">
        <f>IF(INDEX($D37:$K37,IF(M37=1,2,1))=AC37,1,IF(INDEX($D37:$K37,IF(M37=1,2,1))&amp;INDEX($D37:$K37,IF(M37=1,2,1)+1)=AC37,2,IF(INDEX($D37:$K37,IF(M37=1,2,1))&amp;INDEX($D37:$K37,IF(M37=1,2,1)+1)&amp;INDEX($D37:$K37,IF(M37=1,2,1)+2)=AC37,3,IF(AB37&lt;&gt;"",2,IF(ISNUMBER(MATCH(INDEX($D37:$K37,IF(M37=1,2,1)),入力!$AJ$5:$AJ$44,0)),1,IF(ISNUMBER(MATCH(INDEX($D37:$K37,IF(M37=1,2,1))&amp;INDEX($D37:$K37,IF(M37=1,2,1)+1),入力!$AJ$5:$AJ$44,0)),2,IF(ISNUMBER(MATCH(INDEX($D37:$K37,IF(M37=1,2,1))&amp;INDEX($D37:$K37,IF(M37=1,2,1)+1)&amp;INDEX($D37:$K37,IF(M37=1,2,1)+2),入力!$AJ$5:$AJ$44,0)),3,2)))))))</f>
        <v/>
      </c>
    </row>
    <row r="38">
      <c r="A38" s="131" t="n"/>
      <c r="B38">
        <f>TRIM(SUBSTITUTE(SUBSTITUTE(SUBSTITUTE(A38,CHAR(9)," "),"　"," "),CHAR(160)," "))</f>
        <v/>
      </c>
      <c r="C38">
        <f>IF(B38="",0,LEN(B38)-LEN(SUBSTITUTE(B38," ",""))+1)</f>
        <v/>
      </c>
      <c r="D38">
        <f>IF(C38&gt;=1,TRIM(MID(SUBSTITUTE(B38," ",REPT(" ",200)),1,200)),"")</f>
        <v/>
      </c>
      <c r="E38">
        <f>IF(C38&gt;=2,TRIM(MID(SUBSTITUTE(B38," ",REPT(" ",200)),201,200)),"")</f>
        <v/>
      </c>
      <c r="F38">
        <f>IF(C38&gt;=3,TRIM(MID(SUBSTITUTE(B38," ",REPT(" ",200)),401,200)),"")</f>
        <v/>
      </c>
      <c r="G38">
        <f>IF(C38&gt;=4,TRIM(MID(SUBSTITUTE(B38," ",REPT(" ",200)),601,200)),"")</f>
        <v/>
      </c>
      <c r="H38">
        <f>IF(C38&gt;=5,TRIM(MID(SUBSTITUTE(B38," ",REPT(" ",200)),801,200)),"")</f>
        <v/>
      </c>
      <c r="I38">
        <f>IF(C38&gt;=6,TRIM(MID(SUBSTITUTE(B38," ",REPT(" ",200)),1001,200)),"")</f>
        <v/>
      </c>
      <c r="J38">
        <f>IF(C38&gt;=7,TRIM(MID(SUBSTITUTE(B38," ",REPT(" ",200)),1201,200)),"")</f>
        <v/>
      </c>
      <c r="K38">
        <f>IF(C38&gt;=8,TRIM(MID(SUBSTITUTE(B38," ",REPT(" ",200)),1401,200)),"")</f>
        <v/>
      </c>
      <c r="L38">
        <f>SUBSTITUTE(SUBSTITUTE(SUBSTITUTE(D38,"年","-"),"組","-"),"番","")</f>
        <v/>
      </c>
      <c r="M38">
        <f>IF(D38="",0,IF(ISNUMBER(VALUE(SUBSTITUTE(L38,"-",""))),1,0))</f>
        <v/>
      </c>
      <c r="N38">
        <f>IF(M38=0,"",IFERROR(VALUE(TRIM(MID(SUBSTITUTE(L38,"-",REPT(" ",100)),101,100))),""))</f>
        <v/>
      </c>
      <c r="O38">
        <f>IF(M38=0,"",IFERROR(VALUE(TRIM(RIGHT(SUBSTITUTE(L38,"-",REPT(" ",100)),100))),""))</f>
        <v/>
      </c>
      <c r="P38">
        <f>IF(B38="","",TRIM(INDEX($D38:$K38,IF(M38=1,2,1))&amp;IF(AD38&gt;=2," "&amp;INDEX($D38:$K38,IF(M38=1,2,1)+1),"")&amp;IF(AD38&gt;=3," "&amp;INDEX($D38:$K38,IF(M38=1,2,1)+2),"")))</f>
        <v/>
      </c>
      <c r="Q38">
        <f>IF(C38&lt;2,"",TRIM(IF(AND(2&gt;=(IF(M38=1,2,1)+AD38),2&lt;=C38-IF(S38="",0,1)),E38&amp;" ","")&amp;IF(AND(3&gt;=(IF(M38=1,2,1)+AD38),3&lt;=C38-IF(S38="",0,1)),F38&amp;" ","")&amp;IF(AND(4&gt;=(IF(M38=1,2,1)+AD38),4&lt;=C38-IF(S38="",0,1)),G38&amp;" ","")&amp;IF(AND(5&gt;=(IF(M38=1,2,1)+AD38),5&lt;=C38-IF(S38="",0,1)),H38&amp;" ","")&amp;IF(AND(6&gt;=(IF(M38=1,2,1)+AD38),6&lt;=C38-IF(S38="",0,1)),I38&amp;" ","")&amp;IF(AND(7&gt;=(IF(M38=1,2,1)+AD38),7&lt;=C38-IF(S38="",0,1)),J38&amp;" ","")&amp;IF(AND(8&gt;=(IF(M38=1,2,1)+AD38),8&lt;=C38-IF(S38="",0,1)),K38&amp;" ","")))</f>
        <v/>
      </c>
      <c r="R38">
        <f>IF(Q38="","",IFERROR(INDEX(資格マスタ!$B:$B,MATCH(ASC(SUBSTITUTE(SUBSTITUTE(Q38," ",""),"　","")),資格マスタ!$D:$D,0)),Q38))</f>
        <v/>
      </c>
      <c r="S38" s="132">
        <f>IF(C38&lt;2,"",IFERROR(IF(OR(LEFT(INDEX(D38:K38,MIN(8,MAX(1,C38))),2)="令和",LEFT(INDEX(D38:K38,MIN(8,MAX(1,C38))),2)="平成",LEFT(INDEX(D38:K38,MIN(8,MAX(1,C38))),2)="昭和"),DATE(VALUE(MID(INDEX(D38:K38,MIN(8,MAX(1,C38))),3,FIND("年",INDEX(D38:K38,MIN(8,MAX(1,C38))))-3))+IF(LEFT(INDEX(D38:K38,MIN(8,MAX(1,C38))),2)="令和",2018,IF(LEFT(INDEX(D38:K38,MIN(8,MAX(1,C38))),2)="平成",1988,1925)),VALUE(MID(INDEX(D38:K38,MIN(8,MAX(1,C38))),FIND("年",INDEX(D38:K38,MIN(8,MAX(1,C38))))+1,FIND("月",INDEX(D38:K38,MIN(8,MAX(1,C38))))-FIND("年",INDEX(D38:K38,MIN(8,MAX(1,C38))))-1)),VALUE(SUBSTITUTE(MID(INDEX(D38:K38,MIN(8,MAX(1,C38))),FIND("月",INDEX(D38:K38,MIN(8,MAX(1,C38))))+1,10),"日",""))),DATE(VALUE(TRIM(MID(SUBSTITUTE(AA38,"/",REPT(" ",50)),1,50))),VALUE(TRIM(MID(SUBSTITUTE(AA38,"/",REPT(" ",50)),51,50))),VALUE(TRIM(MID(SUBSTITUTE(AA38,"/",REPT(" ",50)),101,50))))),IFERROR(DATEVALUE(INDEX(D38:K38,MIN(8,MAX(1,C38)))),"")))</f>
        <v/>
      </c>
      <c r="T38">
        <f>IF(B38="","",IF(AB38&lt;&gt;"",AB38,IFERROR(MATCH(SUBSTITUTE(SUBSTITUTE(P38," ",""),"　",""),入力!$AJ$5:$AJ$44,0),"")))</f>
        <v/>
      </c>
      <c r="U38">
        <f>IF(T38="","",INDEX(入力!$D$5:$D$44,T38))</f>
        <v/>
      </c>
      <c r="V38">
        <f>IF(B38="","",IF(T38="","要確認（名簿と照合できません）",IF(R38="","要確認（資格名がありません）",IF(S38="","要確認（取得日が読めません）",IF((IF(INDEX(入力!$N$5:$N$44,T38)=R38,1,0)+IF(INDEX(入力!$P$5:$P$44,T38)=R38,1,0)+IF(INDEX(入力!$R$5:$R$44,T38)=R38,1,0)+IF(INDEX(入力!$T$5:$T$44,T38)=R38,1,0)+IF(INDEX(入力!$V$5:$V$44,T38)=R38,1,0)+IF(INDEX(入力!$X$5:$X$44,T38)=R38,1,0))+(COUNTIFS($T$6:$T$205,T38,$R$6:$R$205,R38,$X$6:$X$205,"&lt;"&amp;X38))&gt;0,"重複","反映")))))</f>
        <v/>
      </c>
      <c r="W38">
        <f>IF(V38="反映",1,0)</f>
        <v/>
      </c>
      <c r="X38" t="n">
        <v>38</v>
      </c>
      <c r="Y38">
        <f>IF(W38=0,"",COUNTIFS($T$6:$T$205,T38,$W$6:$W$205,1,$S$6:$S$205,"&lt;"&amp;S38)+COUNTIFS($T$6:$T$205,T38,$W$6:$W$205,1,$S$6:$S$205,S38,$X$6:$X$205,"&lt;"&amp;X38)+1)</f>
        <v/>
      </c>
      <c r="Z38">
        <f>IF(Y38="","",T38&amp;"_"&amp;Y38)</f>
        <v/>
      </c>
      <c r="AA38">
        <f>SUBSTITUTE(SUBSTITUTE(SUBSTITUTE(SUBSTITUTE(SUBSTITUTE(INDEX(D38:K38,MIN(8,MAX(1,C38))),"年","/"),"月","/"),"日",""),"-","/"),".","/")</f>
        <v/>
      </c>
      <c r="AB38">
        <f>IFERROR(MATCH(O38,入力!$C$5:$C$44,0),"")</f>
        <v/>
      </c>
      <c r="AC38">
        <f>IF(AB38="","",INDEX(入力!$AJ$5:$AJ$44,AB38))</f>
        <v/>
      </c>
      <c r="AD38">
        <f>IF(INDEX($D38:$K38,IF(M38=1,2,1))=AC38,1,IF(INDEX($D38:$K38,IF(M38=1,2,1))&amp;INDEX($D38:$K38,IF(M38=1,2,1)+1)=AC38,2,IF(INDEX($D38:$K38,IF(M38=1,2,1))&amp;INDEX($D38:$K38,IF(M38=1,2,1)+1)&amp;INDEX($D38:$K38,IF(M38=1,2,1)+2)=AC38,3,IF(AB38&lt;&gt;"",2,IF(ISNUMBER(MATCH(INDEX($D38:$K38,IF(M38=1,2,1)),入力!$AJ$5:$AJ$44,0)),1,IF(ISNUMBER(MATCH(INDEX($D38:$K38,IF(M38=1,2,1))&amp;INDEX($D38:$K38,IF(M38=1,2,1)+1),入力!$AJ$5:$AJ$44,0)),2,IF(ISNUMBER(MATCH(INDEX($D38:$K38,IF(M38=1,2,1))&amp;INDEX($D38:$K38,IF(M38=1,2,1)+1)&amp;INDEX($D38:$K38,IF(M38=1,2,1)+2),入力!$AJ$5:$AJ$44,0)),3,2)))))))</f>
        <v/>
      </c>
    </row>
    <row r="39">
      <c r="A39" s="131" t="n"/>
      <c r="B39">
        <f>TRIM(SUBSTITUTE(SUBSTITUTE(SUBSTITUTE(A39,CHAR(9)," "),"　"," "),CHAR(160)," "))</f>
        <v/>
      </c>
      <c r="C39">
        <f>IF(B39="",0,LEN(B39)-LEN(SUBSTITUTE(B39," ",""))+1)</f>
        <v/>
      </c>
      <c r="D39">
        <f>IF(C39&gt;=1,TRIM(MID(SUBSTITUTE(B39," ",REPT(" ",200)),1,200)),"")</f>
        <v/>
      </c>
      <c r="E39">
        <f>IF(C39&gt;=2,TRIM(MID(SUBSTITUTE(B39," ",REPT(" ",200)),201,200)),"")</f>
        <v/>
      </c>
      <c r="F39">
        <f>IF(C39&gt;=3,TRIM(MID(SUBSTITUTE(B39," ",REPT(" ",200)),401,200)),"")</f>
        <v/>
      </c>
      <c r="G39">
        <f>IF(C39&gt;=4,TRIM(MID(SUBSTITUTE(B39," ",REPT(" ",200)),601,200)),"")</f>
        <v/>
      </c>
      <c r="H39">
        <f>IF(C39&gt;=5,TRIM(MID(SUBSTITUTE(B39," ",REPT(" ",200)),801,200)),"")</f>
        <v/>
      </c>
      <c r="I39">
        <f>IF(C39&gt;=6,TRIM(MID(SUBSTITUTE(B39," ",REPT(" ",200)),1001,200)),"")</f>
        <v/>
      </c>
      <c r="J39">
        <f>IF(C39&gt;=7,TRIM(MID(SUBSTITUTE(B39," ",REPT(" ",200)),1201,200)),"")</f>
        <v/>
      </c>
      <c r="K39">
        <f>IF(C39&gt;=8,TRIM(MID(SUBSTITUTE(B39," ",REPT(" ",200)),1401,200)),"")</f>
        <v/>
      </c>
      <c r="L39">
        <f>SUBSTITUTE(SUBSTITUTE(SUBSTITUTE(D39,"年","-"),"組","-"),"番","")</f>
        <v/>
      </c>
      <c r="M39">
        <f>IF(D39="",0,IF(ISNUMBER(VALUE(SUBSTITUTE(L39,"-",""))),1,0))</f>
        <v/>
      </c>
      <c r="N39">
        <f>IF(M39=0,"",IFERROR(VALUE(TRIM(MID(SUBSTITUTE(L39,"-",REPT(" ",100)),101,100))),""))</f>
        <v/>
      </c>
      <c r="O39">
        <f>IF(M39=0,"",IFERROR(VALUE(TRIM(RIGHT(SUBSTITUTE(L39,"-",REPT(" ",100)),100))),""))</f>
        <v/>
      </c>
      <c r="P39">
        <f>IF(B39="","",TRIM(INDEX($D39:$K39,IF(M39=1,2,1))&amp;IF(AD39&gt;=2," "&amp;INDEX($D39:$K39,IF(M39=1,2,1)+1),"")&amp;IF(AD39&gt;=3," "&amp;INDEX($D39:$K39,IF(M39=1,2,1)+2),"")))</f>
        <v/>
      </c>
      <c r="Q39">
        <f>IF(C39&lt;2,"",TRIM(IF(AND(2&gt;=(IF(M39=1,2,1)+AD39),2&lt;=C39-IF(S39="",0,1)),E39&amp;" ","")&amp;IF(AND(3&gt;=(IF(M39=1,2,1)+AD39),3&lt;=C39-IF(S39="",0,1)),F39&amp;" ","")&amp;IF(AND(4&gt;=(IF(M39=1,2,1)+AD39),4&lt;=C39-IF(S39="",0,1)),G39&amp;" ","")&amp;IF(AND(5&gt;=(IF(M39=1,2,1)+AD39),5&lt;=C39-IF(S39="",0,1)),H39&amp;" ","")&amp;IF(AND(6&gt;=(IF(M39=1,2,1)+AD39),6&lt;=C39-IF(S39="",0,1)),I39&amp;" ","")&amp;IF(AND(7&gt;=(IF(M39=1,2,1)+AD39),7&lt;=C39-IF(S39="",0,1)),J39&amp;" ","")&amp;IF(AND(8&gt;=(IF(M39=1,2,1)+AD39),8&lt;=C39-IF(S39="",0,1)),K39&amp;" ","")))</f>
        <v/>
      </c>
      <c r="R39">
        <f>IF(Q39="","",IFERROR(INDEX(資格マスタ!$B:$B,MATCH(ASC(SUBSTITUTE(SUBSTITUTE(Q39," ",""),"　","")),資格マスタ!$D:$D,0)),Q39))</f>
        <v/>
      </c>
      <c r="S39" s="132">
        <f>IF(C39&lt;2,"",IFERROR(IF(OR(LEFT(INDEX(D39:K39,MIN(8,MAX(1,C39))),2)="令和",LEFT(INDEX(D39:K39,MIN(8,MAX(1,C39))),2)="平成",LEFT(INDEX(D39:K39,MIN(8,MAX(1,C39))),2)="昭和"),DATE(VALUE(MID(INDEX(D39:K39,MIN(8,MAX(1,C39))),3,FIND("年",INDEX(D39:K39,MIN(8,MAX(1,C39))))-3))+IF(LEFT(INDEX(D39:K39,MIN(8,MAX(1,C39))),2)="令和",2018,IF(LEFT(INDEX(D39:K39,MIN(8,MAX(1,C39))),2)="平成",1988,1925)),VALUE(MID(INDEX(D39:K39,MIN(8,MAX(1,C39))),FIND("年",INDEX(D39:K39,MIN(8,MAX(1,C39))))+1,FIND("月",INDEX(D39:K39,MIN(8,MAX(1,C39))))-FIND("年",INDEX(D39:K39,MIN(8,MAX(1,C39))))-1)),VALUE(SUBSTITUTE(MID(INDEX(D39:K39,MIN(8,MAX(1,C39))),FIND("月",INDEX(D39:K39,MIN(8,MAX(1,C39))))+1,10),"日",""))),DATE(VALUE(TRIM(MID(SUBSTITUTE(AA39,"/",REPT(" ",50)),1,50))),VALUE(TRIM(MID(SUBSTITUTE(AA39,"/",REPT(" ",50)),51,50))),VALUE(TRIM(MID(SUBSTITUTE(AA39,"/",REPT(" ",50)),101,50))))),IFERROR(DATEVALUE(INDEX(D39:K39,MIN(8,MAX(1,C39)))),"")))</f>
        <v/>
      </c>
      <c r="T39">
        <f>IF(B39="","",IF(AB39&lt;&gt;"",AB39,IFERROR(MATCH(SUBSTITUTE(SUBSTITUTE(P39," ",""),"　",""),入力!$AJ$5:$AJ$44,0),"")))</f>
        <v/>
      </c>
      <c r="U39">
        <f>IF(T39="","",INDEX(入力!$D$5:$D$44,T39))</f>
        <v/>
      </c>
      <c r="V39">
        <f>IF(B39="","",IF(T39="","要確認（名簿と照合できません）",IF(R39="","要確認（資格名がありません）",IF(S39="","要確認（取得日が読めません）",IF((IF(INDEX(入力!$N$5:$N$44,T39)=R39,1,0)+IF(INDEX(入力!$P$5:$P$44,T39)=R39,1,0)+IF(INDEX(入力!$R$5:$R$44,T39)=R39,1,0)+IF(INDEX(入力!$T$5:$T$44,T39)=R39,1,0)+IF(INDEX(入力!$V$5:$V$44,T39)=R39,1,0)+IF(INDEX(入力!$X$5:$X$44,T39)=R39,1,0))+(COUNTIFS($T$6:$T$205,T39,$R$6:$R$205,R39,$X$6:$X$205,"&lt;"&amp;X39))&gt;0,"重複","反映")))))</f>
        <v/>
      </c>
      <c r="W39">
        <f>IF(V39="反映",1,0)</f>
        <v/>
      </c>
      <c r="X39" t="n">
        <v>39</v>
      </c>
      <c r="Y39">
        <f>IF(W39=0,"",COUNTIFS($T$6:$T$205,T39,$W$6:$W$205,1,$S$6:$S$205,"&lt;"&amp;S39)+COUNTIFS($T$6:$T$205,T39,$W$6:$W$205,1,$S$6:$S$205,S39,$X$6:$X$205,"&lt;"&amp;X39)+1)</f>
        <v/>
      </c>
      <c r="Z39">
        <f>IF(Y39="","",T39&amp;"_"&amp;Y39)</f>
        <v/>
      </c>
      <c r="AA39">
        <f>SUBSTITUTE(SUBSTITUTE(SUBSTITUTE(SUBSTITUTE(SUBSTITUTE(INDEX(D39:K39,MIN(8,MAX(1,C39))),"年","/"),"月","/"),"日",""),"-","/"),".","/")</f>
        <v/>
      </c>
      <c r="AB39">
        <f>IFERROR(MATCH(O39,入力!$C$5:$C$44,0),"")</f>
        <v/>
      </c>
      <c r="AC39">
        <f>IF(AB39="","",INDEX(入力!$AJ$5:$AJ$44,AB39))</f>
        <v/>
      </c>
      <c r="AD39">
        <f>IF(INDEX($D39:$K39,IF(M39=1,2,1))=AC39,1,IF(INDEX($D39:$K39,IF(M39=1,2,1))&amp;INDEX($D39:$K39,IF(M39=1,2,1)+1)=AC39,2,IF(INDEX($D39:$K39,IF(M39=1,2,1))&amp;INDEX($D39:$K39,IF(M39=1,2,1)+1)&amp;INDEX($D39:$K39,IF(M39=1,2,1)+2)=AC39,3,IF(AB39&lt;&gt;"",2,IF(ISNUMBER(MATCH(INDEX($D39:$K39,IF(M39=1,2,1)),入力!$AJ$5:$AJ$44,0)),1,IF(ISNUMBER(MATCH(INDEX($D39:$K39,IF(M39=1,2,1))&amp;INDEX($D39:$K39,IF(M39=1,2,1)+1),入力!$AJ$5:$AJ$44,0)),2,IF(ISNUMBER(MATCH(INDEX($D39:$K39,IF(M39=1,2,1))&amp;INDEX($D39:$K39,IF(M39=1,2,1)+1)&amp;INDEX($D39:$K39,IF(M39=1,2,1)+2),入力!$AJ$5:$AJ$44,0)),3,2)))))))</f>
        <v/>
      </c>
    </row>
    <row r="40">
      <c r="A40" s="131" t="n"/>
      <c r="B40">
        <f>TRIM(SUBSTITUTE(SUBSTITUTE(SUBSTITUTE(A40,CHAR(9)," "),"　"," "),CHAR(160)," "))</f>
        <v/>
      </c>
      <c r="C40">
        <f>IF(B40="",0,LEN(B40)-LEN(SUBSTITUTE(B40," ",""))+1)</f>
        <v/>
      </c>
      <c r="D40">
        <f>IF(C40&gt;=1,TRIM(MID(SUBSTITUTE(B40," ",REPT(" ",200)),1,200)),"")</f>
        <v/>
      </c>
      <c r="E40">
        <f>IF(C40&gt;=2,TRIM(MID(SUBSTITUTE(B40," ",REPT(" ",200)),201,200)),"")</f>
        <v/>
      </c>
      <c r="F40">
        <f>IF(C40&gt;=3,TRIM(MID(SUBSTITUTE(B40," ",REPT(" ",200)),401,200)),"")</f>
        <v/>
      </c>
      <c r="G40">
        <f>IF(C40&gt;=4,TRIM(MID(SUBSTITUTE(B40," ",REPT(" ",200)),601,200)),"")</f>
        <v/>
      </c>
      <c r="H40">
        <f>IF(C40&gt;=5,TRIM(MID(SUBSTITUTE(B40," ",REPT(" ",200)),801,200)),"")</f>
        <v/>
      </c>
      <c r="I40">
        <f>IF(C40&gt;=6,TRIM(MID(SUBSTITUTE(B40," ",REPT(" ",200)),1001,200)),"")</f>
        <v/>
      </c>
      <c r="J40">
        <f>IF(C40&gt;=7,TRIM(MID(SUBSTITUTE(B40," ",REPT(" ",200)),1201,200)),"")</f>
        <v/>
      </c>
      <c r="K40">
        <f>IF(C40&gt;=8,TRIM(MID(SUBSTITUTE(B40," ",REPT(" ",200)),1401,200)),"")</f>
        <v/>
      </c>
      <c r="L40">
        <f>SUBSTITUTE(SUBSTITUTE(SUBSTITUTE(D40,"年","-"),"組","-"),"番","")</f>
        <v/>
      </c>
      <c r="M40">
        <f>IF(D40="",0,IF(ISNUMBER(VALUE(SUBSTITUTE(L40,"-",""))),1,0))</f>
        <v/>
      </c>
      <c r="N40">
        <f>IF(M40=0,"",IFERROR(VALUE(TRIM(MID(SUBSTITUTE(L40,"-",REPT(" ",100)),101,100))),""))</f>
        <v/>
      </c>
      <c r="O40">
        <f>IF(M40=0,"",IFERROR(VALUE(TRIM(RIGHT(SUBSTITUTE(L40,"-",REPT(" ",100)),100))),""))</f>
        <v/>
      </c>
      <c r="P40">
        <f>IF(B40="","",TRIM(INDEX($D40:$K40,IF(M40=1,2,1))&amp;IF(AD40&gt;=2," "&amp;INDEX($D40:$K40,IF(M40=1,2,1)+1),"")&amp;IF(AD40&gt;=3," "&amp;INDEX($D40:$K40,IF(M40=1,2,1)+2),"")))</f>
        <v/>
      </c>
      <c r="Q40">
        <f>IF(C40&lt;2,"",TRIM(IF(AND(2&gt;=(IF(M40=1,2,1)+AD40),2&lt;=C40-IF(S40="",0,1)),E40&amp;" ","")&amp;IF(AND(3&gt;=(IF(M40=1,2,1)+AD40),3&lt;=C40-IF(S40="",0,1)),F40&amp;" ","")&amp;IF(AND(4&gt;=(IF(M40=1,2,1)+AD40),4&lt;=C40-IF(S40="",0,1)),G40&amp;" ","")&amp;IF(AND(5&gt;=(IF(M40=1,2,1)+AD40),5&lt;=C40-IF(S40="",0,1)),H40&amp;" ","")&amp;IF(AND(6&gt;=(IF(M40=1,2,1)+AD40),6&lt;=C40-IF(S40="",0,1)),I40&amp;" ","")&amp;IF(AND(7&gt;=(IF(M40=1,2,1)+AD40),7&lt;=C40-IF(S40="",0,1)),J40&amp;" ","")&amp;IF(AND(8&gt;=(IF(M40=1,2,1)+AD40),8&lt;=C40-IF(S40="",0,1)),K40&amp;" ","")))</f>
        <v/>
      </c>
      <c r="R40">
        <f>IF(Q40="","",IFERROR(INDEX(資格マスタ!$B:$B,MATCH(ASC(SUBSTITUTE(SUBSTITUTE(Q40," ",""),"　","")),資格マスタ!$D:$D,0)),Q40))</f>
        <v/>
      </c>
      <c r="S40" s="132">
        <f>IF(C40&lt;2,"",IFERROR(IF(OR(LEFT(INDEX(D40:K40,MIN(8,MAX(1,C40))),2)="令和",LEFT(INDEX(D40:K40,MIN(8,MAX(1,C40))),2)="平成",LEFT(INDEX(D40:K40,MIN(8,MAX(1,C40))),2)="昭和"),DATE(VALUE(MID(INDEX(D40:K40,MIN(8,MAX(1,C40))),3,FIND("年",INDEX(D40:K40,MIN(8,MAX(1,C40))))-3))+IF(LEFT(INDEX(D40:K40,MIN(8,MAX(1,C40))),2)="令和",2018,IF(LEFT(INDEX(D40:K40,MIN(8,MAX(1,C40))),2)="平成",1988,1925)),VALUE(MID(INDEX(D40:K40,MIN(8,MAX(1,C40))),FIND("年",INDEX(D40:K40,MIN(8,MAX(1,C40))))+1,FIND("月",INDEX(D40:K40,MIN(8,MAX(1,C40))))-FIND("年",INDEX(D40:K40,MIN(8,MAX(1,C40))))-1)),VALUE(SUBSTITUTE(MID(INDEX(D40:K40,MIN(8,MAX(1,C40))),FIND("月",INDEX(D40:K40,MIN(8,MAX(1,C40))))+1,10),"日",""))),DATE(VALUE(TRIM(MID(SUBSTITUTE(AA40,"/",REPT(" ",50)),1,50))),VALUE(TRIM(MID(SUBSTITUTE(AA40,"/",REPT(" ",50)),51,50))),VALUE(TRIM(MID(SUBSTITUTE(AA40,"/",REPT(" ",50)),101,50))))),IFERROR(DATEVALUE(INDEX(D40:K40,MIN(8,MAX(1,C40)))),"")))</f>
        <v/>
      </c>
      <c r="T40">
        <f>IF(B40="","",IF(AB40&lt;&gt;"",AB40,IFERROR(MATCH(SUBSTITUTE(SUBSTITUTE(P40," ",""),"　",""),入力!$AJ$5:$AJ$44,0),"")))</f>
        <v/>
      </c>
      <c r="U40">
        <f>IF(T40="","",INDEX(入力!$D$5:$D$44,T40))</f>
        <v/>
      </c>
      <c r="V40">
        <f>IF(B40="","",IF(T40="","要確認（名簿と照合できません）",IF(R40="","要確認（資格名がありません）",IF(S40="","要確認（取得日が読めません）",IF((IF(INDEX(入力!$N$5:$N$44,T40)=R40,1,0)+IF(INDEX(入力!$P$5:$P$44,T40)=R40,1,0)+IF(INDEX(入力!$R$5:$R$44,T40)=R40,1,0)+IF(INDEX(入力!$T$5:$T$44,T40)=R40,1,0)+IF(INDEX(入力!$V$5:$V$44,T40)=R40,1,0)+IF(INDEX(入力!$X$5:$X$44,T40)=R40,1,0))+(COUNTIFS($T$6:$T$205,T40,$R$6:$R$205,R40,$X$6:$X$205,"&lt;"&amp;X40))&gt;0,"重複","反映")))))</f>
        <v/>
      </c>
      <c r="W40">
        <f>IF(V40="反映",1,0)</f>
        <v/>
      </c>
      <c r="X40" t="n">
        <v>40</v>
      </c>
      <c r="Y40">
        <f>IF(W40=0,"",COUNTIFS($T$6:$T$205,T40,$W$6:$W$205,1,$S$6:$S$205,"&lt;"&amp;S40)+COUNTIFS($T$6:$T$205,T40,$W$6:$W$205,1,$S$6:$S$205,S40,$X$6:$X$205,"&lt;"&amp;X40)+1)</f>
        <v/>
      </c>
      <c r="Z40">
        <f>IF(Y40="","",T40&amp;"_"&amp;Y40)</f>
        <v/>
      </c>
      <c r="AA40">
        <f>SUBSTITUTE(SUBSTITUTE(SUBSTITUTE(SUBSTITUTE(SUBSTITUTE(INDEX(D40:K40,MIN(8,MAX(1,C40))),"年","/"),"月","/"),"日",""),"-","/"),".","/")</f>
        <v/>
      </c>
      <c r="AB40">
        <f>IFERROR(MATCH(O40,入力!$C$5:$C$44,0),"")</f>
        <v/>
      </c>
      <c r="AC40">
        <f>IF(AB40="","",INDEX(入力!$AJ$5:$AJ$44,AB40))</f>
        <v/>
      </c>
      <c r="AD40">
        <f>IF(INDEX($D40:$K40,IF(M40=1,2,1))=AC40,1,IF(INDEX($D40:$K40,IF(M40=1,2,1))&amp;INDEX($D40:$K40,IF(M40=1,2,1)+1)=AC40,2,IF(INDEX($D40:$K40,IF(M40=1,2,1))&amp;INDEX($D40:$K40,IF(M40=1,2,1)+1)&amp;INDEX($D40:$K40,IF(M40=1,2,1)+2)=AC40,3,IF(AB40&lt;&gt;"",2,IF(ISNUMBER(MATCH(INDEX($D40:$K40,IF(M40=1,2,1)),入力!$AJ$5:$AJ$44,0)),1,IF(ISNUMBER(MATCH(INDEX($D40:$K40,IF(M40=1,2,1))&amp;INDEX($D40:$K40,IF(M40=1,2,1)+1),入力!$AJ$5:$AJ$44,0)),2,IF(ISNUMBER(MATCH(INDEX($D40:$K40,IF(M40=1,2,1))&amp;INDEX($D40:$K40,IF(M40=1,2,1)+1)&amp;INDEX($D40:$K40,IF(M40=1,2,1)+2),入力!$AJ$5:$AJ$44,0)),3,2)))))))</f>
        <v/>
      </c>
    </row>
    <row r="41">
      <c r="A41" s="131" t="n"/>
      <c r="B41">
        <f>TRIM(SUBSTITUTE(SUBSTITUTE(SUBSTITUTE(A41,CHAR(9)," "),"　"," "),CHAR(160)," "))</f>
        <v/>
      </c>
      <c r="C41">
        <f>IF(B41="",0,LEN(B41)-LEN(SUBSTITUTE(B41," ",""))+1)</f>
        <v/>
      </c>
      <c r="D41">
        <f>IF(C41&gt;=1,TRIM(MID(SUBSTITUTE(B41," ",REPT(" ",200)),1,200)),"")</f>
        <v/>
      </c>
      <c r="E41">
        <f>IF(C41&gt;=2,TRIM(MID(SUBSTITUTE(B41," ",REPT(" ",200)),201,200)),"")</f>
        <v/>
      </c>
      <c r="F41">
        <f>IF(C41&gt;=3,TRIM(MID(SUBSTITUTE(B41," ",REPT(" ",200)),401,200)),"")</f>
        <v/>
      </c>
      <c r="G41">
        <f>IF(C41&gt;=4,TRIM(MID(SUBSTITUTE(B41," ",REPT(" ",200)),601,200)),"")</f>
        <v/>
      </c>
      <c r="H41">
        <f>IF(C41&gt;=5,TRIM(MID(SUBSTITUTE(B41," ",REPT(" ",200)),801,200)),"")</f>
        <v/>
      </c>
      <c r="I41">
        <f>IF(C41&gt;=6,TRIM(MID(SUBSTITUTE(B41," ",REPT(" ",200)),1001,200)),"")</f>
        <v/>
      </c>
      <c r="J41">
        <f>IF(C41&gt;=7,TRIM(MID(SUBSTITUTE(B41," ",REPT(" ",200)),1201,200)),"")</f>
        <v/>
      </c>
      <c r="K41">
        <f>IF(C41&gt;=8,TRIM(MID(SUBSTITUTE(B41," ",REPT(" ",200)),1401,200)),"")</f>
        <v/>
      </c>
      <c r="L41">
        <f>SUBSTITUTE(SUBSTITUTE(SUBSTITUTE(D41,"年","-"),"組","-"),"番","")</f>
        <v/>
      </c>
      <c r="M41">
        <f>IF(D41="",0,IF(ISNUMBER(VALUE(SUBSTITUTE(L41,"-",""))),1,0))</f>
        <v/>
      </c>
      <c r="N41">
        <f>IF(M41=0,"",IFERROR(VALUE(TRIM(MID(SUBSTITUTE(L41,"-",REPT(" ",100)),101,100))),""))</f>
        <v/>
      </c>
      <c r="O41">
        <f>IF(M41=0,"",IFERROR(VALUE(TRIM(RIGHT(SUBSTITUTE(L41,"-",REPT(" ",100)),100))),""))</f>
        <v/>
      </c>
      <c r="P41">
        <f>IF(B41="","",TRIM(INDEX($D41:$K41,IF(M41=1,2,1))&amp;IF(AD41&gt;=2," "&amp;INDEX($D41:$K41,IF(M41=1,2,1)+1),"")&amp;IF(AD41&gt;=3," "&amp;INDEX($D41:$K41,IF(M41=1,2,1)+2),"")))</f>
        <v/>
      </c>
      <c r="Q41">
        <f>IF(C41&lt;2,"",TRIM(IF(AND(2&gt;=(IF(M41=1,2,1)+AD41),2&lt;=C41-IF(S41="",0,1)),E41&amp;" ","")&amp;IF(AND(3&gt;=(IF(M41=1,2,1)+AD41),3&lt;=C41-IF(S41="",0,1)),F41&amp;" ","")&amp;IF(AND(4&gt;=(IF(M41=1,2,1)+AD41),4&lt;=C41-IF(S41="",0,1)),G41&amp;" ","")&amp;IF(AND(5&gt;=(IF(M41=1,2,1)+AD41),5&lt;=C41-IF(S41="",0,1)),H41&amp;" ","")&amp;IF(AND(6&gt;=(IF(M41=1,2,1)+AD41),6&lt;=C41-IF(S41="",0,1)),I41&amp;" ","")&amp;IF(AND(7&gt;=(IF(M41=1,2,1)+AD41),7&lt;=C41-IF(S41="",0,1)),J41&amp;" ","")&amp;IF(AND(8&gt;=(IF(M41=1,2,1)+AD41),8&lt;=C41-IF(S41="",0,1)),K41&amp;" ","")))</f>
        <v/>
      </c>
      <c r="R41">
        <f>IF(Q41="","",IFERROR(INDEX(資格マスタ!$B:$B,MATCH(ASC(SUBSTITUTE(SUBSTITUTE(Q41," ",""),"　","")),資格マスタ!$D:$D,0)),Q41))</f>
        <v/>
      </c>
      <c r="S41" s="132">
        <f>IF(C41&lt;2,"",IFERROR(IF(OR(LEFT(INDEX(D41:K41,MIN(8,MAX(1,C41))),2)="令和",LEFT(INDEX(D41:K41,MIN(8,MAX(1,C41))),2)="平成",LEFT(INDEX(D41:K41,MIN(8,MAX(1,C41))),2)="昭和"),DATE(VALUE(MID(INDEX(D41:K41,MIN(8,MAX(1,C41))),3,FIND("年",INDEX(D41:K41,MIN(8,MAX(1,C41))))-3))+IF(LEFT(INDEX(D41:K41,MIN(8,MAX(1,C41))),2)="令和",2018,IF(LEFT(INDEX(D41:K41,MIN(8,MAX(1,C41))),2)="平成",1988,1925)),VALUE(MID(INDEX(D41:K41,MIN(8,MAX(1,C41))),FIND("年",INDEX(D41:K41,MIN(8,MAX(1,C41))))+1,FIND("月",INDEX(D41:K41,MIN(8,MAX(1,C41))))-FIND("年",INDEX(D41:K41,MIN(8,MAX(1,C41))))-1)),VALUE(SUBSTITUTE(MID(INDEX(D41:K41,MIN(8,MAX(1,C41))),FIND("月",INDEX(D41:K41,MIN(8,MAX(1,C41))))+1,10),"日",""))),DATE(VALUE(TRIM(MID(SUBSTITUTE(AA41,"/",REPT(" ",50)),1,50))),VALUE(TRIM(MID(SUBSTITUTE(AA41,"/",REPT(" ",50)),51,50))),VALUE(TRIM(MID(SUBSTITUTE(AA41,"/",REPT(" ",50)),101,50))))),IFERROR(DATEVALUE(INDEX(D41:K41,MIN(8,MAX(1,C41)))),"")))</f>
        <v/>
      </c>
      <c r="T41">
        <f>IF(B41="","",IF(AB41&lt;&gt;"",AB41,IFERROR(MATCH(SUBSTITUTE(SUBSTITUTE(P41," ",""),"　",""),入力!$AJ$5:$AJ$44,0),"")))</f>
        <v/>
      </c>
      <c r="U41">
        <f>IF(T41="","",INDEX(入力!$D$5:$D$44,T41))</f>
        <v/>
      </c>
      <c r="V41">
        <f>IF(B41="","",IF(T41="","要確認（名簿と照合できません）",IF(R41="","要確認（資格名がありません）",IF(S41="","要確認（取得日が読めません）",IF((IF(INDEX(入力!$N$5:$N$44,T41)=R41,1,0)+IF(INDEX(入力!$P$5:$P$44,T41)=R41,1,0)+IF(INDEX(入力!$R$5:$R$44,T41)=R41,1,0)+IF(INDEX(入力!$T$5:$T$44,T41)=R41,1,0)+IF(INDEX(入力!$V$5:$V$44,T41)=R41,1,0)+IF(INDEX(入力!$X$5:$X$44,T41)=R41,1,0))+(COUNTIFS($T$6:$T$205,T41,$R$6:$R$205,R41,$X$6:$X$205,"&lt;"&amp;X41))&gt;0,"重複","反映")))))</f>
        <v/>
      </c>
      <c r="W41">
        <f>IF(V41="反映",1,0)</f>
        <v/>
      </c>
      <c r="X41" t="n">
        <v>41</v>
      </c>
      <c r="Y41">
        <f>IF(W41=0,"",COUNTIFS($T$6:$T$205,T41,$W$6:$W$205,1,$S$6:$S$205,"&lt;"&amp;S41)+COUNTIFS($T$6:$T$205,T41,$W$6:$W$205,1,$S$6:$S$205,S41,$X$6:$X$205,"&lt;"&amp;X41)+1)</f>
        <v/>
      </c>
      <c r="Z41">
        <f>IF(Y41="","",T41&amp;"_"&amp;Y41)</f>
        <v/>
      </c>
      <c r="AA41">
        <f>SUBSTITUTE(SUBSTITUTE(SUBSTITUTE(SUBSTITUTE(SUBSTITUTE(INDEX(D41:K41,MIN(8,MAX(1,C41))),"年","/"),"月","/"),"日",""),"-","/"),".","/")</f>
        <v/>
      </c>
      <c r="AB41">
        <f>IFERROR(MATCH(O41,入力!$C$5:$C$44,0),"")</f>
        <v/>
      </c>
      <c r="AC41">
        <f>IF(AB41="","",INDEX(入力!$AJ$5:$AJ$44,AB41))</f>
        <v/>
      </c>
      <c r="AD41">
        <f>IF(INDEX($D41:$K41,IF(M41=1,2,1))=AC41,1,IF(INDEX($D41:$K41,IF(M41=1,2,1))&amp;INDEX($D41:$K41,IF(M41=1,2,1)+1)=AC41,2,IF(INDEX($D41:$K41,IF(M41=1,2,1))&amp;INDEX($D41:$K41,IF(M41=1,2,1)+1)&amp;INDEX($D41:$K41,IF(M41=1,2,1)+2)=AC41,3,IF(AB41&lt;&gt;"",2,IF(ISNUMBER(MATCH(INDEX($D41:$K41,IF(M41=1,2,1)),入力!$AJ$5:$AJ$44,0)),1,IF(ISNUMBER(MATCH(INDEX($D41:$K41,IF(M41=1,2,1))&amp;INDEX($D41:$K41,IF(M41=1,2,1)+1),入力!$AJ$5:$AJ$44,0)),2,IF(ISNUMBER(MATCH(INDEX($D41:$K41,IF(M41=1,2,1))&amp;INDEX($D41:$K41,IF(M41=1,2,1)+1)&amp;INDEX($D41:$K41,IF(M41=1,2,1)+2),入力!$AJ$5:$AJ$44,0)),3,2)))))))</f>
        <v/>
      </c>
    </row>
    <row r="42">
      <c r="A42" s="131" t="n"/>
      <c r="B42">
        <f>TRIM(SUBSTITUTE(SUBSTITUTE(SUBSTITUTE(A42,CHAR(9)," "),"　"," "),CHAR(160)," "))</f>
        <v/>
      </c>
      <c r="C42">
        <f>IF(B42="",0,LEN(B42)-LEN(SUBSTITUTE(B42," ",""))+1)</f>
        <v/>
      </c>
      <c r="D42">
        <f>IF(C42&gt;=1,TRIM(MID(SUBSTITUTE(B42," ",REPT(" ",200)),1,200)),"")</f>
        <v/>
      </c>
      <c r="E42">
        <f>IF(C42&gt;=2,TRIM(MID(SUBSTITUTE(B42," ",REPT(" ",200)),201,200)),"")</f>
        <v/>
      </c>
      <c r="F42">
        <f>IF(C42&gt;=3,TRIM(MID(SUBSTITUTE(B42," ",REPT(" ",200)),401,200)),"")</f>
        <v/>
      </c>
      <c r="G42">
        <f>IF(C42&gt;=4,TRIM(MID(SUBSTITUTE(B42," ",REPT(" ",200)),601,200)),"")</f>
        <v/>
      </c>
      <c r="H42">
        <f>IF(C42&gt;=5,TRIM(MID(SUBSTITUTE(B42," ",REPT(" ",200)),801,200)),"")</f>
        <v/>
      </c>
      <c r="I42">
        <f>IF(C42&gt;=6,TRIM(MID(SUBSTITUTE(B42," ",REPT(" ",200)),1001,200)),"")</f>
        <v/>
      </c>
      <c r="J42">
        <f>IF(C42&gt;=7,TRIM(MID(SUBSTITUTE(B42," ",REPT(" ",200)),1201,200)),"")</f>
        <v/>
      </c>
      <c r="K42">
        <f>IF(C42&gt;=8,TRIM(MID(SUBSTITUTE(B42," ",REPT(" ",200)),1401,200)),"")</f>
        <v/>
      </c>
      <c r="L42">
        <f>SUBSTITUTE(SUBSTITUTE(SUBSTITUTE(D42,"年","-"),"組","-"),"番","")</f>
        <v/>
      </c>
      <c r="M42">
        <f>IF(D42="",0,IF(ISNUMBER(VALUE(SUBSTITUTE(L42,"-",""))),1,0))</f>
        <v/>
      </c>
      <c r="N42">
        <f>IF(M42=0,"",IFERROR(VALUE(TRIM(MID(SUBSTITUTE(L42,"-",REPT(" ",100)),101,100))),""))</f>
        <v/>
      </c>
      <c r="O42">
        <f>IF(M42=0,"",IFERROR(VALUE(TRIM(RIGHT(SUBSTITUTE(L42,"-",REPT(" ",100)),100))),""))</f>
        <v/>
      </c>
      <c r="P42">
        <f>IF(B42="","",TRIM(INDEX($D42:$K42,IF(M42=1,2,1))&amp;IF(AD42&gt;=2," "&amp;INDEX($D42:$K42,IF(M42=1,2,1)+1),"")&amp;IF(AD42&gt;=3," "&amp;INDEX($D42:$K42,IF(M42=1,2,1)+2),"")))</f>
        <v/>
      </c>
      <c r="Q42">
        <f>IF(C42&lt;2,"",TRIM(IF(AND(2&gt;=(IF(M42=1,2,1)+AD42),2&lt;=C42-IF(S42="",0,1)),E42&amp;" ","")&amp;IF(AND(3&gt;=(IF(M42=1,2,1)+AD42),3&lt;=C42-IF(S42="",0,1)),F42&amp;" ","")&amp;IF(AND(4&gt;=(IF(M42=1,2,1)+AD42),4&lt;=C42-IF(S42="",0,1)),G42&amp;" ","")&amp;IF(AND(5&gt;=(IF(M42=1,2,1)+AD42),5&lt;=C42-IF(S42="",0,1)),H42&amp;" ","")&amp;IF(AND(6&gt;=(IF(M42=1,2,1)+AD42),6&lt;=C42-IF(S42="",0,1)),I42&amp;" ","")&amp;IF(AND(7&gt;=(IF(M42=1,2,1)+AD42),7&lt;=C42-IF(S42="",0,1)),J42&amp;" ","")&amp;IF(AND(8&gt;=(IF(M42=1,2,1)+AD42),8&lt;=C42-IF(S42="",0,1)),K42&amp;" ","")))</f>
        <v/>
      </c>
      <c r="R42">
        <f>IF(Q42="","",IFERROR(INDEX(資格マスタ!$B:$B,MATCH(ASC(SUBSTITUTE(SUBSTITUTE(Q42," ",""),"　","")),資格マスタ!$D:$D,0)),Q42))</f>
        <v/>
      </c>
      <c r="S42" s="132">
        <f>IF(C42&lt;2,"",IFERROR(IF(OR(LEFT(INDEX(D42:K42,MIN(8,MAX(1,C42))),2)="令和",LEFT(INDEX(D42:K42,MIN(8,MAX(1,C42))),2)="平成",LEFT(INDEX(D42:K42,MIN(8,MAX(1,C42))),2)="昭和"),DATE(VALUE(MID(INDEX(D42:K42,MIN(8,MAX(1,C42))),3,FIND("年",INDEX(D42:K42,MIN(8,MAX(1,C42))))-3))+IF(LEFT(INDEX(D42:K42,MIN(8,MAX(1,C42))),2)="令和",2018,IF(LEFT(INDEX(D42:K42,MIN(8,MAX(1,C42))),2)="平成",1988,1925)),VALUE(MID(INDEX(D42:K42,MIN(8,MAX(1,C42))),FIND("年",INDEX(D42:K42,MIN(8,MAX(1,C42))))+1,FIND("月",INDEX(D42:K42,MIN(8,MAX(1,C42))))-FIND("年",INDEX(D42:K42,MIN(8,MAX(1,C42))))-1)),VALUE(SUBSTITUTE(MID(INDEX(D42:K42,MIN(8,MAX(1,C42))),FIND("月",INDEX(D42:K42,MIN(8,MAX(1,C42))))+1,10),"日",""))),DATE(VALUE(TRIM(MID(SUBSTITUTE(AA42,"/",REPT(" ",50)),1,50))),VALUE(TRIM(MID(SUBSTITUTE(AA42,"/",REPT(" ",50)),51,50))),VALUE(TRIM(MID(SUBSTITUTE(AA42,"/",REPT(" ",50)),101,50))))),IFERROR(DATEVALUE(INDEX(D42:K42,MIN(8,MAX(1,C42)))),"")))</f>
        <v/>
      </c>
      <c r="T42">
        <f>IF(B42="","",IF(AB42&lt;&gt;"",AB42,IFERROR(MATCH(SUBSTITUTE(SUBSTITUTE(P42," ",""),"　",""),入力!$AJ$5:$AJ$44,0),"")))</f>
        <v/>
      </c>
      <c r="U42">
        <f>IF(T42="","",INDEX(入力!$D$5:$D$44,T42))</f>
        <v/>
      </c>
      <c r="V42">
        <f>IF(B42="","",IF(T42="","要確認（名簿と照合できません）",IF(R42="","要確認（資格名がありません）",IF(S42="","要確認（取得日が読めません）",IF((IF(INDEX(入力!$N$5:$N$44,T42)=R42,1,0)+IF(INDEX(入力!$P$5:$P$44,T42)=R42,1,0)+IF(INDEX(入力!$R$5:$R$44,T42)=R42,1,0)+IF(INDEX(入力!$T$5:$T$44,T42)=R42,1,0)+IF(INDEX(入力!$V$5:$V$44,T42)=R42,1,0)+IF(INDEX(入力!$X$5:$X$44,T42)=R42,1,0))+(COUNTIFS($T$6:$T$205,T42,$R$6:$R$205,R42,$X$6:$X$205,"&lt;"&amp;X42))&gt;0,"重複","反映")))))</f>
        <v/>
      </c>
      <c r="W42">
        <f>IF(V42="反映",1,0)</f>
        <v/>
      </c>
      <c r="X42" t="n">
        <v>42</v>
      </c>
      <c r="Y42">
        <f>IF(W42=0,"",COUNTIFS($T$6:$T$205,T42,$W$6:$W$205,1,$S$6:$S$205,"&lt;"&amp;S42)+COUNTIFS($T$6:$T$205,T42,$W$6:$W$205,1,$S$6:$S$205,S42,$X$6:$X$205,"&lt;"&amp;X42)+1)</f>
        <v/>
      </c>
      <c r="Z42">
        <f>IF(Y42="","",T42&amp;"_"&amp;Y42)</f>
        <v/>
      </c>
      <c r="AA42">
        <f>SUBSTITUTE(SUBSTITUTE(SUBSTITUTE(SUBSTITUTE(SUBSTITUTE(INDEX(D42:K42,MIN(8,MAX(1,C42))),"年","/"),"月","/"),"日",""),"-","/"),".","/")</f>
        <v/>
      </c>
      <c r="AB42">
        <f>IFERROR(MATCH(O42,入力!$C$5:$C$44,0),"")</f>
        <v/>
      </c>
      <c r="AC42">
        <f>IF(AB42="","",INDEX(入力!$AJ$5:$AJ$44,AB42))</f>
        <v/>
      </c>
      <c r="AD42">
        <f>IF(INDEX($D42:$K42,IF(M42=1,2,1))=AC42,1,IF(INDEX($D42:$K42,IF(M42=1,2,1))&amp;INDEX($D42:$K42,IF(M42=1,2,1)+1)=AC42,2,IF(INDEX($D42:$K42,IF(M42=1,2,1))&amp;INDEX($D42:$K42,IF(M42=1,2,1)+1)&amp;INDEX($D42:$K42,IF(M42=1,2,1)+2)=AC42,3,IF(AB42&lt;&gt;"",2,IF(ISNUMBER(MATCH(INDEX($D42:$K42,IF(M42=1,2,1)),入力!$AJ$5:$AJ$44,0)),1,IF(ISNUMBER(MATCH(INDEX($D42:$K42,IF(M42=1,2,1))&amp;INDEX($D42:$K42,IF(M42=1,2,1)+1),入力!$AJ$5:$AJ$44,0)),2,IF(ISNUMBER(MATCH(INDEX($D42:$K42,IF(M42=1,2,1))&amp;INDEX($D42:$K42,IF(M42=1,2,1)+1)&amp;INDEX($D42:$K42,IF(M42=1,2,1)+2),入力!$AJ$5:$AJ$44,0)),3,2)))))))</f>
        <v/>
      </c>
    </row>
    <row r="43">
      <c r="A43" s="131" t="n"/>
      <c r="B43">
        <f>TRIM(SUBSTITUTE(SUBSTITUTE(SUBSTITUTE(A43,CHAR(9)," "),"　"," "),CHAR(160)," "))</f>
        <v/>
      </c>
      <c r="C43">
        <f>IF(B43="",0,LEN(B43)-LEN(SUBSTITUTE(B43," ",""))+1)</f>
        <v/>
      </c>
      <c r="D43">
        <f>IF(C43&gt;=1,TRIM(MID(SUBSTITUTE(B43," ",REPT(" ",200)),1,200)),"")</f>
        <v/>
      </c>
      <c r="E43">
        <f>IF(C43&gt;=2,TRIM(MID(SUBSTITUTE(B43," ",REPT(" ",200)),201,200)),"")</f>
        <v/>
      </c>
      <c r="F43">
        <f>IF(C43&gt;=3,TRIM(MID(SUBSTITUTE(B43," ",REPT(" ",200)),401,200)),"")</f>
        <v/>
      </c>
      <c r="G43">
        <f>IF(C43&gt;=4,TRIM(MID(SUBSTITUTE(B43," ",REPT(" ",200)),601,200)),"")</f>
        <v/>
      </c>
      <c r="H43">
        <f>IF(C43&gt;=5,TRIM(MID(SUBSTITUTE(B43," ",REPT(" ",200)),801,200)),"")</f>
        <v/>
      </c>
      <c r="I43">
        <f>IF(C43&gt;=6,TRIM(MID(SUBSTITUTE(B43," ",REPT(" ",200)),1001,200)),"")</f>
        <v/>
      </c>
      <c r="J43">
        <f>IF(C43&gt;=7,TRIM(MID(SUBSTITUTE(B43," ",REPT(" ",200)),1201,200)),"")</f>
        <v/>
      </c>
      <c r="K43">
        <f>IF(C43&gt;=8,TRIM(MID(SUBSTITUTE(B43," ",REPT(" ",200)),1401,200)),"")</f>
        <v/>
      </c>
      <c r="L43">
        <f>SUBSTITUTE(SUBSTITUTE(SUBSTITUTE(D43,"年","-"),"組","-"),"番","")</f>
        <v/>
      </c>
      <c r="M43">
        <f>IF(D43="",0,IF(ISNUMBER(VALUE(SUBSTITUTE(L43,"-",""))),1,0))</f>
        <v/>
      </c>
      <c r="N43">
        <f>IF(M43=0,"",IFERROR(VALUE(TRIM(MID(SUBSTITUTE(L43,"-",REPT(" ",100)),101,100))),""))</f>
        <v/>
      </c>
      <c r="O43">
        <f>IF(M43=0,"",IFERROR(VALUE(TRIM(RIGHT(SUBSTITUTE(L43,"-",REPT(" ",100)),100))),""))</f>
        <v/>
      </c>
      <c r="P43">
        <f>IF(B43="","",TRIM(INDEX($D43:$K43,IF(M43=1,2,1))&amp;IF(AD43&gt;=2," "&amp;INDEX($D43:$K43,IF(M43=1,2,1)+1),"")&amp;IF(AD43&gt;=3," "&amp;INDEX($D43:$K43,IF(M43=1,2,1)+2),"")))</f>
        <v/>
      </c>
      <c r="Q43">
        <f>IF(C43&lt;2,"",TRIM(IF(AND(2&gt;=(IF(M43=1,2,1)+AD43),2&lt;=C43-IF(S43="",0,1)),E43&amp;" ","")&amp;IF(AND(3&gt;=(IF(M43=1,2,1)+AD43),3&lt;=C43-IF(S43="",0,1)),F43&amp;" ","")&amp;IF(AND(4&gt;=(IF(M43=1,2,1)+AD43),4&lt;=C43-IF(S43="",0,1)),G43&amp;" ","")&amp;IF(AND(5&gt;=(IF(M43=1,2,1)+AD43),5&lt;=C43-IF(S43="",0,1)),H43&amp;" ","")&amp;IF(AND(6&gt;=(IF(M43=1,2,1)+AD43),6&lt;=C43-IF(S43="",0,1)),I43&amp;" ","")&amp;IF(AND(7&gt;=(IF(M43=1,2,1)+AD43),7&lt;=C43-IF(S43="",0,1)),J43&amp;" ","")&amp;IF(AND(8&gt;=(IF(M43=1,2,1)+AD43),8&lt;=C43-IF(S43="",0,1)),K43&amp;" ","")))</f>
        <v/>
      </c>
      <c r="R43">
        <f>IF(Q43="","",IFERROR(INDEX(資格マスタ!$B:$B,MATCH(ASC(SUBSTITUTE(SUBSTITUTE(Q43," ",""),"　","")),資格マスタ!$D:$D,0)),Q43))</f>
        <v/>
      </c>
      <c r="S43" s="132">
        <f>IF(C43&lt;2,"",IFERROR(IF(OR(LEFT(INDEX(D43:K43,MIN(8,MAX(1,C43))),2)="令和",LEFT(INDEX(D43:K43,MIN(8,MAX(1,C43))),2)="平成",LEFT(INDEX(D43:K43,MIN(8,MAX(1,C43))),2)="昭和"),DATE(VALUE(MID(INDEX(D43:K43,MIN(8,MAX(1,C43))),3,FIND("年",INDEX(D43:K43,MIN(8,MAX(1,C43))))-3))+IF(LEFT(INDEX(D43:K43,MIN(8,MAX(1,C43))),2)="令和",2018,IF(LEFT(INDEX(D43:K43,MIN(8,MAX(1,C43))),2)="平成",1988,1925)),VALUE(MID(INDEX(D43:K43,MIN(8,MAX(1,C43))),FIND("年",INDEX(D43:K43,MIN(8,MAX(1,C43))))+1,FIND("月",INDEX(D43:K43,MIN(8,MAX(1,C43))))-FIND("年",INDEX(D43:K43,MIN(8,MAX(1,C43))))-1)),VALUE(SUBSTITUTE(MID(INDEX(D43:K43,MIN(8,MAX(1,C43))),FIND("月",INDEX(D43:K43,MIN(8,MAX(1,C43))))+1,10),"日",""))),DATE(VALUE(TRIM(MID(SUBSTITUTE(AA43,"/",REPT(" ",50)),1,50))),VALUE(TRIM(MID(SUBSTITUTE(AA43,"/",REPT(" ",50)),51,50))),VALUE(TRIM(MID(SUBSTITUTE(AA43,"/",REPT(" ",50)),101,50))))),IFERROR(DATEVALUE(INDEX(D43:K43,MIN(8,MAX(1,C43)))),"")))</f>
        <v/>
      </c>
      <c r="T43">
        <f>IF(B43="","",IF(AB43&lt;&gt;"",AB43,IFERROR(MATCH(SUBSTITUTE(SUBSTITUTE(P43," ",""),"　",""),入力!$AJ$5:$AJ$44,0),"")))</f>
        <v/>
      </c>
      <c r="U43">
        <f>IF(T43="","",INDEX(入力!$D$5:$D$44,T43))</f>
        <v/>
      </c>
      <c r="V43">
        <f>IF(B43="","",IF(T43="","要確認（名簿と照合できません）",IF(R43="","要確認（資格名がありません）",IF(S43="","要確認（取得日が読めません）",IF((IF(INDEX(入力!$N$5:$N$44,T43)=R43,1,0)+IF(INDEX(入力!$P$5:$P$44,T43)=R43,1,0)+IF(INDEX(入力!$R$5:$R$44,T43)=R43,1,0)+IF(INDEX(入力!$T$5:$T$44,T43)=R43,1,0)+IF(INDEX(入力!$V$5:$V$44,T43)=R43,1,0)+IF(INDEX(入力!$X$5:$X$44,T43)=R43,1,0))+(COUNTIFS($T$6:$T$205,T43,$R$6:$R$205,R43,$X$6:$X$205,"&lt;"&amp;X43))&gt;0,"重複","反映")))))</f>
        <v/>
      </c>
      <c r="W43">
        <f>IF(V43="反映",1,0)</f>
        <v/>
      </c>
      <c r="X43" t="n">
        <v>43</v>
      </c>
      <c r="Y43">
        <f>IF(W43=0,"",COUNTIFS($T$6:$T$205,T43,$W$6:$W$205,1,$S$6:$S$205,"&lt;"&amp;S43)+COUNTIFS($T$6:$T$205,T43,$W$6:$W$205,1,$S$6:$S$205,S43,$X$6:$X$205,"&lt;"&amp;X43)+1)</f>
        <v/>
      </c>
      <c r="Z43">
        <f>IF(Y43="","",T43&amp;"_"&amp;Y43)</f>
        <v/>
      </c>
      <c r="AA43">
        <f>SUBSTITUTE(SUBSTITUTE(SUBSTITUTE(SUBSTITUTE(SUBSTITUTE(INDEX(D43:K43,MIN(8,MAX(1,C43))),"年","/"),"月","/"),"日",""),"-","/"),".","/")</f>
        <v/>
      </c>
      <c r="AB43">
        <f>IFERROR(MATCH(O43,入力!$C$5:$C$44,0),"")</f>
        <v/>
      </c>
      <c r="AC43">
        <f>IF(AB43="","",INDEX(入力!$AJ$5:$AJ$44,AB43))</f>
        <v/>
      </c>
      <c r="AD43">
        <f>IF(INDEX($D43:$K43,IF(M43=1,2,1))=AC43,1,IF(INDEX($D43:$K43,IF(M43=1,2,1))&amp;INDEX($D43:$K43,IF(M43=1,2,1)+1)=AC43,2,IF(INDEX($D43:$K43,IF(M43=1,2,1))&amp;INDEX($D43:$K43,IF(M43=1,2,1)+1)&amp;INDEX($D43:$K43,IF(M43=1,2,1)+2)=AC43,3,IF(AB43&lt;&gt;"",2,IF(ISNUMBER(MATCH(INDEX($D43:$K43,IF(M43=1,2,1)),入力!$AJ$5:$AJ$44,0)),1,IF(ISNUMBER(MATCH(INDEX($D43:$K43,IF(M43=1,2,1))&amp;INDEX($D43:$K43,IF(M43=1,2,1)+1),入力!$AJ$5:$AJ$44,0)),2,IF(ISNUMBER(MATCH(INDEX($D43:$K43,IF(M43=1,2,1))&amp;INDEX($D43:$K43,IF(M43=1,2,1)+1)&amp;INDEX($D43:$K43,IF(M43=1,2,1)+2),入力!$AJ$5:$AJ$44,0)),3,2)))))))</f>
        <v/>
      </c>
    </row>
    <row r="44">
      <c r="A44" s="131" t="n"/>
      <c r="B44">
        <f>TRIM(SUBSTITUTE(SUBSTITUTE(SUBSTITUTE(A44,CHAR(9)," "),"　"," "),CHAR(160)," "))</f>
        <v/>
      </c>
      <c r="C44">
        <f>IF(B44="",0,LEN(B44)-LEN(SUBSTITUTE(B44," ",""))+1)</f>
        <v/>
      </c>
      <c r="D44">
        <f>IF(C44&gt;=1,TRIM(MID(SUBSTITUTE(B44," ",REPT(" ",200)),1,200)),"")</f>
        <v/>
      </c>
      <c r="E44">
        <f>IF(C44&gt;=2,TRIM(MID(SUBSTITUTE(B44," ",REPT(" ",200)),201,200)),"")</f>
        <v/>
      </c>
      <c r="F44">
        <f>IF(C44&gt;=3,TRIM(MID(SUBSTITUTE(B44," ",REPT(" ",200)),401,200)),"")</f>
        <v/>
      </c>
      <c r="G44">
        <f>IF(C44&gt;=4,TRIM(MID(SUBSTITUTE(B44," ",REPT(" ",200)),601,200)),"")</f>
        <v/>
      </c>
      <c r="H44">
        <f>IF(C44&gt;=5,TRIM(MID(SUBSTITUTE(B44," ",REPT(" ",200)),801,200)),"")</f>
        <v/>
      </c>
      <c r="I44">
        <f>IF(C44&gt;=6,TRIM(MID(SUBSTITUTE(B44," ",REPT(" ",200)),1001,200)),"")</f>
        <v/>
      </c>
      <c r="J44">
        <f>IF(C44&gt;=7,TRIM(MID(SUBSTITUTE(B44," ",REPT(" ",200)),1201,200)),"")</f>
        <v/>
      </c>
      <c r="K44">
        <f>IF(C44&gt;=8,TRIM(MID(SUBSTITUTE(B44," ",REPT(" ",200)),1401,200)),"")</f>
        <v/>
      </c>
      <c r="L44">
        <f>SUBSTITUTE(SUBSTITUTE(SUBSTITUTE(D44,"年","-"),"組","-"),"番","")</f>
        <v/>
      </c>
      <c r="M44">
        <f>IF(D44="",0,IF(ISNUMBER(VALUE(SUBSTITUTE(L44,"-",""))),1,0))</f>
        <v/>
      </c>
      <c r="N44">
        <f>IF(M44=0,"",IFERROR(VALUE(TRIM(MID(SUBSTITUTE(L44,"-",REPT(" ",100)),101,100))),""))</f>
        <v/>
      </c>
      <c r="O44">
        <f>IF(M44=0,"",IFERROR(VALUE(TRIM(RIGHT(SUBSTITUTE(L44,"-",REPT(" ",100)),100))),""))</f>
        <v/>
      </c>
      <c r="P44">
        <f>IF(B44="","",TRIM(INDEX($D44:$K44,IF(M44=1,2,1))&amp;IF(AD44&gt;=2," "&amp;INDEX($D44:$K44,IF(M44=1,2,1)+1),"")&amp;IF(AD44&gt;=3," "&amp;INDEX($D44:$K44,IF(M44=1,2,1)+2),"")))</f>
        <v/>
      </c>
      <c r="Q44">
        <f>IF(C44&lt;2,"",TRIM(IF(AND(2&gt;=(IF(M44=1,2,1)+AD44),2&lt;=C44-IF(S44="",0,1)),E44&amp;" ","")&amp;IF(AND(3&gt;=(IF(M44=1,2,1)+AD44),3&lt;=C44-IF(S44="",0,1)),F44&amp;" ","")&amp;IF(AND(4&gt;=(IF(M44=1,2,1)+AD44),4&lt;=C44-IF(S44="",0,1)),G44&amp;" ","")&amp;IF(AND(5&gt;=(IF(M44=1,2,1)+AD44),5&lt;=C44-IF(S44="",0,1)),H44&amp;" ","")&amp;IF(AND(6&gt;=(IF(M44=1,2,1)+AD44),6&lt;=C44-IF(S44="",0,1)),I44&amp;" ","")&amp;IF(AND(7&gt;=(IF(M44=1,2,1)+AD44),7&lt;=C44-IF(S44="",0,1)),J44&amp;" ","")&amp;IF(AND(8&gt;=(IF(M44=1,2,1)+AD44),8&lt;=C44-IF(S44="",0,1)),K44&amp;" ","")))</f>
        <v/>
      </c>
      <c r="R44">
        <f>IF(Q44="","",IFERROR(INDEX(資格マスタ!$B:$B,MATCH(ASC(SUBSTITUTE(SUBSTITUTE(Q44," ",""),"　","")),資格マスタ!$D:$D,0)),Q44))</f>
        <v/>
      </c>
      <c r="S44" s="132">
        <f>IF(C44&lt;2,"",IFERROR(IF(OR(LEFT(INDEX(D44:K44,MIN(8,MAX(1,C44))),2)="令和",LEFT(INDEX(D44:K44,MIN(8,MAX(1,C44))),2)="平成",LEFT(INDEX(D44:K44,MIN(8,MAX(1,C44))),2)="昭和"),DATE(VALUE(MID(INDEX(D44:K44,MIN(8,MAX(1,C44))),3,FIND("年",INDEX(D44:K44,MIN(8,MAX(1,C44))))-3))+IF(LEFT(INDEX(D44:K44,MIN(8,MAX(1,C44))),2)="令和",2018,IF(LEFT(INDEX(D44:K44,MIN(8,MAX(1,C44))),2)="平成",1988,1925)),VALUE(MID(INDEX(D44:K44,MIN(8,MAX(1,C44))),FIND("年",INDEX(D44:K44,MIN(8,MAX(1,C44))))+1,FIND("月",INDEX(D44:K44,MIN(8,MAX(1,C44))))-FIND("年",INDEX(D44:K44,MIN(8,MAX(1,C44))))-1)),VALUE(SUBSTITUTE(MID(INDEX(D44:K44,MIN(8,MAX(1,C44))),FIND("月",INDEX(D44:K44,MIN(8,MAX(1,C44))))+1,10),"日",""))),DATE(VALUE(TRIM(MID(SUBSTITUTE(AA44,"/",REPT(" ",50)),1,50))),VALUE(TRIM(MID(SUBSTITUTE(AA44,"/",REPT(" ",50)),51,50))),VALUE(TRIM(MID(SUBSTITUTE(AA44,"/",REPT(" ",50)),101,50))))),IFERROR(DATEVALUE(INDEX(D44:K44,MIN(8,MAX(1,C44)))),"")))</f>
        <v/>
      </c>
      <c r="T44">
        <f>IF(B44="","",IF(AB44&lt;&gt;"",AB44,IFERROR(MATCH(SUBSTITUTE(SUBSTITUTE(P44," ",""),"　",""),入力!$AJ$5:$AJ$44,0),"")))</f>
        <v/>
      </c>
      <c r="U44">
        <f>IF(T44="","",INDEX(入力!$D$5:$D$44,T44))</f>
        <v/>
      </c>
      <c r="V44">
        <f>IF(B44="","",IF(T44="","要確認（名簿と照合できません）",IF(R44="","要確認（資格名がありません）",IF(S44="","要確認（取得日が読めません）",IF((IF(INDEX(入力!$N$5:$N$44,T44)=R44,1,0)+IF(INDEX(入力!$P$5:$P$44,T44)=R44,1,0)+IF(INDEX(入力!$R$5:$R$44,T44)=R44,1,0)+IF(INDEX(入力!$T$5:$T$44,T44)=R44,1,0)+IF(INDEX(入力!$V$5:$V$44,T44)=R44,1,0)+IF(INDEX(入力!$X$5:$X$44,T44)=R44,1,0))+(COUNTIFS($T$6:$T$205,T44,$R$6:$R$205,R44,$X$6:$X$205,"&lt;"&amp;X44))&gt;0,"重複","反映")))))</f>
        <v/>
      </c>
      <c r="W44">
        <f>IF(V44="反映",1,0)</f>
        <v/>
      </c>
      <c r="X44" t="n">
        <v>44</v>
      </c>
      <c r="Y44">
        <f>IF(W44=0,"",COUNTIFS($T$6:$T$205,T44,$W$6:$W$205,1,$S$6:$S$205,"&lt;"&amp;S44)+COUNTIFS($T$6:$T$205,T44,$W$6:$W$205,1,$S$6:$S$205,S44,$X$6:$X$205,"&lt;"&amp;X44)+1)</f>
        <v/>
      </c>
      <c r="Z44">
        <f>IF(Y44="","",T44&amp;"_"&amp;Y44)</f>
        <v/>
      </c>
      <c r="AA44">
        <f>SUBSTITUTE(SUBSTITUTE(SUBSTITUTE(SUBSTITUTE(SUBSTITUTE(INDEX(D44:K44,MIN(8,MAX(1,C44))),"年","/"),"月","/"),"日",""),"-","/"),".","/")</f>
        <v/>
      </c>
      <c r="AB44">
        <f>IFERROR(MATCH(O44,入力!$C$5:$C$44,0),"")</f>
        <v/>
      </c>
      <c r="AC44">
        <f>IF(AB44="","",INDEX(入力!$AJ$5:$AJ$44,AB44))</f>
        <v/>
      </c>
      <c r="AD44">
        <f>IF(INDEX($D44:$K44,IF(M44=1,2,1))=AC44,1,IF(INDEX($D44:$K44,IF(M44=1,2,1))&amp;INDEX($D44:$K44,IF(M44=1,2,1)+1)=AC44,2,IF(INDEX($D44:$K44,IF(M44=1,2,1))&amp;INDEX($D44:$K44,IF(M44=1,2,1)+1)&amp;INDEX($D44:$K44,IF(M44=1,2,1)+2)=AC44,3,IF(AB44&lt;&gt;"",2,IF(ISNUMBER(MATCH(INDEX($D44:$K44,IF(M44=1,2,1)),入力!$AJ$5:$AJ$44,0)),1,IF(ISNUMBER(MATCH(INDEX($D44:$K44,IF(M44=1,2,1))&amp;INDEX($D44:$K44,IF(M44=1,2,1)+1),入力!$AJ$5:$AJ$44,0)),2,IF(ISNUMBER(MATCH(INDEX($D44:$K44,IF(M44=1,2,1))&amp;INDEX($D44:$K44,IF(M44=1,2,1)+1)&amp;INDEX($D44:$K44,IF(M44=1,2,1)+2),入力!$AJ$5:$AJ$44,0)),3,2)))))))</f>
        <v/>
      </c>
    </row>
    <row r="45">
      <c r="A45" s="131" t="n"/>
      <c r="B45">
        <f>TRIM(SUBSTITUTE(SUBSTITUTE(SUBSTITUTE(A45,CHAR(9)," "),"　"," "),CHAR(160)," "))</f>
        <v/>
      </c>
      <c r="C45">
        <f>IF(B45="",0,LEN(B45)-LEN(SUBSTITUTE(B45," ",""))+1)</f>
        <v/>
      </c>
      <c r="D45">
        <f>IF(C45&gt;=1,TRIM(MID(SUBSTITUTE(B45," ",REPT(" ",200)),1,200)),"")</f>
        <v/>
      </c>
      <c r="E45">
        <f>IF(C45&gt;=2,TRIM(MID(SUBSTITUTE(B45," ",REPT(" ",200)),201,200)),"")</f>
        <v/>
      </c>
      <c r="F45">
        <f>IF(C45&gt;=3,TRIM(MID(SUBSTITUTE(B45," ",REPT(" ",200)),401,200)),"")</f>
        <v/>
      </c>
      <c r="G45">
        <f>IF(C45&gt;=4,TRIM(MID(SUBSTITUTE(B45," ",REPT(" ",200)),601,200)),"")</f>
        <v/>
      </c>
      <c r="H45">
        <f>IF(C45&gt;=5,TRIM(MID(SUBSTITUTE(B45," ",REPT(" ",200)),801,200)),"")</f>
        <v/>
      </c>
      <c r="I45">
        <f>IF(C45&gt;=6,TRIM(MID(SUBSTITUTE(B45," ",REPT(" ",200)),1001,200)),"")</f>
        <v/>
      </c>
      <c r="J45">
        <f>IF(C45&gt;=7,TRIM(MID(SUBSTITUTE(B45," ",REPT(" ",200)),1201,200)),"")</f>
        <v/>
      </c>
      <c r="K45">
        <f>IF(C45&gt;=8,TRIM(MID(SUBSTITUTE(B45," ",REPT(" ",200)),1401,200)),"")</f>
        <v/>
      </c>
      <c r="L45">
        <f>SUBSTITUTE(SUBSTITUTE(SUBSTITUTE(D45,"年","-"),"組","-"),"番","")</f>
        <v/>
      </c>
      <c r="M45">
        <f>IF(D45="",0,IF(ISNUMBER(VALUE(SUBSTITUTE(L45,"-",""))),1,0))</f>
        <v/>
      </c>
      <c r="N45">
        <f>IF(M45=0,"",IFERROR(VALUE(TRIM(MID(SUBSTITUTE(L45,"-",REPT(" ",100)),101,100))),""))</f>
        <v/>
      </c>
      <c r="O45">
        <f>IF(M45=0,"",IFERROR(VALUE(TRIM(RIGHT(SUBSTITUTE(L45,"-",REPT(" ",100)),100))),""))</f>
        <v/>
      </c>
      <c r="P45">
        <f>IF(B45="","",TRIM(INDEX($D45:$K45,IF(M45=1,2,1))&amp;IF(AD45&gt;=2," "&amp;INDEX($D45:$K45,IF(M45=1,2,1)+1),"")&amp;IF(AD45&gt;=3," "&amp;INDEX($D45:$K45,IF(M45=1,2,1)+2),"")))</f>
        <v/>
      </c>
      <c r="Q45">
        <f>IF(C45&lt;2,"",TRIM(IF(AND(2&gt;=(IF(M45=1,2,1)+AD45),2&lt;=C45-IF(S45="",0,1)),E45&amp;" ","")&amp;IF(AND(3&gt;=(IF(M45=1,2,1)+AD45),3&lt;=C45-IF(S45="",0,1)),F45&amp;" ","")&amp;IF(AND(4&gt;=(IF(M45=1,2,1)+AD45),4&lt;=C45-IF(S45="",0,1)),G45&amp;" ","")&amp;IF(AND(5&gt;=(IF(M45=1,2,1)+AD45),5&lt;=C45-IF(S45="",0,1)),H45&amp;" ","")&amp;IF(AND(6&gt;=(IF(M45=1,2,1)+AD45),6&lt;=C45-IF(S45="",0,1)),I45&amp;" ","")&amp;IF(AND(7&gt;=(IF(M45=1,2,1)+AD45),7&lt;=C45-IF(S45="",0,1)),J45&amp;" ","")&amp;IF(AND(8&gt;=(IF(M45=1,2,1)+AD45),8&lt;=C45-IF(S45="",0,1)),K45&amp;" ","")))</f>
        <v/>
      </c>
      <c r="R45">
        <f>IF(Q45="","",IFERROR(INDEX(資格マスタ!$B:$B,MATCH(ASC(SUBSTITUTE(SUBSTITUTE(Q45," ",""),"　","")),資格マスタ!$D:$D,0)),Q45))</f>
        <v/>
      </c>
      <c r="S45" s="132">
        <f>IF(C45&lt;2,"",IFERROR(IF(OR(LEFT(INDEX(D45:K45,MIN(8,MAX(1,C45))),2)="令和",LEFT(INDEX(D45:K45,MIN(8,MAX(1,C45))),2)="平成",LEFT(INDEX(D45:K45,MIN(8,MAX(1,C45))),2)="昭和"),DATE(VALUE(MID(INDEX(D45:K45,MIN(8,MAX(1,C45))),3,FIND("年",INDEX(D45:K45,MIN(8,MAX(1,C45))))-3))+IF(LEFT(INDEX(D45:K45,MIN(8,MAX(1,C45))),2)="令和",2018,IF(LEFT(INDEX(D45:K45,MIN(8,MAX(1,C45))),2)="平成",1988,1925)),VALUE(MID(INDEX(D45:K45,MIN(8,MAX(1,C45))),FIND("年",INDEX(D45:K45,MIN(8,MAX(1,C45))))+1,FIND("月",INDEX(D45:K45,MIN(8,MAX(1,C45))))-FIND("年",INDEX(D45:K45,MIN(8,MAX(1,C45))))-1)),VALUE(SUBSTITUTE(MID(INDEX(D45:K45,MIN(8,MAX(1,C45))),FIND("月",INDEX(D45:K45,MIN(8,MAX(1,C45))))+1,10),"日",""))),DATE(VALUE(TRIM(MID(SUBSTITUTE(AA45,"/",REPT(" ",50)),1,50))),VALUE(TRIM(MID(SUBSTITUTE(AA45,"/",REPT(" ",50)),51,50))),VALUE(TRIM(MID(SUBSTITUTE(AA45,"/",REPT(" ",50)),101,50))))),IFERROR(DATEVALUE(INDEX(D45:K45,MIN(8,MAX(1,C45)))),"")))</f>
        <v/>
      </c>
      <c r="T45">
        <f>IF(B45="","",IF(AB45&lt;&gt;"",AB45,IFERROR(MATCH(SUBSTITUTE(SUBSTITUTE(P45," ",""),"　",""),入力!$AJ$5:$AJ$44,0),"")))</f>
        <v/>
      </c>
      <c r="U45">
        <f>IF(T45="","",INDEX(入力!$D$5:$D$44,T45))</f>
        <v/>
      </c>
      <c r="V45">
        <f>IF(B45="","",IF(T45="","要確認（名簿と照合できません）",IF(R45="","要確認（資格名がありません）",IF(S45="","要確認（取得日が読めません）",IF((IF(INDEX(入力!$N$5:$N$44,T45)=R45,1,0)+IF(INDEX(入力!$P$5:$P$44,T45)=R45,1,0)+IF(INDEX(入力!$R$5:$R$44,T45)=R45,1,0)+IF(INDEX(入力!$T$5:$T$44,T45)=R45,1,0)+IF(INDEX(入力!$V$5:$V$44,T45)=R45,1,0)+IF(INDEX(入力!$X$5:$X$44,T45)=R45,1,0))+(COUNTIFS($T$6:$T$205,T45,$R$6:$R$205,R45,$X$6:$X$205,"&lt;"&amp;X45))&gt;0,"重複","反映")))))</f>
        <v/>
      </c>
      <c r="W45">
        <f>IF(V45="反映",1,0)</f>
        <v/>
      </c>
      <c r="X45" t="n">
        <v>45</v>
      </c>
      <c r="Y45">
        <f>IF(W45=0,"",COUNTIFS($T$6:$T$205,T45,$W$6:$W$205,1,$S$6:$S$205,"&lt;"&amp;S45)+COUNTIFS($T$6:$T$205,T45,$W$6:$W$205,1,$S$6:$S$205,S45,$X$6:$X$205,"&lt;"&amp;X45)+1)</f>
        <v/>
      </c>
      <c r="Z45">
        <f>IF(Y45="","",T45&amp;"_"&amp;Y45)</f>
        <v/>
      </c>
      <c r="AA45">
        <f>SUBSTITUTE(SUBSTITUTE(SUBSTITUTE(SUBSTITUTE(SUBSTITUTE(INDEX(D45:K45,MIN(8,MAX(1,C45))),"年","/"),"月","/"),"日",""),"-","/"),".","/")</f>
        <v/>
      </c>
      <c r="AB45">
        <f>IFERROR(MATCH(O45,入力!$C$5:$C$44,0),"")</f>
        <v/>
      </c>
      <c r="AC45">
        <f>IF(AB45="","",INDEX(入力!$AJ$5:$AJ$44,AB45))</f>
        <v/>
      </c>
      <c r="AD45">
        <f>IF(INDEX($D45:$K45,IF(M45=1,2,1))=AC45,1,IF(INDEX($D45:$K45,IF(M45=1,2,1))&amp;INDEX($D45:$K45,IF(M45=1,2,1)+1)=AC45,2,IF(INDEX($D45:$K45,IF(M45=1,2,1))&amp;INDEX($D45:$K45,IF(M45=1,2,1)+1)&amp;INDEX($D45:$K45,IF(M45=1,2,1)+2)=AC45,3,IF(AB45&lt;&gt;"",2,IF(ISNUMBER(MATCH(INDEX($D45:$K45,IF(M45=1,2,1)),入力!$AJ$5:$AJ$44,0)),1,IF(ISNUMBER(MATCH(INDEX($D45:$K45,IF(M45=1,2,1))&amp;INDEX($D45:$K45,IF(M45=1,2,1)+1),入力!$AJ$5:$AJ$44,0)),2,IF(ISNUMBER(MATCH(INDEX($D45:$K45,IF(M45=1,2,1))&amp;INDEX($D45:$K45,IF(M45=1,2,1)+1)&amp;INDEX($D45:$K45,IF(M45=1,2,1)+2),入力!$AJ$5:$AJ$44,0)),3,2)))))))</f>
        <v/>
      </c>
    </row>
    <row r="46">
      <c r="A46" s="131" t="n"/>
      <c r="B46">
        <f>TRIM(SUBSTITUTE(SUBSTITUTE(SUBSTITUTE(A46,CHAR(9)," "),"　"," "),CHAR(160)," "))</f>
        <v/>
      </c>
      <c r="C46">
        <f>IF(B46="",0,LEN(B46)-LEN(SUBSTITUTE(B46," ",""))+1)</f>
        <v/>
      </c>
      <c r="D46">
        <f>IF(C46&gt;=1,TRIM(MID(SUBSTITUTE(B46," ",REPT(" ",200)),1,200)),"")</f>
        <v/>
      </c>
      <c r="E46">
        <f>IF(C46&gt;=2,TRIM(MID(SUBSTITUTE(B46," ",REPT(" ",200)),201,200)),"")</f>
        <v/>
      </c>
      <c r="F46">
        <f>IF(C46&gt;=3,TRIM(MID(SUBSTITUTE(B46," ",REPT(" ",200)),401,200)),"")</f>
        <v/>
      </c>
      <c r="G46">
        <f>IF(C46&gt;=4,TRIM(MID(SUBSTITUTE(B46," ",REPT(" ",200)),601,200)),"")</f>
        <v/>
      </c>
      <c r="H46">
        <f>IF(C46&gt;=5,TRIM(MID(SUBSTITUTE(B46," ",REPT(" ",200)),801,200)),"")</f>
        <v/>
      </c>
      <c r="I46">
        <f>IF(C46&gt;=6,TRIM(MID(SUBSTITUTE(B46," ",REPT(" ",200)),1001,200)),"")</f>
        <v/>
      </c>
      <c r="J46">
        <f>IF(C46&gt;=7,TRIM(MID(SUBSTITUTE(B46," ",REPT(" ",200)),1201,200)),"")</f>
        <v/>
      </c>
      <c r="K46">
        <f>IF(C46&gt;=8,TRIM(MID(SUBSTITUTE(B46," ",REPT(" ",200)),1401,200)),"")</f>
        <v/>
      </c>
      <c r="L46">
        <f>SUBSTITUTE(SUBSTITUTE(SUBSTITUTE(D46,"年","-"),"組","-"),"番","")</f>
        <v/>
      </c>
      <c r="M46">
        <f>IF(D46="",0,IF(ISNUMBER(VALUE(SUBSTITUTE(L46,"-",""))),1,0))</f>
        <v/>
      </c>
      <c r="N46">
        <f>IF(M46=0,"",IFERROR(VALUE(TRIM(MID(SUBSTITUTE(L46,"-",REPT(" ",100)),101,100))),""))</f>
        <v/>
      </c>
      <c r="O46">
        <f>IF(M46=0,"",IFERROR(VALUE(TRIM(RIGHT(SUBSTITUTE(L46,"-",REPT(" ",100)),100))),""))</f>
        <v/>
      </c>
      <c r="P46">
        <f>IF(B46="","",TRIM(INDEX($D46:$K46,IF(M46=1,2,1))&amp;IF(AD46&gt;=2," "&amp;INDEX($D46:$K46,IF(M46=1,2,1)+1),"")&amp;IF(AD46&gt;=3," "&amp;INDEX($D46:$K46,IF(M46=1,2,1)+2),"")))</f>
        <v/>
      </c>
      <c r="Q46">
        <f>IF(C46&lt;2,"",TRIM(IF(AND(2&gt;=(IF(M46=1,2,1)+AD46),2&lt;=C46-IF(S46="",0,1)),E46&amp;" ","")&amp;IF(AND(3&gt;=(IF(M46=1,2,1)+AD46),3&lt;=C46-IF(S46="",0,1)),F46&amp;" ","")&amp;IF(AND(4&gt;=(IF(M46=1,2,1)+AD46),4&lt;=C46-IF(S46="",0,1)),G46&amp;" ","")&amp;IF(AND(5&gt;=(IF(M46=1,2,1)+AD46),5&lt;=C46-IF(S46="",0,1)),H46&amp;" ","")&amp;IF(AND(6&gt;=(IF(M46=1,2,1)+AD46),6&lt;=C46-IF(S46="",0,1)),I46&amp;" ","")&amp;IF(AND(7&gt;=(IF(M46=1,2,1)+AD46),7&lt;=C46-IF(S46="",0,1)),J46&amp;" ","")&amp;IF(AND(8&gt;=(IF(M46=1,2,1)+AD46),8&lt;=C46-IF(S46="",0,1)),K46&amp;" ","")))</f>
        <v/>
      </c>
      <c r="R46">
        <f>IF(Q46="","",IFERROR(INDEX(資格マスタ!$B:$B,MATCH(ASC(SUBSTITUTE(SUBSTITUTE(Q46," ",""),"　","")),資格マスタ!$D:$D,0)),Q46))</f>
        <v/>
      </c>
      <c r="S46" s="132">
        <f>IF(C46&lt;2,"",IFERROR(IF(OR(LEFT(INDEX(D46:K46,MIN(8,MAX(1,C46))),2)="令和",LEFT(INDEX(D46:K46,MIN(8,MAX(1,C46))),2)="平成",LEFT(INDEX(D46:K46,MIN(8,MAX(1,C46))),2)="昭和"),DATE(VALUE(MID(INDEX(D46:K46,MIN(8,MAX(1,C46))),3,FIND("年",INDEX(D46:K46,MIN(8,MAX(1,C46))))-3))+IF(LEFT(INDEX(D46:K46,MIN(8,MAX(1,C46))),2)="令和",2018,IF(LEFT(INDEX(D46:K46,MIN(8,MAX(1,C46))),2)="平成",1988,1925)),VALUE(MID(INDEX(D46:K46,MIN(8,MAX(1,C46))),FIND("年",INDEX(D46:K46,MIN(8,MAX(1,C46))))+1,FIND("月",INDEX(D46:K46,MIN(8,MAX(1,C46))))-FIND("年",INDEX(D46:K46,MIN(8,MAX(1,C46))))-1)),VALUE(SUBSTITUTE(MID(INDEX(D46:K46,MIN(8,MAX(1,C46))),FIND("月",INDEX(D46:K46,MIN(8,MAX(1,C46))))+1,10),"日",""))),DATE(VALUE(TRIM(MID(SUBSTITUTE(AA46,"/",REPT(" ",50)),1,50))),VALUE(TRIM(MID(SUBSTITUTE(AA46,"/",REPT(" ",50)),51,50))),VALUE(TRIM(MID(SUBSTITUTE(AA46,"/",REPT(" ",50)),101,50))))),IFERROR(DATEVALUE(INDEX(D46:K46,MIN(8,MAX(1,C46)))),"")))</f>
        <v/>
      </c>
      <c r="T46">
        <f>IF(B46="","",IF(AB46&lt;&gt;"",AB46,IFERROR(MATCH(SUBSTITUTE(SUBSTITUTE(P46," ",""),"　",""),入力!$AJ$5:$AJ$44,0),"")))</f>
        <v/>
      </c>
      <c r="U46">
        <f>IF(T46="","",INDEX(入力!$D$5:$D$44,T46))</f>
        <v/>
      </c>
      <c r="V46">
        <f>IF(B46="","",IF(T46="","要確認（名簿と照合できません）",IF(R46="","要確認（資格名がありません）",IF(S46="","要確認（取得日が読めません）",IF((IF(INDEX(入力!$N$5:$N$44,T46)=R46,1,0)+IF(INDEX(入力!$P$5:$P$44,T46)=R46,1,0)+IF(INDEX(入力!$R$5:$R$44,T46)=R46,1,0)+IF(INDEX(入力!$T$5:$T$44,T46)=R46,1,0)+IF(INDEX(入力!$V$5:$V$44,T46)=R46,1,0)+IF(INDEX(入力!$X$5:$X$44,T46)=R46,1,0))+(COUNTIFS($T$6:$T$205,T46,$R$6:$R$205,R46,$X$6:$X$205,"&lt;"&amp;X46))&gt;0,"重複","反映")))))</f>
        <v/>
      </c>
      <c r="W46">
        <f>IF(V46="反映",1,0)</f>
        <v/>
      </c>
      <c r="X46" t="n">
        <v>46</v>
      </c>
      <c r="Y46">
        <f>IF(W46=0,"",COUNTIFS($T$6:$T$205,T46,$W$6:$W$205,1,$S$6:$S$205,"&lt;"&amp;S46)+COUNTIFS($T$6:$T$205,T46,$W$6:$W$205,1,$S$6:$S$205,S46,$X$6:$X$205,"&lt;"&amp;X46)+1)</f>
        <v/>
      </c>
      <c r="Z46">
        <f>IF(Y46="","",T46&amp;"_"&amp;Y46)</f>
        <v/>
      </c>
      <c r="AA46">
        <f>SUBSTITUTE(SUBSTITUTE(SUBSTITUTE(SUBSTITUTE(SUBSTITUTE(INDEX(D46:K46,MIN(8,MAX(1,C46))),"年","/"),"月","/"),"日",""),"-","/"),".","/")</f>
        <v/>
      </c>
      <c r="AB46">
        <f>IFERROR(MATCH(O46,入力!$C$5:$C$44,0),"")</f>
        <v/>
      </c>
      <c r="AC46">
        <f>IF(AB46="","",INDEX(入力!$AJ$5:$AJ$44,AB46))</f>
        <v/>
      </c>
      <c r="AD46">
        <f>IF(INDEX($D46:$K46,IF(M46=1,2,1))=AC46,1,IF(INDEX($D46:$K46,IF(M46=1,2,1))&amp;INDEX($D46:$K46,IF(M46=1,2,1)+1)=AC46,2,IF(INDEX($D46:$K46,IF(M46=1,2,1))&amp;INDEX($D46:$K46,IF(M46=1,2,1)+1)&amp;INDEX($D46:$K46,IF(M46=1,2,1)+2)=AC46,3,IF(AB46&lt;&gt;"",2,IF(ISNUMBER(MATCH(INDEX($D46:$K46,IF(M46=1,2,1)),入力!$AJ$5:$AJ$44,0)),1,IF(ISNUMBER(MATCH(INDEX($D46:$K46,IF(M46=1,2,1))&amp;INDEX($D46:$K46,IF(M46=1,2,1)+1),入力!$AJ$5:$AJ$44,0)),2,IF(ISNUMBER(MATCH(INDEX($D46:$K46,IF(M46=1,2,1))&amp;INDEX($D46:$K46,IF(M46=1,2,1)+1)&amp;INDEX($D46:$K46,IF(M46=1,2,1)+2),入力!$AJ$5:$AJ$44,0)),3,2)))))))</f>
        <v/>
      </c>
    </row>
    <row r="47">
      <c r="A47" s="131" t="n"/>
      <c r="B47">
        <f>TRIM(SUBSTITUTE(SUBSTITUTE(SUBSTITUTE(A47,CHAR(9)," "),"　"," "),CHAR(160)," "))</f>
        <v/>
      </c>
      <c r="C47">
        <f>IF(B47="",0,LEN(B47)-LEN(SUBSTITUTE(B47," ",""))+1)</f>
        <v/>
      </c>
      <c r="D47">
        <f>IF(C47&gt;=1,TRIM(MID(SUBSTITUTE(B47," ",REPT(" ",200)),1,200)),"")</f>
        <v/>
      </c>
      <c r="E47">
        <f>IF(C47&gt;=2,TRIM(MID(SUBSTITUTE(B47," ",REPT(" ",200)),201,200)),"")</f>
        <v/>
      </c>
      <c r="F47">
        <f>IF(C47&gt;=3,TRIM(MID(SUBSTITUTE(B47," ",REPT(" ",200)),401,200)),"")</f>
        <v/>
      </c>
      <c r="G47">
        <f>IF(C47&gt;=4,TRIM(MID(SUBSTITUTE(B47," ",REPT(" ",200)),601,200)),"")</f>
        <v/>
      </c>
      <c r="H47">
        <f>IF(C47&gt;=5,TRIM(MID(SUBSTITUTE(B47," ",REPT(" ",200)),801,200)),"")</f>
        <v/>
      </c>
      <c r="I47">
        <f>IF(C47&gt;=6,TRIM(MID(SUBSTITUTE(B47," ",REPT(" ",200)),1001,200)),"")</f>
        <v/>
      </c>
      <c r="J47">
        <f>IF(C47&gt;=7,TRIM(MID(SUBSTITUTE(B47," ",REPT(" ",200)),1201,200)),"")</f>
        <v/>
      </c>
      <c r="K47">
        <f>IF(C47&gt;=8,TRIM(MID(SUBSTITUTE(B47," ",REPT(" ",200)),1401,200)),"")</f>
        <v/>
      </c>
      <c r="L47">
        <f>SUBSTITUTE(SUBSTITUTE(SUBSTITUTE(D47,"年","-"),"組","-"),"番","")</f>
        <v/>
      </c>
      <c r="M47">
        <f>IF(D47="",0,IF(ISNUMBER(VALUE(SUBSTITUTE(L47,"-",""))),1,0))</f>
        <v/>
      </c>
      <c r="N47">
        <f>IF(M47=0,"",IFERROR(VALUE(TRIM(MID(SUBSTITUTE(L47,"-",REPT(" ",100)),101,100))),""))</f>
        <v/>
      </c>
      <c r="O47">
        <f>IF(M47=0,"",IFERROR(VALUE(TRIM(RIGHT(SUBSTITUTE(L47,"-",REPT(" ",100)),100))),""))</f>
        <v/>
      </c>
      <c r="P47">
        <f>IF(B47="","",TRIM(INDEX($D47:$K47,IF(M47=1,2,1))&amp;IF(AD47&gt;=2," "&amp;INDEX($D47:$K47,IF(M47=1,2,1)+1),"")&amp;IF(AD47&gt;=3," "&amp;INDEX($D47:$K47,IF(M47=1,2,1)+2),"")))</f>
        <v/>
      </c>
      <c r="Q47">
        <f>IF(C47&lt;2,"",TRIM(IF(AND(2&gt;=(IF(M47=1,2,1)+AD47),2&lt;=C47-IF(S47="",0,1)),E47&amp;" ","")&amp;IF(AND(3&gt;=(IF(M47=1,2,1)+AD47),3&lt;=C47-IF(S47="",0,1)),F47&amp;" ","")&amp;IF(AND(4&gt;=(IF(M47=1,2,1)+AD47),4&lt;=C47-IF(S47="",0,1)),G47&amp;" ","")&amp;IF(AND(5&gt;=(IF(M47=1,2,1)+AD47),5&lt;=C47-IF(S47="",0,1)),H47&amp;" ","")&amp;IF(AND(6&gt;=(IF(M47=1,2,1)+AD47),6&lt;=C47-IF(S47="",0,1)),I47&amp;" ","")&amp;IF(AND(7&gt;=(IF(M47=1,2,1)+AD47),7&lt;=C47-IF(S47="",0,1)),J47&amp;" ","")&amp;IF(AND(8&gt;=(IF(M47=1,2,1)+AD47),8&lt;=C47-IF(S47="",0,1)),K47&amp;" ","")))</f>
        <v/>
      </c>
      <c r="R47">
        <f>IF(Q47="","",IFERROR(INDEX(資格マスタ!$B:$B,MATCH(ASC(SUBSTITUTE(SUBSTITUTE(Q47," ",""),"　","")),資格マスタ!$D:$D,0)),Q47))</f>
        <v/>
      </c>
      <c r="S47" s="132">
        <f>IF(C47&lt;2,"",IFERROR(IF(OR(LEFT(INDEX(D47:K47,MIN(8,MAX(1,C47))),2)="令和",LEFT(INDEX(D47:K47,MIN(8,MAX(1,C47))),2)="平成",LEFT(INDEX(D47:K47,MIN(8,MAX(1,C47))),2)="昭和"),DATE(VALUE(MID(INDEX(D47:K47,MIN(8,MAX(1,C47))),3,FIND("年",INDEX(D47:K47,MIN(8,MAX(1,C47))))-3))+IF(LEFT(INDEX(D47:K47,MIN(8,MAX(1,C47))),2)="令和",2018,IF(LEFT(INDEX(D47:K47,MIN(8,MAX(1,C47))),2)="平成",1988,1925)),VALUE(MID(INDEX(D47:K47,MIN(8,MAX(1,C47))),FIND("年",INDEX(D47:K47,MIN(8,MAX(1,C47))))+1,FIND("月",INDEX(D47:K47,MIN(8,MAX(1,C47))))-FIND("年",INDEX(D47:K47,MIN(8,MAX(1,C47))))-1)),VALUE(SUBSTITUTE(MID(INDEX(D47:K47,MIN(8,MAX(1,C47))),FIND("月",INDEX(D47:K47,MIN(8,MAX(1,C47))))+1,10),"日",""))),DATE(VALUE(TRIM(MID(SUBSTITUTE(AA47,"/",REPT(" ",50)),1,50))),VALUE(TRIM(MID(SUBSTITUTE(AA47,"/",REPT(" ",50)),51,50))),VALUE(TRIM(MID(SUBSTITUTE(AA47,"/",REPT(" ",50)),101,50))))),IFERROR(DATEVALUE(INDEX(D47:K47,MIN(8,MAX(1,C47)))),"")))</f>
        <v/>
      </c>
      <c r="T47">
        <f>IF(B47="","",IF(AB47&lt;&gt;"",AB47,IFERROR(MATCH(SUBSTITUTE(SUBSTITUTE(P47," ",""),"　",""),入力!$AJ$5:$AJ$44,0),"")))</f>
        <v/>
      </c>
      <c r="U47">
        <f>IF(T47="","",INDEX(入力!$D$5:$D$44,T47))</f>
        <v/>
      </c>
      <c r="V47">
        <f>IF(B47="","",IF(T47="","要確認（名簿と照合できません）",IF(R47="","要確認（資格名がありません）",IF(S47="","要確認（取得日が読めません）",IF((IF(INDEX(入力!$N$5:$N$44,T47)=R47,1,0)+IF(INDEX(入力!$P$5:$P$44,T47)=R47,1,0)+IF(INDEX(入力!$R$5:$R$44,T47)=R47,1,0)+IF(INDEX(入力!$T$5:$T$44,T47)=R47,1,0)+IF(INDEX(入力!$V$5:$V$44,T47)=R47,1,0)+IF(INDEX(入力!$X$5:$X$44,T47)=R47,1,0))+(COUNTIFS($T$6:$T$205,T47,$R$6:$R$205,R47,$X$6:$X$205,"&lt;"&amp;X47))&gt;0,"重複","反映")))))</f>
        <v/>
      </c>
      <c r="W47">
        <f>IF(V47="反映",1,0)</f>
        <v/>
      </c>
      <c r="X47" t="n">
        <v>47</v>
      </c>
      <c r="Y47">
        <f>IF(W47=0,"",COUNTIFS($T$6:$T$205,T47,$W$6:$W$205,1,$S$6:$S$205,"&lt;"&amp;S47)+COUNTIFS($T$6:$T$205,T47,$W$6:$W$205,1,$S$6:$S$205,S47,$X$6:$X$205,"&lt;"&amp;X47)+1)</f>
        <v/>
      </c>
      <c r="Z47">
        <f>IF(Y47="","",T47&amp;"_"&amp;Y47)</f>
        <v/>
      </c>
      <c r="AA47">
        <f>SUBSTITUTE(SUBSTITUTE(SUBSTITUTE(SUBSTITUTE(SUBSTITUTE(INDEX(D47:K47,MIN(8,MAX(1,C47))),"年","/"),"月","/"),"日",""),"-","/"),".","/")</f>
        <v/>
      </c>
      <c r="AB47">
        <f>IFERROR(MATCH(O47,入力!$C$5:$C$44,0),"")</f>
        <v/>
      </c>
      <c r="AC47">
        <f>IF(AB47="","",INDEX(入力!$AJ$5:$AJ$44,AB47))</f>
        <v/>
      </c>
      <c r="AD47">
        <f>IF(INDEX($D47:$K47,IF(M47=1,2,1))=AC47,1,IF(INDEX($D47:$K47,IF(M47=1,2,1))&amp;INDEX($D47:$K47,IF(M47=1,2,1)+1)=AC47,2,IF(INDEX($D47:$K47,IF(M47=1,2,1))&amp;INDEX($D47:$K47,IF(M47=1,2,1)+1)&amp;INDEX($D47:$K47,IF(M47=1,2,1)+2)=AC47,3,IF(AB47&lt;&gt;"",2,IF(ISNUMBER(MATCH(INDEX($D47:$K47,IF(M47=1,2,1)),入力!$AJ$5:$AJ$44,0)),1,IF(ISNUMBER(MATCH(INDEX($D47:$K47,IF(M47=1,2,1))&amp;INDEX($D47:$K47,IF(M47=1,2,1)+1),入力!$AJ$5:$AJ$44,0)),2,IF(ISNUMBER(MATCH(INDEX($D47:$K47,IF(M47=1,2,1))&amp;INDEX($D47:$K47,IF(M47=1,2,1)+1)&amp;INDEX($D47:$K47,IF(M47=1,2,1)+2),入力!$AJ$5:$AJ$44,0)),3,2)))))))</f>
        <v/>
      </c>
    </row>
    <row r="48">
      <c r="A48" s="131" t="n"/>
      <c r="B48">
        <f>TRIM(SUBSTITUTE(SUBSTITUTE(SUBSTITUTE(A48,CHAR(9)," "),"　"," "),CHAR(160)," "))</f>
        <v/>
      </c>
      <c r="C48">
        <f>IF(B48="",0,LEN(B48)-LEN(SUBSTITUTE(B48," ",""))+1)</f>
        <v/>
      </c>
      <c r="D48">
        <f>IF(C48&gt;=1,TRIM(MID(SUBSTITUTE(B48," ",REPT(" ",200)),1,200)),"")</f>
        <v/>
      </c>
      <c r="E48">
        <f>IF(C48&gt;=2,TRIM(MID(SUBSTITUTE(B48," ",REPT(" ",200)),201,200)),"")</f>
        <v/>
      </c>
      <c r="F48">
        <f>IF(C48&gt;=3,TRIM(MID(SUBSTITUTE(B48," ",REPT(" ",200)),401,200)),"")</f>
        <v/>
      </c>
      <c r="G48">
        <f>IF(C48&gt;=4,TRIM(MID(SUBSTITUTE(B48," ",REPT(" ",200)),601,200)),"")</f>
        <v/>
      </c>
      <c r="H48">
        <f>IF(C48&gt;=5,TRIM(MID(SUBSTITUTE(B48," ",REPT(" ",200)),801,200)),"")</f>
        <v/>
      </c>
      <c r="I48">
        <f>IF(C48&gt;=6,TRIM(MID(SUBSTITUTE(B48," ",REPT(" ",200)),1001,200)),"")</f>
        <v/>
      </c>
      <c r="J48">
        <f>IF(C48&gt;=7,TRIM(MID(SUBSTITUTE(B48," ",REPT(" ",200)),1201,200)),"")</f>
        <v/>
      </c>
      <c r="K48">
        <f>IF(C48&gt;=8,TRIM(MID(SUBSTITUTE(B48," ",REPT(" ",200)),1401,200)),"")</f>
        <v/>
      </c>
      <c r="L48">
        <f>SUBSTITUTE(SUBSTITUTE(SUBSTITUTE(D48,"年","-"),"組","-"),"番","")</f>
        <v/>
      </c>
      <c r="M48">
        <f>IF(D48="",0,IF(ISNUMBER(VALUE(SUBSTITUTE(L48,"-",""))),1,0))</f>
        <v/>
      </c>
      <c r="N48">
        <f>IF(M48=0,"",IFERROR(VALUE(TRIM(MID(SUBSTITUTE(L48,"-",REPT(" ",100)),101,100))),""))</f>
        <v/>
      </c>
      <c r="O48">
        <f>IF(M48=0,"",IFERROR(VALUE(TRIM(RIGHT(SUBSTITUTE(L48,"-",REPT(" ",100)),100))),""))</f>
        <v/>
      </c>
      <c r="P48">
        <f>IF(B48="","",TRIM(INDEX($D48:$K48,IF(M48=1,2,1))&amp;IF(AD48&gt;=2," "&amp;INDEX($D48:$K48,IF(M48=1,2,1)+1),"")&amp;IF(AD48&gt;=3," "&amp;INDEX($D48:$K48,IF(M48=1,2,1)+2),"")))</f>
        <v/>
      </c>
      <c r="Q48">
        <f>IF(C48&lt;2,"",TRIM(IF(AND(2&gt;=(IF(M48=1,2,1)+AD48),2&lt;=C48-IF(S48="",0,1)),E48&amp;" ","")&amp;IF(AND(3&gt;=(IF(M48=1,2,1)+AD48),3&lt;=C48-IF(S48="",0,1)),F48&amp;" ","")&amp;IF(AND(4&gt;=(IF(M48=1,2,1)+AD48),4&lt;=C48-IF(S48="",0,1)),G48&amp;" ","")&amp;IF(AND(5&gt;=(IF(M48=1,2,1)+AD48),5&lt;=C48-IF(S48="",0,1)),H48&amp;" ","")&amp;IF(AND(6&gt;=(IF(M48=1,2,1)+AD48),6&lt;=C48-IF(S48="",0,1)),I48&amp;" ","")&amp;IF(AND(7&gt;=(IF(M48=1,2,1)+AD48),7&lt;=C48-IF(S48="",0,1)),J48&amp;" ","")&amp;IF(AND(8&gt;=(IF(M48=1,2,1)+AD48),8&lt;=C48-IF(S48="",0,1)),K48&amp;" ","")))</f>
        <v/>
      </c>
      <c r="R48">
        <f>IF(Q48="","",IFERROR(INDEX(資格マスタ!$B:$B,MATCH(ASC(SUBSTITUTE(SUBSTITUTE(Q48," ",""),"　","")),資格マスタ!$D:$D,0)),Q48))</f>
        <v/>
      </c>
      <c r="S48" s="132">
        <f>IF(C48&lt;2,"",IFERROR(IF(OR(LEFT(INDEX(D48:K48,MIN(8,MAX(1,C48))),2)="令和",LEFT(INDEX(D48:K48,MIN(8,MAX(1,C48))),2)="平成",LEFT(INDEX(D48:K48,MIN(8,MAX(1,C48))),2)="昭和"),DATE(VALUE(MID(INDEX(D48:K48,MIN(8,MAX(1,C48))),3,FIND("年",INDEX(D48:K48,MIN(8,MAX(1,C48))))-3))+IF(LEFT(INDEX(D48:K48,MIN(8,MAX(1,C48))),2)="令和",2018,IF(LEFT(INDEX(D48:K48,MIN(8,MAX(1,C48))),2)="平成",1988,1925)),VALUE(MID(INDEX(D48:K48,MIN(8,MAX(1,C48))),FIND("年",INDEX(D48:K48,MIN(8,MAX(1,C48))))+1,FIND("月",INDEX(D48:K48,MIN(8,MAX(1,C48))))-FIND("年",INDEX(D48:K48,MIN(8,MAX(1,C48))))-1)),VALUE(SUBSTITUTE(MID(INDEX(D48:K48,MIN(8,MAX(1,C48))),FIND("月",INDEX(D48:K48,MIN(8,MAX(1,C48))))+1,10),"日",""))),DATE(VALUE(TRIM(MID(SUBSTITUTE(AA48,"/",REPT(" ",50)),1,50))),VALUE(TRIM(MID(SUBSTITUTE(AA48,"/",REPT(" ",50)),51,50))),VALUE(TRIM(MID(SUBSTITUTE(AA48,"/",REPT(" ",50)),101,50))))),IFERROR(DATEVALUE(INDEX(D48:K48,MIN(8,MAX(1,C48)))),"")))</f>
        <v/>
      </c>
      <c r="T48">
        <f>IF(B48="","",IF(AB48&lt;&gt;"",AB48,IFERROR(MATCH(SUBSTITUTE(SUBSTITUTE(P48," ",""),"　",""),入力!$AJ$5:$AJ$44,0),"")))</f>
        <v/>
      </c>
      <c r="U48">
        <f>IF(T48="","",INDEX(入力!$D$5:$D$44,T48))</f>
        <v/>
      </c>
      <c r="V48">
        <f>IF(B48="","",IF(T48="","要確認（名簿と照合できません）",IF(R48="","要確認（資格名がありません）",IF(S48="","要確認（取得日が読めません）",IF((IF(INDEX(入力!$N$5:$N$44,T48)=R48,1,0)+IF(INDEX(入力!$P$5:$P$44,T48)=R48,1,0)+IF(INDEX(入力!$R$5:$R$44,T48)=R48,1,0)+IF(INDEX(入力!$T$5:$T$44,T48)=R48,1,0)+IF(INDEX(入力!$V$5:$V$44,T48)=R48,1,0)+IF(INDEX(入力!$X$5:$X$44,T48)=R48,1,0))+(COUNTIFS($T$6:$T$205,T48,$R$6:$R$205,R48,$X$6:$X$205,"&lt;"&amp;X48))&gt;0,"重複","反映")))))</f>
        <v/>
      </c>
      <c r="W48">
        <f>IF(V48="反映",1,0)</f>
        <v/>
      </c>
      <c r="X48" t="n">
        <v>48</v>
      </c>
      <c r="Y48">
        <f>IF(W48=0,"",COUNTIFS($T$6:$T$205,T48,$W$6:$W$205,1,$S$6:$S$205,"&lt;"&amp;S48)+COUNTIFS($T$6:$T$205,T48,$W$6:$W$205,1,$S$6:$S$205,S48,$X$6:$X$205,"&lt;"&amp;X48)+1)</f>
        <v/>
      </c>
      <c r="Z48">
        <f>IF(Y48="","",T48&amp;"_"&amp;Y48)</f>
        <v/>
      </c>
      <c r="AA48">
        <f>SUBSTITUTE(SUBSTITUTE(SUBSTITUTE(SUBSTITUTE(SUBSTITUTE(INDEX(D48:K48,MIN(8,MAX(1,C48))),"年","/"),"月","/"),"日",""),"-","/"),".","/")</f>
        <v/>
      </c>
      <c r="AB48">
        <f>IFERROR(MATCH(O48,入力!$C$5:$C$44,0),"")</f>
        <v/>
      </c>
      <c r="AC48">
        <f>IF(AB48="","",INDEX(入力!$AJ$5:$AJ$44,AB48))</f>
        <v/>
      </c>
      <c r="AD48">
        <f>IF(INDEX($D48:$K48,IF(M48=1,2,1))=AC48,1,IF(INDEX($D48:$K48,IF(M48=1,2,1))&amp;INDEX($D48:$K48,IF(M48=1,2,1)+1)=AC48,2,IF(INDEX($D48:$K48,IF(M48=1,2,1))&amp;INDEX($D48:$K48,IF(M48=1,2,1)+1)&amp;INDEX($D48:$K48,IF(M48=1,2,1)+2)=AC48,3,IF(AB48&lt;&gt;"",2,IF(ISNUMBER(MATCH(INDEX($D48:$K48,IF(M48=1,2,1)),入力!$AJ$5:$AJ$44,0)),1,IF(ISNUMBER(MATCH(INDEX($D48:$K48,IF(M48=1,2,1))&amp;INDEX($D48:$K48,IF(M48=1,2,1)+1),入力!$AJ$5:$AJ$44,0)),2,IF(ISNUMBER(MATCH(INDEX($D48:$K48,IF(M48=1,2,1))&amp;INDEX($D48:$K48,IF(M48=1,2,1)+1)&amp;INDEX($D48:$K48,IF(M48=1,2,1)+2),入力!$AJ$5:$AJ$44,0)),3,2)))))))</f>
        <v/>
      </c>
    </row>
    <row r="49">
      <c r="A49" s="131" t="n"/>
      <c r="B49">
        <f>TRIM(SUBSTITUTE(SUBSTITUTE(SUBSTITUTE(A49,CHAR(9)," "),"　"," "),CHAR(160)," "))</f>
        <v/>
      </c>
      <c r="C49">
        <f>IF(B49="",0,LEN(B49)-LEN(SUBSTITUTE(B49," ",""))+1)</f>
        <v/>
      </c>
      <c r="D49">
        <f>IF(C49&gt;=1,TRIM(MID(SUBSTITUTE(B49," ",REPT(" ",200)),1,200)),"")</f>
        <v/>
      </c>
      <c r="E49">
        <f>IF(C49&gt;=2,TRIM(MID(SUBSTITUTE(B49," ",REPT(" ",200)),201,200)),"")</f>
        <v/>
      </c>
      <c r="F49">
        <f>IF(C49&gt;=3,TRIM(MID(SUBSTITUTE(B49," ",REPT(" ",200)),401,200)),"")</f>
        <v/>
      </c>
      <c r="G49">
        <f>IF(C49&gt;=4,TRIM(MID(SUBSTITUTE(B49," ",REPT(" ",200)),601,200)),"")</f>
        <v/>
      </c>
      <c r="H49">
        <f>IF(C49&gt;=5,TRIM(MID(SUBSTITUTE(B49," ",REPT(" ",200)),801,200)),"")</f>
        <v/>
      </c>
      <c r="I49">
        <f>IF(C49&gt;=6,TRIM(MID(SUBSTITUTE(B49," ",REPT(" ",200)),1001,200)),"")</f>
        <v/>
      </c>
      <c r="J49">
        <f>IF(C49&gt;=7,TRIM(MID(SUBSTITUTE(B49," ",REPT(" ",200)),1201,200)),"")</f>
        <v/>
      </c>
      <c r="K49">
        <f>IF(C49&gt;=8,TRIM(MID(SUBSTITUTE(B49," ",REPT(" ",200)),1401,200)),"")</f>
        <v/>
      </c>
      <c r="L49">
        <f>SUBSTITUTE(SUBSTITUTE(SUBSTITUTE(D49,"年","-"),"組","-"),"番","")</f>
        <v/>
      </c>
      <c r="M49">
        <f>IF(D49="",0,IF(ISNUMBER(VALUE(SUBSTITUTE(L49,"-",""))),1,0))</f>
        <v/>
      </c>
      <c r="N49">
        <f>IF(M49=0,"",IFERROR(VALUE(TRIM(MID(SUBSTITUTE(L49,"-",REPT(" ",100)),101,100))),""))</f>
        <v/>
      </c>
      <c r="O49">
        <f>IF(M49=0,"",IFERROR(VALUE(TRIM(RIGHT(SUBSTITUTE(L49,"-",REPT(" ",100)),100))),""))</f>
        <v/>
      </c>
      <c r="P49">
        <f>IF(B49="","",TRIM(INDEX($D49:$K49,IF(M49=1,2,1))&amp;IF(AD49&gt;=2," "&amp;INDEX($D49:$K49,IF(M49=1,2,1)+1),"")&amp;IF(AD49&gt;=3," "&amp;INDEX($D49:$K49,IF(M49=1,2,1)+2),"")))</f>
        <v/>
      </c>
      <c r="Q49">
        <f>IF(C49&lt;2,"",TRIM(IF(AND(2&gt;=(IF(M49=1,2,1)+AD49),2&lt;=C49-IF(S49="",0,1)),E49&amp;" ","")&amp;IF(AND(3&gt;=(IF(M49=1,2,1)+AD49),3&lt;=C49-IF(S49="",0,1)),F49&amp;" ","")&amp;IF(AND(4&gt;=(IF(M49=1,2,1)+AD49),4&lt;=C49-IF(S49="",0,1)),G49&amp;" ","")&amp;IF(AND(5&gt;=(IF(M49=1,2,1)+AD49),5&lt;=C49-IF(S49="",0,1)),H49&amp;" ","")&amp;IF(AND(6&gt;=(IF(M49=1,2,1)+AD49),6&lt;=C49-IF(S49="",0,1)),I49&amp;" ","")&amp;IF(AND(7&gt;=(IF(M49=1,2,1)+AD49),7&lt;=C49-IF(S49="",0,1)),J49&amp;" ","")&amp;IF(AND(8&gt;=(IF(M49=1,2,1)+AD49),8&lt;=C49-IF(S49="",0,1)),K49&amp;" ","")))</f>
        <v/>
      </c>
      <c r="R49">
        <f>IF(Q49="","",IFERROR(INDEX(資格マスタ!$B:$B,MATCH(ASC(SUBSTITUTE(SUBSTITUTE(Q49," ",""),"　","")),資格マスタ!$D:$D,0)),Q49))</f>
        <v/>
      </c>
      <c r="S49" s="132">
        <f>IF(C49&lt;2,"",IFERROR(IF(OR(LEFT(INDEX(D49:K49,MIN(8,MAX(1,C49))),2)="令和",LEFT(INDEX(D49:K49,MIN(8,MAX(1,C49))),2)="平成",LEFT(INDEX(D49:K49,MIN(8,MAX(1,C49))),2)="昭和"),DATE(VALUE(MID(INDEX(D49:K49,MIN(8,MAX(1,C49))),3,FIND("年",INDEX(D49:K49,MIN(8,MAX(1,C49))))-3))+IF(LEFT(INDEX(D49:K49,MIN(8,MAX(1,C49))),2)="令和",2018,IF(LEFT(INDEX(D49:K49,MIN(8,MAX(1,C49))),2)="平成",1988,1925)),VALUE(MID(INDEX(D49:K49,MIN(8,MAX(1,C49))),FIND("年",INDEX(D49:K49,MIN(8,MAX(1,C49))))+1,FIND("月",INDEX(D49:K49,MIN(8,MAX(1,C49))))-FIND("年",INDEX(D49:K49,MIN(8,MAX(1,C49))))-1)),VALUE(SUBSTITUTE(MID(INDEX(D49:K49,MIN(8,MAX(1,C49))),FIND("月",INDEX(D49:K49,MIN(8,MAX(1,C49))))+1,10),"日",""))),DATE(VALUE(TRIM(MID(SUBSTITUTE(AA49,"/",REPT(" ",50)),1,50))),VALUE(TRIM(MID(SUBSTITUTE(AA49,"/",REPT(" ",50)),51,50))),VALUE(TRIM(MID(SUBSTITUTE(AA49,"/",REPT(" ",50)),101,50))))),IFERROR(DATEVALUE(INDEX(D49:K49,MIN(8,MAX(1,C49)))),"")))</f>
        <v/>
      </c>
      <c r="T49">
        <f>IF(B49="","",IF(AB49&lt;&gt;"",AB49,IFERROR(MATCH(SUBSTITUTE(SUBSTITUTE(P49," ",""),"　",""),入力!$AJ$5:$AJ$44,0),"")))</f>
        <v/>
      </c>
      <c r="U49">
        <f>IF(T49="","",INDEX(入力!$D$5:$D$44,T49))</f>
        <v/>
      </c>
      <c r="V49">
        <f>IF(B49="","",IF(T49="","要確認（名簿と照合できません）",IF(R49="","要確認（資格名がありません）",IF(S49="","要確認（取得日が読めません）",IF((IF(INDEX(入力!$N$5:$N$44,T49)=R49,1,0)+IF(INDEX(入力!$P$5:$P$44,T49)=R49,1,0)+IF(INDEX(入力!$R$5:$R$44,T49)=R49,1,0)+IF(INDEX(入力!$T$5:$T$44,T49)=R49,1,0)+IF(INDEX(入力!$V$5:$V$44,T49)=R49,1,0)+IF(INDEX(入力!$X$5:$X$44,T49)=R49,1,0))+(COUNTIFS($T$6:$T$205,T49,$R$6:$R$205,R49,$X$6:$X$205,"&lt;"&amp;X49))&gt;0,"重複","反映")))))</f>
        <v/>
      </c>
      <c r="W49">
        <f>IF(V49="反映",1,0)</f>
        <v/>
      </c>
      <c r="X49" t="n">
        <v>49</v>
      </c>
      <c r="Y49">
        <f>IF(W49=0,"",COUNTIFS($T$6:$T$205,T49,$W$6:$W$205,1,$S$6:$S$205,"&lt;"&amp;S49)+COUNTIFS($T$6:$T$205,T49,$W$6:$W$205,1,$S$6:$S$205,S49,$X$6:$X$205,"&lt;"&amp;X49)+1)</f>
        <v/>
      </c>
      <c r="Z49">
        <f>IF(Y49="","",T49&amp;"_"&amp;Y49)</f>
        <v/>
      </c>
      <c r="AA49">
        <f>SUBSTITUTE(SUBSTITUTE(SUBSTITUTE(SUBSTITUTE(SUBSTITUTE(INDEX(D49:K49,MIN(8,MAX(1,C49))),"年","/"),"月","/"),"日",""),"-","/"),".","/")</f>
        <v/>
      </c>
      <c r="AB49">
        <f>IFERROR(MATCH(O49,入力!$C$5:$C$44,0),"")</f>
        <v/>
      </c>
      <c r="AC49">
        <f>IF(AB49="","",INDEX(入力!$AJ$5:$AJ$44,AB49))</f>
        <v/>
      </c>
      <c r="AD49">
        <f>IF(INDEX($D49:$K49,IF(M49=1,2,1))=AC49,1,IF(INDEX($D49:$K49,IF(M49=1,2,1))&amp;INDEX($D49:$K49,IF(M49=1,2,1)+1)=AC49,2,IF(INDEX($D49:$K49,IF(M49=1,2,1))&amp;INDEX($D49:$K49,IF(M49=1,2,1)+1)&amp;INDEX($D49:$K49,IF(M49=1,2,1)+2)=AC49,3,IF(AB49&lt;&gt;"",2,IF(ISNUMBER(MATCH(INDEX($D49:$K49,IF(M49=1,2,1)),入力!$AJ$5:$AJ$44,0)),1,IF(ISNUMBER(MATCH(INDEX($D49:$K49,IF(M49=1,2,1))&amp;INDEX($D49:$K49,IF(M49=1,2,1)+1),入力!$AJ$5:$AJ$44,0)),2,IF(ISNUMBER(MATCH(INDEX($D49:$K49,IF(M49=1,2,1))&amp;INDEX($D49:$K49,IF(M49=1,2,1)+1)&amp;INDEX($D49:$K49,IF(M49=1,2,1)+2),入力!$AJ$5:$AJ$44,0)),3,2)))))))</f>
        <v/>
      </c>
    </row>
    <row r="50">
      <c r="A50" s="131" t="n"/>
      <c r="B50">
        <f>TRIM(SUBSTITUTE(SUBSTITUTE(SUBSTITUTE(A50,CHAR(9)," "),"　"," "),CHAR(160)," "))</f>
        <v/>
      </c>
      <c r="C50">
        <f>IF(B50="",0,LEN(B50)-LEN(SUBSTITUTE(B50," ",""))+1)</f>
        <v/>
      </c>
      <c r="D50">
        <f>IF(C50&gt;=1,TRIM(MID(SUBSTITUTE(B50," ",REPT(" ",200)),1,200)),"")</f>
        <v/>
      </c>
      <c r="E50">
        <f>IF(C50&gt;=2,TRIM(MID(SUBSTITUTE(B50," ",REPT(" ",200)),201,200)),"")</f>
        <v/>
      </c>
      <c r="F50">
        <f>IF(C50&gt;=3,TRIM(MID(SUBSTITUTE(B50," ",REPT(" ",200)),401,200)),"")</f>
        <v/>
      </c>
      <c r="G50">
        <f>IF(C50&gt;=4,TRIM(MID(SUBSTITUTE(B50," ",REPT(" ",200)),601,200)),"")</f>
        <v/>
      </c>
      <c r="H50">
        <f>IF(C50&gt;=5,TRIM(MID(SUBSTITUTE(B50," ",REPT(" ",200)),801,200)),"")</f>
        <v/>
      </c>
      <c r="I50">
        <f>IF(C50&gt;=6,TRIM(MID(SUBSTITUTE(B50," ",REPT(" ",200)),1001,200)),"")</f>
        <v/>
      </c>
      <c r="J50">
        <f>IF(C50&gt;=7,TRIM(MID(SUBSTITUTE(B50," ",REPT(" ",200)),1201,200)),"")</f>
        <v/>
      </c>
      <c r="K50">
        <f>IF(C50&gt;=8,TRIM(MID(SUBSTITUTE(B50," ",REPT(" ",200)),1401,200)),"")</f>
        <v/>
      </c>
      <c r="L50">
        <f>SUBSTITUTE(SUBSTITUTE(SUBSTITUTE(D50,"年","-"),"組","-"),"番","")</f>
        <v/>
      </c>
      <c r="M50">
        <f>IF(D50="",0,IF(ISNUMBER(VALUE(SUBSTITUTE(L50,"-",""))),1,0))</f>
        <v/>
      </c>
      <c r="N50">
        <f>IF(M50=0,"",IFERROR(VALUE(TRIM(MID(SUBSTITUTE(L50,"-",REPT(" ",100)),101,100))),""))</f>
        <v/>
      </c>
      <c r="O50">
        <f>IF(M50=0,"",IFERROR(VALUE(TRIM(RIGHT(SUBSTITUTE(L50,"-",REPT(" ",100)),100))),""))</f>
        <v/>
      </c>
      <c r="P50">
        <f>IF(B50="","",TRIM(INDEX($D50:$K50,IF(M50=1,2,1))&amp;IF(AD50&gt;=2," "&amp;INDEX($D50:$K50,IF(M50=1,2,1)+1),"")&amp;IF(AD50&gt;=3," "&amp;INDEX($D50:$K50,IF(M50=1,2,1)+2),"")))</f>
        <v/>
      </c>
      <c r="Q50">
        <f>IF(C50&lt;2,"",TRIM(IF(AND(2&gt;=(IF(M50=1,2,1)+AD50),2&lt;=C50-IF(S50="",0,1)),E50&amp;" ","")&amp;IF(AND(3&gt;=(IF(M50=1,2,1)+AD50),3&lt;=C50-IF(S50="",0,1)),F50&amp;" ","")&amp;IF(AND(4&gt;=(IF(M50=1,2,1)+AD50),4&lt;=C50-IF(S50="",0,1)),G50&amp;" ","")&amp;IF(AND(5&gt;=(IF(M50=1,2,1)+AD50),5&lt;=C50-IF(S50="",0,1)),H50&amp;" ","")&amp;IF(AND(6&gt;=(IF(M50=1,2,1)+AD50),6&lt;=C50-IF(S50="",0,1)),I50&amp;" ","")&amp;IF(AND(7&gt;=(IF(M50=1,2,1)+AD50),7&lt;=C50-IF(S50="",0,1)),J50&amp;" ","")&amp;IF(AND(8&gt;=(IF(M50=1,2,1)+AD50),8&lt;=C50-IF(S50="",0,1)),K50&amp;" ","")))</f>
        <v/>
      </c>
      <c r="R50">
        <f>IF(Q50="","",IFERROR(INDEX(資格マスタ!$B:$B,MATCH(ASC(SUBSTITUTE(SUBSTITUTE(Q50," ",""),"　","")),資格マスタ!$D:$D,0)),Q50))</f>
        <v/>
      </c>
      <c r="S50" s="132">
        <f>IF(C50&lt;2,"",IFERROR(IF(OR(LEFT(INDEX(D50:K50,MIN(8,MAX(1,C50))),2)="令和",LEFT(INDEX(D50:K50,MIN(8,MAX(1,C50))),2)="平成",LEFT(INDEX(D50:K50,MIN(8,MAX(1,C50))),2)="昭和"),DATE(VALUE(MID(INDEX(D50:K50,MIN(8,MAX(1,C50))),3,FIND("年",INDEX(D50:K50,MIN(8,MAX(1,C50))))-3))+IF(LEFT(INDEX(D50:K50,MIN(8,MAX(1,C50))),2)="令和",2018,IF(LEFT(INDEX(D50:K50,MIN(8,MAX(1,C50))),2)="平成",1988,1925)),VALUE(MID(INDEX(D50:K50,MIN(8,MAX(1,C50))),FIND("年",INDEX(D50:K50,MIN(8,MAX(1,C50))))+1,FIND("月",INDEX(D50:K50,MIN(8,MAX(1,C50))))-FIND("年",INDEX(D50:K50,MIN(8,MAX(1,C50))))-1)),VALUE(SUBSTITUTE(MID(INDEX(D50:K50,MIN(8,MAX(1,C50))),FIND("月",INDEX(D50:K50,MIN(8,MAX(1,C50))))+1,10),"日",""))),DATE(VALUE(TRIM(MID(SUBSTITUTE(AA50,"/",REPT(" ",50)),1,50))),VALUE(TRIM(MID(SUBSTITUTE(AA50,"/",REPT(" ",50)),51,50))),VALUE(TRIM(MID(SUBSTITUTE(AA50,"/",REPT(" ",50)),101,50))))),IFERROR(DATEVALUE(INDEX(D50:K50,MIN(8,MAX(1,C50)))),"")))</f>
        <v/>
      </c>
      <c r="T50">
        <f>IF(B50="","",IF(AB50&lt;&gt;"",AB50,IFERROR(MATCH(SUBSTITUTE(SUBSTITUTE(P50," ",""),"　",""),入力!$AJ$5:$AJ$44,0),"")))</f>
        <v/>
      </c>
      <c r="U50">
        <f>IF(T50="","",INDEX(入力!$D$5:$D$44,T50))</f>
        <v/>
      </c>
      <c r="V50">
        <f>IF(B50="","",IF(T50="","要確認（名簿と照合できません）",IF(R50="","要確認（資格名がありません）",IF(S50="","要確認（取得日が読めません）",IF((IF(INDEX(入力!$N$5:$N$44,T50)=R50,1,0)+IF(INDEX(入力!$P$5:$P$44,T50)=R50,1,0)+IF(INDEX(入力!$R$5:$R$44,T50)=R50,1,0)+IF(INDEX(入力!$T$5:$T$44,T50)=R50,1,0)+IF(INDEX(入力!$V$5:$V$44,T50)=R50,1,0)+IF(INDEX(入力!$X$5:$X$44,T50)=R50,1,0))+(COUNTIFS($T$6:$T$205,T50,$R$6:$R$205,R50,$X$6:$X$205,"&lt;"&amp;X50))&gt;0,"重複","反映")))))</f>
        <v/>
      </c>
      <c r="W50">
        <f>IF(V50="反映",1,0)</f>
        <v/>
      </c>
      <c r="X50" t="n">
        <v>50</v>
      </c>
      <c r="Y50">
        <f>IF(W50=0,"",COUNTIFS($T$6:$T$205,T50,$W$6:$W$205,1,$S$6:$S$205,"&lt;"&amp;S50)+COUNTIFS($T$6:$T$205,T50,$W$6:$W$205,1,$S$6:$S$205,S50,$X$6:$X$205,"&lt;"&amp;X50)+1)</f>
        <v/>
      </c>
      <c r="Z50">
        <f>IF(Y50="","",T50&amp;"_"&amp;Y50)</f>
        <v/>
      </c>
      <c r="AA50">
        <f>SUBSTITUTE(SUBSTITUTE(SUBSTITUTE(SUBSTITUTE(SUBSTITUTE(INDEX(D50:K50,MIN(8,MAX(1,C50))),"年","/"),"月","/"),"日",""),"-","/"),".","/")</f>
        <v/>
      </c>
      <c r="AB50">
        <f>IFERROR(MATCH(O50,入力!$C$5:$C$44,0),"")</f>
        <v/>
      </c>
      <c r="AC50">
        <f>IF(AB50="","",INDEX(入力!$AJ$5:$AJ$44,AB50))</f>
        <v/>
      </c>
      <c r="AD50">
        <f>IF(INDEX($D50:$K50,IF(M50=1,2,1))=AC50,1,IF(INDEX($D50:$K50,IF(M50=1,2,1))&amp;INDEX($D50:$K50,IF(M50=1,2,1)+1)=AC50,2,IF(INDEX($D50:$K50,IF(M50=1,2,1))&amp;INDEX($D50:$K50,IF(M50=1,2,1)+1)&amp;INDEX($D50:$K50,IF(M50=1,2,1)+2)=AC50,3,IF(AB50&lt;&gt;"",2,IF(ISNUMBER(MATCH(INDEX($D50:$K50,IF(M50=1,2,1)),入力!$AJ$5:$AJ$44,0)),1,IF(ISNUMBER(MATCH(INDEX($D50:$K50,IF(M50=1,2,1))&amp;INDEX($D50:$K50,IF(M50=1,2,1)+1),入力!$AJ$5:$AJ$44,0)),2,IF(ISNUMBER(MATCH(INDEX($D50:$K50,IF(M50=1,2,1))&amp;INDEX($D50:$K50,IF(M50=1,2,1)+1)&amp;INDEX($D50:$K50,IF(M50=1,2,1)+2),入力!$AJ$5:$AJ$44,0)),3,2)))))))</f>
        <v/>
      </c>
    </row>
    <row r="51">
      <c r="A51" s="131" t="n"/>
      <c r="B51">
        <f>TRIM(SUBSTITUTE(SUBSTITUTE(SUBSTITUTE(A51,CHAR(9)," "),"　"," "),CHAR(160)," "))</f>
        <v/>
      </c>
      <c r="C51">
        <f>IF(B51="",0,LEN(B51)-LEN(SUBSTITUTE(B51," ",""))+1)</f>
        <v/>
      </c>
      <c r="D51">
        <f>IF(C51&gt;=1,TRIM(MID(SUBSTITUTE(B51," ",REPT(" ",200)),1,200)),"")</f>
        <v/>
      </c>
      <c r="E51">
        <f>IF(C51&gt;=2,TRIM(MID(SUBSTITUTE(B51," ",REPT(" ",200)),201,200)),"")</f>
        <v/>
      </c>
      <c r="F51">
        <f>IF(C51&gt;=3,TRIM(MID(SUBSTITUTE(B51," ",REPT(" ",200)),401,200)),"")</f>
        <v/>
      </c>
      <c r="G51">
        <f>IF(C51&gt;=4,TRIM(MID(SUBSTITUTE(B51," ",REPT(" ",200)),601,200)),"")</f>
        <v/>
      </c>
      <c r="H51">
        <f>IF(C51&gt;=5,TRIM(MID(SUBSTITUTE(B51," ",REPT(" ",200)),801,200)),"")</f>
        <v/>
      </c>
      <c r="I51">
        <f>IF(C51&gt;=6,TRIM(MID(SUBSTITUTE(B51," ",REPT(" ",200)),1001,200)),"")</f>
        <v/>
      </c>
      <c r="J51">
        <f>IF(C51&gt;=7,TRIM(MID(SUBSTITUTE(B51," ",REPT(" ",200)),1201,200)),"")</f>
        <v/>
      </c>
      <c r="K51">
        <f>IF(C51&gt;=8,TRIM(MID(SUBSTITUTE(B51," ",REPT(" ",200)),1401,200)),"")</f>
        <v/>
      </c>
      <c r="L51">
        <f>SUBSTITUTE(SUBSTITUTE(SUBSTITUTE(D51,"年","-"),"組","-"),"番","")</f>
        <v/>
      </c>
      <c r="M51">
        <f>IF(D51="",0,IF(ISNUMBER(VALUE(SUBSTITUTE(L51,"-",""))),1,0))</f>
        <v/>
      </c>
      <c r="N51">
        <f>IF(M51=0,"",IFERROR(VALUE(TRIM(MID(SUBSTITUTE(L51,"-",REPT(" ",100)),101,100))),""))</f>
        <v/>
      </c>
      <c r="O51">
        <f>IF(M51=0,"",IFERROR(VALUE(TRIM(RIGHT(SUBSTITUTE(L51,"-",REPT(" ",100)),100))),""))</f>
        <v/>
      </c>
      <c r="P51">
        <f>IF(B51="","",TRIM(INDEX($D51:$K51,IF(M51=1,2,1))&amp;IF(AD51&gt;=2," "&amp;INDEX($D51:$K51,IF(M51=1,2,1)+1),"")&amp;IF(AD51&gt;=3," "&amp;INDEX($D51:$K51,IF(M51=1,2,1)+2),"")))</f>
        <v/>
      </c>
      <c r="Q51">
        <f>IF(C51&lt;2,"",TRIM(IF(AND(2&gt;=(IF(M51=1,2,1)+AD51),2&lt;=C51-IF(S51="",0,1)),E51&amp;" ","")&amp;IF(AND(3&gt;=(IF(M51=1,2,1)+AD51),3&lt;=C51-IF(S51="",0,1)),F51&amp;" ","")&amp;IF(AND(4&gt;=(IF(M51=1,2,1)+AD51),4&lt;=C51-IF(S51="",0,1)),G51&amp;" ","")&amp;IF(AND(5&gt;=(IF(M51=1,2,1)+AD51),5&lt;=C51-IF(S51="",0,1)),H51&amp;" ","")&amp;IF(AND(6&gt;=(IF(M51=1,2,1)+AD51),6&lt;=C51-IF(S51="",0,1)),I51&amp;" ","")&amp;IF(AND(7&gt;=(IF(M51=1,2,1)+AD51),7&lt;=C51-IF(S51="",0,1)),J51&amp;" ","")&amp;IF(AND(8&gt;=(IF(M51=1,2,1)+AD51),8&lt;=C51-IF(S51="",0,1)),K51&amp;" ","")))</f>
        <v/>
      </c>
      <c r="R51">
        <f>IF(Q51="","",IFERROR(INDEX(資格マスタ!$B:$B,MATCH(ASC(SUBSTITUTE(SUBSTITUTE(Q51," ",""),"　","")),資格マスタ!$D:$D,0)),Q51))</f>
        <v/>
      </c>
      <c r="S51" s="132">
        <f>IF(C51&lt;2,"",IFERROR(IF(OR(LEFT(INDEX(D51:K51,MIN(8,MAX(1,C51))),2)="令和",LEFT(INDEX(D51:K51,MIN(8,MAX(1,C51))),2)="平成",LEFT(INDEX(D51:K51,MIN(8,MAX(1,C51))),2)="昭和"),DATE(VALUE(MID(INDEX(D51:K51,MIN(8,MAX(1,C51))),3,FIND("年",INDEX(D51:K51,MIN(8,MAX(1,C51))))-3))+IF(LEFT(INDEX(D51:K51,MIN(8,MAX(1,C51))),2)="令和",2018,IF(LEFT(INDEX(D51:K51,MIN(8,MAX(1,C51))),2)="平成",1988,1925)),VALUE(MID(INDEX(D51:K51,MIN(8,MAX(1,C51))),FIND("年",INDEX(D51:K51,MIN(8,MAX(1,C51))))+1,FIND("月",INDEX(D51:K51,MIN(8,MAX(1,C51))))-FIND("年",INDEX(D51:K51,MIN(8,MAX(1,C51))))-1)),VALUE(SUBSTITUTE(MID(INDEX(D51:K51,MIN(8,MAX(1,C51))),FIND("月",INDEX(D51:K51,MIN(8,MAX(1,C51))))+1,10),"日",""))),DATE(VALUE(TRIM(MID(SUBSTITUTE(AA51,"/",REPT(" ",50)),1,50))),VALUE(TRIM(MID(SUBSTITUTE(AA51,"/",REPT(" ",50)),51,50))),VALUE(TRIM(MID(SUBSTITUTE(AA51,"/",REPT(" ",50)),101,50))))),IFERROR(DATEVALUE(INDEX(D51:K51,MIN(8,MAX(1,C51)))),"")))</f>
        <v/>
      </c>
      <c r="T51">
        <f>IF(B51="","",IF(AB51&lt;&gt;"",AB51,IFERROR(MATCH(SUBSTITUTE(SUBSTITUTE(P51," ",""),"　",""),入力!$AJ$5:$AJ$44,0),"")))</f>
        <v/>
      </c>
      <c r="U51">
        <f>IF(T51="","",INDEX(入力!$D$5:$D$44,T51))</f>
        <v/>
      </c>
      <c r="V51">
        <f>IF(B51="","",IF(T51="","要確認（名簿と照合できません）",IF(R51="","要確認（資格名がありません）",IF(S51="","要確認（取得日が読めません）",IF((IF(INDEX(入力!$N$5:$N$44,T51)=R51,1,0)+IF(INDEX(入力!$P$5:$P$44,T51)=R51,1,0)+IF(INDEX(入力!$R$5:$R$44,T51)=R51,1,0)+IF(INDEX(入力!$T$5:$T$44,T51)=R51,1,0)+IF(INDEX(入力!$V$5:$V$44,T51)=R51,1,0)+IF(INDEX(入力!$X$5:$X$44,T51)=R51,1,0))+(COUNTIFS($T$6:$T$205,T51,$R$6:$R$205,R51,$X$6:$X$205,"&lt;"&amp;X51))&gt;0,"重複","反映")))))</f>
        <v/>
      </c>
      <c r="W51">
        <f>IF(V51="反映",1,0)</f>
        <v/>
      </c>
      <c r="X51" t="n">
        <v>51</v>
      </c>
      <c r="Y51">
        <f>IF(W51=0,"",COUNTIFS($T$6:$T$205,T51,$W$6:$W$205,1,$S$6:$S$205,"&lt;"&amp;S51)+COUNTIFS($T$6:$T$205,T51,$W$6:$W$205,1,$S$6:$S$205,S51,$X$6:$X$205,"&lt;"&amp;X51)+1)</f>
        <v/>
      </c>
      <c r="Z51">
        <f>IF(Y51="","",T51&amp;"_"&amp;Y51)</f>
        <v/>
      </c>
      <c r="AA51">
        <f>SUBSTITUTE(SUBSTITUTE(SUBSTITUTE(SUBSTITUTE(SUBSTITUTE(INDEX(D51:K51,MIN(8,MAX(1,C51))),"年","/"),"月","/"),"日",""),"-","/"),".","/")</f>
        <v/>
      </c>
      <c r="AB51">
        <f>IFERROR(MATCH(O51,入力!$C$5:$C$44,0),"")</f>
        <v/>
      </c>
      <c r="AC51">
        <f>IF(AB51="","",INDEX(入力!$AJ$5:$AJ$44,AB51))</f>
        <v/>
      </c>
      <c r="AD51">
        <f>IF(INDEX($D51:$K51,IF(M51=1,2,1))=AC51,1,IF(INDEX($D51:$K51,IF(M51=1,2,1))&amp;INDEX($D51:$K51,IF(M51=1,2,1)+1)=AC51,2,IF(INDEX($D51:$K51,IF(M51=1,2,1))&amp;INDEX($D51:$K51,IF(M51=1,2,1)+1)&amp;INDEX($D51:$K51,IF(M51=1,2,1)+2)=AC51,3,IF(AB51&lt;&gt;"",2,IF(ISNUMBER(MATCH(INDEX($D51:$K51,IF(M51=1,2,1)),入力!$AJ$5:$AJ$44,0)),1,IF(ISNUMBER(MATCH(INDEX($D51:$K51,IF(M51=1,2,1))&amp;INDEX($D51:$K51,IF(M51=1,2,1)+1),入力!$AJ$5:$AJ$44,0)),2,IF(ISNUMBER(MATCH(INDEX($D51:$K51,IF(M51=1,2,1))&amp;INDEX($D51:$K51,IF(M51=1,2,1)+1)&amp;INDEX($D51:$K51,IF(M51=1,2,1)+2),入力!$AJ$5:$AJ$44,0)),3,2)))))))</f>
        <v/>
      </c>
    </row>
    <row r="52">
      <c r="A52" s="131" t="n"/>
      <c r="B52">
        <f>TRIM(SUBSTITUTE(SUBSTITUTE(SUBSTITUTE(A52,CHAR(9)," "),"　"," "),CHAR(160)," "))</f>
        <v/>
      </c>
      <c r="C52">
        <f>IF(B52="",0,LEN(B52)-LEN(SUBSTITUTE(B52," ",""))+1)</f>
        <v/>
      </c>
      <c r="D52">
        <f>IF(C52&gt;=1,TRIM(MID(SUBSTITUTE(B52," ",REPT(" ",200)),1,200)),"")</f>
        <v/>
      </c>
      <c r="E52">
        <f>IF(C52&gt;=2,TRIM(MID(SUBSTITUTE(B52," ",REPT(" ",200)),201,200)),"")</f>
        <v/>
      </c>
      <c r="F52">
        <f>IF(C52&gt;=3,TRIM(MID(SUBSTITUTE(B52," ",REPT(" ",200)),401,200)),"")</f>
        <v/>
      </c>
      <c r="G52">
        <f>IF(C52&gt;=4,TRIM(MID(SUBSTITUTE(B52," ",REPT(" ",200)),601,200)),"")</f>
        <v/>
      </c>
      <c r="H52">
        <f>IF(C52&gt;=5,TRIM(MID(SUBSTITUTE(B52," ",REPT(" ",200)),801,200)),"")</f>
        <v/>
      </c>
      <c r="I52">
        <f>IF(C52&gt;=6,TRIM(MID(SUBSTITUTE(B52," ",REPT(" ",200)),1001,200)),"")</f>
        <v/>
      </c>
      <c r="J52">
        <f>IF(C52&gt;=7,TRIM(MID(SUBSTITUTE(B52," ",REPT(" ",200)),1201,200)),"")</f>
        <v/>
      </c>
      <c r="K52">
        <f>IF(C52&gt;=8,TRIM(MID(SUBSTITUTE(B52," ",REPT(" ",200)),1401,200)),"")</f>
        <v/>
      </c>
      <c r="L52">
        <f>SUBSTITUTE(SUBSTITUTE(SUBSTITUTE(D52,"年","-"),"組","-"),"番","")</f>
        <v/>
      </c>
      <c r="M52">
        <f>IF(D52="",0,IF(ISNUMBER(VALUE(SUBSTITUTE(L52,"-",""))),1,0))</f>
        <v/>
      </c>
      <c r="N52">
        <f>IF(M52=0,"",IFERROR(VALUE(TRIM(MID(SUBSTITUTE(L52,"-",REPT(" ",100)),101,100))),""))</f>
        <v/>
      </c>
      <c r="O52">
        <f>IF(M52=0,"",IFERROR(VALUE(TRIM(RIGHT(SUBSTITUTE(L52,"-",REPT(" ",100)),100))),""))</f>
        <v/>
      </c>
      <c r="P52">
        <f>IF(B52="","",TRIM(INDEX($D52:$K52,IF(M52=1,2,1))&amp;IF(AD52&gt;=2," "&amp;INDEX($D52:$K52,IF(M52=1,2,1)+1),"")&amp;IF(AD52&gt;=3," "&amp;INDEX($D52:$K52,IF(M52=1,2,1)+2),"")))</f>
        <v/>
      </c>
      <c r="Q52">
        <f>IF(C52&lt;2,"",TRIM(IF(AND(2&gt;=(IF(M52=1,2,1)+AD52),2&lt;=C52-IF(S52="",0,1)),E52&amp;" ","")&amp;IF(AND(3&gt;=(IF(M52=1,2,1)+AD52),3&lt;=C52-IF(S52="",0,1)),F52&amp;" ","")&amp;IF(AND(4&gt;=(IF(M52=1,2,1)+AD52),4&lt;=C52-IF(S52="",0,1)),G52&amp;" ","")&amp;IF(AND(5&gt;=(IF(M52=1,2,1)+AD52),5&lt;=C52-IF(S52="",0,1)),H52&amp;" ","")&amp;IF(AND(6&gt;=(IF(M52=1,2,1)+AD52),6&lt;=C52-IF(S52="",0,1)),I52&amp;" ","")&amp;IF(AND(7&gt;=(IF(M52=1,2,1)+AD52),7&lt;=C52-IF(S52="",0,1)),J52&amp;" ","")&amp;IF(AND(8&gt;=(IF(M52=1,2,1)+AD52),8&lt;=C52-IF(S52="",0,1)),K52&amp;" ","")))</f>
        <v/>
      </c>
      <c r="R52">
        <f>IF(Q52="","",IFERROR(INDEX(資格マスタ!$B:$B,MATCH(ASC(SUBSTITUTE(SUBSTITUTE(Q52," ",""),"　","")),資格マスタ!$D:$D,0)),Q52))</f>
        <v/>
      </c>
      <c r="S52" s="132">
        <f>IF(C52&lt;2,"",IFERROR(IF(OR(LEFT(INDEX(D52:K52,MIN(8,MAX(1,C52))),2)="令和",LEFT(INDEX(D52:K52,MIN(8,MAX(1,C52))),2)="平成",LEFT(INDEX(D52:K52,MIN(8,MAX(1,C52))),2)="昭和"),DATE(VALUE(MID(INDEX(D52:K52,MIN(8,MAX(1,C52))),3,FIND("年",INDEX(D52:K52,MIN(8,MAX(1,C52))))-3))+IF(LEFT(INDEX(D52:K52,MIN(8,MAX(1,C52))),2)="令和",2018,IF(LEFT(INDEX(D52:K52,MIN(8,MAX(1,C52))),2)="平成",1988,1925)),VALUE(MID(INDEX(D52:K52,MIN(8,MAX(1,C52))),FIND("年",INDEX(D52:K52,MIN(8,MAX(1,C52))))+1,FIND("月",INDEX(D52:K52,MIN(8,MAX(1,C52))))-FIND("年",INDEX(D52:K52,MIN(8,MAX(1,C52))))-1)),VALUE(SUBSTITUTE(MID(INDEX(D52:K52,MIN(8,MAX(1,C52))),FIND("月",INDEX(D52:K52,MIN(8,MAX(1,C52))))+1,10),"日",""))),DATE(VALUE(TRIM(MID(SUBSTITUTE(AA52,"/",REPT(" ",50)),1,50))),VALUE(TRIM(MID(SUBSTITUTE(AA52,"/",REPT(" ",50)),51,50))),VALUE(TRIM(MID(SUBSTITUTE(AA52,"/",REPT(" ",50)),101,50))))),IFERROR(DATEVALUE(INDEX(D52:K52,MIN(8,MAX(1,C52)))),"")))</f>
        <v/>
      </c>
      <c r="T52">
        <f>IF(B52="","",IF(AB52&lt;&gt;"",AB52,IFERROR(MATCH(SUBSTITUTE(SUBSTITUTE(P52," ",""),"　",""),入力!$AJ$5:$AJ$44,0),"")))</f>
        <v/>
      </c>
      <c r="U52">
        <f>IF(T52="","",INDEX(入力!$D$5:$D$44,T52))</f>
        <v/>
      </c>
      <c r="V52">
        <f>IF(B52="","",IF(T52="","要確認（名簿と照合できません）",IF(R52="","要確認（資格名がありません）",IF(S52="","要確認（取得日が読めません）",IF((IF(INDEX(入力!$N$5:$N$44,T52)=R52,1,0)+IF(INDEX(入力!$P$5:$P$44,T52)=R52,1,0)+IF(INDEX(入力!$R$5:$R$44,T52)=R52,1,0)+IF(INDEX(入力!$T$5:$T$44,T52)=R52,1,0)+IF(INDEX(入力!$V$5:$V$44,T52)=R52,1,0)+IF(INDEX(入力!$X$5:$X$44,T52)=R52,1,0))+(COUNTIFS($T$6:$T$205,T52,$R$6:$R$205,R52,$X$6:$X$205,"&lt;"&amp;X52))&gt;0,"重複","反映")))))</f>
        <v/>
      </c>
      <c r="W52">
        <f>IF(V52="反映",1,0)</f>
        <v/>
      </c>
      <c r="X52" t="n">
        <v>52</v>
      </c>
      <c r="Y52">
        <f>IF(W52=0,"",COUNTIFS($T$6:$T$205,T52,$W$6:$W$205,1,$S$6:$S$205,"&lt;"&amp;S52)+COUNTIFS($T$6:$T$205,T52,$W$6:$W$205,1,$S$6:$S$205,S52,$X$6:$X$205,"&lt;"&amp;X52)+1)</f>
        <v/>
      </c>
      <c r="Z52">
        <f>IF(Y52="","",T52&amp;"_"&amp;Y52)</f>
        <v/>
      </c>
      <c r="AA52">
        <f>SUBSTITUTE(SUBSTITUTE(SUBSTITUTE(SUBSTITUTE(SUBSTITUTE(INDEX(D52:K52,MIN(8,MAX(1,C52))),"年","/"),"月","/"),"日",""),"-","/"),".","/")</f>
        <v/>
      </c>
      <c r="AB52">
        <f>IFERROR(MATCH(O52,入力!$C$5:$C$44,0),"")</f>
        <v/>
      </c>
      <c r="AC52">
        <f>IF(AB52="","",INDEX(入力!$AJ$5:$AJ$44,AB52))</f>
        <v/>
      </c>
      <c r="AD52">
        <f>IF(INDEX($D52:$K52,IF(M52=1,2,1))=AC52,1,IF(INDEX($D52:$K52,IF(M52=1,2,1))&amp;INDEX($D52:$K52,IF(M52=1,2,1)+1)=AC52,2,IF(INDEX($D52:$K52,IF(M52=1,2,1))&amp;INDEX($D52:$K52,IF(M52=1,2,1)+1)&amp;INDEX($D52:$K52,IF(M52=1,2,1)+2)=AC52,3,IF(AB52&lt;&gt;"",2,IF(ISNUMBER(MATCH(INDEX($D52:$K52,IF(M52=1,2,1)),入力!$AJ$5:$AJ$44,0)),1,IF(ISNUMBER(MATCH(INDEX($D52:$K52,IF(M52=1,2,1))&amp;INDEX($D52:$K52,IF(M52=1,2,1)+1),入力!$AJ$5:$AJ$44,0)),2,IF(ISNUMBER(MATCH(INDEX($D52:$K52,IF(M52=1,2,1))&amp;INDEX($D52:$K52,IF(M52=1,2,1)+1)&amp;INDEX($D52:$K52,IF(M52=1,2,1)+2),入力!$AJ$5:$AJ$44,0)),3,2)))))))</f>
        <v/>
      </c>
    </row>
    <row r="53">
      <c r="A53" s="131" t="n"/>
      <c r="B53">
        <f>TRIM(SUBSTITUTE(SUBSTITUTE(SUBSTITUTE(A53,CHAR(9)," "),"　"," "),CHAR(160)," "))</f>
        <v/>
      </c>
      <c r="C53">
        <f>IF(B53="",0,LEN(B53)-LEN(SUBSTITUTE(B53," ",""))+1)</f>
        <v/>
      </c>
      <c r="D53">
        <f>IF(C53&gt;=1,TRIM(MID(SUBSTITUTE(B53," ",REPT(" ",200)),1,200)),"")</f>
        <v/>
      </c>
      <c r="E53">
        <f>IF(C53&gt;=2,TRIM(MID(SUBSTITUTE(B53," ",REPT(" ",200)),201,200)),"")</f>
        <v/>
      </c>
      <c r="F53">
        <f>IF(C53&gt;=3,TRIM(MID(SUBSTITUTE(B53," ",REPT(" ",200)),401,200)),"")</f>
        <v/>
      </c>
      <c r="G53">
        <f>IF(C53&gt;=4,TRIM(MID(SUBSTITUTE(B53," ",REPT(" ",200)),601,200)),"")</f>
        <v/>
      </c>
      <c r="H53">
        <f>IF(C53&gt;=5,TRIM(MID(SUBSTITUTE(B53," ",REPT(" ",200)),801,200)),"")</f>
        <v/>
      </c>
      <c r="I53">
        <f>IF(C53&gt;=6,TRIM(MID(SUBSTITUTE(B53," ",REPT(" ",200)),1001,200)),"")</f>
        <v/>
      </c>
      <c r="J53">
        <f>IF(C53&gt;=7,TRIM(MID(SUBSTITUTE(B53," ",REPT(" ",200)),1201,200)),"")</f>
        <v/>
      </c>
      <c r="K53">
        <f>IF(C53&gt;=8,TRIM(MID(SUBSTITUTE(B53," ",REPT(" ",200)),1401,200)),"")</f>
        <v/>
      </c>
      <c r="L53">
        <f>SUBSTITUTE(SUBSTITUTE(SUBSTITUTE(D53,"年","-"),"組","-"),"番","")</f>
        <v/>
      </c>
      <c r="M53">
        <f>IF(D53="",0,IF(ISNUMBER(VALUE(SUBSTITUTE(L53,"-",""))),1,0))</f>
        <v/>
      </c>
      <c r="N53">
        <f>IF(M53=0,"",IFERROR(VALUE(TRIM(MID(SUBSTITUTE(L53,"-",REPT(" ",100)),101,100))),""))</f>
        <v/>
      </c>
      <c r="O53">
        <f>IF(M53=0,"",IFERROR(VALUE(TRIM(RIGHT(SUBSTITUTE(L53,"-",REPT(" ",100)),100))),""))</f>
        <v/>
      </c>
      <c r="P53">
        <f>IF(B53="","",TRIM(INDEX($D53:$K53,IF(M53=1,2,1))&amp;IF(AD53&gt;=2," "&amp;INDEX($D53:$K53,IF(M53=1,2,1)+1),"")&amp;IF(AD53&gt;=3," "&amp;INDEX($D53:$K53,IF(M53=1,2,1)+2),"")))</f>
        <v/>
      </c>
      <c r="Q53">
        <f>IF(C53&lt;2,"",TRIM(IF(AND(2&gt;=(IF(M53=1,2,1)+AD53),2&lt;=C53-IF(S53="",0,1)),E53&amp;" ","")&amp;IF(AND(3&gt;=(IF(M53=1,2,1)+AD53),3&lt;=C53-IF(S53="",0,1)),F53&amp;" ","")&amp;IF(AND(4&gt;=(IF(M53=1,2,1)+AD53),4&lt;=C53-IF(S53="",0,1)),G53&amp;" ","")&amp;IF(AND(5&gt;=(IF(M53=1,2,1)+AD53),5&lt;=C53-IF(S53="",0,1)),H53&amp;" ","")&amp;IF(AND(6&gt;=(IF(M53=1,2,1)+AD53),6&lt;=C53-IF(S53="",0,1)),I53&amp;" ","")&amp;IF(AND(7&gt;=(IF(M53=1,2,1)+AD53),7&lt;=C53-IF(S53="",0,1)),J53&amp;" ","")&amp;IF(AND(8&gt;=(IF(M53=1,2,1)+AD53),8&lt;=C53-IF(S53="",0,1)),K53&amp;" ","")))</f>
        <v/>
      </c>
      <c r="R53">
        <f>IF(Q53="","",IFERROR(INDEX(資格マスタ!$B:$B,MATCH(ASC(SUBSTITUTE(SUBSTITUTE(Q53," ",""),"　","")),資格マスタ!$D:$D,0)),Q53))</f>
        <v/>
      </c>
      <c r="S53" s="132">
        <f>IF(C53&lt;2,"",IFERROR(IF(OR(LEFT(INDEX(D53:K53,MIN(8,MAX(1,C53))),2)="令和",LEFT(INDEX(D53:K53,MIN(8,MAX(1,C53))),2)="平成",LEFT(INDEX(D53:K53,MIN(8,MAX(1,C53))),2)="昭和"),DATE(VALUE(MID(INDEX(D53:K53,MIN(8,MAX(1,C53))),3,FIND("年",INDEX(D53:K53,MIN(8,MAX(1,C53))))-3))+IF(LEFT(INDEX(D53:K53,MIN(8,MAX(1,C53))),2)="令和",2018,IF(LEFT(INDEX(D53:K53,MIN(8,MAX(1,C53))),2)="平成",1988,1925)),VALUE(MID(INDEX(D53:K53,MIN(8,MAX(1,C53))),FIND("年",INDEX(D53:K53,MIN(8,MAX(1,C53))))+1,FIND("月",INDEX(D53:K53,MIN(8,MAX(1,C53))))-FIND("年",INDEX(D53:K53,MIN(8,MAX(1,C53))))-1)),VALUE(SUBSTITUTE(MID(INDEX(D53:K53,MIN(8,MAX(1,C53))),FIND("月",INDEX(D53:K53,MIN(8,MAX(1,C53))))+1,10),"日",""))),DATE(VALUE(TRIM(MID(SUBSTITUTE(AA53,"/",REPT(" ",50)),1,50))),VALUE(TRIM(MID(SUBSTITUTE(AA53,"/",REPT(" ",50)),51,50))),VALUE(TRIM(MID(SUBSTITUTE(AA53,"/",REPT(" ",50)),101,50))))),IFERROR(DATEVALUE(INDEX(D53:K53,MIN(8,MAX(1,C53)))),"")))</f>
        <v/>
      </c>
      <c r="T53">
        <f>IF(B53="","",IF(AB53&lt;&gt;"",AB53,IFERROR(MATCH(SUBSTITUTE(SUBSTITUTE(P53," ",""),"　",""),入力!$AJ$5:$AJ$44,0),"")))</f>
        <v/>
      </c>
      <c r="U53">
        <f>IF(T53="","",INDEX(入力!$D$5:$D$44,T53))</f>
        <v/>
      </c>
      <c r="V53">
        <f>IF(B53="","",IF(T53="","要確認（名簿と照合できません）",IF(R53="","要確認（資格名がありません）",IF(S53="","要確認（取得日が読めません）",IF((IF(INDEX(入力!$N$5:$N$44,T53)=R53,1,0)+IF(INDEX(入力!$P$5:$P$44,T53)=R53,1,0)+IF(INDEX(入力!$R$5:$R$44,T53)=R53,1,0)+IF(INDEX(入力!$T$5:$T$44,T53)=R53,1,0)+IF(INDEX(入力!$V$5:$V$44,T53)=R53,1,0)+IF(INDEX(入力!$X$5:$X$44,T53)=R53,1,0))+(COUNTIFS($T$6:$T$205,T53,$R$6:$R$205,R53,$X$6:$X$205,"&lt;"&amp;X53))&gt;0,"重複","反映")))))</f>
        <v/>
      </c>
      <c r="W53">
        <f>IF(V53="反映",1,0)</f>
        <v/>
      </c>
      <c r="X53" t="n">
        <v>53</v>
      </c>
      <c r="Y53">
        <f>IF(W53=0,"",COUNTIFS($T$6:$T$205,T53,$W$6:$W$205,1,$S$6:$S$205,"&lt;"&amp;S53)+COUNTIFS($T$6:$T$205,T53,$W$6:$W$205,1,$S$6:$S$205,S53,$X$6:$X$205,"&lt;"&amp;X53)+1)</f>
        <v/>
      </c>
      <c r="Z53">
        <f>IF(Y53="","",T53&amp;"_"&amp;Y53)</f>
        <v/>
      </c>
      <c r="AA53">
        <f>SUBSTITUTE(SUBSTITUTE(SUBSTITUTE(SUBSTITUTE(SUBSTITUTE(INDEX(D53:K53,MIN(8,MAX(1,C53))),"年","/"),"月","/"),"日",""),"-","/"),".","/")</f>
        <v/>
      </c>
      <c r="AB53">
        <f>IFERROR(MATCH(O53,入力!$C$5:$C$44,0),"")</f>
        <v/>
      </c>
      <c r="AC53">
        <f>IF(AB53="","",INDEX(入力!$AJ$5:$AJ$44,AB53))</f>
        <v/>
      </c>
      <c r="AD53">
        <f>IF(INDEX($D53:$K53,IF(M53=1,2,1))=AC53,1,IF(INDEX($D53:$K53,IF(M53=1,2,1))&amp;INDEX($D53:$K53,IF(M53=1,2,1)+1)=AC53,2,IF(INDEX($D53:$K53,IF(M53=1,2,1))&amp;INDEX($D53:$K53,IF(M53=1,2,1)+1)&amp;INDEX($D53:$K53,IF(M53=1,2,1)+2)=AC53,3,IF(AB53&lt;&gt;"",2,IF(ISNUMBER(MATCH(INDEX($D53:$K53,IF(M53=1,2,1)),入力!$AJ$5:$AJ$44,0)),1,IF(ISNUMBER(MATCH(INDEX($D53:$K53,IF(M53=1,2,1))&amp;INDEX($D53:$K53,IF(M53=1,2,1)+1),入力!$AJ$5:$AJ$44,0)),2,IF(ISNUMBER(MATCH(INDEX($D53:$K53,IF(M53=1,2,1))&amp;INDEX($D53:$K53,IF(M53=1,2,1)+1)&amp;INDEX($D53:$K53,IF(M53=1,2,1)+2),入力!$AJ$5:$AJ$44,0)),3,2)))))))</f>
        <v/>
      </c>
    </row>
    <row r="54">
      <c r="A54" s="131" t="n"/>
      <c r="B54">
        <f>TRIM(SUBSTITUTE(SUBSTITUTE(SUBSTITUTE(A54,CHAR(9)," "),"　"," "),CHAR(160)," "))</f>
        <v/>
      </c>
      <c r="C54">
        <f>IF(B54="",0,LEN(B54)-LEN(SUBSTITUTE(B54," ",""))+1)</f>
        <v/>
      </c>
      <c r="D54">
        <f>IF(C54&gt;=1,TRIM(MID(SUBSTITUTE(B54," ",REPT(" ",200)),1,200)),"")</f>
        <v/>
      </c>
      <c r="E54">
        <f>IF(C54&gt;=2,TRIM(MID(SUBSTITUTE(B54," ",REPT(" ",200)),201,200)),"")</f>
        <v/>
      </c>
      <c r="F54">
        <f>IF(C54&gt;=3,TRIM(MID(SUBSTITUTE(B54," ",REPT(" ",200)),401,200)),"")</f>
        <v/>
      </c>
      <c r="G54">
        <f>IF(C54&gt;=4,TRIM(MID(SUBSTITUTE(B54," ",REPT(" ",200)),601,200)),"")</f>
        <v/>
      </c>
      <c r="H54">
        <f>IF(C54&gt;=5,TRIM(MID(SUBSTITUTE(B54," ",REPT(" ",200)),801,200)),"")</f>
        <v/>
      </c>
      <c r="I54">
        <f>IF(C54&gt;=6,TRIM(MID(SUBSTITUTE(B54," ",REPT(" ",200)),1001,200)),"")</f>
        <v/>
      </c>
      <c r="J54">
        <f>IF(C54&gt;=7,TRIM(MID(SUBSTITUTE(B54," ",REPT(" ",200)),1201,200)),"")</f>
        <v/>
      </c>
      <c r="K54">
        <f>IF(C54&gt;=8,TRIM(MID(SUBSTITUTE(B54," ",REPT(" ",200)),1401,200)),"")</f>
        <v/>
      </c>
      <c r="L54">
        <f>SUBSTITUTE(SUBSTITUTE(SUBSTITUTE(D54,"年","-"),"組","-"),"番","")</f>
        <v/>
      </c>
      <c r="M54">
        <f>IF(D54="",0,IF(ISNUMBER(VALUE(SUBSTITUTE(L54,"-",""))),1,0))</f>
        <v/>
      </c>
      <c r="N54">
        <f>IF(M54=0,"",IFERROR(VALUE(TRIM(MID(SUBSTITUTE(L54,"-",REPT(" ",100)),101,100))),""))</f>
        <v/>
      </c>
      <c r="O54">
        <f>IF(M54=0,"",IFERROR(VALUE(TRIM(RIGHT(SUBSTITUTE(L54,"-",REPT(" ",100)),100))),""))</f>
        <v/>
      </c>
      <c r="P54">
        <f>IF(B54="","",TRIM(INDEX($D54:$K54,IF(M54=1,2,1))&amp;IF(AD54&gt;=2," "&amp;INDEX($D54:$K54,IF(M54=1,2,1)+1),"")&amp;IF(AD54&gt;=3," "&amp;INDEX($D54:$K54,IF(M54=1,2,1)+2),"")))</f>
        <v/>
      </c>
      <c r="Q54">
        <f>IF(C54&lt;2,"",TRIM(IF(AND(2&gt;=(IF(M54=1,2,1)+AD54),2&lt;=C54-IF(S54="",0,1)),E54&amp;" ","")&amp;IF(AND(3&gt;=(IF(M54=1,2,1)+AD54),3&lt;=C54-IF(S54="",0,1)),F54&amp;" ","")&amp;IF(AND(4&gt;=(IF(M54=1,2,1)+AD54),4&lt;=C54-IF(S54="",0,1)),G54&amp;" ","")&amp;IF(AND(5&gt;=(IF(M54=1,2,1)+AD54),5&lt;=C54-IF(S54="",0,1)),H54&amp;" ","")&amp;IF(AND(6&gt;=(IF(M54=1,2,1)+AD54),6&lt;=C54-IF(S54="",0,1)),I54&amp;" ","")&amp;IF(AND(7&gt;=(IF(M54=1,2,1)+AD54),7&lt;=C54-IF(S54="",0,1)),J54&amp;" ","")&amp;IF(AND(8&gt;=(IF(M54=1,2,1)+AD54),8&lt;=C54-IF(S54="",0,1)),K54&amp;" ","")))</f>
        <v/>
      </c>
      <c r="R54">
        <f>IF(Q54="","",IFERROR(INDEX(資格マスタ!$B:$B,MATCH(ASC(SUBSTITUTE(SUBSTITUTE(Q54," ",""),"　","")),資格マスタ!$D:$D,0)),Q54))</f>
        <v/>
      </c>
      <c r="S54" s="132">
        <f>IF(C54&lt;2,"",IFERROR(IF(OR(LEFT(INDEX(D54:K54,MIN(8,MAX(1,C54))),2)="令和",LEFT(INDEX(D54:K54,MIN(8,MAX(1,C54))),2)="平成",LEFT(INDEX(D54:K54,MIN(8,MAX(1,C54))),2)="昭和"),DATE(VALUE(MID(INDEX(D54:K54,MIN(8,MAX(1,C54))),3,FIND("年",INDEX(D54:K54,MIN(8,MAX(1,C54))))-3))+IF(LEFT(INDEX(D54:K54,MIN(8,MAX(1,C54))),2)="令和",2018,IF(LEFT(INDEX(D54:K54,MIN(8,MAX(1,C54))),2)="平成",1988,1925)),VALUE(MID(INDEX(D54:K54,MIN(8,MAX(1,C54))),FIND("年",INDEX(D54:K54,MIN(8,MAX(1,C54))))+1,FIND("月",INDEX(D54:K54,MIN(8,MAX(1,C54))))-FIND("年",INDEX(D54:K54,MIN(8,MAX(1,C54))))-1)),VALUE(SUBSTITUTE(MID(INDEX(D54:K54,MIN(8,MAX(1,C54))),FIND("月",INDEX(D54:K54,MIN(8,MAX(1,C54))))+1,10),"日",""))),DATE(VALUE(TRIM(MID(SUBSTITUTE(AA54,"/",REPT(" ",50)),1,50))),VALUE(TRIM(MID(SUBSTITUTE(AA54,"/",REPT(" ",50)),51,50))),VALUE(TRIM(MID(SUBSTITUTE(AA54,"/",REPT(" ",50)),101,50))))),IFERROR(DATEVALUE(INDEX(D54:K54,MIN(8,MAX(1,C54)))),"")))</f>
        <v/>
      </c>
      <c r="T54">
        <f>IF(B54="","",IF(AB54&lt;&gt;"",AB54,IFERROR(MATCH(SUBSTITUTE(SUBSTITUTE(P54," ",""),"　",""),入力!$AJ$5:$AJ$44,0),"")))</f>
        <v/>
      </c>
      <c r="U54">
        <f>IF(T54="","",INDEX(入力!$D$5:$D$44,T54))</f>
        <v/>
      </c>
      <c r="V54">
        <f>IF(B54="","",IF(T54="","要確認（名簿と照合できません）",IF(R54="","要確認（資格名がありません）",IF(S54="","要確認（取得日が読めません）",IF((IF(INDEX(入力!$N$5:$N$44,T54)=R54,1,0)+IF(INDEX(入力!$P$5:$P$44,T54)=R54,1,0)+IF(INDEX(入力!$R$5:$R$44,T54)=R54,1,0)+IF(INDEX(入力!$T$5:$T$44,T54)=R54,1,0)+IF(INDEX(入力!$V$5:$V$44,T54)=R54,1,0)+IF(INDEX(入力!$X$5:$X$44,T54)=R54,1,0))+(COUNTIFS($T$6:$T$205,T54,$R$6:$R$205,R54,$X$6:$X$205,"&lt;"&amp;X54))&gt;0,"重複","反映")))))</f>
        <v/>
      </c>
      <c r="W54">
        <f>IF(V54="反映",1,0)</f>
        <v/>
      </c>
      <c r="X54" t="n">
        <v>54</v>
      </c>
      <c r="Y54">
        <f>IF(W54=0,"",COUNTIFS($T$6:$T$205,T54,$W$6:$W$205,1,$S$6:$S$205,"&lt;"&amp;S54)+COUNTIFS($T$6:$T$205,T54,$W$6:$W$205,1,$S$6:$S$205,S54,$X$6:$X$205,"&lt;"&amp;X54)+1)</f>
        <v/>
      </c>
      <c r="Z54">
        <f>IF(Y54="","",T54&amp;"_"&amp;Y54)</f>
        <v/>
      </c>
      <c r="AA54">
        <f>SUBSTITUTE(SUBSTITUTE(SUBSTITUTE(SUBSTITUTE(SUBSTITUTE(INDEX(D54:K54,MIN(8,MAX(1,C54))),"年","/"),"月","/"),"日",""),"-","/"),".","/")</f>
        <v/>
      </c>
      <c r="AB54">
        <f>IFERROR(MATCH(O54,入力!$C$5:$C$44,0),"")</f>
        <v/>
      </c>
      <c r="AC54">
        <f>IF(AB54="","",INDEX(入力!$AJ$5:$AJ$44,AB54))</f>
        <v/>
      </c>
      <c r="AD54">
        <f>IF(INDEX($D54:$K54,IF(M54=1,2,1))=AC54,1,IF(INDEX($D54:$K54,IF(M54=1,2,1))&amp;INDEX($D54:$K54,IF(M54=1,2,1)+1)=AC54,2,IF(INDEX($D54:$K54,IF(M54=1,2,1))&amp;INDEX($D54:$K54,IF(M54=1,2,1)+1)&amp;INDEX($D54:$K54,IF(M54=1,2,1)+2)=AC54,3,IF(AB54&lt;&gt;"",2,IF(ISNUMBER(MATCH(INDEX($D54:$K54,IF(M54=1,2,1)),入力!$AJ$5:$AJ$44,0)),1,IF(ISNUMBER(MATCH(INDEX($D54:$K54,IF(M54=1,2,1))&amp;INDEX($D54:$K54,IF(M54=1,2,1)+1),入力!$AJ$5:$AJ$44,0)),2,IF(ISNUMBER(MATCH(INDEX($D54:$K54,IF(M54=1,2,1))&amp;INDEX($D54:$K54,IF(M54=1,2,1)+1)&amp;INDEX($D54:$K54,IF(M54=1,2,1)+2),入力!$AJ$5:$AJ$44,0)),3,2)))))))</f>
        <v/>
      </c>
    </row>
    <row r="55">
      <c r="A55" s="131" t="n"/>
      <c r="B55">
        <f>TRIM(SUBSTITUTE(SUBSTITUTE(SUBSTITUTE(A55,CHAR(9)," "),"　"," "),CHAR(160)," "))</f>
        <v/>
      </c>
      <c r="C55">
        <f>IF(B55="",0,LEN(B55)-LEN(SUBSTITUTE(B55," ",""))+1)</f>
        <v/>
      </c>
      <c r="D55">
        <f>IF(C55&gt;=1,TRIM(MID(SUBSTITUTE(B55," ",REPT(" ",200)),1,200)),"")</f>
        <v/>
      </c>
      <c r="E55">
        <f>IF(C55&gt;=2,TRIM(MID(SUBSTITUTE(B55," ",REPT(" ",200)),201,200)),"")</f>
        <v/>
      </c>
      <c r="F55">
        <f>IF(C55&gt;=3,TRIM(MID(SUBSTITUTE(B55," ",REPT(" ",200)),401,200)),"")</f>
        <v/>
      </c>
      <c r="G55">
        <f>IF(C55&gt;=4,TRIM(MID(SUBSTITUTE(B55," ",REPT(" ",200)),601,200)),"")</f>
        <v/>
      </c>
      <c r="H55">
        <f>IF(C55&gt;=5,TRIM(MID(SUBSTITUTE(B55," ",REPT(" ",200)),801,200)),"")</f>
        <v/>
      </c>
      <c r="I55">
        <f>IF(C55&gt;=6,TRIM(MID(SUBSTITUTE(B55," ",REPT(" ",200)),1001,200)),"")</f>
        <v/>
      </c>
      <c r="J55">
        <f>IF(C55&gt;=7,TRIM(MID(SUBSTITUTE(B55," ",REPT(" ",200)),1201,200)),"")</f>
        <v/>
      </c>
      <c r="K55">
        <f>IF(C55&gt;=8,TRIM(MID(SUBSTITUTE(B55," ",REPT(" ",200)),1401,200)),"")</f>
        <v/>
      </c>
      <c r="L55">
        <f>SUBSTITUTE(SUBSTITUTE(SUBSTITUTE(D55,"年","-"),"組","-"),"番","")</f>
        <v/>
      </c>
      <c r="M55">
        <f>IF(D55="",0,IF(ISNUMBER(VALUE(SUBSTITUTE(L55,"-",""))),1,0))</f>
        <v/>
      </c>
      <c r="N55">
        <f>IF(M55=0,"",IFERROR(VALUE(TRIM(MID(SUBSTITUTE(L55,"-",REPT(" ",100)),101,100))),""))</f>
        <v/>
      </c>
      <c r="O55">
        <f>IF(M55=0,"",IFERROR(VALUE(TRIM(RIGHT(SUBSTITUTE(L55,"-",REPT(" ",100)),100))),""))</f>
        <v/>
      </c>
      <c r="P55">
        <f>IF(B55="","",TRIM(INDEX($D55:$K55,IF(M55=1,2,1))&amp;IF(AD55&gt;=2," "&amp;INDEX($D55:$K55,IF(M55=1,2,1)+1),"")&amp;IF(AD55&gt;=3," "&amp;INDEX($D55:$K55,IF(M55=1,2,1)+2),"")))</f>
        <v/>
      </c>
      <c r="Q55">
        <f>IF(C55&lt;2,"",TRIM(IF(AND(2&gt;=(IF(M55=1,2,1)+AD55),2&lt;=C55-IF(S55="",0,1)),E55&amp;" ","")&amp;IF(AND(3&gt;=(IF(M55=1,2,1)+AD55),3&lt;=C55-IF(S55="",0,1)),F55&amp;" ","")&amp;IF(AND(4&gt;=(IF(M55=1,2,1)+AD55),4&lt;=C55-IF(S55="",0,1)),G55&amp;" ","")&amp;IF(AND(5&gt;=(IF(M55=1,2,1)+AD55),5&lt;=C55-IF(S55="",0,1)),H55&amp;" ","")&amp;IF(AND(6&gt;=(IF(M55=1,2,1)+AD55),6&lt;=C55-IF(S55="",0,1)),I55&amp;" ","")&amp;IF(AND(7&gt;=(IF(M55=1,2,1)+AD55),7&lt;=C55-IF(S55="",0,1)),J55&amp;" ","")&amp;IF(AND(8&gt;=(IF(M55=1,2,1)+AD55),8&lt;=C55-IF(S55="",0,1)),K55&amp;" ","")))</f>
        <v/>
      </c>
      <c r="R55">
        <f>IF(Q55="","",IFERROR(INDEX(資格マスタ!$B:$B,MATCH(ASC(SUBSTITUTE(SUBSTITUTE(Q55," ",""),"　","")),資格マスタ!$D:$D,0)),Q55))</f>
        <v/>
      </c>
      <c r="S55" s="132">
        <f>IF(C55&lt;2,"",IFERROR(IF(OR(LEFT(INDEX(D55:K55,MIN(8,MAX(1,C55))),2)="令和",LEFT(INDEX(D55:K55,MIN(8,MAX(1,C55))),2)="平成",LEFT(INDEX(D55:K55,MIN(8,MAX(1,C55))),2)="昭和"),DATE(VALUE(MID(INDEX(D55:K55,MIN(8,MAX(1,C55))),3,FIND("年",INDEX(D55:K55,MIN(8,MAX(1,C55))))-3))+IF(LEFT(INDEX(D55:K55,MIN(8,MAX(1,C55))),2)="令和",2018,IF(LEFT(INDEX(D55:K55,MIN(8,MAX(1,C55))),2)="平成",1988,1925)),VALUE(MID(INDEX(D55:K55,MIN(8,MAX(1,C55))),FIND("年",INDEX(D55:K55,MIN(8,MAX(1,C55))))+1,FIND("月",INDEX(D55:K55,MIN(8,MAX(1,C55))))-FIND("年",INDEX(D55:K55,MIN(8,MAX(1,C55))))-1)),VALUE(SUBSTITUTE(MID(INDEX(D55:K55,MIN(8,MAX(1,C55))),FIND("月",INDEX(D55:K55,MIN(8,MAX(1,C55))))+1,10),"日",""))),DATE(VALUE(TRIM(MID(SUBSTITUTE(AA55,"/",REPT(" ",50)),1,50))),VALUE(TRIM(MID(SUBSTITUTE(AA55,"/",REPT(" ",50)),51,50))),VALUE(TRIM(MID(SUBSTITUTE(AA55,"/",REPT(" ",50)),101,50))))),IFERROR(DATEVALUE(INDEX(D55:K55,MIN(8,MAX(1,C55)))),"")))</f>
        <v/>
      </c>
      <c r="T55">
        <f>IF(B55="","",IF(AB55&lt;&gt;"",AB55,IFERROR(MATCH(SUBSTITUTE(SUBSTITUTE(P55," ",""),"　",""),入力!$AJ$5:$AJ$44,0),"")))</f>
        <v/>
      </c>
      <c r="U55">
        <f>IF(T55="","",INDEX(入力!$D$5:$D$44,T55))</f>
        <v/>
      </c>
      <c r="V55">
        <f>IF(B55="","",IF(T55="","要確認（名簿と照合できません）",IF(R55="","要確認（資格名がありません）",IF(S55="","要確認（取得日が読めません）",IF((IF(INDEX(入力!$N$5:$N$44,T55)=R55,1,0)+IF(INDEX(入力!$P$5:$P$44,T55)=R55,1,0)+IF(INDEX(入力!$R$5:$R$44,T55)=R55,1,0)+IF(INDEX(入力!$T$5:$T$44,T55)=R55,1,0)+IF(INDEX(入力!$V$5:$V$44,T55)=R55,1,0)+IF(INDEX(入力!$X$5:$X$44,T55)=R55,1,0))+(COUNTIFS($T$6:$T$205,T55,$R$6:$R$205,R55,$X$6:$X$205,"&lt;"&amp;X55))&gt;0,"重複","反映")))))</f>
        <v/>
      </c>
      <c r="W55">
        <f>IF(V55="反映",1,0)</f>
        <v/>
      </c>
      <c r="X55" t="n">
        <v>55</v>
      </c>
      <c r="Y55">
        <f>IF(W55=0,"",COUNTIFS($T$6:$T$205,T55,$W$6:$W$205,1,$S$6:$S$205,"&lt;"&amp;S55)+COUNTIFS($T$6:$T$205,T55,$W$6:$W$205,1,$S$6:$S$205,S55,$X$6:$X$205,"&lt;"&amp;X55)+1)</f>
        <v/>
      </c>
      <c r="Z55">
        <f>IF(Y55="","",T55&amp;"_"&amp;Y55)</f>
        <v/>
      </c>
      <c r="AA55">
        <f>SUBSTITUTE(SUBSTITUTE(SUBSTITUTE(SUBSTITUTE(SUBSTITUTE(INDEX(D55:K55,MIN(8,MAX(1,C55))),"年","/"),"月","/"),"日",""),"-","/"),".","/")</f>
        <v/>
      </c>
      <c r="AB55">
        <f>IFERROR(MATCH(O55,入力!$C$5:$C$44,0),"")</f>
        <v/>
      </c>
      <c r="AC55">
        <f>IF(AB55="","",INDEX(入力!$AJ$5:$AJ$44,AB55))</f>
        <v/>
      </c>
      <c r="AD55">
        <f>IF(INDEX($D55:$K55,IF(M55=1,2,1))=AC55,1,IF(INDEX($D55:$K55,IF(M55=1,2,1))&amp;INDEX($D55:$K55,IF(M55=1,2,1)+1)=AC55,2,IF(INDEX($D55:$K55,IF(M55=1,2,1))&amp;INDEX($D55:$K55,IF(M55=1,2,1)+1)&amp;INDEX($D55:$K55,IF(M55=1,2,1)+2)=AC55,3,IF(AB55&lt;&gt;"",2,IF(ISNUMBER(MATCH(INDEX($D55:$K55,IF(M55=1,2,1)),入力!$AJ$5:$AJ$44,0)),1,IF(ISNUMBER(MATCH(INDEX($D55:$K55,IF(M55=1,2,1))&amp;INDEX($D55:$K55,IF(M55=1,2,1)+1),入力!$AJ$5:$AJ$44,0)),2,IF(ISNUMBER(MATCH(INDEX($D55:$K55,IF(M55=1,2,1))&amp;INDEX($D55:$K55,IF(M55=1,2,1)+1)&amp;INDEX($D55:$K55,IF(M55=1,2,1)+2),入力!$AJ$5:$AJ$44,0)),3,2)))))))</f>
        <v/>
      </c>
    </row>
    <row r="56">
      <c r="A56" s="131" t="n"/>
      <c r="B56">
        <f>TRIM(SUBSTITUTE(SUBSTITUTE(SUBSTITUTE(A56,CHAR(9)," "),"　"," "),CHAR(160)," "))</f>
        <v/>
      </c>
      <c r="C56">
        <f>IF(B56="",0,LEN(B56)-LEN(SUBSTITUTE(B56," ",""))+1)</f>
        <v/>
      </c>
      <c r="D56">
        <f>IF(C56&gt;=1,TRIM(MID(SUBSTITUTE(B56," ",REPT(" ",200)),1,200)),"")</f>
        <v/>
      </c>
      <c r="E56">
        <f>IF(C56&gt;=2,TRIM(MID(SUBSTITUTE(B56," ",REPT(" ",200)),201,200)),"")</f>
        <v/>
      </c>
      <c r="F56">
        <f>IF(C56&gt;=3,TRIM(MID(SUBSTITUTE(B56," ",REPT(" ",200)),401,200)),"")</f>
        <v/>
      </c>
      <c r="G56">
        <f>IF(C56&gt;=4,TRIM(MID(SUBSTITUTE(B56," ",REPT(" ",200)),601,200)),"")</f>
        <v/>
      </c>
      <c r="H56">
        <f>IF(C56&gt;=5,TRIM(MID(SUBSTITUTE(B56," ",REPT(" ",200)),801,200)),"")</f>
        <v/>
      </c>
      <c r="I56">
        <f>IF(C56&gt;=6,TRIM(MID(SUBSTITUTE(B56," ",REPT(" ",200)),1001,200)),"")</f>
        <v/>
      </c>
      <c r="J56">
        <f>IF(C56&gt;=7,TRIM(MID(SUBSTITUTE(B56," ",REPT(" ",200)),1201,200)),"")</f>
        <v/>
      </c>
      <c r="K56">
        <f>IF(C56&gt;=8,TRIM(MID(SUBSTITUTE(B56," ",REPT(" ",200)),1401,200)),"")</f>
        <v/>
      </c>
      <c r="L56">
        <f>SUBSTITUTE(SUBSTITUTE(SUBSTITUTE(D56,"年","-"),"組","-"),"番","")</f>
        <v/>
      </c>
      <c r="M56">
        <f>IF(D56="",0,IF(ISNUMBER(VALUE(SUBSTITUTE(L56,"-",""))),1,0))</f>
        <v/>
      </c>
      <c r="N56">
        <f>IF(M56=0,"",IFERROR(VALUE(TRIM(MID(SUBSTITUTE(L56,"-",REPT(" ",100)),101,100))),""))</f>
        <v/>
      </c>
      <c r="O56">
        <f>IF(M56=0,"",IFERROR(VALUE(TRIM(RIGHT(SUBSTITUTE(L56,"-",REPT(" ",100)),100))),""))</f>
        <v/>
      </c>
      <c r="P56">
        <f>IF(B56="","",TRIM(INDEX($D56:$K56,IF(M56=1,2,1))&amp;IF(AD56&gt;=2," "&amp;INDEX($D56:$K56,IF(M56=1,2,1)+1),"")&amp;IF(AD56&gt;=3," "&amp;INDEX($D56:$K56,IF(M56=1,2,1)+2),"")))</f>
        <v/>
      </c>
      <c r="Q56">
        <f>IF(C56&lt;2,"",TRIM(IF(AND(2&gt;=(IF(M56=1,2,1)+AD56),2&lt;=C56-IF(S56="",0,1)),E56&amp;" ","")&amp;IF(AND(3&gt;=(IF(M56=1,2,1)+AD56),3&lt;=C56-IF(S56="",0,1)),F56&amp;" ","")&amp;IF(AND(4&gt;=(IF(M56=1,2,1)+AD56),4&lt;=C56-IF(S56="",0,1)),G56&amp;" ","")&amp;IF(AND(5&gt;=(IF(M56=1,2,1)+AD56),5&lt;=C56-IF(S56="",0,1)),H56&amp;" ","")&amp;IF(AND(6&gt;=(IF(M56=1,2,1)+AD56),6&lt;=C56-IF(S56="",0,1)),I56&amp;" ","")&amp;IF(AND(7&gt;=(IF(M56=1,2,1)+AD56),7&lt;=C56-IF(S56="",0,1)),J56&amp;" ","")&amp;IF(AND(8&gt;=(IF(M56=1,2,1)+AD56),8&lt;=C56-IF(S56="",0,1)),K56&amp;" ","")))</f>
        <v/>
      </c>
      <c r="R56">
        <f>IF(Q56="","",IFERROR(INDEX(資格マスタ!$B:$B,MATCH(ASC(SUBSTITUTE(SUBSTITUTE(Q56," ",""),"　","")),資格マスタ!$D:$D,0)),Q56))</f>
        <v/>
      </c>
      <c r="S56" s="132">
        <f>IF(C56&lt;2,"",IFERROR(IF(OR(LEFT(INDEX(D56:K56,MIN(8,MAX(1,C56))),2)="令和",LEFT(INDEX(D56:K56,MIN(8,MAX(1,C56))),2)="平成",LEFT(INDEX(D56:K56,MIN(8,MAX(1,C56))),2)="昭和"),DATE(VALUE(MID(INDEX(D56:K56,MIN(8,MAX(1,C56))),3,FIND("年",INDEX(D56:K56,MIN(8,MAX(1,C56))))-3))+IF(LEFT(INDEX(D56:K56,MIN(8,MAX(1,C56))),2)="令和",2018,IF(LEFT(INDEX(D56:K56,MIN(8,MAX(1,C56))),2)="平成",1988,1925)),VALUE(MID(INDEX(D56:K56,MIN(8,MAX(1,C56))),FIND("年",INDEX(D56:K56,MIN(8,MAX(1,C56))))+1,FIND("月",INDEX(D56:K56,MIN(8,MAX(1,C56))))-FIND("年",INDEX(D56:K56,MIN(8,MAX(1,C56))))-1)),VALUE(SUBSTITUTE(MID(INDEX(D56:K56,MIN(8,MAX(1,C56))),FIND("月",INDEX(D56:K56,MIN(8,MAX(1,C56))))+1,10),"日",""))),DATE(VALUE(TRIM(MID(SUBSTITUTE(AA56,"/",REPT(" ",50)),1,50))),VALUE(TRIM(MID(SUBSTITUTE(AA56,"/",REPT(" ",50)),51,50))),VALUE(TRIM(MID(SUBSTITUTE(AA56,"/",REPT(" ",50)),101,50))))),IFERROR(DATEVALUE(INDEX(D56:K56,MIN(8,MAX(1,C56)))),"")))</f>
        <v/>
      </c>
      <c r="T56">
        <f>IF(B56="","",IF(AB56&lt;&gt;"",AB56,IFERROR(MATCH(SUBSTITUTE(SUBSTITUTE(P56," ",""),"　",""),入力!$AJ$5:$AJ$44,0),"")))</f>
        <v/>
      </c>
      <c r="U56">
        <f>IF(T56="","",INDEX(入力!$D$5:$D$44,T56))</f>
        <v/>
      </c>
      <c r="V56">
        <f>IF(B56="","",IF(T56="","要確認（名簿と照合できません）",IF(R56="","要確認（資格名がありません）",IF(S56="","要確認（取得日が読めません）",IF((IF(INDEX(入力!$N$5:$N$44,T56)=R56,1,0)+IF(INDEX(入力!$P$5:$P$44,T56)=R56,1,0)+IF(INDEX(入力!$R$5:$R$44,T56)=R56,1,0)+IF(INDEX(入力!$T$5:$T$44,T56)=R56,1,0)+IF(INDEX(入力!$V$5:$V$44,T56)=R56,1,0)+IF(INDEX(入力!$X$5:$X$44,T56)=R56,1,0))+(COUNTIFS($T$6:$T$205,T56,$R$6:$R$205,R56,$X$6:$X$205,"&lt;"&amp;X56))&gt;0,"重複","反映")))))</f>
        <v/>
      </c>
      <c r="W56">
        <f>IF(V56="反映",1,0)</f>
        <v/>
      </c>
      <c r="X56" t="n">
        <v>56</v>
      </c>
      <c r="Y56">
        <f>IF(W56=0,"",COUNTIFS($T$6:$T$205,T56,$W$6:$W$205,1,$S$6:$S$205,"&lt;"&amp;S56)+COUNTIFS($T$6:$T$205,T56,$W$6:$W$205,1,$S$6:$S$205,S56,$X$6:$X$205,"&lt;"&amp;X56)+1)</f>
        <v/>
      </c>
      <c r="Z56">
        <f>IF(Y56="","",T56&amp;"_"&amp;Y56)</f>
        <v/>
      </c>
      <c r="AA56">
        <f>SUBSTITUTE(SUBSTITUTE(SUBSTITUTE(SUBSTITUTE(SUBSTITUTE(INDEX(D56:K56,MIN(8,MAX(1,C56))),"年","/"),"月","/"),"日",""),"-","/"),".","/")</f>
        <v/>
      </c>
      <c r="AB56">
        <f>IFERROR(MATCH(O56,入力!$C$5:$C$44,0),"")</f>
        <v/>
      </c>
      <c r="AC56">
        <f>IF(AB56="","",INDEX(入力!$AJ$5:$AJ$44,AB56))</f>
        <v/>
      </c>
      <c r="AD56">
        <f>IF(INDEX($D56:$K56,IF(M56=1,2,1))=AC56,1,IF(INDEX($D56:$K56,IF(M56=1,2,1))&amp;INDEX($D56:$K56,IF(M56=1,2,1)+1)=AC56,2,IF(INDEX($D56:$K56,IF(M56=1,2,1))&amp;INDEX($D56:$K56,IF(M56=1,2,1)+1)&amp;INDEX($D56:$K56,IF(M56=1,2,1)+2)=AC56,3,IF(AB56&lt;&gt;"",2,IF(ISNUMBER(MATCH(INDEX($D56:$K56,IF(M56=1,2,1)),入力!$AJ$5:$AJ$44,0)),1,IF(ISNUMBER(MATCH(INDEX($D56:$K56,IF(M56=1,2,1))&amp;INDEX($D56:$K56,IF(M56=1,2,1)+1),入力!$AJ$5:$AJ$44,0)),2,IF(ISNUMBER(MATCH(INDEX($D56:$K56,IF(M56=1,2,1))&amp;INDEX($D56:$K56,IF(M56=1,2,1)+1)&amp;INDEX($D56:$K56,IF(M56=1,2,1)+2),入力!$AJ$5:$AJ$44,0)),3,2)))))))</f>
        <v/>
      </c>
    </row>
    <row r="57">
      <c r="A57" s="131" t="n"/>
      <c r="B57">
        <f>TRIM(SUBSTITUTE(SUBSTITUTE(SUBSTITUTE(A57,CHAR(9)," "),"　"," "),CHAR(160)," "))</f>
        <v/>
      </c>
      <c r="C57">
        <f>IF(B57="",0,LEN(B57)-LEN(SUBSTITUTE(B57," ",""))+1)</f>
        <v/>
      </c>
      <c r="D57">
        <f>IF(C57&gt;=1,TRIM(MID(SUBSTITUTE(B57," ",REPT(" ",200)),1,200)),"")</f>
        <v/>
      </c>
      <c r="E57">
        <f>IF(C57&gt;=2,TRIM(MID(SUBSTITUTE(B57," ",REPT(" ",200)),201,200)),"")</f>
        <v/>
      </c>
      <c r="F57">
        <f>IF(C57&gt;=3,TRIM(MID(SUBSTITUTE(B57," ",REPT(" ",200)),401,200)),"")</f>
        <v/>
      </c>
      <c r="G57">
        <f>IF(C57&gt;=4,TRIM(MID(SUBSTITUTE(B57," ",REPT(" ",200)),601,200)),"")</f>
        <v/>
      </c>
      <c r="H57">
        <f>IF(C57&gt;=5,TRIM(MID(SUBSTITUTE(B57," ",REPT(" ",200)),801,200)),"")</f>
        <v/>
      </c>
      <c r="I57">
        <f>IF(C57&gt;=6,TRIM(MID(SUBSTITUTE(B57," ",REPT(" ",200)),1001,200)),"")</f>
        <v/>
      </c>
      <c r="J57">
        <f>IF(C57&gt;=7,TRIM(MID(SUBSTITUTE(B57," ",REPT(" ",200)),1201,200)),"")</f>
        <v/>
      </c>
      <c r="K57">
        <f>IF(C57&gt;=8,TRIM(MID(SUBSTITUTE(B57," ",REPT(" ",200)),1401,200)),"")</f>
        <v/>
      </c>
      <c r="L57">
        <f>SUBSTITUTE(SUBSTITUTE(SUBSTITUTE(D57,"年","-"),"組","-"),"番","")</f>
        <v/>
      </c>
      <c r="M57">
        <f>IF(D57="",0,IF(ISNUMBER(VALUE(SUBSTITUTE(L57,"-",""))),1,0))</f>
        <v/>
      </c>
      <c r="N57">
        <f>IF(M57=0,"",IFERROR(VALUE(TRIM(MID(SUBSTITUTE(L57,"-",REPT(" ",100)),101,100))),""))</f>
        <v/>
      </c>
      <c r="O57">
        <f>IF(M57=0,"",IFERROR(VALUE(TRIM(RIGHT(SUBSTITUTE(L57,"-",REPT(" ",100)),100))),""))</f>
        <v/>
      </c>
      <c r="P57">
        <f>IF(B57="","",TRIM(INDEX($D57:$K57,IF(M57=1,2,1))&amp;IF(AD57&gt;=2," "&amp;INDEX($D57:$K57,IF(M57=1,2,1)+1),"")&amp;IF(AD57&gt;=3," "&amp;INDEX($D57:$K57,IF(M57=1,2,1)+2),"")))</f>
        <v/>
      </c>
      <c r="Q57">
        <f>IF(C57&lt;2,"",TRIM(IF(AND(2&gt;=(IF(M57=1,2,1)+AD57),2&lt;=C57-IF(S57="",0,1)),E57&amp;" ","")&amp;IF(AND(3&gt;=(IF(M57=1,2,1)+AD57),3&lt;=C57-IF(S57="",0,1)),F57&amp;" ","")&amp;IF(AND(4&gt;=(IF(M57=1,2,1)+AD57),4&lt;=C57-IF(S57="",0,1)),G57&amp;" ","")&amp;IF(AND(5&gt;=(IF(M57=1,2,1)+AD57),5&lt;=C57-IF(S57="",0,1)),H57&amp;" ","")&amp;IF(AND(6&gt;=(IF(M57=1,2,1)+AD57),6&lt;=C57-IF(S57="",0,1)),I57&amp;" ","")&amp;IF(AND(7&gt;=(IF(M57=1,2,1)+AD57),7&lt;=C57-IF(S57="",0,1)),J57&amp;" ","")&amp;IF(AND(8&gt;=(IF(M57=1,2,1)+AD57),8&lt;=C57-IF(S57="",0,1)),K57&amp;" ","")))</f>
        <v/>
      </c>
      <c r="R57">
        <f>IF(Q57="","",IFERROR(INDEX(資格マスタ!$B:$B,MATCH(ASC(SUBSTITUTE(SUBSTITUTE(Q57," ",""),"　","")),資格マスタ!$D:$D,0)),Q57))</f>
        <v/>
      </c>
      <c r="S57" s="132">
        <f>IF(C57&lt;2,"",IFERROR(IF(OR(LEFT(INDEX(D57:K57,MIN(8,MAX(1,C57))),2)="令和",LEFT(INDEX(D57:K57,MIN(8,MAX(1,C57))),2)="平成",LEFT(INDEX(D57:K57,MIN(8,MAX(1,C57))),2)="昭和"),DATE(VALUE(MID(INDEX(D57:K57,MIN(8,MAX(1,C57))),3,FIND("年",INDEX(D57:K57,MIN(8,MAX(1,C57))))-3))+IF(LEFT(INDEX(D57:K57,MIN(8,MAX(1,C57))),2)="令和",2018,IF(LEFT(INDEX(D57:K57,MIN(8,MAX(1,C57))),2)="平成",1988,1925)),VALUE(MID(INDEX(D57:K57,MIN(8,MAX(1,C57))),FIND("年",INDEX(D57:K57,MIN(8,MAX(1,C57))))+1,FIND("月",INDEX(D57:K57,MIN(8,MAX(1,C57))))-FIND("年",INDEX(D57:K57,MIN(8,MAX(1,C57))))-1)),VALUE(SUBSTITUTE(MID(INDEX(D57:K57,MIN(8,MAX(1,C57))),FIND("月",INDEX(D57:K57,MIN(8,MAX(1,C57))))+1,10),"日",""))),DATE(VALUE(TRIM(MID(SUBSTITUTE(AA57,"/",REPT(" ",50)),1,50))),VALUE(TRIM(MID(SUBSTITUTE(AA57,"/",REPT(" ",50)),51,50))),VALUE(TRIM(MID(SUBSTITUTE(AA57,"/",REPT(" ",50)),101,50))))),IFERROR(DATEVALUE(INDEX(D57:K57,MIN(8,MAX(1,C57)))),"")))</f>
        <v/>
      </c>
      <c r="T57">
        <f>IF(B57="","",IF(AB57&lt;&gt;"",AB57,IFERROR(MATCH(SUBSTITUTE(SUBSTITUTE(P57," ",""),"　",""),入力!$AJ$5:$AJ$44,0),"")))</f>
        <v/>
      </c>
      <c r="U57">
        <f>IF(T57="","",INDEX(入力!$D$5:$D$44,T57))</f>
        <v/>
      </c>
      <c r="V57">
        <f>IF(B57="","",IF(T57="","要確認（名簿と照合できません）",IF(R57="","要確認（資格名がありません）",IF(S57="","要確認（取得日が読めません）",IF((IF(INDEX(入力!$N$5:$N$44,T57)=R57,1,0)+IF(INDEX(入力!$P$5:$P$44,T57)=R57,1,0)+IF(INDEX(入力!$R$5:$R$44,T57)=R57,1,0)+IF(INDEX(入力!$T$5:$T$44,T57)=R57,1,0)+IF(INDEX(入力!$V$5:$V$44,T57)=R57,1,0)+IF(INDEX(入力!$X$5:$X$44,T57)=R57,1,0))+(COUNTIFS($T$6:$T$205,T57,$R$6:$R$205,R57,$X$6:$X$205,"&lt;"&amp;X57))&gt;0,"重複","反映")))))</f>
        <v/>
      </c>
      <c r="W57">
        <f>IF(V57="反映",1,0)</f>
        <v/>
      </c>
      <c r="X57" t="n">
        <v>57</v>
      </c>
      <c r="Y57">
        <f>IF(W57=0,"",COUNTIFS($T$6:$T$205,T57,$W$6:$W$205,1,$S$6:$S$205,"&lt;"&amp;S57)+COUNTIFS($T$6:$T$205,T57,$W$6:$W$205,1,$S$6:$S$205,S57,$X$6:$X$205,"&lt;"&amp;X57)+1)</f>
        <v/>
      </c>
      <c r="Z57">
        <f>IF(Y57="","",T57&amp;"_"&amp;Y57)</f>
        <v/>
      </c>
      <c r="AA57">
        <f>SUBSTITUTE(SUBSTITUTE(SUBSTITUTE(SUBSTITUTE(SUBSTITUTE(INDEX(D57:K57,MIN(8,MAX(1,C57))),"年","/"),"月","/"),"日",""),"-","/"),".","/")</f>
        <v/>
      </c>
      <c r="AB57">
        <f>IFERROR(MATCH(O57,入力!$C$5:$C$44,0),"")</f>
        <v/>
      </c>
      <c r="AC57">
        <f>IF(AB57="","",INDEX(入力!$AJ$5:$AJ$44,AB57))</f>
        <v/>
      </c>
      <c r="AD57">
        <f>IF(INDEX($D57:$K57,IF(M57=1,2,1))=AC57,1,IF(INDEX($D57:$K57,IF(M57=1,2,1))&amp;INDEX($D57:$K57,IF(M57=1,2,1)+1)=AC57,2,IF(INDEX($D57:$K57,IF(M57=1,2,1))&amp;INDEX($D57:$K57,IF(M57=1,2,1)+1)&amp;INDEX($D57:$K57,IF(M57=1,2,1)+2)=AC57,3,IF(AB57&lt;&gt;"",2,IF(ISNUMBER(MATCH(INDEX($D57:$K57,IF(M57=1,2,1)),入力!$AJ$5:$AJ$44,0)),1,IF(ISNUMBER(MATCH(INDEX($D57:$K57,IF(M57=1,2,1))&amp;INDEX($D57:$K57,IF(M57=1,2,1)+1),入力!$AJ$5:$AJ$44,0)),2,IF(ISNUMBER(MATCH(INDEX($D57:$K57,IF(M57=1,2,1))&amp;INDEX($D57:$K57,IF(M57=1,2,1)+1)&amp;INDEX($D57:$K57,IF(M57=1,2,1)+2),入力!$AJ$5:$AJ$44,0)),3,2)))))))</f>
        <v/>
      </c>
    </row>
    <row r="58">
      <c r="A58" s="131" t="n"/>
      <c r="B58">
        <f>TRIM(SUBSTITUTE(SUBSTITUTE(SUBSTITUTE(A58,CHAR(9)," "),"　"," "),CHAR(160)," "))</f>
        <v/>
      </c>
      <c r="C58">
        <f>IF(B58="",0,LEN(B58)-LEN(SUBSTITUTE(B58," ",""))+1)</f>
        <v/>
      </c>
      <c r="D58">
        <f>IF(C58&gt;=1,TRIM(MID(SUBSTITUTE(B58," ",REPT(" ",200)),1,200)),"")</f>
        <v/>
      </c>
      <c r="E58">
        <f>IF(C58&gt;=2,TRIM(MID(SUBSTITUTE(B58," ",REPT(" ",200)),201,200)),"")</f>
        <v/>
      </c>
      <c r="F58">
        <f>IF(C58&gt;=3,TRIM(MID(SUBSTITUTE(B58," ",REPT(" ",200)),401,200)),"")</f>
        <v/>
      </c>
      <c r="G58">
        <f>IF(C58&gt;=4,TRIM(MID(SUBSTITUTE(B58," ",REPT(" ",200)),601,200)),"")</f>
        <v/>
      </c>
      <c r="H58">
        <f>IF(C58&gt;=5,TRIM(MID(SUBSTITUTE(B58," ",REPT(" ",200)),801,200)),"")</f>
        <v/>
      </c>
      <c r="I58">
        <f>IF(C58&gt;=6,TRIM(MID(SUBSTITUTE(B58," ",REPT(" ",200)),1001,200)),"")</f>
        <v/>
      </c>
      <c r="J58">
        <f>IF(C58&gt;=7,TRIM(MID(SUBSTITUTE(B58," ",REPT(" ",200)),1201,200)),"")</f>
        <v/>
      </c>
      <c r="K58">
        <f>IF(C58&gt;=8,TRIM(MID(SUBSTITUTE(B58," ",REPT(" ",200)),1401,200)),"")</f>
        <v/>
      </c>
      <c r="L58">
        <f>SUBSTITUTE(SUBSTITUTE(SUBSTITUTE(D58,"年","-"),"組","-"),"番","")</f>
        <v/>
      </c>
      <c r="M58">
        <f>IF(D58="",0,IF(ISNUMBER(VALUE(SUBSTITUTE(L58,"-",""))),1,0))</f>
        <v/>
      </c>
      <c r="N58">
        <f>IF(M58=0,"",IFERROR(VALUE(TRIM(MID(SUBSTITUTE(L58,"-",REPT(" ",100)),101,100))),""))</f>
        <v/>
      </c>
      <c r="O58">
        <f>IF(M58=0,"",IFERROR(VALUE(TRIM(RIGHT(SUBSTITUTE(L58,"-",REPT(" ",100)),100))),""))</f>
        <v/>
      </c>
      <c r="P58">
        <f>IF(B58="","",TRIM(INDEX($D58:$K58,IF(M58=1,2,1))&amp;IF(AD58&gt;=2," "&amp;INDEX($D58:$K58,IF(M58=1,2,1)+1),"")&amp;IF(AD58&gt;=3," "&amp;INDEX($D58:$K58,IF(M58=1,2,1)+2),"")))</f>
        <v/>
      </c>
      <c r="Q58">
        <f>IF(C58&lt;2,"",TRIM(IF(AND(2&gt;=(IF(M58=1,2,1)+AD58),2&lt;=C58-IF(S58="",0,1)),E58&amp;" ","")&amp;IF(AND(3&gt;=(IF(M58=1,2,1)+AD58),3&lt;=C58-IF(S58="",0,1)),F58&amp;" ","")&amp;IF(AND(4&gt;=(IF(M58=1,2,1)+AD58),4&lt;=C58-IF(S58="",0,1)),G58&amp;" ","")&amp;IF(AND(5&gt;=(IF(M58=1,2,1)+AD58),5&lt;=C58-IF(S58="",0,1)),H58&amp;" ","")&amp;IF(AND(6&gt;=(IF(M58=1,2,1)+AD58),6&lt;=C58-IF(S58="",0,1)),I58&amp;" ","")&amp;IF(AND(7&gt;=(IF(M58=1,2,1)+AD58),7&lt;=C58-IF(S58="",0,1)),J58&amp;" ","")&amp;IF(AND(8&gt;=(IF(M58=1,2,1)+AD58),8&lt;=C58-IF(S58="",0,1)),K58&amp;" ","")))</f>
        <v/>
      </c>
      <c r="R58">
        <f>IF(Q58="","",IFERROR(INDEX(資格マスタ!$B:$B,MATCH(ASC(SUBSTITUTE(SUBSTITUTE(Q58," ",""),"　","")),資格マスタ!$D:$D,0)),Q58))</f>
        <v/>
      </c>
      <c r="S58" s="132">
        <f>IF(C58&lt;2,"",IFERROR(IF(OR(LEFT(INDEX(D58:K58,MIN(8,MAX(1,C58))),2)="令和",LEFT(INDEX(D58:K58,MIN(8,MAX(1,C58))),2)="平成",LEFT(INDEX(D58:K58,MIN(8,MAX(1,C58))),2)="昭和"),DATE(VALUE(MID(INDEX(D58:K58,MIN(8,MAX(1,C58))),3,FIND("年",INDEX(D58:K58,MIN(8,MAX(1,C58))))-3))+IF(LEFT(INDEX(D58:K58,MIN(8,MAX(1,C58))),2)="令和",2018,IF(LEFT(INDEX(D58:K58,MIN(8,MAX(1,C58))),2)="平成",1988,1925)),VALUE(MID(INDEX(D58:K58,MIN(8,MAX(1,C58))),FIND("年",INDEX(D58:K58,MIN(8,MAX(1,C58))))+1,FIND("月",INDEX(D58:K58,MIN(8,MAX(1,C58))))-FIND("年",INDEX(D58:K58,MIN(8,MAX(1,C58))))-1)),VALUE(SUBSTITUTE(MID(INDEX(D58:K58,MIN(8,MAX(1,C58))),FIND("月",INDEX(D58:K58,MIN(8,MAX(1,C58))))+1,10),"日",""))),DATE(VALUE(TRIM(MID(SUBSTITUTE(AA58,"/",REPT(" ",50)),1,50))),VALUE(TRIM(MID(SUBSTITUTE(AA58,"/",REPT(" ",50)),51,50))),VALUE(TRIM(MID(SUBSTITUTE(AA58,"/",REPT(" ",50)),101,50))))),IFERROR(DATEVALUE(INDEX(D58:K58,MIN(8,MAX(1,C58)))),"")))</f>
        <v/>
      </c>
      <c r="T58">
        <f>IF(B58="","",IF(AB58&lt;&gt;"",AB58,IFERROR(MATCH(SUBSTITUTE(SUBSTITUTE(P58," ",""),"　",""),入力!$AJ$5:$AJ$44,0),"")))</f>
        <v/>
      </c>
      <c r="U58">
        <f>IF(T58="","",INDEX(入力!$D$5:$D$44,T58))</f>
        <v/>
      </c>
      <c r="V58">
        <f>IF(B58="","",IF(T58="","要確認（名簿と照合できません）",IF(R58="","要確認（資格名がありません）",IF(S58="","要確認（取得日が読めません）",IF((IF(INDEX(入力!$N$5:$N$44,T58)=R58,1,0)+IF(INDEX(入力!$P$5:$P$44,T58)=R58,1,0)+IF(INDEX(入力!$R$5:$R$44,T58)=R58,1,0)+IF(INDEX(入力!$T$5:$T$44,T58)=R58,1,0)+IF(INDEX(入力!$V$5:$V$44,T58)=R58,1,0)+IF(INDEX(入力!$X$5:$X$44,T58)=R58,1,0))+(COUNTIFS($T$6:$T$205,T58,$R$6:$R$205,R58,$X$6:$X$205,"&lt;"&amp;X58))&gt;0,"重複","反映")))))</f>
        <v/>
      </c>
      <c r="W58">
        <f>IF(V58="反映",1,0)</f>
        <v/>
      </c>
      <c r="X58" t="n">
        <v>58</v>
      </c>
      <c r="Y58">
        <f>IF(W58=0,"",COUNTIFS($T$6:$T$205,T58,$W$6:$W$205,1,$S$6:$S$205,"&lt;"&amp;S58)+COUNTIFS($T$6:$T$205,T58,$W$6:$W$205,1,$S$6:$S$205,S58,$X$6:$X$205,"&lt;"&amp;X58)+1)</f>
        <v/>
      </c>
      <c r="Z58">
        <f>IF(Y58="","",T58&amp;"_"&amp;Y58)</f>
        <v/>
      </c>
      <c r="AA58">
        <f>SUBSTITUTE(SUBSTITUTE(SUBSTITUTE(SUBSTITUTE(SUBSTITUTE(INDEX(D58:K58,MIN(8,MAX(1,C58))),"年","/"),"月","/"),"日",""),"-","/"),".","/")</f>
        <v/>
      </c>
      <c r="AB58">
        <f>IFERROR(MATCH(O58,入力!$C$5:$C$44,0),"")</f>
        <v/>
      </c>
      <c r="AC58">
        <f>IF(AB58="","",INDEX(入力!$AJ$5:$AJ$44,AB58))</f>
        <v/>
      </c>
      <c r="AD58">
        <f>IF(INDEX($D58:$K58,IF(M58=1,2,1))=AC58,1,IF(INDEX($D58:$K58,IF(M58=1,2,1))&amp;INDEX($D58:$K58,IF(M58=1,2,1)+1)=AC58,2,IF(INDEX($D58:$K58,IF(M58=1,2,1))&amp;INDEX($D58:$K58,IF(M58=1,2,1)+1)&amp;INDEX($D58:$K58,IF(M58=1,2,1)+2)=AC58,3,IF(AB58&lt;&gt;"",2,IF(ISNUMBER(MATCH(INDEX($D58:$K58,IF(M58=1,2,1)),入力!$AJ$5:$AJ$44,0)),1,IF(ISNUMBER(MATCH(INDEX($D58:$K58,IF(M58=1,2,1))&amp;INDEX($D58:$K58,IF(M58=1,2,1)+1),入力!$AJ$5:$AJ$44,0)),2,IF(ISNUMBER(MATCH(INDEX($D58:$K58,IF(M58=1,2,1))&amp;INDEX($D58:$K58,IF(M58=1,2,1)+1)&amp;INDEX($D58:$K58,IF(M58=1,2,1)+2),入力!$AJ$5:$AJ$44,0)),3,2)))))))</f>
        <v/>
      </c>
    </row>
    <row r="59">
      <c r="A59" s="131" t="n"/>
      <c r="B59">
        <f>TRIM(SUBSTITUTE(SUBSTITUTE(SUBSTITUTE(A59,CHAR(9)," "),"　"," "),CHAR(160)," "))</f>
        <v/>
      </c>
      <c r="C59">
        <f>IF(B59="",0,LEN(B59)-LEN(SUBSTITUTE(B59," ",""))+1)</f>
        <v/>
      </c>
      <c r="D59">
        <f>IF(C59&gt;=1,TRIM(MID(SUBSTITUTE(B59," ",REPT(" ",200)),1,200)),"")</f>
        <v/>
      </c>
      <c r="E59">
        <f>IF(C59&gt;=2,TRIM(MID(SUBSTITUTE(B59," ",REPT(" ",200)),201,200)),"")</f>
        <v/>
      </c>
      <c r="F59">
        <f>IF(C59&gt;=3,TRIM(MID(SUBSTITUTE(B59," ",REPT(" ",200)),401,200)),"")</f>
        <v/>
      </c>
      <c r="G59">
        <f>IF(C59&gt;=4,TRIM(MID(SUBSTITUTE(B59," ",REPT(" ",200)),601,200)),"")</f>
        <v/>
      </c>
      <c r="H59">
        <f>IF(C59&gt;=5,TRIM(MID(SUBSTITUTE(B59," ",REPT(" ",200)),801,200)),"")</f>
        <v/>
      </c>
      <c r="I59">
        <f>IF(C59&gt;=6,TRIM(MID(SUBSTITUTE(B59," ",REPT(" ",200)),1001,200)),"")</f>
        <v/>
      </c>
      <c r="J59">
        <f>IF(C59&gt;=7,TRIM(MID(SUBSTITUTE(B59," ",REPT(" ",200)),1201,200)),"")</f>
        <v/>
      </c>
      <c r="K59">
        <f>IF(C59&gt;=8,TRIM(MID(SUBSTITUTE(B59," ",REPT(" ",200)),1401,200)),"")</f>
        <v/>
      </c>
      <c r="L59">
        <f>SUBSTITUTE(SUBSTITUTE(SUBSTITUTE(D59,"年","-"),"組","-"),"番","")</f>
        <v/>
      </c>
      <c r="M59">
        <f>IF(D59="",0,IF(ISNUMBER(VALUE(SUBSTITUTE(L59,"-",""))),1,0))</f>
        <v/>
      </c>
      <c r="N59">
        <f>IF(M59=0,"",IFERROR(VALUE(TRIM(MID(SUBSTITUTE(L59,"-",REPT(" ",100)),101,100))),""))</f>
        <v/>
      </c>
      <c r="O59">
        <f>IF(M59=0,"",IFERROR(VALUE(TRIM(RIGHT(SUBSTITUTE(L59,"-",REPT(" ",100)),100))),""))</f>
        <v/>
      </c>
      <c r="P59">
        <f>IF(B59="","",TRIM(INDEX($D59:$K59,IF(M59=1,2,1))&amp;IF(AD59&gt;=2," "&amp;INDEX($D59:$K59,IF(M59=1,2,1)+1),"")&amp;IF(AD59&gt;=3," "&amp;INDEX($D59:$K59,IF(M59=1,2,1)+2),"")))</f>
        <v/>
      </c>
      <c r="Q59">
        <f>IF(C59&lt;2,"",TRIM(IF(AND(2&gt;=(IF(M59=1,2,1)+AD59),2&lt;=C59-IF(S59="",0,1)),E59&amp;" ","")&amp;IF(AND(3&gt;=(IF(M59=1,2,1)+AD59),3&lt;=C59-IF(S59="",0,1)),F59&amp;" ","")&amp;IF(AND(4&gt;=(IF(M59=1,2,1)+AD59),4&lt;=C59-IF(S59="",0,1)),G59&amp;" ","")&amp;IF(AND(5&gt;=(IF(M59=1,2,1)+AD59),5&lt;=C59-IF(S59="",0,1)),H59&amp;" ","")&amp;IF(AND(6&gt;=(IF(M59=1,2,1)+AD59),6&lt;=C59-IF(S59="",0,1)),I59&amp;" ","")&amp;IF(AND(7&gt;=(IF(M59=1,2,1)+AD59),7&lt;=C59-IF(S59="",0,1)),J59&amp;" ","")&amp;IF(AND(8&gt;=(IF(M59=1,2,1)+AD59),8&lt;=C59-IF(S59="",0,1)),K59&amp;" ","")))</f>
        <v/>
      </c>
      <c r="R59">
        <f>IF(Q59="","",IFERROR(INDEX(資格マスタ!$B:$B,MATCH(ASC(SUBSTITUTE(SUBSTITUTE(Q59," ",""),"　","")),資格マスタ!$D:$D,0)),Q59))</f>
        <v/>
      </c>
      <c r="S59" s="132">
        <f>IF(C59&lt;2,"",IFERROR(IF(OR(LEFT(INDEX(D59:K59,MIN(8,MAX(1,C59))),2)="令和",LEFT(INDEX(D59:K59,MIN(8,MAX(1,C59))),2)="平成",LEFT(INDEX(D59:K59,MIN(8,MAX(1,C59))),2)="昭和"),DATE(VALUE(MID(INDEX(D59:K59,MIN(8,MAX(1,C59))),3,FIND("年",INDEX(D59:K59,MIN(8,MAX(1,C59))))-3))+IF(LEFT(INDEX(D59:K59,MIN(8,MAX(1,C59))),2)="令和",2018,IF(LEFT(INDEX(D59:K59,MIN(8,MAX(1,C59))),2)="平成",1988,1925)),VALUE(MID(INDEX(D59:K59,MIN(8,MAX(1,C59))),FIND("年",INDEX(D59:K59,MIN(8,MAX(1,C59))))+1,FIND("月",INDEX(D59:K59,MIN(8,MAX(1,C59))))-FIND("年",INDEX(D59:K59,MIN(8,MAX(1,C59))))-1)),VALUE(SUBSTITUTE(MID(INDEX(D59:K59,MIN(8,MAX(1,C59))),FIND("月",INDEX(D59:K59,MIN(8,MAX(1,C59))))+1,10),"日",""))),DATE(VALUE(TRIM(MID(SUBSTITUTE(AA59,"/",REPT(" ",50)),1,50))),VALUE(TRIM(MID(SUBSTITUTE(AA59,"/",REPT(" ",50)),51,50))),VALUE(TRIM(MID(SUBSTITUTE(AA59,"/",REPT(" ",50)),101,50))))),IFERROR(DATEVALUE(INDEX(D59:K59,MIN(8,MAX(1,C59)))),"")))</f>
        <v/>
      </c>
      <c r="T59">
        <f>IF(B59="","",IF(AB59&lt;&gt;"",AB59,IFERROR(MATCH(SUBSTITUTE(SUBSTITUTE(P59," ",""),"　",""),入力!$AJ$5:$AJ$44,0),"")))</f>
        <v/>
      </c>
      <c r="U59">
        <f>IF(T59="","",INDEX(入力!$D$5:$D$44,T59))</f>
        <v/>
      </c>
      <c r="V59">
        <f>IF(B59="","",IF(T59="","要確認（名簿と照合できません）",IF(R59="","要確認（資格名がありません）",IF(S59="","要確認（取得日が読めません）",IF((IF(INDEX(入力!$N$5:$N$44,T59)=R59,1,0)+IF(INDEX(入力!$P$5:$P$44,T59)=R59,1,0)+IF(INDEX(入力!$R$5:$R$44,T59)=R59,1,0)+IF(INDEX(入力!$T$5:$T$44,T59)=R59,1,0)+IF(INDEX(入力!$V$5:$V$44,T59)=R59,1,0)+IF(INDEX(入力!$X$5:$X$44,T59)=R59,1,0))+(COUNTIFS($T$6:$T$205,T59,$R$6:$R$205,R59,$X$6:$X$205,"&lt;"&amp;X59))&gt;0,"重複","反映")))))</f>
        <v/>
      </c>
      <c r="W59">
        <f>IF(V59="反映",1,0)</f>
        <v/>
      </c>
      <c r="X59" t="n">
        <v>59</v>
      </c>
      <c r="Y59">
        <f>IF(W59=0,"",COUNTIFS($T$6:$T$205,T59,$W$6:$W$205,1,$S$6:$S$205,"&lt;"&amp;S59)+COUNTIFS($T$6:$T$205,T59,$W$6:$W$205,1,$S$6:$S$205,S59,$X$6:$X$205,"&lt;"&amp;X59)+1)</f>
        <v/>
      </c>
      <c r="Z59">
        <f>IF(Y59="","",T59&amp;"_"&amp;Y59)</f>
        <v/>
      </c>
      <c r="AA59">
        <f>SUBSTITUTE(SUBSTITUTE(SUBSTITUTE(SUBSTITUTE(SUBSTITUTE(INDEX(D59:K59,MIN(8,MAX(1,C59))),"年","/"),"月","/"),"日",""),"-","/"),".","/")</f>
        <v/>
      </c>
      <c r="AB59">
        <f>IFERROR(MATCH(O59,入力!$C$5:$C$44,0),"")</f>
        <v/>
      </c>
      <c r="AC59">
        <f>IF(AB59="","",INDEX(入力!$AJ$5:$AJ$44,AB59))</f>
        <v/>
      </c>
      <c r="AD59">
        <f>IF(INDEX($D59:$K59,IF(M59=1,2,1))=AC59,1,IF(INDEX($D59:$K59,IF(M59=1,2,1))&amp;INDEX($D59:$K59,IF(M59=1,2,1)+1)=AC59,2,IF(INDEX($D59:$K59,IF(M59=1,2,1))&amp;INDEX($D59:$K59,IF(M59=1,2,1)+1)&amp;INDEX($D59:$K59,IF(M59=1,2,1)+2)=AC59,3,IF(AB59&lt;&gt;"",2,IF(ISNUMBER(MATCH(INDEX($D59:$K59,IF(M59=1,2,1)),入力!$AJ$5:$AJ$44,0)),1,IF(ISNUMBER(MATCH(INDEX($D59:$K59,IF(M59=1,2,1))&amp;INDEX($D59:$K59,IF(M59=1,2,1)+1),入力!$AJ$5:$AJ$44,0)),2,IF(ISNUMBER(MATCH(INDEX($D59:$K59,IF(M59=1,2,1))&amp;INDEX($D59:$K59,IF(M59=1,2,1)+1)&amp;INDEX($D59:$K59,IF(M59=1,2,1)+2),入力!$AJ$5:$AJ$44,0)),3,2)))))))</f>
        <v/>
      </c>
    </row>
    <row r="60">
      <c r="A60" s="131" t="n"/>
      <c r="B60">
        <f>TRIM(SUBSTITUTE(SUBSTITUTE(SUBSTITUTE(A60,CHAR(9)," "),"　"," "),CHAR(160)," "))</f>
        <v/>
      </c>
      <c r="C60">
        <f>IF(B60="",0,LEN(B60)-LEN(SUBSTITUTE(B60," ",""))+1)</f>
        <v/>
      </c>
      <c r="D60">
        <f>IF(C60&gt;=1,TRIM(MID(SUBSTITUTE(B60," ",REPT(" ",200)),1,200)),"")</f>
        <v/>
      </c>
      <c r="E60">
        <f>IF(C60&gt;=2,TRIM(MID(SUBSTITUTE(B60," ",REPT(" ",200)),201,200)),"")</f>
        <v/>
      </c>
      <c r="F60">
        <f>IF(C60&gt;=3,TRIM(MID(SUBSTITUTE(B60," ",REPT(" ",200)),401,200)),"")</f>
        <v/>
      </c>
      <c r="G60">
        <f>IF(C60&gt;=4,TRIM(MID(SUBSTITUTE(B60," ",REPT(" ",200)),601,200)),"")</f>
        <v/>
      </c>
      <c r="H60">
        <f>IF(C60&gt;=5,TRIM(MID(SUBSTITUTE(B60," ",REPT(" ",200)),801,200)),"")</f>
        <v/>
      </c>
      <c r="I60">
        <f>IF(C60&gt;=6,TRIM(MID(SUBSTITUTE(B60," ",REPT(" ",200)),1001,200)),"")</f>
        <v/>
      </c>
      <c r="J60">
        <f>IF(C60&gt;=7,TRIM(MID(SUBSTITUTE(B60," ",REPT(" ",200)),1201,200)),"")</f>
        <v/>
      </c>
      <c r="K60">
        <f>IF(C60&gt;=8,TRIM(MID(SUBSTITUTE(B60," ",REPT(" ",200)),1401,200)),"")</f>
        <v/>
      </c>
      <c r="L60">
        <f>SUBSTITUTE(SUBSTITUTE(SUBSTITUTE(D60,"年","-"),"組","-"),"番","")</f>
        <v/>
      </c>
      <c r="M60">
        <f>IF(D60="",0,IF(ISNUMBER(VALUE(SUBSTITUTE(L60,"-",""))),1,0))</f>
        <v/>
      </c>
      <c r="N60">
        <f>IF(M60=0,"",IFERROR(VALUE(TRIM(MID(SUBSTITUTE(L60,"-",REPT(" ",100)),101,100))),""))</f>
        <v/>
      </c>
      <c r="O60">
        <f>IF(M60=0,"",IFERROR(VALUE(TRIM(RIGHT(SUBSTITUTE(L60,"-",REPT(" ",100)),100))),""))</f>
        <v/>
      </c>
      <c r="P60">
        <f>IF(B60="","",TRIM(INDEX($D60:$K60,IF(M60=1,2,1))&amp;IF(AD60&gt;=2," "&amp;INDEX($D60:$K60,IF(M60=1,2,1)+1),"")&amp;IF(AD60&gt;=3," "&amp;INDEX($D60:$K60,IF(M60=1,2,1)+2),"")))</f>
        <v/>
      </c>
      <c r="Q60">
        <f>IF(C60&lt;2,"",TRIM(IF(AND(2&gt;=(IF(M60=1,2,1)+AD60),2&lt;=C60-IF(S60="",0,1)),E60&amp;" ","")&amp;IF(AND(3&gt;=(IF(M60=1,2,1)+AD60),3&lt;=C60-IF(S60="",0,1)),F60&amp;" ","")&amp;IF(AND(4&gt;=(IF(M60=1,2,1)+AD60),4&lt;=C60-IF(S60="",0,1)),G60&amp;" ","")&amp;IF(AND(5&gt;=(IF(M60=1,2,1)+AD60),5&lt;=C60-IF(S60="",0,1)),H60&amp;" ","")&amp;IF(AND(6&gt;=(IF(M60=1,2,1)+AD60),6&lt;=C60-IF(S60="",0,1)),I60&amp;" ","")&amp;IF(AND(7&gt;=(IF(M60=1,2,1)+AD60),7&lt;=C60-IF(S60="",0,1)),J60&amp;" ","")&amp;IF(AND(8&gt;=(IF(M60=1,2,1)+AD60),8&lt;=C60-IF(S60="",0,1)),K60&amp;" ","")))</f>
        <v/>
      </c>
      <c r="R60">
        <f>IF(Q60="","",IFERROR(INDEX(資格マスタ!$B:$B,MATCH(ASC(SUBSTITUTE(SUBSTITUTE(Q60," ",""),"　","")),資格マスタ!$D:$D,0)),Q60))</f>
        <v/>
      </c>
      <c r="S60" s="132">
        <f>IF(C60&lt;2,"",IFERROR(IF(OR(LEFT(INDEX(D60:K60,MIN(8,MAX(1,C60))),2)="令和",LEFT(INDEX(D60:K60,MIN(8,MAX(1,C60))),2)="平成",LEFT(INDEX(D60:K60,MIN(8,MAX(1,C60))),2)="昭和"),DATE(VALUE(MID(INDEX(D60:K60,MIN(8,MAX(1,C60))),3,FIND("年",INDEX(D60:K60,MIN(8,MAX(1,C60))))-3))+IF(LEFT(INDEX(D60:K60,MIN(8,MAX(1,C60))),2)="令和",2018,IF(LEFT(INDEX(D60:K60,MIN(8,MAX(1,C60))),2)="平成",1988,1925)),VALUE(MID(INDEX(D60:K60,MIN(8,MAX(1,C60))),FIND("年",INDEX(D60:K60,MIN(8,MAX(1,C60))))+1,FIND("月",INDEX(D60:K60,MIN(8,MAX(1,C60))))-FIND("年",INDEX(D60:K60,MIN(8,MAX(1,C60))))-1)),VALUE(SUBSTITUTE(MID(INDEX(D60:K60,MIN(8,MAX(1,C60))),FIND("月",INDEX(D60:K60,MIN(8,MAX(1,C60))))+1,10),"日",""))),DATE(VALUE(TRIM(MID(SUBSTITUTE(AA60,"/",REPT(" ",50)),1,50))),VALUE(TRIM(MID(SUBSTITUTE(AA60,"/",REPT(" ",50)),51,50))),VALUE(TRIM(MID(SUBSTITUTE(AA60,"/",REPT(" ",50)),101,50))))),IFERROR(DATEVALUE(INDEX(D60:K60,MIN(8,MAX(1,C60)))),"")))</f>
        <v/>
      </c>
      <c r="T60">
        <f>IF(B60="","",IF(AB60&lt;&gt;"",AB60,IFERROR(MATCH(SUBSTITUTE(SUBSTITUTE(P60," ",""),"　",""),入力!$AJ$5:$AJ$44,0),"")))</f>
        <v/>
      </c>
      <c r="U60">
        <f>IF(T60="","",INDEX(入力!$D$5:$D$44,T60))</f>
        <v/>
      </c>
      <c r="V60">
        <f>IF(B60="","",IF(T60="","要確認（名簿と照合できません）",IF(R60="","要確認（資格名がありません）",IF(S60="","要確認（取得日が読めません）",IF((IF(INDEX(入力!$N$5:$N$44,T60)=R60,1,0)+IF(INDEX(入力!$P$5:$P$44,T60)=R60,1,0)+IF(INDEX(入力!$R$5:$R$44,T60)=R60,1,0)+IF(INDEX(入力!$T$5:$T$44,T60)=R60,1,0)+IF(INDEX(入力!$V$5:$V$44,T60)=R60,1,0)+IF(INDEX(入力!$X$5:$X$44,T60)=R60,1,0))+(COUNTIFS($T$6:$T$205,T60,$R$6:$R$205,R60,$X$6:$X$205,"&lt;"&amp;X60))&gt;0,"重複","反映")))))</f>
        <v/>
      </c>
      <c r="W60">
        <f>IF(V60="反映",1,0)</f>
        <v/>
      </c>
      <c r="X60" t="n">
        <v>60</v>
      </c>
      <c r="Y60">
        <f>IF(W60=0,"",COUNTIFS($T$6:$T$205,T60,$W$6:$W$205,1,$S$6:$S$205,"&lt;"&amp;S60)+COUNTIFS($T$6:$T$205,T60,$W$6:$W$205,1,$S$6:$S$205,S60,$X$6:$X$205,"&lt;"&amp;X60)+1)</f>
        <v/>
      </c>
      <c r="Z60">
        <f>IF(Y60="","",T60&amp;"_"&amp;Y60)</f>
        <v/>
      </c>
      <c r="AA60">
        <f>SUBSTITUTE(SUBSTITUTE(SUBSTITUTE(SUBSTITUTE(SUBSTITUTE(INDEX(D60:K60,MIN(8,MAX(1,C60))),"年","/"),"月","/"),"日",""),"-","/"),".","/")</f>
        <v/>
      </c>
      <c r="AB60">
        <f>IFERROR(MATCH(O60,入力!$C$5:$C$44,0),"")</f>
        <v/>
      </c>
      <c r="AC60">
        <f>IF(AB60="","",INDEX(入力!$AJ$5:$AJ$44,AB60))</f>
        <v/>
      </c>
      <c r="AD60">
        <f>IF(INDEX($D60:$K60,IF(M60=1,2,1))=AC60,1,IF(INDEX($D60:$K60,IF(M60=1,2,1))&amp;INDEX($D60:$K60,IF(M60=1,2,1)+1)=AC60,2,IF(INDEX($D60:$K60,IF(M60=1,2,1))&amp;INDEX($D60:$K60,IF(M60=1,2,1)+1)&amp;INDEX($D60:$K60,IF(M60=1,2,1)+2)=AC60,3,IF(AB60&lt;&gt;"",2,IF(ISNUMBER(MATCH(INDEX($D60:$K60,IF(M60=1,2,1)),入力!$AJ$5:$AJ$44,0)),1,IF(ISNUMBER(MATCH(INDEX($D60:$K60,IF(M60=1,2,1))&amp;INDEX($D60:$K60,IF(M60=1,2,1)+1),入力!$AJ$5:$AJ$44,0)),2,IF(ISNUMBER(MATCH(INDEX($D60:$K60,IF(M60=1,2,1))&amp;INDEX($D60:$K60,IF(M60=1,2,1)+1)&amp;INDEX($D60:$K60,IF(M60=1,2,1)+2),入力!$AJ$5:$AJ$44,0)),3,2)))))))</f>
        <v/>
      </c>
    </row>
    <row r="61">
      <c r="A61" s="131" t="n"/>
      <c r="B61">
        <f>TRIM(SUBSTITUTE(SUBSTITUTE(SUBSTITUTE(A61,CHAR(9)," "),"　"," "),CHAR(160)," "))</f>
        <v/>
      </c>
      <c r="C61">
        <f>IF(B61="",0,LEN(B61)-LEN(SUBSTITUTE(B61," ",""))+1)</f>
        <v/>
      </c>
      <c r="D61">
        <f>IF(C61&gt;=1,TRIM(MID(SUBSTITUTE(B61," ",REPT(" ",200)),1,200)),"")</f>
        <v/>
      </c>
      <c r="E61">
        <f>IF(C61&gt;=2,TRIM(MID(SUBSTITUTE(B61," ",REPT(" ",200)),201,200)),"")</f>
        <v/>
      </c>
      <c r="F61">
        <f>IF(C61&gt;=3,TRIM(MID(SUBSTITUTE(B61," ",REPT(" ",200)),401,200)),"")</f>
        <v/>
      </c>
      <c r="G61">
        <f>IF(C61&gt;=4,TRIM(MID(SUBSTITUTE(B61," ",REPT(" ",200)),601,200)),"")</f>
        <v/>
      </c>
      <c r="H61">
        <f>IF(C61&gt;=5,TRIM(MID(SUBSTITUTE(B61," ",REPT(" ",200)),801,200)),"")</f>
        <v/>
      </c>
      <c r="I61">
        <f>IF(C61&gt;=6,TRIM(MID(SUBSTITUTE(B61," ",REPT(" ",200)),1001,200)),"")</f>
        <v/>
      </c>
      <c r="J61">
        <f>IF(C61&gt;=7,TRIM(MID(SUBSTITUTE(B61," ",REPT(" ",200)),1201,200)),"")</f>
        <v/>
      </c>
      <c r="K61">
        <f>IF(C61&gt;=8,TRIM(MID(SUBSTITUTE(B61," ",REPT(" ",200)),1401,200)),"")</f>
        <v/>
      </c>
      <c r="L61">
        <f>SUBSTITUTE(SUBSTITUTE(SUBSTITUTE(D61,"年","-"),"組","-"),"番","")</f>
        <v/>
      </c>
      <c r="M61">
        <f>IF(D61="",0,IF(ISNUMBER(VALUE(SUBSTITUTE(L61,"-",""))),1,0))</f>
        <v/>
      </c>
      <c r="N61">
        <f>IF(M61=0,"",IFERROR(VALUE(TRIM(MID(SUBSTITUTE(L61,"-",REPT(" ",100)),101,100))),""))</f>
        <v/>
      </c>
      <c r="O61">
        <f>IF(M61=0,"",IFERROR(VALUE(TRIM(RIGHT(SUBSTITUTE(L61,"-",REPT(" ",100)),100))),""))</f>
        <v/>
      </c>
      <c r="P61">
        <f>IF(B61="","",TRIM(INDEX($D61:$K61,IF(M61=1,2,1))&amp;IF(AD61&gt;=2," "&amp;INDEX($D61:$K61,IF(M61=1,2,1)+1),"")&amp;IF(AD61&gt;=3," "&amp;INDEX($D61:$K61,IF(M61=1,2,1)+2),"")))</f>
        <v/>
      </c>
      <c r="Q61">
        <f>IF(C61&lt;2,"",TRIM(IF(AND(2&gt;=(IF(M61=1,2,1)+AD61),2&lt;=C61-IF(S61="",0,1)),E61&amp;" ","")&amp;IF(AND(3&gt;=(IF(M61=1,2,1)+AD61),3&lt;=C61-IF(S61="",0,1)),F61&amp;" ","")&amp;IF(AND(4&gt;=(IF(M61=1,2,1)+AD61),4&lt;=C61-IF(S61="",0,1)),G61&amp;" ","")&amp;IF(AND(5&gt;=(IF(M61=1,2,1)+AD61),5&lt;=C61-IF(S61="",0,1)),H61&amp;" ","")&amp;IF(AND(6&gt;=(IF(M61=1,2,1)+AD61),6&lt;=C61-IF(S61="",0,1)),I61&amp;" ","")&amp;IF(AND(7&gt;=(IF(M61=1,2,1)+AD61),7&lt;=C61-IF(S61="",0,1)),J61&amp;" ","")&amp;IF(AND(8&gt;=(IF(M61=1,2,1)+AD61),8&lt;=C61-IF(S61="",0,1)),K61&amp;" ","")))</f>
        <v/>
      </c>
      <c r="R61">
        <f>IF(Q61="","",IFERROR(INDEX(資格マスタ!$B:$B,MATCH(ASC(SUBSTITUTE(SUBSTITUTE(Q61," ",""),"　","")),資格マスタ!$D:$D,0)),Q61))</f>
        <v/>
      </c>
      <c r="S61" s="132">
        <f>IF(C61&lt;2,"",IFERROR(IF(OR(LEFT(INDEX(D61:K61,MIN(8,MAX(1,C61))),2)="令和",LEFT(INDEX(D61:K61,MIN(8,MAX(1,C61))),2)="平成",LEFT(INDEX(D61:K61,MIN(8,MAX(1,C61))),2)="昭和"),DATE(VALUE(MID(INDEX(D61:K61,MIN(8,MAX(1,C61))),3,FIND("年",INDEX(D61:K61,MIN(8,MAX(1,C61))))-3))+IF(LEFT(INDEX(D61:K61,MIN(8,MAX(1,C61))),2)="令和",2018,IF(LEFT(INDEX(D61:K61,MIN(8,MAX(1,C61))),2)="平成",1988,1925)),VALUE(MID(INDEX(D61:K61,MIN(8,MAX(1,C61))),FIND("年",INDEX(D61:K61,MIN(8,MAX(1,C61))))+1,FIND("月",INDEX(D61:K61,MIN(8,MAX(1,C61))))-FIND("年",INDEX(D61:K61,MIN(8,MAX(1,C61))))-1)),VALUE(SUBSTITUTE(MID(INDEX(D61:K61,MIN(8,MAX(1,C61))),FIND("月",INDEX(D61:K61,MIN(8,MAX(1,C61))))+1,10),"日",""))),DATE(VALUE(TRIM(MID(SUBSTITUTE(AA61,"/",REPT(" ",50)),1,50))),VALUE(TRIM(MID(SUBSTITUTE(AA61,"/",REPT(" ",50)),51,50))),VALUE(TRIM(MID(SUBSTITUTE(AA61,"/",REPT(" ",50)),101,50))))),IFERROR(DATEVALUE(INDEX(D61:K61,MIN(8,MAX(1,C61)))),"")))</f>
        <v/>
      </c>
      <c r="T61">
        <f>IF(B61="","",IF(AB61&lt;&gt;"",AB61,IFERROR(MATCH(SUBSTITUTE(SUBSTITUTE(P61," ",""),"　",""),入力!$AJ$5:$AJ$44,0),"")))</f>
        <v/>
      </c>
      <c r="U61">
        <f>IF(T61="","",INDEX(入力!$D$5:$D$44,T61))</f>
        <v/>
      </c>
      <c r="V61">
        <f>IF(B61="","",IF(T61="","要確認（名簿と照合できません）",IF(R61="","要確認（資格名がありません）",IF(S61="","要確認（取得日が読めません）",IF((IF(INDEX(入力!$N$5:$N$44,T61)=R61,1,0)+IF(INDEX(入力!$P$5:$P$44,T61)=R61,1,0)+IF(INDEX(入力!$R$5:$R$44,T61)=R61,1,0)+IF(INDEX(入力!$T$5:$T$44,T61)=R61,1,0)+IF(INDEX(入力!$V$5:$V$44,T61)=R61,1,0)+IF(INDEX(入力!$X$5:$X$44,T61)=R61,1,0))+(COUNTIFS($T$6:$T$205,T61,$R$6:$R$205,R61,$X$6:$X$205,"&lt;"&amp;X61))&gt;0,"重複","反映")))))</f>
        <v/>
      </c>
      <c r="W61">
        <f>IF(V61="反映",1,0)</f>
        <v/>
      </c>
      <c r="X61" t="n">
        <v>61</v>
      </c>
      <c r="Y61">
        <f>IF(W61=0,"",COUNTIFS($T$6:$T$205,T61,$W$6:$W$205,1,$S$6:$S$205,"&lt;"&amp;S61)+COUNTIFS($T$6:$T$205,T61,$W$6:$W$205,1,$S$6:$S$205,S61,$X$6:$X$205,"&lt;"&amp;X61)+1)</f>
        <v/>
      </c>
      <c r="Z61">
        <f>IF(Y61="","",T61&amp;"_"&amp;Y61)</f>
        <v/>
      </c>
      <c r="AA61">
        <f>SUBSTITUTE(SUBSTITUTE(SUBSTITUTE(SUBSTITUTE(SUBSTITUTE(INDEX(D61:K61,MIN(8,MAX(1,C61))),"年","/"),"月","/"),"日",""),"-","/"),".","/")</f>
        <v/>
      </c>
      <c r="AB61">
        <f>IFERROR(MATCH(O61,入力!$C$5:$C$44,0),"")</f>
        <v/>
      </c>
      <c r="AC61">
        <f>IF(AB61="","",INDEX(入力!$AJ$5:$AJ$44,AB61))</f>
        <v/>
      </c>
      <c r="AD61">
        <f>IF(INDEX($D61:$K61,IF(M61=1,2,1))=AC61,1,IF(INDEX($D61:$K61,IF(M61=1,2,1))&amp;INDEX($D61:$K61,IF(M61=1,2,1)+1)=AC61,2,IF(INDEX($D61:$K61,IF(M61=1,2,1))&amp;INDEX($D61:$K61,IF(M61=1,2,1)+1)&amp;INDEX($D61:$K61,IF(M61=1,2,1)+2)=AC61,3,IF(AB61&lt;&gt;"",2,IF(ISNUMBER(MATCH(INDEX($D61:$K61,IF(M61=1,2,1)),入力!$AJ$5:$AJ$44,0)),1,IF(ISNUMBER(MATCH(INDEX($D61:$K61,IF(M61=1,2,1))&amp;INDEX($D61:$K61,IF(M61=1,2,1)+1),入力!$AJ$5:$AJ$44,0)),2,IF(ISNUMBER(MATCH(INDEX($D61:$K61,IF(M61=1,2,1))&amp;INDEX($D61:$K61,IF(M61=1,2,1)+1)&amp;INDEX($D61:$K61,IF(M61=1,2,1)+2),入力!$AJ$5:$AJ$44,0)),3,2)))))))</f>
        <v/>
      </c>
    </row>
    <row r="62">
      <c r="A62" s="131" t="n"/>
      <c r="B62">
        <f>TRIM(SUBSTITUTE(SUBSTITUTE(SUBSTITUTE(A62,CHAR(9)," "),"　"," "),CHAR(160)," "))</f>
        <v/>
      </c>
      <c r="C62">
        <f>IF(B62="",0,LEN(B62)-LEN(SUBSTITUTE(B62," ",""))+1)</f>
        <v/>
      </c>
      <c r="D62">
        <f>IF(C62&gt;=1,TRIM(MID(SUBSTITUTE(B62," ",REPT(" ",200)),1,200)),"")</f>
        <v/>
      </c>
      <c r="E62">
        <f>IF(C62&gt;=2,TRIM(MID(SUBSTITUTE(B62," ",REPT(" ",200)),201,200)),"")</f>
        <v/>
      </c>
      <c r="F62">
        <f>IF(C62&gt;=3,TRIM(MID(SUBSTITUTE(B62," ",REPT(" ",200)),401,200)),"")</f>
        <v/>
      </c>
      <c r="G62">
        <f>IF(C62&gt;=4,TRIM(MID(SUBSTITUTE(B62," ",REPT(" ",200)),601,200)),"")</f>
        <v/>
      </c>
      <c r="H62">
        <f>IF(C62&gt;=5,TRIM(MID(SUBSTITUTE(B62," ",REPT(" ",200)),801,200)),"")</f>
        <v/>
      </c>
      <c r="I62">
        <f>IF(C62&gt;=6,TRIM(MID(SUBSTITUTE(B62," ",REPT(" ",200)),1001,200)),"")</f>
        <v/>
      </c>
      <c r="J62">
        <f>IF(C62&gt;=7,TRIM(MID(SUBSTITUTE(B62," ",REPT(" ",200)),1201,200)),"")</f>
        <v/>
      </c>
      <c r="K62">
        <f>IF(C62&gt;=8,TRIM(MID(SUBSTITUTE(B62," ",REPT(" ",200)),1401,200)),"")</f>
        <v/>
      </c>
      <c r="L62">
        <f>SUBSTITUTE(SUBSTITUTE(SUBSTITUTE(D62,"年","-"),"組","-"),"番","")</f>
        <v/>
      </c>
      <c r="M62">
        <f>IF(D62="",0,IF(ISNUMBER(VALUE(SUBSTITUTE(L62,"-",""))),1,0))</f>
        <v/>
      </c>
      <c r="N62">
        <f>IF(M62=0,"",IFERROR(VALUE(TRIM(MID(SUBSTITUTE(L62,"-",REPT(" ",100)),101,100))),""))</f>
        <v/>
      </c>
      <c r="O62">
        <f>IF(M62=0,"",IFERROR(VALUE(TRIM(RIGHT(SUBSTITUTE(L62,"-",REPT(" ",100)),100))),""))</f>
        <v/>
      </c>
      <c r="P62">
        <f>IF(B62="","",TRIM(INDEX($D62:$K62,IF(M62=1,2,1))&amp;IF(AD62&gt;=2," "&amp;INDEX($D62:$K62,IF(M62=1,2,1)+1),"")&amp;IF(AD62&gt;=3," "&amp;INDEX($D62:$K62,IF(M62=1,2,1)+2),"")))</f>
        <v/>
      </c>
      <c r="Q62">
        <f>IF(C62&lt;2,"",TRIM(IF(AND(2&gt;=(IF(M62=1,2,1)+AD62),2&lt;=C62-IF(S62="",0,1)),E62&amp;" ","")&amp;IF(AND(3&gt;=(IF(M62=1,2,1)+AD62),3&lt;=C62-IF(S62="",0,1)),F62&amp;" ","")&amp;IF(AND(4&gt;=(IF(M62=1,2,1)+AD62),4&lt;=C62-IF(S62="",0,1)),G62&amp;" ","")&amp;IF(AND(5&gt;=(IF(M62=1,2,1)+AD62),5&lt;=C62-IF(S62="",0,1)),H62&amp;" ","")&amp;IF(AND(6&gt;=(IF(M62=1,2,1)+AD62),6&lt;=C62-IF(S62="",0,1)),I62&amp;" ","")&amp;IF(AND(7&gt;=(IF(M62=1,2,1)+AD62),7&lt;=C62-IF(S62="",0,1)),J62&amp;" ","")&amp;IF(AND(8&gt;=(IF(M62=1,2,1)+AD62),8&lt;=C62-IF(S62="",0,1)),K62&amp;" ","")))</f>
        <v/>
      </c>
      <c r="R62">
        <f>IF(Q62="","",IFERROR(INDEX(資格マスタ!$B:$B,MATCH(ASC(SUBSTITUTE(SUBSTITUTE(Q62," ",""),"　","")),資格マスタ!$D:$D,0)),Q62))</f>
        <v/>
      </c>
      <c r="S62" s="132">
        <f>IF(C62&lt;2,"",IFERROR(IF(OR(LEFT(INDEX(D62:K62,MIN(8,MAX(1,C62))),2)="令和",LEFT(INDEX(D62:K62,MIN(8,MAX(1,C62))),2)="平成",LEFT(INDEX(D62:K62,MIN(8,MAX(1,C62))),2)="昭和"),DATE(VALUE(MID(INDEX(D62:K62,MIN(8,MAX(1,C62))),3,FIND("年",INDEX(D62:K62,MIN(8,MAX(1,C62))))-3))+IF(LEFT(INDEX(D62:K62,MIN(8,MAX(1,C62))),2)="令和",2018,IF(LEFT(INDEX(D62:K62,MIN(8,MAX(1,C62))),2)="平成",1988,1925)),VALUE(MID(INDEX(D62:K62,MIN(8,MAX(1,C62))),FIND("年",INDEX(D62:K62,MIN(8,MAX(1,C62))))+1,FIND("月",INDEX(D62:K62,MIN(8,MAX(1,C62))))-FIND("年",INDEX(D62:K62,MIN(8,MAX(1,C62))))-1)),VALUE(SUBSTITUTE(MID(INDEX(D62:K62,MIN(8,MAX(1,C62))),FIND("月",INDEX(D62:K62,MIN(8,MAX(1,C62))))+1,10),"日",""))),DATE(VALUE(TRIM(MID(SUBSTITUTE(AA62,"/",REPT(" ",50)),1,50))),VALUE(TRIM(MID(SUBSTITUTE(AA62,"/",REPT(" ",50)),51,50))),VALUE(TRIM(MID(SUBSTITUTE(AA62,"/",REPT(" ",50)),101,50))))),IFERROR(DATEVALUE(INDEX(D62:K62,MIN(8,MAX(1,C62)))),"")))</f>
        <v/>
      </c>
      <c r="T62">
        <f>IF(B62="","",IF(AB62&lt;&gt;"",AB62,IFERROR(MATCH(SUBSTITUTE(SUBSTITUTE(P62," ",""),"　",""),入力!$AJ$5:$AJ$44,0),"")))</f>
        <v/>
      </c>
      <c r="U62">
        <f>IF(T62="","",INDEX(入力!$D$5:$D$44,T62))</f>
        <v/>
      </c>
      <c r="V62">
        <f>IF(B62="","",IF(T62="","要確認（名簿と照合できません）",IF(R62="","要確認（資格名がありません）",IF(S62="","要確認（取得日が読めません）",IF((IF(INDEX(入力!$N$5:$N$44,T62)=R62,1,0)+IF(INDEX(入力!$P$5:$P$44,T62)=R62,1,0)+IF(INDEX(入力!$R$5:$R$44,T62)=R62,1,0)+IF(INDEX(入力!$T$5:$T$44,T62)=R62,1,0)+IF(INDEX(入力!$V$5:$V$44,T62)=R62,1,0)+IF(INDEX(入力!$X$5:$X$44,T62)=R62,1,0))+(COUNTIFS($T$6:$T$205,T62,$R$6:$R$205,R62,$X$6:$X$205,"&lt;"&amp;X62))&gt;0,"重複","反映")))))</f>
        <v/>
      </c>
      <c r="W62">
        <f>IF(V62="反映",1,0)</f>
        <v/>
      </c>
      <c r="X62" t="n">
        <v>62</v>
      </c>
      <c r="Y62">
        <f>IF(W62=0,"",COUNTIFS($T$6:$T$205,T62,$W$6:$W$205,1,$S$6:$S$205,"&lt;"&amp;S62)+COUNTIFS($T$6:$T$205,T62,$W$6:$W$205,1,$S$6:$S$205,S62,$X$6:$X$205,"&lt;"&amp;X62)+1)</f>
        <v/>
      </c>
      <c r="Z62">
        <f>IF(Y62="","",T62&amp;"_"&amp;Y62)</f>
        <v/>
      </c>
      <c r="AA62">
        <f>SUBSTITUTE(SUBSTITUTE(SUBSTITUTE(SUBSTITUTE(SUBSTITUTE(INDEX(D62:K62,MIN(8,MAX(1,C62))),"年","/"),"月","/"),"日",""),"-","/"),".","/")</f>
        <v/>
      </c>
      <c r="AB62">
        <f>IFERROR(MATCH(O62,入力!$C$5:$C$44,0),"")</f>
        <v/>
      </c>
      <c r="AC62">
        <f>IF(AB62="","",INDEX(入力!$AJ$5:$AJ$44,AB62))</f>
        <v/>
      </c>
      <c r="AD62">
        <f>IF(INDEX($D62:$K62,IF(M62=1,2,1))=AC62,1,IF(INDEX($D62:$K62,IF(M62=1,2,1))&amp;INDEX($D62:$K62,IF(M62=1,2,1)+1)=AC62,2,IF(INDEX($D62:$K62,IF(M62=1,2,1))&amp;INDEX($D62:$K62,IF(M62=1,2,1)+1)&amp;INDEX($D62:$K62,IF(M62=1,2,1)+2)=AC62,3,IF(AB62&lt;&gt;"",2,IF(ISNUMBER(MATCH(INDEX($D62:$K62,IF(M62=1,2,1)),入力!$AJ$5:$AJ$44,0)),1,IF(ISNUMBER(MATCH(INDEX($D62:$K62,IF(M62=1,2,1))&amp;INDEX($D62:$K62,IF(M62=1,2,1)+1),入力!$AJ$5:$AJ$44,0)),2,IF(ISNUMBER(MATCH(INDEX($D62:$K62,IF(M62=1,2,1))&amp;INDEX($D62:$K62,IF(M62=1,2,1)+1)&amp;INDEX($D62:$K62,IF(M62=1,2,1)+2),入力!$AJ$5:$AJ$44,0)),3,2)))))))</f>
        <v/>
      </c>
    </row>
    <row r="63">
      <c r="A63" s="131" t="n"/>
      <c r="B63">
        <f>TRIM(SUBSTITUTE(SUBSTITUTE(SUBSTITUTE(A63,CHAR(9)," "),"　"," "),CHAR(160)," "))</f>
        <v/>
      </c>
      <c r="C63">
        <f>IF(B63="",0,LEN(B63)-LEN(SUBSTITUTE(B63," ",""))+1)</f>
        <v/>
      </c>
      <c r="D63">
        <f>IF(C63&gt;=1,TRIM(MID(SUBSTITUTE(B63," ",REPT(" ",200)),1,200)),"")</f>
        <v/>
      </c>
      <c r="E63">
        <f>IF(C63&gt;=2,TRIM(MID(SUBSTITUTE(B63," ",REPT(" ",200)),201,200)),"")</f>
        <v/>
      </c>
      <c r="F63">
        <f>IF(C63&gt;=3,TRIM(MID(SUBSTITUTE(B63," ",REPT(" ",200)),401,200)),"")</f>
        <v/>
      </c>
      <c r="G63">
        <f>IF(C63&gt;=4,TRIM(MID(SUBSTITUTE(B63," ",REPT(" ",200)),601,200)),"")</f>
        <v/>
      </c>
      <c r="H63">
        <f>IF(C63&gt;=5,TRIM(MID(SUBSTITUTE(B63," ",REPT(" ",200)),801,200)),"")</f>
        <v/>
      </c>
      <c r="I63">
        <f>IF(C63&gt;=6,TRIM(MID(SUBSTITUTE(B63," ",REPT(" ",200)),1001,200)),"")</f>
        <v/>
      </c>
      <c r="J63">
        <f>IF(C63&gt;=7,TRIM(MID(SUBSTITUTE(B63," ",REPT(" ",200)),1201,200)),"")</f>
        <v/>
      </c>
      <c r="K63">
        <f>IF(C63&gt;=8,TRIM(MID(SUBSTITUTE(B63," ",REPT(" ",200)),1401,200)),"")</f>
        <v/>
      </c>
      <c r="L63">
        <f>SUBSTITUTE(SUBSTITUTE(SUBSTITUTE(D63,"年","-"),"組","-"),"番","")</f>
        <v/>
      </c>
      <c r="M63">
        <f>IF(D63="",0,IF(ISNUMBER(VALUE(SUBSTITUTE(L63,"-",""))),1,0))</f>
        <v/>
      </c>
      <c r="N63">
        <f>IF(M63=0,"",IFERROR(VALUE(TRIM(MID(SUBSTITUTE(L63,"-",REPT(" ",100)),101,100))),""))</f>
        <v/>
      </c>
      <c r="O63">
        <f>IF(M63=0,"",IFERROR(VALUE(TRIM(RIGHT(SUBSTITUTE(L63,"-",REPT(" ",100)),100))),""))</f>
        <v/>
      </c>
      <c r="P63">
        <f>IF(B63="","",TRIM(INDEX($D63:$K63,IF(M63=1,2,1))&amp;IF(AD63&gt;=2," "&amp;INDEX($D63:$K63,IF(M63=1,2,1)+1),"")&amp;IF(AD63&gt;=3," "&amp;INDEX($D63:$K63,IF(M63=1,2,1)+2),"")))</f>
        <v/>
      </c>
      <c r="Q63">
        <f>IF(C63&lt;2,"",TRIM(IF(AND(2&gt;=(IF(M63=1,2,1)+AD63),2&lt;=C63-IF(S63="",0,1)),E63&amp;" ","")&amp;IF(AND(3&gt;=(IF(M63=1,2,1)+AD63),3&lt;=C63-IF(S63="",0,1)),F63&amp;" ","")&amp;IF(AND(4&gt;=(IF(M63=1,2,1)+AD63),4&lt;=C63-IF(S63="",0,1)),G63&amp;" ","")&amp;IF(AND(5&gt;=(IF(M63=1,2,1)+AD63),5&lt;=C63-IF(S63="",0,1)),H63&amp;" ","")&amp;IF(AND(6&gt;=(IF(M63=1,2,1)+AD63),6&lt;=C63-IF(S63="",0,1)),I63&amp;" ","")&amp;IF(AND(7&gt;=(IF(M63=1,2,1)+AD63),7&lt;=C63-IF(S63="",0,1)),J63&amp;" ","")&amp;IF(AND(8&gt;=(IF(M63=1,2,1)+AD63),8&lt;=C63-IF(S63="",0,1)),K63&amp;" ","")))</f>
        <v/>
      </c>
      <c r="R63">
        <f>IF(Q63="","",IFERROR(INDEX(資格マスタ!$B:$B,MATCH(ASC(SUBSTITUTE(SUBSTITUTE(Q63," ",""),"　","")),資格マスタ!$D:$D,0)),Q63))</f>
        <v/>
      </c>
      <c r="S63" s="132">
        <f>IF(C63&lt;2,"",IFERROR(IF(OR(LEFT(INDEX(D63:K63,MIN(8,MAX(1,C63))),2)="令和",LEFT(INDEX(D63:K63,MIN(8,MAX(1,C63))),2)="平成",LEFT(INDEX(D63:K63,MIN(8,MAX(1,C63))),2)="昭和"),DATE(VALUE(MID(INDEX(D63:K63,MIN(8,MAX(1,C63))),3,FIND("年",INDEX(D63:K63,MIN(8,MAX(1,C63))))-3))+IF(LEFT(INDEX(D63:K63,MIN(8,MAX(1,C63))),2)="令和",2018,IF(LEFT(INDEX(D63:K63,MIN(8,MAX(1,C63))),2)="平成",1988,1925)),VALUE(MID(INDEX(D63:K63,MIN(8,MAX(1,C63))),FIND("年",INDEX(D63:K63,MIN(8,MAX(1,C63))))+1,FIND("月",INDEX(D63:K63,MIN(8,MAX(1,C63))))-FIND("年",INDEX(D63:K63,MIN(8,MAX(1,C63))))-1)),VALUE(SUBSTITUTE(MID(INDEX(D63:K63,MIN(8,MAX(1,C63))),FIND("月",INDEX(D63:K63,MIN(8,MAX(1,C63))))+1,10),"日",""))),DATE(VALUE(TRIM(MID(SUBSTITUTE(AA63,"/",REPT(" ",50)),1,50))),VALUE(TRIM(MID(SUBSTITUTE(AA63,"/",REPT(" ",50)),51,50))),VALUE(TRIM(MID(SUBSTITUTE(AA63,"/",REPT(" ",50)),101,50))))),IFERROR(DATEVALUE(INDEX(D63:K63,MIN(8,MAX(1,C63)))),"")))</f>
        <v/>
      </c>
      <c r="T63">
        <f>IF(B63="","",IF(AB63&lt;&gt;"",AB63,IFERROR(MATCH(SUBSTITUTE(SUBSTITUTE(P63," ",""),"　",""),入力!$AJ$5:$AJ$44,0),"")))</f>
        <v/>
      </c>
      <c r="U63">
        <f>IF(T63="","",INDEX(入力!$D$5:$D$44,T63))</f>
        <v/>
      </c>
      <c r="V63">
        <f>IF(B63="","",IF(T63="","要確認（名簿と照合できません）",IF(R63="","要確認（資格名がありません）",IF(S63="","要確認（取得日が読めません）",IF((IF(INDEX(入力!$N$5:$N$44,T63)=R63,1,0)+IF(INDEX(入力!$P$5:$P$44,T63)=R63,1,0)+IF(INDEX(入力!$R$5:$R$44,T63)=R63,1,0)+IF(INDEX(入力!$T$5:$T$44,T63)=R63,1,0)+IF(INDEX(入力!$V$5:$V$44,T63)=R63,1,0)+IF(INDEX(入力!$X$5:$X$44,T63)=R63,1,0))+(COUNTIFS($T$6:$T$205,T63,$R$6:$R$205,R63,$X$6:$X$205,"&lt;"&amp;X63))&gt;0,"重複","反映")))))</f>
        <v/>
      </c>
      <c r="W63">
        <f>IF(V63="反映",1,0)</f>
        <v/>
      </c>
      <c r="X63" t="n">
        <v>63</v>
      </c>
      <c r="Y63">
        <f>IF(W63=0,"",COUNTIFS($T$6:$T$205,T63,$W$6:$W$205,1,$S$6:$S$205,"&lt;"&amp;S63)+COUNTIFS($T$6:$T$205,T63,$W$6:$W$205,1,$S$6:$S$205,S63,$X$6:$X$205,"&lt;"&amp;X63)+1)</f>
        <v/>
      </c>
      <c r="Z63">
        <f>IF(Y63="","",T63&amp;"_"&amp;Y63)</f>
        <v/>
      </c>
      <c r="AA63">
        <f>SUBSTITUTE(SUBSTITUTE(SUBSTITUTE(SUBSTITUTE(SUBSTITUTE(INDEX(D63:K63,MIN(8,MAX(1,C63))),"年","/"),"月","/"),"日",""),"-","/"),".","/")</f>
        <v/>
      </c>
      <c r="AB63">
        <f>IFERROR(MATCH(O63,入力!$C$5:$C$44,0),"")</f>
        <v/>
      </c>
      <c r="AC63">
        <f>IF(AB63="","",INDEX(入力!$AJ$5:$AJ$44,AB63))</f>
        <v/>
      </c>
      <c r="AD63">
        <f>IF(INDEX($D63:$K63,IF(M63=1,2,1))=AC63,1,IF(INDEX($D63:$K63,IF(M63=1,2,1))&amp;INDEX($D63:$K63,IF(M63=1,2,1)+1)=AC63,2,IF(INDEX($D63:$K63,IF(M63=1,2,1))&amp;INDEX($D63:$K63,IF(M63=1,2,1)+1)&amp;INDEX($D63:$K63,IF(M63=1,2,1)+2)=AC63,3,IF(AB63&lt;&gt;"",2,IF(ISNUMBER(MATCH(INDEX($D63:$K63,IF(M63=1,2,1)),入力!$AJ$5:$AJ$44,0)),1,IF(ISNUMBER(MATCH(INDEX($D63:$K63,IF(M63=1,2,1))&amp;INDEX($D63:$K63,IF(M63=1,2,1)+1),入力!$AJ$5:$AJ$44,0)),2,IF(ISNUMBER(MATCH(INDEX($D63:$K63,IF(M63=1,2,1))&amp;INDEX($D63:$K63,IF(M63=1,2,1)+1)&amp;INDEX($D63:$K63,IF(M63=1,2,1)+2),入力!$AJ$5:$AJ$44,0)),3,2)))))))</f>
        <v/>
      </c>
    </row>
    <row r="64">
      <c r="A64" s="131" t="n"/>
      <c r="B64">
        <f>TRIM(SUBSTITUTE(SUBSTITUTE(SUBSTITUTE(A64,CHAR(9)," "),"　"," "),CHAR(160)," "))</f>
        <v/>
      </c>
      <c r="C64">
        <f>IF(B64="",0,LEN(B64)-LEN(SUBSTITUTE(B64," ",""))+1)</f>
        <v/>
      </c>
      <c r="D64">
        <f>IF(C64&gt;=1,TRIM(MID(SUBSTITUTE(B64," ",REPT(" ",200)),1,200)),"")</f>
        <v/>
      </c>
      <c r="E64">
        <f>IF(C64&gt;=2,TRIM(MID(SUBSTITUTE(B64," ",REPT(" ",200)),201,200)),"")</f>
        <v/>
      </c>
      <c r="F64">
        <f>IF(C64&gt;=3,TRIM(MID(SUBSTITUTE(B64," ",REPT(" ",200)),401,200)),"")</f>
        <v/>
      </c>
      <c r="G64">
        <f>IF(C64&gt;=4,TRIM(MID(SUBSTITUTE(B64," ",REPT(" ",200)),601,200)),"")</f>
        <v/>
      </c>
      <c r="H64">
        <f>IF(C64&gt;=5,TRIM(MID(SUBSTITUTE(B64," ",REPT(" ",200)),801,200)),"")</f>
        <v/>
      </c>
      <c r="I64">
        <f>IF(C64&gt;=6,TRIM(MID(SUBSTITUTE(B64," ",REPT(" ",200)),1001,200)),"")</f>
        <v/>
      </c>
      <c r="J64">
        <f>IF(C64&gt;=7,TRIM(MID(SUBSTITUTE(B64," ",REPT(" ",200)),1201,200)),"")</f>
        <v/>
      </c>
      <c r="K64">
        <f>IF(C64&gt;=8,TRIM(MID(SUBSTITUTE(B64," ",REPT(" ",200)),1401,200)),"")</f>
        <v/>
      </c>
      <c r="L64">
        <f>SUBSTITUTE(SUBSTITUTE(SUBSTITUTE(D64,"年","-"),"組","-"),"番","")</f>
        <v/>
      </c>
      <c r="M64">
        <f>IF(D64="",0,IF(ISNUMBER(VALUE(SUBSTITUTE(L64,"-",""))),1,0))</f>
        <v/>
      </c>
      <c r="N64">
        <f>IF(M64=0,"",IFERROR(VALUE(TRIM(MID(SUBSTITUTE(L64,"-",REPT(" ",100)),101,100))),""))</f>
        <v/>
      </c>
      <c r="O64">
        <f>IF(M64=0,"",IFERROR(VALUE(TRIM(RIGHT(SUBSTITUTE(L64,"-",REPT(" ",100)),100))),""))</f>
        <v/>
      </c>
      <c r="P64">
        <f>IF(B64="","",TRIM(INDEX($D64:$K64,IF(M64=1,2,1))&amp;IF(AD64&gt;=2," "&amp;INDEX($D64:$K64,IF(M64=1,2,1)+1),"")&amp;IF(AD64&gt;=3," "&amp;INDEX($D64:$K64,IF(M64=1,2,1)+2),"")))</f>
        <v/>
      </c>
      <c r="Q64">
        <f>IF(C64&lt;2,"",TRIM(IF(AND(2&gt;=(IF(M64=1,2,1)+AD64),2&lt;=C64-IF(S64="",0,1)),E64&amp;" ","")&amp;IF(AND(3&gt;=(IF(M64=1,2,1)+AD64),3&lt;=C64-IF(S64="",0,1)),F64&amp;" ","")&amp;IF(AND(4&gt;=(IF(M64=1,2,1)+AD64),4&lt;=C64-IF(S64="",0,1)),G64&amp;" ","")&amp;IF(AND(5&gt;=(IF(M64=1,2,1)+AD64),5&lt;=C64-IF(S64="",0,1)),H64&amp;" ","")&amp;IF(AND(6&gt;=(IF(M64=1,2,1)+AD64),6&lt;=C64-IF(S64="",0,1)),I64&amp;" ","")&amp;IF(AND(7&gt;=(IF(M64=1,2,1)+AD64),7&lt;=C64-IF(S64="",0,1)),J64&amp;" ","")&amp;IF(AND(8&gt;=(IF(M64=1,2,1)+AD64),8&lt;=C64-IF(S64="",0,1)),K64&amp;" ","")))</f>
        <v/>
      </c>
      <c r="R64">
        <f>IF(Q64="","",IFERROR(INDEX(資格マスタ!$B:$B,MATCH(ASC(SUBSTITUTE(SUBSTITUTE(Q64," ",""),"　","")),資格マスタ!$D:$D,0)),Q64))</f>
        <v/>
      </c>
      <c r="S64" s="132">
        <f>IF(C64&lt;2,"",IFERROR(IF(OR(LEFT(INDEX(D64:K64,MIN(8,MAX(1,C64))),2)="令和",LEFT(INDEX(D64:K64,MIN(8,MAX(1,C64))),2)="平成",LEFT(INDEX(D64:K64,MIN(8,MAX(1,C64))),2)="昭和"),DATE(VALUE(MID(INDEX(D64:K64,MIN(8,MAX(1,C64))),3,FIND("年",INDEX(D64:K64,MIN(8,MAX(1,C64))))-3))+IF(LEFT(INDEX(D64:K64,MIN(8,MAX(1,C64))),2)="令和",2018,IF(LEFT(INDEX(D64:K64,MIN(8,MAX(1,C64))),2)="平成",1988,1925)),VALUE(MID(INDEX(D64:K64,MIN(8,MAX(1,C64))),FIND("年",INDEX(D64:K64,MIN(8,MAX(1,C64))))+1,FIND("月",INDEX(D64:K64,MIN(8,MAX(1,C64))))-FIND("年",INDEX(D64:K64,MIN(8,MAX(1,C64))))-1)),VALUE(SUBSTITUTE(MID(INDEX(D64:K64,MIN(8,MAX(1,C64))),FIND("月",INDEX(D64:K64,MIN(8,MAX(1,C64))))+1,10),"日",""))),DATE(VALUE(TRIM(MID(SUBSTITUTE(AA64,"/",REPT(" ",50)),1,50))),VALUE(TRIM(MID(SUBSTITUTE(AA64,"/",REPT(" ",50)),51,50))),VALUE(TRIM(MID(SUBSTITUTE(AA64,"/",REPT(" ",50)),101,50))))),IFERROR(DATEVALUE(INDEX(D64:K64,MIN(8,MAX(1,C64)))),"")))</f>
        <v/>
      </c>
      <c r="T64">
        <f>IF(B64="","",IF(AB64&lt;&gt;"",AB64,IFERROR(MATCH(SUBSTITUTE(SUBSTITUTE(P64," ",""),"　",""),入力!$AJ$5:$AJ$44,0),"")))</f>
        <v/>
      </c>
      <c r="U64">
        <f>IF(T64="","",INDEX(入力!$D$5:$D$44,T64))</f>
        <v/>
      </c>
      <c r="V64">
        <f>IF(B64="","",IF(T64="","要確認（名簿と照合できません）",IF(R64="","要確認（資格名がありません）",IF(S64="","要確認（取得日が読めません）",IF((IF(INDEX(入力!$N$5:$N$44,T64)=R64,1,0)+IF(INDEX(入力!$P$5:$P$44,T64)=R64,1,0)+IF(INDEX(入力!$R$5:$R$44,T64)=R64,1,0)+IF(INDEX(入力!$T$5:$T$44,T64)=R64,1,0)+IF(INDEX(入力!$V$5:$V$44,T64)=R64,1,0)+IF(INDEX(入力!$X$5:$X$44,T64)=R64,1,0))+(COUNTIFS($T$6:$T$205,T64,$R$6:$R$205,R64,$X$6:$X$205,"&lt;"&amp;X64))&gt;0,"重複","反映")))))</f>
        <v/>
      </c>
      <c r="W64">
        <f>IF(V64="反映",1,0)</f>
        <v/>
      </c>
      <c r="X64" t="n">
        <v>64</v>
      </c>
      <c r="Y64">
        <f>IF(W64=0,"",COUNTIFS($T$6:$T$205,T64,$W$6:$W$205,1,$S$6:$S$205,"&lt;"&amp;S64)+COUNTIFS($T$6:$T$205,T64,$W$6:$W$205,1,$S$6:$S$205,S64,$X$6:$X$205,"&lt;"&amp;X64)+1)</f>
        <v/>
      </c>
      <c r="Z64">
        <f>IF(Y64="","",T64&amp;"_"&amp;Y64)</f>
        <v/>
      </c>
      <c r="AA64">
        <f>SUBSTITUTE(SUBSTITUTE(SUBSTITUTE(SUBSTITUTE(SUBSTITUTE(INDEX(D64:K64,MIN(8,MAX(1,C64))),"年","/"),"月","/"),"日",""),"-","/"),".","/")</f>
        <v/>
      </c>
      <c r="AB64">
        <f>IFERROR(MATCH(O64,入力!$C$5:$C$44,0),"")</f>
        <v/>
      </c>
      <c r="AC64">
        <f>IF(AB64="","",INDEX(入力!$AJ$5:$AJ$44,AB64))</f>
        <v/>
      </c>
      <c r="AD64">
        <f>IF(INDEX($D64:$K64,IF(M64=1,2,1))=AC64,1,IF(INDEX($D64:$K64,IF(M64=1,2,1))&amp;INDEX($D64:$K64,IF(M64=1,2,1)+1)=AC64,2,IF(INDEX($D64:$K64,IF(M64=1,2,1))&amp;INDEX($D64:$K64,IF(M64=1,2,1)+1)&amp;INDEX($D64:$K64,IF(M64=1,2,1)+2)=AC64,3,IF(AB64&lt;&gt;"",2,IF(ISNUMBER(MATCH(INDEX($D64:$K64,IF(M64=1,2,1)),入力!$AJ$5:$AJ$44,0)),1,IF(ISNUMBER(MATCH(INDEX($D64:$K64,IF(M64=1,2,1))&amp;INDEX($D64:$K64,IF(M64=1,2,1)+1),入力!$AJ$5:$AJ$44,0)),2,IF(ISNUMBER(MATCH(INDEX($D64:$K64,IF(M64=1,2,1))&amp;INDEX($D64:$K64,IF(M64=1,2,1)+1)&amp;INDEX($D64:$K64,IF(M64=1,2,1)+2),入力!$AJ$5:$AJ$44,0)),3,2)))))))</f>
        <v/>
      </c>
    </row>
    <row r="65">
      <c r="A65" s="131" t="n"/>
      <c r="B65">
        <f>TRIM(SUBSTITUTE(SUBSTITUTE(SUBSTITUTE(A65,CHAR(9)," "),"　"," "),CHAR(160)," "))</f>
        <v/>
      </c>
      <c r="C65">
        <f>IF(B65="",0,LEN(B65)-LEN(SUBSTITUTE(B65," ",""))+1)</f>
        <v/>
      </c>
      <c r="D65">
        <f>IF(C65&gt;=1,TRIM(MID(SUBSTITUTE(B65," ",REPT(" ",200)),1,200)),"")</f>
        <v/>
      </c>
      <c r="E65">
        <f>IF(C65&gt;=2,TRIM(MID(SUBSTITUTE(B65," ",REPT(" ",200)),201,200)),"")</f>
        <v/>
      </c>
      <c r="F65">
        <f>IF(C65&gt;=3,TRIM(MID(SUBSTITUTE(B65," ",REPT(" ",200)),401,200)),"")</f>
        <v/>
      </c>
      <c r="G65">
        <f>IF(C65&gt;=4,TRIM(MID(SUBSTITUTE(B65," ",REPT(" ",200)),601,200)),"")</f>
        <v/>
      </c>
      <c r="H65">
        <f>IF(C65&gt;=5,TRIM(MID(SUBSTITUTE(B65," ",REPT(" ",200)),801,200)),"")</f>
        <v/>
      </c>
      <c r="I65">
        <f>IF(C65&gt;=6,TRIM(MID(SUBSTITUTE(B65," ",REPT(" ",200)),1001,200)),"")</f>
        <v/>
      </c>
      <c r="J65">
        <f>IF(C65&gt;=7,TRIM(MID(SUBSTITUTE(B65," ",REPT(" ",200)),1201,200)),"")</f>
        <v/>
      </c>
      <c r="K65">
        <f>IF(C65&gt;=8,TRIM(MID(SUBSTITUTE(B65," ",REPT(" ",200)),1401,200)),"")</f>
        <v/>
      </c>
      <c r="L65">
        <f>SUBSTITUTE(SUBSTITUTE(SUBSTITUTE(D65,"年","-"),"組","-"),"番","")</f>
        <v/>
      </c>
      <c r="M65">
        <f>IF(D65="",0,IF(ISNUMBER(VALUE(SUBSTITUTE(L65,"-",""))),1,0))</f>
        <v/>
      </c>
      <c r="N65">
        <f>IF(M65=0,"",IFERROR(VALUE(TRIM(MID(SUBSTITUTE(L65,"-",REPT(" ",100)),101,100))),""))</f>
        <v/>
      </c>
      <c r="O65">
        <f>IF(M65=0,"",IFERROR(VALUE(TRIM(RIGHT(SUBSTITUTE(L65,"-",REPT(" ",100)),100))),""))</f>
        <v/>
      </c>
      <c r="P65">
        <f>IF(B65="","",TRIM(INDEX($D65:$K65,IF(M65=1,2,1))&amp;IF(AD65&gt;=2," "&amp;INDEX($D65:$K65,IF(M65=1,2,1)+1),"")&amp;IF(AD65&gt;=3," "&amp;INDEX($D65:$K65,IF(M65=1,2,1)+2),"")))</f>
        <v/>
      </c>
      <c r="Q65">
        <f>IF(C65&lt;2,"",TRIM(IF(AND(2&gt;=(IF(M65=1,2,1)+AD65),2&lt;=C65-IF(S65="",0,1)),E65&amp;" ","")&amp;IF(AND(3&gt;=(IF(M65=1,2,1)+AD65),3&lt;=C65-IF(S65="",0,1)),F65&amp;" ","")&amp;IF(AND(4&gt;=(IF(M65=1,2,1)+AD65),4&lt;=C65-IF(S65="",0,1)),G65&amp;" ","")&amp;IF(AND(5&gt;=(IF(M65=1,2,1)+AD65),5&lt;=C65-IF(S65="",0,1)),H65&amp;" ","")&amp;IF(AND(6&gt;=(IF(M65=1,2,1)+AD65),6&lt;=C65-IF(S65="",0,1)),I65&amp;" ","")&amp;IF(AND(7&gt;=(IF(M65=1,2,1)+AD65),7&lt;=C65-IF(S65="",0,1)),J65&amp;" ","")&amp;IF(AND(8&gt;=(IF(M65=1,2,1)+AD65),8&lt;=C65-IF(S65="",0,1)),K65&amp;" ","")))</f>
        <v/>
      </c>
      <c r="R65">
        <f>IF(Q65="","",IFERROR(INDEX(資格マスタ!$B:$B,MATCH(ASC(SUBSTITUTE(SUBSTITUTE(Q65," ",""),"　","")),資格マスタ!$D:$D,0)),Q65))</f>
        <v/>
      </c>
      <c r="S65" s="132">
        <f>IF(C65&lt;2,"",IFERROR(IF(OR(LEFT(INDEX(D65:K65,MIN(8,MAX(1,C65))),2)="令和",LEFT(INDEX(D65:K65,MIN(8,MAX(1,C65))),2)="平成",LEFT(INDEX(D65:K65,MIN(8,MAX(1,C65))),2)="昭和"),DATE(VALUE(MID(INDEX(D65:K65,MIN(8,MAX(1,C65))),3,FIND("年",INDEX(D65:K65,MIN(8,MAX(1,C65))))-3))+IF(LEFT(INDEX(D65:K65,MIN(8,MAX(1,C65))),2)="令和",2018,IF(LEFT(INDEX(D65:K65,MIN(8,MAX(1,C65))),2)="平成",1988,1925)),VALUE(MID(INDEX(D65:K65,MIN(8,MAX(1,C65))),FIND("年",INDEX(D65:K65,MIN(8,MAX(1,C65))))+1,FIND("月",INDEX(D65:K65,MIN(8,MAX(1,C65))))-FIND("年",INDEX(D65:K65,MIN(8,MAX(1,C65))))-1)),VALUE(SUBSTITUTE(MID(INDEX(D65:K65,MIN(8,MAX(1,C65))),FIND("月",INDEX(D65:K65,MIN(8,MAX(1,C65))))+1,10),"日",""))),DATE(VALUE(TRIM(MID(SUBSTITUTE(AA65,"/",REPT(" ",50)),1,50))),VALUE(TRIM(MID(SUBSTITUTE(AA65,"/",REPT(" ",50)),51,50))),VALUE(TRIM(MID(SUBSTITUTE(AA65,"/",REPT(" ",50)),101,50))))),IFERROR(DATEVALUE(INDEX(D65:K65,MIN(8,MAX(1,C65)))),"")))</f>
        <v/>
      </c>
      <c r="T65">
        <f>IF(B65="","",IF(AB65&lt;&gt;"",AB65,IFERROR(MATCH(SUBSTITUTE(SUBSTITUTE(P65," ",""),"　",""),入力!$AJ$5:$AJ$44,0),"")))</f>
        <v/>
      </c>
      <c r="U65">
        <f>IF(T65="","",INDEX(入力!$D$5:$D$44,T65))</f>
        <v/>
      </c>
      <c r="V65">
        <f>IF(B65="","",IF(T65="","要確認（名簿と照合できません）",IF(R65="","要確認（資格名がありません）",IF(S65="","要確認（取得日が読めません）",IF((IF(INDEX(入力!$N$5:$N$44,T65)=R65,1,0)+IF(INDEX(入力!$P$5:$P$44,T65)=R65,1,0)+IF(INDEX(入力!$R$5:$R$44,T65)=R65,1,0)+IF(INDEX(入力!$T$5:$T$44,T65)=R65,1,0)+IF(INDEX(入力!$V$5:$V$44,T65)=R65,1,0)+IF(INDEX(入力!$X$5:$X$44,T65)=R65,1,0))+(COUNTIFS($T$6:$T$205,T65,$R$6:$R$205,R65,$X$6:$X$205,"&lt;"&amp;X65))&gt;0,"重複","反映")))))</f>
        <v/>
      </c>
      <c r="W65">
        <f>IF(V65="反映",1,0)</f>
        <v/>
      </c>
      <c r="X65" t="n">
        <v>65</v>
      </c>
      <c r="Y65">
        <f>IF(W65=0,"",COUNTIFS($T$6:$T$205,T65,$W$6:$W$205,1,$S$6:$S$205,"&lt;"&amp;S65)+COUNTIFS($T$6:$T$205,T65,$W$6:$W$205,1,$S$6:$S$205,S65,$X$6:$X$205,"&lt;"&amp;X65)+1)</f>
        <v/>
      </c>
      <c r="Z65">
        <f>IF(Y65="","",T65&amp;"_"&amp;Y65)</f>
        <v/>
      </c>
      <c r="AA65">
        <f>SUBSTITUTE(SUBSTITUTE(SUBSTITUTE(SUBSTITUTE(SUBSTITUTE(INDEX(D65:K65,MIN(8,MAX(1,C65))),"年","/"),"月","/"),"日",""),"-","/"),".","/")</f>
        <v/>
      </c>
      <c r="AB65">
        <f>IFERROR(MATCH(O65,入力!$C$5:$C$44,0),"")</f>
        <v/>
      </c>
      <c r="AC65">
        <f>IF(AB65="","",INDEX(入力!$AJ$5:$AJ$44,AB65))</f>
        <v/>
      </c>
      <c r="AD65">
        <f>IF(INDEX($D65:$K65,IF(M65=1,2,1))=AC65,1,IF(INDEX($D65:$K65,IF(M65=1,2,1))&amp;INDEX($D65:$K65,IF(M65=1,2,1)+1)=AC65,2,IF(INDEX($D65:$K65,IF(M65=1,2,1))&amp;INDEX($D65:$K65,IF(M65=1,2,1)+1)&amp;INDEX($D65:$K65,IF(M65=1,2,1)+2)=AC65,3,IF(AB65&lt;&gt;"",2,IF(ISNUMBER(MATCH(INDEX($D65:$K65,IF(M65=1,2,1)),入力!$AJ$5:$AJ$44,0)),1,IF(ISNUMBER(MATCH(INDEX($D65:$K65,IF(M65=1,2,1))&amp;INDEX($D65:$K65,IF(M65=1,2,1)+1),入力!$AJ$5:$AJ$44,0)),2,IF(ISNUMBER(MATCH(INDEX($D65:$K65,IF(M65=1,2,1))&amp;INDEX($D65:$K65,IF(M65=1,2,1)+1)&amp;INDEX($D65:$K65,IF(M65=1,2,1)+2),入力!$AJ$5:$AJ$44,0)),3,2)))))))</f>
        <v/>
      </c>
    </row>
    <row r="66">
      <c r="A66" s="131" t="n"/>
      <c r="B66">
        <f>TRIM(SUBSTITUTE(SUBSTITUTE(SUBSTITUTE(A66,CHAR(9)," "),"　"," "),CHAR(160)," "))</f>
        <v/>
      </c>
      <c r="C66">
        <f>IF(B66="",0,LEN(B66)-LEN(SUBSTITUTE(B66," ",""))+1)</f>
        <v/>
      </c>
      <c r="D66">
        <f>IF(C66&gt;=1,TRIM(MID(SUBSTITUTE(B66," ",REPT(" ",200)),1,200)),"")</f>
        <v/>
      </c>
      <c r="E66">
        <f>IF(C66&gt;=2,TRIM(MID(SUBSTITUTE(B66," ",REPT(" ",200)),201,200)),"")</f>
        <v/>
      </c>
      <c r="F66">
        <f>IF(C66&gt;=3,TRIM(MID(SUBSTITUTE(B66," ",REPT(" ",200)),401,200)),"")</f>
        <v/>
      </c>
      <c r="G66">
        <f>IF(C66&gt;=4,TRIM(MID(SUBSTITUTE(B66," ",REPT(" ",200)),601,200)),"")</f>
        <v/>
      </c>
      <c r="H66">
        <f>IF(C66&gt;=5,TRIM(MID(SUBSTITUTE(B66," ",REPT(" ",200)),801,200)),"")</f>
        <v/>
      </c>
      <c r="I66">
        <f>IF(C66&gt;=6,TRIM(MID(SUBSTITUTE(B66," ",REPT(" ",200)),1001,200)),"")</f>
        <v/>
      </c>
      <c r="J66">
        <f>IF(C66&gt;=7,TRIM(MID(SUBSTITUTE(B66," ",REPT(" ",200)),1201,200)),"")</f>
        <v/>
      </c>
      <c r="K66">
        <f>IF(C66&gt;=8,TRIM(MID(SUBSTITUTE(B66," ",REPT(" ",200)),1401,200)),"")</f>
        <v/>
      </c>
      <c r="L66">
        <f>SUBSTITUTE(SUBSTITUTE(SUBSTITUTE(D66,"年","-"),"組","-"),"番","")</f>
        <v/>
      </c>
      <c r="M66">
        <f>IF(D66="",0,IF(ISNUMBER(VALUE(SUBSTITUTE(L66,"-",""))),1,0))</f>
        <v/>
      </c>
      <c r="N66">
        <f>IF(M66=0,"",IFERROR(VALUE(TRIM(MID(SUBSTITUTE(L66,"-",REPT(" ",100)),101,100))),""))</f>
        <v/>
      </c>
      <c r="O66">
        <f>IF(M66=0,"",IFERROR(VALUE(TRIM(RIGHT(SUBSTITUTE(L66,"-",REPT(" ",100)),100))),""))</f>
        <v/>
      </c>
      <c r="P66">
        <f>IF(B66="","",TRIM(INDEX($D66:$K66,IF(M66=1,2,1))&amp;IF(AD66&gt;=2," "&amp;INDEX($D66:$K66,IF(M66=1,2,1)+1),"")&amp;IF(AD66&gt;=3," "&amp;INDEX($D66:$K66,IF(M66=1,2,1)+2),"")))</f>
        <v/>
      </c>
      <c r="Q66">
        <f>IF(C66&lt;2,"",TRIM(IF(AND(2&gt;=(IF(M66=1,2,1)+AD66),2&lt;=C66-IF(S66="",0,1)),E66&amp;" ","")&amp;IF(AND(3&gt;=(IF(M66=1,2,1)+AD66),3&lt;=C66-IF(S66="",0,1)),F66&amp;" ","")&amp;IF(AND(4&gt;=(IF(M66=1,2,1)+AD66),4&lt;=C66-IF(S66="",0,1)),G66&amp;" ","")&amp;IF(AND(5&gt;=(IF(M66=1,2,1)+AD66),5&lt;=C66-IF(S66="",0,1)),H66&amp;" ","")&amp;IF(AND(6&gt;=(IF(M66=1,2,1)+AD66),6&lt;=C66-IF(S66="",0,1)),I66&amp;" ","")&amp;IF(AND(7&gt;=(IF(M66=1,2,1)+AD66),7&lt;=C66-IF(S66="",0,1)),J66&amp;" ","")&amp;IF(AND(8&gt;=(IF(M66=1,2,1)+AD66),8&lt;=C66-IF(S66="",0,1)),K66&amp;" ","")))</f>
        <v/>
      </c>
      <c r="R66">
        <f>IF(Q66="","",IFERROR(INDEX(資格マスタ!$B:$B,MATCH(ASC(SUBSTITUTE(SUBSTITUTE(Q66," ",""),"　","")),資格マスタ!$D:$D,0)),Q66))</f>
        <v/>
      </c>
      <c r="S66" s="132">
        <f>IF(C66&lt;2,"",IFERROR(IF(OR(LEFT(INDEX(D66:K66,MIN(8,MAX(1,C66))),2)="令和",LEFT(INDEX(D66:K66,MIN(8,MAX(1,C66))),2)="平成",LEFT(INDEX(D66:K66,MIN(8,MAX(1,C66))),2)="昭和"),DATE(VALUE(MID(INDEX(D66:K66,MIN(8,MAX(1,C66))),3,FIND("年",INDEX(D66:K66,MIN(8,MAX(1,C66))))-3))+IF(LEFT(INDEX(D66:K66,MIN(8,MAX(1,C66))),2)="令和",2018,IF(LEFT(INDEX(D66:K66,MIN(8,MAX(1,C66))),2)="平成",1988,1925)),VALUE(MID(INDEX(D66:K66,MIN(8,MAX(1,C66))),FIND("年",INDEX(D66:K66,MIN(8,MAX(1,C66))))+1,FIND("月",INDEX(D66:K66,MIN(8,MAX(1,C66))))-FIND("年",INDEX(D66:K66,MIN(8,MAX(1,C66))))-1)),VALUE(SUBSTITUTE(MID(INDEX(D66:K66,MIN(8,MAX(1,C66))),FIND("月",INDEX(D66:K66,MIN(8,MAX(1,C66))))+1,10),"日",""))),DATE(VALUE(TRIM(MID(SUBSTITUTE(AA66,"/",REPT(" ",50)),1,50))),VALUE(TRIM(MID(SUBSTITUTE(AA66,"/",REPT(" ",50)),51,50))),VALUE(TRIM(MID(SUBSTITUTE(AA66,"/",REPT(" ",50)),101,50))))),IFERROR(DATEVALUE(INDEX(D66:K66,MIN(8,MAX(1,C66)))),"")))</f>
        <v/>
      </c>
      <c r="T66">
        <f>IF(B66="","",IF(AB66&lt;&gt;"",AB66,IFERROR(MATCH(SUBSTITUTE(SUBSTITUTE(P66," ",""),"　",""),入力!$AJ$5:$AJ$44,0),"")))</f>
        <v/>
      </c>
      <c r="U66">
        <f>IF(T66="","",INDEX(入力!$D$5:$D$44,T66))</f>
        <v/>
      </c>
      <c r="V66">
        <f>IF(B66="","",IF(T66="","要確認（名簿と照合できません）",IF(R66="","要確認（資格名がありません）",IF(S66="","要確認（取得日が読めません）",IF((IF(INDEX(入力!$N$5:$N$44,T66)=R66,1,0)+IF(INDEX(入力!$P$5:$P$44,T66)=R66,1,0)+IF(INDEX(入力!$R$5:$R$44,T66)=R66,1,0)+IF(INDEX(入力!$T$5:$T$44,T66)=R66,1,0)+IF(INDEX(入力!$V$5:$V$44,T66)=R66,1,0)+IF(INDEX(入力!$X$5:$X$44,T66)=R66,1,0))+(COUNTIFS($T$6:$T$205,T66,$R$6:$R$205,R66,$X$6:$X$205,"&lt;"&amp;X66))&gt;0,"重複","反映")))))</f>
        <v/>
      </c>
      <c r="W66">
        <f>IF(V66="反映",1,0)</f>
        <v/>
      </c>
      <c r="X66" t="n">
        <v>66</v>
      </c>
      <c r="Y66">
        <f>IF(W66=0,"",COUNTIFS($T$6:$T$205,T66,$W$6:$W$205,1,$S$6:$S$205,"&lt;"&amp;S66)+COUNTIFS($T$6:$T$205,T66,$W$6:$W$205,1,$S$6:$S$205,S66,$X$6:$X$205,"&lt;"&amp;X66)+1)</f>
        <v/>
      </c>
      <c r="Z66">
        <f>IF(Y66="","",T66&amp;"_"&amp;Y66)</f>
        <v/>
      </c>
      <c r="AA66">
        <f>SUBSTITUTE(SUBSTITUTE(SUBSTITUTE(SUBSTITUTE(SUBSTITUTE(INDEX(D66:K66,MIN(8,MAX(1,C66))),"年","/"),"月","/"),"日",""),"-","/"),".","/")</f>
        <v/>
      </c>
      <c r="AB66">
        <f>IFERROR(MATCH(O66,入力!$C$5:$C$44,0),"")</f>
        <v/>
      </c>
      <c r="AC66">
        <f>IF(AB66="","",INDEX(入力!$AJ$5:$AJ$44,AB66))</f>
        <v/>
      </c>
      <c r="AD66">
        <f>IF(INDEX($D66:$K66,IF(M66=1,2,1))=AC66,1,IF(INDEX($D66:$K66,IF(M66=1,2,1))&amp;INDEX($D66:$K66,IF(M66=1,2,1)+1)=AC66,2,IF(INDEX($D66:$K66,IF(M66=1,2,1))&amp;INDEX($D66:$K66,IF(M66=1,2,1)+1)&amp;INDEX($D66:$K66,IF(M66=1,2,1)+2)=AC66,3,IF(AB66&lt;&gt;"",2,IF(ISNUMBER(MATCH(INDEX($D66:$K66,IF(M66=1,2,1)),入力!$AJ$5:$AJ$44,0)),1,IF(ISNUMBER(MATCH(INDEX($D66:$K66,IF(M66=1,2,1))&amp;INDEX($D66:$K66,IF(M66=1,2,1)+1),入力!$AJ$5:$AJ$44,0)),2,IF(ISNUMBER(MATCH(INDEX($D66:$K66,IF(M66=1,2,1))&amp;INDEX($D66:$K66,IF(M66=1,2,1)+1)&amp;INDEX($D66:$K66,IF(M66=1,2,1)+2),入力!$AJ$5:$AJ$44,0)),3,2)))))))</f>
        <v/>
      </c>
    </row>
    <row r="67">
      <c r="A67" s="131" t="n"/>
      <c r="B67">
        <f>TRIM(SUBSTITUTE(SUBSTITUTE(SUBSTITUTE(A67,CHAR(9)," "),"　"," "),CHAR(160)," "))</f>
        <v/>
      </c>
      <c r="C67">
        <f>IF(B67="",0,LEN(B67)-LEN(SUBSTITUTE(B67," ",""))+1)</f>
        <v/>
      </c>
      <c r="D67">
        <f>IF(C67&gt;=1,TRIM(MID(SUBSTITUTE(B67," ",REPT(" ",200)),1,200)),"")</f>
        <v/>
      </c>
      <c r="E67">
        <f>IF(C67&gt;=2,TRIM(MID(SUBSTITUTE(B67," ",REPT(" ",200)),201,200)),"")</f>
        <v/>
      </c>
      <c r="F67">
        <f>IF(C67&gt;=3,TRIM(MID(SUBSTITUTE(B67," ",REPT(" ",200)),401,200)),"")</f>
        <v/>
      </c>
      <c r="G67">
        <f>IF(C67&gt;=4,TRIM(MID(SUBSTITUTE(B67," ",REPT(" ",200)),601,200)),"")</f>
        <v/>
      </c>
      <c r="H67">
        <f>IF(C67&gt;=5,TRIM(MID(SUBSTITUTE(B67," ",REPT(" ",200)),801,200)),"")</f>
        <v/>
      </c>
      <c r="I67">
        <f>IF(C67&gt;=6,TRIM(MID(SUBSTITUTE(B67," ",REPT(" ",200)),1001,200)),"")</f>
        <v/>
      </c>
      <c r="J67">
        <f>IF(C67&gt;=7,TRIM(MID(SUBSTITUTE(B67," ",REPT(" ",200)),1201,200)),"")</f>
        <v/>
      </c>
      <c r="K67">
        <f>IF(C67&gt;=8,TRIM(MID(SUBSTITUTE(B67," ",REPT(" ",200)),1401,200)),"")</f>
        <v/>
      </c>
      <c r="L67">
        <f>SUBSTITUTE(SUBSTITUTE(SUBSTITUTE(D67,"年","-"),"組","-"),"番","")</f>
        <v/>
      </c>
      <c r="M67">
        <f>IF(D67="",0,IF(ISNUMBER(VALUE(SUBSTITUTE(L67,"-",""))),1,0))</f>
        <v/>
      </c>
      <c r="N67">
        <f>IF(M67=0,"",IFERROR(VALUE(TRIM(MID(SUBSTITUTE(L67,"-",REPT(" ",100)),101,100))),""))</f>
        <v/>
      </c>
      <c r="O67">
        <f>IF(M67=0,"",IFERROR(VALUE(TRIM(RIGHT(SUBSTITUTE(L67,"-",REPT(" ",100)),100))),""))</f>
        <v/>
      </c>
      <c r="P67">
        <f>IF(B67="","",TRIM(INDEX($D67:$K67,IF(M67=1,2,1))&amp;IF(AD67&gt;=2," "&amp;INDEX($D67:$K67,IF(M67=1,2,1)+1),"")&amp;IF(AD67&gt;=3," "&amp;INDEX($D67:$K67,IF(M67=1,2,1)+2),"")))</f>
        <v/>
      </c>
      <c r="Q67">
        <f>IF(C67&lt;2,"",TRIM(IF(AND(2&gt;=(IF(M67=1,2,1)+AD67),2&lt;=C67-IF(S67="",0,1)),E67&amp;" ","")&amp;IF(AND(3&gt;=(IF(M67=1,2,1)+AD67),3&lt;=C67-IF(S67="",0,1)),F67&amp;" ","")&amp;IF(AND(4&gt;=(IF(M67=1,2,1)+AD67),4&lt;=C67-IF(S67="",0,1)),G67&amp;" ","")&amp;IF(AND(5&gt;=(IF(M67=1,2,1)+AD67),5&lt;=C67-IF(S67="",0,1)),H67&amp;" ","")&amp;IF(AND(6&gt;=(IF(M67=1,2,1)+AD67),6&lt;=C67-IF(S67="",0,1)),I67&amp;" ","")&amp;IF(AND(7&gt;=(IF(M67=1,2,1)+AD67),7&lt;=C67-IF(S67="",0,1)),J67&amp;" ","")&amp;IF(AND(8&gt;=(IF(M67=1,2,1)+AD67),8&lt;=C67-IF(S67="",0,1)),K67&amp;" ","")))</f>
        <v/>
      </c>
      <c r="R67">
        <f>IF(Q67="","",IFERROR(INDEX(資格マスタ!$B:$B,MATCH(ASC(SUBSTITUTE(SUBSTITUTE(Q67," ",""),"　","")),資格マスタ!$D:$D,0)),Q67))</f>
        <v/>
      </c>
      <c r="S67" s="132">
        <f>IF(C67&lt;2,"",IFERROR(IF(OR(LEFT(INDEX(D67:K67,MIN(8,MAX(1,C67))),2)="令和",LEFT(INDEX(D67:K67,MIN(8,MAX(1,C67))),2)="平成",LEFT(INDEX(D67:K67,MIN(8,MAX(1,C67))),2)="昭和"),DATE(VALUE(MID(INDEX(D67:K67,MIN(8,MAX(1,C67))),3,FIND("年",INDEX(D67:K67,MIN(8,MAX(1,C67))))-3))+IF(LEFT(INDEX(D67:K67,MIN(8,MAX(1,C67))),2)="令和",2018,IF(LEFT(INDEX(D67:K67,MIN(8,MAX(1,C67))),2)="平成",1988,1925)),VALUE(MID(INDEX(D67:K67,MIN(8,MAX(1,C67))),FIND("年",INDEX(D67:K67,MIN(8,MAX(1,C67))))+1,FIND("月",INDEX(D67:K67,MIN(8,MAX(1,C67))))-FIND("年",INDEX(D67:K67,MIN(8,MAX(1,C67))))-1)),VALUE(SUBSTITUTE(MID(INDEX(D67:K67,MIN(8,MAX(1,C67))),FIND("月",INDEX(D67:K67,MIN(8,MAX(1,C67))))+1,10),"日",""))),DATE(VALUE(TRIM(MID(SUBSTITUTE(AA67,"/",REPT(" ",50)),1,50))),VALUE(TRIM(MID(SUBSTITUTE(AA67,"/",REPT(" ",50)),51,50))),VALUE(TRIM(MID(SUBSTITUTE(AA67,"/",REPT(" ",50)),101,50))))),IFERROR(DATEVALUE(INDEX(D67:K67,MIN(8,MAX(1,C67)))),"")))</f>
        <v/>
      </c>
      <c r="T67">
        <f>IF(B67="","",IF(AB67&lt;&gt;"",AB67,IFERROR(MATCH(SUBSTITUTE(SUBSTITUTE(P67," ",""),"　",""),入力!$AJ$5:$AJ$44,0),"")))</f>
        <v/>
      </c>
      <c r="U67">
        <f>IF(T67="","",INDEX(入力!$D$5:$D$44,T67))</f>
        <v/>
      </c>
      <c r="V67">
        <f>IF(B67="","",IF(T67="","要確認（名簿と照合できません）",IF(R67="","要確認（資格名がありません）",IF(S67="","要確認（取得日が読めません）",IF((IF(INDEX(入力!$N$5:$N$44,T67)=R67,1,0)+IF(INDEX(入力!$P$5:$P$44,T67)=R67,1,0)+IF(INDEX(入力!$R$5:$R$44,T67)=R67,1,0)+IF(INDEX(入力!$T$5:$T$44,T67)=R67,1,0)+IF(INDEX(入力!$V$5:$V$44,T67)=R67,1,0)+IF(INDEX(入力!$X$5:$X$44,T67)=R67,1,0))+(COUNTIFS($T$6:$T$205,T67,$R$6:$R$205,R67,$X$6:$X$205,"&lt;"&amp;X67))&gt;0,"重複","反映")))))</f>
        <v/>
      </c>
      <c r="W67">
        <f>IF(V67="反映",1,0)</f>
        <v/>
      </c>
      <c r="X67" t="n">
        <v>67</v>
      </c>
      <c r="Y67">
        <f>IF(W67=0,"",COUNTIFS($T$6:$T$205,T67,$W$6:$W$205,1,$S$6:$S$205,"&lt;"&amp;S67)+COUNTIFS($T$6:$T$205,T67,$W$6:$W$205,1,$S$6:$S$205,S67,$X$6:$X$205,"&lt;"&amp;X67)+1)</f>
        <v/>
      </c>
      <c r="Z67">
        <f>IF(Y67="","",T67&amp;"_"&amp;Y67)</f>
        <v/>
      </c>
      <c r="AA67">
        <f>SUBSTITUTE(SUBSTITUTE(SUBSTITUTE(SUBSTITUTE(SUBSTITUTE(INDEX(D67:K67,MIN(8,MAX(1,C67))),"年","/"),"月","/"),"日",""),"-","/"),".","/")</f>
        <v/>
      </c>
      <c r="AB67">
        <f>IFERROR(MATCH(O67,入力!$C$5:$C$44,0),"")</f>
        <v/>
      </c>
      <c r="AC67">
        <f>IF(AB67="","",INDEX(入力!$AJ$5:$AJ$44,AB67))</f>
        <v/>
      </c>
      <c r="AD67">
        <f>IF(INDEX($D67:$K67,IF(M67=1,2,1))=AC67,1,IF(INDEX($D67:$K67,IF(M67=1,2,1))&amp;INDEX($D67:$K67,IF(M67=1,2,1)+1)=AC67,2,IF(INDEX($D67:$K67,IF(M67=1,2,1))&amp;INDEX($D67:$K67,IF(M67=1,2,1)+1)&amp;INDEX($D67:$K67,IF(M67=1,2,1)+2)=AC67,3,IF(AB67&lt;&gt;"",2,IF(ISNUMBER(MATCH(INDEX($D67:$K67,IF(M67=1,2,1)),入力!$AJ$5:$AJ$44,0)),1,IF(ISNUMBER(MATCH(INDEX($D67:$K67,IF(M67=1,2,1))&amp;INDEX($D67:$K67,IF(M67=1,2,1)+1),入力!$AJ$5:$AJ$44,0)),2,IF(ISNUMBER(MATCH(INDEX($D67:$K67,IF(M67=1,2,1))&amp;INDEX($D67:$K67,IF(M67=1,2,1)+1)&amp;INDEX($D67:$K67,IF(M67=1,2,1)+2),入力!$AJ$5:$AJ$44,0)),3,2)))))))</f>
        <v/>
      </c>
    </row>
    <row r="68">
      <c r="A68" s="131" t="n"/>
      <c r="B68">
        <f>TRIM(SUBSTITUTE(SUBSTITUTE(SUBSTITUTE(A68,CHAR(9)," "),"　"," "),CHAR(160)," "))</f>
        <v/>
      </c>
      <c r="C68">
        <f>IF(B68="",0,LEN(B68)-LEN(SUBSTITUTE(B68," ",""))+1)</f>
        <v/>
      </c>
      <c r="D68">
        <f>IF(C68&gt;=1,TRIM(MID(SUBSTITUTE(B68," ",REPT(" ",200)),1,200)),"")</f>
        <v/>
      </c>
      <c r="E68">
        <f>IF(C68&gt;=2,TRIM(MID(SUBSTITUTE(B68," ",REPT(" ",200)),201,200)),"")</f>
        <v/>
      </c>
      <c r="F68">
        <f>IF(C68&gt;=3,TRIM(MID(SUBSTITUTE(B68," ",REPT(" ",200)),401,200)),"")</f>
        <v/>
      </c>
      <c r="G68">
        <f>IF(C68&gt;=4,TRIM(MID(SUBSTITUTE(B68," ",REPT(" ",200)),601,200)),"")</f>
        <v/>
      </c>
      <c r="H68">
        <f>IF(C68&gt;=5,TRIM(MID(SUBSTITUTE(B68," ",REPT(" ",200)),801,200)),"")</f>
        <v/>
      </c>
      <c r="I68">
        <f>IF(C68&gt;=6,TRIM(MID(SUBSTITUTE(B68," ",REPT(" ",200)),1001,200)),"")</f>
        <v/>
      </c>
      <c r="J68">
        <f>IF(C68&gt;=7,TRIM(MID(SUBSTITUTE(B68," ",REPT(" ",200)),1201,200)),"")</f>
        <v/>
      </c>
      <c r="K68">
        <f>IF(C68&gt;=8,TRIM(MID(SUBSTITUTE(B68," ",REPT(" ",200)),1401,200)),"")</f>
        <v/>
      </c>
      <c r="L68">
        <f>SUBSTITUTE(SUBSTITUTE(SUBSTITUTE(D68,"年","-"),"組","-"),"番","")</f>
        <v/>
      </c>
      <c r="M68">
        <f>IF(D68="",0,IF(ISNUMBER(VALUE(SUBSTITUTE(L68,"-",""))),1,0))</f>
        <v/>
      </c>
      <c r="N68">
        <f>IF(M68=0,"",IFERROR(VALUE(TRIM(MID(SUBSTITUTE(L68,"-",REPT(" ",100)),101,100))),""))</f>
        <v/>
      </c>
      <c r="O68">
        <f>IF(M68=0,"",IFERROR(VALUE(TRIM(RIGHT(SUBSTITUTE(L68,"-",REPT(" ",100)),100))),""))</f>
        <v/>
      </c>
      <c r="P68">
        <f>IF(B68="","",TRIM(INDEX($D68:$K68,IF(M68=1,2,1))&amp;IF(AD68&gt;=2," "&amp;INDEX($D68:$K68,IF(M68=1,2,1)+1),"")&amp;IF(AD68&gt;=3," "&amp;INDEX($D68:$K68,IF(M68=1,2,1)+2),"")))</f>
        <v/>
      </c>
      <c r="Q68">
        <f>IF(C68&lt;2,"",TRIM(IF(AND(2&gt;=(IF(M68=1,2,1)+AD68),2&lt;=C68-IF(S68="",0,1)),E68&amp;" ","")&amp;IF(AND(3&gt;=(IF(M68=1,2,1)+AD68),3&lt;=C68-IF(S68="",0,1)),F68&amp;" ","")&amp;IF(AND(4&gt;=(IF(M68=1,2,1)+AD68),4&lt;=C68-IF(S68="",0,1)),G68&amp;" ","")&amp;IF(AND(5&gt;=(IF(M68=1,2,1)+AD68),5&lt;=C68-IF(S68="",0,1)),H68&amp;" ","")&amp;IF(AND(6&gt;=(IF(M68=1,2,1)+AD68),6&lt;=C68-IF(S68="",0,1)),I68&amp;" ","")&amp;IF(AND(7&gt;=(IF(M68=1,2,1)+AD68),7&lt;=C68-IF(S68="",0,1)),J68&amp;" ","")&amp;IF(AND(8&gt;=(IF(M68=1,2,1)+AD68),8&lt;=C68-IF(S68="",0,1)),K68&amp;" ","")))</f>
        <v/>
      </c>
      <c r="R68">
        <f>IF(Q68="","",IFERROR(INDEX(資格マスタ!$B:$B,MATCH(ASC(SUBSTITUTE(SUBSTITUTE(Q68," ",""),"　","")),資格マスタ!$D:$D,0)),Q68))</f>
        <v/>
      </c>
      <c r="S68" s="132">
        <f>IF(C68&lt;2,"",IFERROR(IF(OR(LEFT(INDEX(D68:K68,MIN(8,MAX(1,C68))),2)="令和",LEFT(INDEX(D68:K68,MIN(8,MAX(1,C68))),2)="平成",LEFT(INDEX(D68:K68,MIN(8,MAX(1,C68))),2)="昭和"),DATE(VALUE(MID(INDEX(D68:K68,MIN(8,MAX(1,C68))),3,FIND("年",INDEX(D68:K68,MIN(8,MAX(1,C68))))-3))+IF(LEFT(INDEX(D68:K68,MIN(8,MAX(1,C68))),2)="令和",2018,IF(LEFT(INDEX(D68:K68,MIN(8,MAX(1,C68))),2)="平成",1988,1925)),VALUE(MID(INDEX(D68:K68,MIN(8,MAX(1,C68))),FIND("年",INDEX(D68:K68,MIN(8,MAX(1,C68))))+1,FIND("月",INDEX(D68:K68,MIN(8,MAX(1,C68))))-FIND("年",INDEX(D68:K68,MIN(8,MAX(1,C68))))-1)),VALUE(SUBSTITUTE(MID(INDEX(D68:K68,MIN(8,MAX(1,C68))),FIND("月",INDEX(D68:K68,MIN(8,MAX(1,C68))))+1,10),"日",""))),DATE(VALUE(TRIM(MID(SUBSTITUTE(AA68,"/",REPT(" ",50)),1,50))),VALUE(TRIM(MID(SUBSTITUTE(AA68,"/",REPT(" ",50)),51,50))),VALUE(TRIM(MID(SUBSTITUTE(AA68,"/",REPT(" ",50)),101,50))))),IFERROR(DATEVALUE(INDEX(D68:K68,MIN(8,MAX(1,C68)))),"")))</f>
        <v/>
      </c>
      <c r="T68">
        <f>IF(B68="","",IF(AB68&lt;&gt;"",AB68,IFERROR(MATCH(SUBSTITUTE(SUBSTITUTE(P68," ",""),"　",""),入力!$AJ$5:$AJ$44,0),"")))</f>
        <v/>
      </c>
      <c r="U68">
        <f>IF(T68="","",INDEX(入力!$D$5:$D$44,T68))</f>
        <v/>
      </c>
      <c r="V68">
        <f>IF(B68="","",IF(T68="","要確認（名簿と照合できません）",IF(R68="","要確認（資格名がありません）",IF(S68="","要確認（取得日が読めません）",IF((IF(INDEX(入力!$N$5:$N$44,T68)=R68,1,0)+IF(INDEX(入力!$P$5:$P$44,T68)=R68,1,0)+IF(INDEX(入力!$R$5:$R$44,T68)=R68,1,0)+IF(INDEX(入力!$T$5:$T$44,T68)=R68,1,0)+IF(INDEX(入力!$V$5:$V$44,T68)=R68,1,0)+IF(INDEX(入力!$X$5:$X$44,T68)=R68,1,0))+(COUNTIFS($T$6:$T$205,T68,$R$6:$R$205,R68,$X$6:$X$205,"&lt;"&amp;X68))&gt;0,"重複","反映")))))</f>
        <v/>
      </c>
      <c r="W68">
        <f>IF(V68="反映",1,0)</f>
        <v/>
      </c>
      <c r="X68" t="n">
        <v>68</v>
      </c>
      <c r="Y68">
        <f>IF(W68=0,"",COUNTIFS($T$6:$T$205,T68,$W$6:$W$205,1,$S$6:$S$205,"&lt;"&amp;S68)+COUNTIFS($T$6:$T$205,T68,$W$6:$W$205,1,$S$6:$S$205,S68,$X$6:$X$205,"&lt;"&amp;X68)+1)</f>
        <v/>
      </c>
      <c r="Z68">
        <f>IF(Y68="","",T68&amp;"_"&amp;Y68)</f>
        <v/>
      </c>
      <c r="AA68">
        <f>SUBSTITUTE(SUBSTITUTE(SUBSTITUTE(SUBSTITUTE(SUBSTITUTE(INDEX(D68:K68,MIN(8,MAX(1,C68))),"年","/"),"月","/"),"日",""),"-","/"),".","/")</f>
        <v/>
      </c>
      <c r="AB68">
        <f>IFERROR(MATCH(O68,入力!$C$5:$C$44,0),"")</f>
        <v/>
      </c>
      <c r="AC68">
        <f>IF(AB68="","",INDEX(入力!$AJ$5:$AJ$44,AB68))</f>
        <v/>
      </c>
      <c r="AD68">
        <f>IF(INDEX($D68:$K68,IF(M68=1,2,1))=AC68,1,IF(INDEX($D68:$K68,IF(M68=1,2,1))&amp;INDEX($D68:$K68,IF(M68=1,2,1)+1)=AC68,2,IF(INDEX($D68:$K68,IF(M68=1,2,1))&amp;INDEX($D68:$K68,IF(M68=1,2,1)+1)&amp;INDEX($D68:$K68,IF(M68=1,2,1)+2)=AC68,3,IF(AB68&lt;&gt;"",2,IF(ISNUMBER(MATCH(INDEX($D68:$K68,IF(M68=1,2,1)),入力!$AJ$5:$AJ$44,0)),1,IF(ISNUMBER(MATCH(INDEX($D68:$K68,IF(M68=1,2,1))&amp;INDEX($D68:$K68,IF(M68=1,2,1)+1),入力!$AJ$5:$AJ$44,0)),2,IF(ISNUMBER(MATCH(INDEX($D68:$K68,IF(M68=1,2,1))&amp;INDEX($D68:$K68,IF(M68=1,2,1)+1)&amp;INDEX($D68:$K68,IF(M68=1,2,1)+2),入力!$AJ$5:$AJ$44,0)),3,2)))))))</f>
        <v/>
      </c>
    </row>
    <row r="69">
      <c r="A69" s="131" t="n"/>
      <c r="B69">
        <f>TRIM(SUBSTITUTE(SUBSTITUTE(SUBSTITUTE(A69,CHAR(9)," "),"　"," "),CHAR(160)," "))</f>
        <v/>
      </c>
      <c r="C69">
        <f>IF(B69="",0,LEN(B69)-LEN(SUBSTITUTE(B69," ",""))+1)</f>
        <v/>
      </c>
      <c r="D69">
        <f>IF(C69&gt;=1,TRIM(MID(SUBSTITUTE(B69," ",REPT(" ",200)),1,200)),"")</f>
        <v/>
      </c>
      <c r="E69">
        <f>IF(C69&gt;=2,TRIM(MID(SUBSTITUTE(B69," ",REPT(" ",200)),201,200)),"")</f>
        <v/>
      </c>
      <c r="F69">
        <f>IF(C69&gt;=3,TRIM(MID(SUBSTITUTE(B69," ",REPT(" ",200)),401,200)),"")</f>
        <v/>
      </c>
      <c r="G69">
        <f>IF(C69&gt;=4,TRIM(MID(SUBSTITUTE(B69," ",REPT(" ",200)),601,200)),"")</f>
        <v/>
      </c>
      <c r="H69">
        <f>IF(C69&gt;=5,TRIM(MID(SUBSTITUTE(B69," ",REPT(" ",200)),801,200)),"")</f>
        <v/>
      </c>
      <c r="I69">
        <f>IF(C69&gt;=6,TRIM(MID(SUBSTITUTE(B69," ",REPT(" ",200)),1001,200)),"")</f>
        <v/>
      </c>
      <c r="J69">
        <f>IF(C69&gt;=7,TRIM(MID(SUBSTITUTE(B69," ",REPT(" ",200)),1201,200)),"")</f>
        <v/>
      </c>
      <c r="K69">
        <f>IF(C69&gt;=8,TRIM(MID(SUBSTITUTE(B69," ",REPT(" ",200)),1401,200)),"")</f>
        <v/>
      </c>
      <c r="L69">
        <f>SUBSTITUTE(SUBSTITUTE(SUBSTITUTE(D69,"年","-"),"組","-"),"番","")</f>
        <v/>
      </c>
      <c r="M69">
        <f>IF(D69="",0,IF(ISNUMBER(VALUE(SUBSTITUTE(L69,"-",""))),1,0))</f>
        <v/>
      </c>
      <c r="N69">
        <f>IF(M69=0,"",IFERROR(VALUE(TRIM(MID(SUBSTITUTE(L69,"-",REPT(" ",100)),101,100))),""))</f>
        <v/>
      </c>
      <c r="O69">
        <f>IF(M69=0,"",IFERROR(VALUE(TRIM(RIGHT(SUBSTITUTE(L69,"-",REPT(" ",100)),100))),""))</f>
        <v/>
      </c>
      <c r="P69">
        <f>IF(B69="","",TRIM(INDEX($D69:$K69,IF(M69=1,2,1))&amp;IF(AD69&gt;=2," "&amp;INDEX($D69:$K69,IF(M69=1,2,1)+1),"")&amp;IF(AD69&gt;=3," "&amp;INDEX($D69:$K69,IF(M69=1,2,1)+2),"")))</f>
        <v/>
      </c>
      <c r="Q69">
        <f>IF(C69&lt;2,"",TRIM(IF(AND(2&gt;=(IF(M69=1,2,1)+AD69),2&lt;=C69-IF(S69="",0,1)),E69&amp;" ","")&amp;IF(AND(3&gt;=(IF(M69=1,2,1)+AD69),3&lt;=C69-IF(S69="",0,1)),F69&amp;" ","")&amp;IF(AND(4&gt;=(IF(M69=1,2,1)+AD69),4&lt;=C69-IF(S69="",0,1)),G69&amp;" ","")&amp;IF(AND(5&gt;=(IF(M69=1,2,1)+AD69),5&lt;=C69-IF(S69="",0,1)),H69&amp;" ","")&amp;IF(AND(6&gt;=(IF(M69=1,2,1)+AD69),6&lt;=C69-IF(S69="",0,1)),I69&amp;" ","")&amp;IF(AND(7&gt;=(IF(M69=1,2,1)+AD69),7&lt;=C69-IF(S69="",0,1)),J69&amp;" ","")&amp;IF(AND(8&gt;=(IF(M69=1,2,1)+AD69),8&lt;=C69-IF(S69="",0,1)),K69&amp;" ","")))</f>
        <v/>
      </c>
      <c r="R69">
        <f>IF(Q69="","",IFERROR(INDEX(資格マスタ!$B:$B,MATCH(ASC(SUBSTITUTE(SUBSTITUTE(Q69," ",""),"　","")),資格マスタ!$D:$D,0)),Q69))</f>
        <v/>
      </c>
      <c r="S69" s="132">
        <f>IF(C69&lt;2,"",IFERROR(IF(OR(LEFT(INDEX(D69:K69,MIN(8,MAX(1,C69))),2)="令和",LEFT(INDEX(D69:K69,MIN(8,MAX(1,C69))),2)="平成",LEFT(INDEX(D69:K69,MIN(8,MAX(1,C69))),2)="昭和"),DATE(VALUE(MID(INDEX(D69:K69,MIN(8,MAX(1,C69))),3,FIND("年",INDEX(D69:K69,MIN(8,MAX(1,C69))))-3))+IF(LEFT(INDEX(D69:K69,MIN(8,MAX(1,C69))),2)="令和",2018,IF(LEFT(INDEX(D69:K69,MIN(8,MAX(1,C69))),2)="平成",1988,1925)),VALUE(MID(INDEX(D69:K69,MIN(8,MAX(1,C69))),FIND("年",INDEX(D69:K69,MIN(8,MAX(1,C69))))+1,FIND("月",INDEX(D69:K69,MIN(8,MAX(1,C69))))-FIND("年",INDEX(D69:K69,MIN(8,MAX(1,C69))))-1)),VALUE(SUBSTITUTE(MID(INDEX(D69:K69,MIN(8,MAX(1,C69))),FIND("月",INDEX(D69:K69,MIN(8,MAX(1,C69))))+1,10),"日",""))),DATE(VALUE(TRIM(MID(SUBSTITUTE(AA69,"/",REPT(" ",50)),1,50))),VALUE(TRIM(MID(SUBSTITUTE(AA69,"/",REPT(" ",50)),51,50))),VALUE(TRIM(MID(SUBSTITUTE(AA69,"/",REPT(" ",50)),101,50))))),IFERROR(DATEVALUE(INDEX(D69:K69,MIN(8,MAX(1,C69)))),"")))</f>
        <v/>
      </c>
      <c r="T69">
        <f>IF(B69="","",IF(AB69&lt;&gt;"",AB69,IFERROR(MATCH(SUBSTITUTE(SUBSTITUTE(P69," ",""),"　",""),入力!$AJ$5:$AJ$44,0),"")))</f>
        <v/>
      </c>
      <c r="U69">
        <f>IF(T69="","",INDEX(入力!$D$5:$D$44,T69))</f>
        <v/>
      </c>
      <c r="V69">
        <f>IF(B69="","",IF(T69="","要確認（名簿と照合できません）",IF(R69="","要確認（資格名がありません）",IF(S69="","要確認（取得日が読めません）",IF((IF(INDEX(入力!$N$5:$N$44,T69)=R69,1,0)+IF(INDEX(入力!$P$5:$P$44,T69)=R69,1,0)+IF(INDEX(入力!$R$5:$R$44,T69)=R69,1,0)+IF(INDEX(入力!$T$5:$T$44,T69)=R69,1,0)+IF(INDEX(入力!$V$5:$V$44,T69)=R69,1,0)+IF(INDEX(入力!$X$5:$X$44,T69)=R69,1,0))+(COUNTIFS($T$6:$T$205,T69,$R$6:$R$205,R69,$X$6:$X$205,"&lt;"&amp;X69))&gt;0,"重複","反映")))))</f>
        <v/>
      </c>
      <c r="W69">
        <f>IF(V69="反映",1,0)</f>
        <v/>
      </c>
      <c r="X69" t="n">
        <v>69</v>
      </c>
      <c r="Y69">
        <f>IF(W69=0,"",COUNTIFS($T$6:$T$205,T69,$W$6:$W$205,1,$S$6:$S$205,"&lt;"&amp;S69)+COUNTIFS($T$6:$T$205,T69,$W$6:$W$205,1,$S$6:$S$205,S69,$X$6:$X$205,"&lt;"&amp;X69)+1)</f>
        <v/>
      </c>
      <c r="Z69">
        <f>IF(Y69="","",T69&amp;"_"&amp;Y69)</f>
        <v/>
      </c>
      <c r="AA69">
        <f>SUBSTITUTE(SUBSTITUTE(SUBSTITUTE(SUBSTITUTE(SUBSTITUTE(INDEX(D69:K69,MIN(8,MAX(1,C69))),"年","/"),"月","/"),"日",""),"-","/"),".","/")</f>
        <v/>
      </c>
      <c r="AB69">
        <f>IFERROR(MATCH(O69,入力!$C$5:$C$44,0),"")</f>
        <v/>
      </c>
      <c r="AC69">
        <f>IF(AB69="","",INDEX(入力!$AJ$5:$AJ$44,AB69))</f>
        <v/>
      </c>
      <c r="AD69">
        <f>IF(INDEX($D69:$K69,IF(M69=1,2,1))=AC69,1,IF(INDEX($D69:$K69,IF(M69=1,2,1))&amp;INDEX($D69:$K69,IF(M69=1,2,1)+1)=AC69,2,IF(INDEX($D69:$K69,IF(M69=1,2,1))&amp;INDEX($D69:$K69,IF(M69=1,2,1)+1)&amp;INDEX($D69:$K69,IF(M69=1,2,1)+2)=AC69,3,IF(AB69&lt;&gt;"",2,IF(ISNUMBER(MATCH(INDEX($D69:$K69,IF(M69=1,2,1)),入力!$AJ$5:$AJ$44,0)),1,IF(ISNUMBER(MATCH(INDEX($D69:$K69,IF(M69=1,2,1))&amp;INDEX($D69:$K69,IF(M69=1,2,1)+1),入力!$AJ$5:$AJ$44,0)),2,IF(ISNUMBER(MATCH(INDEX($D69:$K69,IF(M69=1,2,1))&amp;INDEX($D69:$K69,IF(M69=1,2,1)+1)&amp;INDEX($D69:$K69,IF(M69=1,2,1)+2),入力!$AJ$5:$AJ$44,0)),3,2)))))))</f>
        <v/>
      </c>
    </row>
    <row r="70">
      <c r="A70" s="131" t="n"/>
      <c r="B70">
        <f>TRIM(SUBSTITUTE(SUBSTITUTE(SUBSTITUTE(A70,CHAR(9)," "),"　"," "),CHAR(160)," "))</f>
        <v/>
      </c>
      <c r="C70">
        <f>IF(B70="",0,LEN(B70)-LEN(SUBSTITUTE(B70," ",""))+1)</f>
        <v/>
      </c>
      <c r="D70">
        <f>IF(C70&gt;=1,TRIM(MID(SUBSTITUTE(B70," ",REPT(" ",200)),1,200)),"")</f>
        <v/>
      </c>
      <c r="E70">
        <f>IF(C70&gt;=2,TRIM(MID(SUBSTITUTE(B70," ",REPT(" ",200)),201,200)),"")</f>
        <v/>
      </c>
      <c r="F70">
        <f>IF(C70&gt;=3,TRIM(MID(SUBSTITUTE(B70," ",REPT(" ",200)),401,200)),"")</f>
        <v/>
      </c>
      <c r="G70">
        <f>IF(C70&gt;=4,TRIM(MID(SUBSTITUTE(B70," ",REPT(" ",200)),601,200)),"")</f>
        <v/>
      </c>
      <c r="H70">
        <f>IF(C70&gt;=5,TRIM(MID(SUBSTITUTE(B70," ",REPT(" ",200)),801,200)),"")</f>
        <v/>
      </c>
      <c r="I70">
        <f>IF(C70&gt;=6,TRIM(MID(SUBSTITUTE(B70," ",REPT(" ",200)),1001,200)),"")</f>
        <v/>
      </c>
      <c r="J70">
        <f>IF(C70&gt;=7,TRIM(MID(SUBSTITUTE(B70," ",REPT(" ",200)),1201,200)),"")</f>
        <v/>
      </c>
      <c r="K70">
        <f>IF(C70&gt;=8,TRIM(MID(SUBSTITUTE(B70," ",REPT(" ",200)),1401,200)),"")</f>
        <v/>
      </c>
      <c r="L70">
        <f>SUBSTITUTE(SUBSTITUTE(SUBSTITUTE(D70,"年","-"),"組","-"),"番","")</f>
        <v/>
      </c>
      <c r="M70">
        <f>IF(D70="",0,IF(ISNUMBER(VALUE(SUBSTITUTE(L70,"-",""))),1,0))</f>
        <v/>
      </c>
      <c r="N70">
        <f>IF(M70=0,"",IFERROR(VALUE(TRIM(MID(SUBSTITUTE(L70,"-",REPT(" ",100)),101,100))),""))</f>
        <v/>
      </c>
      <c r="O70">
        <f>IF(M70=0,"",IFERROR(VALUE(TRIM(RIGHT(SUBSTITUTE(L70,"-",REPT(" ",100)),100))),""))</f>
        <v/>
      </c>
      <c r="P70">
        <f>IF(B70="","",TRIM(INDEX($D70:$K70,IF(M70=1,2,1))&amp;IF(AD70&gt;=2," "&amp;INDEX($D70:$K70,IF(M70=1,2,1)+1),"")&amp;IF(AD70&gt;=3," "&amp;INDEX($D70:$K70,IF(M70=1,2,1)+2),"")))</f>
        <v/>
      </c>
      <c r="Q70">
        <f>IF(C70&lt;2,"",TRIM(IF(AND(2&gt;=(IF(M70=1,2,1)+AD70),2&lt;=C70-IF(S70="",0,1)),E70&amp;" ","")&amp;IF(AND(3&gt;=(IF(M70=1,2,1)+AD70),3&lt;=C70-IF(S70="",0,1)),F70&amp;" ","")&amp;IF(AND(4&gt;=(IF(M70=1,2,1)+AD70),4&lt;=C70-IF(S70="",0,1)),G70&amp;" ","")&amp;IF(AND(5&gt;=(IF(M70=1,2,1)+AD70),5&lt;=C70-IF(S70="",0,1)),H70&amp;" ","")&amp;IF(AND(6&gt;=(IF(M70=1,2,1)+AD70),6&lt;=C70-IF(S70="",0,1)),I70&amp;" ","")&amp;IF(AND(7&gt;=(IF(M70=1,2,1)+AD70),7&lt;=C70-IF(S70="",0,1)),J70&amp;" ","")&amp;IF(AND(8&gt;=(IF(M70=1,2,1)+AD70),8&lt;=C70-IF(S70="",0,1)),K70&amp;" ","")))</f>
        <v/>
      </c>
      <c r="R70">
        <f>IF(Q70="","",IFERROR(INDEX(資格マスタ!$B:$B,MATCH(ASC(SUBSTITUTE(SUBSTITUTE(Q70," ",""),"　","")),資格マスタ!$D:$D,0)),Q70))</f>
        <v/>
      </c>
      <c r="S70" s="132">
        <f>IF(C70&lt;2,"",IFERROR(IF(OR(LEFT(INDEX(D70:K70,MIN(8,MAX(1,C70))),2)="令和",LEFT(INDEX(D70:K70,MIN(8,MAX(1,C70))),2)="平成",LEFT(INDEX(D70:K70,MIN(8,MAX(1,C70))),2)="昭和"),DATE(VALUE(MID(INDEX(D70:K70,MIN(8,MAX(1,C70))),3,FIND("年",INDEX(D70:K70,MIN(8,MAX(1,C70))))-3))+IF(LEFT(INDEX(D70:K70,MIN(8,MAX(1,C70))),2)="令和",2018,IF(LEFT(INDEX(D70:K70,MIN(8,MAX(1,C70))),2)="平成",1988,1925)),VALUE(MID(INDEX(D70:K70,MIN(8,MAX(1,C70))),FIND("年",INDEX(D70:K70,MIN(8,MAX(1,C70))))+1,FIND("月",INDEX(D70:K70,MIN(8,MAX(1,C70))))-FIND("年",INDEX(D70:K70,MIN(8,MAX(1,C70))))-1)),VALUE(SUBSTITUTE(MID(INDEX(D70:K70,MIN(8,MAX(1,C70))),FIND("月",INDEX(D70:K70,MIN(8,MAX(1,C70))))+1,10),"日",""))),DATE(VALUE(TRIM(MID(SUBSTITUTE(AA70,"/",REPT(" ",50)),1,50))),VALUE(TRIM(MID(SUBSTITUTE(AA70,"/",REPT(" ",50)),51,50))),VALUE(TRIM(MID(SUBSTITUTE(AA70,"/",REPT(" ",50)),101,50))))),IFERROR(DATEVALUE(INDEX(D70:K70,MIN(8,MAX(1,C70)))),"")))</f>
        <v/>
      </c>
      <c r="T70">
        <f>IF(B70="","",IF(AB70&lt;&gt;"",AB70,IFERROR(MATCH(SUBSTITUTE(SUBSTITUTE(P70," ",""),"　",""),入力!$AJ$5:$AJ$44,0),"")))</f>
        <v/>
      </c>
      <c r="U70">
        <f>IF(T70="","",INDEX(入力!$D$5:$D$44,T70))</f>
        <v/>
      </c>
      <c r="V70">
        <f>IF(B70="","",IF(T70="","要確認（名簿と照合できません）",IF(R70="","要確認（資格名がありません）",IF(S70="","要確認（取得日が読めません）",IF((IF(INDEX(入力!$N$5:$N$44,T70)=R70,1,0)+IF(INDEX(入力!$P$5:$P$44,T70)=R70,1,0)+IF(INDEX(入力!$R$5:$R$44,T70)=R70,1,0)+IF(INDEX(入力!$T$5:$T$44,T70)=R70,1,0)+IF(INDEX(入力!$V$5:$V$44,T70)=R70,1,0)+IF(INDEX(入力!$X$5:$X$44,T70)=R70,1,0))+(COUNTIFS($T$6:$T$205,T70,$R$6:$R$205,R70,$X$6:$X$205,"&lt;"&amp;X70))&gt;0,"重複","反映")))))</f>
        <v/>
      </c>
      <c r="W70">
        <f>IF(V70="反映",1,0)</f>
        <v/>
      </c>
      <c r="X70" t="n">
        <v>70</v>
      </c>
      <c r="Y70">
        <f>IF(W70=0,"",COUNTIFS($T$6:$T$205,T70,$W$6:$W$205,1,$S$6:$S$205,"&lt;"&amp;S70)+COUNTIFS($T$6:$T$205,T70,$W$6:$W$205,1,$S$6:$S$205,S70,$X$6:$X$205,"&lt;"&amp;X70)+1)</f>
        <v/>
      </c>
      <c r="Z70">
        <f>IF(Y70="","",T70&amp;"_"&amp;Y70)</f>
        <v/>
      </c>
      <c r="AA70">
        <f>SUBSTITUTE(SUBSTITUTE(SUBSTITUTE(SUBSTITUTE(SUBSTITUTE(INDEX(D70:K70,MIN(8,MAX(1,C70))),"年","/"),"月","/"),"日",""),"-","/"),".","/")</f>
        <v/>
      </c>
      <c r="AB70">
        <f>IFERROR(MATCH(O70,入力!$C$5:$C$44,0),"")</f>
        <v/>
      </c>
      <c r="AC70">
        <f>IF(AB70="","",INDEX(入力!$AJ$5:$AJ$44,AB70))</f>
        <v/>
      </c>
      <c r="AD70">
        <f>IF(INDEX($D70:$K70,IF(M70=1,2,1))=AC70,1,IF(INDEX($D70:$K70,IF(M70=1,2,1))&amp;INDEX($D70:$K70,IF(M70=1,2,1)+1)=AC70,2,IF(INDEX($D70:$K70,IF(M70=1,2,1))&amp;INDEX($D70:$K70,IF(M70=1,2,1)+1)&amp;INDEX($D70:$K70,IF(M70=1,2,1)+2)=AC70,3,IF(AB70&lt;&gt;"",2,IF(ISNUMBER(MATCH(INDEX($D70:$K70,IF(M70=1,2,1)),入力!$AJ$5:$AJ$44,0)),1,IF(ISNUMBER(MATCH(INDEX($D70:$K70,IF(M70=1,2,1))&amp;INDEX($D70:$K70,IF(M70=1,2,1)+1),入力!$AJ$5:$AJ$44,0)),2,IF(ISNUMBER(MATCH(INDEX($D70:$K70,IF(M70=1,2,1))&amp;INDEX($D70:$K70,IF(M70=1,2,1)+1)&amp;INDEX($D70:$K70,IF(M70=1,2,1)+2),入力!$AJ$5:$AJ$44,0)),3,2)))))))</f>
        <v/>
      </c>
    </row>
    <row r="71">
      <c r="A71" s="131" t="n"/>
      <c r="B71">
        <f>TRIM(SUBSTITUTE(SUBSTITUTE(SUBSTITUTE(A71,CHAR(9)," "),"　"," "),CHAR(160)," "))</f>
        <v/>
      </c>
      <c r="C71">
        <f>IF(B71="",0,LEN(B71)-LEN(SUBSTITUTE(B71," ",""))+1)</f>
        <v/>
      </c>
      <c r="D71">
        <f>IF(C71&gt;=1,TRIM(MID(SUBSTITUTE(B71," ",REPT(" ",200)),1,200)),"")</f>
        <v/>
      </c>
      <c r="E71">
        <f>IF(C71&gt;=2,TRIM(MID(SUBSTITUTE(B71," ",REPT(" ",200)),201,200)),"")</f>
        <v/>
      </c>
      <c r="F71">
        <f>IF(C71&gt;=3,TRIM(MID(SUBSTITUTE(B71," ",REPT(" ",200)),401,200)),"")</f>
        <v/>
      </c>
      <c r="G71">
        <f>IF(C71&gt;=4,TRIM(MID(SUBSTITUTE(B71," ",REPT(" ",200)),601,200)),"")</f>
        <v/>
      </c>
      <c r="H71">
        <f>IF(C71&gt;=5,TRIM(MID(SUBSTITUTE(B71," ",REPT(" ",200)),801,200)),"")</f>
        <v/>
      </c>
      <c r="I71">
        <f>IF(C71&gt;=6,TRIM(MID(SUBSTITUTE(B71," ",REPT(" ",200)),1001,200)),"")</f>
        <v/>
      </c>
      <c r="J71">
        <f>IF(C71&gt;=7,TRIM(MID(SUBSTITUTE(B71," ",REPT(" ",200)),1201,200)),"")</f>
        <v/>
      </c>
      <c r="K71">
        <f>IF(C71&gt;=8,TRIM(MID(SUBSTITUTE(B71," ",REPT(" ",200)),1401,200)),"")</f>
        <v/>
      </c>
      <c r="L71">
        <f>SUBSTITUTE(SUBSTITUTE(SUBSTITUTE(D71,"年","-"),"組","-"),"番","")</f>
        <v/>
      </c>
      <c r="M71">
        <f>IF(D71="",0,IF(ISNUMBER(VALUE(SUBSTITUTE(L71,"-",""))),1,0))</f>
        <v/>
      </c>
      <c r="N71">
        <f>IF(M71=0,"",IFERROR(VALUE(TRIM(MID(SUBSTITUTE(L71,"-",REPT(" ",100)),101,100))),""))</f>
        <v/>
      </c>
      <c r="O71">
        <f>IF(M71=0,"",IFERROR(VALUE(TRIM(RIGHT(SUBSTITUTE(L71,"-",REPT(" ",100)),100))),""))</f>
        <v/>
      </c>
      <c r="P71">
        <f>IF(B71="","",TRIM(INDEX($D71:$K71,IF(M71=1,2,1))&amp;IF(AD71&gt;=2," "&amp;INDEX($D71:$K71,IF(M71=1,2,1)+1),"")&amp;IF(AD71&gt;=3," "&amp;INDEX($D71:$K71,IF(M71=1,2,1)+2),"")))</f>
        <v/>
      </c>
      <c r="Q71">
        <f>IF(C71&lt;2,"",TRIM(IF(AND(2&gt;=(IF(M71=1,2,1)+AD71),2&lt;=C71-IF(S71="",0,1)),E71&amp;" ","")&amp;IF(AND(3&gt;=(IF(M71=1,2,1)+AD71),3&lt;=C71-IF(S71="",0,1)),F71&amp;" ","")&amp;IF(AND(4&gt;=(IF(M71=1,2,1)+AD71),4&lt;=C71-IF(S71="",0,1)),G71&amp;" ","")&amp;IF(AND(5&gt;=(IF(M71=1,2,1)+AD71),5&lt;=C71-IF(S71="",0,1)),H71&amp;" ","")&amp;IF(AND(6&gt;=(IF(M71=1,2,1)+AD71),6&lt;=C71-IF(S71="",0,1)),I71&amp;" ","")&amp;IF(AND(7&gt;=(IF(M71=1,2,1)+AD71),7&lt;=C71-IF(S71="",0,1)),J71&amp;" ","")&amp;IF(AND(8&gt;=(IF(M71=1,2,1)+AD71),8&lt;=C71-IF(S71="",0,1)),K71&amp;" ","")))</f>
        <v/>
      </c>
      <c r="R71">
        <f>IF(Q71="","",IFERROR(INDEX(資格マスタ!$B:$B,MATCH(ASC(SUBSTITUTE(SUBSTITUTE(Q71," ",""),"　","")),資格マスタ!$D:$D,0)),Q71))</f>
        <v/>
      </c>
      <c r="S71" s="132">
        <f>IF(C71&lt;2,"",IFERROR(IF(OR(LEFT(INDEX(D71:K71,MIN(8,MAX(1,C71))),2)="令和",LEFT(INDEX(D71:K71,MIN(8,MAX(1,C71))),2)="平成",LEFT(INDEX(D71:K71,MIN(8,MAX(1,C71))),2)="昭和"),DATE(VALUE(MID(INDEX(D71:K71,MIN(8,MAX(1,C71))),3,FIND("年",INDEX(D71:K71,MIN(8,MAX(1,C71))))-3))+IF(LEFT(INDEX(D71:K71,MIN(8,MAX(1,C71))),2)="令和",2018,IF(LEFT(INDEX(D71:K71,MIN(8,MAX(1,C71))),2)="平成",1988,1925)),VALUE(MID(INDEX(D71:K71,MIN(8,MAX(1,C71))),FIND("年",INDEX(D71:K71,MIN(8,MAX(1,C71))))+1,FIND("月",INDEX(D71:K71,MIN(8,MAX(1,C71))))-FIND("年",INDEX(D71:K71,MIN(8,MAX(1,C71))))-1)),VALUE(SUBSTITUTE(MID(INDEX(D71:K71,MIN(8,MAX(1,C71))),FIND("月",INDEX(D71:K71,MIN(8,MAX(1,C71))))+1,10),"日",""))),DATE(VALUE(TRIM(MID(SUBSTITUTE(AA71,"/",REPT(" ",50)),1,50))),VALUE(TRIM(MID(SUBSTITUTE(AA71,"/",REPT(" ",50)),51,50))),VALUE(TRIM(MID(SUBSTITUTE(AA71,"/",REPT(" ",50)),101,50))))),IFERROR(DATEVALUE(INDEX(D71:K71,MIN(8,MAX(1,C71)))),"")))</f>
        <v/>
      </c>
      <c r="T71">
        <f>IF(B71="","",IF(AB71&lt;&gt;"",AB71,IFERROR(MATCH(SUBSTITUTE(SUBSTITUTE(P71," ",""),"　",""),入力!$AJ$5:$AJ$44,0),"")))</f>
        <v/>
      </c>
      <c r="U71">
        <f>IF(T71="","",INDEX(入力!$D$5:$D$44,T71))</f>
        <v/>
      </c>
      <c r="V71">
        <f>IF(B71="","",IF(T71="","要確認（名簿と照合できません）",IF(R71="","要確認（資格名がありません）",IF(S71="","要確認（取得日が読めません）",IF((IF(INDEX(入力!$N$5:$N$44,T71)=R71,1,0)+IF(INDEX(入力!$P$5:$P$44,T71)=R71,1,0)+IF(INDEX(入力!$R$5:$R$44,T71)=R71,1,0)+IF(INDEX(入力!$T$5:$T$44,T71)=R71,1,0)+IF(INDEX(入力!$V$5:$V$44,T71)=R71,1,0)+IF(INDEX(入力!$X$5:$X$44,T71)=R71,1,0))+(COUNTIFS($T$6:$T$205,T71,$R$6:$R$205,R71,$X$6:$X$205,"&lt;"&amp;X71))&gt;0,"重複","反映")))))</f>
        <v/>
      </c>
      <c r="W71">
        <f>IF(V71="反映",1,0)</f>
        <v/>
      </c>
      <c r="X71" t="n">
        <v>71</v>
      </c>
      <c r="Y71">
        <f>IF(W71=0,"",COUNTIFS($T$6:$T$205,T71,$W$6:$W$205,1,$S$6:$S$205,"&lt;"&amp;S71)+COUNTIFS($T$6:$T$205,T71,$W$6:$W$205,1,$S$6:$S$205,S71,$X$6:$X$205,"&lt;"&amp;X71)+1)</f>
        <v/>
      </c>
      <c r="Z71">
        <f>IF(Y71="","",T71&amp;"_"&amp;Y71)</f>
        <v/>
      </c>
      <c r="AA71">
        <f>SUBSTITUTE(SUBSTITUTE(SUBSTITUTE(SUBSTITUTE(SUBSTITUTE(INDEX(D71:K71,MIN(8,MAX(1,C71))),"年","/"),"月","/"),"日",""),"-","/"),".","/")</f>
        <v/>
      </c>
      <c r="AB71">
        <f>IFERROR(MATCH(O71,入力!$C$5:$C$44,0),"")</f>
        <v/>
      </c>
      <c r="AC71">
        <f>IF(AB71="","",INDEX(入力!$AJ$5:$AJ$44,AB71))</f>
        <v/>
      </c>
      <c r="AD71">
        <f>IF(INDEX($D71:$K71,IF(M71=1,2,1))=AC71,1,IF(INDEX($D71:$K71,IF(M71=1,2,1))&amp;INDEX($D71:$K71,IF(M71=1,2,1)+1)=AC71,2,IF(INDEX($D71:$K71,IF(M71=1,2,1))&amp;INDEX($D71:$K71,IF(M71=1,2,1)+1)&amp;INDEX($D71:$K71,IF(M71=1,2,1)+2)=AC71,3,IF(AB71&lt;&gt;"",2,IF(ISNUMBER(MATCH(INDEX($D71:$K71,IF(M71=1,2,1)),入力!$AJ$5:$AJ$44,0)),1,IF(ISNUMBER(MATCH(INDEX($D71:$K71,IF(M71=1,2,1))&amp;INDEX($D71:$K71,IF(M71=1,2,1)+1),入力!$AJ$5:$AJ$44,0)),2,IF(ISNUMBER(MATCH(INDEX($D71:$K71,IF(M71=1,2,1))&amp;INDEX($D71:$K71,IF(M71=1,2,1)+1)&amp;INDEX($D71:$K71,IF(M71=1,2,1)+2),入力!$AJ$5:$AJ$44,0)),3,2)))))))</f>
        <v/>
      </c>
    </row>
    <row r="72">
      <c r="A72" s="131" t="n"/>
      <c r="B72">
        <f>TRIM(SUBSTITUTE(SUBSTITUTE(SUBSTITUTE(A72,CHAR(9)," "),"　"," "),CHAR(160)," "))</f>
        <v/>
      </c>
      <c r="C72">
        <f>IF(B72="",0,LEN(B72)-LEN(SUBSTITUTE(B72," ",""))+1)</f>
        <v/>
      </c>
      <c r="D72">
        <f>IF(C72&gt;=1,TRIM(MID(SUBSTITUTE(B72," ",REPT(" ",200)),1,200)),"")</f>
        <v/>
      </c>
      <c r="E72">
        <f>IF(C72&gt;=2,TRIM(MID(SUBSTITUTE(B72," ",REPT(" ",200)),201,200)),"")</f>
        <v/>
      </c>
      <c r="F72">
        <f>IF(C72&gt;=3,TRIM(MID(SUBSTITUTE(B72," ",REPT(" ",200)),401,200)),"")</f>
        <v/>
      </c>
      <c r="G72">
        <f>IF(C72&gt;=4,TRIM(MID(SUBSTITUTE(B72," ",REPT(" ",200)),601,200)),"")</f>
        <v/>
      </c>
      <c r="H72">
        <f>IF(C72&gt;=5,TRIM(MID(SUBSTITUTE(B72," ",REPT(" ",200)),801,200)),"")</f>
        <v/>
      </c>
      <c r="I72">
        <f>IF(C72&gt;=6,TRIM(MID(SUBSTITUTE(B72," ",REPT(" ",200)),1001,200)),"")</f>
        <v/>
      </c>
      <c r="J72">
        <f>IF(C72&gt;=7,TRIM(MID(SUBSTITUTE(B72," ",REPT(" ",200)),1201,200)),"")</f>
        <v/>
      </c>
      <c r="K72">
        <f>IF(C72&gt;=8,TRIM(MID(SUBSTITUTE(B72," ",REPT(" ",200)),1401,200)),"")</f>
        <v/>
      </c>
      <c r="L72">
        <f>SUBSTITUTE(SUBSTITUTE(SUBSTITUTE(D72,"年","-"),"組","-"),"番","")</f>
        <v/>
      </c>
      <c r="M72">
        <f>IF(D72="",0,IF(ISNUMBER(VALUE(SUBSTITUTE(L72,"-",""))),1,0))</f>
        <v/>
      </c>
      <c r="N72">
        <f>IF(M72=0,"",IFERROR(VALUE(TRIM(MID(SUBSTITUTE(L72,"-",REPT(" ",100)),101,100))),""))</f>
        <v/>
      </c>
      <c r="O72">
        <f>IF(M72=0,"",IFERROR(VALUE(TRIM(RIGHT(SUBSTITUTE(L72,"-",REPT(" ",100)),100))),""))</f>
        <v/>
      </c>
      <c r="P72">
        <f>IF(B72="","",TRIM(INDEX($D72:$K72,IF(M72=1,2,1))&amp;IF(AD72&gt;=2," "&amp;INDEX($D72:$K72,IF(M72=1,2,1)+1),"")&amp;IF(AD72&gt;=3," "&amp;INDEX($D72:$K72,IF(M72=1,2,1)+2),"")))</f>
        <v/>
      </c>
      <c r="Q72">
        <f>IF(C72&lt;2,"",TRIM(IF(AND(2&gt;=(IF(M72=1,2,1)+AD72),2&lt;=C72-IF(S72="",0,1)),E72&amp;" ","")&amp;IF(AND(3&gt;=(IF(M72=1,2,1)+AD72),3&lt;=C72-IF(S72="",0,1)),F72&amp;" ","")&amp;IF(AND(4&gt;=(IF(M72=1,2,1)+AD72),4&lt;=C72-IF(S72="",0,1)),G72&amp;" ","")&amp;IF(AND(5&gt;=(IF(M72=1,2,1)+AD72),5&lt;=C72-IF(S72="",0,1)),H72&amp;" ","")&amp;IF(AND(6&gt;=(IF(M72=1,2,1)+AD72),6&lt;=C72-IF(S72="",0,1)),I72&amp;" ","")&amp;IF(AND(7&gt;=(IF(M72=1,2,1)+AD72),7&lt;=C72-IF(S72="",0,1)),J72&amp;" ","")&amp;IF(AND(8&gt;=(IF(M72=1,2,1)+AD72),8&lt;=C72-IF(S72="",0,1)),K72&amp;" ","")))</f>
        <v/>
      </c>
      <c r="R72">
        <f>IF(Q72="","",IFERROR(INDEX(資格マスタ!$B:$B,MATCH(ASC(SUBSTITUTE(SUBSTITUTE(Q72," ",""),"　","")),資格マスタ!$D:$D,0)),Q72))</f>
        <v/>
      </c>
      <c r="S72" s="132">
        <f>IF(C72&lt;2,"",IFERROR(IF(OR(LEFT(INDEX(D72:K72,MIN(8,MAX(1,C72))),2)="令和",LEFT(INDEX(D72:K72,MIN(8,MAX(1,C72))),2)="平成",LEFT(INDEX(D72:K72,MIN(8,MAX(1,C72))),2)="昭和"),DATE(VALUE(MID(INDEX(D72:K72,MIN(8,MAX(1,C72))),3,FIND("年",INDEX(D72:K72,MIN(8,MAX(1,C72))))-3))+IF(LEFT(INDEX(D72:K72,MIN(8,MAX(1,C72))),2)="令和",2018,IF(LEFT(INDEX(D72:K72,MIN(8,MAX(1,C72))),2)="平成",1988,1925)),VALUE(MID(INDEX(D72:K72,MIN(8,MAX(1,C72))),FIND("年",INDEX(D72:K72,MIN(8,MAX(1,C72))))+1,FIND("月",INDEX(D72:K72,MIN(8,MAX(1,C72))))-FIND("年",INDEX(D72:K72,MIN(8,MAX(1,C72))))-1)),VALUE(SUBSTITUTE(MID(INDEX(D72:K72,MIN(8,MAX(1,C72))),FIND("月",INDEX(D72:K72,MIN(8,MAX(1,C72))))+1,10),"日",""))),DATE(VALUE(TRIM(MID(SUBSTITUTE(AA72,"/",REPT(" ",50)),1,50))),VALUE(TRIM(MID(SUBSTITUTE(AA72,"/",REPT(" ",50)),51,50))),VALUE(TRIM(MID(SUBSTITUTE(AA72,"/",REPT(" ",50)),101,50))))),IFERROR(DATEVALUE(INDEX(D72:K72,MIN(8,MAX(1,C72)))),"")))</f>
        <v/>
      </c>
      <c r="T72">
        <f>IF(B72="","",IF(AB72&lt;&gt;"",AB72,IFERROR(MATCH(SUBSTITUTE(SUBSTITUTE(P72," ",""),"　",""),入力!$AJ$5:$AJ$44,0),"")))</f>
        <v/>
      </c>
      <c r="U72">
        <f>IF(T72="","",INDEX(入力!$D$5:$D$44,T72))</f>
        <v/>
      </c>
      <c r="V72">
        <f>IF(B72="","",IF(T72="","要確認（名簿と照合できません）",IF(R72="","要確認（資格名がありません）",IF(S72="","要確認（取得日が読めません）",IF((IF(INDEX(入力!$N$5:$N$44,T72)=R72,1,0)+IF(INDEX(入力!$P$5:$P$44,T72)=R72,1,0)+IF(INDEX(入力!$R$5:$R$44,T72)=R72,1,0)+IF(INDEX(入力!$T$5:$T$44,T72)=R72,1,0)+IF(INDEX(入力!$V$5:$V$44,T72)=R72,1,0)+IF(INDEX(入力!$X$5:$X$44,T72)=R72,1,0))+(COUNTIFS($T$6:$T$205,T72,$R$6:$R$205,R72,$X$6:$X$205,"&lt;"&amp;X72))&gt;0,"重複","反映")))))</f>
        <v/>
      </c>
      <c r="W72">
        <f>IF(V72="反映",1,0)</f>
        <v/>
      </c>
      <c r="X72" t="n">
        <v>72</v>
      </c>
      <c r="Y72">
        <f>IF(W72=0,"",COUNTIFS($T$6:$T$205,T72,$W$6:$W$205,1,$S$6:$S$205,"&lt;"&amp;S72)+COUNTIFS($T$6:$T$205,T72,$W$6:$W$205,1,$S$6:$S$205,S72,$X$6:$X$205,"&lt;"&amp;X72)+1)</f>
        <v/>
      </c>
      <c r="Z72">
        <f>IF(Y72="","",T72&amp;"_"&amp;Y72)</f>
        <v/>
      </c>
      <c r="AA72">
        <f>SUBSTITUTE(SUBSTITUTE(SUBSTITUTE(SUBSTITUTE(SUBSTITUTE(INDEX(D72:K72,MIN(8,MAX(1,C72))),"年","/"),"月","/"),"日",""),"-","/"),".","/")</f>
        <v/>
      </c>
      <c r="AB72">
        <f>IFERROR(MATCH(O72,入力!$C$5:$C$44,0),"")</f>
        <v/>
      </c>
      <c r="AC72">
        <f>IF(AB72="","",INDEX(入力!$AJ$5:$AJ$44,AB72))</f>
        <v/>
      </c>
      <c r="AD72">
        <f>IF(INDEX($D72:$K72,IF(M72=1,2,1))=AC72,1,IF(INDEX($D72:$K72,IF(M72=1,2,1))&amp;INDEX($D72:$K72,IF(M72=1,2,1)+1)=AC72,2,IF(INDEX($D72:$K72,IF(M72=1,2,1))&amp;INDEX($D72:$K72,IF(M72=1,2,1)+1)&amp;INDEX($D72:$K72,IF(M72=1,2,1)+2)=AC72,3,IF(AB72&lt;&gt;"",2,IF(ISNUMBER(MATCH(INDEX($D72:$K72,IF(M72=1,2,1)),入力!$AJ$5:$AJ$44,0)),1,IF(ISNUMBER(MATCH(INDEX($D72:$K72,IF(M72=1,2,1))&amp;INDEX($D72:$K72,IF(M72=1,2,1)+1),入力!$AJ$5:$AJ$44,0)),2,IF(ISNUMBER(MATCH(INDEX($D72:$K72,IF(M72=1,2,1))&amp;INDEX($D72:$K72,IF(M72=1,2,1)+1)&amp;INDEX($D72:$K72,IF(M72=1,2,1)+2),入力!$AJ$5:$AJ$44,0)),3,2)))))))</f>
        <v/>
      </c>
    </row>
    <row r="73">
      <c r="A73" s="131" t="n"/>
      <c r="B73">
        <f>TRIM(SUBSTITUTE(SUBSTITUTE(SUBSTITUTE(A73,CHAR(9)," "),"　"," "),CHAR(160)," "))</f>
        <v/>
      </c>
      <c r="C73">
        <f>IF(B73="",0,LEN(B73)-LEN(SUBSTITUTE(B73," ",""))+1)</f>
        <v/>
      </c>
      <c r="D73">
        <f>IF(C73&gt;=1,TRIM(MID(SUBSTITUTE(B73," ",REPT(" ",200)),1,200)),"")</f>
        <v/>
      </c>
      <c r="E73">
        <f>IF(C73&gt;=2,TRIM(MID(SUBSTITUTE(B73," ",REPT(" ",200)),201,200)),"")</f>
        <v/>
      </c>
      <c r="F73">
        <f>IF(C73&gt;=3,TRIM(MID(SUBSTITUTE(B73," ",REPT(" ",200)),401,200)),"")</f>
        <v/>
      </c>
      <c r="G73">
        <f>IF(C73&gt;=4,TRIM(MID(SUBSTITUTE(B73," ",REPT(" ",200)),601,200)),"")</f>
        <v/>
      </c>
      <c r="H73">
        <f>IF(C73&gt;=5,TRIM(MID(SUBSTITUTE(B73," ",REPT(" ",200)),801,200)),"")</f>
        <v/>
      </c>
      <c r="I73">
        <f>IF(C73&gt;=6,TRIM(MID(SUBSTITUTE(B73," ",REPT(" ",200)),1001,200)),"")</f>
        <v/>
      </c>
      <c r="J73">
        <f>IF(C73&gt;=7,TRIM(MID(SUBSTITUTE(B73," ",REPT(" ",200)),1201,200)),"")</f>
        <v/>
      </c>
      <c r="K73">
        <f>IF(C73&gt;=8,TRIM(MID(SUBSTITUTE(B73," ",REPT(" ",200)),1401,200)),"")</f>
        <v/>
      </c>
      <c r="L73">
        <f>SUBSTITUTE(SUBSTITUTE(SUBSTITUTE(D73,"年","-"),"組","-"),"番","")</f>
        <v/>
      </c>
      <c r="M73">
        <f>IF(D73="",0,IF(ISNUMBER(VALUE(SUBSTITUTE(L73,"-",""))),1,0))</f>
        <v/>
      </c>
      <c r="N73">
        <f>IF(M73=0,"",IFERROR(VALUE(TRIM(MID(SUBSTITUTE(L73,"-",REPT(" ",100)),101,100))),""))</f>
        <v/>
      </c>
      <c r="O73">
        <f>IF(M73=0,"",IFERROR(VALUE(TRIM(RIGHT(SUBSTITUTE(L73,"-",REPT(" ",100)),100))),""))</f>
        <v/>
      </c>
      <c r="P73">
        <f>IF(B73="","",TRIM(INDEX($D73:$K73,IF(M73=1,2,1))&amp;IF(AD73&gt;=2," "&amp;INDEX($D73:$K73,IF(M73=1,2,1)+1),"")&amp;IF(AD73&gt;=3," "&amp;INDEX($D73:$K73,IF(M73=1,2,1)+2),"")))</f>
        <v/>
      </c>
      <c r="Q73">
        <f>IF(C73&lt;2,"",TRIM(IF(AND(2&gt;=(IF(M73=1,2,1)+AD73),2&lt;=C73-IF(S73="",0,1)),E73&amp;" ","")&amp;IF(AND(3&gt;=(IF(M73=1,2,1)+AD73),3&lt;=C73-IF(S73="",0,1)),F73&amp;" ","")&amp;IF(AND(4&gt;=(IF(M73=1,2,1)+AD73),4&lt;=C73-IF(S73="",0,1)),G73&amp;" ","")&amp;IF(AND(5&gt;=(IF(M73=1,2,1)+AD73),5&lt;=C73-IF(S73="",0,1)),H73&amp;" ","")&amp;IF(AND(6&gt;=(IF(M73=1,2,1)+AD73),6&lt;=C73-IF(S73="",0,1)),I73&amp;" ","")&amp;IF(AND(7&gt;=(IF(M73=1,2,1)+AD73),7&lt;=C73-IF(S73="",0,1)),J73&amp;" ","")&amp;IF(AND(8&gt;=(IF(M73=1,2,1)+AD73),8&lt;=C73-IF(S73="",0,1)),K73&amp;" ","")))</f>
        <v/>
      </c>
      <c r="R73">
        <f>IF(Q73="","",IFERROR(INDEX(資格マスタ!$B:$B,MATCH(ASC(SUBSTITUTE(SUBSTITUTE(Q73," ",""),"　","")),資格マスタ!$D:$D,0)),Q73))</f>
        <v/>
      </c>
      <c r="S73" s="132">
        <f>IF(C73&lt;2,"",IFERROR(IF(OR(LEFT(INDEX(D73:K73,MIN(8,MAX(1,C73))),2)="令和",LEFT(INDEX(D73:K73,MIN(8,MAX(1,C73))),2)="平成",LEFT(INDEX(D73:K73,MIN(8,MAX(1,C73))),2)="昭和"),DATE(VALUE(MID(INDEX(D73:K73,MIN(8,MAX(1,C73))),3,FIND("年",INDEX(D73:K73,MIN(8,MAX(1,C73))))-3))+IF(LEFT(INDEX(D73:K73,MIN(8,MAX(1,C73))),2)="令和",2018,IF(LEFT(INDEX(D73:K73,MIN(8,MAX(1,C73))),2)="平成",1988,1925)),VALUE(MID(INDEX(D73:K73,MIN(8,MAX(1,C73))),FIND("年",INDEX(D73:K73,MIN(8,MAX(1,C73))))+1,FIND("月",INDEX(D73:K73,MIN(8,MAX(1,C73))))-FIND("年",INDEX(D73:K73,MIN(8,MAX(1,C73))))-1)),VALUE(SUBSTITUTE(MID(INDEX(D73:K73,MIN(8,MAX(1,C73))),FIND("月",INDEX(D73:K73,MIN(8,MAX(1,C73))))+1,10),"日",""))),DATE(VALUE(TRIM(MID(SUBSTITUTE(AA73,"/",REPT(" ",50)),1,50))),VALUE(TRIM(MID(SUBSTITUTE(AA73,"/",REPT(" ",50)),51,50))),VALUE(TRIM(MID(SUBSTITUTE(AA73,"/",REPT(" ",50)),101,50))))),IFERROR(DATEVALUE(INDEX(D73:K73,MIN(8,MAX(1,C73)))),"")))</f>
        <v/>
      </c>
      <c r="T73">
        <f>IF(B73="","",IF(AB73&lt;&gt;"",AB73,IFERROR(MATCH(SUBSTITUTE(SUBSTITUTE(P73," ",""),"　",""),入力!$AJ$5:$AJ$44,0),"")))</f>
        <v/>
      </c>
      <c r="U73">
        <f>IF(T73="","",INDEX(入力!$D$5:$D$44,T73))</f>
        <v/>
      </c>
      <c r="V73">
        <f>IF(B73="","",IF(T73="","要確認（名簿と照合できません）",IF(R73="","要確認（資格名がありません）",IF(S73="","要確認（取得日が読めません）",IF((IF(INDEX(入力!$N$5:$N$44,T73)=R73,1,0)+IF(INDEX(入力!$P$5:$P$44,T73)=R73,1,0)+IF(INDEX(入力!$R$5:$R$44,T73)=R73,1,0)+IF(INDEX(入力!$T$5:$T$44,T73)=R73,1,0)+IF(INDEX(入力!$V$5:$V$44,T73)=R73,1,0)+IF(INDEX(入力!$X$5:$X$44,T73)=R73,1,0))+(COUNTIFS($T$6:$T$205,T73,$R$6:$R$205,R73,$X$6:$X$205,"&lt;"&amp;X73))&gt;0,"重複","反映")))))</f>
        <v/>
      </c>
      <c r="W73">
        <f>IF(V73="反映",1,0)</f>
        <v/>
      </c>
      <c r="X73" t="n">
        <v>73</v>
      </c>
      <c r="Y73">
        <f>IF(W73=0,"",COUNTIFS($T$6:$T$205,T73,$W$6:$W$205,1,$S$6:$S$205,"&lt;"&amp;S73)+COUNTIFS($T$6:$T$205,T73,$W$6:$W$205,1,$S$6:$S$205,S73,$X$6:$X$205,"&lt;"&amp;X73)+1)</f>
        <v/>
      </c>
      <c r="Z73">
        <f>IF(Y73="","",T73&amp;"_"&amp;Y73)</f>
        <v/>
      </c>
      <c r="AA73">
        <f>SUBSTITUTE(SUBSTITUTE(SUBSTITUTE(SUBSTITUTE(SUBSTITUTE(INDEX(D73:K73,MIN(8,MAX(1,C73))),"年","/"),"月","/"),"日",""),"-","/"),".","/")</f>
        <v/>
      </c>
      <c r="AB73">
        <f>IFERROR(MATCH(O73,入力!$C$5:$C$44,0),"")</f>
        <v/>
      </c>
      <c r="AC73">
        <f>IF(AB73="","",INDEX(入力!$AJ$5:$AJ$44,AB73))</f>
        <v/>
      </c>
      <c r="AD73">
        <f>IF(INDEX($D73:$K73,IF(M73=1,2,1))=AC73,1,IF(INDEX($D73:$K73,IF(M73=1,2,1))&amp;INDEX($D73:$K73,IF(M73=1,2,1)+1)=AC73,2,IF(INDEX($D73:$K73,IF(M73=1,2,1))&amp;INDEX($D73:$K73,IF(M73=1,2,1)+1)&amp;INDEX($D73:$K73,IF(M73=1,2,1)+2)=AC73,3,IF(AB73&lt;&gt;"",2,IF(ISNUMBER(MATCH(INDEX($D73:$K73,IF(M73=1,2,1)),入力!$AJ$5:$AJ$44,0)),1,IF(ISNUMBER(MATCH(INDEX($D73:$K73,IF(M73=1,2,1))&amp;INDEX($D73:$K73,IF(M73=1,2,1)+1),入力!$AJ$5:$AJ$44,0)),2,IF(ISNUMBER(MATCH(INDEX($D73:$K73,IF(M73=1,2,1))&amp;INDEX($D73:$K73,IF(M73=1,2,1)+1)&amp;INDEX($D73:$K73,IF(M73=1,2,1)+2),入力!$AJ$5:$AJ$44,0)),3,2)))))))</f>
        <v/>
      </c>
    </row>
    <row r="74">
      <c r="A74" s="131" t="n"/>
      <c r="B74">
        <f>TRIM(SUBSTITUTE(SUBSTITUTE(SUBSTITUTE(A74,CHAR(9)," "),"　"," "),CHAR(160)," "))</f>
        <v/>
      </c>
      <c r="C74">
        <f>IF(B74="",0,LEN(B74)-LEN(SUBSTITUTE(B74," ",""))+1)</f>
        <v/>
      </c>
      <c r="D74">
        <f>IF(C74&gt;=1,TRIM(MID(SUBSTITUTE(B74," ",REPT(" ",200)),1,200)),"")</f>
        <v/>
      </c>
      <c r="E74">
        <f>IF(C74&gt;=2,TRIM(MID(SUBSTITUTE(B74," ",REPT(" ",200)),201,200)),"")</f>
        <v/>
      </c>
      <c r="F74">
        <f>IF(C74&gt;=3,TRIM(MID(SUBSTITUTE(B74," ",REPT(" ",200)),401,200)),"")</f>
        <v/>
      </c>
      <c r="G74">
        <f>IF(C74&gt;=4,TRIM(MID(SUBSTITUTE(B74," ",REPT(" ",200)),601,200)),"")</f>
        <v/>
      </c>
      <c r="H74">
        <f>IF(C74&gt;=5,TRIM(MID(SUBSTITUTE(B74," ",REPT(" ",200)),801,200)),"")</f>
        <v/>
      </c>
      <c r="I74">
        <f>IF(C74&gt;=6,TRIM(MID(SUBSTITUTE(B74," ",REPT(" ",200)),1001,200)),"")</f>
        <v/>
      </c>
      <c r="J74">
        <f>IF(C74&gt;=7,TRIM(MID(SUBSTITUTE(B74," ",REPT(" ",200)),1201,200)),"")</f>
        <v/>
      </c>
      <c r="K74">
        <f>IF(C74&gt;=8,TRIM(MID(SUBSTITUTE(B74," ",REPT(" ",200)),1401,200)),"")</f>
        <v/>
      </c>
      <c r="L74">
        <f>SUBSTITUTE(SUBSTITUTE(SUBSTITUTE(D74,"年","-"),"組","-"),"番","")</f>
        <v/>
      </c>
      <c r="M74">
        <f>IF(D74="",0,IF(ISNUMBER(VALUE(SUBSTITUTE(L74,"-",""))),1,0))</f>
        <v/>
      </c>
      <c r="N74">
        <f>IF(M74=0,"",IFERROR(VALUE(TRIM(MID(SUBSTITUTE(L74,"-",REPT(" ",100)),101,100))),""))</f>
        <v/>
      </c>
      <c r="O74">
        <f>IF(M74=0,"",IFERROR(VALUE(TRIM(RIGHT(SUBSTITUTE(L74,"-",REPT(" ",100)),100))),""))</f>
        <v/>
      </c>
      <c r="P74">
        <f>IF(B74="","",TRIM(INDEX($D74:$K74,IF(M74=1,2,1))&amp;IF(AD74&gt;=2," "&amp;INDEX($D74:$K74,IF(M74=1,2,1)+1),"")&amp;IF(AD74&gt;=3," "&amp;INDEX($D74:$K74,IF(M74=1,2,1)+2),"")))</f>
        <v/>
      </c>
      <c r="Q74">
        <f>IF(C74&lt;2,"",TRIM(IF(AND(2&gt;=(IF(M74=1,2,1)+AD74),2&lt;=C74-IF(S74="",0,1)),E74&amp;" ","")&amp;IF(AND(3&gt;=(IF(M74=1,2,1)+AD74),3&lt;=C74-IF(S74="",0,1)),F74&amp;" ","")&amp;IF(AND(4&gt;=(IF(M74=1,2,1)+AD74),4&lt;=C74-IF(S74="",0,1)),G74&amp;" ","")&amp;IF(AND(5&gt;=(IF(M74=1,2,1)+AD74),5&lt;=C74-IF(S74="",0,1)),H74&amp;" ","")&amp;IF(AND(6&gt;=(IF(M74=1,2,1)+AD74),6&lt;=C74-IF(S74="",0,1)),I74&amp;" ","")&amp;IF(AND(7&gt;=(IF(M74=1,2,1)+AD74),7&lt;=C74-IF(S74="",0,1)),J74&amp;" ","")&amp;IF(AND(8&gt;=(IF(M74=1,2,1)+AD74),8&lt;=C74-IF(S74="",0,1)),K74&amp;" ","")))</f>
        <v/>
      </c>
      <c r="R74">
        <f>IF(Q74="","",IFERROR(INDEX(資格マスタ!$B:$B,MATCH(ASC(SUBSTITUTE(SUBSTITUTE(Q74," ",""),"　","")),資格マスタ!$D:$D,0)),Q74))</f>
        <v/>
      </c>
      <c r="S74" s="132">
        <f>IF(C74&lt;2,"",IFERROR(IF(OR(LEFT(INDEX(D74:K74,MIN(8,MAX(1,C74))),2)="令和",LEFT(INDEX(D74:K74,MIN(8,MAX(1,C74))),2)="平成",LEFT(INDEX(D74:K74,MIN(8,MAX(1,C74))),2)="昭和"),DATE(VALUE(MID(INDEX(D74:K74,MIN(8,MAX(1,C74))),3,FIND("年",INDEX(D74:K74,MIN(8,MAX(1,C74))))-3))+IF(LEFT(INDEX(D74:K74,MIN(8,MAX(1,C74))),2)="令和",2018,IF(LEFT(INDEX(D74:K74,MIN(8,MAX(1,C74))),2)="平成",1988,1925)),VALUE(MID(INDEX(D74:K74,MIN(8,MAX(1,C74))),FIND("年",INDEX(D74:K74,MIN(8,MAX(1,C74))))+1,FIND("月",INDEX(D74:K74,MIN(8,MAX(1,C74))))-FIND("年",INDEX(D74:K74,MIN(8,MAX(1,C74))))-1)),VALUE(SUBSTITUTE(MID(INDEX(D74:K74,MIN(8,MAX(1,C74))),FIND("月",INDEX(D74:K74,MIN(8,MAX(1,C74))))+1,10),"日",""))),DATE(VALUE(TRIM(MID(SUBSTITUTE(AA74,"/",REPT(" ",50)),1,50))),VALUE(TRIM(MID(SUBSTITUTE(AA74,"/",REPT(" ",50)),51,50))),VALUE(TRIM(MID(SUBSTITUTE(AA74,"/",REPT(" ",50)),101,50))))),IFERROR(DATEVALUE(INDEX(D74:K74,MIN(8,MAX(1,C74)))),"")))</f>
        <v/>
      </c>
      <c r="T74">
        <f>IF(B74="","",IF(AB74&lt;&gt;"",AB74,IFERROR(MATCH(SUBSTITUTE(SUBSTITUTE(P74," ",""),"　",""),入力!$AJ$5:$AJ$44,0),"")))</f>
        <v/>
      </c>
      <c r="U74">
        <f>IF(T74="","",INDEX(入力!$D$5:$D$44,T74))</f>
        <v/>
      </c>
      <c r="V74">
        <f>IF(B74="","",IF(T74="","要確認（名簿と照合できません）",IF(R74="","要確認（資格名がありません）",IF(S74="","要確認（取得日が読めません）",IF((IF(INDEX(入力!$N$5:$N$44,T74)=R74,1,0)+IF(INDEX(入力!$P$5:$P$44,T74)=R74,1,0)+IF(INDEX(入力!$R$5:$R$44,T74)=R74,1,0)+IF(INDEX(入力!$T$5:$T$44,T74)=R74,1,0)+IF(INDEX(入力!$V$5:$V$44,T74)=R74,1,0)+IF(INDEX(入力!$X$5:$X$44,T74)=R74,1,0))+(COUNTIFS($T$6:$T$205,T74,$R$6:$R$205,R74,$X$6:$X$205,"&lt;"&amp;X74))&gt;0,"重複","反映")))))</f>
        <v/>
      </c>
      <c r="W74">
        <f>IF(V74="反映",1,0)</f>
        <v/>
      </c>
      <c r="X74" t="n">
        <v>74</v>
      </c>
      <c r="Y74">
        <f>IF(W74=0,"",COUNTIFS($T$6:$T$205,T74,$W$6:$W$205,1,$S$6:$S$205,"&lt;"&amp;S74)+COUNTIFS($T$6:$T$205,T74,$W$6:$W$205,1,$S$6:$S$205,S74,$X$6:$X$205,"&lt;"&amp;X74)+1)</f>
        <v/>
      </c>
      <c r="Z74">
        <f>IF(Y74="","",T74&amp;"_"&amp;Y74)</f>
        <v/>
      </c>
      <c r="AA74">
        <f>SUBSTITUTE(SUBSTITUTE(SUBSTITUTE(SUBSTITUTE(SUBSTITUTE(INDEX(D74:K74,MIN(8,MAX(1,C74))),"年","/"),"月","/"),"日",""),"-","/"),".","/")</f>
        <v/>
      </c>
      <c r="AB74">
        <f>IFERROR(MATCH(O74,入力!$C$5:$C$44,0),"")</f>
        <v/>
      </c>
      <c r="AC74">
        <f>IF(AB74="","",INDEX(入力!$AJ$5:$AJ$44,AB74))</f>
        <v/>
      </c>
      <c r="AD74">
        <f>IF(INDEX($D74:$K74,IF(M74=1,2,1))=AC74,1,IF(INDEX($D74:$K74,IF(M74=1,2,1))&amp;INDEX($D74:$K74,IF(M74=1,2,1)+1)=AC74,2,IF(INDEX($D74:$K74,IF(M74=1,2,1))&amp;INDEX($D74:$K74,IF(M74=1,2,1)+1)&amp;INDEX($D74:$K74,IF(M74=1,2,1)+2)=AC74,3,IF(AB74&lt;&gt;"",2,IF(ISNUMBER(MATCH(INDEX($D74:$K74,IF(M74=1,2,1)),入力!$AJ$5:$AJ$44,0)),1,IF(ISNUMBER(MATCH(INDEX($D74:$K74,IF(M74=1,2,1))&amp;INDEX($D74:$K74,IF(M74=1,2,1)+1),入力!$AJ$5:$AJ$44,0)),2,IF(ISNUMBER(MATCH(INDEX($D74:$K74,IF(M74=1,2,1))&amp;INDEX($D74:$K74,IF(M74=1,2,1)+1)&amp;INDEX($D74:$K74,IF(M74=1,2,1)+2),入力!$AJ$5:$AJ$44,0)),3,2)))))))</f>
        <v/>
      </c>
    </row>
    <row r="75">
      <c r="A75" s="131" t="n"/>
      <c r="B75">
        <f>TRIM(SUBSTITUTE(SUBSTITUTE(SUBSTITUTE(A75,CHAR(9)," "),"　"," "),CHAR(160)," "))</f>
        <v/>
      </c>
      <c r="C75">
        <f>IF(B75="",0,LEN(B75)-LEN(SUBSTITUTE(B75," ",""))+1)</f>
        <v/>
      </c>
      <c r="D75">
        <f>IF(C75&gt;=1,TRIM(MID(SUBSTITUTE(B75," ",REPT(" ",200)),1,200)),"")</f>
        <v/>
      </c>
      <c r="E75">
        <f>IF(C75&gt;=2,TRIM(MID(SUBSTITUTE(B75," ",REPT(" ",200)),201,200)),"")</f>
        <v/>
      </c>
      <c r="F75">
        <f>IF(C75&gt;=3,TRIM(MID(SUBSTITUTE(B75," ",REPT(" ",200)),401,200)),"")</f>
        <v/>
      </c>
      <c r="G75">
        <f>IF(C75&gt;=4,TRIM(MID(SUBSTITUTE(B75," ",REPT(" ",200)),601,200)),"")</f>
        <v/>
      </c>
      <c r="H75">
        <f>IF(C75&gt;=5,TRIM(MID(SUBSTITUTE(B75," ",REPT(" ",200)),801,200)),"")</f>
        <v/>
      </c>
      <c r="I75">
        <f>IF(C75&gt;=6,TRIM(MID(SUBSTITUTE(B75," ",REPT(" ",200)),1001,200)),"")</f>
        <v/>
      </c>
      <c r="J75">
        <f>IF(C75&gt;=7,TRIM(MID(SUBSTITUTE(B75," ",REPT(" ",200)),1201,200)),"")</f>
        <v/>
      </c>
      <c r="K75">
        <f>IF(C75&gt;=8,TRIM(MID(SUBSTITUTE(B75," ",REPT(" ",200)),1401,200)),"")</f>
        <v/>
      </c>
      <c r="L75">
        <f>SUBSTITUTE(SUBSTITUTE(SUBSTITUTE(D75,"年","-"),"組","-"),"番","")</f>
        <v/>
      </c>
      <c r="M75">
        <f>IF(D75="",0,IF(ISNUMBER(VALUE(SUBSTITUTE(L75,"-",""))),1,0))</f>
        <v/>
      </c>
      <c r="N75">
        <f>IF(M75=0,"",IFERROR(VALUE(TRIM(MID(SUBSTITUTE(L75,"-",REPT(" ",100)),101,100))),""))</f>
        <v/>
      </c>
      <c r="O75">
        <f>IF(M75=0,"",IFERROR(VALUE(TRIM(RIGHT(SUBSTITUTE(L75,"-",REPT(" ",100)),100))),""))</f>
        <v/>
      </c>
      <c r="P75">
        <f>IF(B75="","",TRIM(INDEX($D75:$K75,IF(M75=1,2,1))&amp;IF(AD75&gt;=2," "&amp;INDEX($D75:$K75,IF(M75=1,2,1)+1),"")&amp;IF(AD75&gt;=3," "&amp;INDEX($D75:$K75,IF(M75=1,2,1)+2),"")))</f>
        <v/>
      </c>
      <c r="Q75">
        <f>IF(C75&lt;2,"",TRIM(IF(AND(2&gt;=(IF(M75=1,2,1)+AD75),2&lt;=C75-IF(S75="",0,1)),E75&amp;" ","")&amp;IF(AND(3&gt;=(IF(M75=1,2,1)+AD75),3&lt;=C75-IF(S75="",0,1)),F75&amp;" ","")&amp;IF(AND(4&gt;=(IF(M75=1,2,1)+AD75),4&lt;=C75-IF(S75="",0,1)),G75&amp;" ","")&amp;IF(AND(5&gt;=(IF(M75=1,2,1)+AD75),5&lt;=C75-IF(S75="",0,1)),H75&amp;" ","")&amp;IF(AND(6&gt;=(IF(M75=1,2,1)+AD75),6&lt;=C75-IF(S75="",0,1)),I75&amp;" ","")&amp;IF(AND(7&gt;=(IF(M75=1,2,1)+AD75),7&lt;=C75-IF(S75="",0,1)),J75&amp;" ","")&amp;IF(AND(8&gt;=(IF(M75=1,2,1)+AD75),8&lt;=C75-IF(S75="",0,1)),K75&amp;" ","")))</f>
        <v/>
      </c>
      <c r="R75">
        <f>IF(Q75="","",IFERROR(INDEX(資格マスタ!$B:$B,MATCH(ASC(SUBSTITUTE(SUBSTITUTE(Q75," ",""),"　","")),資格マスタ!$D:$D,0)),Q75))</f>
        <v/>
      </c>
      <c r="S75" s="132">
        <f>IF(C75&lt;2,"",IFERROR(IF(OR(LEFT(INDEX(D75:K75,MIN(8,MAX(1,C75))),2)="令和",LEFT(INDEX(D75:K75,MIN(8,MAX(1,C75))),2)="平成",LEFT(INDEX(D75:K75,MIN(8,MAX(1,C75))),2)="昭和"),DATE(VALUE(MID(INDEX(D75:K75,MIN(8,MAX(1,C75))),3,FIND("年",INDEX(D75:K75,MIN(8,MAX(1,C75))))-3))+IF(LEFT(INDEX(D75:K75,MIN(8,MAX(1,C75))),2)="令和",2018,IF(LEFT(INDEX(D75:K75,MIN(8,MAX(1,C75))),2)="平成",1988,1925)),VALUE(MID(INDEX(D75:K75,MIN(8,MAX(1,C75))),FIND("年",INDEX(D75:K75,MIN(8,MAX(1,C75))))+1,FIND("月",INDEX(D75:K75,MIN(8,MAX(1,C75))))-FIND("年",INDEX(D75:K75,MIN(8,MAX(1,C75))))-1)),VALUE(SUBSTITUTE(MID(INDEX(D75:K75,MIN(8,MAX(1,C75))),FIND("月",INDEX(D75:K75,MIN(8,MAX(1,C75))))+1,10),"日",""))),DATE(VALUE(TRIM(MID(SUBSTITUTE(AA75,"/",REPT(" ",50)),1,50))),VALUE(TRIM(MID(SUBSTITUTE(AA75,"/",REPT(" ",50)),51,50))),VALUE(TRIM(MID(SUBSTITUTE(AA75,"/",REPT(" ",50)),101,50))))),IFERROR(DATEVALUE(INDEX(D75:K75,MIN(8,MAX(1,C75)))),"")))</f>
        <v/>
      </c>
      <c r="T75">
        <f>IF(B75="","",IF(AB75&lt;&gt;"",AB75,IFERROR(MATCH(SUBSTITUTE(SUBSTITUTE(P75," ",""),"　",""),入力!$AJ$5:$AJ$44,0),"")))</f>
        <v/>
      </c>
      <c r="U75">
        <f>IF(T75="","",INDEX(入力!$D$5:$D$44,T75))</f>
        <v/>
      </c>
      <c r="V75">
        <f>IF(B75="","",IF(T75="","要確認（名簿と照合できません）",IF(R75="","要確認（資格名がありません）",IF(S75="","要確認（取得日が読めません）",IF((IF(INDEX(入力!$N$5:$N$44,T75)=R75,1,0)+IF(INDEX(入力!$P$5:$P$44,T75)=R75,1,0)+IF(INDEX(入力!$R$5:$R$44,T75)=R75,1,0)+IF(INDEX(入力!$T$5:$T$44,T75)=R75,1,0)+IF(INDEX(入力!$V$5:$V$44,T75)=R75,1,0)+IF(INDEX(入力!$X$5:$X$44,T75)=R75,1,0))+(COUNTIFS($T$6:$T$205,T75,$R$6:$R$205,R75,$X$6:$X$205,"&lt;"&amp;X75))&gt;0,"重複","反映")))))</f>
        <v/>
      </c>
      <c r="W75">
        <f>IF(V75="反映",1,0)</f>
        <v/>
      </c>
      <c r="X75" t="n">
        <v>75</v>
      </c>
      <c r="Y75">
        <f>IF(W75=0,"",COUNTIFS($T$6:$T$205,T75,$W$6:$W$205,1,$S$6:$S$205,"&lt;"&amp;S75)+COUNTIFS($T$6:$T$205,T75,$W$6:$W$205,1,$S$6:$S$205,S75,$X$6:$X$205,"&lt;"&amp;X75)+1)</f>
        <v/>
      </c>
      <c r="Z75">
        <f>IF(Y75="","",T75&amp;"_"&amp;Y75)</f>
        <v/>
      </c>
      <c r="AA75">
        <f>SUBSTITUTE(SUBSTITUTE(SUBSTITUTE(SUBSTITUTE(SUBSTITUTE(INDEX(D75:K75,MIN(8,MAX(1,C75))),"年","/"),"月","/"),"日",""),"-","/"),".","/")</f>
        <v/>
      </c>
      <c r="AB75">
        <f>IFERROR(MATCH(O75,入力!$C$5:$C$44,0),"")</f>
        <v/>
      </c>
      <c r="AC75">
        <f>IF(AB75="","",INDEX(入力!$AJ$5:$AJ$44,AB75))</f>
        <v/>
      </c>
      <c r="AD75">
        <f>IF(INDEX($D75:$K75,IF(M75=1,2,1))=AC75,1,IF(INDEX($D75:$K75,IF(M75=1,2,1))&amp;INDEX($D75:$K75,IF(M75=1,2,1)+1)=AC75,2,IF(INDEX($D75:$K75,IF(M75=1,2,1))&amp;INDEX($D75:$K75,IF(M75=1,2,1)+1)&amp;INDEX($D75:$K75,IF(M75=1,2,1)+2)=AC75,3,IF(AB75&lt;&gt;"",2,IF(ISNUMBER(MATCH(INDEX($D75:$K75,IF(M75=1,2,1)),入力!$AJ$5:$AJ$44,0)),1,IF(ISNUMBER(MATCH(INDEX($D75:$K75,IF(M75=1,2,1))&amp;INDEX($D75:$K75,IF(M75=1,2,1)+1),入力!$AJ$5:$AJ$44,0)),2,IF(ISNUMBER(MATCH(INDEX($D75:$K75,IF(M75=1,2,1))&amp;INDEX($D75:$K75,IF(M75=1,2,1)+1)&amp;INDEX($D75:$K75,IF(M75=1,2,1)+2),入力!$AJ$5:$AJ$44,0)),3,2)))))))</f>
        <v/>
      </c>
    </row>
    <row r="76">
      <c r="A76" s="131" t="n"/>
      <c r="B76">
        <f>TRIM(SUBSTITUTE(SUBSTITUTE(SUBSTITUTE(A76,CHAR(9)," "),"　"," "),CHAR(160)," "))</f>
        <v/>
      </c>
      <c r="C76">
        <f>IF(B76="",0,LEN(B76)-LEN(SUBSTITUTE(B76," ",""))+1)</f>
        <v/>
      </c>
      <c r="D76">
        <f>IF(C76&gt;=1,TRIM(MID(SUBSTITUTE(B76," ",REPT(" ",200)),1,200)),"")</f>
        <v/>
      </c>
      <c r="E76">
        <f>IF(C76&gt;=2,TRIM(MID(SUBSTITUTE(B76," ",REPT(" ",200)),201,200)),"")</f>
        <v/>
      </c>
      <c r="F76">
        <f>IF(C76&gt;=3,TRIM(MID(SUBSTITUTE(B76," ",REPT(" ",200)),401,200)),"")</f>
        <v/>
      </c>
      <c r="G76">
        <f>IF(C76&gt;=4,TRIM(MID(SUBSTITUTE(B76," ",REPT(" ",200)),601,200)),"")</f>
        <v/>
      </c>
      <c r="H76">
        <f>IF(C76&gt;=5,TRIM(MID(SUBSTITUTE(B76," ",REPT(" ",200)),801,200)),"")</f>
        <v/>
      </c>
      <c r="I76">
        <f>IF(C76&gt;=6,TRIM(MID(SUBSTITUTE(B76," ",REPT(" ",200)),1001,200)),"")</f>
        <v/>
      </c>
      <c r="J76">
        <f>IF(C76&gt;=7,TRIM(MID(SUBSTITUTE(B76," ",REPT(" ",200)),1201,200)),"")</f>
        <v/>
      </c>
      <c r="K76">
        <f>IF(C76&gt;=8,TRIM(MID(SUBSTITUTE(B76," ",REPT(" ",200)),1401,200)),"")</f>
        <v/>
      </c>
      <c r="L76">
        <f>SUBSTITUTE(SUBSTITUTE(SUBSTITUTE(D76,"年","-"),"組","-"),"番","")</f>
        <v/>
      </c>
      <c r="M76">
        <f>IF(D76="",0,IF(ISNUMBER(VALUE(SUBSTITUTE(L76,"-",""))),1,0))</f>
        <v/>
      </c>
      <c r="N76">
        <f>IF(M76=0,"",IFERROR(VALUE(TRIM(MID(SUBSTITUTE(L76,"-",REPT(" ",100)),101,100))),""))</f>
        <v/>
      </c>
      <c r="O76">
        <f>IF(M76=0,"",IFERROR(VALUE(TRIM(RIGHT(SUBSTITUTE(L76,"-",REPT(" ",100)),100))),""))</f>
        <v/>
      </c>
      <c r="P76">
        <f>IF(B76="","",TRIM(INDEX($D76:$K76,IF(M76=1,2,1))&amp;IF(AD76&gt;=2," "&amp;INDEX($D76:$K76,IF(M76=1,2,1)+1),"")&amp;IF(AD76&gt;=3," "&amp;INDEX($D76:$K76,IF(M76=1,2,1)+2),"")))</f>
        <v/>
      </c>
      <c r="Q76">
        <f>IF(C76&lt;2,"",TRIM(IF(AND(2&gt;=(IF(M76=1,2,1)+AD76),2&lt;=C76-IF(S76="",0,1)),E76&amp;" ","")&amp;IF(AND(3&gt;=(IF(M76=1,2,1)+AD76),3&lt;=C76-IF(S76="",0,1)),F76&amp;" ","")&amp;IF(AND(4&gt;=(IF(M76=1,2,1)+AD76),4&lt;=C76-IF(S76="",0,1)),G76&amp;" ","")&amp;IF(AND(5&gt;=(IF(M76=1,2,1)+AD76),5&lt;=C76-IF(S76="",0,1)),H76&amp;" ","")&amp;IF(AND(6&gt;=(IF(M76=1,2,1)+AD76),6&lt;=C76-IF(S76="",0,1)),I76&amp;" ","")&amp;IF(AND(7&gt;=(IF(M76=1,2,1)+AD76),7&lt;=C76-IF(S76="",0,1)),J76&amp;" ","")&amp;IF(AND(8&gt;=(IF(M76=1,2,1)+AD76),8&lt;=C76-IF(S76="",0,1)),K76&amp;" ","")))</f>
        <v/>
      </c>
      <c r="R76">
        <f>IF(Q76="","",IFERROR(INDEX(資格マスタ!$B:$B,MATCH(ASC(SUBSTITUTE(SUBSTITUTE(Q76," ",""),"　","")),資格マスタ!$D:$D,0)),Q76))</f>
        <v/>
      </c>
      <c r="S76" s="132">
        <f>IF(C76&lt;2,"",IFERROR(IF(OR(LEFT(INDEX(D76:K76,MIN(8,MAX(1,C76))),2)="令和",LEFT(INDEX(D76:K76,MIN(8,MAX(1,C76))),2)="平成",LEFT(INDEX(D76:K76,MIN(8,MAX(1,C76))),2)="昭和"),DATE(VALUE(MID(INDEX(D76:K76,MIN(8,MAX(1,C76))),3,FIND("年",INDEX(D76:K76,MIN(8,MAX(1,C76))))-3))+IF(LEFT(INDEX(D76:K76,MIN(8,MAX(1,C76))),2)="令和",2018,IF(LEFT(INDEX(D76:K76,MIN(8,MAX(1,C76))),2)="平成",1988,1925)),VALUE(MID(INDEX(D76:K76,MIN(8,MAX(1,C76))),FIND("年",INDEX(D76:K76,MIN(8,MAX(1,C76))))+1,FIND("月",INDEX(D76:K76,MIN(8,MAX(1,C76))))-FIND("年",INDEX(D76:K76,MIN(8,MAX(1,C76))))-1)),VALUE(SUBSTITUTE(MID(INDEX(D76:K76,MIN(8,MAX(1,C76))),FIND("月",INDEX(D76:K76,MIN(8,MAX(1,C76))))+1,10),"日",""))),DATE(VALUE(TRIM(MID(SUBSTITUTE(AA76,"/",REPT(" ",50)),1,50))),VALUE(TRIM(MID(SUBSTITUTE(AA76,"/",REPT(" ",50)),51,50))),VALUE(TRIM(MID(SUBSTITUTE(AA76,"/",REPT(" ",50)),101,50))))),IFERROR(DATEVALUE(INDEX(D76:K76,MIN(8,MAX(1,C76)))),"")))</f>
        <v/>
      </c>
      <c r="T76">
        <f>IF(B76="","",IF(AB76&lt;&gt;"",AB76,IFERROR(MATCH(SUBSTITUTE(SUBSTITUTE(P76," ",""),"　",""),入力!$AJ$5:$AJ$44,0),"")))</f>
        <v/>
      </c>
      <c r="U76">
        <f>IF(T76="","",INDEX(入力!$D$5:$D$44,T76))</f>
        <v/>
      </c>
      <c r="V76">
        <f>IF(B76="","",IF(T76="","要確認（名簿と照合できません）",IF(R76="","要確認（資格名がありません）",IF(S76="","要確認（取得日が読めません）",IF((IF(INDEX(入力!$N$5:$N$44,T76)=R76,1,0)+IF(INDEX(入力!$P$5:$P$44,T76)=R76,1,0)+IF(INDEX(入力!$R$5:$R$44,T76)=R76,1,0)+IF(INDEX(入力!$T$5:$T$44,T76)=R76,1,0)+IF(INDEX(入力!$V$5:$V$44,T76)=R76,1,0)+IF(INDEX(入力!$X$5:$X$44,T76)=R76,1,0))+(COUNTIFS($T$6:$T$205,T76,$R$6:$R$205,R76,$X$6:$X$205,"&lt;"&amp;X76))&gt;0,"重複","反映")))))</f>
        <v/>
      </c>
      <c r="W76">
        <f>IF(V76="反映",1,0)</f>
        <v/>
      </c>
      <c r="X76" t="n">
        <v>76</v>
      </c>
      <c r="Y76">
        <f>IF(W76=0,"",COUNTIFS($T$6:$T$205,T76,$W$6:$W$205,1,$S$6:$S$205,"&lt;"&amp;S76)+COUNTIFS($T$6:$T$205,T76,$W$6:$W$205,1,$S$6:$S$205,S76,$X$6:$X$205,"&lt;"&amp;X76)+1)</f>
        <v/>
      </c>
      <c r="Z76">
        <f>IF(Y76="","",T76&amp;"_"&amp;Y76)</f>
        <v/>
      </c>
      <c r="AA76">
        <f>SUBSTITUTE(SUBSTITUTE(SUBSTITUTE(SUBSTITUTE(SUBSTITUTE(INDEX(D76:K76,MIN(8,MAX(1,C76))),"年","/"),"月","/"),"日",""),"-","/"),".","/")</f>
        <v/>
      </c>
      <c r="AB76">
        <f>IFERROR(MATCH(O76,入力!$C$5:$C$44,0),"")</f>
        <v/>
      </c>
      <c r="AC76">
        <f>IF(AB76="","",INDEX(入力!$AJ$5:$AJ$44,AB76))</f>
        <v/>
      </c>
      <c r="AD76">
        <f>IF(INDEX($D76:$K76,IF(M76=1,2,1))=AC76,1,IF(INDEX($D76:$K76,IF(M76=1,2,1))&amp;INDEX($D76:$K76,IF(M76=1,2,1)+1)=AC76,2,IF(INDEX($D76:$K76,IF(M76=1,2,1))&amp;INDEX($D76:$K76,IF(M76=1,2,1)+1)&amp;INDEX($D76:$K76,IF(M76=1,2,1)+2)=AC76,3,IF(AB76&lt;&gt;"",2,IF(ISNUMBER(MATCH(INDEX($D76:$K76,IF(M76=1,2,1)),入力!$AJ$5:$AJ$44,0)),1,IF(ISNUMBER(MATCH(INDEX($D76:$K76,IF(M76=1,2,1))&amp;INDEX($D76:$K76,IF(M76=1,2,1)+1),入力!$AJ$5:$AJ$44,0)),2,IF(ISNUMBER(MATCH(INDEX($D76:$K76,IF(M76=1,2,1))&amp;INDEX($D76:$K76,IF(M76=1,2,1)+1)&amp;INDEX($D76:$K76,IF(M76=1,2,1)+2),入力!$AJ$5:$AJ$44,0)),3,2)))))))</f>
        <v/>
      </c>
    </row>
    <row r="77">
      <c r="A77" s="131" t="n"/>
      <c r="B77">
        <f>TRIM(SUBSTITUTE(SUBSTITUTE(SUBSTITUTE(A77,CHAR(9)," "),"　"," "),CHAR(160)," "))</f>
        <v/>
      </c>
      <c r="C77">
        <f>IF(B77="",0,LEN(B77)-LEN(SUBSTITUTE(B77," ",""))+1)</f>
        <v/>
      </c>
      <c r="D77">
        <f>IF(C77&gt;=1,TRIM(MID(SUBSTITUTE(B77," ",REPT(" ",200)),1,200)),"")</f>
        <v/>
      </c>
      <c r="E77">
        <f>IF(C77&gt;=2,TRIM(MID(SUBSTITUTE(B77," ",REPT(" ",200)),201,200)),"")</f>
        <v/>
      </c>
      <c r="F77">
        <f>IF(C77&gt;=3,TRIM(MID(SUBSTITUTE(B77," ",REPT(" ",200)),401,200)),"")</f>
        <v/>
      </c>
      <c r="G77">
        <f>IF(C77&gt;=4,TRIM(MID(SUBSTITUTE(B77," ",REPT(" ",200)),601,200)),"")</f>
        <v/>
      </c>
      <c r="H77">
        <f>IF(C77&gt;=5,TRIM(MID(SUBSTITUTE(B77," ",REPT(" ",200)),801,200)),"")</f>
        <v/>
      </c>
      <c r="I77">
        <f>IF(C77&gt;=6,TRIM(MID(SUBSTITUTE(B77," ",REPT(" ",200)),1001,200)),"")</f>
        <v/>
      </c>
      <c r="J77">
        <f>IF(C77&gt;=7,TRIM(MID(SUBSTITUTE(B77," ",REPT(" ",200)),1201,200)),"")</f>
        <v/>
      </c>
      <c r="K77">
        <f>IF(C77&gt;=8,TRIM(MID(SUBSTITUTE(B77," ",REPT(" ",200)),1401,200)),"")</f>
        <v/>
      </c>
      <c r="L77">
        <f>SUBSTITUTE(SUBSTITUTE(SUBSTITUTE(D77,"年","-"),"組","-"),"番","")</f>
        <v/>
      </c>
      <c r="M77">
        <f>IF(D77="",0,IF(ISNUMBER(VALUE(SUBSTITUTE(L77,"-",""))),1,0))</f>
        <v/>
      </c>
      <c r="N77">
        <f>IF(M77=0,"",IFERROR(VALUE(TRIM(MID(SUBSTITUTE(L77,"-",REPT(" ",100)),101,100))),""))</f>
        <v/>
      </c>
      <c r="O77">
        <f>IF(M77=0,"",IFERROR(VALUE(TRIM(RIGHT(SUBSTITUTE(L77,"-",REPT(" ",100)),100))),""))</f>
        <v/>
      </c>
      <c r="P77">
        <f>IF(B77="","",TRIM(INDEX($D77:$K77,IF(M77=1,2,1))&amp;IF(AD77&gt;=2," "&amp;INDEX($D77:$K77,IF(M77=1,2,1)+1),"")&amp;IF(AD77&gt;=3," "&amp;INDEX($D77:$K77,IF(M77=1,2,1)+2),"")))</f>
        <v/>
      </c>
      <c r="Q77">
        <f>IF(C77&lt;2,"",TRIM(IF(AND(2&gt;=(IF(M77=1,2,1)+AD77),2&lt;=C77-IF(S77="",0,1)),E77&amp;" ","")&amp;IF(AND(3&gt;=(IF(M77=1,2,1)+AD77),3&lt;=C77-IF(S77="",0,1)),F77&amp;" ","")&amp;IF(AND(4&gt;=(IF(M77=1,2,1)+AD77),4&lt;=C77-IF(S77="",0,1)),G77&amp;" ","")&amp;IF(AND(5&gt;=(IF(M77=1,2,1)+AD77),5&lt;=C77-IF(S77="",0,1)),H77&amp;" ","")&amp;IF(AND(6&gt;=(IF(M77=1,2,1)+AD77),6&lt;=C77-IF(S77="",0,1)),I77&amp;" ","")&amp;IF(AND(7&gt;=(IF(M77=1,2,1)+AD77),7&lt;=C77-IF(S77="",0,1)),J77&amp;" ","")&amp;IF(AND(8&gt;=(IF(M77=1,2,1)+AD77),8&lt;=C77-IF(S77="",0,1)),K77&amp;" ","")))</f>
        <v/>
      </c>
      <c r="R77">
        <f>IF(Q77="","",IFERROR(INDEX(資格マスタ!$B:$B,MATCH(ASC(SUBSTITUTE(SUBSTITUTE(Q77," ",""),"　","")),資格マスタ!$D:$D,0)),Q77))</f>
        <v/>
      </c>
      <c r="S77" s="132">
        <f>IF(C77&lt;2,"",IFERROR(IF(OR(LEFT(INDEX(D77:K77,MIN(8,MAX(1,C77))),2)="令和",LEFT(INDEX(D77:K77,MIN(8,MAX(1,C77))),2)="平成",LEFT(INDEX(D77:K77,MIN(8,MAX(1,C77))),2)="昭和"),DATE(VALUE(MID(INDEX(D77:K77,MIN(8,MAX(1,C77))),3,FIND("年",INDEX(D77:K77,MIN(8,MAX(1,C77))))-3))+IF(LEFT(INDEX(D77:K77,MIN(8,MAX(1,C77))),2)="令和",2018,IF(LEFT(INDEX(D77:K77,MIN(8,MAX(1,C77))),2)="平成",1988,1925)),VALUE(MID(INDEX(D77:K77,MIN(8,MAX(1,C77))),FIND("年",INDEX(D77:K77,MIN(8,MAX(1,C77))))+1,FIND("月",INDEX(D77:K77,MIN(8,MAX(1,C77))))-FIND("年",INDEX(D77:K77,MIN(8,MAX(1,C77))))-1)),VALUE(SUBSTITUTE(MID(INDEX(D77:K77,MIN(8,MAX(1,C77))),FIND("月",INDEX(D77:K77,MIN(8,MAX(1,C77))))+1,10),"日",""))),DATE(VALUE(TRIM(MID(SUBSTITUTE(AA77,"/",REPT(" ",50)),1,50))),VALUE(TRIM(MID(SUBSTITUTE(AA77,"/",REPT(" ",50)),51,50))),VALUE(TRIM(MID(SUBSTITUTE(AA77,"/",REPT(" ",50)),101,50))))),IFERROR(DATEVALUE(INDEX(D77:K77,MIN(8,MAX(1,C77)))),"")))</f>
        <v/>
      </c>
      <c r="T77">
        <f>IF(B77="","",IF(AB77&lt;&gt;"",AB77,IFERROR(MATCH(SUBSTITUTE(SUBSTITUTE(P77," ",""),"　",""),入力!$AJ$5:$AJ$44,0),"")))</f>
        <v/>
      </c>
      <c r="U77">
        <f>IF(T77="","",INDEX(入力!$D$5:$D$44,T77))</f>
        <v/>
      </c>
      <c r="V77">
        <f>IF(B77="","",IF(T77="","要確認（名簿と照合できません）",IF(R77="","要確認（資格名がありません）",IF(S77="","要確認（取得日が読めません）",IF((IF(INDEX(入力!$N$5:$N$44,T77)=R77,1,0)+IF(INDEX(入力!$P$5:$P$44,T77)=R77,1,0)+IF(INDEX(入力!$R$5:$R$44,T77)=R77,1,0)+IF(INDEX(入力!$T$5:$T$44,T77)=R77,1,0)+IF(INDEX(入力!$V$5:$V$44,T77)=R77,1,0)+IF(INDEX(入力!$X$5:$X$44,T77)=R77,1,0))+(COUNTIFS($T$6:$T$205,T77,$R$6:$R$205,R77,$X$6:$X$205,"&lt;"&amp;X77))&gt;0,"重複","反映")))))</f>
        <v/>
      </c>
      <c r="W77">
        <f>IF(V77="反映",1,0)</f>
        <v/>
      </c>
      <c r="X77" t="n">
        <v>77</v>
      </c>
      <c r="Y77">
        <f>IF(W77=0,"",COUNTIFS($T$6:$T$205,T77,$W$6:$W$205,1,$S$6:$S$205,"&lt;"&amp;S77)+COUNTIFS($T$6:$T$205,T77,$W$6:$W$205,1,$S$6:$S$205,S77,$X$6:$X$205,"&lt;"&amp;X77)+1)</f>
        <v/>
      </c>
      <c r="Z77">
        <f>IF(Y77="","",T77&amp;"_"&amp;Y77)</f>
        <v/>
      </c>
      <c r="AA77">
        <f>SUBSTITUTE(SUBSTITUTE(SUBSTITUTE(SUBSTITUTE(SUBSTITUTE(INDEX(D77:K77,MIN(8,MAX(1,C77))),"年","/"),"月","/"),"日",""),"-","/"),".","/")</f>
        <v/>
      </c>
      <c r="AB77">
        <f>IFERROR(MATCH(O77,入力!$C$5:$C$44,0),"")</f>
        <v/>
      </c>
      <c r="AC77">
        <f>IF(AB77="","",INDEX(入力!$AJ$5:$AJ$44,AB77))</f>
        <v/>
      </c>
      <c r="AD77">
        <f>IF(INDEX($D77:$K77,IF(M77=1,2,1))=AC77,1,IF(INDEX($D77:$K77,IF(M77=1,2,1))&amp;INDEX($D77:$K77,IF(M77=1,2,1)+1)=AC77,2,IF(INDEX($D77:$K77,IF(M77=1,2,1))&amp;INDEX($D77:$K77,IF(M77=1,2,1)+1)&amp;INDEX($D77:$K77,IF(M77=1,2,1)+2)=AC77,3,IF(AB77&lt;&gt;"",2,IF(ISNUMBER(MATCH(INDEX($D77:$K77,IF(M77=1,2,1)),入力!$AJ$5:$AJ$44,0)),1,IF(ISNUMBER(MATCH(INDEX($D77:$K77,IF(M77=1,2,1))&amp;INDEX($D77:$K77,IF(M77=1,2,1)+1),入力!$AJ$5:$AJ$44,0)),2,IF(ISNUMBER(MATCH(INDEX($D77:$K77,IF(M77=1,2,1))&amp;INDEX($D77:$K77,IF(M77=1,2,1)+1)&amp;INDEX($D77:$K77,IF(M77=1,2,1)+2),入力!$AJ$5:$AJ$44,0)),3,2)))))))</f>
        <v/>
      </c>
    </row>
    <row r="78">
      <c r="A78" s="131" t="n"/>
      <c r="B78">
        <f>TRIM(SUBSTITUTE(SUBSTITUTE(SUBSTITUTE(A78,CHAR(9)," "),"　"," "),CHAR(160)," "))</f>
        <v/>
      </c>
      <c r="C78">
        <f>IF(B78="",0,LEN(B78)-LEN(SUBSTITUTE(B78," ",""))+1)</f>
        <v/>
      </c>
      <c r="D78">
        <f>IF(C78&gt;=1,TRIM(MID(SUBSTITUTE(B78," ",REPT(" ",200)),1,200)),"")</f>
        <v/>
      </c>
      <c r="E78">
        <f>IF(C78&gt;=2,TRIM(MID(SUBSTITUTE(B78," ",REPT(" ",200)),201,200)),"")</f>
        <v/>
      </c>
      <c r="F78">
        <f>IF(C78&gt;=3,TRIM(MID(SUBSTITUTE(B78," ",REPT(" ",200)),401,200)),"")</f>
        <v/>
      </c>
      <c r="G78">
        <f>IF(C78&gt;=4,TRIM(MID(SUBSTITUTE(B78," ",REPT(" ",200)),601,200)),"")</f>
        <v/>
      </c>
      <c r="H78">
        <f>IF(C78&gt;=5,TRIM(MID(SUBSTITUTE(B78," ",REPT(" ",200)),801,200)),"")</f>
        <v/>
      </c>
      <c r="I78">
        <f>IF(C78&gt;=6,TRIM(MID(SUBSTITUTE(B78," ",REPT(" ",200)),1001,200)),"")</f>
        <v/>
      </c>
      <c r="J78">
        <f>IF(C78&gt;=7,TRIM(MID(SUBSTITUTE(B78," ",REPT(" ",200)),1201,200)),"")</f>
        <v/>
      </c>
      <c r="K78">
        <f>IF(C78&gt;=8,TRIM(MID(SUBSTITUTE(B78," ",REPT(" ",200)),1401,200)),"")</f>
        <v/>
      </c>
      <c r="L78">
        <f>SUBSTITUTE(SUBSTITUTE(SUBSTITUTE(D78,"年","-"),"組","-"),"番","")</f>
        <v/>
      </c>
      <c r="M78">
        <f>IF(D78="",0,IF(ISNUMBER(VALUE(SUBSTITUTE(L78,"-",""))),1,0))</f>
        <v/>
      </c>
      <c r="N78">
        <f>IF(M78=0,"",IFERROR(VALUE(TRIM(MID(SUBSTITUTE(L78,"-",REPT(" ",100)),101,100))),""))</f>
        <v/>
      </c>
      <c r="O78">
        <f>IF(M78=0,"",IFERROR(VALUE(TRIM(RIGHT(SUBSTITUTE(L78,"-",REPT(" ",100)),100))),""))</f>
        <v/>
      </c>
      <c r="P78">
        <f>IF(B78="","",TRIM(INDEX($D78:$K78,IF(M78=1,2,1))&amp;IF(AD78&gt;=2," "&amp;INDEX($D78:$K78,IF(M78=1,2,1)+1),"")&amp;IF(AD78&gt;=3," "&amp;INDEX($D78:$K78,IF(M78=1,2,1)+2),"")))</f>
        <v/>
      </c>
      <c r="Q78">
        <f>IF(C78&lt;2,"",TRIM(IF(AND(2&gt;=(IF(M78=1,2,1)+AD78),2&lt;=C78-IF(S78="",0,1)),E78&amp;" ","")&amp;IF(AND(3&gt;=(IF(M78=1,2,1)+AD78),3&lt;=C78-IF(S78="",0,1)),F78&amp;" ","")&amp;IF(AND(4&gt;=(IF(M78=1,2,1)+AD78),4&lt;=C78-IF(S78="",0,1)),G78&amp;" ","")&amp;IF(AND(5&gt;=(IF(M78=1,2,1)+AD78),5&lt;=C78-IF(S78="",0,1)),H78&amp;" ","")&amp;IF(AND(6&gt;=(IF(M78=1,2,1)+AD78),6&lt;=C78-IF(S78="",0,1)),I78&amp;" ","")&amp;IF(AND(7&gt;=(IF(M78=1,2,1)+AD78),7&lt;=C78-IF(S78="",0,1)),J78&amp;" ","")&amp;IF(AND(8&gt;=(IF(M78=1,2,1)+AD78),8&lt;=C78-IF(S78="",0,1)),K78&amp;" ","")))</f>
        <v/>
      </c>
      <c r="R78">
        <f>IF(Q78="","",IFERROR(INDEX(資格マスタ!$B:$B,MATCH(ASC(SUBSTITUTE(SUBSTITUTE(Q78," ",""),"　","")),資格マスタ!$D:$D,0)),Q78))</f>
        <v/>
      </c>
      <c r="S78" s="132">
        <f>IF(C78&lt;2,"",IFERROR(IF(OR(LEFT(INDEX(D78:K78,MIN(8,MAX(1,C78))),2)="令和",LEFT(INDEX(D78:K78,MIN(8,MAX(1,C78))),2)="平成",LEFT(INDEX(D78:K78,MIN(8,MAX(1,C78))),2)="昭和"),DATE(VALUE(MID(INDEX(D78:K78,MIN(8,MAX(1,C78))),3,FIND("年",INDEX(D78:K78,MIN(8,MAX(1,C78))))-3))+IF(LEFT(INDEX(D78:K78,MIN(8,MAX(1,C78))),2)="令和",2018,IF(LEFT(INDEX(D78:K78,MIN(8,MAX(1,C78))),2)="平成",1988,1925)),VALUE(MID(INDEX(D78:K78,MIN(8,MAX(1,C78))),FIND("年",INDEX(D78:K78,MIN(8,MAX(1,C78))))+1,FIND("月",INDEX(D78:K78,MIN(8,MAX(1,C78))))-FIND("年",INDEX(D78:K78,MIN(8,MAX(1,C78))))-1)),VALUE(SUBSTITUTE(MID(INDEX(D78:K78,MIN(8,MAX(1,C78))),FIND("月",INDEX(D78:K78,MIN(8,MAX(1,C78))))+1,10),"日",""))),DATE(VALUE(TRIM(MID(SUBSTITUTE(AA78,"/",REPT(" ",50)),1,50))),VALUE(TRIM(MID(SUBSTITUTE(AA78,"/",REPT(" ",50)),51,50))),VALUE(TRIM(MID(SUBSTITUTE(AA78,"/",REPT(" ",50)),101,50))))),IFERROR(DATEVALUE(INDEX(D78:K78,MIN(8,MAX(1,C78)))),"")))</f>
        <v/>
      </c>
      <c r="T78">
        <f>IF(B78="","",IF(AB78&lt;&gt;"",AB78,IFERROR(MATCH(SUBSTITUTE(SUBSTITUTE(P78," ",""),"　",""),入力!$AJ$5:$AJ$44,0),"")))</f>
        <v/>
      </c>
      <c r="U78">
        <f>IF(T78="","",INDEX(入力!$D$5:$D$44,T78))</f>
        <v/>
      </c>
      <c r="V78">
        <f>IF(B78="","",IF(T78="","要確認（名簿と照合できません）",IF(R78="","要確認（資格名がありません）",IF(S78="","要確認（取得日が読めません）",IF((IF(INDEX(入力!$N$5:$N$44,T78)=R78,1,0)+IF(INDEX(入力!$P$5:$P$44,T78)=R78,1,0)+IF(INDEX(入力!$R$5:$R$44,T78)=R78,1,0)+IF(INDEX(入力!$T$5:$T$44,T78)=R78,1,0)+IF(INDEX(入力!$V$5:$V$44,T78)=R78,1,0)+IF(INDEX(入力!$X$5:$X$44,T78)=R78,1,0))+(COUNTIFS($T$6:$T$205,T78,$R$6:$R$205,R78,$X$6:$X$205,"&lt;"&amp;X78))&gt;0,"重複","反映")))))</f>
        <v/>
      </c>
      <c r="W78">
        <f>IF(V78="反映",1,0)</f>
        <v/>
      </c>
      <c r="X78" t="n">
        <v>78</v>
      </c>
      <c r="Y78">
        <f>IF(W78=0,"",COUNTIFS($T$6:$T$205,T78,$W$6:$W$205,1,$S$6:$S$205,"&lt;"&amp;S78)+COUNTIFS($T$6:$T$205,T78,$W$6:$W$205,1,$S$6:$S$205,S78,$X$6:$X$205,"&lt;"&amp;X78)+1)</f>
        <v/>
      </c>
      <c r="Z78">
        <f>IF(Y78="","",T78&amp;"_"&amp;Y78)</f>
        <v/>
      </c>
      <c r="AA78">
        <f>SUBSTITUTE(SUBSTITUTE(SUBSTITUTE(SUBSTITUTE(SUBSTITUTE(INDEX(D78:K78,MIN(8,MAX(1,C78))),"年","/"),"月","/"),"日",""),"-","/"),".","/")</f>
        <v/>
      </c>
      <c r="AB78">
        <f>IFERROR(MATCH(O78,入力!$C$5:$C$44,0),"")</f>
        <v/>
      </c>
      <c r="AC78">
        <f>IF(AB78="","",INDEX(入力!$AJ$5:$AJ$44,AB78))</f>
        <v/>
      </c>
      <c r="AD78">
        <f>IF(INDEX($D78:$K78,IF(M78=1,2,1))=AC78,1,IF(INDEX($D78:$K78,IF(M78=1,2,1))&amp;INDEX($D78:$K78,IF(M78=1,2,1)+1)=AC78,2,IF(INDEX($D78:$K78,IF(M78=1,2,1))&amp;INDEX($D78:$K78,IF(M78=1,2,1)+1)&amp;INDEX($D78:$K78,IF(M78=1,2,1)+2)=AC78,3,IF(AB78&lt;&gt;"",2,IF(ISNUMBER(MATCH(INDEX($D78:$K78,IF(M78=1,2,1)),入力!$AJ$5:$AJ$44,0)),1,IF(ISNUMBER(MATCH(INDEX($D78:$K78,IF(M78=1,2,1))&amp;INDEX($D78:$K78,IF(M78=1,2,1)+1),入力!$AJ$5:$AJ$44,0)),2,IF(ISNUMBER(MATCH(INDEX($D78:$K78,IF(M78=1,2,1))&amp;INDEX($D78:$K78,IF(M78=1,2,1)+1)&amp;INDEX($D78:$K78,IF(M78=1,2,1)+2),入力!$AJ$5:$AJ$44,0)),3,2)))))))</f>
        <v/>
      </c>
    </row>
    <row r="79">
      <c r="A79" s="131" t="n"/>
      <c r="B79">
        <f>TRIM(SUBSTITUTE(SUBSTITUTE(SUBSTITUTE(A79,CHAR(9)," "),"　"," "),CHAR(160)," "))</f>
        <v/>
      </c>
      <c r="C79">
        <f>IF(B79="",0,LEN(B79)-LEN(SUBSTITUTE(B79," ",""))+1)</f>
        <v/>
      </c>
      <c r="D79">
        <f>IF(C79&gt;=1,TRIM(MID(SUBSTITUTE(B79," ",REPT(" ",200)),1,200)),"")</f>
        <v/>
      </c>
      <c r="E79">
        <f>IF(C79&gt;=2,TRIM(MID(SUBSTITUTE(B79," ",REPT(" ",200)),201,200)),"")</f>
        <v/>
      </c>
      <c r="F79">
        <f>IF(C79&gt;=3,TRIM(MID(SUBSTITUTE(B79," ",REPT(" ",200)),401,200)),"")</f>
        <v/>
      </c>
      <c r="G79">
        <f>IF(C79&gt;=4,TRIM(MID(SUBSTITUTE(B79," ",REPT(" ",200)),601,200)),"")</f>
        <v/>
      </c>
      <c r="H79">
        <f>IF(C79&gt;=5,TRIM(MID(SUBSTITUTE(B79," ",REPT(" ",200)),801,200)),"")</f>
        <v/>
      </c>
      <c r="I79">
        <f>IF(C79&gt;=6,TRIM(MID(SUBSTITUTE(B79," ",REPT(" ",200)),1001,200)),"")</f>
        <v/>
      </c>
      <c r="J79">
        <f>IF(C79&gt;=7,TRIM(MID(SUBSTITUTE(B79," ",REPT(" ",200)),1201,200)),"")</f>
        <v/>
      </c>
      <c r="K79">
        <f>IF(C79&gt;=8,TRIM(MID(SUBSTITUTE(B79," ",REPT(" ",200)),1401,200)),"")</f>
        <v/>
      </c>
      <c r="L79">
        <f>SUBSTITUTE(SUBSTITUTE(SUBSTITUTE(D79,"年","-"),"組","-"),"番","")</f>
        <v/>
      </c>
      <c r="M79">
        <f>IF(D79="",0,IF(ISNUMBER(VALUE(SUBSTITUTE(L79,"-",""))),1,0))</f>
        <v/>
      </c>
      <c r="N79">
        <f>IF(M79=0,"",IFERROR(VALUE(TRIM(MID(SUBSTITUTE(L79,"-",REPT(" ",100)),101,100))),""))</f>
        <v/>
      </c>
      <c r="O79">
        <f>IF(M79=0,"",IFERROR(VALUE(TRIM(RIGHT(SUBSTITUTE(L79,"-",REPT(" ",100)),100))),""))</f>
        <v/>
      </c>
      <c r="P79">
        <f>IF(B79="","",TRIM(INDEX($D79:$K79,IF(M79=1,2,1))&amp;IF(AD79&gt;=2," "&amp;INDEX($D79:$K79,IF(M79=1,2,1)+1),"")&amp;IF(AD79&gt;=3," "&amp;INDEX($D79:$K79,IF(M79=1,2,1)+2),"")))</f>
        <v/>
      </c>
      <c r="Q79">
        <f>IF(C79&lt;2,"",TRIM(IF(AND(2&gt;=(IF(M79=1,2,1)+AD79),2&lt;=C79-IF(S79="",0,1)),E79&amp;" ","")&amp;IF(AND(3&gt;=(IF(M79=1,2,1)+AD79),3&lt;=C79-IF(S79="",0,1)),F79&amp;" ","")&amp;IF(AND(4&gt;=(IF(M79=1,2,1)+AD79),4&lt;=C79-IF(S79="",0,1)),G79&amp;" ","")&amp;IF(AND(5&gt;=(IF(M79=1,2,1)+AD79),5&lt;=C79-IF(S79="",0,1)),H79&amp;" ","")&amp;IF(AND(6&gt;=(IF(M79=1,2,1)+AD79),6&lt;=C79-IF(S79="",0,1)),I79&amp;" ","")&amp;IF(AND(7&gt;=(IF(M79=1,2,1)+AD79),7&lt;=C79-IF(S79="",0,1)),J79&amp;" ","")&amp;IF(AND(8&gt;=(IF(M79=1,2,1)+AD79),8&lt;=C79-IF(S79="",0,1)),K79&amp;" ","")))</f>
        <v/>
      </c>
      <c r="R79">
        <f>IF(Q79="","",IFERROR(INDEX(資格マスタ!$B:$B,MATCH(ASC(SUBSTITUTE(SUBSTITUTE(Q79," ",""),"　","")),資格マスタ!$D:$D,0)),Q79))</f>
        <v/>
      </c>
      <c r="S79" s="132">
        <f>IF(C79&lt;2,"",IFERROR(IF(OR(LEFT(INDEX(D79:K79,MIN(8,MAX(1,C79))),2)="令和",LEFT(INDEX(D79:K79,MIN(8,MAX(1,C79))),2)="平成",LEFT(INDEX(D79:K79,MIN(8,MAX(1,C79))),2)="昭和"),DATE(VALUE(MID(INDEX(D79:K79,MIN(8,MAX(1,C79))),3,FIND("年",INDEX(D79:K79,MIN(8,MAX(1,C79))))-3))+IF(LEFT(INDEX(D79:K79,MIN(8,MAX(1,C79))),2)="令和",2018,IF(LEFT(INDEX(D79:K79,MIN(8,MAX(1,C79))),2)="平成",1988,1925)),VALUE(MID(INDEX(D79:K79,MIN(8,MAX(1,C79))),FIND("年",INDEX(D79:K79,MIN(8,MAX(1,C79))))+1,FIND("月",INDEX(D79:K79,MIN(8,MAX(1,C79))))-FIND("年",INDEX(D79:K79,MIN(8,MAX(1,C79))))-1)),VALUE(SUBSTITUTE(MID(INDEX(D79:K79,MIN(8,MAX(1,C79))),FIND("月",INDEX(D79:K79,MIN(8,MAX(1,C79))))+1,10),"日",""))),DATE(VALUE(TRIM(MID(SUBSTITUTE(AA79,"/",REPT(" ",50)),1,50))),VALUE(TRIM(MID(SUBSTITUTE(AA79,"/",REPT(" ",50)),51,50))),VALUE(TRIM(MID(SUBSTITUTE(AA79,"/",REPT(" ",50)),101,50))))),IFERROR(DATEVALUE(INDEX(D79:K79,MIN(8,MAX(1,C79)))),"")))</f>
        <v/>
      </c>
      <c r="T79">
        <f>IF(B79="","",IF(AB79&lt;&gt;"",AB79,IFERROR(MATCH(SUBSTITUTE(SUBSTITUTE(P79," ",""),"　",""),入力!$AJ$5:$AJ$44,0),"")))</f>
        <v/>
      </c>
      <c r="U79">
        <f>IF(T79="","",INDEX(入力!$D$5:$D$44,T79))</f>
        <v/>
      </c>
      <c r="V79">
        <f>IF(B79="","",IF(T79="","要確認（名簿と照合できません）",IF(R79="","要確認（資格名がありません）",IF(S79="","要確認（取得日が読めません）",IF((IF(INDEX(入力!$N$5:$N$44,T79)=R79,1,0)+IF(INDEX(入力!$P$5:$P$44,T79)=R79,1,0)+IF(INDEX(入力!$R$5:$R$44,T79)=R79,1,0)+IF(INDEX(入力!$T$5:$T$44,T79)=R79,1,0)+IF(INDEX(入力!$V$5:$V$44,T79)=R79,1,0)+IF(INDEX(入力!$X$5:$X$44,T79)=R79,1,0))+(COUNTIFS($T$6:$T$205,T79,$R$6:$R$205,R79,$X$6:$X$205,"&lt;"&amp;X79))&gt;0,"重複","反映")))))</f>
        <v/>
      </c>
      <c r="W79">
        <f>IF(V79="反映",1,0)</f>
        <v/>
      </c>
      <c r="X79" t="n">
        <v>79</v>
      </c>
      <c r="Y79">
        <f>IF(W79=0,"",COUNTIFS($T$6:$T$205,T79,$W$6:$W$205,1,$S$6:$S$205,"&lt;"&amp;S79)+COUNTIFS($T$6:$T$205,T79,$W$6:$W$205,1,$S$6:$S$205,S79,$X$6:$X$205,"&lt;"&amp;X79)+1)</f>
        <v/>
      </c>
      <c r="Z79">
        <f>IF(Y79="","",T79&amp;"_"&amp;Y79)</f>
        <v/>
      </c>
      <c r="AA79">
        <f>SUBSTITUTE(SUBSTITUTE(SUBSTITUTE(SUBSTITUTE(SUBSTITUTE(INDEX(D79:K79,MIN(8,MAX(1,C79))),"年","/"),"月","/"),"日",""),"-","/"),".","/")</f>
        <v/>
      </c>
      <c r="AB79">
        <f>IFERROR(MATCH(O79,入力!$C$5:$C$44,0),"")</f>
        <v/>
      </c>
      <c r="AC79">
        <f>IF(AB79="","",INDEX(入力!$AJ$5:$AJ$44,AB79))</f>
        <v/>
      </c>
      <c r="AD79">
        <f>IF(INDEX($D79:$K79,IF(M79=1,2,1))=AC79,1,IF(INDEX($D79:$K79,IF(M79=1,2,1))&amp;INDEX($D79:$K79,IF(M79=1,2,1)+1)=AC79,2,IF(INDEX($D79:$K79,IF(M79=1,2,1))&amp;INDEX($D79:$K79,IF(M79=1,2,1)+1)&amp;INDEX($D79:$K79,IF(M79=1,2,1)+2)=AC79,3,IF(AB79&lt;&gt;"",2,IF(ISNUMBER(MATCH(INDEX($D79:$K79,IF(M79=1,2,1)),入力!$AJ$5:$AJ$44,0)),1,IF(ISNUMBER(MATCH(INDEX($D79:$K79,IF(M79=1,2,1))&amp;INDEX($D79:$K79,IF(M79=1,2,1)+1),入力!$AJ$5:$AJ$44,0)),2,IF(ISNUMBER(MATCH(INDEX($D79:$K79,IF(M79=1,2,1))&amp;INDEX($D79:$K79,IF(M79=1,2,1)+1)&amp;INDEX($D79:$K79,IF(M79=1,2,1)+2),入力!$AJ$5:$AJ$44,0)),3,2)))))))</f>
        <v/>
      </c>
    </row>
    <row r="80">
      <c r="A80" s="131" t="n"/>
      <c r="B80">
        <f>TRIM(SUBSTITUTE(SUBSTITUTE(SUBSTITUTE(A80,CHAR(9)," "),"　"," "),CHAR(160)," "))</f>
        <v/>
      </c>
      <c r="C80">
        <f>IF(B80="",0,LEN(B80)-LEN(SUBSTITUTE(B80," ",""))+1)</f>
        <v/>
      </c>
      <c r="D80">
        <f>IF(C80&gt;=1,TRIM(MID(SUBSTITUTE(B80," ",REPT(" ",200)),1,200)),"")</f>
        <v/>
      </c>
      <c r="E80">
        <f>IF(C80&gt;=2,TRIM(MID(SUBSTITUTE(B80," ",REPT(" ",200)),201,200)),"")</f>
        <v/>
      </c>
      <c r="F80">
        <f>IF(C80&gt;=3,TRIM(MID(SUBSTITUTE(B80," ",REPT(" ",200)),401,200)),"")</f>
        <v/>
      </c>
      <c r="G80">
        <f>IF(C80&gt;=4,TRIM(MID(SUBSTITUTE(B80," ",REPT(" ",200)),601,200)),"")</f>
        <v/>
      </c>
      <c r="H80">
        <f>IF(C80&gt;=5,TRIM(MID(SUBSTITUTE(B80," ",REPT(" ",200)),801,200)),"")</f>
        <v/>
      </c>
      <c r="I80">
        <f>IF(C80&gt;=6,TRIM(MID(SUBSTITUTE(B80," ",REPT(" ",200)),1001,200)),"")</f>
        <v/>
      </c>
      <c r="J80">
        <f>IF(C80&gt;=7,TRIM(MID(SUBSTITUTE(B80," ",REPT(" ",200)),1201,200)),"")</f>
        <v/>
      </c>
      <c r="K80">
        <f>IF(C80&gt;=8,TRIM(MID(SUBSTITUTE(B80," ",REPT(" ",200)),1401,200)),"")</f>
        <v/>
      </c>
      <c r="L80">
        <f>SUBSTITUTE(SUBSTITUTE(SUBSTITUTE(D80,"年","-"),"組","-"),"番","")</f>
        <v/>
      </c>
      <c r="M80">
        <f>IF(D80="",0,IF(ISNUMBER(VALUE(SUBSTITUTE(L80,"-",""))),1,0))</f>
        <v/>
      </c>
      <c r="N80">
        <f>IF(M80=0,"",IFERROR(VALUE(TRIM(MID(SUBSTITUTE(L80,"-",REPT(" ",100)),101,100))),""))</f>
        <v/>
      </c>
      <c r="O80">
        <f>IF(M80=0,"",IFERROR(VALUE(TRIM(RIGHT(SUBSTITUTE(L80,"-",REPT(" ",100)),100))),""))</f>
        <v/>
      </c>
      <c r="P80">
        <f>IF(B80="","",TRIM(INDEX($D80:$K80,IF(M80=1,2,1))&amp;IF(AD80&gt;=2," "&amp;INDEX($D80:$K80,IF(M80=1,2,1)+1),"")&amp;IF(AD80&gt;=3," "&amp;INDEX($D80:$K80,IF(M80=1,2,1)+2),"")))</f>
        <v/>
      </c>
      <c r="Q80">
        <f>IF(C80&lt;2,"",TRIM(IF(AND(2&gt;=(IF(M80=1,2,1)+AD80),2&lt;=C80-IF(S80="",0,1)),E80&amp;" ","")&amp;IF(AND(3&gt;=(IF(M80=1,2,1)+AD80),3&lt;=C80-IF(S80="",0,1)),F80&amp;" ","")&amp;IF(AND(4&gt;=(IF(M80=1,2,1)+AD80),4&lt;=C80-IF(S80="",0,1)),G80&amp;" ","")&amp;IF(AND(5&gt;=(IF(M80=1,2,1)+AD80),5&lt;=C80-IF(S80="",0,1)),H80&amp;" ","")&amp;IF(AND(6&gt;=(IF(M80=1,2,1)+AD80),6&lt;=C80-IF(S80="",0,1)),I80&amp;" ","")&amp;IF(AND(7&gt;=(IF(M80=1,2,1)+AD80),7&lt;=C80-IF(S80="",0,1)),J80&amp;" ","")&amp;IF(AND(8&gt;=(IF(M80=1,2,1)+AD80),8&lt;=C80-IF(S80="",0,1)),K80&amp;" ","")))</f>
        <v/>
      </c>
      <c r="R80">
        <f>IF(Q80="","",IFERROR(INDEX(資格マスタ!$B:$B,MATCH(ASC(SUBSTITUTE(SUBSTITUTE(Q80," ",""),"　","")),資格マスタ!$D:$D,0)),Q80))</f>
        <v/>
      </c>
      <c r="S80" s="132">
        <f>IF(C80&lt;2,"",IFERROR(IF(OR(LEFT(INDEX(D80:K80,MIN(8,MAX(1,C80))),2)="令和",LEFT(INDEX(D80:K80,MIN(8,MAX(1,C80))),2)="平成",LEFT(INDEX(D80:K80,MIN(8,MAX(1,C80))),2)="昭和"),DATE(VALUE(MID(INDEX(D80:K80,MIN(8,MAX(1,C80))),3,FIND("年",INDEX(D80:K80,MIN(8,MAX(1,C80))))-3))+IF(LEFT(INDEX(D80:K80,MIN(8,MAX(1,C80))),2)="令和",2018,IF(LEFT(INDEX(D80:K80,MIN(8,MAX(1,C80))),2)="平成",1988,1925)),VALUE(MID(INDEX(D80:K80,MIN(8,MAX(1,C80))),FIND("年",INDEX(D80:K80,MIN(8,MAX(1,C80))))+1,FIND("月",INDEX(D80:K80,MIN(8,MAX(1,C80))))-FIND("年",INDEX(D80:K80,MIN(8,MAX(1,C80))))-1)),VALUE(SUBSTITUTE(MID(INDEX(D80:K80,MIN(8,MAX(1,C80))),FIND("月",INDEX(D80:K80,MIN(8,MAX(1,C80))))+1,10),"日",""))),DATE(VALUE(TRIM(MID(SUBSTITUTE(AA80,"/",REPT(" ",50)),1,50))),VALUE(TRIM(MID(SUBSTITUTE(AA80,"/",REPT(" ",50)),51,50))),VALUE(TRIM(MID(SUBSTITUTE(AA80,"/",REPT(" ",50)),101,50))))),IFERROR(DATEVALUE(INDEX(D80:K80,MIN(8,MAX(1,C80)))),"")))</f>
        <v/>
      </c>
      <c r="T80">
        <f>IF(B80="","",IF(AB80&lt;&gt;"",AB80,IFERROR(MATCH(SUBSTITUTE(SUBSTITUTE(P80," ",""),"　",""),入力!$AJ$5:$AJ$44,0),"")))</f>
        <v/>
      </c>
      <c r="U80">
        <f>IF(T80="","",INDEX(入力!$D$5:$D$44,T80))</f>
        <v/>
      </c>
      <c r="V80">
        <f>IF(B80="","",IF(T80="","要確認（名簿と照合できません）",IF(R80="","要確認（資格名がありません）",IF(S80="","要確認（取得日が読めません）",IF((IF(INDEX(入力!$N$5:$N$44,T80)=R80,1,0)+IF(INDEX(入力!$P$5:$P$44,T80)=R80,1,0)+IF(INDEX(入力!$R$5:$R$44,T80)=R80,1,0)+IF(INDEX(入力!$T$5:$T$44,T80)=R80,1,0)+IF(INDEX(入力!$V$5:$V$44,T80)=R80,1,0)+IF(INDEX(入力!$X$5:$X$44,T80)=R80,1,0))+(COUNTIFS($T$6:$T$205,T80,$R$6:$R$205,R80,$X$6:$X$205,"&lt;"&amp;X80))&gt;0,"重複","反映")))))</f>
        <v/>
      </c>
      <c r="W80">
        <f>IF(V80="反映",1,0)</f>
        <v/>
      </c>
      <c r="X80" t="n">
        <v>80</v>
      </c>
      <c r="Y80">
        <f>IF(W80=0,"",COUNTIFS($T$6:$T$205,T80,$W$6:$W$205,1,$S$6:$S$205,"&lt;"&amp;S80)+COUNTIFS($T$6:$T$205,T80,$W$6:$W$205,1,$S$6:$S$205,S80,$X$6:$X$205,"&lt;"&amp;X80)+1)</f>
        <v/>
      </c>
      <c r="Z80">
        <f>IF(Y80="","",T80&amp;"_"&amp;Y80)</f>
        <v/>
      </c>
      <c r="AA80">
        <f>SUBSTITUTE(SUBSTITUTE(SUBSTITUTE(SUBSTITUTE(SUBSTITUTE(INDEX(D80:K80,MIN(8,MAX(1,C80))),"年","/"),"月","/"),"日",""),"-","/"),".","/")</f>
        <v/>
      </c>
      <c r="AB80">
        <f>IFERROR(MATCH(O80,入力!$C$5:$C$44,0),"")</f>
        <v/>
      </c>
      <c r="AC80">
        <f>IF(AB80="","",INDEX(入力!$AJ$5:$AJ$44,AB80))</f>
        <v/>
      </c>
      <c r="AD80">
        <f>IF(INDEX($D80:$K80,IF(M80=1,2,1))=AC80,1,IF(INDEX($D80:$K80,IF(M80=1,2,1))&amp;INDEX($D80:$K80,IF(M80=1,2,1)+1)=AC80,2,IF(INDEX($D80:$K80,IF(M80=1,2,1))&amp;INDEX($D80:$K80,IF(M80=1,2,1)+1)&amp;INDEX($D80:$K80,IF(M80=1,2,1)+2)=AC80,3,IF(AB80&lt;&gt;"",2,IF(ISNUMBER(MATCH(INDEX($D80:$K80,IF(M80=1,2,1)),入力!$AJ$5:$AJ$44,0)),1,IF(ISNUMBER(MATCH(INDEX($D80:$K80,IF(M80=1,2,1))&amp;INDEX($D80:$K80,IF(M80=1,2,1)+1),入力!$AJ$5:$AJ$44,0)),2,IF(ISNUMBER(MATCH(INDEX($D80:$K80,IF(M80=1,2,1))&amp;INDEX($D80:$K80,IF(M80=1,2,1)+1)&amp;INDEX($D80:$K80,IF(M80=1,2,1)+2),入力!$AJ$5:$AJ$44,0)),3,2)))))))</f>
        <v/>
      </c>
    </row>
    <row r="81">
      <c r="A81" s="131" t="n"/>
      <c r="B81">
        <f>TRIM(SUBSTITUTE(SUBSTITUTE(SUBSTITUTE(A81,CHAR(9)," "),"　"," "),CHAR(160)," "))</f>
        <v/>
      </c>
      <c r="C81">
        <f>IF(B81="",0,LEN(B81)-LEN(SUBSTITUTE(B81," ",""))+1)</f>
        <v/>
      </c>
      <c r="D81">
        <f>IF(C81&gt;=1,TRIM(MID(SUBSTITUTE(B81," ",REPT(" ",200)),1,200)),"")</f>
        <v/>
      </c>
      <c r="E81">
        <f>IF(C81&gt;=2,TRIM(MID(SUBSTITUTE(B81," ",REPT(" ",200)),201,200)),"")</f>
        <v/>
      </c>
      <c r="F81">
        <f>IF(C81&gt;=3,TRIM(MID(SUBSTITUTE(B81," ",REPT(" ",200)),401,200)),"")</f>
        <v/>
      </c>
      <c r="G81">
        <f>IF(C81&gt;=4,TRIM(MID(SUBSTITUTE(B81," ",REPT(" ",200)),601,200)),"")</f>
        <v/>
      </c>
      <c r="H81">
        <f>IF(C81&gt;=5,TRIM(MID(SUBSTITUTE(B81," ",REPT(" ",200)),801,200)),"")</f>
        <v/>
      </c>
      <c r="I81">
        <f>IF(C81&gt;=6,TRIM(MID(SUBSTITUTE(B81," ",REPT(" ",200)),1001,200)),"")</f>
        <v/>
      </c>
      <c r="J81">
        <f>IF(C81&gt;=7,TRIM(MID(SUBSTITUTE(B81," ",REPT(" ",200)),1201,200)),"")</f>
        <v/>
      </c>
      <c r="K81">
        <f>IF(C81&gt;=8,TRIM(MID(SUBSTITUTE(B81," ",REPT(" ",200)),1401,200)),"")</f>
        <v/>
      </c>
      <c r="L81">
        <f>SUBSTITUTE(SUBSTITUTE(SUBSTITUTE(D81,"年","-"),"組","-"),"番","")</f>
        <v/>
      </c>
      <c r="M81">
        <f>IF(D81="",0,IF(ISNUMBER(VALUE(SUBSTITUTE(L81,"-",""))),1,0))</f>
        <v/>
      </c>
      <c r="N81">
        <f>IF(M81=0,"",IFERROR(VALUE(TRIM(MID(SUBSTITUTE(L81,"-",REPT(" ",100)),101,100))),""))</f>
        <v/>
      </c>
      <c r="O81">
        <f>IF(M81=0,"",IFERROR(VALUE(TRIM(RIGHT(SUBSTITUTE(L81,"-",REPT(" ",100)),100))),""))</f>
        <v/>
      </c>
      <c r="P81">
        <f>IF(B81="","",TRIM(INDEX($D81:$K81,IF(M81=1,2,1))&amp;IF(AD81&gt;=2," "&amp;INDEX($D81:$K81,IF(M81=1,2,1)+1),"")&amp;IF(AD81&gt;=3," "&amp;INDEX($D81:$K81,IF(M81=1,2,1)+2),"")))</f>
        <v/>
      </c>
      <c r="Q81">
        <f>IF(C81&lt;2,"",TRIM(IF(AND(2&gt;=(IF(M81=1,2,1)+AD81),2&lt;=C81-IF(S81="",0,1)),E81&amp;" ","")&amp;IF(AND(3&gt;=(IF(M81=1,2,1)+AD81),3&lt;=C81-IF(S81="",0,1)),F81&amp;" ","")&amp;IF(AND(4&gt;=(IF(M81=1,2,1)+AD81),4&lt;=C81-IF(S81="",0,1)),G81&amp;" ","")&amp;IF(AND(5&gt;=(IF(M81=1,2,1)+AD81),5&lt;=C81-IF(S81="",0,1)),H81&amp;" ","")&amp;IF(AND(6&gt;=(IF(M81=1,2,1)+AD81),6&lt;=C81-IF(S81="",0,1)),I81&amp;" ","")&amp;IF(AND(7&gt;=(IF(M81=1,2,1)+AD81),7&lt;=C81-IF(S81="",0,1)),J81&amp;" ","")&amp;IF(AND(8&gt;=(IF(M81=1,2,1)+AD81),8&lt;=C81-IF(S81="",0,1)),K81&amp;" ","")))</f>
        <v/>
      </c>
      <c r="R81">
        <f>IF(Q81="","",IFERROR(INDEX(資格マスタ!$B:$B,MATCH(ASC(SUBSTITUTE(SUBSTITUTE(Q81," ",""),"　","")),資格マスタ!$D:$D,0)),Q81))</f>
        <v/>
      </c>
      <c r="S81" s="132">
        <f>IF(C81&lt;2,"",IFERROR(IF(OR(LEFT(INDEX(D81:K81,MIN(8,MAX(1,C81))),2)="令和",LEFT(INDEX(D81:K81,MIN(8,MAX(1,C81))),2)="平成",LEFT(INDEX(D81:K81,MIN(8,MAX(1,C81))),2)="昭和"),DATE(VALUE(MID(INDEX(D81:K81,MIN(8,MAX(1,C81))),3,FIND("年",INDEX(D81:K81,MIN(8,MAX(1,C81))))-3))+IF(LEFT(INDEX(D81:K81,MIN(8,MAX(1,C81))),2)="令和",2018,IF(LEFT(INDEX(D81:K81,MIN(8,MAX(1,C81))),2)="平成",1988,1925)),VALUE(MID(INDEX(D81:K81,MIN(8,MAX(1,C81))),FIND("年",INDEX(D81:K81,MIN(8,MAX(1,C81))))+1,FIND("月",INDEX(D81:K81,MIN(8,MAX(1,C81))))-FIND("年",INDEX(D81:K81,MIN(8,MAX(1,C81))))-1)),VALUE(SUBSTITUTE(MID(INDEX(D81:K81,MIN(8,MAX(1,C81))),FIND("月",INDEX(D81:K81,MIN(8,MAX(1,C81))))+1,10),"日",""))),DATE(VALUE(TRIM(MID(SUBSTITUTE(AA81,"/",REPT(" ",50)),1,50))),VALUE(TRIM(MID(SUBSTITUTE(AA81,"/",REPT(" ",50)),51,50))),VALUE(TRIM(MID(SUBSTITUTE(AA81,"/",REPT(" ",50)),101,50))))),IFERROR(DATEVALUE(INDEX(D81:K81,MIN(8,MAX(1,C81)))),"")))</f>
        <v/>
      </c>
      <c r="T81">
        <f>IF(B81="","",IF(AB81&lt;&gt;"",AB81,IFERROR(MATCH(SUBSTITUTE(SUBSTITUTE(P81," ",""),"　",""),入力!$AJ$5:$AJ$44,0),"")))</f>
        <v/>
      </c>
      <c r="U81">
        <f>IF(T81="","",INDEX(入力!$D$5:$D$44,T81))</f>
        <v/>
      </c>
      <c r="V81">
        <f>IF(B81="","",IF(T81="","要確認（名簿と照合できません）",IF(R81="","要確認（資格名がありません）",IF(S81="","要確認（取得日が読めません）",IF((IF(INDEX(入力!$N$5:$N$44,T81)=R81,1,0)+IF(INDEX(入力!$P$5:$P$44,T81)=R81,1,0)+IF(INDEX(入力!$R$5:$R$44,T81)=R81,1,0)+IF(INDEX(入力!$T$5:$T$44,T81)=R81,1,0)+IF(INDEX(入力!$V$5:$V$44,T81)=R81,1,0)+IF(INDEX(入力!$X$5:$X$44,T81)=R81,1,0))+(COUNTIFS($T$6:$T$205,T81,$R$6:$R$205,R81,$X$6:$X$205,"&lt;"&amp;X81))&gt;0,"重複","反映")))))</f>
        <v/>
      </c>
      <c r="W81">
        <f>IF(V81="反映",1,0)</f>
        <v/>
      </c>
      <c r="X81" t="n">
        <v>81</v>
      </c>
      <c r="Y81">
        <f>IF(W81=0,"",COUNTIFS($T$6:$T$205,T81,$W$6:$W$205,1,$S$6:$S$205,"&lt;"&amp;S81)+COUNTIFS($T$6:$T$205,T81,$W$6:$W$205,1,$S$6:$S$205,S81,$X$6:$X$205,"&lt;"&amp;X81)+1)</f>
        <v/>
      </c>
      <c r="Z81">
        <f>IF(Y81="","",T81&amp;"_"&amp;Y81)</f>
        <v/>
      </c>
      <c r="AA81">
        <f>SUBSTITUTE(SUBSTITUTE(SUBSTITUTE(SUBSTITUTE(SUBSTITUTE(INDEX(D81:K81,MIN(8,MAX(1,C81))),"年","/"),"月","/"),"日",""),"-","/"),".","/")</f>
        <v/>
      </c>
      <c r="AB81">
        <f>IFERROR(MATCH(O81,入力!$C$5:$C$44,0),"")</f>
        <v/>
      </c>
      <c r="AC81">
        <f>IF(AB81="","",INDEX(入力!$AJ$5:$AJ$44,AB81))</f>
        <v/>
      </c>
      <c r="AD81">
        <f>IF(INDEX($D81:$K81,IF(M81=1,2,1))=AC81,1,IF(INDEX($D81:$K81,IF(M81=1,2,1))&amp;INDEX($D81:$K81,IF(M81=1,2,1)+1)=AC81,2,IF(INDEX($D81:$K81,IF(M81=1,2,1))&amp;INDEX($D81:$K81,IF(M81=1,2,1)+1)&amp;INDEX($D81:$K81,IF(M81=1,2,1)+2)=AC81,3,IF(AB81&lt;&gt;"",2,IF(ISNUMBER(MATCH(INDEX($D81:$K81,IF(M81=1,2,1)),入力!$AJ$5:$AJ$44,0)),1,IF(ISNUMBER(MATCH(INDEX($D81:$K81,IF(M81=1,2,1))&amp;INDEX($D81:$K81,IF(M81=1,2,1)+1),入力!$AJ$5:$AJ$44,0)),2,IF(ISNUMBER(MATCH(INDEX($D81:$K81,IF(M81=1,2,1))&amp;INDEX($D81:$K81,IF(M81=1,2,1)+1)&amp;INDEX($D81:$K81,IF(M81=1,2,1)+2),入力!$AJ$5:$AJ$44,0)),3,2)))))))</f>
        <v/>
      </c>
    </row>
    <row r="82">
      <c r="A82" s="131" t="n"/>
      <c r="B82">
        <f>TRIM(SUBSTITUTE(SUBSTITUTE(SUBSTITUTE(A82,CHAR(9)," "),"　"," "),CHAR(160)," "))</f>
        <v/>
      </c>
      <c r="C82">
        <f>IF(B82="",0,LEN(B82)-LEN(SUBSTITUTE(B82," ",""))+1)</f>
        <v/>
      </c>
      <c r="D82">
        <f>IF(C82&gt;=1,TRIM(MID(SUBSTITUTE(B82," ",REPT(" ",200)),1,200)),"")</f>
        <v/>
      </c>
      <c r="E82">
        <f>IF(C82&gt;=2,TRIM(MID(SUBSTITUTE(B82," ",REPT(" ",200)),201,200)),"")</f>
        <v/>
      </c>
      <c r="F82">
        <f>IF(C82&gt;=3,TRIM(MID(SUBSTITUTE(B82," ",REPT(" ",200)),401,200)),"")</f>
        <v/>
      </c>
      <c r="G82">
        <f>IF(C82&gt;=4,TRIM(MID(SUBSTITUTE(B82," ",REPT(" ",200)),601,200)),"")</f>
        <v/>
      </c>
      <c r="H82">
        <f>IF(C82&gt;=5,TRIM(MID(SUBSTITUTE(B82," ",REPT(" ",200)),801,200)),"")</f>
        <v/>
      </c>
      <c r="I82">
        <f>IF(C82&gt;=6,TRIM(MID(SUBSTITUTE(B82," ",REPT(" ",200)),1001,200)),"")</f>
        <v/>
      </c>
      <c r="J82">
        <f>IF(C82&gt;=7,TRIM(MID(SUBSTITUTE(B82," ",REPT(" ",200)),1201,200)),"")</f>
        <v/>
      </c>
      <c r="K82">
        <f>IF(C82&gt;=8,TRIM(MID(SUBSTITUTE(B82," ",REPT(" ",200)),1401,200)),"")</f>
        <v/>
      </c>
      <c r="L82">
        <f>SUBSTITUTE(SUBSTITUTE(SUBSTITUTE(D82,"年","-"),"組","-"),"番","")</f>
        <v/>
      </c>
      <c r="M82">
        <f>IF(D82="",0,IF(ISNUMBER(VALUE(SUBSTITUTE(L82,"-",""))),1,0))</f>
        <v/>
      </c>
      <c r="N82">
        <f>IF(M82=0,"",IFERROR(VALUE(TRIM(MID(SUBSTITUTE(L82,"-",REPT(" ",100)),101,100))),""))</f>
        <v/>
      </c>
      <c r="O82">
        <f>IF(M82=0,"",IFERROR(VALUE(TRIM(RIGHT(SUBSTITUTE(L82,"-",REPT(" ",100)),100))),""))</f>
        <v/>
      </c>
      <c r="P82">
        <f>IF(B82="","",TRIM(INDEX($D82:$K82,IF(M82=1,2,1))&amp;IF(AD82&gt;=2," "&amp;INDEX($D82:$K82,IF(M82=1,2,1)+1),"")&amp;IF(AD82&gt;=3," "&amp;INDEX($D82:$K82,IF(M82=1,2,1)+2),"")))</f>
        <v/>
      </c>
      <c r="Q82">
        <f>IF(C82&lt;2,"",TRIM(IF(AND(2&gt;=(IF(M82=1,2,1)+AD82),2&lt;=C82-IF(S82="",0,1)),E82&amp;" ","")&amp;IF(AND(3&gt;=(IF(M82=1,2,1)+AD82),3&lt;=C82-IF(S82="",0,1)),F82&amp;" ","")&amp;IF(AND(4&gt;=(IF(M82=1,2,1)+AD82),4&lt;=C82-IF(S82="",0,1)),G82&amp;" ","")&amp;IF(AND(5&gt;=(IF(M82=1,2,1)+AD82),5&lt;=C82-IF(S82="",0,1)),H82&amp;" ","")&amp;IF(AND(6&gt;=(IF(M82=1,2,1)+AD82),6&lt;=C82-IF(S82="",0,1)),I82&amp;" ","")&amp;IF(AND(7&gt;=(IF(M82=1,2,1)+AD82),7&lt;=C82-IF(S82="",0,1)),J82&amp;" ","")&amp;IF(AND(8&gt;=(IF(M82=1,2,1)+AD82),8&lt;=C82-IF(S82="",0,1)),K82&amp;" ","")))</f>
        <v/>
      </c>
      <c r="R82">
        <f>IF(Q82="","",IFERROR(INDEX(資格マスタ!$B:$B,MATCH(ASC(SUBSTITUTE(SUBSTITUTE(Q82," ",""),"　","")),資格マスタ!$D:$D,0)),Q82))</f>
        <v/>
      </c>
      <c r="S82" s="132">
        <f>IF(C82&lt;2,"",IFERROR(IF(OR(LEFT(INDEX(D82:K82,MIN(8,MAX(1,C82))),2)="令和",LEFT(INDEX(D82:K82,MIN(8,MAX(1,C82))),2)="平成",LEFT(INDEX(D82:K82,MIN(8,MAX(1,C82))),2)="昭和"),DATE(VALUE(MID(INDEX(D82:K82,MIN(8,MAX(1,C82))),3,FIND("年",INDEX(D82:K82,MIN(8,MAX(1,C82))))-3))+IF(LEFT(INDEX(D82:K82,MIN(8,MAX(1,C82))),2)="令和",2018,IF(LEFT(INDEX(D82:K82,MIN(8,MAX(1,C82))),2)="平成",1988,1925)),VALUE(MID(INDEX(D82:K82,MIN(8,MAX(1,C82))),FIND("年",INDEX(D82:K82,MIN(8,MAX(1,C82))))+1,FIND("月",INDEX(D82:K82,MIN(8,MAX(1,C82))))-FIND("年",INDEX(D82:K82,MIN(8,MAX(1,C82))))-1)),VALUE(SUBSTITUTE(MID(INDEX(D82:K82,MIN(8,MAX(1,C82))),FIND("月",INDEX(D82:K82,MIN(8,MAX(1,C82))))+1,10),"日",""))),DATE(VALUE(TRIM(MID(SUBSTITUTE(AA82,"/",REPT(" ",50)),1,50))),VALUE(TRIM(MID(SUBSTITUTE(AA82,"/",REPT(" ",50)),51,50))),VALUE(TRIM(MID(SUBSTITUTE(AA82,"/",REPT(" ",50)),101,50))))),IFERROR(DATEVALUE(INDEX(D82:K82,MIN(8,MAX(1,C82)))),"")))</f>
        <v/>
      </c>
      <c r="T82">
        <f>IF(B82="","",IF(AB82&lt;&gt;"",AB82,IFERROR(MATCH(SUBSTITUTE(SUBSTITUTE(P82," ",""),"　",""),入力!$AJ$5:$AJ$44,0),"")))</f>
        <v/>
      </c>
      <c r="U82">
        <f>IF(T82="","",INDEX(入力!$D$5:$D$44,T82))</f>
        <v/>
      </c>
      <c r="V82">
        <f>IF(B82="","",IF(T82="","要確認（名簿と照合できません）",IF(R82="","要確認（資格名がありません）",IF(S82="","要確認（取得日が読めません）",IF((IF(INDEX(入力!$N$5:$N$44,T82)=R82,1,0)+IF(INDEX(入力!$P$5:$P$44,T82)=R82,1,0)+IF(INDEX(入力!$R$5:$R$44,T82)=R82,1,0)+IF(INDEX(入力!$T$5:$T$44,T82)=R82,1,0)+IF(INDEX(入力!$V$5:$V$44,T82)=R82,1,0)+IF(INDEX(入力!$X$5:$X$44,T82)=R82,1,0))+(COUNTIFS($T$6:$T$205,T82,$R$6:$R$205,R82,$X$6:$X$205,"&lt;"&amp;X82))&gt;0,"重複","反映")))))</f>
        <v/>
      </c>
      <c r="W82">
        <f>IF(V82="反映",1,0)</f>
        <v/>
      </c>
      <c r="X82" t="n">
        <v>82</v>
      </c>
      <c r="Y82">
        <f>IF(W82=0,"",COUNTIFS($T$6:$T$205,T82,$W$6:$W$205,1,$S$6:$S$205,"&lt;"&amp;S82)+COUNTIFS($T$6:$T$205,T82,$W$6:$W$205,1,$S$6:$S$205,S82,$X$6:$X$205,"&lt;"&amp;X82)+1)</f>
        <v/>
      </c>
      <c r="Z82">
        <f>IF(Y82="","",T82&amp;"_"&amp;Y82)</f>
        <v/>
      </c>
      <c r="AA82">
        <f>SUBSTITUTE(SUBSTITUTE(SUBSTITUTE(SUBSTITUTE(SUBSTITUTE(INDEX(D82:K82,MIN(8,MAX(1,C82))),"年","/"),"月","/"),"日",""),"-","/"),".","/")</f>
        <v/>
      </c>
      <c r="AB82">
        <f>IFERROR(MATCH(O82,入力!$C$5:$C$44,0),"")</f>
        <v/>
      </c>
      <c r="AC82">
        <f>IF(AB82="","",INDEX(入力!$AJ$5:$AJ$44,AB82))</f>
        <v/>
      </c>
      <c r="AD82">
        <f>IF(INDEX($D82:$K82,IF(M82=1,2,1))=AC82,1,IF(INDEX($D82:$K82,IF(M82=1,2,1))&amp;INDEX($D82:$K82,IF(M82=1,2,1)+1)=AC82,2,IF(INDEX($D82:$K82,IF(M82=1,2,1))&amp;INDEX($D82:$K82,IF(M82=1,2,1)+1)&amp;INDEX($D82:$K82,IF(M82=1,2,1)+2)=AC82,3,IF(AB82&lt;&gt;"",2,IF(ISNUMBER(MATCH(INDEX($D82:$K82,IF(M82=1,2,1)),入力!$AJ$5:$AJ$44,0)),1,IF(ISNUMBER(MATCH(INDEX($D82:$K82,IF(M82=1,2,1))&amp;INDEX($D82:$K82,IF(M82=1,2,1)+1),入力!$AJ$5:$AJ$44,0)),2,IF(ISNUMBER(MATCH(INDEX($D82:$K82,IF(M82=1,2,1))&amp;INDEX($D82:$K82,IF(M82=1,2,1)+1)&amp;INDEX($D82:$K82,IF(M82=1,2,1)+2),入力!$AJ$5:$AJ$44,0)),3,2)))))))</f>
        <v/>
      </c>
    </row>
    <row r="83">
      <c r="A83" s="131" t="n"/>
      <c r="B83">
        <f>TRIM(SUBSTITUTE(SUBSTITUTE(SUBSTITUTE(A83,CHAR(9)," "),"　"," "),CHAR(160)," "))</f>
        <v/>
      </c>
      <c r="C83">
        <f>IF(B83="",0,LEN(B83)-LEN(SUBSTITUTE(B83," ",""))+1)</f>
        <v/>
      </c>
      <c r="D83">
        <f>IF(C83&gt;=1,TRIM(MID(SUBSTITUTE(B83," ",REPT(" ",200)),1,200)),"")</f>
        <v/>
      </c>
      <c r="E83">
        <f>IF(C83&gt;=2,TRIM(MID(SUBSTITUTE(B83," ",REPT(" ",200)),201,200)),"")</f>
        <v/>
      </c>
      <c r="F83">
        <f>IF(C83&gt;=3,TRIM(MID(SUBSTITUTE(B83," ",REPT(" ",200)),401,200)),"")</f>
        <v/>
      </c>
      <c r="G83">
        <f>IF(C83&gt;=4,TRIM(MID(SUBSTITUTE(B83," ",REPT(" ",200)),601,200)),"")</f>
        <v/>
      </c>
      <c r="H83">
        <f>IF(C83&gt;=5,TRIM(MID(SUBSTITUTE(B83," ",REPT(" ",200)),801,200)),"")</f>
        <v/>
      </c>
      <c r="I83">
        <f>IF(C83&gt;=6,TRIM(MID(SUBSTITUTE(B83," ",REPT(" ",200)),1001,200)),"")</f>
        <v/>
      </c>
      <c r="J83">
        <f>IF(C83&gt;=7,TRIM(MID(SUBSTITUTE(B83," ",REPT(" ",200)),1201,200)),"")</f>
        <v/>
      </c>
      <c r="K83">
        <f>IF(C83&gt;=8,TRIM(MID(SUBSTITUTE(B83," ",REPT(" ",200)),1401,200)),"")</f>
        <v/>
      </c>
      <c r="L83">
        <f>SUBSTITUTE(SUBSTITUTE(SUBSTITUTE(D83,"年","-"),"組","-"),"番","")</f>
        <v/>
      </c>
      <c r="M83">
        <f>IF(D83="",0,IF(ISNUMBER(VALUE(SUBSTITUTE(L83,"-",""))),1,0))</f>
        <v/>
      </c>
      <c r="N83">
        <f>IF(M83=0,"",IFERROR(VALUE(TRIM(MID(SUBSTITUTE(L83,"-",REPT(" ",100)),101,100))),""))</f>
        <v/>
      </c>
      <c r="O83">
        <f>IF(M83=0,"",IFERROR(VALUE(TRIM(RIGHT(SUBSTITUTE(L83,"-",REPT(" ",100)),100))),""))</f>
        <v/>
      </c>
      <c r="P83">
        <f>IF(B83="","",TRIM(INDEX($D83:$K83,IF(M83=1,2,1))&amp;IF(AD83&gt;=2," "&amp;INDEX($D83:$K83,IF(M83=1,2,1)+1),"")&amp;IF(AD83&gt;=3," "&amp;INDEX($D83:$K83,IF(M83=1,2,1)+2),"")))</f>
        <v/>
      </c>
      <c r="Q83">
        <f>IF(C83&lt;2,"",TRIM(IF(AND(2&gt;=(IF(M83=1,2,1)+AD83),2&lt;=C83-IF(S83="",0,1)),E83&amp;" ","")&amp;IF(AND(3&gt;=(IF(M83=1,2,1)+AD83),3&lt;=C83-IF(S83="",0,1)),F83&amp;" ","")&amp;IF(AND(4&gt;=(IF(M83=1,2,1)+AD83),4&lt;=C83-IF(S83="",0,1)),G83&amp;" ","")&amp;IF(AND(5&gt;=(IF(M83=1,2,1)+AD83),5&lt;=C83-IF(S83="",0,1)),H83&amp;" ","")&amp;IF(AND(6&gt;=(IF(M83=1,2,1)+AD83),6&lt;=C83-IF(S83="",0,1)),I83&amp;" ","")&amp;IF(AND(7&gt;=(IF(M83=1,2,1)+AD83),7&lt;=C83-IF(S83="",0,1)),J83&amp;" ","")&amp;IF(AND(8&gt;=(IF(M83=1,2,1)+AD83),8&lt;=C83-IF(S83="",0,1)),K83&amp;" ","")))</f>
        <v/>
      </c>
      <c r="R83">
        <f>IF(Q83="","",IFERROR(INDEX(資格マスタ!$B:$B,MATCH(ASC(SUBSTITUTE(SUBSTITUTE(Q83," ",""),"　","")),資格マスタ!$D:$D,0)),Q83))</f>
        <v/>
      </c>
      <c r="S83" s="132">
        <f>IF(C83&lt;2,"",IFERROR(IF(OR(LEFT(INDEX(D83:K83,MIN(8,MAX(1,C83))),2)="令和",LEFT(INDEX(D83:K83,MIN(8,MAX(1,C83))),2)="平成",LEFT(INDEX(D83:K83,MIN(8,MAX(1,C83))),2)="昭和"),DATE(VALUE(MID(INDEX(D83:K83,MIN(8,MAX(1,C83))),3,FIND("年",INDEX(D83:K83,MIN(8,MAX(1,C83))))-3))+IF(LEFT(INDEX(D83:K83,MIN(8,MAX(1,C83))),2)="令和",2018,IF(LEFT(INDEX(D83:K83,MIN(8,MAX(1,C83))),2)="平成",1988,1925)),VALUE(MID(INDEX(D83:K83,MIN(8,MAX(1,C83))),FIND("年",INDEX(D83:K83,MIN(8,MAX(1,C83))))+1,FIND("月",INDEX(D83:K83,MIN(8,MAX(1,C83))))-FIND("年",INDEX(D83:K83,MIN(8,MAX(1,C83))))-1)),VALUE(SUBSTITUTE(MID(INDEX(D83:K83,MIN(8,MAX(1,C83))),FIND("月",INDEX(D83:K83,MIN(8,MAX(1,C83))))+1,10),"日",""))),DATE(VALUE(TRIM(MID(SUBSTITUTE(AA83,"/",REPT(" ",50)),1,50))),VALUE(TRIM(MID(SUBSTITUTE(AA83,"/",REPT(" ",50)),51,50))),VALUE(TRIM(MID(SUBSTITUTE(AA83,"/",REPT(" ",50)),101,50))))),IFERROR(DATEVALUE(INDEX(D83:K83,MIN(8,MAX(1,C83)))),"")))</f>
        <v/>
      </c>
      <c r="T83">
        <f>IF(B83="","",IF(AB83&lt;&gt;"",AB83,IFERROR(MATCH(SUBSTITUTE(SUBSTITUTE(P83," ",""),"　",""),入力!$AJ$5:$AJ$44,0),"")))</f>
        <v/>
      </c>
      <c r="U83">
        <f>IF(T83="","",INDEX(入力!$D$5:$D$44,T83))</f>
        <v/>
      </c>
      <c r="V83">
        <f>IF(B83="","",IF(T83="","要確認（名簿と照合できません）",IF(R83="","要確認（資格名がありません）",IF(S83="","要確認（取得日が読めません）",IF((IF(INDEX(入力!$N$5:$N$44,T83)=R83,1,0)+IF(INDEX(入力!$P$5:$P$44,T83)=R83,1,0)+IF(INDEX(入力!$R$5:$R$44,T83)=R83,1,0)+IF(INDEX(入力!$T$5:$T$44,T83)=R83,1,0)+IF(INDEX(入力!$V$5:$V$44,T83)=R83,1,0)+IF(INDEX(入力!$X$5:$X$44,T83)=R83,1,0))+(COUNTIFS($T$6:$T$205,T83,$R$6:$R$205,R83,$X$6:$X$205,"&lt;"&amp;X83))&gt;0,"重複","反映")))))</f>
        <v/>
      </c>
      <c r="W83">
        <f>IF(V83="反映",1,0)</f>
        <v/>
      </c>
      <c r="X83" t="n">
        <v>83</v>
      </c>
      <c r="Y83">
        <f>IF(W83=0,"",COUNTIFS($T$6:$T$205,T83,$W$6:$W$205,1,$S$6:$S$205,"&lt;"&amp;S83)+COUNTIFS($T$6:$T$205,T83,$W$6:$W$205,1,$S$6:$S$205,S83,$X$6:$X$205,"&lt;"&amp;X83)+1)</f>
        <v/>
      </c>
      <c r="Z83">
        <f>IF(Y83="","",T83&amp;"_"&amp;Y83)</f>
        <v/>
      </c>
      <c r="AA83">
        <f>SUBSTITUTE(SUBSTITUTE(SUBSTITUTE(SUBSTITUTE(SUBSTITUTE(INDEX(D83:K83,MIN(8,MAX(1,C83))),"年","/"),"月","/"),"日",""),"-","/"),".","/")</f>
        <v/>
      </c>
      <c r="AB83">
        <f>IFERROR(MATCH(O83,入力!$C$5:$C$44,0),"")</f>
        <v/>
      </c>
      <c r="AC83">
        <f>IF(AB83="","",INDEX(入力!$AJ$5:$AJ$44,AB83))</f>
        <v/>
      </c>
      <c r="AD83">
        <f>IF(INDEX($D83:$K83,IF(M83=1,2,1))=AC83,1,IF(INDEX($D83:$K83,IF(M83=1,2,1))&amp;INDEX($D83:$K83,IF(M83=1,2,1)+1)=AC83,2,IF(INDEX($D83:$K83,IF(M83=1,2,1))&amp;INDEX($D83:$K83,IF(M83=1,2,1)+1)&amp;INDEX($D83:$K83,IF(M83=1,2,1)+2)=AC83,3,IF(AB83&lt;&gt;"",2,IF(ISNUMBER(MATCH(INDEX($D83:$K83,IF(M83=1,2,1)),入力!$AJ$5:$AJ$44,0)),1,IF(ISNUMBER(MATCH(INDEX($D83:$K83,IF(M83=1,2,1))&amp;INDEX($D83:$K83,IF(M83=1,2,1)+1),入力!$AJ$5:$AJ$44,0)),2,IF(ISNUMBER(MATCH(INDEX($D83:$K83,IF(M83=1,2,1))&amp;INDEX($D83:$K83,IF(M83=1,2,1)+1)&amp;INDEX($D83:$K83,IF(M83=1,2,1)+2),入力!$AJ$5:$AJ$44,0)),3,2)))))))</f>
        <v/>
      </c>
    </row>
    <row r="84">
      <c r="A84" s="131" t="n"/>
      <c r="B84">
        <f>TRIM(SUBSTITUTE(SUBSTITUTE(SUBSTITUTE(A84,CHAR(9)," "),"　"," "),CHAR(160)," "))</f>
        <v/>
      </c>
      <c r="C84">
        <f>IF(B84="",0,LEN(B84)-LEN(SUBSTITUTE(B84," ",""))+1)</f>
        <v/>
      </c>
      <c r="D84">
        <f>IF(C84&gt;=1,TRIM(MID(SUBSTITUTE(B84," ",REPT(" ",200)),1,200)),"")</f>
        <v/>
      </c>
      <c r="E84">
        <f>IF(C84&gt;=2,TRIM(MID(SUBSTITUTE(B84," ",REPT(" ",200)),201,200)),"")</f>
        <v/>
      </c>
      <c r="F84">
        <f>IF(C84&gt;=3,TRIM(MID(SUBSTITUTE(B84," ",REPT(" ",200)),401,200)),"")</f>
        <v/>
      </c>
      <c r="G84">
        <f>IF(C84&gt;=4,TRIM(MID(SUBSTITUTE(B84," ",REPT(" ",200)),601,200)),"")</f>
        <v/>
      </c>
      <c r="H84">
        <f>IF(C84&gt;=5,TRIM(MID(SUBSTITUTE(B84," ",REPT(" ",200)),801,200)),"")</f>
        <v/>
      </c>
      <c r="I84">
        <f>IF(C84&gt;=6,TRIM(MID(SUBSTITUTE(B84," ",REPT(" ",200)),1001,200)),"")</f>
        <v/>
      </c>
      <c r="J84">
        <f>IF(C84&gt;=7,TRIM(MID(SUBSTITUTE(B84," ",REPT(" ",200)),1201,200)),"")</f>
        <v/>
      </c>
      <c r="K84">
        <f>IF(C84&gt;=8,TRIM(MID(SUBSTITUTE(B84," ",REPT(" ",200)),1401,200)),"")</f>
        <v/>
      </c>
      <c r="L84">
        <f>SUBSTITUTE(SUBSTITUTE(SUBSTITUTE(D84,"年","-"),"組","-"),"番","")</f>
        <v/>
      </c>
      <c r="M84">
        <f>IF(D84="",0,IF(ISNUMBER(VALUE(SUBSTITUTE(L84,"-",""))),1,0))</f>
        <v/>
      </c>
      <c r="N84">
        <f>IF(M84=0,"",IFERROR(VALUE(TRIM(MID(SUBSTITUTE(L84,"-",REPT(" ",100)),101,100))),""))</f>
        <v/>
      </c>
      <c r="O84">
        <f>IF(M84=0,"",IFERROR(VALUE(TRIM(RIGHT(SUBSTITUTE(L84,"-",REPT(" ",100)),100))),""))</f>
        <v/>
      </c>
      <c r="P84">
        <f>IF(B84="","",TRIM(INDEX($D84:$K84,IF(M84=1,2,1))&amp;IF(AD84&gt;=2," "&amp;INDEX($D84:$K84,IF(M84=1,2,1)+1),"")&amp;IF(AD84&gt;=3," "&amp;INDEX($D84:$K84,IF(M84=1,2,1)+2),"")))</f>
        <v/>
      </c>
      <c r="Q84">
        <f>IF(C84&lt;2,"",TRIM(IF(AND(2&gt;=(IF(M84=1,2,1)+AD84),2&lt;=C84-IF(S84="",0,1)),E84&amp;" ","")&amp;IF(AND(3&gt;=(IF(M84=1,2,1)+AD84),3&lt;=C84-IF(S84="",0,1)),F84&amp;" ","")&amp;IF(AND(4&gt;=(IF(M84=1,2,1)+AD84),4&lt;=C84-IF(S84="",0,1)),G84&amp;" ","")&amp;IF(AND(5&gt;=(IF(M84=1,2,1)+AD84),5&lt;=C84-IF(S84="",0,1)),H84&amp;" ","")&amp;IF(AND(6&gt;=(IF(M84=1,2,1)+AD84),6&lt;=C84-IF(S84="",0,1)),I84&amp;" ","")&amp;IF(AND(7&gt;=(IF(M84=1,2,1)+AD84),7&lt;=C84-IF(S84="",0,1)),J84&amp;" ","")&amp;IF(AND(8&gt;=(IF(M84=1,2,1)+AD84),8&lt;=C84-IF(S84="",0,1)),K84&amp;" ","")))</f>
        <v/>
      </c>
      <c r="R84">
        <f>IF(Q84="","",IFERROR(INDEX(資格マスタ!$B:$B,MATCH(ASC(SUBSTITUTE(SUBSTITUTE(Q84," ",""),"　","")),資格マスタ!$D:$D,0)),Q84))</f>
        <v/>
      </c>
      <c r="S84" s="132">
        <f>IF(C84&lt;2,"",IFERROR(IF(OR(LEFT(INDEX(D84:K84,MIN(8,MAX(1,C84))),2)="令和",LEFT(INDEX(D84:K84,MIN(8,MAX(1,C84))),2)="平成",LEFT(INDEX(D84:K84,MIN(8,MAX(1,C84))),2)="昭和"),DATE(VALUE(MID(INDEX(D84:K84,MIN(8,MAX(1,C84))),3,FIND("年",INDEX(D84:K84,MIN(8,MAX(1,C84))))-3))+IF(LEFT(INDEX(D84:K84,MIN(8,MAX(1,C84))),2)="令和",2018,IF(LEFT(INDEX(D84:K84,MIN(8,MAX(1,C84))),2)="平成",1988,1925)),VALUE(MID(INDEX(D84:K84,MIN(8,MAX(1,C84))),FIND("年",INDEX(D84:K84,MIN(8,MAX(1,C84))))+1,FIND("月",INDEX(D84:K84,MIN(8,MAX(1,C84))))-FIND("年",INDEX(D84:K84,MIN(8,MAX(1,C84))))-1)),VALUE(SUBSTITUTE(MID(INDEX(D84:K84,MIN(8,MAX(1,C84))),FIND("月",INDEX(D84:K84,MIN(8,MAX(1,C84))))+1,10),"日",""))),DATE(VALUE(TRIM(MID(SUBSTITUTE(AA84,"/",REPT(" ",50)),1,50))),VALUE(TRIM(MID(SUBSTITUTE(AA84,"/",REPT(" ",50)),51,50))),VALUE(TRIM(MID(SUBSTITUTE(AA84,"/",REPT(" ",50)),101,50))))),IFERROR(DATEVALUE(INDEX(D84:K84,MIN(8,MAX(1,C84)))),"")))</f>
        <v/>
      </c>
      <c r="T84">
        <f>IF(B84="","",IF(AB84&lt;&gt;"",AB84,IFERROR(MATCH(SUBSTITUTE(SUBSTITUTE(P84," ",""),"　",""),入力!$AJ$5:$AJ$44,0),"")))</f>
        <v/>
      </c>
      <c r="U84">
        <f>IF(T84="","",INDEX(入力!$D$5:$D$44,T84))</f>
        <v/>
      </c>
      <c r="V84">
        <f>IF(B84="","",IF(T84="","要確認（名簿と照合できません）",IF(R84="","要確認（資格名がありません）",IF(S84="","要確認（取得日が読めません）",IF((IF(INDEX(入力!$N$5:$N$44,T84)=R84,1,0)+IF(INDEX(入力!$P$5:$P$44,T84)=R84,1,0)+IF(INDEX(入力!$R$5:$R$44,T84)=R84,1,0)+IF(INDEX(入力!$T$5:$T$44,T84)=R84,1,0)+IF(INDEX(入力!$V$5:$V$44,T84)=R84,1,0)+IF(INDEX(入力!$X$5:$X$44,T84)=R84,1,0))+(COUNTIFS($T$6:$T$205,T84,$R$6:$R$205,R84,$X$6:$X$205,"&lt;"&amp;X84))&gt;0,"重複","反映")))))</f>
        <v/>
      </c>
      <c r="W84">
        <f>IF(V84="反映",1,0)</f>
        <v/>
      </c>
      <c r="X84" t="n">
        <v>84</v>
      </c>
      <c r="Y84">
        <f>IF(W84=0,"",COUNTIFS($T$6:$T$205,T84,$W$6:$W$205,1,$S$6:$S$205,"&lt;"&amp;S84)+COUNTIFS($T$6:$T$205,T84,$W$6:$W$205,1,$S$6:$S$205,S84,$X$6:$X$205,"&lt;"&amp;X84)+1)</f>
        <v/>
      </c>
      <c r="Z84">
        <f>IF(Y84="","",T84&amp;"_"&amp;Y84)</f>
        <v/>
      </c>
      <c r="AA84">
        <f>SUBSTITUTE(SUBSTITUTE(SUBSTITUTE(SUBSTITUTE(SUBSTITUTE(INDEX(D84:K84,MIN(8,MAX(1,C84))),"年","/"),"月","/"),"日",""),"-","/"),".","/")</f>
        <v/>
      </c>
      <c r="AB84">
        <f>IFERROR(MATCH(O84,入力!$C$5:$C$44,0),"")</f>
        <v/>
      </c>
      <c r="AC84">
        <f>IF(AB84="","",INDEX(入力!$AJ$5:$AJ$44,AB84))</f>
        <v/>
      </c>
      <c r="AD84">
        <f>IF(INDEX($D84:$K84,IF(M84=1,2,1))=AC84,1,IF(INDEX($D84:$K84,IF(M84=1,2,1))&amp;INDEX($D84:$K84,IF(M84=1,2,1)+1)=AC84,2,IF(INDEX($D84:$K84,IF(M84=1,2,1))&amp;INDEX($D84:$K84,IF(M84=1,2,1)+1)&amp;INDEX($D84:$K84,IF(M84=1,2,1)+2)=AC84,3,IF(AB84&lt;&gt;"",2,IF(ISNUMBER(MATCH(INDEX($D84:$K84,IF(M84=1,2,1)),入力!$AJ$5:$AJ$44,0)),1,IF(ISNUMBER(MATCH(INDEX($D84:$K84,IF(M84=1,2,1))&amp;INDEX($D84:$K84,IF(M84=1,2,1)+1),入力!$AJ$5:$AJ$44,0)),2,IF(ISNUMBER(MATCH(INDEX($D84:$K84,IF(M84=1,2,1))&amp;INDEX($D84:$K84,IF(M84=1,2,1)+1)&amp;INDEX($D84:$K84,IF(M84=1,2,1)+2),入力!$AJ$5:$AJ$44,0)),3,2)))))))</f>
        <v/>
      </c>
    </row>
    <row r="85">
      <c r="A85" s="131" t="n"/>
      <c r="B85">
        <f>TRIM(SUBSTITUTE(SUBSTITUTE(SUBSTITUTE(A85,CHAR(9)," "),"　"," "),CHAR(160)," "))</f>
        <v/>
      </c>
      <c r="C85">
        <f>IF(B85="",0,LEN(B85)-LEN(SUBSTITUTE(B85," ",""))+1)</f>
        <v/>
      </c>
      <c r="D85">
        <f>IF(C85&gt;=1,TRIM(MID(SUBSTITUTE(B85," ",REPT(" ",200)),1,200)),"")</f>
        <v/>
      </c>
      <c r="E85">
        <f>IF(C85&gt;=2,TRIM(MID(SUBSTITUTE(B85," ",REPT(" ",200)),201,200)),"")</f>
        <v/>
      </c>
      <c r="F85">
        <f>IF(C85&gt;=3,TRIM(MID(SUBSTITUTE(B85," ",REPT(" ",200)),401,200)),"")</f>
        <v/>
      </c>
      <c r="G85">
        <f>IF(C85&gt;=4,TRIM(MID(SUBSTITUTE(B85," ",REPT(" ",200)),601,200)),"")</f>
        <v/>
      </c>
      <c r="H85">
        <f>IF(C85&gt;=5,TRIM(MID(SUBSTITUTE(B85," ",REPT(" ",200)),801,200)),"")</f>
        <v/>
      </c>
      <c r="I85">
        <f>IF(C85&gt;=6,TRIM(MID(SUBSTITUTE(B85," ",REPT(" ",200)),1001,200)),"")</f>
        <v/>
      </c>
      <c r="J85">
        <f>IF(C85&gt;=7,TRIM(MID(SUBSTITUTE(B85," ",REPT(" ",200)),1201,200)),"")</f>
        <v/>
      </c>
      <c r="K85">
        <f>IF(C85&gt;=8,TRIM(MID(SUBSTITUTE(B85," ",REPT(" ",200)),1401,200)),"")</f>
        <v/>
      </c>
      <c r="L85">
        <f>SUBSTITUTE(SUBSTITUTE(SUBSTITUTE(D85,"年","-"),"組","-"),"番","")</f>
        <v/>
      </c>
      <c r="M85">
        <f>IF(D85="",0,IF(ISNUMBER(VALUE(SUBSTITUTE(L85,"-",""))),1,0))</f>
        <v/>
      </c>
      <c r="N85">
        <f>IF(M85=0,"",IFERROR(VALUE(TRIM(MID(SUBSTITUTE(L85,"-",REPT(" ",100)),101,100))),""))</f>
        <v/>
      </c>
      <c r="O85">
        <f>IF(M85=0,"",IFERROR(VALUE(TRIM(RIGHT(SUBSTITUTE(L85,"-",REPT(" ",100)),100))),""))</f>
        <v/>
      </c>
      <c r="P85">
        <f>IF(B85="","",TRIM(INDEX($D85:$K85,IF(M85=1,2,1))&amp;IF(AD85&gt;=2," "&amp;INDEX($D85:$K85,IF(M85=1,2,1)+1),"")&amp;IF(AD85&gt;=3," "&amp;INDEX($D85:$K85,IF(M85=1,2,1)+2),"")))</f>
        <v/>
      </c>
      <c r="Q85">
        <f>IF(C85&lt;2,"",TRIM(IF(AND(2&gt;=(IF(M85=1,2,1)+AD85),2&lt;=C85-IF(S85="",0,1)),E85&amp;" ","")&amp;IF(AND(3&gt;=(IF(M85=1,2,1)+AD85),3&lt;=C85-IF(S85="",0,1)),F85&amp;" ","")&amp;IF(AND(4&gt;=(IF(M85=1,2,1)+AD85),4&lt;=C85-IF(S85="",0,1)),G85&amp;" ","")&amp;IF(AND(5&gt;=(IF(M85=1,2,1)+AD85),5&lt;=C85-IF(S85="",0,1)),H85&amp;" ","")&amp;IF(AND(6&gt;=(IF(M85=1,2,1)+AD85),6&lt;=C85-IF(S85="",0,1)),I85&amp;" ","")&amp;IF(AND(7&gt;=(IF(M85=1,2,1)+AD85),7&lt;=C85-IF(S85="",0,1)),J85&amp;" ","")&amp;IF(AND(8&gt;=(IF(M85=1,2,1)+AD85),8&lt;=C85-IF(S85="",0,1)),K85&amp;" ","")))</f>
        <v/>
      </c>
      <c r="R85">
        <f>IF(Q85="","",IFERROR(INDEX(資格マスタ!$B:$B,MATCH(ASC(SUBSTITUTE(SUBSTITUTE(Q85," ",""),"　","")),資格マスタ!$D:$D,0)),Q85))</f>
        <v/>
      </c>
      <c r="S85" s="132">
        <f>IF(C85&lt;2,"",IFERROR(IF(OR(LEFT(INDEX(D85:K85,MIN(8,MAX(1,C85))),2)="令和",LEFT(INDEX(D85:K85,MIN(8,MAX(1,C85))),2)="平成",LEFT(INDEX(D85:K85,MIN(8,MAX(1,C85))),2)="昭和"),DATE(VALUE(MID(INDEX(D85:K85,MIN(8,MAX(1,C85))),3,FIND("年",INDEX(D85:K85,MIN(8,MAX(1,C85))))-3))+IF(LEFT(INDEX(D85:K85,MIN(8,MAX(1,C85))),2)="令和",2018,IF(LEFT(INDEX(D85:K85,MIN(8,MAX(1,C85))),2)="平成",1988,1925)),VALUE(MID(INDEX(D85:K85,MIN(8,MAX(1,C85))),FIND("年",INDEX(D85:K85,MIN(8,MAX(1,C85))))+1,FIND("月",INDEX(D85:K85,MIN(8,MAX(1,C85))))-FIND("年",INDEX(D85:K85,MIN(8,MAX(1,C85))))-1)),VALUE(SUBSTITUTE(MID(INDEX(D85:K85,MIN(8,MAX(1,C85))),FIND("月",INDEX(D85:K85,MIN(8,MAX(1,C85))))+1,10),"日",""))),DATE(VALUE(TRIM(MID(SUBSTITUTE(AA85,"/",REPT(" ",50)),1,50))),VALUE(TRIM(MID(SUBSTITUTE(AA85,"/",REPT(" ",50)),51,50))),VALUE(TRIM(MID(SUBSTITUTE(AA85,"/",REPT(" ",50)),101,50))))),IFERROR(DATEVALUE(INDEX(D85:K85,MIN(8,MAX(1,C85)))),"")))</f>
        <v/>
      </c>
      <c r="T85">
        <f>IF(B85="","",IF(AB85&lt;&gt;"",AB85,IFERROR(MATCH(SUBSTITUTE(SUBSTITUTE(P85," ",""),"　",""),入力!$AJ$5:$AJ$44,0),"")))</f>
        <v/>
      </c>
      <c r="U85">
        <f>IF(T85="","",INDEX(入力!$D$5:$D$44,T85))</f>
        <v/>
      </c>
      <c r="V85">
        <f>IF(B85="","",IF(T85="","要確認（名簿と照合できません）",IF(R85="","要確認（資格名がありません）",IF(S85="","要確認（取得日が読めません）",IF((IF(INDEX(入力!$N$5:$N$44,T85)=R85,1,0)+IF(INDEX(入力!$P$5:$P$44,T85)=R85,1,0)+IF(INDEX(入力!$R$5:$R$44,T85)=R85,1,0)+IF(INDEX(入力!$T$5:$T$44,T85)=R85,1,0)+IF(INDEX(入力!$V$5:$V$44,T85)=R85,1,0)+IF(INDEX(入力!$X$5:$X$44,T85)=R85,1,0))+(COUNTIFS($T$6:$T$205,T85,$R$6:$R$205,R85,$X$6:$X$205,"&lt;"&amp;X85))&gt;0,"重複","反映")))))</f>
        <v/>
      </c>
      <c r="W85">
        <f>IF(V85="反映",1,0)</f>
        <v/>
      </c>
      <c r="X85" t="n">
        <v>85</v>
      </c>
      <c r="Y85">
        <f>IF(W85=0,"",COUNTIFS($T$6:$T$205,T85,$W$6:$W$205,1,$S$6:$S$205,"&lt;"&amp;S85)+COUNTIFS($T$6:$T$205,T85,$W$6:$W$205,1,$S$6:$S$205,S85,$X$6:$X$205,"&lt;"&amp;X85)+1)</f>
        <v/>
      </c>
      <c r="Z85">
        <f>IF(Y85="","",T85&amp;"_"&amp;Y85)</f>
        <v/>
      </c>
      <c r="AA85">
        <f>SUBSTITUTE(SUBSTITUTE(SUBSTITUTE(SUBSTITUTE(SUBSTITUTE(INDEX(D85:K85,MIN(8,MAX(1,C85))),"年","/"),"月","/"),"日",""),"-","/"),".","/")</f>
        <v/>
      </c>
      <c r="AB85">
        <f>IFERROR(MATCH(O85,入力!$C$5:$C$44,0),"")</f>
        <v/>
      </c>
      <c r="AC85">
        <f>IF(AB85="","",INDEX(入力!$AJ$5:$AJ$44,AB85))</f>
        <v/>
      </c>
      <c r="AD85">
        <f>IF(INDEX($D85:$K85,IF(M85=1,2,1))=AC85,1,IF(INDEX($D85:$K85,IF(M85=1,2,1))&amp;INDEX($D85:$K85,IF(M85=1,2,1)+1)=AC85,2,IF(INDEX($D85:$K85,IF(M85=1,2,1))&amp;INDEX($D85:$K85,IF(M85=1,2,1)+1)&amp;INDEX($D85:$K85,IF(M85=1,2,1)+2)=AC85,3,IF(AB85&lt;&gt;"",2,IF(ISNUMBER(MATCH(INDEX($D85:$K85,IF(M85=1,2,1)),入力!$AJ$5:$AJ$44,0)),1,IF(ISNUMBER(MATCH(INDEX($D85:$K85,IF(M85=1,2,1))&amp;INDEX($D85:$K85,IF(M85=1,2,1)+1),入力!$AJ$5:$AJ$44,0)),2,IF(ISNUMBER(MATCH(INDEX($D85:$K85,IF(M85=1,2,1))&amp;INDEX($D85:$K85,IF(M85=1,2,1)+1)&amp;INDEX($D85:$K85,IF(M85=1,2,1)+2),入力!$AJ$5:$AJ$44,0)),3,2)))))))</f>
        <v/>
      </c>
    </row>
    <row r="86">
      <c r="A86" s="131" t="n"/>
      <c r="B86">
        <f>TRIM(SUBSTITUTE(SUBSTITUTE(SUBSTITUTE(A86,CHAR(9)," "),"　"," "),CHAR(160)," "))</f>
        <v/>
      </c>
      <c r="C86">
        <f>IF(B86="",0,LEN(B86)-LEN(SUBSTITUTE(B86," ",""))+1)</f>
        <v/>
      </c>
      <c r="D86">
        <f>IF(C86&gt;=1,TRIM(MID(SUBSTITUTE(B86," ",REPT(" ",200)),1,200)),"")</f>
        <v/>
      </c>
      <c r="E86">
        <f>IF(C86&gt;=2,TRIM(MID(SUBSTITUTE(B86," ",REPT(" ",200)),201,200)),"")</f>
        <v/>
      </c>
      <c r="F86">
        <f>IF(C86&gt;=3,TRIM(MID(SUBSTITUTE(B86," ",REPT(" ",200)),401,200)),"")</f>
        <v/>
      </c>
      <c r="G86">
        <f>IF(C86&gt;=4,TRIM(MID(SUBSTITUTE(B86," ",REPT(" ",200)),601,200)),"")</f>
        <v/>
      </c>
      <c r="H86">
        <f>IF(C86&gt;=5,TRIM(MID(SUBSTITUTE(B86," ",REPT(" ",200)),801,200)),"")</f>
        <v/>
      </c>
      <c r="I86">
        <f>IF(C86&gt;=6,TRIM(MID(SUBSTITUTE(B86," ",REPT(" ",200)),1001,200)),"")</f>
        <v/>
      </c>
      <c r="J86">
        <f>IF(C86&gt;=7,TRIM(MID(SUBSTITUTE(B86," ",REPT(" ",200)),1201,200)),"")</f>
        <v/>
      </c>
      <c r="K86">
        <f>IF(C86&gt;=8,TRIM(MID(SUBSTITUTE(B86," ",REPT(" ",200)),1401,200)),"")</f>
        <v/>
      </c>
      <c r="L86">
        <f>SUBSTITUTE(SUBSTITUTE(SUBSTITUTE(D86,"年","-"),"組","-"),"番","")</f>
        <v/>
      </c>
      <c r="M86">
        <f>IF(D86="",0,IF(ISNUMBER(VALUE(SUBSTITUTE(L86,"-",""))),1,0))</f>
        <v/>
      </c>
      <c r="N86">
        <f>IF(M86=0,"",IFERROR(VALUE(TRIM(MID(SUBSTITUTE(L86,"-",REPT(" ",100)),101,100))),""))</f>
        <v/>
      </c>
      <c r="O86">
        <f>IF(M86=0,"",IFERROR(VALUE(TRIM(RIGHT(SUBSTITUTE(L86,"-",REPT(" ",100)),100))),""))</f>
        <v/>
      </c>
      <c r="P86">
        <f>IF(B86="","",TRIM(INDEX($D86:$K86,IF(M86=1,2,1))&amp;IF(AD86&gt;=2," "&amp;INDEX($D86:$K86,IF(M86=1,2,1)+1),"")&amp;IF(AD86&gt;=3," "&amp;INDEX($D86:$K86,IF(M86=1,2,1)+2),"")))</f>
        <v/>
      </c>
      <c r="Q86">
        <f>IF(C86&lt;2,"",TRIM(IF(AND(2&gt;=(IF(M86=1,2,1)+AD86),2&lt;=C86-IF(S86="",0,1)),E86&amp;" ","")&amp;IF(AND(3&gt;=(IF(M86=1,2,1)+AD86),3&lt;=C86-IF(S86="",0,1)),F86&amp;" ","")&amp;IF(AND(4&gt;=(IF(M86=1,2,1)+AD86),4&lt;=C86-IF(S86="",0,1)),G86&amp;" ","")&amp;IF(AND(5&gt;=(IF(M86=1,2,1)+AD86),5&lt;=C86-IF(S86="",0,1)),H86&amp;" ","")&amp;IF(AND(6&gt;=(IF(M86=1,2,1)+AD86),6&lt;=C86-IF(S86="",0,1)),I86&amp;" ","")&amp;IF(AND(7&gt;=(IF(M86=1,2,1)+AD86),7&lt;=C86-IF(S86="",0,1)),J86&amp;" ","")&amp;IF(AND(8&gt;=(IF(M86=1,2,1)+AD86),8&lt;=C86-IF(S86="",0,1)),K86&amp;" ","")))</f>
        <v/>
      </c>
      <c r="R86">
        <f>IF(Q86="","",IFERROR(INDEX(資格マスタ!$B:$B,MATCH(ASC(SUBSTITUTE(SUBSTITUTE(Q86," ",""),"　","")),資格マスタ!$D:$D,0)),Q86))</f>
        <v/>
      </c>
      <c r="S86" s="132">
        <f>IF(C86&lt;2,"",IFERROR(IF(OR(LEFT(INDEX(D86:K86,MIN(8,MAX(1,C86))),2)="令和",LEFT(INDEX(D86:K86,MIN(8,MAX(1,C86))),2)="平成",LEFT(INDEX(D86:K86,MIN(8,MAX(1,C86))),2)="昭和"),DATE(VALUE(MID(INDEX(D86:K86,MIN(8,MAX(1,C86))),3,FIND("年",INDEX(D86:K86,MIN(8,MAX(1,C86))))-3))+IF(LEFT(INDEX(D86:K86,MIN(8,MAX(1,C86))),2)="令和",2018,IF(LEFT(INDEX(D86:K86,MIN(8,MAX(1,C86))),2)="平成",1988,1925)),VALUE(MID(INDEX(D86:K86,MIN(8,MAX(1,C86))),FIND("年",INDEX(D86:K86,MIN(8,MAX(1,C86))))+1,FIND("月",INDEX(D86:K86,MIN(8,MAX(1,C86))))-FIND("年",INDEX(D86:K86,MIN(8,MAX(1,C86))))-1)),VALUE(SUBSTITUTE(MID(INDEX(D86:K86,MIN(8,MAX(1,C86))),FIND("月",INDEX(D86:K86,MIN(8,MAX(1,C86))))+1,10),"日",""))),DATE(VALUE(TRIM(MID(SUBSTITUTE(AA86,"/",REPT(" ",50)),1,50))),VALUE(TRIM(MID(SUBSTITUTE(AA86,"/",REPT(" ",50)),51,50))),VALUE(TRIM(MID(SUBSTITUTE(AA86,"/",REPT(" ",50)),101,50))))),IFERROR(DATEVALUE(INDEX(D86:K86,MIN(8,MAX(1,C86)))),"")))</f>
        <v/>
      </c>
      <c r="T86">
        <f>IF(B86="","",IF(AB86&lt;&gt;"",AB86,IFERROR(MATCH(SUBSTITUTE(SUBSTITUTE(P86," ",""),"　",""),入力!$AJ$5:$AJ$44,0),"")))</f>
        <v/>
      </c>
      <c r="U86">
        <f>IF(T86="","",INDEX(入力!$D$5:$D$44,T86))</f>
        <v/>
      </c>
      <c r="V86">
        <f>IF(B86="","",IF(T86="","要確認（名簿と照合できません）",IF(R86="","要確認（資格名がありません）",IF(S86="","要確認（取得日が読めません）",IF((IF(INDEX(入力!$N$5:$N$44,T86)=R86,1,0)+IF(INDEX(入力!$P$5:$P$44,T86)=R86,1,0)+IF(INDEX(入力!$R$5:$R$44,T86)=R86,1,0)+IF(INDEX(入力!$T$5:$T$44,T86)=R86,1,0)+IF(INDEX(入力!$V$5:$V$44,T86)=R86,1,0)+IF(INDEX(入力!$X$5:$X$44,T86)=R86,1,0))+(COUNTIFS($T$6:$T$205,T86,$R$6:$R$205,R86,$X$6:$X$205,"&lt;"&amp;X86))&gt;0,"重複","反映")))))</f>
        <v/>
      </c>
      <c r="W86">
        <f>IF(V86="反映",1,0)</f>
        <v/>
      </c>
      <c r="X86" t="n">
        <v>86</v>
      </c>
      <c r="Y86">
        <f>IF(W86=0,"",COUNTIFS($T$6:$T$205,T86,$W$6:$W$205,1,$S$6:$S$205,"&lt;"&amp;S86)+COUNTIFS($T$6:$T$205,T86,$W$6:$W$205,1,$S$6:$S$205,S86,$X$6:$X$205,"&lt;"&amp;X86)+1)</f>
        <v/>
      </c>
      <c r="Z86">
        <f>IF(Y86="","",T86&amp;"_"&amp;Y86)</f>
        <v/>
      </c>
      <c r="AA86">
        <f>SUBSTITUTE(SUBSTITUTE(SUBSTITUTE(SUBSTITUTE(SUBSTITUTE(INDEX(D86:K86,MIN(8,MAX(1,C86))),"年","/"),"月","/"),"日",""),"-","/"),".","/")</f>
        <v/>
      </c>
      <c r="AB86">
        <f>IFERROR(MATCH(O86,入力!$C$5:$C$44,0),"")</f>
        <v/>
      </c>
      <c r="AC86">
        <f>IF(AB86="","",INDEX(入力!$AJ$5:$AJ$44,AB86))</f>
        <v/>
      </c>
      <c r="AD86">
        <f>IF(INDEX($D86:$K86,IF(M86=1,2,1))=AC86,1,IF(INDEX($D86:$K86,IF(M86=1,2,1))&amp;INDEX($D86:$K86,IF(M86=1,2,1)+1)=AC86,2,IF(INDEX($D86:$K86,IF(M86=1,2,1))&amp;INDEX($D86:$K86,IF(M86=1,2,1)+1)&amp;INDEX($D86:$K86,IF(M86=1,2,1)+2)=AC86,3,IF(AB86&lt;&gt;"",2,IF(ISNUMBER(MATCH(INDEX($D86:$K86,IF(M86=1,2,1)),入力!$AJ$5:$AJ$44,0)),1,IF(ISNUMBER(MATCH(INDEX($D86:$K86,IF(M86=1,2,1))&amp;INDEX($D86:$K86,IF(M86=1,2,1)+1),入力!$AJ$5:$AJ$44,0)),2,IF(ISNUMBER(MATCH(INDEX($D86:$K86,IF(M86=1,2,1))&amp;INDEX($D86:$K86,IF(M86=1,2,1)+1)&amp;INDEX($D86:$K86,IF(M86=1,2,1)+2),入力!$AJ$5:$AJ$44,0)),3,2)))))))</f>
        <v/>
      </c>
    </row>
    <row r="87">
      <c r="A87" s="131" t="n"/>
      <c r="B87">
        <f>TRIM(SUBSTITUTE(SUBSTITUTE(SUBSTITUTE(A87,CHAR(9)," "),"　"," "),CHAR(160)," "))</f>
        <v/>
      </c>
      <c r="C87">
        <f>IF(B87="",0,LEN(B87)-LEN(SUBSTITUTE(B87," ",""))+1)</f>
        <v/>
      </c>
      <c r="D87">
        <f>IF(C87&gt;=1,TRIM(MID(SUBSTITUTE(B87," ",REPT(" ",200)),1,200)),"")</f>
        <v/>
      </c>
      <c r="E87">
        <f>IF(C87&gt;=2,TRIM(MID(SUBSTITUTE(B87," ",REPT(" ",200)),201,200)),"")</f>
        <v/>
      </c>
      <c r="F87">
        <f>IF(C87&gt;=3,TRIM(MID(SUBSTITUTE(B87," ",REPT(" ",200)),401,200)),"")</f>
        <v/>
      </c>
      <c r="G87">
        <f>IF(C87&gt;=4,TRIM(MID(SUBSTITUTE(B87," ",REPT(" ",200)),601,200)),"")</f>
        <v/>
      </c>
      <c r="H87">
        <f>IF(C87&gt;=5,TRIM(MID(SUBSTITUTE(B87," ",REPT(" ",200)),801,200)),"")</f>
        <v/>
      </c>
      <c r="I87">
        <f>IF(C87&gt;=6,TRIM(MID(SUBSTITUTE(B87," ",REPT(" ",200)),1001,200)),"")</f>
        <v/>
      </c>
      <c r="J87">
        <f>IF(C87&gt;=7,TRIM(MID(SUBSTITUTE(B87," ",REPT(" ",200)),1201,200)),"")</f>
        <v/>
      </c>
      <c r="K87">
        <f>IF(C87&gt;=8,TRIM(MID(SUBSTITUTE(B87," ",REPT(" ",200)),1401,200)),"")</f>
        <v/>
      </c>
      <c r="L87">
        <f>SUBSTITUTE(SUBSTITUTE(SUBSTITUTE(D87,"年","-"),"組","-"),"番","")</f>
        <v/>
      </c>
      <c r="M87">
        <f>IF(D87="",0,IF(ISNUMBER(VALUE(SUBSTITUTE(L87,"-",""))),1,0))</f>
        <v/>
      </c>
      <c r="N87">
        <f>IF(M87=0,"",IFERROR(VALUE(TRIM(MID(SUBSTITUTE(L87,"-",REPT(" ",100)),101,100))),""))</f>
        <v/>
      </c>
      <c r="O87">
        <f>IF(M87=0,"",IFERROR(VALUE(TRIM(RIGHT(SUBSTITUTE(L87,"-",REPT(" ",100)),100))),""))</f>
        <v/>
      </c>
      <c r="P87">
        <f>IF(B87="","",TRIM(INDEX($D87:$K87,IF(M87=1,2,1))&amp;IF(AD87&gt;=2," "&amp;INDEX($D87:$K87,IF(M87=1,2,1)+1),"")&amp;IF(AD87&gt;=3," "&amp;INDEX($D87:$K87,IF(M87=1,2,1)+2),"")))</f>
        <v/>
      </c>
      <c r="Q87">
        <f>IF(C87&lt;2,"",TRIM(IF(AND(2&gt;=(IF(M87=1,2,1)+AD87),2&lt;=C87-IF(S87="",0,1)),E87&amp;" ","")&amp;IF(AND(3&gt;=(IF(M87=1,2,1)+AD87),3&lt;=C87-IF(S87="",0,1)),F87&amp;" ","")&amp;IF(AND(4&gt;=(IF(M87=1,2,1)+AD87),4&lt;=C87-IF(S87="",0,1)),G87&amp;" ","")&amp;IF(AND(5&gt;=(IF(M87=1,2,1)+AD87),5&lt;=C87-IF(S87="",0,1)),H87&amp;" ","")&amp;IF(AND(6&gt;=(IF(M87=1,2,1)+AD87),6&lt;=C87-IF(S87="",0,1)),I87&amp;" ","")&amp;IF(AND(7&gt;=(IF(M87=1,2,1)+AD87),7&lt;=C87-IF(S87="",0,1)),J87&amp;" ","")&amp;IF(AND(8&gt;=(IF(M87=1,2,1)+AD87),8&lt;=C87-IF(S87="",0,1)),K87&amp;" ","")))</f>
        <v/>
      </c>
      <c r="R87">
        <f>IF(Q87="","",IFERROR(INDEX(資格マスタ!$B:$B,MATCH(ASC(SUBSTITUTE(SUBSTITUTE(Q87," ",""),"　","")),資格マスタ!$D:$D,0)),Q87))</f>
        <v/>
      </c>
      <c r="S87" s="132">
        <f>IF(C87&lt;2,"",IFERROR(IF(OR(LEFT(INDEX(D87:K87,MIN(8,MAX(1,C87))),2)="令和",LEFT(INDEX(D87:K87,MIN(8,MAX(1,C87))),2)="平成",LEFT(INDEX(D87:K87,MIN(8,MAX(1,C87))),2)="昭和"),DATE(VALUE(MID(INDEX(D87:K87,MIN(8,MAX(1,C87))),3,FIND("年",INDEX(D87:K87,MIN(8,MAX(1,C87))))-3))+IF(LEFT(INDEX(D87:K87,MIN(8,MAX(1,C87))),2)="令和",2018,IF(LEFT(INDEX(D87:K87,MIN(8,MAX(1,C87))),2)="平成",1988,1925)),VALUE(MID(INDEX(D87:K87,MIN(8,MAX(1,C87))),FIND("年",INDEX(D87:K87,MIN(8,MAX(1,C87))))+1,FIND("月",INDEX(D87:K87,MIN(8,MAX(1,C87))))-FIND("年",INDEX(D87:K87,MIN(8,MAX(1,C87))))-1)),VALUE(SUBSTITUTE(MID(INDEX(D87:K87,MIN(8,MAX(1,C87))),FIND("月",INDEX(D87:K87,MIN(8,MAX(1,C87))))+1,10),"日",""))),DATE(VALUE(TRIM(MID(SUBSTITUTE(AA87,"/",REPT(" ",50)),1,50))),VALUE(TRIM(MID(SUBSTITUTE(AA87,"/",REPT(" ",50)),51,50))),VALUE(TRIM(MID(SUBSTITUTE(AA87,"/",REPT(" ",50)),101,50))))),IFERROR(DATEVALUE(INDEX(D87:K87,MIN(8,MAX(1,C87)))),"")))</f>
        <v/>
      </c>
      <c r="T87">
        <f>IF(B87="","",IF(AB87&lt;&gt;"",AB87,IFERROR(MATCH(SUBSTITUTE(SUBSTITUTE(P87," ",""),"　",""),入力!$AJ$5:$AJ$44,0),"")))</f>
        <v/>
      </c>
      <c r="U87">
        <f>IF(T87="","",INDEX(入力!$D$5:$D$44,T87))</f>
        <v/>
      </c>
      <c r="V87">
        <f>IF(B87="","",IF(T87="","要確認（名簿と照合できません）",IF(R87="","要確認（資格名がありません）",IF(S87="","要確認（取得日が読めません）",IF((IF(INDEX(入力!$N$5:$N$44,T87)=R87,1,0)+IF(INDEX(入力!$P$5:$P$44,T87)=R87,1,0)+IF(INDEX(入力!$R$5:$R$44,T87)=R87,1,0)+IF(INDEX(入力!$T$5:$T$44,T87)=R87,1,0)+IF(INDEX(入力!$V$5:$V$44,T87)=R87,1,0)+IF(INDEX(入力!$X$5:$X$44,T87)=R87,1,0))+(COUNTIFS($T$6:$T$205,T87,$R$6:$R$205,R87,$X$6:$X$205,"&lt;"&amp;X87))&gt;0,"重複","反映")))))</f>
        <v/>
      </c>
      <c r="W87">
        <f>IF(V87="反映",1,0)</f>
        <v/>
      </c>
      <c r="X87" t="n">
        <v>87</v>
      </c>
      <c r="Y87">
        <f>IF(W87=0,"",COUNTIFS($T$6:$T$205,T87,$W$6:$W$205,1,$S$6:$S$205,"&lt;"&amp;S87)+COUNTIFS($T$6:$T$205,T87,$W$6:$W$205,1,$S$6:$S$205,S87,$X$6:$X$205,"&lt;"&amp;X87)+1)</f>
        <v/>
      </c>
      <c r="Z87">
        <f>IF(Y87="","",T87&amp;"_"&amp;Y87)</f>
        <v/>
      </c>
      <c r="AA87">
        <f>SUBSTITUTE(SUBSTITUTE(SUBSTITUTE(SUBSTITUTE(SUBSTITUTE(INDEX(D87:K87,MIN(8,MAX(1,C87))),"年","/"),"月","/"),"日",""),"-","/"),".","/")</f>
        <v/>
      </c>
      <c r="AB87">
        <f>IFERROR(MATCH(O87,入力!$C$5:$C$44,0),"")</f>
        <v/>
      </c>
      <c r="AC87">
        <f>IF(AB87="","",INDEX(入力!$AJ$5:$AJ$44,AB87))</f>
        <v/>
      </c>
      <c r="AD87">
        <f>IF(INDEX($D87:$K87,IF(M87=1,2,1))=AC87,1,IF(INDEX($D87:$K87,IF(M87=1,2,1))&amp;INDEX($D87:$K87,IF(M87=1,2,1)+1)=AC87,2,IF(INDEX($D87:$K87,IF(M87=1,2,1))&amp;INDEX($D87:$K87,IF(M87=1,2,1)+1)&amp;INDEX($D87:$K87,IF(M87=1,2,1)+2)=AC87,3,IF(AB87&lt;&gt;"",2,IF(ISNUMBER(MATCH(INDEX($D87:$K87,IF(M87=1,2,1)),入力!$AJ$5:$AJ$44,0)),1,IF(ISNUMBER(MATCH(INDEX($D87:$K87,IF(M87=1,2,1))&amp;INDEX($D87:$K87,IF(M87=1,2,1)+1),入力!$AJ$5:$AJ$44,0)),2,IF(ISNUMBER(MATCH(INDEX($D87:$K87,IF(M87=1,2,1))&amp;INDEX($D87:$K87,IF(M87=1,2,1)+1)&amp;INDEX($D87:$K87,IF(M87=1,2,1)+2),入力!$AJ$5:$AJ$44,0)),3,2)))))))</f>
        <v/>
      </c>
    </row>
    <row r="88">
      <c r="A88" s="131" t="n"/>
      <c r="B88">
        <f>TRIM(SUBSTITUTE(SUBSTITUTE(SUBSTITUTE(A88,CHAR(9)," "),"　"," "),CHAR(160)," "))</f>
        <v/>
      </c>
      <c r="C88">
        <f>IF(B88="",0,LEN(B88)-LEN(SUBSTITUTE(B88," ",""))+1)</f>
        <v/>
      </c>
      <c r="D88">
        <f>IF(C88&gt;=1,TRIM(MID(SUBSTITUTE(B88," ",REPT(" ",200)),1,200)),"")</f>
        <v/>
      </c>
      <c r="E88">
        <f>IF(C88&gt;=2,TRIM(MID(SUBSTITUTE(B88," ",REPT(" ",200)),201,200)),"")</f>
        <v/>
      </c>
      <c r="F88">
        <f>IF(C88&gt;=3,TRIM(MID(SUBSTITUTE(B88," ",REPT(" ",200)),401,200)),"")</f>
        <v/>
      </c>
      <c r="G88">
        <f>IF(C88&gt;=4,TRIM(MID(SUBSTITUTE(B88," ",REPT(" ",200)),601,200)),"")</f>
        <v/>
      </c>
      <c r="H88">
        <f>IF(C88&gt;=5,TRIM(MID(SUBSTITUTE(B88," ",REPT(" ",200)),801,200)),"")</f>
        <v/>
      </c>
      <c r="I88">
        <f>IF(C88&gt;=6,TRIM(MID(SUBSTITUTE(B88," ",REPT(" ",200)),1001,200)),"")</f>
        <v/>
      </c>
      <c r="J88">
        <f>IF(C88&gt;=7,TRIM(MID(SUBSTITUTE(B88," ",REPT(" ",200)),1201,200)),"")</f>
        <v/>
      </c>
      <c r="K88">
        <f>IF(C88&gt;=8,TRIM(MID(SUBSTITUTE(B88," ",REPT(" ",200)),1401,200)),"")</f>
        <v/>
      </c>
      <c r="L88">
        <f>SUBSTITUTE(SUBSTITUTE(SUBSTITUTE(D88,"年","-"),"組","-"),"番","")</f>
        <v/>
      </c>
      <c r="M88">
        <f>IF(D88="",0,IF(ISNUMBER(VALUE(SUBSTITUTE(L88,"-",""))),1,0))</f>
        <v/>
      </c>
      <c r="N88">
        <f>IF(M88=0,"",IFERROR(VALUE(TRIM(MID(SUBSTITUTE(L88,"-",REPT(" ",100)),101,100))),""))</f>
        <v/>
      </c>
      <c r="O88">
        <f>IF(M88=0,"",IFERROR(VALUE(TRIM(RIGHT(SUBSTITUTE(L88,"-",REPT(" ",100)),100))),""))</f>
        <v/>
      </c>
      <c r="P88">
        <f>IF(B88="","",TRIM(INDEX($D88:$K88,IF(M88=1,2,1))&amp;IF(AD88&gt;=2," "&amp;INDEX($D88:$K88,IF(M88=1,2,1)+1),"")&amp;IF(AD88&gt;=3," "&amp;INDEX($D88:$K88,IF(M88=1,2,1)+2),"")))</f>
        <v/>
      </c>
      <c r="Q88">
        <f>IF(C88&lt;2,"",TRIM(IF(AND(2&gt;=(IF(M88=1,2,1)+AD88),2&lt;=C88-IF(S88="",0,1)),E88&amp;" ","")&amp;IF(AND(3&gt;=(IF(M88=1,2,1)+AD88),3&lt;=C88-IF(S88="",0,1)),F88&amp;" ","")&amp;IF(AND(4&gt;=(IF(M88=1,2,1)+AD88),4&lt;=C88-IF(S88="",0,1)),G88&amp;" ","")&amp;IF(AND(5&gt;=(IF(M88=1,2,1)+AD88),5&lt;=C88-IF(S88="",0,1)),H88&amp;" ","")&amp;IF(AND(6&gt;=(IF(M88=1,2,1)+AD88),6&lt;=C88-IF(S88="",0,1)),I88&amp;" ","")&amp;IF(AND(7&gt;=(IF(M88=1,2,1)+AD88),7&lt;=C88-IF(S88="",0,1)),J88&amp;" ","")&amp;IF(AND(8&gt;=(IF(M88=1,2,1)+AD88),8&lt;=C88-IF(S88="",0,1)),K88&amp;" ","")))</f>
        <v/>
      </c>
      <c r="R88">
        <f>IF(Q88="","",IFERROR(INDEX(資格マスタ!$B:$B,MATCH(ASC(SUBSTITUTE(SUBSTITUTE(Q88," ",""),"　","")),資格マスタ!$D:$D,0)),Q88))</f>
        <v/>
      </c>
      <c r="S88" s="132">
        <f>IF(C88&lt;2,"",IFERROR(IF(OR(LEFT(INDEX(D88:K88,MIN(8,MAX(1,C88))),2)="令和",LEFT(INDEX(D88:K88,MIN(8,MAX(1,C88))),2)="平成",LEFT(INDEX(D88:K88,MIN(8,MAX(1,C88))),2)="昭和"),DATE(VALUE(MID(INDEX(D88:K88,MIN(8,MAX(1,C88))),3,FIND("年",INDEX(D88:K88,MIN(8,MAX(1,C88))))-3))+IF(LEFT(INDEX(D88:K88,MIN(8,MAX(1,C88))),2)="令和",2018,IF(LEFT(INDEX(D88:K88,MIN(8,MAX(1,C88))),2)="平成",1988,1925)),VALUE(MID(INDEX(D88:K88,MIN(8,MAX(1,C88))),FIND("年",INDEX(D88:K88,MIN(8,MAX(1,C88))))+1,FIND("月",INDEX(D88:K88,MIN(8,MAX(1,C88))))-FIND("年",INDEX(D88:K88,MIN(8,MAX(1,C88))))-1)),VALUE(SUBSTITUTE(MID(INDEX(D88:K88,MIN(8,MAX(1,C88))),FIND("月",INDEX(D88:K88,MIN(8,MAX(1,C88))))+1,10),"日",""))),DATE(VALUE(TRIM(MID(SUBSTITUTE(AA88,"/",REPT(" ",50)),1,50))),VALUE(TRIM(MID(SUBSTITUTE(AA88,"/",REPT(" ",50)),51,50))),VALUE(TRIM(MID(SUBSTITUTE(AA88,"/",REPT(" ",50)),101,50))))),IFERROR(DATEVALUE(INDEX(D88:K88,MIN(8,MAX(1,C88)))),"")))</f>
        <v/>
      </c>
      <c r="T88">
        <f>IF(B88="","",IF(AB88&lt;&gt;"",AB88,IFERROR(MATCH(SUBSTITUTE(SUBSTITUTE(P88," ",""),"　",""),入力!$AJ$5:$AJ$44,0),"")))</f>
        <v/>
      </c>
      <c r="U88">
        <f>IF(T88="","",INDEX(入力!$D$5:$D$44,T88))</f>
        <v/>
      </c>
      <c r="V88">
        <f>IF(B88="","",IF(T88="","要確認（名簿と照合できません）",IF(R88="","要確認（資格名がありません）",IF(S88="","要確認（取得日が読めません）",IF((IF(INDEX(入力!$N$5:$N$44,T88)=R88,1,0)+IF(INDEX(入力!$P$5:$P$44,T88)=R88,1,0)+IF(INDEX(入力!$R$5:$R$44,T88)=R88,1,0)+IF(INDEX(入力!$T$5:$T$44,T88)=R88,1,0)+IF(INDEX(入力!$V$5:$V$44,T88)=R88,1,0)+IF(INDEX(入力!$X$5:$X$44,T88)=R88,1,0))+(COUNTIFS($T$6:$T$205,T88,$R$6:$R$205,R88,$X$6:$X$205,"&lt;"&amp;X88))&gt;0,"重複","反映")))))</f>
        <v/>
      </c>
      <c r="W88">
        <f>IF(V88="反映",1,0)</f>
        <v/>
      </c>
      <c r="X88" t="n">
        <v>88</v>
      </c>
      <c r="Y88">
        <f>IF(W88=0,"",COUNTIFS($T$6:$T$205,T88,$W$6:$W$205,1,$S$6:$S$205,"&lt;"&amp;S88)+COUNTIFS($T$6:$T$205,T88,$W$6:$W$205,1,$S$6:$S$205,S88,$X$6:$X$205,"&lt;"&amp;X88)+1)</f>
        <v/>
      </c>
      <c r="Z88">
        <f>IF(Y88="","",T88&amp;"_"&amp;Y88)</f>
        <v/>
      </c>
      <c r="AA88">
        <f>SUBSTITUTE(SUBSTITUTE(SUBSTITUTE(SUBSTITUTE(SUBSTITUTE(INDEX(D88:K88,MIN(8,MAX(1,C88))),"年","/"),"月","/"),"日",""),"-","/"),".","/")</f>
        <v/>
      </c>
      <c r="AB88">
        <f>IFERROR(MATCH(O88,入力!$C$5:$C$44,0),"")</f>
        <v/>
      </c>
      <c r="AC88">
        <f>IF(AB88="","",INDEX(入力!$AJ$5:$AJ$44,AB88))</f>
        <v/>
      </c>
      <c r="AD88">
        <f>IF(INDEX($D88:$K88,IF(M88=1,2,1))=AC88,1,IF(INDEX($D88:$K88,IF(M88=1,2,1))&amp;INDEX($D88:$K88,IF(M88=1,2,1)+1)=AC88,2,IF(INDEX($D88:$K88,IF(M88=1,2,1))&amp;INDEX($D88:$K88,IF(M88=1,2,1)+1)&amp;INDEX($D88:$K88,IF(M88=1,2,1)+2)=AC88,3,IF(AB88&lt;&gt;"",2,IF(ISNUMBER(MATCH(INDEX($D88:$K88,IF(M88=1,2,1)),入力!$AJ$5:$AJ$44,0)),1,IF(ISNUMBER(MATCH(INDEX($D88:$K88,IF(M88=1,2,1))&amp;INDEX($D88:$K88,IF(M88=1,2,1)+1),入力!$AJ$5:$AJ$44,0)),2,IF(ISNUMBER(MATCH(INDEX($D88:$K88,IF(M88=1,2,1))&amp;INDEX($D88:$K88,IF(M88=1,2,1)+1)&amp;INDEX($D88:$K88,IF(M88=1,2,1)+2),入力!$AJ$5:$AJ$44,0)),3,2)))))))</f>
        <v/>
      </c>
    </row>
    <row r="89">
      <c r="A89" s="131" t="n"/>
      <c r="B89">
        <f>TRIM(SUBSTITUTE(SUBSTITUTE(SUBSTITUTE(A89,CHAR(9)," "),"　"," "),CHAR(160)," "))</f>
        <v/>
      </c>
      <c r="C89">
        <f>IF(B89="",0,LEN(B89)-LEN(SUBSTITUTE(B89," ",""))+1)</f>
        <v/>
      </c>
      <c r="D89">
        <f>IF(C89&gt;=1,TRIM(MID(SUBSTITUTE(B89," ",REPT(" ",200)),1,200)),"")</f>
        <v/>
      </c>
      <c r="E89">
        <f>IF(C89&gt;=2,TRIM(MID(SUBSTITUTE(B89," ",REPT(" ",200)),201,200)),"")</f>
        <v/>
      </c>
      <c r="F89">
        <f>IF(C89&gt;=3,TRIM(MID(SUBSTITUTE(B89," ",REPT(" ",200)),401,200)),"")</f>
        <v/>
      </c>
      <c r="G89">
        <f>IF(C89&gt;=4,TRIM(MID(SUBSTITUTE(B89," ",REPT(" ",200)),601,200)),"")</f>
        <v/>
      </c>
      <c r="H89">
        <f>IF(C89&gt;=5,TRIM(MID(SUBSTITUTE(B89," ",REPT(" ",200)),801,200)),"")</f>
        <v/>
      </c>
      <c r="I89">
        <f>IF(C89&gt;=6,TRIM(MID(SUBSTITUTE(B89," ",REPT(" ",200)),1001,200)),"")</f>
        <v/>
      </c>
      <c r="J89">
        <f>IF(C89&gt;=7,TRIM(MID(SUBSTITUTE(B89," ",REPT(" ",200)),1201,200)),"")</f>
        <v/>
      </c>
      <c r="K89">
        <f>IF(C89&gt;=8,TRIM(MID(SUBSTITUTE(B89," ",REPT(" ",200)),1401,200)),"")</f>
        <v/>
      </c>
      <c r="L89">
        <f>SUBSTITUTE(SUBSTITUTE(SUBSTITUTE(D89,"年","-"),"組","-"),"番","")</f>
        <v/>
      </c>
      <c r="M89">
        <f>IF(D89="",0,IF(ISNUMBER(VALUE(SUBSTITUTE(L89,"-",""))),1,0))</f>
        <v/>
      </c>
      <c r="N89">
        <f>IF(M89=0,"",IFERROR(VALUE(TRIM(MID(SUBSTITUTE(L89,"-",REPT(" ",100)),101,100))),""))</f>
        <v/>
      </c>
      <c r="O89">
        <f>IF(M89=0,"",IFERROR(VALUE(TRIM(RIGHT(SUBSTITUTE(L89,"-",REPT(" ",100)),100))),""))</f>
        <v/>
      </c>
      <c r="P89">
        <f>IF(B89="","",TRIM(INDEX($D89:$K89,IF(M89=1,2,1))&amp;IF(AD89&gt;=2," "&amp;INDEX($D89:$K89,IF(M89=1,2,1)+1),"")&amp;IF(AD89&gt;=3," "&amp;INDEX($D89:$K89,IF(M89=1,2,1)+2),"")))</f>
        <v/>
      </c>
      <c r="Q89">
        <f>IF(C89&lt;2,"",TRIM(IF(AND(2&gt;=(IF(M89=1,2,1)+AD89),2&lt;=C89-IF(S89="",0,1)),E89&amp;" ","")&amp;IF(AND(3&gt;=(IF(M89=1,2,1)+AD89),3&lt;=C89-IF(S89="",0,1)),F89&amp;" ","")&amp;IF(AND(4&gt;=(IF(M89=1,2,1)+AD89),4&lt;=C89-IF(S89="",0,1)),G89&amp;" ","")&amp;IF(AND(5&gt;=(IF(M89=1,2,1)+AD89),5&lt;=C89-IF(S89="",0,1)),H89&amp;" ","")&amp;IF(AND(6&gt;=(IF(M89=1,2,1)+AD89),6&lt;=C89-IF(S89="",0,1)),I89&amp;" ","")&amp;IF(AND(7&gt;=(IF(M89=1,2,1)+AD89),7&lt;=C89-IF(S89="",0,1)),J89&amp;" ","")&amp;IF(AND(8&gt;=(IF(M89=1,2,1)+AD89),8&lt;=C89-IF(S89="",0,1)),K89&amp;" ","")))</f>
        <v/>
      </c>
      <c r="R89">
        <f>IF(Q89="","",IFERROR(INDEX(資格マスタ!$B:$B,MATCH(ASC(SUBSTITUTE(SUBSTITUTE(Q89," ",""),"　","")),資格マスタ!$D:$D,0)),Q89))</f>
        <v/>
      </c>
      <c r="S89" s="132">
        <f>IF(C89&lt;2,"",IFERROR(IF(OR(LEFT(INDEX(D89:K89,MIN(8,MAX(1,C89))),2)="令和",LEFT(INDEX(D89:K89,MIN(8,MAX(1,C89))),2)="平成",LEFT(INDEX(D89:K89,MIN(8,MAX(1,C89))),2)="昭和"),DATE(VALUE(MID(INDEX(D89:K89,MIN(8,MAX(1,C89))),3,FIND("年",INDEX(D89:K89,MIN(8,MAX(1,C89))))-3))+IF(LEFT(INDEX(D89:K89,MIN(8,MAX(1,C89))),2)="令和",2018,IF(LEFT(INDEX(D89:K89,MIN(8,MAX(1,C89))),2)="平成",1988,1925)),VALUE(MID(INDEX(D89:K89,MIN(8,MAX(1,C89))),FIND("年",INDEX(D89:K89,MIN(8,MAX(1,C89))))+1,FIND("月",INDEX(D89:K89,MIN(8,MAX(1,C89))))-FIND("年",INDEX(D89:K89,MIN(8,MAX(1,C89))))-1)),VALUE(SUBSTITUTE(MID(INDEX(D89:K89,MIN(8,MAX(1,C89))),FIND("月",INDEX(D89:K89,MIN(8,MAX(1,C89))))+1,10),"日",""))),DATE(VALUE(TRIM(MID(SUBSTITUTE(AA89,"/",REPT(" ",50)),1,50))),VALUE(TRIM(MID(SUBSTITUTE(AA89,"/",REPT(" ",50)),51,50))),VALUE(TRIM(MID(SUBSTITUTE(AA89,"/",REPT(" ",50)),101,50))))),IFERROR(DATEVALUE(INDEX(D89:K89,MIN(8,MAX(1,C89)))),"")))</f>
        <v/>
      </c>
      <c r="T89">
        <f>IF(B89="","",IF(AB89&lt;&gt;"",AB89,IFERROR(MATCH(SUBSTITUTE(SUBSTITUTE(P89," ",""),"　",""),入力!$AJ$5:$AJ$44,0),"")))</f>
        <v/>
      </c>
      <c r="U89">
        <f>IF(T89="","",INDEX(入力!$D$5:$D$44,T89))</f>
        <v/>
      </c>
      <c r="V89">
        <f>IF(B89="","",IF(T89="","要確認（名簿と照合できません）",IF(R89="","要確認（資格名がありません）",IF(S89="","要確認（取得日が読めません）",IF((IF(INDEX(入力!$N$5:$N$44,T89)=R89,1,0)+IF(INDEX(入力!$P$5:$P$44,T89)=R89,1,0)+IF(INDEX(入力!$R$5:$R$44,T89)=R89,1,0)+IF(INDEX(入力!$T$5:$T$44,T89)=R89,1,0)+IF(INDEX(入力!$V$5:$V$44,T89)=R89,1,0)+IF(INDEX(入力!$X$5:$X$44,T89)=R89,1,0))+(COUNTIFS($T$6:$T$205,T89,$R$6:$R$205,R89,$X$6:$X$205,"&lt;"&amp;X89))&gt;0,"重複","反映")))))</f>
        <v/>
      </c>
      <c r="W89">
        <f>IF(V89="反映",1,0)</f>
        <v/>
      </c>
      <c r="X89" t="n">
        <v>89</v>
      </c>
      <c r="Y89">
        <f>IF(W89=0,"",COUNTIFS($T$6:$T$205,T89,$W$6:$W$205,1,$S$6:$S$205,"&lt;"&amp;S89)+COUNTIFS($T$6:$T$205,T89,$W$6:$W$205,1,$S$6:$S$205,S89,$X$6:$X$205,"&lt;"&amp;X89)+1)</f>
        <v/>
      </c>
      <c r="Z89">
        <f>IF(Y89="","",T89&amp;"_"&amp;Y89)</f>
        <v/>
      </c>
      <c r="AA89">
        <f>SUBSTITUTE(SUBSTITUTE(SUBSTITUTE(SUBSTITUTE(SUBSTITUTE(INDEX(D89:K89,MIN(8,MAX(1,C89))),"年","/"),"月","/"),"日",""),"-","/"),".","/")</f>
        <v/>
      </c>
      <c r="AB89">
        <f>IFERROR(MATCH(O89,入力!$C$5:$C$44,0),"")</f>
        <v/>
      </c>
      <c r="AC89">
        <f>IF(AB89="","",INDEX(入力!$AJ$5:$AJ$44,AB89))</f>
        <v/>
      </c>
      <c r="AD89">
        <f>IF(INDEX($D89:$K89,IF(M89=1,2,1))=AC89,1,IF(INDEX($D89:$K89,IF(M89=1,2,1))&amp;INDEX($D89:$K89,IF(M89=1,2,1)+1)=AC89,2,IF(INDEX($D89:$K89,IF(M89=1,2,1))&amp;INDEX($D89:$K89,IF(M89=1,2,1)+1)&amp;INDEX($D89:$K89,IF(M89=1,2,1)+2)=AC89,3,IF(AB89&lt;&gt;"",2,IF(ISNUMBER(MATCH(INDEX($D89:$K89,IF(M89=1,2,1)),入力!$AJ$5:$AJ$44,0)),1,IF(ISNUMBER(MATCH(INDEX($D89:$K89,IF(M89=1,2,1))&amp;INDEX($D89:$K89,IF(M89=1,2,1)+1),入力!$AJ$5:$AJ$44,0)),2,IF(ISNUMBER(MATCH(INDEX($D89:$K89,IF(M89=1,2,1))&amp;INDEX($D89:$K89,IF(M89=1,2,1)+1)&amp;INDEX($D89:$K89,IF(M89=1,2,1)+2),入力!$AJ$5:$AJ$44,0)),3,2)))))))</f>
        <v/>
      </c>
    </row>
    <row r="90">
      <c r="A90" s="131" t="n"/>
      <c r="B90">
        <f>TRIM(SUBSTITUTE(SUBSTITUTE(SUBSTITUTE(A90,CHAR(9)," "),"　"," "),CHAR(160)," "))</f>
        <v/>
      </c>
      <c r="C90">
        <f>IF(B90="",0,LEN(B90)-LEN(SUBSTITUTE(B90," ",""))+1)</f>
        <v/>
      </c>
      <c r="D90">
        <f>IF(C90&gt;=1,TRIM(MID(SUBSTITUTE(B90," ",REPT(" ",200)),1,200)),"")</f>
        <v/>
      </c>
      <c r="E90">
        <f>IF(C90&gt;=2,TRIM(MID(SUBSTITUTE(B90," ",REPT(" ",200)),201,200)),"")</f>
        <v/>
      </c>
      <c r="F90">
        <f>IF(C90&gt;=3,TRIM(MID(SUBSTITUTE(B90," ",REPT(" ",200)),401,200)),"")</f>
        <v/>
      </c>
      <c r="G90">
        <f>IF(C90&gt;=4,TRIM(MID(SUBSTITUTE(B90," ",REPT(" ",200)),601,200)),"")</f>
        <v/>
      </c>
      <c r="H90">
        <f>IF(C90&gt;=5,TRIM(MID(SUBSTITUTE(B90," ",REPT(" ",200)),801,200)),"")</f>
        <v/>
      </c>
      <c r="I90">
        <f>IF(C90&gt;=6,TRIM(MID(SUBSTITUTE(B90," ",REPT(" ",200)),1001,200)),"")</f>
        <v/>
      </c>
      <c r="J90">
        <f>IF(C90&gt;=7,TRIM(MID(SUBSTITUTE(B90," ",REPT(" ",200)),1201,200)),"")</f>
        <v/>
      </c>
      <c r="K90">
        <f>IF(C90&gt;=8,TRIM(MID(SUBSTITUTE(B90," ",REPT(" ",200)),1401,200)),"")</f>
        <v/>
      </c>
      <c r="L90">
        <f>SUBSTITUTE(SUBSTITUTE(SUBSTITUTE(D90,"年","-"),"組","-"),"番","")</f>
        <v/>
      </c>
      <c r="M90">
        <f>IF(D90="",0,IF(ISNUMBER(VALUE(SUBSTITUTE(L90,"-",""))),1,0))</f>
        <v/>
      </c>
      <c r="N90">
        <f>IF(M90=0,"",IFERROR(VALUE(TRIM(MID(SUBSTITUTE(L90,"-",REPT(" ",100)),101,100))),""))</f>
        <v/>
      </c>
      <c r="O90">
        <f>IF(M90=0,"",IFERROR(VALUE(TRIM(RIGHT(SUBSTITUTE(L90,"-",REPT(" ",100)),100))),""))</f>
        <v/>
      </c>
      <c r="P90">
        <f>IF(B90="","",TRIM(INDEX($D90:$K90,IF(M90=1,2,1))&amp;IF(AD90&gt;=2," "&amp;INDEX($D90:$K90,IF(M90=1,2,1)+1),"")&amp;IF(AD90&gt;=3," "&amp;INDEX($D90:$K90,IF(M90=1,2,1)+2),"")))</f>
        <v/>
      </c>
      <c r="Q90">
        <f>IF(C90&lt;2,"",TRIM(IF(AND(2&gt;=(IF(M90=1,2,1)+AD90),2&lt;=C90-IF(S90="",0,1)),E90&amp;" ","")&amp;IF(AND(3&gt;=(IF(M90=1,2,1)+AD90),3&lt;=C90-IF(S90="",0,1)),F90&amp;" ","")&amp;IF(AND(4&gt;=(IF(M90=1,2,1)+AD90),4&lt;=C90-IF(S90="",0,1)),G90&amp;" ","")&amp;IF(AND(5&gt;=(IF(M90=1,2,1)+AD90),5&lt;=C90-IF(S90="",0,1)),H90&amp;" ","")&amp;IF(AND(6&gt;=(IF(M90=1,2,1)+AD90),6&lt;=C90-IF(S90="",0,1)),I90&amp;" ","")&amp;IF(AND(7&gt;=(IF(M90=1,2,1)+AD90),7&lt;=C90-IF(S90="",0,1)),J90&amp;" ","")&amp;IF(AND(8&gt;=(IF(M90=1,2,1)+AD90),8&lt;=C90-IF(S90="",0,1)),K90&amp;" ","")))</f>
        <v/>
      </c>
      <c r="R90">
        <f>IF(Q90="","",IFERROR(INDEX(資格マスタ!$B:$B,MATCH(ASC(SUBSTITUTE(SUBSTITUTE(Q90," ",""),"　","")),資格マスタ!$D:$D,0)),Q90))</f>
        <v/>
      </c>
      <c r="S90" s="132">
        <f>IF(C90&lt;2,"",IFERROR(IF(OR(LEFT(INDEX(D90:K90,MIN(8,MAX(1,C90))),2)="令和",LEFT(INDEX(D90:K90,MIN(8,MAX(1,C90))),2)="平成",LEFT(INDEX(D90:K90,MIN(8,MAX(1,C90))),2)="昭和"),DATE(VALUE(MID(INDEX(D90:K90,MIN(8,MAX(1,C90))),3,FIND("年",INDEX(D90:K90,MIN(8,MAX(1,C90))))-3))+IF(LEFT(INDEX(D90:K90,MIN(8,MAX(1,C90))),2)="令和",2018,IF(LEFT(INDEX(D90:K90,MIN(8,MAX(1,C90))),2)="平成",1988,1925)),VALUE(MID(INDEX(D90:K90,MIN(8,MAX(1,C90))),FIND("年",INDEX(D90:K90,MIN(8,MAX(1,C90))))+1,FIND("月",INDEX(D90:K90,MIN(8,MAX(1,C90))))-FIND("年",INDEX(D90:K90,MIN(8,MAX(1,C90))))-1)),VALUE(SUBSTITUTE(MID(INDEX(D90:K90,MIN(8,MAX(1,C90))),FIND("月",INDEX(D90:K90,MIN(8,MAX(1,C90))))+1,10),"日",""))),DATE(VALUE(TRIM(MID(SUBSTITUTE(AA90,"/",REPT(" ",50)),1,50))),VALUE(TRIM(MID(SUBSTITUTE(AA90,"/",REPT(" ",50)),51,50))),VALUE(TRIM(MID(SUBSTITUTE(AA90,"/",REPT(" ",50)),101,50))))),IFERROR(DATEVALUE(INDEX(D90:K90,MIN(8,MAX(1,C90)))),"")))</f>
        <v/>
      </c>
      <c r="T90">
        <f>IF(B90="","",IF(AB90&lt;&gt;"",AB90,IFERROR(MATCH(SUBSTITUTE(SUBSTITUTE(P90," ",""),"　",""),入力!$AJ$5:$AJ$44,0),"")))</f>
        <v/>
      </c>
      <c r="U90">
        <f>IF(T90="","",INDEX(入力!$D$5:$D$44,T90))</f>
        <v/>
      </c>
      <c r="V90">
        <f>IF(B90="","",IF(T90="","要確認（名簿と照合できません）",IF(R90="","要確認（資格名がありません）",IF(S90="","要確認（取得日が読めません）",IF((IF(INDEX(入力!$N$5:$N$44,T90)=R90,1,0)+IF(INDEX(入力!$P$5:$P$44,T90)=R90,1,0)+IF(INDEX(入力!$R$5:$R$44,T90)=R90,1,0)+IF(INDEX(入力!$T$5:$T$44,T90)=R90,1,0)+IF(INDEX(入力!$V$5:$V$44,T90)=R90,1,0)+IF(INDEX(入力!$X$5:$X$44,T90)=R90,1,0))+(COUNTIFS($T$6:$T$205,T90,$R$6:$R$205,R90,$X$6:$X$205,"&lt;"&amp;X90))&gt;0,"重複","反映")))))</f>
        <v/>
      </c>
      <c r="W90">
        <f>IF(V90="反映",1,0)</f>
        <v/>
      </c>
      <c r="X90" t="n">
        <v>90</v>
      </c>
      <c r="Y90">
        <f>IF(W90=0,"",COUNTIFS($T$6:$T$205,T90,$W$6:$W$205,1,$S$6:$S$205,"&lt;"&amp;S90)+COUNTIFS($T$6:$T$205,T90,$W$6:$W$205,1,$S$6:$S$205,S90,$X$6:$X$205,"&lt;"&amp;X90)+1)</f>
        <v/>
      </c>
      <c r="Z90">
        <f>IF(Y90="","",T90&amp;"_"&amp;Y90)</f>
        <v/>
      </c>
      <c r="AA90">
        <f>SUBSTITUTE(SUBSTITUTE(SUBSTITUTE(SUBSTITUTE(SUBSTITUTE(INDEX(D90:K90,MIN(8,MAX(1,C90))),"年","/"),"月","/"),"日",""),"-","/"),".","/")</f>
        <v/>
      </c>
      <c r="AB90">
        <f>IFERROR(MATCH(O90,入力!$C$5:$C$44,0),"")</f>
        <v/>
      </c>
      <c r="AC90">
        <f>IF(AB90="","",INDEX(入力!$AJ$5:$AJ$44,AB90))</f>
        <v/>
      </c>
      <c r="AD90">
        <f>IF(INDEX($D90:$K90,IF(M90=1,2,1))=AC90,1,IF(INDEX($D90:$K90,IF(M90=1,2,1))&amp;INDEX($D90:$K90,IF(M90=1,2,1)+1)=AC90,2,IF(INDEX($D90:$K90,IF(M90=1,2,1))&amp;INDEX($D90:$K90,IF(M90=1,2,1)+1)&amp;INDEX($D90:$K90,IF(M90=1,2,1)+2)=AC90,3,IF(AB90&lt;&gt;"",2,IF(ISNUMBER(MATCH(INDEX($D90:$K90,IF(M90=1,2,1)),入力!$AJ$5:$AJ$44,0)),1,IF(ISNUMBER(MATCH(INDEX($D90:$K90,IF(M90=1,2,1))&amp;INDEX($D90:$K90,IF(M90=1,2,1)+1),入力!$AJ$5:$AJ$44,0)),2,IF(ISNUMBER(MATCH(INDEX($D90:$K90,IF(M90=1,2,1))&amp;INDEX($D90:$K90,IF(M90=1,2,1)+1)&amp;INDEX($D90:$K90,IF(M90=1,2,1)+2),入力!$AJ$5:$AJ$44,0)),3,2)))))))</f>
        <v/>
      </c>
    </row>
    <row r="91">
      <c r="A91" s="131" t="n"/>
      <c r="B91">
        <f>TRIM(SUBSTITUTE(SUBSTITUTE(SUBSTITUTE(A91,CHAR(9)," "),"　"," "),CHAR(160)," "))</f>
        <v/>
      </c>
      <c r="C91">
        <f>IF(B91="",0,LEN(B91)-LEN(SUBSTITUTE(B91," ",""))+1)</f>
        <v/>
      </c>
      <c r="D91">
        <f>IF(C91&gt;=1,TRIM(MID(SUBSTITUTE(B91," ",REPT(" ",200)),1,200)),"")</f>
        <v/>
      </c>
      <c r="E91">
        <f>IF(C91&gt;=2,TRIM(MID(SUBSTITUTE(B91," ",REPT(" ",200)),201,200)),"")</f>
        <v/>
      </c>
      <c r="F91">
        <f>IF(C91&gt;=3,TRIM(MID(SUBSTITUTE(B91," ",REPT(" ",200)),401,200)),"")</f>
        <v/>
      </c>
      <c r="G91">
        <f>IF(C91&gt;=4,TRIM(MID(SUBSTITUTE(B91," ",REPT(" ",200)),601,200)),"")</f>
        <v/>
      </c>
      <c r="H91">
        <f>IF(C91&gt;=5,TRIM(MID(SUBSTITUTE(B91," ",REPT(" ",200)),801,200)),"")</f>
        <v/>
      </c>
      <c r="I91">
        <f>IF(C91&gt;=6,TRIM(MID(SUBSTITUTE(B91," ",REPT(" ",200)),1001,200)),"")</f>
        <v/>
      </c>
      <c r="J91">
        <f>IF(C91&gt;=7,TRIM(MID(SUBSTITUTE(B91," ",REPT(" ",200)),1201,200)),"")</f>
        <v/>
      </c>
      <c r="K91">
        <f>IF(C91&gt;=8,TRIM(MID(SUBSTITUTE(B91," ",REPT(" ",200)),1401,200)),"")</f>
        <v/>
      </c>
      <c r="L91">
        <f>SUBSTITUTE(SUBSTITUTE(SUBSTITUTE(D91,"年","-"),"組","-"),"番","")</f>
        <v/>
      </c>
      <c r="M91">
        <f>IF(D91="",0,IF(ISNUMBER(VALUE(SUBSTITUTE(L91,"-",""))),1,0))</f>
        <v/>
      </c>
      <c r="N91">
        <f>IF(M91=0,"",IFERROR(VALUE(TRIM(MID(SUBSTITUTE(L91,"-",REPT(" ",100)),101,100))),""))</f>
        <v/>
      </c>
      <c r="O91">
        <f>IF(M91=0,"",IFERROR(VALUE(TRIM(RIGHT(SUBSTITUTE(L91,"-",REPT(" ",100)),100))),""))</f>
        <v/>
      </c>
      <c r="P91">
        <f>IF(B91="","",TRIM(INDEX($D91:$K91,IF(M91=1,2,1))&amp;IF(AD91&gt;=2," "&amp;INDEX($D91:$K91,IF(M91=1,2,1)+1),"")&amp;IF(AD91&gt;=3," "&amp;INDEX($D91:$K91,IF(M91=1,2,1)+2),"")))</f>
        <v/>
      </c>
      <c r="Q91">
        <f>IF(C91&lt;2,"",TRIM(IF(AND(2&gt;=(IF(M91=1,2,1)+AD91),2&lt;=C91-IF(S91="",0,1)),E91&amp;" ","")&amp;IF(AND(3&gt;=(IF(M91=1,2,1)+AD91),3&lt;=C91-IF(S91="",0,1)),F91&amp;" ","")&amp;IF(AND(4&gt;=(IF(M91=1,2,1)+AD91),4&lt;=C91-IF(S91="",0,1)),G91&amp;" ","")&amp;IF(AND(5&gt;=(IF(M91=1,2,1)+AD91),5&lt;=C91-IF(S91="",0,1)),H91&amp;" ","")&amp;IF(AND(6&gt;=(IF(M91=1,2,1)+AD91),6&lt;=C91-IF(S91="",0,1)),I91&amp;" ","")&amp;IF(AND(7&gt;=(IF(M91=1,2,1)+AD91),7&lt;=C91-IF(S91="",0,1)),J91&amp;" ","")&amp;IF(AND(8&gt;=(IF(M91=1,2,1)+AD91),8&lt;=C91-IF(S91="",0,1)),K91&amp;" ","")))</f>
        <v/>
      </c>
      <c r="R91">
        <f>IF(Q91="","",IFERROR(INDEX(資格マスタ!$B:$B,MATCH(ASC(SUBSTITUTE(SUBSTITUTE(Q91," ",""),"　","")),資格マスタ!$D:$D,0)),Q91))</f>
        <v/>
      </c>
      <c r="S91" s="132">
        <f>IF(C91&lt;2,"",IFERROR(IF(OR(LEFT(INDEX(D91:K91,MIN(8,MAX(1,C91))),2)="令和",LEFT(INDEX(D91:K91,MIN(8,MAX(1,C91))),2)="平成",LEFT(INDEX(D91:K91,MIN(8,MAX(1,C91))),2)="昭和"),DATE(VALUE(MID(INDEX(D91:K91,MIN(8,MAX(1,C91))),3,FIND("年",INDEX(D91:K91,MIN(8,MAX(1,C91))))-3))+IF(LEFT(INDEX(D91:K91,MIN(8,MAX(1,C91))),2)="令和",2018,IF(LEFT(INDEX(D91:K91,MIN(8,MAX(1,C91))),2)="平成",1988,1925)),VALUE(MID(INDEX(D91:K91,MIN(8,MAX(1,C91))),FIND("年",INDEX(D91:K91,MIN(8,MAX(1,C91))))+1,FIND("月",INDEX(D91:K91,MIN(8,MAX(1,C91))))-FIND("年",INDEX(D91:K91,MIN(8,MAX(1,C91))))-1)),VALUE(SUBSTITUTE(MID(INDEX(D91:K91,MIN(8,MAX(1,C91))),FIND("月",INDEX(D91:K91,MIN(8,MAX(1,C91))))+1,10),"日",""))),DATE(VALUE(TRIM(MID(SUBSTITUTE(AA91,"/",REPT(" ",50)),1,50))),VALUE(TRIM(MID(SUBSTITUTE(AA91,"/",REPT(" ",50)),51,50))),VALUE(TRIM(MID(SUBSTITUTE(AA91,"/",REPT(" ",50)),101,50))))),IFERROR(DATEVALUE(INDEX(D91:K91,MIN(8,MAX(1,C91)))),"")))</f>
        <v/>
      </c>
      <c r="T91">
        <f>IF(B91="","",IF(AB91&lt;&gt;"",AB91,IFERROR(MATCH(SUBSTITUTE(SUBSTITUTE(P91," ",""),"　",""),入力!$AJ$5:$AJ$44,0),"")))</f>
        <v/>
      </c>
      <c r="U91">
        <f>IF(T91="","",INDEX(入力!$D$5:$D$44,T91))</f>
        <v/>
      </c>
      <c r="V91">
        <f>IF(B91="","",IF(T91="","要確認（名簿と照合できません）",IF(R91="","要確認（資格名がありません）",IF(S91="","要確認（取得日が読めません）",IF((IF(INDEX(入力!$N$5:$N$44,T91)=R91,1,0)+IF(INDEX(入力!$P$5:$P$44,T91)=R91,1,0)+IF(INDEX(入力!$R$5:$R$44,T91)=R91,1,0)+IF(INDEX(入力!$T$5:$T$44,T91)=R91,1,0)+IF(INDEX(入力!$V$5:$V$44,T91)=R91,1,0)+IF(INDEX(入力!$X$5:$X$44,T91)=R91,1,0))+(COUNTIFS($T$6:$T$205,T91,$R$6:$R$205,R91,$X$6:$X$205,"&lt;"&amp;X91))&gt;0,"重複","反映")))))</f>
        <v/>
      </c>
      <c r="W91">
        <f>IF(V91="反映",1,0)</f>
        <v/>
      </c>
      <c r="X91" t="n">
        <v>91</v>
      </c>
      <c r="Y91">
        <f>IF(W91=0,"",COUNTIFS($T$6:$T$205,T91,$W$6:$W$205,1,$S$6:$S$205,"&lt;"&amp;S91)+COUNTIFS($T$6:$T$205,T91,$W$6:$W$205,1,$S$6:$S$205,S91,$X$6:$X$205,"&lt;"&amp;X91)+1)</f>
        <v/>
      </c>
      <c r="Z91">
        <f>IF(Y91="","",T91&amp;"_"&amp;Y91)</f>
        <v/>
      </c>
      <c r="AA91">
        <f>SUBSTITUTE(SUBSTITUTE(SUBSTITUTE(SUBSTITUTE(SUBSTITUTE(INDEX(D91:K91,MIN(8,MAX(1,C91))),"年","/"),"月","/"),"日",""),"-","/"),".","/")</f>
        <v/>
      </c>
      <c r="AB91">
        <f>IFERROR(MATCH(O91,入力!$C$5:$C$44,0),"")</f>
        <v/>
      </c>
      <c r="AC91">
        <f>IF(AB91="","",INDEX(入力!$AJ$5:$AJ$44,AB91))</f>
        <v/>
      </c>
      <c r="AD91">
        <f>IF(INDEX($D91:$K91,IF(M91=1,2,1))=AC91,1,IF(INDEX($D91:$K91,IF(M91=1,2,1))&amp;INDEX($D91:$K91,IF(M91=1,2,1)+1)=AC91,2,IF(INDEX($D91:$K91,IF(M91=1,2,1))&amp;INDEX($D91:$K91,IF(M91=1,2,1)+1)&amp;INDEX($D91:$K91,IF(M91=1,2,1)+2)=AC91,3,IF(AB91&lt;&gt;"",2,IF(ISNUMBER(MATCH(INDEX($D91:$K91,IF(M91=1,2,1)),入力!$AJ$5:$AJ$44,0)),1,IF(ISNUMBER(MATCH(INDEX($D91:$K91,IF(M91=1,2,1))&amp;INDEX($D91:$K91,IF(M91=1,2,1)+1),入力!$AJ$5:$AJ$44,0)),2,IF(ISNUMBER(MATCH(INDEX($D91:$K91,IF(M91=1,2,1))&amp;INDEX($D91:$K91,IF(M91=1,2,1)+1)&amp;INDEX($D91:$K91,IF(M91=1,2,1)+2),入力!$AJ$5:$AJ$44,0)),3,2)))))))</f>
        <v/>
      </c>
    </row>
    <row r="92">
      <c r="A92" s="131" t="n"/>
      <c r="B92">
        <f>TRIM(SUBSTITUTE(SUBSTITUTE(SUBSTITUTE(A92,CHAR(9)," "),"　"," "),CHAR(160)," "))</f>
        <v/>
      </c>
      <c r="C92">
        <f>IF(B92="",0,LEN(B92)-LEN(SUBSTITUTE(B92," ",""))+1)</f>
        <v/>
      </c>
      <c r="D92">
        <f>IF(C92&gt;=1,TRIM(MID(SUBSTITUTE(B92," ",REPT(" ",200)),1,200)),"")</f>
        <v/>
      </c>
      <c r="E92">
        <f>IF(C92&gt;=2,TRIM(MID(SUBSTITUTE(B92," ",REPT(" ",200)),201,200)),"")</f>
        <v/>
      </c>
      <c r="F92">
        <f>IF(C92&gt;=3,TRIM(MID(SUBSTITUTE(B92," ",REPT(" ",200)),401,200)),"")</f>
        <v/>
      </c>
      <c r="G92">
        <f>IF(C92&gt;=4,TRIM(MID(SUBSTITUTE(B92," ",REPT(" ",200)),601,200)),"")</f>
        <v/>
      </c>
      <c r="H92">
        <f>IF(C92&gt;=5,TRIM(MID(SUBSTITUTE(B92," ",REPT(" ",200)),801,200)),"")</f>
        <v/>
      </c>
      <c r="I92">
        <f>IF(C92&gt;=6,TRIM(MID(SUBSTITUTE(B92," ",REPT(" ",200)),1001,200)),"")</f>
        <v/>
      </c>
      <c r="J92">
        <f>IF(C92&gt;=7,TRIM(MID(SUBSTITUTE(B92," ",REPT(" ",200)),1201,200)),"")</f>
        <v/>
      </c>
      <c r="K92">
        <f>IF(C92&gt;=8,TRIM(MID(SUBSTITUTE(B92," ",REPT(" ",200)),1401,200)),"")</f>
        <v/>
      </c>
      <c r="L92">
        <f>SUBSTITUTE(SUBSTITUTE(SUBSTITUTE(D92,"年","-"),"組","-"),"番","")</f>
        <v/>
      </c>
      <c r="M92">
        <f>IF(D92="",0,IF(ISNUMBER(VALUE(SUBSTITUTE(L92,"-",""))),1,0))</f>
        <v/>
      </c>
      <c r="N92">
        <f>IF(M92=0,"",IFERROR(VALUE(TRIM(MID(SUBSTITUTE(L92,"-",REPT(" ",100)),101,100))),""))</f>
        <v/>
      </c>
      <c r="O92">
        <f>IF(M92=0,"",IFERROR(VALUE(TRIM(RIGHT(SUBSTITUTE(L92,"-",REPT(" ",100)),100))),""))</f>
        <v/>
      </c>
      <c r="P92">
        <f>IF(B92="","",TRIM(INDEX($D92:$K92,IF(M92=1,2,1))&amp;IF(AD92&gt;=2," "&amp;INDEX($D92:$K92,IF(M92=1,2,1)+1),"")&amp;IF(AD92&gt;=3," "&amp;INDEX($D92:$K92,IF(M92=1,2,1)+2),"")))</f>
        <v/>
      </c>
      <c r="Q92">
        <f>IF(C92&lt;2,"",TRIM(IF(AND(2&gt;=(IF(M92=1,2,1)+AD92),2&lt;=C92-IF(S92="",0,1)),E92&amp;" ","")&amp;IF(AND(3&gt;=(IF(M92=1,2,1)+AD92),3&lt;=C92-IF(S92="",0,1)),F92&amp;" ","")&amp;IF(AND(4&gt;=(IF(M92=1,2,1)+AD92),4&lt;=C92-IF(S92="",0,1)),G92&amp;" ","")&amp;IF(AND(5&gt;=(IF(M92=1,2,1)+AD92),5&lt;=C92-IF(S92="",0,1)),H92&amp;" ","")&amp;IF(AND(6&gt;=(IF(M92=1,2,1)+AD92),6&lt;=C92-IF(S92="",0,1)),I92&amp;" ","")&amp;IF(AND(7&gt;=(IF(M92=1,2,1)+AD92),7&lt;=C92-IF(S92="",0,1)),J92&amp;" ","")&amp;IF(AND(8&gt;=(IF(M92=1,2,1)+AD92),8&lt;=C92-IF(S92="",0,1)),K92&amp;" ","")))</f>
        <v/>
      </c>
      <c r="R92">
        <f>IF(Q92="","",IFERROR(INDEX(資格マスタ!$B:$B,MATCH(ASC(SUBSTITUTE(SUBSTITUTE(Q92," ",""),"　","")),資格マスタ!$D:$D,0)),Q92))</f>
        <v/>
      </c>
      <c r="S92" s="132">
        <f>IF(C92&lt;2,"",IFERROR(IF(OR(LEFT(INDEX(D92:K92,MIN(8,MAX(1,C92))),2)="令和",LEFT(INDEX(D92:K92,MIN(8,MAX(1,C92))),2)="平成",LEFT(INDEX(D92:K92,MIN(8,MAX(1,C92))),2)="昭和"),DATE(VALUE(MID(INDEX(D92:K92,MIN(8,MAX(1,C92))),3,FIND("年",INDEX(D92:K92,MIN(8,MAX(1,C92))))-3))+IF(LEFT(INDEX(D92:K92,MIN(8,MAX(1,C92))),2)="令和",2018,IF(LEFT(INDEX(D92:K92,MIN(8,MAX(1,C92))),2)="平成",1988,1925)),VALUE(MID(INDEX(D92:K92,MIN(8,MAX(1,C92))),FIND("年",INDEX(D92:K92,MIN(8,MAX(1,C92))))+1,FIND("月",INDEX(D92:K92,MIN(8,MAX(1,C92))))-FIND("年",INDEX(D92:K92,MIN(8,MAX(1,C92))))-1)),VALUE(SUBSTITUTE(MID(INDEX(D92:K92,MIN(8,MAX(1,C92))),FIND("月",INDEX(D92:K92,MIN(8,MAX(1,C92))))+1,10),"日",""))),DATE(VALUE(TRIM(MID(SUBSTITUTE(AA92,"/",REPT(" ",50)),1,50))),VALUE(TRIM(MID(SUBSTITUTE(AA92,"/",REPT(" ",50)),51,50))),VALUE(TRIM(MID(SUBSTITUTE(AA92,"/",REPT(" ",50)),101,50))))),IFERROR(DATEVALUE(INDEX(D92:K92,MIN(8,MAX(1,C92)))),"")))</f>
        <v/>
      </c>
      <c r="T92">
        <f>IF(B92="","",IF(AB92&lt;&gt;"",AB92,IFERROR(MATCH(SUBSTITUTE(SUBSTITUTE(P92," ",""),"　",""),入力!$AJ$5:$AJ$44,0),"")))</f>
        <v/>
      </c>
      <c r="U92">
        <f>IF(T92="","",INDEX(入力!$D$5:$D$44,T92))</f>
        <v/>
      </c>
      <c r="V92">
        <f>IF(B92="","",IF(T92="","要確認（名簿と照合できません）",IF(R92="","要確認（資格名がありません）",IF(S92="","要確認（取得日が読めません）",IF((IF(INDEX(入力!$N$5:$N$44,T92)=R92,1,0)+IF(INDEX(入力!$P$5:$P$44,T92)=R92,1,0)+IF(INDEX(入力!$R$5:$R$44,T92)=R92,1,0)+IF(INDEX(入力!$T$5:$T$44,T92)=R92,1,0)+IF(INDEX(入力!$V$5:$V$44,T92)=R92,1,0)+IF(INDEX(入力!$X$5:$X$44,T92)=R92,1,0))+(COUNTIFS($T$6:$T$205,T92,$R$6:$R$205,R92,$X$6:$X$205,"&lt;"&amp;X92))&gt;0,"重複","反映")))))</f>
        <v/>
      </c>
      <c r="W92">
        <f>IF(V92="反映",1,0)</f>
        <v/>
      </c>
      <c r="X92" t="n">
        <v>92</v>
      </c>
      <c r="Y92">
        <f>IF(W92=0,"",COUNTIFS($T$6:$T$205,T92,$W$6:$W$205,1,$S$6:$S$205,"&lt;"&amp;S92)+COUNTIFS($T$6:$T$205,T92,$W$6:$W$205,1,$S$6:$S$205,S92,$X$6:$X$205,"&lt;"&amp;X92)+1)</f>
        <v/>
      </c>
      <c r="Z92">
        <f>IF(Y92="","",T92&amp;"_"&amp;Y92)</f>
        <v/>
      </c>
      <c r="AA92">
        <f>SUBSTITUTE(SUBSTITUTE(SUBSTITUTE(SUBSTITUTE(SUBSTITUTE(INDEX(D92:K92,MIN(8,MAX(1,C92))),"年","/"),"月","/"),"日",""),"-","/"),".","/")</f>
        <v/>
      </c>
      <c r="AB92">
        <f>IFERROR(MATCH(O92,入力!$C$5:$C$44,0),"")</f>
        <v/>
      </c>
      <c r="AC92">
        <f>IF(AB92="","",INDEX(入力!$AJ$5:$AJ$44,AB92))</f>
        <v/>
      </c>
      <c r="AD92">
        <f>IF(INDEX($D92:$K92,IF(M92=1,2,1))=AC92,1,IF(INDEX($D92:$K92,IF(M92=1,2,1))&amp;INDEX($D92:$K92,IF(M92=1,2,1)+1)=AC92,2,IF(INDEX($D92:$K92,IF(M92=1,2,1))&amp;INDEX($D92:$K92,IF(M92=1,2,1)+1)&amp;INDEX($D92:$K92,IF(M92=1,2,1)+2)=AC92,3,IF(AB92&lt;&gt;"",2,IF(ISNUMBER(MATCH(INDEX($D92:$K92,IF(M92=1,2,1)),入力!$AJ$5:$AJ$44,0)),1,IF(ISNUMBER(MATCH(INDEX($D92:$K92,IF(M92=1,2,1))&amp;INDEX($D92:$K92,IF(M92=1,2,1)+1),入力!$AJ$5:$AJ$44,0)),2,IF(ISNUMBER(MATCH(INDEX($D92:$K92,IF(M92=1,2,1))&amp;INDEX($D92:$K92,IF(M92=1,2,1)+1)&amp;INDEX($D92:$K92,IF(M92=1,2,1)+2),入力!$AJ$5:$AJ$44,0)),3,2)))))))</f>
        <v/>
      </c>
    </row>
    <row r="93">
      <c r="A93" s="131" t="n"/>
      <c r="B93">
        <f>TRIM(SUBSTITUTE(SUBSTITUTE(SUBSTITUTE(A93,CHAR(9)," "),"　"," "),CHAR(160)," "))</f>
        <v/>
      </c>
      <c r="C93">
        <f>IF(B93="",0,LEN(B93)-LEN(SUBSTITUTE(B93," ",""))+1)</f>
        <v/>
      </c>
      <c r="D93">
        <f>IF(C93&gt;=1,TRIM(MID(SUBSTITUTE(B93," ",REPT(" ",200)),1,200)),"")</f>
        <v/>
      </c>
      <c r="E93">
        <f>IF(C93&gt;=2,TRIM(MID(SUBSTITUTE(B93," ",REPT(" ",200)),201,200)),"")</f>
        <v/>
      </c>
      <c r="F93">
        <f>IF(C93&gt;=3,TRIM(MID(SUBSTITUTE(B93," ",REPT(" ",200)),401,200)),"")</f>
        <v/>
      </c>
      <c r="G93">
        <f>IF(C93&gt;=4,TRIM(MID(SUBSTITUTE(B93," ",REPT(" ",200)),601,200)),"")</f>
        <v/>
      </c>
      <c r="H93">
        <f>IF(C93&gt;=5,TRIM(MID(SUBSTITUTE(B93," ",REPT(" ",200)),801,200)),"")</f>
        <v/>
      </c>
      <c r="I93">
        <f>IF(C93&gt;=6,TRIM(MID(SUBSTITUTE(B93," ",REPT(" ",200)),1001,200)),"")</f>
        <v/>
      </c>
      <c r="J93">
        <f>IF(C93&gt;=7,TRIM(MID(SUBSTITUTE(B93," ",REPT(" ",200)),1201,200)),"")</f>
        <v/>
      </c>
      <c r="K93">
        <f>IF(C93&gt;=8,TRIM(MID(SUBSTITUTE(B93," ",REPT(" ",200)),1401,200)),"")</f>
        <v/>
      </c>
      <c r="L93">
        <f>SUBSTITUTE(SUBSTITUTE(SUBSTITUTE(D93,"年","-"),"組","-"),"番","")</f>
        <v/>
      </c>
      <c r="M93">
        <f>IF(D93="",0,IF(ISNUMBER(VALUE(SUBSTITUTE(L93,"-",""))),1,0))</f>
        <v/>
      </c>
      <c r="N93">
        <f>IF(M93=0,"",IFERROR(VALUE(TRIM(MID(SUBSTITUTE(L93,"-",REPT(" ",100)),101,100))),""))</f>
        <v/>
      </c>
      <c r="O93">
        <f>IF(M93=0,"",IFERROR(VALUE(TRIM(RIGHT(SUBSTITUTE(L93,"-",REPT(" ",100)),100))),""))</f>
        <v/>
      </c>
      <c r="P93">
        <f>IF(B93="","",TRIM(INDEX($D93:$K93,IF(M93=1,2,1))&amp;IF(AD93&gt;=2," "&amp;INDEX($D93:$K93,IF(M93=1,2,1)+1),"")&amp;IF(AD93&gt;=3," "&amp;INDEX($D93:$K93,IF(M93=1,2,1)+2),"")))</f>
        <v/>
      </c>
      <c r="Q93">
        <f>IF(C93&lt;2,"",TRIM(IF(AND(2&gt;=(IF(M93=1,2,1)+AD93),2&lt;=C93-IF(S93="",0,1)),E93&amp;" ","")&amp;IF(AND(3&gt;=(IF(M93=1,2,1)+AD93),3&lt;=C93-IF(S93="",0,1)),F93&amp;" ","")&amp;IF(AND(4&gt;=(IF(M93=1,2,1)+AD93),4&lt;=C93-IF(S93="",0,1)),G93&amp;" ","")&amp;IF(AND(5&gt;=(IF(M93=1,2,1)+AD93),5&lt;=C93-IF(S93="",0,1)),H93&amp;" ","")&amp;IF(AND(6&gt;=(IF(M93=1,2,1)+AD93),6&lt;=C93-IF(S93="",0,1)),I93&amp;" ","")&amp;IF(AND(7&gt;=(IF(M93=1,2,1)+AD93),7&lt;=C93-IF(S93="",0,1)),J93&amp;" ","")&amp;IF(AND(8&gt;=(IF(M93=1,2,1)+AD93),8&lt;=C93-IF(S93="",0,1)),K93&amp;" ","")))</f>
        <v/>
      </c>
      <c r="R93">
        <f>IF(Q93="","",IFERROR(INDEX(資格マスタ!$B:$B,MATCH(ASC(SUBSTITUTE(SUBSTITUTE(Q93," ",""),"　","")),資格マスタ!$D:$D,0)),Q93))</f>
        <v/>
      </c>
      <c r="S93" s="132">
        <f>IF(C93&lt;2,"",IFERROR(IF(OR(LEFT(INDEX(D93:K93,MIN(8,MAX(1,C93))),2)="令和",LEFT(INDEX(D93:K93,MIN(8,MAX(1,C93))),2)="平成",LEFT(INDEX(D93:K93,MIN(8,MAX(1,C93))),2)="昭和"),DATE(VALUE(MID(INDEX(D93:K93,MIN(8,MAX(1,C93))),3,FIND("年",INDEX(D93:K93,MIN(8,MAX(1,C93))))-3))+IF(LEFT(INDEX(D93:K93,MIN(8,MAX(1,C93))),2)="令和",2018,IF(LEFT(INDEX(D93:K93,MIN(8,MAX(1,C93))),2)="平成",1988,1925)),VALUE(MID(INDEX(D93:K93,MIN(8,MAX(1,C93))),FIND("年",INDEX(D93:K93,MIN(8,MAX(1,C93))))+1,FIND("月",INDEX(D93:K93,MIN(8,MAX(1,C93))))-FIND("年",INDEX(D93:K93,MIN(8,MAX(1,C93))))-1)),VALUE(SUBSTITUTE(MID(INDEX(D93:K93,MIN(8,MAX(1,C93))),FIND("月",INDEX(D93:K93,MIN(8,MAX(1,C93))))+1,10),"日",""))),DATE(VALUE(TRIM(MID(SUBSTITUTE(AA93,"/",REPT(" ",50)),1,50))),VALUE(TRIM(MID(SUBSTITUTE(AA93,"/",REPT(" ",50)),51,50))),VALUE(TRIM(MID(SUBSTITUTE(AA93,"/",REPT(" ",50)),101,50))))),IFERROR(DATEVALUE(INDEX(D93:K93,MIN(8,MAX(1,C93)))),"")))</f>
        <v/>
      </c>
      <c r="T93">
        <f>IF(B93="","",IF(AB93&lt;&gt;"",AB93,IFERROR(MATCH(SUBSTITUTE(SUBSTITUTE(P93," ",""),"　",""),入力!$AJ$5:$AJ$44,0),"")))</f>
        <v/>
      </c>
      <c r="U93">
        <f>IF(T93="","",INDEX(入力!$D$5:$D$44,T93))</f>
        <v/>
      </c>
      <c r="V93">
        <f>IF(B93="","",IF(T93="","要確認（名簿と照合できません）",IF(R93="","要確認（資格名がありません）",IF(S93="","要確認（取得日が読めません）",IF((IF(INDEX(入力!$N$5:$N$44,T93)=R93,1,0)+IF(INDEX(入力!$P$5:$P$44,T93)=R93,1,0)+IF(INDEX(入力!$R$5:$R$44,T93)=R93,1,0)+IF(INDEX(入力!$T$5:$T$44,T93)=R93,1,0)+IF(INDEX(入力!$V$5:$V$44,T93)=R93,1,0)+IF(INDEX(入力!$X$5:$X$44,T93)=R93,1,0))+(COUNTIFS($T$6:$T$205,T93,$R$6:$R$205,R93,$X$6:$X$205,"&lt;"&amp;X93))&gt;0,"重複","反映")))))</f>
        <v/>
      </c>
      <c r="W93">
        <f>IF(V93="反映",1,0)</f>
        <v/>
      </c>
      <c r="X93" t="n">
        <v>93</v>
      </c>
      <c r="Y93">
        <f>IF(W93=0,"",COUNTIFS($T$6:$T$205,T93,$W$6:$W$205,1,$S$6:$S$205,"&lt;"&amp;S93)+COUNTIFS($T$6:$T$205,T93,$W$6:$W$205,1,$S$6:$S$205,S93,$X$6:$X$205,"&lt;"&amp;X93)+1)</f>
        <v/>
      </c>
      <c r="Z93">
        <f>IF(Y93="","",T93&amp;"_"&amp;Y93)</f>
        <v/>
      </c>
      <c r="AA93">
        <f>SUBSTITUTE(SUBSTITUTE(SUBSTITUTE(SUBSTITUTE(SUBSTITUTE(INDEX(D93:K93,MIN(8,MAX(1,C93))),"年","/"),"月","/"),"日",""),"-","/"),".","/")</f>
        <v/>
      </c>
      <c r="AB93">
        <f>IFERROR(MATCH(O93,入力!$C$5:$C$44,0),"")</f>
        <v/>
      </c>
      <c r="AC93">
        <f>IF(AB93="","",INDEX(入力!$AJ$5:$AJ$44,AB93))</f>
        <v/>
      </c>
      <c r="AD93">
        <f>IF(INDEX($D93:$K93,IF(M93=1,2,1))=AC93,1,IF(INDEX($D93:$K93,IF(M93=1,2,1))&amp;INDEX($D93:$K93,IF(M93=1,2,1)+1)=AC93,2,IF(INDEX($D93:$K93,IF(M93=1,2,1))&amp;INDEX($D93:$K93,IF(M93=1,2,1)+1)&amp;INDEX($D93:$K93,IF(M93=1,2,1)+2)=AC93,3,IF(AB93&lt;&gt;"",2,IF(ISNUMBER(MATCH(INDEX($D93:$K93,IF(M93=1,2,1)),入力!$AJ$5:$AJ$44,0)),1,IF(ISNUMBER(MATCH(INDEX($D93:$K93,IF(M93=1,2,1))&amp;INDEX($D93:$K93,IF(M93=1,2,1)+1),入力!$AJ$5:$AJ$44,0)),2,IF(ISNUMBER(MATCH(INDEX($D93:$K93,IF(M93=1,2,1))&amp;INDEX($D93:$K93,IF(M93=1,2,1)+1)&amp;INDEX($D93:$K93,IF(M93=1,2,1)+2),入力!$AJ$5:$AJ$44,0)),3,2)))))))</f>
        <v/>
      </c>
    </row>
    <row r="94">
      <c r="A94" s="131" t="n"/>
      <c r="B94">
        <f>TRIM(SUBSTITUTE(SUBSTITUTE(SUBSTITUTE(A94,CHAR(9)," "),"　"," "),CHAR(160)," "))</f>
        <v/>
      </c>
      <c r="C94">
        <f>IF(B94="",0,LEN(B94)-LEN(SUBSTITUTE(B94," ",""))+1)</f>
        <v/>
      </c>
      <c r="D94">
        <f>IF(C94&gt;=1,TRIM(MID(SUBSTITUTE(B94," ",REPT(" ",200)),1,200)),"")</f>
        <v/>
      </c>
      <c r="E94">
        <f>IF(C94&gt;=2,TRIM(MID(SUBSTITUTE(B94," ",REPT(" ",200)),201,200)),"")</f>
        <v/>
      </c>
      <c r="F94">
        <f>IF(C94&gt;=3,TRIM(MID(SUBSTITUTE(B94," ",REPT(" ",200)),401,200)),"")</f>
        <v/>
      </c>
      <c r="G94">
        <f>IF(C94&gt;=4,TRIM(MID(SUBSTITUTE(B94," ",REPT(" ",200)),601,200)),"")</f>
        <v/>
      </c>
      <c r="H94">
        <f>IF(C94&gt;=5,TRIM(MID(SUBSTITUTE(B94," ",REPT(" ",200)),801,200)),"")</f>
        <v/>
      </c>
      <c r="I94">
        <f>IF(C94&gt;=6,TRIM(MID(SUBSTITUTE(B94," ",REPT(" ",200)),1001,200)),"")</f>
        <v/>
      </c>
      <c r="J94">
        <f>IF(C94&gt;=7,TRIM(MID(SUBSTITUTE(B94," ",REPT(" ",200)),1201,200)),"")</f>
        <v/>
      </c>
      <c r="K94">
        <f>IF(C94&gt;=8,TRIM(MID(SUBSTITUTE(B94," ",REPT(" ",200)),1401,200)),"")</f>
        <v/>
      </c>
      <c r="L94">
        <f>SUBSTITUTE(SUBSTITUTE(SUBSTITUTE(D94,"年","-"),"組","-"),"番","")</f>
        <v/>
      </c>
      <c r="M94">
        <f>IF(D94="",0,IF(ISNUMBER(VALUE(SUBSTITUTE(L94,"-",""))),1,0))</f>
        <v/>
      </c>
      <c r="N94">
        <f>IF(M94=0,"",IFERROR(VALUE(TRIM(MID(SUBSTITUTE(L94,"-",REPT(" ",100)),101,100))),""))</f>
        <v/>
      </c>
      <c r="O94">
        <f>IF(M94=0,"",IFERROR(VALUE(TRIM(RIGHT(SUBSTITUTE(L94,"-",REPT(" ",100)),100))),""))</f>
        <v/>
      </c>
      <c r="P94">
        <f>IF(B94="","",TRIM(INDEX($D94:$K94,IF(M94=1,2,1))&amp;IF(AD94&gt;=2," "&amp;INDEX($D94:$K94,IF(M94=1,2,1)+1),"")&amp;IF(AD94&gt;=3," "&amp;INDEX($D94:$K94,IF(M94=1,2,1)+2),"")))</f>
        <v/>
      </c>
      <c r="Q94">
        <f>IF(C94&lt;2,"",TRIM(IF(AND(2&gt;=(IF(M94=1,2,1)+AD94),2&lt;=C94-IF(S94="",0,1)),E94&amp;" ","")&amp;IF(AND(3&gt;=(IF(M94=1,2,1)+AD94),3&lt;=C94-IF(S94="",0,1)),F94&amp;" ","")&amp;IF(AND(4&gt;=(IF(M94=1,2,1)+AD94),4&lt;=C94-IF(S94="",0,1)),G94&amp;" ","")&amp;IF(AND(5&gt;=(IF(M94=1,2,1)+AD94),5&lt;=C94-IF(S94="",0,1)),H94&amp;" ","")&amp;IF(AND(6&gt;=(IF(M94=1,2,1)+AD94),6&lt;=C94-IF(S94="",0,1)),I94&amp;" ","")&amp;IF(AND(7&gt;=(IF(M94=1,2,1)+AD94),7&lt;=C94-IF(S94="",0,1)),J94&amp;" ","")&amp;IF(AND(8&gt;=(IF(M94=1,2,1)+AD94),8&lt;=C94-IF(S94="",0,1)),K94&amp;" ","")))</f>
        <v/>
      </c>
      <c r="R94">
        <f>IF(Q94="","",IFERROR(INDEX(資格マスタ!$B:$B,MATCH(ASC(SUBSTITUTE(SUBSTITUTE(Q94," ",""),"　","")),資格マスタ!$D:$D,0)),Q94))</f>
        <v/>
      </c>
      <c r="S94" s="132">
        <f>IF(C94&lt;2,"",IFERROR(IF(OR(LEFT(INDEX(D94:K94,MIN(8,MAX(1,C94))),2)="令和",LEFT(INDEX(D94:K94,MIN(8,MAX(1,C94))),2)="平成",LEFT(INDEX(D94:K94,MIN(8,MAX(1,C94))),2)="昭和"),DATE(VALUE(MID(INDEX(D94:K94,MIN(8,MAX(1,C94))),3,FIND("年",INDEX(D94:K94,MIN(8,MAX(1,C94))))-3))+IF(LEFT(INDEX(D94:K94,MIN(8,MAX(1,C94))),2)="令和",2018,IF(LEFT(INDEX(D94:K94,MIN(8,MAX(1,C94))),2)="平成",1988,1925)),VALUE(MID(INDEX(D94:K94,MIN(8,MAX(1,C94))),FIND("年",INDEX(D94:K94,MIN(8,MAX(1,C94))))+1,FIND("月",INDEX(D94:K94,MIN(8,MAX(1,C94))))-FIND("年",INDEX(D94:K94,MIN(8,MAX(1,C94))))-1)),VALUE(SUBSTITUTE(MID(INDEX(D94:K94,MIN(8,MAX(1,C94))),FIND("月",INDEX(D94:K94,MIN(8,MAX(1,C94))))+1,10),"日",""))),DATE(VALUE(TRIM(MID(SUBSTITUTE(AA94,"/",REPT(" ",50)),1,50))),VALUE(TRIM(MID(SUBSTITUTE(AA94,"/",REPT(" ",50)),51,50))),VALUE(TRIM(MID(SUBSTITUTE(AA94,"/",REPT(" ",50)),101,50))))),IFERROR(DATEVALUE(INDEX(D94:K94,MIN(8,MAX(1,C94)))),"")))</f>
        <v/>
      </c>
      <c r="T94">
        <f>IF(B94="","",IF(AB94&lt;&gt;"",AB94,IFERROR(MATCH(SUBSTITUTE(SUBSTITUTE(P94," ",""),"　",""),入力!$AJ$5:$AJ$44,0),"")))</f>
        <v/>
      </c>
      <c r="U94">
        <f>IF(T94="","",INDEX(入力!$D$5:$D$44,T94))</f>
        <v/>
      </c>
      <c r="V94">
        <f>IF(B94="","",IF(T94="","要確認（名簿と照合できません）",IF(R94="","要確認（資格名がありません）",IF(S94="","要確認（取得日が読めません）",IF((IF(INDEX(入力!$N$5:$N$44,T94)=R94,1,0)+IF(INDEX(入力!$P$5:$P$44,T94)=R94,1,0)+IF(INDEX(入力!$R$5:$R$44,T94)=R94,1,0)+IF(INDEX(入力!$T$5:$T$44,T94)=R94,1,0)+IF(INDEX(入力!$V$5:$V$44,T94)=R94,1,0)+IF(INDEX(入力!$X$5:$X$44,T94)=R94,1,0))+(COUNTIFS($T$6:$T$205,T94,$R$6:$R$205,R94,$X$6:$X$205,"&lt;"&amp;X94))&gt;0,"重複","反映")))))</f>
        <v/>
      </c>
      <c r="W94">
        <f>IF(V94="反映",1,0)</f>
        <v/>
      </c>
      <c r="X94" t="n">
        <v>94</v>
      </c>
      <c r="Y94">
        <f>IF(W94=0,"",COUNTIFS($T$6:$T$205,T94,$W$6:$W$205,1,$S$6:$S$205,"&lt;"&amp;S94)+COUNTIFS($T$6:$T$205,T94,$W$6:$W$205,1,$S$6:$S$205,S94,$X$6:$X$205,"&lt;"&amp;X94)+1)</f>
        <v/>
      </c>
      <c r="Z94">
        <f>IF(Y94="","",T94&amp;"_"&amp;Y94)</f>
        <v/>
      </c>
      <c r="AA94">
        <f>SUBSTITUTE(SUBSTITUTE(SUBSTITUTE(SUBSTITUTE(SUBSTITUTE(INDEX(D94:K94,MIN(8,MAX(1,C94))),"年","/"),"月","/"),"日",""),"-","/"),".","/")</f>
        <v/>
      </c>
      <c r="AB94">
        <f>IFERROR(MATCH(O94,入力!$C$5:$C$44,0),"")</f>
        <v/>
      </c>
      <c r="AC94">
        <f>IF(AB94="","",INDEX(入力!$AJ$5:$AJ$44,AB94))</f>
        <v/>
      </c>
      <c r="AD94">
        <f>IF(INDEX($D94:$K94,IF(M94=1,2,1))=AC94,1,IF(INDEX($D94:$K94,IF(M94=1,2,1))&amp;INDEX($D94:$K94,IF(M94=1,2,1)+1)=AC94,2,IF(INDEX($D94:$K94,IF(M94=1,2,1))&amp;INDEX($D94:$K94,IF(M94=1,2,1)+1)&amp;INDEX($D94:$K94,IF(M94=1,2,1)+2)=AC94,3,IF(AB94&lt;&gt;"",2,IF(ISNUMBER(MATCH(INDEX($D94:$K94,IF(M94=1,2,1)),入力!$AJ$5:$AJ$44,0)),1,IF(ISNUMBER(MATCH(INDEX($D94:$K94,IF(M94=1,2,1))&amp;INDEX($D94:$K94,IF(M94=1,2,1)+1),入力!$AJ$5:$AJ$44,0)),2,IF(ISNUMBER(MATCH(INDEX($D94:$K94,IF(M94=1,2,1))&amp;INDEX($D94:$K94,IF(M94=1,2,1)+1)&amp;INDEX($D94:$K94,IF(M94=1,2,1)+2),入力!$AJ$5:$AJ$44,0)),3,2)))))))</f>
        <v/>
      </c>
    </row>
    <row r="95">
      <c r="A95" s="131" t="n"/>
      <c r="B95">
        <f>TRIM(SUBSTITUTE(SUBSTITUTE(SUBSTITUTE(A95,CHAR(9)," "),"　"," "),CHAR(160)," "))</f>
        <v/>
      </c>
      <c r="C95">
        <f>IF(B95="",0,LEN(B95)-LEN(SUBSTITUTE(B95," ",""))+1)</f>
        <v/>
      </c>
      <c r="D95">
        <f>IF(C95&gt;=1,TRIM(MID(SUBSTITUTE(B95," ",REPT(" ",200)),1,200)),"")</f>
        <v/>
      </c>
      <c r="E95">
        <f>IF(C95&gt;=2,TRIM(MID(SUBSTITUTE(B95," ",REPT(" ",200)),201,200)),"")</f>
        <v/>
      </c>
      <c r="F95">
        <f>IF(C95&gt;=3,TRIM(MID(SUBSTITUTE(B95," ",REPT(" ",200)),401,200)),"")</f>
        <v/>
      </c>
      <c r="G95">
        <f>IF(C95&gt;=4,TRIM(MID(SUBSTITUTE(B95," ",REPT(" ",200)),601,200)),"")</f>
        <v/>
      </c>
      <c r="H95">
        <f>IF(C95&gt;=5,TRIM(MID(SUBSTITUTE(B95," ",REPT(" ",200)),801,200)),"")</f>
        <v/>
      </c>
      <c r="I95">
        <f>IF(C95&gt;=6,TRIM(MID(SUBSTITUTE(B95," ",REPT(" ",200)),1001,200)),"")</f>
        <v/>
      </c>
      <c r="J95">
        <f>IF(C95&gt;=7,TRIM(MID(SUBSTITUTE(B95," ",REPT(" ",200)),1201,200)),"")</f>
        <v/>
      </c>
      <c r="K95">
        <f>IF(C95&gt;=8,TRIM(MID(SUBSTITUTE(B95," ",REPT(" ",200)),1401,200)),"")</f>
        <v/>
      </c>
      <c r="L95">
        <f>SUBSTITUTE(SUBSTITUTE(SUBSTITUTE(D95,"年","-"),"組","-"),"番","")</f>
        <v/>
      </c>
      <c r="M95">
        <f>IF(D95="",0,IF(ISNUMBER(VALUE(SUBSTITUTE(L95,"-",""))),1,0))</f>
        <v/>
      </c>
      <c r="N95">
        <f>IF(M95=0,"",IFERROR(VALUE(TRIM(MID(SUBSTITUTE(L95,"-",REPT(" ",100)),101,100))),""))</f>
        <v/>
      </c>
      <c r="O95">
        <f>IF(M95=0,"",IFERROR(VALUE(TRIM(RIGHT(SUBSTITUTE(L95,"-",REPT(" ",100)),100))),""))</f>
        <v/>
      </c>
      <c r="P95">
        <f>IF(B95="","",TRIM(INDEX($D95:$K95,IF(M95=1,2,1))&amp;IF(AD95&gt;=2," "&amp;INDEX($D95:$K95,IF(M95=1,2,1)+1),"")&amp;IF(AD95&gt;=3," "&amp;INDEX($D95:$K95,IF(M95=1,2,1)+2),"")))</f>
        <v/>
      </c>
      <c r="Q95">
        <f>IF(C95&lt;2,"",TRIM(IF(AND(2&gt;=(IF(M95=1,2,1)+AD95),2&lt;=C95-IF(S95="",0,1)),E95&amp;" ","")&amp;IF(AND(3&gt;=(IF(M95=1,2,1)+AD95),3&lt;=C95-IF(S95="",0,1)),F95&amp;" ","")&amp;IF(AND(4&gt;=(IF(M95=1,2,1)+AD95),4&lt;=C95-IF(S95="",0,1)),G95&amp;" ","")&amp;IF(AND(5&gt;=(IF(M95=1,2,1)+AD95),5&lt;=C95-IF(S95="",0,1)),H95&amp;" ","")&amp;IF(AND(6&gt;=(IF(M95=1,2,1)+AD95),6&lt;=C95-IF(S95="",0,1)),I95&amp;" ","")&amp;IF(AND(7&gt;=(IF(M95=1,2,1)+AD95),7&lt;=C95-IF(S95="",0,1)),J95&amp;" ","")&amp;IF(AND(8&gt;=(IF(M95=1,2,1)+AD95),8&lt;=C95-IF(S95="",0,1)),K95&amp;" ","")))</f>
        <v/>
      </c>
      <c r="R95">
        <f>IF(Q95="","",IFERROR(INDEX(資格マスタ!$B:$B,MATCH(ASC(SUBSTITUTE(SUBSTITUTE(Q95," ",""),"　","")),資格マスタ!$D:$D,0)),Q95))</f>
        <v/>
      </c>
      <c r="S95" s="132">
        <f>IF(C95&lt;2,"",IFERROR(IF(OR(LEFT(INDEX(D95:K95,MIN(8,MAX(1,C95))),2)="令和",LEFT(INDEX(D95:K95,MIN(8,MAX(1,C95))),2)="平成",LEFT(INDEX(D95:K95,MIN(8,MAX(1,C95))),2)="昭和"),DATE(VALUE(MID(INDEX(D95:K95,MIN(8,MAX(1,C95))),3,FIND("年",INDEX(D95:K95,MIN(8,MAX(1,C95))))-3))+IF(LEFT(INDEX(D95:K95,MIN(8,MAX(1,C95))),2)="令和",2018,IF(LEFT(INDEX(D95:K95,MIN(8,MAX(1,C95))),2)="平成",1988,1925)),VALUE(MID(INDEX(D95:K95,MIN(8,MAX(1,C95))),FIND("年",INDEX(D95:K95,MIN(8,MAX(1,C95))))+1,FIND("月",INDEX(D95:K95,MIN(8,MAX(1,C95))))-FIND("年",INDEX(D95:K95,MIN(8,MAX(1,C95))))-1)),VALUE(SUBSTITUTE(MID(INDEX(D95:K95,MIN(8,MAX(1,C95))),FIND("月",INDEX(D95:K95,MIN(8,MAX(1,C95))))+1,10),"日",""))),DATE(VALUE(TRIM(MID(SUBSTITUTE(AA95,"/",REPT(" ",50)),1,50))),VALUE(TRIM(MID(SUBSTITUTE(AA95,"/",REPT(" ",50)),51,50))),VALUE(TRIM(MID(SUBSTITUTE(AA95,"/",REPT(" ",50)),101,50))))),IFERROR(DATEVALUE(INDEX(D95:K95,MIN(8,MAX(1,C95)))),"")))</f>
        <v/>
      </c>
      <c r="T95">
        <f>IF(B95="","",IF(AB95&lt;&gt;"",AB95,IFERROR(MATCH(SUBSTITUTE(SUBSTITUTE(P95," ",""),"　",""),入力!$AJ$5:$AJ$44,0),"")))</f>
        <v/>
      </c>
      <c r="U95">
        <f>IF(T95="","",INDEX(入力!$D$5:$D$44,T95))</f>
        <v/>
      </c>
      <c r="V95">
        <f>IF(B95="","",IF(T95="","要確認（名簿と照合できません）",IF(R95="","要確認（資格名がありません）",IF(S95="","要確認（取得日が読めません）",IF((IF(INDEX(入力!$N$5:$N$44,T95)=R95,1,0)+IF(INDEX(入力!$P$5:$P$44,T95)=R95,1,0)+IF(INDEX(入力!$R$5:$R$44,T95)=R95,1,0)+IF(INDEX(入力!$T$5:$T$44,T95)=R95,1,0)+IF(INDEX(入力!$V$5:$V$44,T95)=R95,1,0)+IF(INDEX(入力!$X$5:$X$44,T95)=R95,1,0))+(COUNTIFS($T$6:$T$205,T95,$R$6:$R$205,R95,$X$6:$X$205,"&lt;"&amp;X95))&gt;0,"重複","反映")))))</f>
        <v/>
      </c>
      <c r="W95">
        <f>IF(V95="反映",1,0)</f>
        <v/>
      </c>
      <c r="X95" t="n">
        <v>95</v>
      </c>
      <c r="Y95">
        <f>IF(W95=0,"",COUNTIFS($T$6:$T$205,T95,$W$6:$W$205,1,$S$6:$S$205,"&lt;"&amp;S95)+COUNTIFS($T$6:$T$205,T95,$W$6:$W$205,1,$S$6:$S$205,S95,$X$6:$X$205,"&lt;"&amp;X95)+1)</f>
        <v/>
      </c>
      <c r="Z95">
        <f>IF(Y95="","",T95&amp;"_"&amp;Y95)</f>
        <v/>
      </c>
      <c r="AA95">
        <f>SUBSTITUTE(SUBSTITUTE(SUBSTITUTE(SUBSTITUTE(SUBSTITUTE(INDEX(D95:K95,MIN(8,MAX(1,C95))),"年","/"),"月","/"),"日",""),"-","/"),".","/")</f>
        <v/>
      </c>
      <c r="AB95">
        <f>IFERROR(MATCH(O95,入力!$C$5:$C$44,0),"")</f>
        <v/>
      </c>
      <c r="AC95">
        <f>IF(AB95="","",INDEX(入力!$AJ$5:$AJ$44,AB95))</f>
        <v/>
      </c>
      <c r="AD95">
        <f>IF(INDEX($D95:$K95,IF(M95=1,2,1))=AC95,1,IF(INDEX($D95:$K95,IF(M95=1,2,1))&amp;INDEX($D95:$K95,IF(M95=1,2,1)+1)=AC95,2,IF(INDEX($D95:$K95,IF(M95=1,2,1))&amp;INDEX($D95:$K95,IF(M95=1,2,1)+1)&amp;INDEX($D95:$K95,IF(M95=1,2,1)+2)=AC95,3,IF(AB95&lt;&gt;"",2,IF(ISNUMBER(MATCH(INDEX($D95:$K95,IF(M95=1,2,1)),入力!$AJ$5:$AJ$44,0)),1,IF(ISNUMBER(MATCH(INDEX($D95:$K95,IF(M95=1,2,1))&amp;INDEX($D95:$K95,IF(M95=1,2,1)+1),入力!$AJ$5:$AJ$44,0)),2,IF(ISNUMBER(MATCH(INDEX($D95:$K95,IF(M95=1,2,1))&amp;INDEX($D95:$K95,IF(M95=1,2,1)+1)&amp;INDEX($D95:$K95,IF(M95=1,2,1)+2),入力!$AJ$5:$AJ$44,0)),3,2)))))))</f>
        <v/>
      </c>
    </row>
    <row r="96">
      <c r="A96" s="131" t="n"/>
      <c r="B96">
        <f>TRIM(SUBSTITUTE(SUBSTITUTE(SUBSTITUTE(A96,CHAR(9)," "),"　"," "),CHAR(160)," "))</f>
        <v/>
      </c>
      <c r="C96">
        <f>IF(B96="",0,LEN(B96)-LEN(SUBSTITUTE(B96," ",""))+1)</f>
        <v/>
      </c>
      <c r="D96">
        <f>IF(C96&gt;=1,TRIM(MID(SUBSTITUTE(B96," ",REPT(" ",200)),1,200)),"")</f>
        <v/>
      </c>
      <c r="E96">
        <f>IF(C96&gt;=2,TRIM(MID(SUBSTITUTE(B96," ",REPT(" ",200)),201,200)),"")</f>
        <v/>
      </c>
      <c r="F96">
        <f>IF(C96&gt;=3,TRIM(MID(SUBSTITUTE(B96," ",REPT(" ",200)),401,200)),"")</f>
        <v/>
      </c>
      <c r="G96">
        <f>IF(C96&gt;=4,TRIM(MID(SUBSTITUTE(B96," ",REPT(" ",200)),601,200)),"")</f>
        <v/>
      </c>
      <c r="H96">
        <f>IF(C96&gt;=5,TRIM(MID(SUBSTITUTE(B96," ",REPT(" ",200)),801,200)),"")</f>
        <v/>
      </c>
      <c r="I96">
        <f>IF(C96&gt;=6,TRIM(MID(SUBSTITUTE(B96," ",REPT(" ",200)),1001,200)),"")</f>
        <v/>
      </c>
      <c r="J96">
        <f>IF(C96&gt;=7,TRIM(MID(SUBSTITUTE(B96," ",REPT(" ",200)),1201,200)),"")</f>
        <v/>
      </c>
      <c r="K96">
        <f>IF(C96&gt;=8,TRIM(MID(SUBSTITUTE(B96," ",REPT(" ",200)),1401,200)),"")</f>
        <v/>
      </c>
      <c r="L96">
        <f>SUBSTITUTE(SUBSTITUTE(SUBSTITUTE(D96,"年","-"),"組","-"),"番","")</f>
        <v/>
      </c>
      <c r="M96">
        <f>IF(D96="",0,IF(ISNUMBER(VALUE(SUBSTITUTE(L96,"-",""))),1,0))</f>
        <v/>
      </c>
      <c r="N96">
        <f>IF(M96=0,"",IFERROR(VALUE(TRIM(MID(SUBSTITUTE(L96,"-",REPT(" ",100)),101,100))),""))</f>
        <v/>
      </c>
      <c r="O96">
        <f>IF(M96=0,"",IFERROR(VALUE(TRIM(RIGHT(SUBSTITUTE(L96,"-",REPT(" ",100)),100))),""))</f>
        <v/>
      </c>
      <c r="P96">
        <f>IF(B96="","",TRIM(INDEX($D96:$K96,IF(M96=1,2,1))&amp;IF(AD96&gt;=2," "&amp;INDEX($D96:$K96,IF(M96=1,2,1)+1),"")&amp;IF(AD96&gt;=3," "&amp;INDEX($D96:$K96,IF(M96=1,2,1)+2),"")))</f>
        <v/>
      </c>
      <c r="Q96">
        <f>IF(C96&lt;2,"",TRIM(IF(AND(2&gt;=(IF(M96=1,2,1)+AD96),2&lt;=C96-IF(S96="",0,1)),E96&amp;" ","")&amp;IF(AND(3&gt;=(IF(M96=1,2,1)+AD96),3&lt;=C96-IF(S96="",0,1)),F96&amp;" ","")&amp;IF(AND(4&gt;=(IF(M96=1,2,1)+AD96),4&lt;=C96-IF(S96="",0,1)),G96&amp;" ","")&amp;IF(AND(5&gt;=(IF(M96=1,2,1)+AD96),5&lt;=C96-IF(S96="",0,1)),H96&amp;" ","")&amp;IF(AND(6&gt;=(IF(M96=1,2,1)+AD96),6&lt;=C96-IF(S96="",0,1)),I96&amp;" ","")&amp;IF(AND(7&gt;=(IF(M96=1,2,1)+AD96),7&lt;=C96-IF(S96="",0,1)),J96&amp;" ","")&amp;IF(AND(8&gt;=(IF(M96=1,2,1)+AD96),8&lt;=C96-IF(S96="",0,1)),K96&amp;" ","")))</f>
        <v/>
      </c>
      <c r="R96">
        <f>IF(Q96="","",IFERROR(INDEX(資格マスタ!$B:$B,MATCH(ASC(SUBSTITUTE(SUBSTITUTE(Q96," ",""),"　","")),資格マスタ!$D:$D,0)),Q96))</f>
        <v/>
      </c>
      <c r="S96" s="132">
        <f>IF(C96&lt;2,"",IFERROR(IF(OR(LEFT(INDEX(D96:K96,MIN(8,MAX(1,C96))),2)="令和",LEFT(INDEX(D96:K96,MIN(8,MAX(1,C96))),2)="平成",LEFT(INDEX(D96:K96,MIN(8,MAX(1,C96))),2)="昭和"),DATE(VALUE(MID(INDEX(D96:K96,MIN(8,MAX(1,C96))),3,FIND("年",INDEX(D96:K96,MIN(8,MAX(1,C96))))-3))+IF(LEFT(INDEX(D96:K96,MIN(8,MAX(1,C96))),2)="令和",2018,IF(LEFT(INDEX(D96:K96,MIN(8,MAX(1,C96))),2)="平成",1988,1925)),VALUE(MID(INDEX(D96:K96,MIN(8,MAX(1,C96))),FIND("年",INDEX(D96:K96,MIN(8,MAX(1,C96))))+1,FIND("月",INDEX(D96:K96,MIN(8,MAX(1,C96))))-FIND("年",INDEX(D96:K96,MIN(8,MAX(1,C96))))-1)),VALUE(SUBSTITUTE(MID(INDEX(D96:K96,MIN(8,MAX(1,C96))),FIND("月",INDEX(D96:K96,MIN(8,MAX(1,C96))))+1,10),"日",""))),DATE(VALUE(TRIM(MID(SUBSTITUTE(AA96,"/",REPT(" ",50)),1,50))),VALUE(TRIM(MID(SUBSTITUTE(AA96,"/",REPT(" ",50)),51,50))),VALUE(TRIM(MID(SUBSTITUTE(AA96,"/",REPT(" ",50)),101,50))))),IFERROR(DATEVALUE(INDEX(D96:K96,MIN(8,MAX(1,C96)))),"")))</f>
        <v/>
      </c>
      <c r="T96">
        <f>IF(B96="","",IF(AB96&lt;&gt;"",AB96,IFERROR(MATCH(SUBSTITUTE(SUBSTITUTE(P96," ",""),"　",""),入力!$AJ$5:$AJ$44,0),"")))</f>
        <v/>
      </c>
      <c r="U96">
        <f>IF(T96="","",INDEX(入力!$D$5:$D$44,T96))</f>
        <v/>
      </c>
      <c r="V96">
        <f>IF(B96="","",IF(T96="","要確認（名簿と照合できません）",IF(R96="","要確認（資格名がありません）",IF(S96="","要確認（取得日が読めません）",IF((IF(INDEX(入力!$N$5:$N$44,T96)=R96,1,0)+IF(INDEX(入力!$P$5:$P$44,T96)=R96,1,0)+IF(INDEX(入力!$R$5:$R$44,T96)=R96,1,0)+IF(INDEX(入力!$T$5:$T$44,T96)=R96,1,0)+IF(INDEX(入力!$V$5:$V$44,T96)=R96,1,0)+IF(INDEX(入力!$X$5:$X$44,T96)=R96,1,0))+(COUNTIFS($T$6:$T$205,T96,$R$6:$R$205,R96,$X$6:$X$205,"&lt;"&amp;X96))&gt;0,"重複","反映")))))</f>
        <v/>
      </c>
      <c r="W96">
        <f>IF(V96="反映",1,0)</f>
        <v/>
      </c>
      <c r="X96" t="n">
        <v>96</v>
      </c>
      <c r="Y96">
        <f>IF(W96=0,"",COUNTIFS($T$6:$T$205,T96,$W$6:$W$205,1,$S$6:$S$205,"&lt;"&amp;S96)+COUNTIFS($T$6:$T$205,T96,$W$6:$W$205,1,$S$6:$S$205,S96,$X$6:$X$205,"&lt;"&amp;X96)+1)</f>
        <v/>
      </c>
      <c r="Z96">
        <f>IF(Y96="","",T96&amp;"_"&amp;Y96)</f>
        <v/>
      </c>
      <c r="AA96">
        <f>SUBSTITUTE(SUBSTITUTE(SUBSTITUTE(SUBSTITUTE(SUBSTITUTE(INDEX(D96:K96,MIN(8,MAX(1,C96))),"年","/"),"月","/"),"日",""),"-","/"),".","/")</f>
        <v/>
      </c>
      <c r="AB96">
        <f>IFERROR(MATCH(O96,入力!$C$5:$C$44,0),"")</f>
        <v/>
      </c>
      <c r="AC96">
        <f>IF(AB96="","",INDEX(入力!$AJ$5:$AJ$44,AB96))</f>
        <v/>
      </c>
      <c r="AD96">
        <f>IF(INDEX($D96:$K96,IF(M96=1,2,1))=AC96,1,IF(INDEX($D96:$K96,IF(M96=1,2,1))&amp;INDEX($D96:$K96,IF(M96=1,2,1)+1)=AC96,2,IF(INDEX($D96:$K96,IF(M96=1,2,1))&amp;INDEX($D96:$K96,IF(M96=1,2,1)+1)&amp;INDEX($D96:$K96,IF(M96=1,2,1)+2)=AC96,3,IF(AB96&lt;&gt;"",2,IF(ISNUMBER(MATCH(INDEX($D96:$K96,IF(M96=1,2,1)),入力!$AJ$5:$AJ$44,0)),1,IF(ISNUMBER(MATCH(INDEX($D96:$K96,IF(M96=1,2,1))&amp;INDEX($D96:$K96,IF(M96=1,2,1)+1),入力!$AJ$5:$AJ$44,0)),2,IF(ISNUMBER(MATCH(INDEX($D96:$K96,IF(M96=1,2,1))&amp;INDEX($D96:$K96,IF(M96=1,2,1)+1)&amp;INDEX($D96:$K96,IF(M96=1,2,1)+2),入力!$AJ$5:$AJ$44,0)),3,2)))))))</f>
        <v/>
      </c>
    </row>
    <row r="97">
      <c r="A97" s="131" t="n"/>
      <c r="B97">
        <f>TRIM(SUBSTITUTE(SUBSTITUTE(SUBSTITUTE(A97,CHAR(9)," "),"　"," "),CHAR(160)," "))</f>
        <v/>
      </c>
      <c r="C97">
        <f>IF(B97="",0,LEN(B97)-LEN(SUBSTITUTE(B97," ",""))+1)</f>
        <v/>
      </c>
      <c r="D97">
        <f>IF(C97&gt;=1,TRIM(MID(SUBSTITUTE(B97," ",REPT(" ",200)),1,200)),"")</f>
        <v/>
      </c>
      <c r="E97">
        <f>IF(C97&gt;=2,TRIM(MID(SUBSTITUTE(B97," ",REPT(" ",200)),201,200)),"")</f>
        <v/>
      </c>
      <c r="F97">
        <f>IF(C97&gt;=3,TRIM(MID(SUBSTITUTE(B97," ",REPT(" ",200)),401,200)),"")</f>
        <v/>
      </c>
      <c r="G97">
        <f>IF(C97&gt;=4,TRIM(MID(SUBSTITUTE(B97," ",REPT(" ",200)),601,200)),"")</f>
        <v/>
      </c>
      <c r="H97">
        <f>IF(C97&gt;=5,TRIM(MID(SUBSTITUTE(B97," ",REPT(" ",200)),801,200)),"")</f>
        <v/>
      </c>
      <c r="I97">
        <f>IF(C97&gt;=6,TRIM(MID(SUBSTITUTE(B97," ",REPT(" ",200)),1001,200)),"")</f>
        <v/>
      </c>
      <c r="J97">
        <f>IF(C97&gt;=7,TRIM(MID(SUBSTITUTE(B97," ",REPT(" ",200)),1201,200)),"")</f>
        <v/>
      </c>
      <c r="K97">
        <f>IF(C97&gt;=8,TRIM(MID(SUBSTITUTE(B97," ",REPT(" ",200)),1401,200)),"")</f>
        <v/>
      </c>
      <c r="L97">
        <f>SUBSTITUTE(SUBSTITUTE(SUBSTITUTE(D97,"年","-"),"組","-"),"番","")</f>
        <v/>
      </c>
      <c r="M97">
        <f>IF(D97="",0,IF(ISNUMBER(VALUE(SUBSTITUTE(L97,"-",""))),1,0))</f>
        <v/>
      </c>
      <c r="N97">
        <f>IF(M97=0,"",IFERROR(VALUE(TRIM(MID(SUBSTITUTE(L97,"-",REPT(" ",100)),101,100))),""))</f>
        <v/>
      </c>
      <c r="O97">
        <f>IF(M97=0,"",IFERROR(VALUE(TRIM(RIGHT(SUBSTITUTE(L97,"-",REPT(" ",100)),100))),""))</f>
        <v/>
      </c>
      <c r="P97">
        <f>IF(B97="","",TRIM(INDEX($D97:$K97,IF(M97=1,2,1))&amp;IF(AD97&gt;=2," "&amp;INDEX($D97:$K97,IF(M97=1,2,1)+1),"")&amp;IF(AD97&gt;=3," "&amp;INDEX($D97:$K97,IF(M97=1,2,1)+2),"")))</f>
        <v/>
      </c>
      <c r="Q97">
        <f>IF(C97&lt;2,"",TRIM(IF(AND(2&gt;=(IF(M97=1,2,1)+AD97),2&lt;=C97-IF(S97="",0,1)),E97&amp;" ","")&amp;IF(AND(3&gt;=(IF(M97=1,2,1)+AD97),3&lt;=C97-IF(S97="",0,1)),F97&amp;" ","")&amp;IF(AND(4&gt;=(IF(M97=1,2,1)+AD97),4&lt;=C97-IF(S97="",0,1)),G97&amp;" ","")&amp;IF(AND(5&gt;=(IF(M97=1,2,1)+AD97),5&lt;=C97-IF(S97="",0,1)),H97&amp;" ","")&amp;IF(AND(6&gt;=(IF(M97=1,2,1)+AD97),6&lt;=C97-IF(S97="",0,1)),I97&amp;" ","")&amp;IF(AND(7&gt;=(IF(M97=1,2,1)+AD97),7&lt;=C97-IF(S97="",0,1)),J97&amp;" ","")&amp;IF(AND(8&gt;=(IF(M97=1,2,1)+AD97),8&lt;=C97-IF(S97="",0,1)),K97&amp;" ","")))</f>
        <v/>
      </c>
      <c r="R97">
        <f>IF(Q97="","",IFERROR(INDEX(資格マスタ!$B:$B,MATCH(ASC(SUBSTITUTE(SUBSTITUTE(Q97," ",""),"　","")),資格マスタ!$D:$D,0)),Q97))</f>
        <v/>
      </c>
      <c r="S97" s="132">
        <f>IF(C97&lt;2,"",IFERROR(IF(OR(LEFT(INDEX(D97:K97,MIN(8,MAX(1,C97))),2)="令和",LEFT(INDEX(D97:K97,MIN(8,MAX(1,C97))),2)="平成",LEFT(INDEX(D97:K97,MIN(8,MAX(1,C97))),2)="昭和"),DATE(VALUE(MID(INDEX(D97:K97,MIN(8,MAX(1,C97))),3,FIND("年",INDEX(D97:K97,MIN(8,MAX(1,C97))))-3))+IF(LEFT(INDEX(D97:K97,MIN(8,MAX(1,C97))),2)="令和",2018,IF(LEFT(INDEX(D97:K97,MIN(8,MAX(1,C97))),2)="平成",1988,1925)),VALUE(MID(INDEX(D97:K97,MIN(8,MAX(1,C97))),FIND("年",INDEX(D97:K97,MIN(8,MAX(1,C97))))+1,FIND("月",INDEX(D97:K97,MIN(8,MAX(1,C97))))-FIND("年",INDEX(D97:K97,MIN(8,MAX(1,C97))))-1)),VALUE(SUBSTITUTE(MID(INDEX(D97:K97,MIN(8,MAX(1,C97))),FIND("月",INDEX(D97:K97,MIN(8,MAX(1,C97))))+1,10),"日",""))),DATE(VALUE(TRIM(MID(SUBSTITUTE(AA97,"/",REPT(" ",50)),1,50))),VALUE(TRIM(MID(SUBSTITUTE(AA97,"/",REPT(" ",50)),51,50))),VALUE(TRIM(MID(SUBSTITUTE(AA97,"/",REPT(" ",50)),101,50))))),IFERROR(DATEVALUE(INDEX(D97:K97,MIN(8,MAX(1,C97)))),"")))</f>
        <v/>
      </c>
      <c r="T97">
        <f>IF(B97="","",IF(AB97&lt;&gt;"",AB97,IFERROR(MATCH(SUBSTITUTE(SUBSTITUTE(P97," ",""),"　",""),入力!$AJ$5:$AJ$44,0),"")))</f>
        <v/>
      </c>
      <c r="U97">
        <f>IF(T97="","",INDEX(入力!$D$5:$D$44,T97))</f>
        <v/>
      </c>
      <c r="V97">
        <f>IF(B97="","",IF(T97="","要確認（名簿と照合できません）",IF(R97="","要確認（資格名がありません）",IF(S97="","要確認（取得日が読めません）",IF((IF(INDEX(入力!$N$5:$N$44,T97)=R97,1,0)+IF(INDEX(入力!$P$5:$P$44,T97)=R97,1,0)+IF(INDEX(入力!$R$5:$R$44,T97)=R97,1,0)+IF(INDEX(入力!$T$5:$T$44,T97)=R97,1,0)+IF(INDEX(入力!$V$5:$V$44,T97)=R97,1,0)+IF(INDEX(入力!$X$5:$X$44,T97)=R97,1,0))+(COUNTIFS($T$6:$T$205,T97,$R$6:$R$205,R97,$X$6:$X$205,"&lt;"&amp;X97))&gt;0,"重複","反映")))))</f>
        <v/>
      </c>
      <c r="W97">
        <f>IF(V97="反映",1,0)</f>
        <v/>
      </c>
      <c r="X97" t="n">
        <v>97</v>
      </c>
      <c r="Y97">
        <f>IF(W97=0,"",COUNTIFS($T$6:$T$205,T97,$W$6:$W$205,1,$S$6:$S$205,"&lt;"&amp;S97)+COUNTIFS($T$6:$T$205,T97,$W$6:$W$205,1,$S$6:$S$205,S97,$X$6:$X$205,"&lt;"&amp;X97)+1)</f>
        <v/>
      </c>
      <c r="Z97">
        <f>IF(Y97="","",T97&amp;"_"&amp;Y97)</f>
        <v/>
      </c>
      <c r="AA97">
        <f>SUBSTITUTE(SUBSTITUTE(SUBSTITUTE(SUBSTITUTE(SUBSTITUTE(INDEX(D97:K97,MIN(8,MAX(1,C97))),"年","/"),"月","/"),"日",""),"-","/"),".","/")</f>
        <v/>
      </c>
      <c r="AB97">
        <f>IFERROR(MATCH(O97,入力!$C$5:$C$44,0),"")</f>
        <v/>
      </c>
      <c r="AC97">
        <f>IF(AB97="","",INDEX(入力!$AJ$5:$AJ$44,AB97))</f>
        <v/>
      </c>
      <c r="AD97">
        <f>IF(INDEX($D97:$K97,IF(M97=1,2,1))=AC97,1,IF(INDEX($D97:$K97,IF(M97=1,2,1))&amp;INDEX($D97:$K97,IF(M97=1,2,1)+1)=AC97,2,IF(INDEX($D97:$K97,IF(M97=1,2,1))&amp;INDEX($D97:$K97,IF(M97=1,2,1)+1)&amp;INDEX($D97:$K97,IF(M97=1,2,1)+2)=AC97,3,IF(AB97&lt;&gt;"",2,IF(ISNUMBER(MATCH(INDEX($D97:$K97,IF(M97=1,2,1)),入力!$AJ$5:$AJ$44,0)),1,IF(ISNUMBER(MATCH(INDEX($D97:$K97,IF(M97=1,2,1))&amp;INDEX($D97:$K97,IF(M97=1,2,1)+1),入力!$AJ$5:$AJ$44,0)),2,IF(ISNUMBER(MATCH(INDEX($D97:$K97,IF(M97=1,2,1))&amp;INDEX($D97:$K97,IF(M97=1,2,1)+1)&amp;INDEX($D97:$K97,IF(M97=1,2,1)+2),入力!$AJ$5:$AJ$44,0)),3,2)))))))</f>
        <v/>
      </c>
    </row>
    <row r="98">
      <c r="A98" s="131" t="n"/>
      <c r="B98">
        <f>TRIM(SUBSTITUTE(SUBSTITUTE(SUBSTITUTE(A98,CHAR(9)," "),"　"," "),CHAR(160)," "))</f>
        <v/>
      </c>
      <c r="C98">
        <f>IF(B98="",0,LEN(B98)-LEN(SUBSTITUTE(B98," ",""))+1)</f>
        <v/>
      </c>
      <c r="D98">
        <f>IF(C98&gt;=1,TRIM(MID(SUBSTITUTE(B98," ",REPT(" ",200)),1,200)),"")</f>
        <v/>
      </c>
      <c r="E98">
        <f>IF(C98&gt;=2,TRIM(MID(SUBSTITUTE(B98," ",REPT(" ",200)),201,200)),"")</f>
        <v/>
      </c>
      <c r="F98">
        <f>IF(C98&gt;=3,TRIM(MID(SUBSTITUTE(B98," ",REPT(" ",200)),401,200)),"")</f>
        <v/>
      </c>
      <c r="G98">
        <f>IF(C98&gt;=4,TRIM(MID(SUBSTITUTE(B98," ",REPT(" ",200)),601,200)),"")</f>
        <v/>
      </c>
      <c r="H98">
        <f>IF(C98&gt;=5,TRIM(MID(SUBSTITUTE(B98," ",REPT(" ",200)),801,200)),"")</f>
        <v/>
      </c>
      <c r="I98">
        <f>IF(C98&gt;=6,TRIM(MID(SUBSTITUTE(B98," ",REPT(" ",200)),1001,200)),"")</f>
        <v/>
      </c>
      <c r="J98">
        <f>IF(C98&gt;=7,TRIM(MID(SUBSTITUTE(B98," ",REPT(" ",200)),1201,200)),"")</f>
        <v/>
      </c>
      <c r="K98">
        <f>IF(C98&gt;=8,TRIM(MID(SUBSTITUTE(B98," ",REPT(" ",200)),1401,200)),"")</f>
        <v/>
      </c>
      <c r="L98">
        <f>SUBSTITUTE(SUBSTITUTE(SUBSTITUTE(D98,"年","-"),"組","-"),"番","")</f>
        <v/>
      </c>
      <c r="M98">
        <f>IF(D98="",0,IF(ISNUMBER(VALUE(SUBSTITUTE(L98,"-",""))),1,0))</f>
        <v/>
      </c>
      <c r="N98">
        <f>IF(M98=0,"",IFERROR(VALUE(TRIM(MID(SUBSTITUTE(L98,"-",REPT(" ",100)),101,100))),""))</f>
        <v/>
      </c>
      <c r="O98">
        <f>IF(M98=0,"",IFERROR(VALUE(TRIM(RIGHT(SUBSTITUTE(L98,"-",REPT(" ",100)),100))),""))</f>
        <v/>
      </c>
      <c r="P98">
        <f>IF(B98="","",TRIM(INDEX($D98:$K98,IF(M98=1,2,1))&amp;IF(AD98&gt;=2," "&amp;INDEX($D98:$K98,IF(M98=1,2,1)+1),"")&amp;IF(AD98&gt;=3," "&amp;INDEX($D98:$K98,IF(M98=1,2,1)+2),"")))</f>
        <v/>
      </c>
      <c r="Q98">
        <f>IF(C98&lt;2,"",TRIM(IF(AND(2&gt;=(IF(M98=1,2,1)+AD98),2&lt;=C98-IF(S98="",0,1)),E98&amp;" ","")&amp;IF(AND(3&gt;=(IF(M98=1,2,1)+AD98),3&lt;=C98-IF(S98="",0,1)),F98&amp;" ","")&amp;IF(AND(4&gt;=(IF(M98=1,2,1)+AD98),4&lt;=C98-IF(S98="",0,1)),G98&amp;" ","")&amp;IF(AND(5&gt;=(IF(M98=1,2,1)+AD98),5&lt;=C98-IF(S98="",0,1)),H98&amp;" ","")&amp;IF(AND(6&gt;=(IF(M98=1,2,1)+AD98),6&lt;=C98-IF(S98="",0,1)),I98&amp;" ","")&amp;IF(AND(7&gt;=(IF(M98=1,2,1)+AD98),7&lt;=C98-IF(S98="",0,1)),J98&amp;" ","")&amp;IF(AND(8&gt;=(IF(M98=1,2,1)+AD98),8&lt;=C98-IF(S98="",0,1)),K98&amp;" ","")))</f>
        <v/>
      </c>
      <c r="R98">
        <f>IF(Q98="","",IFERROR(INDEX(資格マスタ!$B:$B,MATCH(ASC(SUBSTITUTE(SUBSTITUTE(Q98," ",""),"　","")),資格マスタ!$D:$D,0)),Q98))</f>
        <v/>
      </c>
      <c r="S98" s="132">
        <f>IF(C98&lt;2,"",IFERROR(IF(OR(LEFT(INDEX(D98:K98,MIN(8,MAX(1,C98))),2)="令和",LEFT(INDEX(D98:K98,MIN(8,MAX(1,C98))),2)="平成",LEFT(INDEX(D98:K98,MIN(8,MAX(1,C98))),2)="昭和"),DATE(VALUE(MID(INDEX(D98:K98,MIN(8,MAX(1,C98))),3,FIND("年",INDEX(D98:K98,MIN(8,MAX(1,C98))))-3))+IF(LEFT(INDEX(D98:K98,MIN(8,MAX(1,C98))),2)="令和",2018,IF(LEFT(INDEX(D98:K98,MIN(8,MAX(1,C98))),2)="平成",1988,1925)),VALUE(MID(INDEX(D98:K98,MIN(8,MAX(1,C98))),FIND("年",INDEX(D98:K98,MIN(8,MAX(1,C98))))+1,FIND("月",INDEX(D98:K98,MIN(8,MAX(1,C98))))-FIND("年",INDEX(D98:K98,MIN(8,MAX(1,C98))))-1)),VALUE(SUBSTITUTE(MID(INDEX(D98:K98,MIN(8,MAX(1,C98))),FIND("月",INDEX(D98:K98,MIN(8,MAX(1,C98))))+1,10),"日",""))),DATE(VALUE(TRIM(MID(SUBSTITUTE(AA98,"/",REPT(" ",50)),1,50))),VALUE(TRIM(MID(SUBSTITUTE(AA98,"/",REPT(" ",50)),51,50))),VALUE(TRIM(MID(SUBSTITUTE(AA98,"/",REPT(" ",50)),101,50))))),IFERROR(DATEVALUE(INDEX(D98:K98,MIN(8,MAX(1,C98)))),"")))</f>
        <v/>
      </c>
      <c r="T98">
        <f>IF(B98="","",IF(AB98&lt;&gt;"",AB98,IFERROR(MATCH(SUBSTITUTE(SUBSTITUTE(P98," ",""),"　",""),入力!$AJ$5:$AJ$44,0),"")))</f>
        <v/>
      </c>
      <c r="U98">
        <f>IF(T98="","",INDEX(入力!$D$5:$D$44,T98))</f>
        <v/>
      </c>
      <c r="V98">
        <f>IF(B98="","",IF(T98="","要確認（名簿と照合できません）",IF(R98="","要確認（資格名がありません）",IF(S98="","要確認（取得日が読めません）",IF((IF(INDEX(入力!$N$5:$N$44,T98)=R98,1,0)+IF(INDEX(入力!$P$5:$P$44,T98)=R98,1,0)+IF(INDEX(入力!$R$5:$R$44,T98)=R98,1,0)+IF(INDEX(入力!$T$5:$T$44,T98)=R98,1,0)+IF(INDEX(入力!$V$5:$V$44,T98)=R98,1,0)+IF(INDEX(入力!$X$5:$X$44,T98)=R98,1,0))+(COUNTIFS($T$6:$T$205,T98,$R$6:$R$205,R98,$X$6:$X$205,"&lt;"&amp;X98))&gt;0,"重複","反映")))))</f>
        <v/>
      </c>
      <c r="W98">
        <f>IF(V98="反映",1,0)</f>
        <v/>
      </c>
      <c r="X98" t="n">
        <v>98</v>
      </c>
      <c r="Y98">
        <f>IF(W98=0,"",COUNTIFS($T$6:$T$205,T98,$W$6:$W$205,1,$S$6:$S$205,"&lt;"&amp;S98)+COUNTIFS($T$6:$T$205,T98,$W$6:$W$205,1,$S$6:$S$205,S98,$X$6:$X$205,"&lt;"&amp;X98)+1)</f>
        <v/>
      </c>
      <c r="Z98">
        <f>IF(Y98="","",T98&amp;"_"&amp;Y98)</f>
        <v/>
      </c>
      <c r="AA98">
        <f>SUBSTITUTE(SUBSTITUTE(SUBSTITUTE(SUBSTITUTE(SUBSTITUTE(INDEX(D98:K98,MIN(8,MAX(1,C98))),"年","/"),"月","/"),"日",""),"-","/"),".","/")</f>
        <v/>
      </c>
      <c r="AB98">
        <f>IFERROR(MATCH(O98,入力!$C$5:$C$44,0),"")</f>
        <v/>
      </c>
      <c r="AC98">
        <f>IF(AB98="","",INDEX(入力!$AJ$5:$AJ$44,AB98))</f>
        <v/>
      </c>
      <c r="AD98">
        <f>IF(INDEX($D98:$K98,IF(M98=1,2,1))=AC98,1,IF(INDEX($D98:$K98,IF(M98=1,2,1))&amp;INDEX($D98:$K98,IF(M98=1,2,1)+1)=AC98,2,IF(INDEX($D98:$K98,IF(M98=1,2,1))&amp;INDEX($D98:$K98,IF(M98=1,2,1)+1)&amp;INDEX($D98:$K98,IF(M98=1,2,1)+2)=AC98,3,IF(AB98&lt;&gt;"",2,IF(ISNUMBER(MATCH(INDEX($D98:$K98,IF(M98=1,2,1)),入力!$AJ$5:$AJ$44,0)),1,IF(ISNUMBER(MATCH(INDEX($D98:$K98,IF(M98=1,2,1))&amp;INDEX($D98:$K98,IF(M98=1,2,1)+1),入力!$AJ$5:$AJ$44,0)),2,IF(ISNUMBER(MATCH(INDEX($D98:$K98,IF(M98=1,2,1))&amp;INDEX($D98:$K98,IF(M98=1,2,1)+1)&amp;INDEX($D98:$K98,IF(M98=1,2,1)+2),入力!$AJ$5:$AJ$44,0)),3,2)))))))</f>
        <v/>
      </c>
    </row>
    <row r="99">
      <c r="A99" s="131" t="n"/>
      <c r="B99">
        <f>TRIM(SUBSTITUTE(SUBSTITUTE(SUBSTITUTE(A99,CHAR(9)," "),"　"," "),CHAR(160)," "))</f>
        <v/>
      </c>
      <c r="C99">
        <f>IF(B99="",0,LEN(B99)-LEN(SUBSTITUTE(B99," ",""))+1)</f>
        <v/>
      </c>
      <c r="D99">
        <f>IF(C99&gt;=1,TRIM(MID(SUBSTITUTE(B99," ",REPT(" ",200)),1,200)),"")</f>
        <v/>
      </c>
      <c r="E99">
        <f>IF(C99&gt;=2,TRIM(MID(SUBSTITUTE(B99," ",REPT(" ",200)),201,200)),"")</f>
        <v/>
      </c>
      <c r="F99">
        <f>IF(C99&gt;=3,TRIM(MID(SUBSTITUTE(B99," ",REPT(" ",200)),401,200)),"")</f>
        <v/>
      </c>
      <c r="G99">
        <f>IF(C99&gt;=4,TRIM(MID(SUBSTITUTE(B99," ",REPT(" ",200)),601,200)),"")</f>
        <v/>
      </c>
      <c r="H99">
        <f>IF(C99&gt;=5,TRIM(MID(SUBSTITUTE(B99," ",REPT(" ",200)),801,200)),"")</f>
        <v/>
      </c>
      <c r="I99">
        <f>IF(C99&gt;=6,TRIM(MID(SUBSTITUTE(B99," ",REPT(" ",200)),1001,200)),"")</f>
        <v/>
      </c>
      <c r="J99">
        <f>IF(C99&gt;=7,TRIM(MID(SUBSTITUTE(B99," ",REPT(" ",200)),1201,200)),"")</f>
        <v/>
      </c>
      <c r="K99">
        <f>IF(C99&gt;=8,TRIM(MID(SUBSTITUTE(B99," ",REPT(" ",200)),1401,200)),"")</f>
        <v/>
      </c>
      <c r="L99">
        <f>SUBSTITUTE(SUBSTITUTE(SUBSTITUTE(D99,"年","-"),"組","-"),"番","")</f>
        <v/>
      </c>
      <c r="M99">
        <f>IF(D99="",0,IF(ISNUMBER(VALUE(SUBSTITUTE(L99,"-",""))),1,0))</f>
        <v/>
      </c>
      <c r="N99">
        <f>IF(M99=0,"",IFERROR(VALUE(TRIM(MID(SUBSTITUTE(L99,"-",REPT(" ",100)),101,100))),""))</f>
        <v/>
      </c>
      <c r="O99">
        <f>IF(M99=0,"",IFERROR(VALUE(TRIM(RIGHT(SUBSTITUTE(L99,"-",REPT(" ",100)),100))),""))</f>
        <v/>
      </c>
      <c r="P99">
        <f>IF(B99="","",TRIM(INDEX($D99:$K99,IF(M99=1,2,1))&amp;IF(AD99&gt;=2," "&amp;INDEX($D99:$K99,IF(M99=1,2,1)+1),"")&amp;IF(AD99&gt;=3," "&amp;INDEX($D99:$K99,IF(M99=1,2,1)+2),"")))</f>
        <v/>
      </c>
      <c r="Q99">
        <f>IF(C99&lt;2,"",TRIM(IF(AND(2&gt;=(IF(M99=1,2,1)+AD99),2&lt;=C99-IF(S99="",0,1)),E99&amp;" ","")&amp;IF(AND(3&gt;=(IF(M99=1,2,1)+AD99),3&lt;=C99-IF(S99="",0,1)),F99&amp;" ","")&amp;IF(AND(4&gt;=(IF(M99=1,2,1)+AD99),4&lt;=C99-IF(S99="",0,1)),G99&amp;" ","")&amp;IF(AND(5&gt;=(IF(M99=1,2,1)+AD99),5&lt;=C99-IF(S99="",0,1)),H99&amp;" ","")&amp;IF(AND(6&gt;=(IF(M99=1,2,1)+AD99),6&lt;=C99-IF(S99="",0,1)),I99&amp;" ","")&amp;IF(AND(7&gt;=(IF(M99=1,2,1)+AD99),7&lt;=C99-IF(S99="",0,1)),J99&amp;" ","")&amp;IF(AND(8&gt;=(IF(M99=1,2,1)+AD99),8&lt;=C99-IF(S99="",0,1)),K99&amp;" ","")))</f>
        <v/>
      </c>
      <c r="R99">
        <f>IF(Q99="","",IFERROR(INDEX(資格マスタ!$B:$B,MATCH(ASC(SUBSTITUTE(SUBSTITUTE(Q99," ",""),"　","")),資格マスタ!$D:$D,0)),Q99))</f>
        <v/>
      </c>
      <c r="S99" s="132">
        <f>IF(C99&lt;2,"",IFERROR(IF(OR(LEFT(INDEX(D99:K99,MIN(8,MAX(1,C99))),2)="令和",LEFT(INDEX(D99:K99,MIN(8,MAX(1,C99))),2)="平成",LEFT(INDEX(D99:K99,MIN(8,MAX(1,C99))),2)="昭和"),DATE(VALUE(MID(INDEX(D99:K99,MIN(8,MAX(1,C99))),3,FIND("年",INDEX(D99:K99,MIN(8,MAX(1,C99))))-3))+IF(LEFT(INDEX(D99:K99,MIN(8,MAX(1,C99))),2)="令和",2018,IF(LEFT(INDEX(D99:K99,MIN(8,MAX(1,C99))),2)="平成",1988,1925)),VALUE(MID(INDEX(D99:K99,MIN(8,MAX(1,C99))),FIND("年",INDEX(D99:K99,MIN(8,MAX(1,C99))))+1,FIND("月",INDEX(D99:K99,MIN(8,MAX(1,C99))))-FIND("年",INDEX(D99:K99,MIN(8,MAX(1,C99))))-1)),VALUE(SUBSTITUTE(MID(INDEX(D99:K99,MIN(8,MAX(1,C99))),FIND("月",INDEX(D99:K99,MIN(8,MAX(1,C99))))+1,10),"日",""))),DATE(VALUE(TRIM(MID(SUBSTITUTE(AA99,"/",REPT(" ",50)),1,50))),VALUE(TRIM(MID(SUBSTITUTE(AA99,"/",REPT(" ",50)),51,50))),VALUE(TRIM(MID(SUBSTITUTE(AA99,"/",REPT(" ",50)),101,50))))),IFERROR(DATEVALUE(INDEX(D99:K99,MIN(8,MAX(1,C99)))),"")))</f>
        <v/>
      </c>
      <c r="T99">
        <f>IF(B99="","",IF(AB99&lt;&gt;"",AB99,IFERROR(MATCH(SUBSTITUTE(SUBSTITUTE(P99," ",""),"　",""),入力!$AJ$5:$AJ$44,0),"")))</f>
        <v/>
      </c>
      <c r="U99">
        <f>IF(T99="","",INDEX(入力!$D$5:$D$44,T99))</f>
        <v/>
      </c>
      <c r="V99">
        <f>IF(B99="","",IF(T99="","要確認（名簿と照合できません）",IF(R99="","要確認（資格名がありません）",IF(S99="","要確認（取得日が読めません）",IF((IF(INDEX(入力!$N$5:$N$44,T99)=R99,1,0)+IF(INDEX(入力!$P$5:$P$44,T99)=R99,1,0)+IF(INDEX(入力!$R$5:$R$44,T99)=R99,1,0)+IF(INDEX(入力!$T$5:$T$44,T99)=R99,1,0)+IF(INDEX(入力!$V$5:$V$44,T99)=R99,1,0)+IF(INDEX(入力!$X$5:$X$44,T99)=R99,1,0))+(COUNTIFS($T$6:$T$205,T99,$R$6:$R$205,R99,$X$6:$X$205,"&lt;"&amp;X99))&gt;0,"重複","反映")))))</f>
        <v/>
      </c>
      <c r="W99">
        <f>IF(V99="反映",1,0)</f>
        <v/>
      </c>
      <c r="X99" t="n">
        <v>99</v>
      </c>
      <c r="Y99">
        <f>IF(W99=0,"",COUNTIFS($T$6:$T$205,T99,$W$6:$W$205,1,$S$6:$S$205,"&lt;"&amp;S99)+COUNTIFS($T$6:$T$205,T99,$W$6:$W$205,1,$S$6:$S$205,S99,$X$6:$X$205,"&lt;"&amp;X99)+1)</f>
        <v/>
      </c>
      <c r="Z99">
        <f>IF(Y99="","",T99&amp;"_"&amp;Y99)</f>
        <v/>
      </c>
      <c r="AA99">
        <f>SUBSTITUTE(SUBSTITUTE(SUBSTITUTE(SUBSTITUTE(SUBSTITUTE(INDEX(D99:K99,MIN(8,MAX(1,C99))),"年","/"),"月","/"),"日",""),"-","/"),".","/")</f>
        <v/>
      </c>
      <c r="AB99">
        <f>IFERROR(MATCH(O99,入力!$C$5:$C$44,0),"")</f>
        <v/>
      </c>
      <c r="AC99">
        <f>IF(AB99="","",INDEX(入力!$AJ$5:$AJ$44,AB99))</f>
        <v/>
      </c>
      <c r="AD99">
        <f>IF(INDEX($D99:$K99,IF(M99=1,2,1))=AC99,1,IF(INDEX($D99:$K99,IF(M99=1,2,1))&amp;INDEX($D99:$K99,IF(M99=1,2,1)+1)=AC99,2,IF(INDEX($D99:$K99,IF(M99=1,2,1))&amp;INDEX($D99:$K99,IF(M99=1,2,1)+1)&amp;INDEX($D99:$K99,IF(M99=1,2,1)+2)=AC99,3,IF(AB99&lt;&gt;"",2,IF(ISNUMBER(MATCH(INDEX($D99:$K99,IF(M99=1,2,1)),入力!$AJ$5:$AJ$44,0)),1,IF(ISNUMBER(MATCH(INDEX($D99:$K99,IF(M99=1,2,1))&amp;INDEX($D99:$K99,IF(M99=1,2,1)+1),入力!$AJ$5:$AJ$44,0)),2,IF(ISNUMBER(MATCH(INDEX($D99:$K99,IF(M99=1,2,1))&amp;INDEX($D99:$K99,IF(M99=1,2,1)+1)&amp;INDEX($D99:$K99,IF(M99=1,2,1)+2),入力!$AJ$5:$AJ$44,0)),3,2)))))))</f>
        <v/>
      </c>
    </row>
    <row r="100">
      <c r="A100" s="131" t="n"/>
      <c r="B100">
        <f>TRIM(SUBSTITUTE(SUBSTITUTE(SUBSTITUTE(A100,CHAR(9)," "),"　"," "),CHAR(160)," "))</f>
        <v/>
      </c>
      <c r="C100">
        <f>IF(B100="",0,LEN(B100)-LEN(SUBSTITUTE(B100," ",""))+1)</f>
        <v/>
      </c>
      <c r="D100">
        <f>IF(C100&gt;=1,TRIM(MID(SUBSTITUTE(B100," ",REPT(" ",200)),1,200)),"")</f>
        <v/>
      </c>
      <c r="E100">
        <f>IF(C100&gt;=2,TRIM(MID(SUBSTITUTE(B100," ",REPT(" ",200)),201,200)),"")</f>
        <v/>
      </c>
      <c r="F100">
        <f>IF(C100&gt;=3,TRIM(MID(SUBSTITUTE(B100," ",REPT(" ",200)),401,200)),"")</f>
        <v/>
      </c>
      <c r="G100">
        <f>IF(C100&gt;=4,TRIM(MID(SUBSTITUTE(B100," ",REPT(" ",200)),601,200)),"")</f>
        <v/>
      </c>
      <c r="H100">
        <f>IF(C100&gt;=5,TRIM(MID(SUBSTITUTE(B100," ",REPT(" ",200)),801,200)),"")</f>
        <v/>
      </c>
      <c r="I100">
        <f>IF(C100&gt;=6,TRIM(MID(SUBSTITUTE(B100," ",REPT(" ",200)),1001,200)),"")</f>
        <v/>
      </c>
      <c r="J100">
        <f>IF(C100&gt;=7,TRIM(MID(SUBSTITUTE(B100," ",REPT(" ",200)),1201,200)),"")</f>
        <v/>
      </c>
      <c r="K100">
        <f>IF(C100&gt;=8,TRIM(MID(SUBSTITUTE(B100," ",REPT(" ",200)),1401,200)),"")</f>
        <v/>
      </c>
      <c r="L100">
        <f>SUBSTITUTE(SUBSTITUTE(SUBSTITUTE(D100,"年","-"),"組","-"),"番","")</f>
        <v/>
      </c>
      <c r="M100">
        <f>IF(D100="",0,IF(ISNUMBER(VALUE(SUBSTITUTE(L100,"-",""))),1,0))</f>
        <v/>
      </c>
      <c r="N100">
        <f>IF(M100=0,"",IFERROR(VALUE(TRIM(MID(SUBSTITUTE(L100,"-",REPT(" ",100)),101,100))),""))</f>
        <v/>
      </c>
      <c r="O100">
        <f>IF(M100=0,"",IFERROR(VALUE(TRIM(RIGHT(SUBSTITUTE(L100,"-",REPT(" ",100)),100))),""))</f>
        <v/>
      </c>
      <c r="P100">
        <f>IF(B100="","",TRIM(INDEX($D100:$K100,IF(M100=1,2,1))&amp;IF(AD100&gt;=2," "&amp;INDEX($D100:$K100,IF(M100=1,2,1)+1),"")&amp;IF(AD100&gt;=3," "&amp;INDEX($D100:$K100,IF(M100=1,2,1)+2),"")))</f>
        <v/>
      </c>
      <c r="Q100">
        <f>IF(C100&lt;2,"",TRIM(IF(AND(2&gt;=(IF(M100=1,2,1)+AD100),2&lt;=C100-IF(S100="",0,1)),E100&amp;" ","")&amp;IF(AND(3&gt;=(IF(M100=1,2,1)+AD100),3&lt;=C100-IF(S100="",0,1)),F100&amp;" ","")&amp;IF(AND(4&gt;=(IF(M100=1,2,1)+AD100),4&lt;=C100-IF(S100="",0,1)),G100&amp;" ","")&amp;IF(AND(5&gt;=(IF(M100=1,2,1)+AD100),5&lt;=C100-IF(S100="",0,1)),H100&amp;" ","")&amp;IF(AND(6&gt;=(IF(M100=1,2,1)+AD100),6&lt;=C100-IF(S100="",0,1)),I100&amp;" ","")&amp;IF(AND(7&gt;=(IF(M100=1,2,1)+AD100),7&lt;=C100-IF(S100="",0,1)),J100&amp;" ","")&amp;IF(AND(8&gt;=(IF(M100=1,2,1)+AD100),8&lt;=C100-IF(S100="",0,1)),K100&amp;" ","")))</f>
        <v/>
      </c>
      <c r="R100">
        <f>IF(Q100="","",IFERROR(INDEX(資格マスタ!$B:$B,MATCH(ASC(SUBSTITUTE(SUBSTITUTE(Q100," ",""),"　","")),資格マスタ!$D:$D,0)),Q100))</f>
        <v/>
      </c>
      <c r="S100" s="132">
        <f>IF(C100&lt;2,"",IFERROR(IF(OR(LEFT(INDEX(D100:K100,MIN(8,MAX(1,C100))),2)="令和",LEFT(INDEX(D100:K100,MIN(8,MAX(1,C100))),2)="平成",LEFT(INDEX(D100:K100,MIN(8,MAX(1,C100))),2)="昭和"),DATE(VALUE(MID(INDEX(D100:K100,MIN(8,MAX(1,C100))),3,FIND("年",INDEX(D100:K100,MIN(8,MAX(1,C100))))-3))+IF(LEFT(INDEX(D100:K100,MIN(8,MAX(1,C100))),2)="令和",2018,IF(LEFT(INDEX(D100:K100,MIN(8,MAX(1,C100))),2)="平成",1988,1925)),VALUE(MID(INDEX(D100:K100,MIN(8,MAX(1,C100))),FIND("年",INDEX(D100:K100,MIN(8,MAX(1,C100))))+1,FIND("月",INDEX(D100:K100,MIN(8,MAX(1,C100))))-FIND("年",INDEX(D100:K100,MIN(8,MAX(1,C100))))-1)),VALUE(SUBSTITUTE(MID(INDEX(D100:K100,MIN(8,MAX(1,C100))),FIND("月",INDEX(D100:K100,MIN(8,MAX(1,C100))))+1,10),"日",""))),DATE(VALUE(TRIM(MID(SUBSTITUTE(AA100,"/",REPT(" ",50)),1,50))),VALUE(TRIM(MID(SUBSTITUTE(AA100,"/",REPT(" ",50)),51,50))),VALUE(TRIM(MID(SUBSTITUTE(AA100,"/",REPT(" ",50)),101,50))))),IFERROR(DATEVALUE(INDEX(D100:K100,MIN(8,MAX(1,C100)))),"")))</f>
        <v/>
      </c>
      <c r="T100">
        <f>IF(B100="","",IF(AB100&lt;&gt;"",AB100,IFERROR(MATCH(SUBSTITUTE(SUBSTITUTE(P100," ",""),"　",""),入力!$AJ$5:$AJ$44,0),"")))</f>
        <v/>
      </c>
      <c r="U100">
        <f>IF(T100="","",INDEX(入力!$D$5:$D$44,T100))</f>
        <v/>
      </c>
      <c r="V100">
        <f>IF(B100="","",IF(T100="","要確認（名簿と照合できません）",IF(R100="","要確認（資格名がありません）",IF(S100="","要確認（取得日が読めません）",IF((IF(INDEX(入力!$N$5:$N$44,T100)=R100,1,0)+IF(INDEX(入力!$P$5:$P$44,T100)=R100,1,0)+IF(INDEX(入力!$R$5:$R$44,T100)=R100,1,0)+IF(INDEX(入力!$T$5:$T$44,T100)=R100,1,0)+IF(INDEX(入力!$V$5:$V$44,T100)=R100,1,0)+IF(INDEX(入力!$X$5:$X$44,T100)=R100,1,0))+(COUNTIFS($T$6:$T$205,T100,$R$6:$R$205,R100,$X$6:$X$205,"&lt;"&amp;X100))&gt;0,"重複","反映")))))</f>
        <v/>
      </c>
      <c r="W100">
        <f>IF(V100="反映",1,0)</f>
        <v/>
      </c>
      <c r="X100" t="n">
        <v>100</v>
      </c>
      <c r="Y100">
        <f>IF(W100=0,"",COUNTIFS($T$6:$T$205,T100,$W$6:$W$205,1,$S$6:$S$205,"&lt;"&amp;S100)+COUNTIFS($T$6:$T$205,T100,$W$6:$W$205,1,$S$6:$S$205,S100,$X$6:$X$205,"&lt;"&amp;X100)+1)</f>
        <v/>
      </c>
      <c r="Z100">
        <f>IF(Y100="","",T100&amp;"_"&amp;Y100)</f>
        <v/>
      </c>
      <c r="AA100">
        <f>SUBSTITUTE(SUBSTITUTE(SUBSTITUTE(SUBSTITUTE(SUBSTITUTE(INDEX(D100:K100,MIN(8,MAX(1,C100))),"年","/"),"月","/"),"日",""),"-","/"),".","/")</f>
        <v/>
      </c>
      <c r="AB100">
        <f>IFERROR(MATCH(O100,入力!$C$5:$C$44,0),"")</f>
        <v/>
      </c>
      <c r="AC100">
        <f>IF(AB100="","",INDEX(入力!$AJ$5:$AJ$44,AB100))</f>
        <v/>
      </c>
      <c r="AD100">
        <f>IF(INDEX($D100:$K100,IF(M100=1,2,1))=AC100,1,IF(INDEX($D100:$K100,IF(M100=1,2,1))&amp;INDEX($D100:$K100,IF(M100=1,2,1)+1)=AC100,2,IF(INDEX($D100:$K100,IF(M100=1,2,1))&amp;INDEX($D100:$K100,IF(M100=1,2,1)+1)&amp;INDEX($D100:$K100,IF(M100=1,2,1)+2)=AC100,3,IF(AB100&lt;&gt;"",2,IF(ISNUMBER(MATCH(INDEX($D100:$K100,IF(M100=1,2,1)),入力!$AJ$5:$AJ$44,0)),1,IF(ISNUMBER(MATCH(INDEX($D100:$K100,IF(M100=1,2,1))&amp;INDEX($D100:$K100,IF(M100=1,2,1)+1),入力!$AJ$5:$AJ$44,0)),2,IF(ISNUMBER(MATCH(INDEX($D100:$K100,IF(M100=1,2,1))&amp;INDEX($D100:$K100,IF(M100=1,2,1)+1)&amp;INDEX($D100:$K100,IF(M100=1,2,1)+2),入力!$AJ$5:$AJ$44,0)),3,2)))))))</f>
        <v/>
      </c>
    </row>
    <row r="101">
      <c r="A101" s="131" t="n"/>
      <c r="B101">
        <f>TRIM(SUBSTITUTE(SUBSTITUTE(SUBSTITUTE(A101,CHAR(9)," "),"　"," "),CHAR(160)," "))</f>
        <v/>
      </c>
      <c r="C101">
        <f>IF(B101="",0,LEN(B101)-LEN(SUBSTITUTE(B101," ",""))+1)</f>
        <v/>
      </c>
      <c r="D101">
        <f>IF(C101&gt;=1,TRIM(MID(SUBSTITUTE(B101," ",REPT(" ",200)),1,200)),"")</f>
        <v/>
      </c>
      <c r="E101">
        <f>IF(C101&gt;=2,TRIM(MID(SUBSTITUTE(B101," ",REPT(" ",200)),201,200)),"")</f>
        <v/>
      </c>
      <c r="F101">
        <f>IF(C101&gt;=3,TRIM(MID(SUBSTITUTE(B101," ",REPT(" ",200)),401,200)),"")</f>
        <v/>
      </c>
      <c r="G101">
        <f>IF(C101&gt;=4,TRIM(MID(SUBSTITUTE(B101," ",REPT(" ",200)),601,200)),"")</f>
        <v/>
      </c>
      <c r="H101">
        <f>IF(C101&gt;=5,TRIM(MID(SUBSTITUTE(B101," ",REPT(" ",200)),801,200)),"")</f>
        <v/>
      </c>
      <c r="I101">
        <f>IF(C101&gt;=6,TRIM(MID(SUBSTITUTE(B101," ",REPT(" ",200)),1001,200)),"")</f>
        <v/>
      </c>
      <c r="J101">
        <f>IF(C101&gt;=7,TRIM(MID(SUBSTITUTE(B101," ",REPT(" ",200)),1201,200)),"")</f>
        <v/>
      </c>
      <c r="K101">
        <f>IF(C101&gt;=8,TRIM(MID(SUBSTITUTE(B101," ",REPT(" ",200)),1401,200)),"")</f>
        <v/>
      </c>
      <c r="L101">
        <f>SUBSTITUTE(SUBSTITUTE(SUBSTITUTE(D101,"年","-"),"組","-"),"番","")</f>
        <v/>
      </c>
      <c r="M101">
        <f>IF(D101="",0,IF(ISNUMBER(VALUE(SUBSTITUTE(L101,"-",""))),1,0))</f>
        <v/>
      </c>
      <c r="N101">
        <f>IF(M101=0,"",IFERROR(VALUE(TRIM(MID(SUBSTITUTE(L101,"-",REPT(" ",100)),101,100))),""))</f>
        <v/>
      </c>
      <c r="O101">
        <f>IF(M101=0,"",IFERROR(VALUE(TRIM(RIGHT(SUBSTITUTE(L101,"-",REPT(" ",100)),100))),""))</f>
        <v/>
      </c>
      <c r="P101">
        <f>IF(B101="","",TRIM(INDEX($D101:$K101,IF(M101=1,2,1))&amp;IF(AD101&gt;=2," "&amp;INDEX($D101:$K101,IF(M101=1,2,1)+1),"")&amp;IF(AD101&gt;=3," "&amp;INDEX($D101:$K101,IF(M101=1,2,1)+2),"")))</f>
        <v/>
      </c>
      <c r="Q101">
        <f>IF(C101&lt;2,"",TRIM(IF(AND(2&gt;=(IF(M101=1,2,1)+AD101),2&lt;=C101-IF(S101="",0,1)),E101&amp;" ","")&amp;IF(AND(3&gt;=(IF(M101=1,2,1)+AD101),3&lt;=C101-IF(S101="",0,1)),F101&amp;" ","")&amp;IF(AND(4&gt;=(IF(M101=1,2,1)+AD101),4&lt;=C101-IF(S101="",0,1)),G101&amp;" ","")&amp;IF(AND(5&gt;=(IF(M101=1,2,1)+AD101),5&lt;=C101-IF(S101="",0,1)),H101&amp;" ","")&amp;IF(AND(6&gt;=(IF(M101=1,2,1)+AD101),6&lt;=C101-IF(S101="",0,1)),I101&amp;" ","")&amp;IF(AND(7&gt;=(IF(M101=1,2,1)+AD101),7&lt;=C101-IF(S101="",0,1)),J101&amp;" ","")&amp;IF(AND(8&gt;=(IF(M101=1,2,1)+AD101),8&lt;=C101-IF(S101="",0,1)),K101&amp;" ","")))</f>
        <v/>
      </c>
      <c r="R101">
        <f>IF(Q101="","",IFERROR(INDEX(資格マスタ!$B:$B,MATCH(ASC(SUBSTITUTE(SUBSTITUTE(Q101," ",""),"　","")),資格マスタ!$D:$D,0)),Q101))</f>
        <v/>
      </c>
      <c r="S101" s="132">
        <f>IF(C101&lt;2,"",IFERROR(IF(OR(LEFT(INDEX(D101:K101,MIN(8,MAX(1,C101))),2)="令和",LEFT(INDEX(D101:K101,MIN(8,MAX(1,C101))),2)="平成",LEFT(INDEX(D101:K101,MIN(8,MAX(1,C101))),2)="昭和"),DATE(VALUE(MID(INDEX(D101:K101,MIN(8,MAX(1,C101))),3,FIND("年",INDEX(D101:K101,MIN(8,MAX(1,C101))))-3))+IF(LEFT(INDEX(D101:K101,MIN(8,MAX(1,C101))),2)="令和",2018,IF(LEFT(INDEX(D101:K101,MIN(8,MAX(1,C101))),2)="平成",1988,1925)),VALUE(MID(INDEX(D101:K101,MIN(8,MAX(1,C101))),FIND("年",INDEX(D101:K101,MIN(8,MAX(1,C101))))+1,FIND("月",INDEX(D101:K101,MIN(8,MAX(1,C101))))-FIND("年",INDEX(D101:K101,MIN(8,MAX(1,C101))))-1)),VALUE(SUBSTITUTE(MID(INDEX(D101:K101,MIN(8,MAX(1,C101))),FIND("月",INDEX(D101:K101,MIN(8,MAX(1,C101))))+1,10),"日",""))),DATE(VALUE(TRIM(MID(SUBSTITUTE(AA101,"/",REPT(" ",50)),1,50))),VALUE(TRIM(MID(SUBSTITUTE(AA101,"/",REPT(" ",50)),51,50))),VALUE(TRIM(MID(SUBSTITUTE(AA101,"/",REPT(" ",50)),101,50))))),IFERROR(DATEVALUE(INDEX(D101:K101,MIN(8,MAX(1,C101)))),"")))</f>
        <v/>
      </c>
      <c r="T101">
        <f>IF(B101="","",IF(AB101&lt;&gt;"",AB101,IFERROR(MATCH(SUBSTITUTE(SUBSTITUTE(P101," ",""),"　",""),入力!$AJ$5:$AJ$44,0),"")))</f>
        <v/>
      </c>
      <c r="U101">
        <f>IF(T101="","",INDEX(入力!$D$5:$D$44,T101))</f>
        <v/>
      </c>
      <c r="V101">
        <f>IF(B101="","",IF(T101="","要確認（名簿と照合できません）",IF(R101="","要確認（資格名がありません）",IF(S101="","要確認（取得日が読めません）",IF((IF(INDEX(入力!$N$5:$N$44,T101)=R101,1,0)+IF(INDEX(入力!$P$5:$P$44,T101)=R101,1,0)+IF(INDEX(入力!$R$5:$R$44,T101)=R101,1,0)+IF(INDEX(入力!$T$5:$T$44,T101)=R101,1,0)+IF(INDEX(入力!$V$5:$V$44,T101)=R101,1,0)+IF(INDEX(入力!$X$5:$X$44,T101)=R101,1,0))+(COUNTIFS($T$6:$T$205,T101,$R$6:$R$205,R101,$X$6:$X$205,"&lt;"&amp;X101))&gt;0,"重複","反映")))))</f>
        <v/>
      </c>
      <c r="W101">
        <f>IF(V101="反映",1,0)</f>
        <v/>
      </c>
      <c r="X101" t="n">
        <v>101</v>
      </c>
      <c r="Y101">
        <f>IF(W101=0,"",COUNTIFS($T$6:$T$205,T101,$W$6:$W$205,1,$S$6:$S$205,"&lt;"&amp;S101)+COUNTIFS($T$6:$T$205,T101,$W$6:$W$205,1,$S$6:$S$205,S101,$X$6:$X$205,"&lt;"&amp;X101)+1)</f>
        <v/>
      </c>
      <c r="Z101">
        <f>IF(Y101="","",T101&amp;"_"&amp;Y101)</f>
        <v/>
      </c>
      <c r="AA101">
        <f>SUBSTITUTE(SUBSTITUTE(SUBSTITUTE(SUBSTITUTE(SUBSTITUTE(INDEX(D101:K101,MIN(8,MAX(1,C101))),"年","/"),"月","/"),"日",""),"-","/"),".","/")</f>
        <v/>
      </c>
      <c r="AB101">
        <f>IFERROR(MATCH(O101,入力!$C$5:$C$44,0),"")</f>
        <v/>
      </c>
      <c r="AC101">
        <f>IF(AB101="","",INDEX(入力!$AJ$5:$AJ$44,AB101))</f>
        <v/>
      </c>
      <c r="AD101">
        <f>IF(INDEX($D101:$K101,IF(M101=1,2,1))=AC101,1,IF(INDEX($D101:$K101,IF(M101=1,2,1))&amp;INDEX($D101:$K101,IF(M101=1,2,1)+1)=AC101,2,IF(INDEX($D101:$K101,IF(M101=1,2,1))&amp;INDEX($D101:$K101,IF(M101=1,2,1)+1)&amp;INDEX($D101:$K101,IF(M101=1,2,1)+2)=AC101,3,IF(AB101&lt;&gt;"",2,IF(ISNUMBER(MATCH(INDEX($D101:$K101,IF(M101=1,2,1)),入力!$AJ$5:$AJ$44,0)),1,IF(ISNUMBER(MATCH(INDEX($D101:$K101,IF(M101=1,2,1))&amp;INDEX($D101:$K101,IF(M101=1,2,1)+1),入力!$AJ$5:$AJ$44,0)),2,IF(ISNUMBER(MATCH(INDEX($D101:$K101,IF(M101=1,2,1))&amp;INDEX($D101:$K101,IF(M101=1,2,1)+1)&amp;INDEX($D101:$K101,IF(M101=1,2,1)+2),入力!$AJ$5:$AJ$44,0)),3,2)))))))</f>
        <v/>
      </c>
    </row>
    <row r="102">
      <c r="A102" s="131" t="n"/>
      <c r="B102">
        <f>TRIM(SUBSTITUTE(SUBSTITUTE(SUBSTITUTE(A102,CHAR(9)," "),"　"," "),CHAR(160)," "))</f>
        <v/>
      </c>
      <c r="C102">
        <f>IF(B102="",0,LEN(B102)-LEN(SUBSTITUTE(B102," ",""))+1)</f>
        <v/>
      </c>
      <c r="D102">
        <f>IF(C102&gt;=1,TRIM(MID(SUBSTITUTE(B102," ",REPT(" ",200)),1,200)),"")</f>
        <v/>
      </c>
      <c r="E102">
        <f>IF(C102&gt;=2,TRIM(MID(SUBSTITUTE(B102," ",REPT(" ",200)),201,200)),"")</f>
        <v/>
      </c>
      <c r="F102">
        <f>IF(C102&gt;=3,TRIM(MID(SUBSTITUTE(B102," ",REPT(" ",200)),401,200)),"")</f>
        <v/>
      </c>
      <c r="G102">
        <f>IF(C102&gt;=4,TRIM(MID(SUBSTITUTE(B102," ",REPT(" ",200)),601,200)),"")</f>
        <v/>
      </c>
      <c r="H102">
        <f>IF(C102&gt;=5,TRIM(MID(SUBSTITUTE(B102," ",REPT(" ",200)),801,200)),"")</f>
        <v/>
      </c>
      <c r="I102">
        <f>IF(C102&gt;=6,TRIM(MID(SUBSTITUTE(B102," ",REPT(" ",200)),1001,200)),"")</f>
        <v/>
      </c>
      <c r="J102">
        <f>IF(C102&gt;=7,TRIM(MID(SUBSTITUTE(B102," ",REPT(" ",200)),1201,200)),"")</f>
        <v/>
      </c>
      <c r="K102">
        <f>IF(C102&gt;=8,TRIM(MID(SUBSTITUTE(B102," ",REPT(" ",200)),1401,200)),"")</f>
        <v/>
      </c>
      <c r="L102">
        <f>SUBSTITUTE(SUBSTITUTE(SUBSTITUTE(D102,"年","-"),"組","-"),"番","")</f>
        <v/>
      </c>
      <c r="M102">
        <f>IF(D102="",0,IF(ISNUMBER(VALUE(SUBSTITUTE(L102,"-",""))),1,0))</f>
        <v/>
      </c>
      <c r="N102">
        <f>IF(M102=0,"",IFERROR(VALUE(TRIM(MID(SUBSTITUTE(L102,"-",REPT(" ",100)),101,100))),""))</f>
        <v/>
      </c>
      <c r="O102">
        <f>IF(M102=0,"",IFERROR(VALUE(TRIM(RIGHT(SUBSTITUTE(L102,"-",REPT(" ",100)),100))),""))</f>
        <v/>
      </c>
      <c r="P102">
        <f>IF(B102="","",TRIM(INDEX($D102:$K102,IF(M102=1,2,1))&amp;IF(AD102&gt;=2," "&amp;INDEX($D102:$K102,IF(M102=1,2,1)+1),"")&amp;IF(AD102&gt;=3," "&amp;INDEX($D102:$K102,IF(M102=1,2,1)+2),"")))</f>
        <v/>
      </c>
      <c r="Q102">
        <f>IF(C102&lt;2,"",TRIM(IF(AND(2&gt;=(IF(M102=1,2,1)+AD102),2&lt;=C102-IF(S102="",0,1)),E102&amp;" ","")&amp;IF(AND(3&gt;=(IF(M102=1,2,1)+AD102),3&lt;=C102-IF(S102="",0,1)),F102&amp;" ","")&amp;IF(AND(4&gt;=(IF(M102=1,2,1)+AD102),4&lt;=C102-IF(S102="",0,1)),G102&amp;" ","")&amp;IF(AND(5&gt;=(IF(M102=1,2,1)+AD102),5&lt;=C102-IF(S102="",0,1)),H102&amp;" ","")&amp;IF(AND(6&gt;=(IF(M102=1,2,1)+AD102),6&lt;=C102-IF(S102="",0,1)),I102&amp;" ","")&amp;IF(AND(7&gt;=(IF(M102=1,2,1)+AD102),7&lt;=C102-IF(S102="",0,1)),J102&amp;" ","")&amp;IF(AND(8&gt;=(IF(M102=1,2,1)+AD102),8&lt;=C102-IF(S102="",0,1)),K102&amp;" ","")))</f>
        <v/>
      </c>
      <c r="R102">
        <f>IF(Q102="","",IFERROR(INDEX(資格マスタ!$B:$B,MATCH(ASC(SUBSTITUTE(SUBSTITUTE(Q102," ",""),"　","")),資格マスタ!$D:$D,0)),Q102))</f>
        <v/>
      </c>
      <c r="S102" s="132">
        <f>IF(C102&lt;2,"",IFERROR(IF(OR(LEFT(INDEX(D102:K102,MIN(8,MAX(1,C102))),2)="令和",LEFT(INDEX(D102:K102,MIN(8,MAX(1,C102))),2)="平成",LEFT(INDEX(D102:K102,MIN(8,MAX(1,C102))),2)="昭和"),DATE(VALUE(MID(INDEX(D102:K102,MIN(8,MAX(1,C102))),3,FIND("年",INDEX(D102:K102,MIN(8,MAX(1,C102))))-3))+IF(LEFT(INDEX(D102:K102,MIN(8,MAX(1,C102))),2)="令和",2018,IF(LEFT(INDEX(D102:K102,MIN(8,MAX(1,C102))),2)="平成",1988,1925)),VALUE(MID(INDEX(D102:K102,MIN(8,MAX(1,C102))),FIND("年",INDEX(D102:K102,MIN(8,MAX(1,C102))))+1,FIND("月",INDEX(D102:K102,MIN(8,MAX(1,C102))))-FIND("年",INDEX(D102:K102,MIN(8,MAX(1,C102))))-1)),VALUE(SUBSTITUTE(MID(INDEX(D102:K102,MIN(8,MAX(1,C102))),FIND("月",INDEX(D102:K102,MIN(8,MAX(1,C102))))+1,10),"日",""))),DATE(VALUE(TRIM(MID(SUBSTITUTE(AA102,"/",REPT(" ",50)),1,50))),VALUE(TRIM(MID(SUBSTITUTE(AA102,"/",REPT(" ",50)),51,50))),VALUE(TRIM(MID(SUBSTITUTE(AA102,"/",REPT(" ",50)),101,50))))),IFERROR(DATEVALUE(INDEX(D102:K102,MIN(8,MAX(1,C102)))),"")))</f>
        <v/>
      </c>
      <c r="T102">
        <f>IF(B102="","",IF(AB102&lt;&gt;"",AB102,IFERROR(MATCH(SUBSTITUTE(SUBSTITUTE(P102," ",""),"　",""),入力!$AJ$5:$AJ$44,0),"")))</f>
        <v/>
      </c>
      <c r="U102">
        <f>IF(T102="","",INDEX(入力!$D$5:$D$44,T102))</f>
        <v/>
      </c>
      <c r="V102">
        <f>IF(B102="","",IF(T102="","要確認（名簿と照合できません）",IF(R102="","要確認（資格名がありません）",IF(S102="","要確認（取得日が読めません）",IF((IF(INDEX(入力!$N$5:$N$44,T102)=R102,1,0)+IF(INDEX(入力!$P$5:$P$44,T102)=R102,1,0)+IF(INDEX(入力!$R$5:$R$44,T102)=R102,1,0)+IF(INDEX(入力!$T$5:$T$44,T102)=R102,1,0)+IF(INDEX(入力!$V$5:$V$44,T102)=R102,1,0)+IF(INDEX(入力!$X$5:$X$44,T102)=R102,1,0))+(COUNTIFS($T$6:$T$205,T102,$R$6:$R$205,R102,$X$6:$X$205,"&lt;"&amp;X102))&gt;0,"重複","反映")))))</f>
        <v/>
      </c>
      <c r="W102">
        <f>IF(V102="反映",1,0)</f>
        <v/>
      </c>
      <c r="X102" t="n">
        <v>102</v>
      </c>
      <c r="Y102">
        <f>IF(W102=0,"",COUNTIFS($T$6:$T$205,T102,$W$6:$W$205,1,$S$6:$S$205,"&lt;"&amp;S102)+COUNTIFS($T$6:$T$205,T102,$W$6:$W$205,1,$S$6:$S$205,S102,$X$6:$X$205,"&lt;"&amp;X102)+1)</f>
        <v/>
      </c>
      <c r="Z102">
        <f>IF(Y102="","",T102&amp;"_"&amp;Y102)</f>
        <v/>
      </c>
      <c r="AA102">
        <f>SUBSTITUTE(SUBSTITUTE(SUBSTITUTE(SUBSTITUTE(SUBSTITUTE(INDEX(D102:K102,MIN(8,MAX(1,C102))),"年","/"),"月","/"),"日",""),"-","/"),".","/")</f>
        <v/>
      </c>
      <c r="AB102">
        <f>IFERROR(MATCH(O102,入力!$C$5:$C$44,0),"")</f>
        <v/>
      </c>
      <c r="AC102">
        <f>IF(AB102="","",INDEX(入力!$AJ$5:$AJ$44,AB102))</f>
        <v/>
      </c>
      <c r="AD102">
        <f>IF(INDEX($D102:$K102,IF(M102=1,2,1))=AC102,1,IF(INDEX($D102:$K102,IF(M102=1,2,1))&amp;INDEX($D102:$K102,IF(M102=1,2,1)+1)=AC102,2,IF(INDEX($D102:$K102,IF(M102=1,2,1))&amp;INDEX($D102:$K102,IF(M102=1,2,1)+1)&amp;INDEX($D102:$K102,IF(M102=1,2,1)+2)=AC102,3,IF(AB102&lt;&gt;"",2,IF(ISNUMBER(MATCH(INDEX($D102:$K102,IF(M102=1,2,1)),入力!$AJ$5:$AJ$44,0)),1,IF(ISNUMBER(MATCH(INDEX($D102:$K102,IF(M102=1,2,1))&amp;INDEX($D102:$K102,IF(M102=1,2,1)+1),入力!$AJ$5:$AJ$44,0)),2,IF(ISNUMBER(MATCH(INDEX($D102:$K102,IF(M102=1,2,1))&amp;INDEX($D102:$K102,IF(M102=1,2,1)+1)&amp;INDEX($D102:$K102,IF(M102=1,2,1)+2),入力!$AJ$5:$AJ$44,0)),3,2)))))))</f>
        <v/>
      </c>
    </row>
    <row r="103">
      <c r="A103" s="131" t="n"/>
      <c r="B103">
        <f>TRIM(SUBSTITUTE(SUBSTITUTE(SUBSTITUTE(A103,CHAR(9)," "),"　"," "),CHAR(160)," "))</f>
        <v/>
      </c>
      <c r="C103">
        <f>IF(B103="",0,LEN(B103)-LEN(SUBSTITUTE(B103," ",""))+1)</f>
        <v/>
      </c>
      <c r="D103">
        <f>IF(C103&gt;=1,TRIM(MID(SUBSTITUTE(B103," ",REPT(" ",200)),1,200)),"")</f>
        <v/>
      </c>
      <c r="E103">
        <f>IF(C103&gt;=2,TRIM(MID(SUBSTITUTE(B103," ",REPT(" ",200)),201,200)),"")</f>
        <v/>
      </c>
      <c r="F103">
        <f>IF(C103&gt;=3,TRIM(MID(SUBSTITUTE(B103," ",REPT(" ",200)),401,200)),"")</f>
        <v/>
      </c>
      <c r="G103">
        <f>IF(C103&gt;=4,TRIM(MID(SUBSTITUTE(B103," ",REPT(" ",200)),601,200)),"")</f>
        <v/>
      </c>
      <c r="H103">
        <f>IF(C103&gt;=5,TRIM(MID(SUBSTITUTE(B103," ",REPT(" ",200)),801,200)),"")</f>
        <v/>
      </c>
      <c r="I103">
        <f>IF(C103&gt;=6,TRIM(MID(SUBSTITUTE(B103," ",REPT(" ",200)),1001,200)),"")</f>
        <v/>
      </c>
      <c r="J103">
        <f>IF(C103&gt;=7,TRIM(MID(SUBSTITUTE(B103," ",REPT(" ",200)),1201,200)),"")</f>
        <v/>
      </c>
      <c r="K103">
        <f>IF(C103&gt;=8,TRIM(MID(SUBSTITUTE(B103," ",REPT(" ",200)),1401,200)),"")</f>
        <v/>
      </c>
      <c r="L103">
        <f>SUBSTITUTE(SUBSTITUTE(SUBSTITUTE(D103,"年","-"),"組","-"),"番","")</f>
        <v/>
      </c>
      <c r="M103">
        <f>IF(D103="",0,IF(ISNUMBER(VALUE(SUBSTITUTE(L103,"-",""))),1,0))</f>
        <v/>
      </c>
      <c r="N103">
        <f>IF(M103=0,"",IFERROR(VALUE(TRIM(MID(SUBSTITUTE(L103,"-",REPT(" ",100)),101,100))),""))</f>
        <v/>
      </c>
      <c r="O103">
        <f>IF(M103=0,"",IFERROR(VALUE(TRIM(RIGHT(SUBSTITUTE(L103,"-",REPT(" ",100)),100))),""))</f>
        <v/>
      </c>
      <c r="P103">
        <f>IF(B103="","",TRIM(INDEX($D103:$K103,IF(M103=1,2,1))&amp;IF(AD103&gt;=2," "&amp;INDEX($D103:$K103,IF(M103=1,2,1)+1),"")&amp;IF(AD103&gt;=3," "&amp;INDEX($D103:$K103,IF(M103=1,2,1)+2),"")))</f>
        <v/>
      </c>
      <c r="Q103">
        <f>IF(C103&lt;2,"",TRIM(IF(AND(2&gt;=(IF(M103=1,2,1)+AD103),2&lt;=C103-IF(S103="",0,1)),E103&amp;" ","")&amp;IF(AND(3&gt;=(IF(M103=1,2,1)+AD103),3&lt;=C103-IF(S103="",0,1)),F103&amp;" ","")&amp;IF(AND(4&gt;=(IF(M103=1,2,1)+AD103),4&lt;=C103-IF(S103="",0,1)),G103&amp;" ","")&amp;IF(AND(5&gt;=(IF(M103=1,2,1)+AD103),5&lt;=C103-IF(S103="",0,1)),H103&amp;" ","")&amp;IF(AND(6&gt;=(IF(M103=1,2,1)+AD103),6&lt;=C103-IF(S103="",0,1)),I103&amp;" ","")&amp;IF(AND(7&gt;=(IF(M103=1,2,1)+AD103),7&lt;=C103-IF(S103="",0,1)),J103&amp;" ","")&amp;IF(AND(8&gt;=(IF(M103=1,2,1)+AD103),8&lt;=C103-IF(S103="",0,1)),K103&amp;" ","")))</f>
        <v/>
      </c>
      <c r="R103">
        <f>IF(Q103="","",IFERROR(INDEX(資格マスタ!$B:$B,MATCH(ASC(SUBSTITUTE(SUBSTITUTE(Q103," ",""),"　","")),資格マスタ!$D:$D,0)),Q103))</f>
        <v/>
      </c>
      <c r="S103" s="132">
        <f>IF(C103&lt;2,"",IFERROR(IF(OR(LEFT(INDEX(D103:K103,MIN(8,MAX(1,C103))),2)="令和",LEFT(INDEX(D103:K103,MIN(8,MAX(1,C103))),2)="平成",LEFT(INDEX(D103:K103,MIN(8,MAX(1,C103))),2)="昭和"),DATE(VALUE(MID(INDEX(D103:K103,MIN(8,MAX(1,C103))),3,FIND("年",INDEX(D103:K103,MIN(8,MAX(1,C103))))-3))+IF(LEFT(INDEX(D103:K103,MIN(8,MAX(1,C103))),2)="令和",2018,IF(LEFT(INDEX(D103:K103,MIN(8,MAX(1,C103))),2)="平成",1988,1925)),VALUE(MID(INDEX(D103:K103,MIN(8,MAX(1,C103))),FIND("年",INDEX(D103:K103,MIN(8,MAX(1,C103))))+1,FIND("月",INDEX(D103:K103,MIN(8,MAX(1,C103))))-FIND("年",INDEX(D103:K103,MIN(8,MAX(1,C103))))-1)),VALUE(SUBSTITUTE(MID(INDEX(D103:K103,MIN(8,MAX(1,C103))),FIND("月",INDEX(D103:K103,MIN(8,MAX(1,C103))))+1,10),"日",""))),DATE(VALUE(TRIM(MID(SUBSTITUTE(AA103,"/",REPT(" ",50)),1,50))),VALUE(TRIM(MID(SUBSTITUTE(AA103,"/",REPT(" ",50)),51,50))),VALUE(TRIM(MID(SUBSTITUTE(AA103,"/",REPT(" ",50)),101,50))))),IFERROR(DATEVALUE(INDEX(D103:K103,MIN(8,MAX(1,C103)))),"")))</f>
        <v/>
      </c>
      <c r="T103">
        <f>IF(B103="","",IF(AB103&lt;&gt;"",AB103,IFERROR(MATCH(SUBSTITUTE(SUBSTITUTE(P103," ",""),"　",""),入力!$AJ$5:$AJ$44,0),"")))</f>
        <v/>
      </c>
      <c r="U103">
        <f>IF(T103="","",INDEX(入力!$D$5:$D$44,T103))</f>
        <v/>
      </c>
      <c r="V103">
        <f>IF(B103="","",IF(T103="","要確認（名簿と照合できません）",IF(R103="","要確認（資格名がありません）",IF(S103="","要確認（取得日が読めません）",IF((IF(INDEX(入力!$N$5:$N$44,T103)=R103,1,0)+IF(INDEX(入力!$P$5:$P$44,T103)=R103,1,0)+IF(INDEX(入力!$R$5:$R$44,T103)=R103,1,0)+IF(INDEX(入力!$T$5:$T$44,T103)=R103,1,0)+IF(INDEX(入力!$V$5:$V$44,T103)=R103,1,0)+IF(INDEX(入力!$X$5:$X$44,T103)=R103,1,0))+(COUNTIFS($T$6:$T$205,T103,$R$6:$R$205,R103,$X$6:$X$205,"&lt;"&amp;X103))&gt;0,"重複","反映")))))</f>
        <v/>
      </c>
      <c r="W103">
        <f>IF(V103="反映",1,0)</f>
        <v/>
      </c>
      <c r="X103" t="n">
        <v>103</v>
      </c>
      <c r="Y103">
        <f>IF(W103=0,"",COUNTIFS($T$6:$T$205,T103,$W$6:$W$205,1,$S$6:$S$205,"&lt;"&amp;S103)+COUNTIFS($T$6:$T$205,T103,$W$6:$W$205,1,$S$6:$S$205,S103,$X$6:$X$205,"&lt;"&amp;X103)+1)</f>
        <v/>
      </c>
      <c r="Z103">
        <f>IF(Y103="","",T103&amp;"_"&amp;Y103)</f>
        <v/>
      </c>
      <c r="AA103">
        <f>SUBSTITUTE(SUBSTITUTE(SUBSTITUTE(SUBSTITUTE(SUBSTITUTE(INDEX(D103:K103,MIN(8,MAX(1,C103))),"年","/"),"月","/"),"日",""),"-","/"),".","/")</f>
        <v/>
      </c>
      <c r="AB103">
        <f>IFERROR(MATCH(O103,入力!$C$5:$C$44,0),"")</f>
        <v/>
      </c>
      <c r="AC103">
        <f>IF(AB103="","",INDEX(入力!$AJ$5:$AJ$44,AB103))</f>
        <v/>
      </c>
      <c r="AD103">
        <f>IF(INDEX($D103:$K103,IF(M103=1,2,1))=AC103,1,IF(INDEX($D103:$K103,IF(M103=1,2,1))&amp;INDEX($D103:$K103,IF(M103=1,2,1)+1)=AC103,2,IF(INDEX($D103:$K103,IF(M103=1,2,1))&amp;INDEX($D103:$K103,IF(M103=1,2,1)+1)&amp;INDEX($D103:$K103,IF(M103=1,2,1)+2)=AC103,3,IF(AB103&lt;&gt;"",2,IF(ISNUMBER(MATCH(INDEX($D103:$K103,IF(M103=1,2,1)),入力!$AJ$5:$AJ$44,0)),1,IF(ISNUMBER(MATCH(INDEX($D103:$K103,IF(M103=1,2,1))&amp;INDEX($D103:$K103,IF(M103=1,2,1)+1),入力!$AJ$5:$AJ$44,0)),2,IF(ISNUMBER(MATCH(INDEX($D103:$K103,IF(M103=1,2,1))&amp;INDEX($D103:$K103,IF(M103=1,2,1)+1)&amp;INDEX($D103:$K103,IF(M103=1,2,1)+2),入力!$AJ$5:$AJ$44,0)),3,2)))))))</f>
        <v/>
      </c>
    </row>
    <row r="104">
      <c r="A104" s="131" t="n"/>
      <c r="B104">
        <f>TRIM(SUBSTITUTE(SUBSTITUTE(SUBSTITUTE(A104,CHAR(9)," "),"　"," "),CHAR(160)," "))</f>
        <v/>
      </c>
      <c r="C104">
        <f>IF(B104="",0,LEN(B104)-LEN(SUBSTITUTE(B104," ",""))+1)</f>
        <v/>
      </c>
      <c r="D104">
        <f>IF(C104&gt;=1,TRIM(MID(SUBSTITUTE(B104," ",REPT(" ",200)),1,200)),"")</f>
        <v/>
      </c>
      <c r="E104">
        <f>IF(C104&gt;=2,TRIM(MID(SUBSTITUTE(B104," ",REPT(" ",200)),201,200)),"")</f>
        <v/>
      </c>
      <c r="F104">
        <f>IF(C104&gt;=3,TRIM(MID(SUBSTITUTE(B104," ",REPT(" ",200)),401,200)),"")</f>
        <v/>
      </c>
      <c r="G104">
        <f>IF(C104&gt;=4,TRIM(MID(SUBSTITUTE(B104," ",REPT(" ",200)),601,200)),"")</f>
        <v/>
      </c>
      <c r="H104">
        <f>IF(C104&gt;=5,TRIM(MID(SUBSTITUTE(B104," ",REPT(" ",200)),801,200)),"")</f>
        <v/>
      </c>
      <c r="I104">
        <f>IF(C104&gt;=6,TRIM(MID(SUBSTITUTE(B104," ",REPT(" ",200)),1001,200)),"")</f>
        <v/>
      </c>
      <c r="J104">
        <f>IF(C104&gt;=7,TRIM(MID(SUBSTITUTE(B104," ",REPT(" ",200)),1201,200)),"")</f>
        <v/>
      </c>
      <c r="K104">
        <f>IF(C104&gt;=8,TRIM(MID(SUBSTITUTE(B104," ",REPT(" ",200)),1401,200)),"")</f>
        <v/>
      </c>
      <c r="L104">
        <f>SUBSTITUTE(SUBSTITUTE(SUBSTITUTE(D104,"年","-"),"組","-"),"番","")</f>
        <v/>
      </c>
      <c r="M104">
        <f>IF(D104="",0,IF(ISNUMBER(VALUE(SUBSTITUTE(L104,"-",""))),1,0))</f>
        <v/>
      </c>
      <c r="N104">
        <f>IF(M104=0,"",IFERROR(VALUE(TRIM(MID(SUBSTITUTE(L104,"-",REPT(" ",100)),101,100))),""))</f>
        <v/>
      </c>
      <c r="O104">
        <f>IF(M104=0,"",IFERROR(VALUE(TRIM(RIGHT(SUBSTITUTE(L104,"-",REPT(" ",100)),100))),""))</f>
        <v/>
      </c>
      <c r="P104">
        <f>IF(B104="","",TRIM(INDEX($D104:$K104,IF(M104=1,2,1))&amp;IF(AD104&gt;=2," "&amp;INDEX($D104:$K104,IF(M104=1,2,1)+1),"")&amp;IF(AD104&gt;=3," "&amp;INDEX($D104:$K104,IF(M104=1,2,1)+2),"")))</f>
        <v/>
      </c>
      <c r="Q104">
        <f>IF(C104&lt;2,"",TRIM(IF(AND(2&gt;=(IF(M104=1,2,1)+AD104),2&lt;=C104-IF(S104="",0,1)),E104&amp;" ","")&amp;IF(AND(3&gt;=(IF(M104=1,2,1)+AD104),3&lt;=C104-IF(S104="",0,1)),F104&amp;" ","")&amp;IF(AND(4&gt;=(IF(M104=1,2,1)+AD104),4&lt;=C104-IF(S104="",0,1)),G104&amp;" ","")&amp;IF(AND(5&gt;=(IF(M104=1,2,1)+AD104),5&lt;=C104-IF(S104="",0,1)),H104&amp;" ","")&amp;IF(AND(6&gt;=(IF(M104=1,2,1)+AD104),6&lt;=C104-IF(S104="",0,1)),I104&amp;" ","")&amp;IF(AND(7&gt;=(IF(M104=1,2,1)+AD104),7&lt;=C104-IF(S104="",0,1)),J104&amp;" ","")&amp;IF(AND(8&gt;=(IF(M104=1,2,1)+AD104),8&lt;=C104-IF(S104="",0,1)),K104&amp;" ","")))</f>
        <v/>
      </c>
      <c r="R104">
        <f>IF(Q104="","",IFERROR(INDEX(資格マスタ!$B:$B,MATCH(ASC(SUBSTITUTE(SUBSTITUTE(Q104," ",""),"　","")),資格マスタ!$D:$D,0)),Q104))</f>
        <v/>
      </c>
      <c r="S104" s="132">
        <f>IF(C104&lt;2,"",IFERROR(IF(OR(LEFT(INDEX(D104:K104,MIN(8,MAX(1,C104))),2)="令和",LEFT(INDEX(D104:K104,MIN(8,MAX(1,C104))),2)="平成",LEFT(INDEX(D104:K104,MIN(8,MAX(1,C104))),2)="昭和"),DATE(VALUE(MID(INDEX(D104:K104,MIN(8,MAX(1,C104))),3,FIND("年",INDEX(D104:K104,MIN(8,MAX(1,C104))))-3))+IF(LEFT(INDEX(D104:K104,MIN(8,MAX(1,C104))),2)="令和",2018,IF(LEFT(INDEX(D104:K104,MIN(8,MAX(1,C104))),2)="平成",1988,1925)),VALUE(MID(INDEX(D104:K104,MIN(8,MAX(1,C104))),FIND("年",INDEX(D104:K104,MIN(8,MAX(1,C104))))+1,FIND("月",INDEX(D104:K104,MIN(8,MAX(1,C104))))-FIND("年",INDEX(D104:K104,MIN(8,MAX(1,C104))))-1)),VALUE(SUBSTITUTE(MID(INDEX(D104:K104,MIN(8,MAX(1,C104))),FIND("月",INDEX(D104:K104,MIN(8,MAX(1,C104))))+1,10),"日",""))),DATE(VALUE(TRIM(MID(SUBSTITUTE(AA104,"/",REPT(" ",50)),1,50))),VALUE(TRIM(MID(SUBSTITUTE(AA104,"/",REPT(" ",50)),51,50))),VALUE(TRIM(MID(SUBSTITUTE(AA104,"/",REPT(" ",50)),101,50))))),IFERROR(DATEVALUE(INDEX(D104:K104,MIN(8,MAX(1,C104)))),"")))</f>
        <v/>
      </c>
      <c r="T104">
        <f>IF(B104="","",IF(AB104&lt;&gt;"",AB104,IFERROR(MATCH(SUBSTITUTE(SUBSTITUTE(P104," ",""),"　",""),入力!$AJ$5:$AJ$44,0),"")))</f>
        <v/>
      </c>
      <c r="U104">
        <f>IF(T104="","",INDEX(入力!$D$5:$D$44,T104))</f>
        <v/>
      </c>
      <c r="V104">
        <f>IF(B104="","",IF(T104="","要確認（名簿と照合できません）",IF(R104="","要確認（資格名がありません）",IF(S104="","要確認（取得日が読めません）",IF((IF(INDEX(入力!$N$5:$N$44,T104)=R104,1,0)+IF(INDEX(入力!$P$5:$P$44,T104)=R104,1,0)+IF(INDEX(入力!$R$5:$R$44,T104)=R104,1,0)+IF(INDEX(入力!$T$5:$T$44,T104)=R104,1,0)+IF(INDEX(入力!$V$5:$V$44,T104)=R104,1,0)+IF(INDEX(入力!$X$5:$X$44,T104)=R104,1,0))+(COUNTIFS($T$6:$T$205,T104,$R$6:$R$205,R104,$X$6:$X$205,"&lt;"&amp;X104))&gt;0,"重複","反映")))))</f>
        <v/>
      </c>
      <c r="W104">
        <f>IF(V104="反映",1,0)</f>
        <v/>
      </c>
      <c r="X104" t="n">
        <v>104</v>
      </c>
      <c r="Y104">
        <f>IF(W104=0,"",COUNTIFS($T$6:$T$205,T104,$W$6:$W$205,1,$S$6:$S$205,"&lt;"&amp;S104)+COUNTIFS($T$6:$T$205,T104,$W$6:$W$205,1,$S$6:$S$205,S104,$X$6:$X$205,"&lt;"&amp;X104)+1)</f>
        <v/>
      </c>
      <c r="Z104">
        <f>IF(Y104="","",T104&amp;"_"&amp;Y104)</f>
        <v/>
      </c>
      <c r="AA104">
        <f>SUBSTITUTE(SUBSTITUTE(SUBSTITUTE(SUBSTITUTE(SUBSTITUTE(INDEX(D104:K104,MIN(8,MAX(1,C104))),"年","/"),"月","/"),"日",""),"-","/"),".","/")</f>
        <v/>
      </c>
      <c r="AB104">
        <f>IFERROR(MATCH(O104,入力!$C$5:$C$44,0),"")</f>
        <v/>
      </c>
      <c r="AC104">
        <f>IF(AB104="","",INDEX(入力!$AJ$5:$AJ$44,AB104))</f>
        <v/>
      </c>
      <c r="AD104">
        <f>IF(INDEX($D104:$K104,IF(M104=1,2,1))=AC104,1,IF(INDEX($D104:$K104,IF(M104=1,2,1))&amp;INDEX($D104:$K104,IF(M104=1,2,1)+1)=AC104,2,IF(INDEX($D104:$K104,IF(M104=1,2,1))&amp;INDEX($D104:$K104,IF(M104=1,2,1)+1)&amp;INDEX($D104:$K104,IF(M104=1,2,1)+2)=AC104,3,IF(AB104&lt;&gt;"",2,IF(ISNUMBER(MATCH(INDEX($D104:$K104,IF(M104=1,2,1)),入力!$AJ$5:$AJ$44,0)),1,IF(ISNUMBER(MATCH(INDEX($D104:$K104,IF(M104=1,2,1))&amp;INDEX($D104:$K104,IF(M104=1,2,1)+1),入力!$AJ$5:$AJ$44,0)),2,IF(ISNUMBER(MATCH(INDEX($D104:$K104,IF(M104=1,2,1))&amp;INDEX($D104:$K104,IF(M104=1,2,1)+1)&amp;INDEX($D104:$K104,IF(M104=1,2,1)+2),入力!$AJ$5:$AJ$44,0)),3,2)))))))</f>
        <v/>
      </c>
    </row>
    <row r="105">
      <c r="A105" s="131" t="n"/>
      <c r="B105">
        <f>TRIM(SUBSTITUTE(SUBSTITUTE(SUBSTITUTE(A105,CHAR(9)," "),"　"," "),CHAR(160)," "))</f>
        <v/>
      </c>
      <c r="C105">
        <f>IF(B105="",0,LEN(B105)-LEN(SUBSTITUTE(B105," ",""))+1)</f>
        <v/>
      </c>
      <c r="D105">
        <f>IF(C105&gt;=1,TRIM(MID(SUBSTITUTE(B105," ",REPT(" ",200)),1,200)),"")</f>
        <v/>
      </c>
      <c r="E105">
        <f>IF(C105&gt;=2,TRIM(MID(SUBSTITUTE(B105," ",REPT(" ",200)),201,200)),"")</f>
        <v/>
      </c>
      <c r="F105">
        <f>IF(C105&gt;=3,TRIM(MID(SUBSTITUTE(B105," ",REPT(" ",200)),401,200)),"")</f>
        <v/>
      </c>
      <c r="G105">
        <f>IF(C105&gt;=4,TRIM(MID(SUBSTITUTE(B105," ",REPT(" ",200)),601,200)),"")</f>
        <v/>
      </c>
      <c r="H105">
        <f>IF(C105&gt;=5,TRIM(MID(SUBSTITUTE(B105," ",REPT(" ",200)),801,200)),"")</f>
        <v/>
      </c>
      <c r="I105">
        <f>IF(C105&gt;=6,TRIM(MID(SUBSTITUTE(B105," ",REPT(" ",200)),1001,200)),"")</f>
        <v/>
      </c>
      <c r="J105">
        <f>IF(C105&gt;=7,TRIM(MID(SUBSTITUTE(B105," ",REPT(" ",200)),1201,200)),"")</f>
        <v/>
      </c>
      <c r="K105">
        <f>IF(C105&gt;=8,TRIM(MID(SUBSTITUTE(B105," ",REPT(" ",200)),1401,200)),"")</f>
        <v/>
      </c>
      <c r="L105">
        <f>SUBSTITUTE(SUBSTITUTE(SUBSTITUTE(D105,"年","-"),"組","-"),"番","")</f>
        <v/>
      </c>
      <c r="M105">
        <f>IF(D105="",0,IF(ISNUMBER(VALUE(SUBSTITUTE(L105,"-",""))),1,0))</f>
        <v/>
      </c>
      <c r="N105">
        <f>IF(M105=0,"",IFERROR(VALUE(TRIM(MID(SUBSTITUTE(L105,"-",REPT(" ",100)),101,100))),""))</f>
        <v/>
      </c>
      <c r="O105">
        <f>IF(M105=0,"",IFERROR(VALUE(TRIM(RIGHT(SUBSTITUTE(L105,"-",REPT(" ",100)),100))),""))</f>
        <v/>
      </c>
      <c r="P105">
        <f>IF(B105="","",TRIM(INDEX($D105:$K105,IF(M105=1,2,1))&amp;IF(AD105&gt;=2," "&amp;INDEX($D105:$K105,IF(M105=1,2,1)+1),"")&amp;IF(AD105&gt;=3," "&amp;INDEX($D105:$K105,IF(M105=1,2,1)+2),"")))</f>
        <v/>
      </c>
      <c r="Q105">
        <f>IF(C105&lt;2,"",TRIM(IF(AND(2&gt;=(IF(M105=1,2,1)+AD105),2&lt;=C105-IF(S105="",0,1)),E105&amp;" ","")&amp;IF(AND(3&gt;=(IF(M105=1,2,1)+AD105),3&lt;=C105-IF(S105="",0,1)),F105&amp;" ","")&amp;IF(AND(4&gt;=(IF(M105=1,2,1)+AD105),4&lt;=C105-IF(S105="",0,1)),G105&amp;" ","")&amp;IF(AND(5&gt;=(IF(M105=1,2,1)+AD105),5&lt;=C105-IF(S105="",0,1)),H105&amp;" ","")&amp;IF(AND(6&gt;=(IF(M105=1,2,1)+AD105),6&lt;=C105-IF(S105="",0,1)),I105&amp;" ","")&amp;IF(AND(7&gt;=(IF(M105=1,2,1)+AD105),7&lt;=C105-IF(S105="",0,1)),J105&amp;" ","")&amp;IF(AND(8&gt;=(IF(M105=1,2,1)+AD105),8&lt;=C105-IF(S105="",0,1)),K105&amp;" ","")))</f>
        <v/>
      </c>
      <c r="R105">
        <f>IF(Q105="","",IFERROR(INDEX(資格マスタ!$B:$B,MATCH(ASC(SUBSTITUTE(SUBSTITUTE(Q105," ",""),"　","")),資格マスタ!$D:$D,0)),Q105))</f>
        <v/>
      </c>
      <c r="S105" s="132">
        <f>IF(C105&lt;2,"",IFERROR(IF(OR(LEFT(INDEX(D105:K105,MIN(8,MAX(1,C105))),2)="令和",LEFT(INDEX(D105:K105,MIN(8,MAX(1,C105))),2)="平成",LEFT(INDEX(D105:K105,MIN(8,MAX(1,C105))),2)="昭和"),DATE(VALUE(MID(INDEX(D105:K105,MIN(8,MAX(1,C105))),3,FIND("年",INDEX(D105:K105,MIN(8,MAX(1,C105))))-3))+IF(LEFT(INDEX(D105:K105,MIN(8,MAX(1,C105))),2)="令和",2018,IF(LEFT(INDEX(D105:K105,MIN(8,MAX(1,C105))),2)="平成",1988,1925)),VALUE(MID(INDEX(D105:K105,MIN(8,MAX(1,C105))),FIND("年",INDEX(D105:K105,MIN(8,MAX(1,C105))))+1,FIND("月",INDEX(D105:K105,MIN(8,MAX(1,C105))))-FIND("年",INDEX(D105:K105,MIN(8,MAX(1,C105))))-1)),VALUE(SUBSTITUTE(MID(INDEX(D105:K105,MIN(8,MAX(1,C105))),FIND("月",INDEX(D105:K105,MIN(8,MAX(1,C105))))+1,10),"日",""))),DATE(VALUE(TRIM(MID(SUBSTITUTE(AA105,"/",REPT(" ",50)),1,50))),VALUE(TRIM(MID(SUBSTITUTE(AA105,"/",REPT(" ",50)),51,50))),VALUE(TRIM(MID(SUBSTITUTE(AA105,"/",REPT(" ",50)),101,50))))),IFERROR(DATEVALUE(INDEX(D105:K105,MIN(8,MAX(1,C105)))),"")))</f>
        <v/>
      </c>
      <c r="T105">
        <f>IF(B105="","",IF(AB105&lt;&gt;"",AB105,IFERROR(MATCH(SUBSTITUTE(SUBSTITUTE(P105," ",""),"　",""),入力!$AJ$5:$AJ$44,0),"")))</f>
        <v/>
      </c>
      <c r="U105">
        <f>IF(T105="","",INDEX(入力!$D$5:$D$44,T105))</f>
        <v/>
      </c>
      <c r="V105">
        <f>IF(B105="","",IF(T105="","要確認（名簿と照合できません）",IF(R105="","要確認（資格名がありません）",IF(S105="","要確認（取得日が読めません）",IF((IF(INDEX(入力!$N$5:$N$44,T105)=R105,1,0)+IF(INDEX(入力!$P$5:$P$44,T105)=R105,1,0)+IF(INDEX(入力!$R$5:$R$44,T105)=R105,1,0)+IF(INDEX(入力!$T$5:$T$44,T105)=R105,1,0)+IF(INDEX(入力!$V$5:$V$44,T105)=R105,1,0)+IF(INDEX(入力!$X$5:$X$44,T105)=R105,1,0))+(COUNTIFS($T$6:$T$205,T105,$R$6:$R$205,R105,$X$6:$X$205,"&lt;"&amp;X105))&gt;0,"重複","反映")))))</f>
        <v/>
      </c>
      <c r="W105">
        <f>IF(V105="反映",1,0)</f>
        <v/>
      </c>
      <c r="X105" t="n">
        <v>105</v>
      </c>
      <c r="Y105">
        <f>IF(W105=0,"",COUNTIFS($T$6:$T$205,T105,$W$6:$W$205,1,$S$6:$S$205,"&lt;"&amp;S105)+COUNTIFS($T$6:$T$205,T105,$W$6:$W$205,1,$S$6:$S$205,S105,$X$6:$X$205,"&lt;"&amp;X105)+1)</f>
        <v/>
      </c>
      <c r="Z105">
        <f>IF(Y105="","",T105&amp;"_"&amp;Y105)</f>
        <v/>
      </c>
      <c r="AA105">
        <f>SUBSTITUTE(SUBSTITUTE(SUBSTITUTE(SUBSTITUTE(SUBSTITUTE(INDEX(D105:K105,MIN(8,MAX(1,C105))),"年","/"),"月","/"),"日",""),"-","/"),".","/")</f>
        <v/>
      </c>
      <c r="AB105">
        <f>IFERROR(MATCH(O105,入力!$C$5:$C$44,0),"")</f>
        <v/>
      </c>
      <c r="AC105">
        <f>IF(AB105="","",INDEX(入力!$AJ$5:$AJ$44,AB105))</f>
        <v/>
      </c>
      <c r="AD105">
        <f>IF(INDEX($D105:$K105,IF(M105=1,2,1))=AC105,1,IF(INDEX($D105:$K105,IF(M105=1,2,1))&amp;INDEX($D105:$K105,IF(M105=1,2,1)+1)=AC105,2,IF(INDEX($D105:$K105,IF(M105=1,2,1))&amp;INDEX($D105:$K105,IF(M105=1,2,1)+1)&amp;INDEX($D105:$K105,IF(M105=1,2,1)+2)=AC105,3,IF(AB105&lt;&gt;"",2,IF(ISNUMBER(MATCH(INDEX($D105:$K105,IF(M105=1,2,1)),入力!$AJ$5:$AJ$44,0)),1,IF(ISNUMBER(MATCH(INDEX($D105:$K105,IF(M105=1,2,1))&amp;INDEX($D105:$K105,IF(M105=1,2,1)+1),入力!$AJ$5:$AJ$44,0)),2,IF(ISNUMBER(MATCH(INDEX($D105:$K105,IF(M105=1,2,1))&amp;INDEX($D105:$K105,IF(M105=1,2,1)+1)&amp;INDEX($D105:$K105,IF(M105=1,2,1)+2),入力!$AJ$5:$AJ$44,0)),3,2)))))))</f>
        <v/>
      </c>
    </row>
    <row r="106">
      <c r="A106" s="131" t="n"/>
      <c r="B106">
        <f>TRIM(SUBSTITUTE(SUBSTITUTE(SUBSTITUTE(A106,CHAR(9)," "),"　"," "),CHAR(160)," "))</f>
        <v/>
      </c>
      <c r="C106">
        <f>IF(B106="",0,LEN(B106)-LEN(SUBSTITUTE(B106," ",""))+1)</f>
        <v/>
      </c>
      <c r="D106">
        <f>IF(C106&gt;=1,TRIM(MID(SUBSTITUTE(B106," ",REPT(" ",200)),1,200)),"")</f>
        <v/>
      </c>
      <c r="E106">
        <f>IF(C106&gt;=2,TRIM(MID(SUBSTITUTE(B106," ",REPT(" ",200)),201,200)),"")</f>
        <v/>
      </c>
      <c r="F106">
        <f>IF(C106&gt;=3,TRIM(MID(SUBSTITUTE(B106," ",REPT(" ",200)),401,200)),"")</f>
        <v/>
      </c>
      <c r="G106">
        <f>IF(C106&gt;=4,TRIM(MID(SUBSTITUTE(B106," ",REPT(" ",200)),601,200)),"")</f>
        <v/>
      </c>
      <c r="H106">
        <f>IF(C106&gt;=5,TRIM(MID(SUBSTITUTE(B106," ",REPT(" ",200)),801,200)),"")</f>
        <v/>
      </c>
      <c r="I106">
        <f>IF(C106&gt;=6,TRIM(MID(SUBSTITUTE(B106," ",REPT(" ",200)),1001,200)),"")</f>
        <v/>
      </c>
      <c r="J106">
        <f>IF(C106&gt;=7,TRIM(MID(SUBSTITUTE(B106," ",REPT(" ",200)),1201,200)),"")</f>
        <v/>
      </c>
      <c r="K106">
        <f>IF(C106&gt;=8,TRIM(MID(SUBSTITUTE(B106," ",REPT(" ",200)),1401,200)),"")</f>
        <v/>
      </c>
      <c r="L106">
        <f>SUBSTITUTE(SUBSTITUTE(SUBSTITUTE(D106,"年","-"),"組","-"),"番","")</f>
        <v/>
      </c>
      <c r="M106">
        <f>IF(D106="",0,IF(ISNUMBER(VALUE(SUBSTITUTE(L106,"-",""))),1,0))</f>
        <v/>
      </c>
      <c r="N106">
        <f>IF(M106=0,"",IFERROR(VALUE(TRIM(MID(SUBSTITUTE(L106,"-",REPT(" ",100)),101,100))),""))</f>
        <v/>
      </c>
      <c r="O106">
        <f>IF(M106=0,"",IFERROR(VALUE(TRIM(RIGHT(SUBSTITUTE(L106,"-",REPT(" ",100)),100))),""))</f>
        <v/>
      </c>
      <c r="P106">
        <f>IF(B106="","",TRIM(INDEX($D106:$K106,IF(M106=1,2,1))&amp;IF(AD106&gt;=2," "&amp;INDEX($D106:$K106,IF(M106=1,2,1)+1),"")&amp;IF(AD106&gt;=3," "&amp;INDEX($D106:$K106,IF(M106=1,2,1)+2),"")))</f>
        <v/>
      </c>
      <c r="Q106">
        <f>IF(C106&lt;2,"",TRIM(IF(AND(2&gt;=(IF(M106=1,2,1)+AD106),2&lt;=C106-IF(S106="",0,1)),E106&amp;" ","")&amp;IF(AND(3&gt;=(IF(M106=1,2,1)+AD106),3&lt;=C106-IF(S106="",0,1)),F106&amp;" ","")&amp;IF(AND(4&gt;=(IF(M106=1,2,1)+AD106),4&lt;=C106-IF(S106="",0,1)),G106&amp;" ","")&amp;IF(AND(5&gt;=(IF(M106=1,2,1)+AD106),5&lt;=C106-IF(S106="",0,1)),H106&amp;" ","")&amp;IF(AND(6&gt;=(IF(M106=1,2,1)+AD106),6&lt;=C106-IF(S106="",0,1)),I106&amp;" ","")&amp;IF(AND(7&gt;=(IF(M106=1,2,1)+AD106),7&lt;=C106-IF(S106="",0,1)),J106&amp;" ","")&amp;IF(AND(8&gt;=(IF(M106=1,2,1)+AD106),8&lt;=C106-IF(S106="",0,1)),K106&amp;" ","")))</f>
        <v/>
      </c>
      <c r="R106">
        <f>IF(Q106="","",IFERROR(INDEX(資格マスタ!$B:$B,MATCH(ASC(SUBSTITUTE(SUBSTITUTE(Q106," ",""),"　","")),資格マスタ!$D:$D,0)),Q106))</f>
        <v/>
      </c>
      <c r="S106" s="132">
        <f>IF(C106&lt;2,"",IFERROR(IF(OR(LEFT(INDEX(D106:K106,MIN(8,MAX(1,C106))),2)="令和",LEFT(INDEX(D106:K106,MIN(8,MAX(1,C106))),2)="平成",LEFT(INDEX(D106:K106,MIN(8,MAX(1,C106))),2)="昭和"),DATE(VALUE(MID(INDEX(D106:K106,MIN(8,MAX(1,C106))),3,FIND("年",INDEX(D106:K106,MIN(8,MAX(1,C106))))-3))+IF(LEFT(INDEX(D106:K106,MIN(8,MAX(1,C106))),2)="令和",2018,IF(LEFT(INDEX(D106:K106,MIN(8,MAX(1,C106))),2)="平成",1988,1925)),VALUE(MID(INDEX(D106:K106,MIN(8,MAX(1,C106))),FIND("年",INDEX(D106:K106,MIN(8,MAX(1,C106))))+1,FIND("月",INDEX(D106:K106,MIN(8,MAX(1,C106))))-FIND("年",INDEX(D106:K106,MIN(8,MAX(1,C106))))-1)),VALUE(SUBSTITUTE(MID(INDEX(D106:K106,MIN(8,MAX(1,C106))),FIND("月",INDEX(D106:K106,MIN(8,MAX(1,C106))))+1,10),"日",""))),DATE(VALUE(TRIM(MID(SUBSTITUTE(AA106,"/",REPT(" ",50)),1,50))),VALUE(TRIM(MID(SUBSTITUTE(AA106,"/",REPT(" ",50)),51,50))),VALUE(TRIM(MID(SUBSTITUTE(AA106,"/",REPT(" ",50)),101,50))))),IFERROR(DATEVALUE(INDEX(D106:K106,MIN(8,MAX(1,C106)))),"")))</f>
        <v/>
      </c>
      <c r="T106">
        <f>IF(B106="","",IF(AB106&lt;&gt;"",AB106,IFERROR(MATCH(SUBSTITUTE(SUBSTITUTE(P106," ",""),"　",""),入力!$AJ$5:$AJ$44,0),"")))</f>
        <v/>
      </c>
      <c r="U106">
        <f>IF(T106="","",INDEX(入力!$D$5:$D$44,T106))</f>
        <v/>
      </c>
      <c r="V106">
        <f>IF(B106="","",IF(T106="","要確認（名簿と照合できません）",IF(R106="","要確認（資格名がありません）",IF(S106="","要確認（取得日が読めません）",IF((IF(INDEX(入力!$N$5:$N$44,T106)=R106,1,0)+IF(INDEX(入力!$P$5:$P$44,T106)=R106,1,0)+IF(INDEX(入力!$R$5:$R$44,T106)=R106,1,0)+IF(INDEX(入力!$T$5:$T$44,T106)=R106,1,0)+IF(INDEX(入力!$V$5:$V$44,T106)=R106,1,0)+IF(INDEX(入力!$X$5:$X$44,T106)=R106,1,0))+(COUNTIFS($T$6:$T$205,T106,$R$6:$R$205,R106,$X$6:$X$205,"&lt;"&amp;X106))&gt;0,"重複","反映")))))</f>
        <v/>
      </c>
      <c r="W106">
        <f>IF(V106="反映",1,0)</f>
        <v/>
      </c>
      <c r="X106" t="n">
        <v>106</v>
      </c>
      <c r="Y106">
        <f>IF(W106=0,"",COUNTIFS($T$6:$T$205,T106,$W$6:$W$205,1,$S$6:$S$205,"&lt;"&amp;S106)+COUNTIFS($T$6:$T$205,T106,$W$6:$W$205,1,$S$6:$S$205,S106,$X$6:$X$205,"&lt;"&amp;X106)+1)</f>
        <v/>
      </c>
      <c r="Z106">
        <f>IF(Y106="","",T106&amp;"_"&amp;Y106)</f>
        <v/>
      </c>
      <c r="AA106">
        <f>SUBSTITUTE(SUBSTITUTE(SUBSTITUTE(SUBSTITUTE(SUBSTITUTE(INDEX(D106:K106,MIN(8,MAX(1,C106))),"年","/"),"月","/"),"日",""),"-","/"),".","/")</f>
        <v/>
      </c>
      <c r="AB106">
        <f>IFERROR(MATCH(O106,入力!$C$5:$C$44,0),"")</f>
        <v/>
      </c>
      <c r="AC106">
        <f>IF(AB106="","",INDEX(入力!$AJ$5:$AJ$44,AB106))</f>
        <v/>
      </c>
      <c r="AD106">
        <f>IF(INDEX($D106:$K106,IF(M106=1,2,1))=AC106,1,IF(INDEX($D106:$K106,IF(M106=1,2,1))&amp;INDEX($D106:$K106,IF(M106=1,2,1)+1)=AC106,2,IF(INDEX($D106:$K106,IF(M106=1,2,1))&amp;INDEX($D106:$K106,IF(M106=1,2,1)+1)&amp;INDEX($D106:$K106,IF(M106=1,2,1)+2)=AC106,3,IF(AB106&lt;&gt;"",2,IF(ISNUMBER(MATCH(INDEX($D106:$K106,IF(M106=1,2,1)),入力!$AJ$5:$AJ$44,0)),1,IF(ISNUMBER(MATCH(INDEX($D106:$K106,IF(M106=1,2,1))&amp;INDEX($D106:$K106,IF(M106=1,2,1)+1),入力!$AJ$5:$AJ$44,0)),2,IF(ISNUMBER(MATCH(INDEX($D106:$K106,IF(M106=1,2,1))&amp;INDEX($D106:$K106,IF(M106=1,2,1)+1)&amp;INDEX($D106:$K106,IF(M106=1,2,1)+2),入力!$AJ$5:$AJ$44,0)),3,2)))))))</f>
        <v/>
      </c>
    </row>
    <row r="107">
      <c r="A107" s="131" t="n"/>
      <c r="B107">
        <f>TRIM(SUBSTITUTE(SUBSTITUTE(SUBSTITUTE(A107,CHAR(9)," "),"　"," "),CHAR(160)," "))</f>
        <v/>
      </c>
      <c r="C107">
        <f>IF(B107="",0,LEN(B107)-LEN(SUBSTITUTE(B107," ",""))+1)</f>
        <v/>
      </c>
      <c r="D107">
        <f>IF(C107&gt;=1,TRIM(MID(SUBSTITUTE(B107," ",REPT(" ",200)),1,200)),"")</f>
        <v/>
      </c>
      <c r="E107">
        <f>IF(C107&gt;=2,TRIM(MID(SUBSTITUTE(B107," ",REPT(" ",200)),201,200)),"")</f>
        <v/>
      </c>
      <c r="F107">
        <f>IF(C107&gt;=3,TRIM(MID(SUBSTITUTE(B107," ",REPT(" ",200)),401,200)),"")</f>
        <v/>
      </c>
      <c r="G107">
        <f>IF(C107&gt;=4,TRIM(MID(SUBSTITUTE(B107," ",REPT(" ",200)),601,200)),"")</f>
        <v/>
      </c>
      <c r="H107">
        <f>IF(C107&gt;=5,TRIM(MID(SUBSTITUTE(B107," ",REPT(" ",200)),801,200)),"")</f>
        <v/>
      </c>
      <c r="I107">
        <f>IF(C107&gt;=6,TRIM(MID(SUBSTITUTE(B107," ",REPT(" ",200)),1001,200)),"")</f>
        <v/>
      </c>
      <c r="J107">
        <f>IF(C107&gt;=7,TRIM(MID(SUBSTITUTE(B107," ",REPT(" ",200)),1201,200)),"")</f>
        <v/>
      </c>
      <c r="K107">
        <f>IF(C107&gt;=8,TRIM(MID(SUBSTITUTE(B107," ",REPT(" ",200)),1401,200)),"")</f>
        <v/>
      </c>
      <c r="L107">
        <f>SUBSTITUTE(SUBSTITUTE(SUBSTITUTE(D107,"年","-"),"組","-"),"番","")</f>
        <v/>
      </c>
      <c r="M107">
        <f>IF(D107="",0,IF(ISNUMBER(VALUE(SUBSTITUTE(L107,"-",""))),1,0))</f>
        <v/>
      </c>
      <c r="N107">
        <f>IF(M107=0,"",IFERROR(VALUE(TRIM(MID(SUBSTITUTE(L107,"-",REPT(" ",100)),101,100))),""))</f>
        <v/>
      </c>
      <c r="O107">
        <f>IF(M107=0,"",IFERROR(VALUE(TRIM(RIGHT(SUBSTITUTE(L107,"-",REPT(" ",100)),100))),""))</f>
        <v/>
      </c>
      <c r="P107">
        <f>IF(B107="","",TRIM(INDEX($D107:$K107,IF(M107=1,2,1))&amp;IF(AD107&gt;=2," "&amp;INDEX($D107:$K107,IF(M107=1,2,1)+1),"")&amp;IF(AD107&gt;=3," "&amp;INDEX($D107:$K107,IF(M107=1,2,1)+2),"")))</f>
        <v/>
      </c>
      <c r="Q107">
        <f>IF(C107&lt;2,"",TRIM(IF(AND(2&gt;=(IF(M107=1,2,1)+AD107),2&lt;=C107-IF(S107="",0,1)),E107&amp;" ","")&amp;IF(AND(3&gt;=(IF(M107=1,2,1)+AD107),3&lt;=C107-IF(S107="",0,1)),F107&amp;" ","")&amp;IF(AND(4&gt;=(IF(M107=1,2,1)+AD107),4&lt;=C107-IF(S107="",0,1)),G107&amp;" ","")&amp;IF(AND(5&gt;=(IF(M107=1,2,1)+AD107),5&lt;=C107-IF(S107="",0,1)),H107&amp;" ","")&amp;IF(AND(6&gt;=(IF(M107=1,2,1)+AD107),6&lt;=C107-IF(S107="",0,1)),I107&amp;" ","")&amp;IF(AND(7&gt;=(IF(M107=1,2,1)+AD107),7&lt;=C107-IF(S107="",0,1)),J107&amp;" ","")&amp;IF(AND(8&gt;=(IF(M107=1,2,1)+AD107),8&lt;=C107-IF(S107="",0,1)),K107&amp;" ","")))</f>
        <v/>
      </c>
      <c r="R107">
        <f>IF(Q107="","",IFERROR(INDEX(資格マスタ!$B:$B,MATCH(ASC(SUBSTITUTE(SUBSTITUTE(Q107," ",""),"　","")),資格マスタ!$D:$D,0)),Q107))</f>
        <v/>
      </c>
      <c r="S107" s="132">
        <f>IF(C107&lt;2,"",IFERROR(IF(OR(LEFT(INDEX(D107:K107,MIN(8,MAX(1,C107))),2)="令和",LEFT(INDEX(D107:K107,MIN(8,MAX(1,C107))),2)="平成",LEFT(INDEX(D107:K107,MIN(8,MAX(1,C107))),2)="昭和"),DATE(VALUE(MID(INDEX(D107:K107,MIN(8,MAX(1,C107))),3,FIND("年",INDEX(D107:K107,MIN(8,MAX(1,C107))))-3))+IF(LEFT(INDEX(D107:K107,MIN(8,MAX(1,C107))),2)="令和",2018,IF(LEFT(INDEX(D107:K107,MIN(8,MAX(1,C107))),2)="平成",1988,1925)),VALUE(MID(INDEX(D107:K107,MIN(8,MAX(1,C107))),FIND("年",INDEX(D107:K107,MIN(8,MAX(1,C107))))+1,FIND("月",INDEX(D107:K107,MIN(8,MAX(1,C107))))-FIND("年",INDEX(D107:K107,MIN(8,MAX(1,C107))))-1)),VALUE(SUBSTITUTE(MID(INDEX(D107:K107,MIN(8,MAX(1,C107))),FIND("月",INDEX(D107:K107,MIN(8,MAX(1,C107))))+1,10),"日",""))),DATE(VALUE(TRIM(MID(SUBSTITUTE(AA107,"/",REPT(" ",50)),1,50))),VALUE(TRIM(MID(SUBSTITUTE(AA107,"/",REPT(" ",50)),51,50))),VALUE(TRIM(MID(SUBSTITUTE(AA107,"/",REPT(" ",50)),101,50))))),IFERROR(DATEVALUE(INDEX(D107:K107,MIN(8,MAX(1,C107)))),"")))</f>
        <v/>
      </c>
      <c r="T107">
        <f>IF(B107="","",IF(AB107&lt;&gt;"",AB107,IFERROR(MATCH(SUBSTITUTE(SUBSTITUTE(P107," ",""),"　",""),入力!$AJ$5:$AJ$44,0),"")))</f>
        <v/>
      </c>
      <c r="U107">
        <f>IF(T107="","",INDEX(入力!$D$5:$D$44,T107))</f>
        <v/>
      </c>
      <c r="V107">
        <f>IF(B107="","",IF(T107="","要確認（名簿と照合できません）",IF(R107="","要確認（資格名がありません）",IF(S107="","要確認（取得日が読めません）",IF((IF(INDEX(入力!$N$5:$N$44,T107)=R107,1,0)+IF(INDEX(入力!$P$5:$P$44,T107)=R107,1,0)+IF(INDEX(入力!$R$5:$R$44,T107)=R107,1,0)+IF(INDEX(入力!$T$5:$T$44,T107)=R107,1,0)+IF(INDEX(入力!$V$5:$V$44,T107)=R107,1,0)+IF(INDEX(入力!$X$5:$X$44,T107)=R107,1,0))+(COUNTIFS($T$6:$T$205,T107,$R$6:$R$205,R107,$X$6:$X$205,"&lt;"&amp;X107))&gt;0,"重複","反映")))))</f>
        <v/>
      </c>
      <c r="W107">
        <f>IF(V107="反映",1,0)</f>
        <v/>
      </c>
      <c r="X107" t="n">
        <v>107</v>
      </c>
      <c r="Y107">
        <f>IF(W107=0,"",COUNTIFS($T$6:$T$205,T107,$W$6:$W$205,1,$S$6:$S$205,"&lt;"&amp;S107)+COUNTIFS($T$6:$T$205,T107,$W$6:$W$205,1,$S$6:$S$205,S107,$X$6:$X$205,"&lt;"&amp;X107)+1)</f>
        <v/>
      </c>
      <c r="Z107">
        <f>IF(Y107="","",T107&amp;"_"&amp;Y107)</f>
        <v/>
      </c>
      <c r="AA107">
        <f>SUBSTITUTE(SUBSTITUTE(SUBSTITUTE(SUBSTITUTE(SUBSTITUTE(INDEX(D107:K107,MIN(8,MAX(1,C107))),"年","/"),"月","/"),"日",""),"-","/"),".","/")</f>
        <v/>
      </c>
      <c r="AB107">
        <f>IFERROR(MATCH(O107,入力!$C$5:$C$44,0),"")</f>
        <v/>
      </c>
      <c r="AC107">
        <f>IF(AB107="","",INDEX(入力!$AJ$5:$AJ$44,AB107))</f>
        <v/>
      </c>
      <c r="AD107">
        <f>IF(INDEX($D107:$K107,IF(M107=1,2,1))=AC107,1,IF(INDEX($D107:$K107,IF(M107=1,2,1))&amp;INDEX($D107:$K107,IF(M107=1,2,1)+1)=AC107,2,IF(INDEX($D107:$K107,IF(M107=1,2,1))&amp;INDEX($D107:$K107,IF(M107=1,2,1)+1)&amp;INDEX($D107:$K107,IF(M107=1,2,1)+2)=AC107,3,IF(AB107&lt;&gt;"",2,IF(ISNUMBER(MATCH(INDEX($D107:$K107,IF(M107=1,2,1)),入力!$AJ$5:$AJ$44,0)),1,IF(ISNUMBER(MATCH(INDEX($D107:$K107,IF(M107=1,2,1))&amp;INDEX($D107:$K107,IF(M107=1,2,1)+1),入力!$AJ$5:$AJ$44,0)),2,IF(ISNUMBER(MATCH(INDEX($D107:$K107,IF(M107=1,2,1))&amp;INDEX($D107:$K107,IF(M107=1,2,1)+1)&amp;INDEX($D107:$K107,IF(M107=1,2,1)+2),入力!$AJ$5:$AJ$44,0)),3,2)))))))</f>
        <v/>
      </c>
    </row>
    <row r="108">
      <c r="A108" s="131" t="n"/>
      <c r="B108">
        <f>TRIM(SUBSTITUTE(SUBSTITUTE(SUBSTITUTE(A108,CHAR(9)," "),"　"," "),CHAR(160)," "))</f>
        <v/>
      </c>
      <c r="C108">
        <f>IF(B108="",0,LEN(B108)-LEN(SUBSTITUTE(B108," ",""))+1)</f>
        <v/>
      </c>
      <c r="D108">
        <f>IF(C108&gt;=1,TRIM(MID(SUBSTITUTE(B108," ",REPT(" ",200)),1,200)),"")</f>
        <v/>
      </c>
      <c r="E108">
        <f>IF(C108&gt;=2,TRIM(MID(SUBSTITUTE(B108," ",REPT(" ",200)),201,200)),"")</f>
        <v/>
      </c>
      <c r="F108">
        <f>IF(C108&gt;=3,TRIM(MID(SUBSTITUTE(B108," ",REPT(" ",200)),401,200)),"")</f>
        <v/>
      </c>
      <c r="G108">
        <f>IF(C108&gt;=4,TRIM(MID(SUBSTITUTE(B108," ",REPT(" ",200)),601,200)),"")</f>
        <v/>
      </c>
      <c r="H108">
        <f>IF(C108&gt;=5,TRIM(MID(SUBSTITUTE(B108," ",REPT(" ",200)),801,200)),"")</f>
        <v/>
      </c>
      <c r="I108">
        <f>IF(C108&gt;=6,TRIM(MID(SUBSTITUTE(B108," ",REPT(" ",200)),1001,200)),"")</f>
        <v/>
      </c>
      <c r="J108">
        <f>IF(C108&gt;=7,TRIM(MID(SUBSTITUTE(B108," ",REPT(" ",200)),1201,200)),"")</f>
        <v/>
      </c>
      <c r="K108">
        <f>IF(C108&gt;=8,TRIM(MID(SUBSTITUTE(B108," ",REPT(" ",200)),1401,200)),"")</f>
        <v/>
      </c>
      <c r="L108">
        <f>SUBSTITUTE(SUBSTITUTE(SUBSTITUTE(D108,"年","-"),"組","-"),"番","")</f>
        <v/>
      </c>
      <c r="M108">
        <f>IF(D108="",0,IF(ISNUMBER(VALUE(SUBSTITUTE(L108,"-",""))),1,0))</f>
        <v/>
      </c>
      <c r="N108">
        <f>IF(M108=0,"",IFERROR(VALUE(TRIM(MID(SUBSTITUTE(L108,"-",REPT(" ",100)),101,100))),""))</f>
        <v/>
      </c>
      <c r="O108">
        <f>IF(M108=0,"",IFERROR(VALUE(TRIM(RIGHT(SUBSTITUTE(L108,"-",REPT(" ",100)),100))),""))</f>
        <v/>
      </c>
      <c r="P108">
        <f>IF(B108="","",TRIM(INDEX($D108:$K108,IF(M108=1,2,1))&amp;IF(AD108&gt;=2," "&amp;INDEX($D108:$K108,IF(M108=1,2,1)+1),"")&amp;IF(AD108&gt;=3," "&amp;INDEX($D108:$K108,IF(M108=1,2,1)+2),"")))</f>
        <v/>
      </c>
      <c r="Q108">
        <f>IF(C108&lt;2,"",TRIM(IF(AND(2&gt;=(IF(M108=1,2,1)+AD108),2&lt;=C108-IF(S108="",0,1)),E108&amp;" ","")&amp;IF(AND(3&gt;=(IF(M108=1,2,1)+AD108),3&lt;=C108-IF(S108="",0,1)),F108&amp;" ","")&amp;IF(AND(4&gt;=(IF(M108=1,2,1)+AD108),4&lt;=C108-IF(S108="",0,1)),G108&amp;" ","")&amp;IF(AND(5&gt;=(IF(M108=1,2,1)+AD108),5&lt;=C108-IF(S108="",0,1)),H108&amp;" ","")&amp;IF(AND(6&gt;=(IF(M108=1,2,1)+AD108),6&lt;=C108-IF(S108="",0,1)),I108&amp;" ","")&amp;IF(AND(7&gt;=(IF(M108=1,2,1)+AD108),7&lt;=C108-IF(S108="",0,1)),J108&amp;" ","")&amp;IF(AND(8&gt;=(IF(M108=1,2,1)+AD108),8&lt;=C108-IF(S108="",0,1)),K108&amp;" ","")))</f>
        <v/>
      </c>
      <c r="R108">
        <f>IF(Q108="","",IFERROR(INDEX(資格マスタ!$B:$B,MATCH(ASC(SUBSTITUTE(SUBSTITUTE(Q108," ",""),"　","")),資格マスタ!$D:$D,0)),Q108))</f>
        <v/>
      </c>
      <c r="S108" s="132">
        <f>IF(C108&lt;2,"",IFERROR(IF(OR(LEFT(INDEX(D108:K108,MIN(8,MAX(1,C108))),2)="令和",LEFT(INDEX(D108:K108,MIN(8,MAX(1,C108))),2)="平成",LEFT(INDEX(D108:K108,MIN(8,MAX(1,C108))),2)="昭和"),DATE(VALUE(MID(INDEX(D108:K108,MIN(8,MAX(1,C108))),3,FIND("年",INDEX(D108:K108,MIN(8,MAX(1,C108))))-3))+IF(LEFT(INDEX(D108:K108,MIN(8,MAX(1,C108))),2)="令和",2018,IF(LEFT(INDEX(D108:K108,MIN(8,MAX(1,C108))),2)="平成",1988,1925)),VALUE(MID(INDEX(D108:K108,MIN(8,MAX(1,C108))),FIND("年",INDEX(D108:K108,MIN(8,MAX(1,C108))))+1,FIND("月",INDEX(D108:K108,MIN(8,MAX(1,C108))))-FIND("年",INDEX(D108:K108,MIN(8,MAX(1,C108))))-1)),VALUE(SUBSTITUTE(MID(INDEX(D108:K108,MIN(8,MAX(1,C108))),FIND("月",INDEX(D108:K108,MIN(8,MAX(1,C108))))+1,10),"日",""))),DATE(VALUE(TRIM(MID(SUBSTITUTE(AA108,"/",REPT(" ",50)),1,50))),VALUE(TRIM(MID(SUBSTITUTE(AA108,"/",REPT(" ",50)),51,50))),VALUE(TRIM(MID(SUBSTITUTE(AA108,"/",REPT(" ",50)),101,50))))),IFERROR(DATEVALUE(INDEX(D108:K108,MIN(8,MAX(1,C108)))),"")))</f>
        <v/>
      </c>
      <c r="T108">
        <f>IF(B108="","",IF(AB108&lt;&gt;"",AB108,IFERROR(MATCH(SUBSTITUTE(SUBSTITUTE(P108," ",""),"　",""),入力!$AJ$5:$AJ$44,0),"")))</f>
        <v/>
      </c>
      <c r="U108">
        <f>IF(T108="","",INDEX(入力!$D$5:$D$44,T108))</f>
        <v/>
      </c>
      <c r="V108">
        <f>IF(B108="","",IF(T108="","要確認（名簿と照合できません）",IF(R108="","要確認（資格名がありません）",IF(S108="","要確認（取得日が読めません）",IF((IF(INDEX(入力!$N$5:$N$44,T108)=R108,1,0)+IF(INDEX(入力!$P$5:$P$44,T108)=R108,1,0)+IF(INDEX(入力!$R$5:$R$44,T108)=R108,1,0)+IF(INDEX(入力!$T$5:$T$44,T108)=R108,1,0)+IF(INDEX(入力!$V$5:$V$44,T108)=R108,1,0)+IF(INDEX(入力!$X$5:$X$44,T108)=R108,1,0))+(COUNTIFS($T$6:$T$205,T108,$R$6:$R$205,R108,$X$6:$X$205,"&lt;"&amp;X108))&gt;0,"重複","反映")))))</f>
        <v/>
      </c>
      <c r="W108">
        <f>IF(V108="反映",1,0)</f>
        <v/>
      </c>
      <c r="X108" t="n">
        <v>108</v>
      </c>
      <c r="Y108">
        <f>IF(W108=0,"",COUNTIFS($T$6:$T$205,T108,$W$6:$W$205,1,$S$6:$S$205,"&lt;"&amp;S108)+COUNTIFS($T$6:$T$205,T108,$W$6:$W$205,1,$S$6:$S$205,S108,$X$6:$X$205,"&lt;"&amp;X108)+1)</f>
        <v/>
      </c>
      <c r="Z108">
        <f>IF(Y108="","",T108&amp;"_"&amp;Y108)</f>
        <v/>
      </c>
      <c r="AA108">
        <f>SUBSTITUTE(SUBSTITUTE(SUBSTITUTE(SUBSTITUTE(SUBSTITUTE(INDEX(D108:K108,MIN(8,MAX(1,C108))),"年","/"),"月","/"),"日",""),"-","/"),".","/")</f>
        <v/>
      </c>
      <c r="AB108">
        <f>IFERROR(MATCH(O108,入力!$C$5:$C$44,0),"")</f>
        <v/>
      </c>
      <c r="AC108">
        <f>IF(AB108="","",INDEX(入力!$AJ$5:$AJ$44,AB108))</f>
        <v/>
      </c>
      <c r="AD108">
        <f>IF(INDEX($D108:$K108,IF(M108=1,2,1))=AC108,1,IF(INDEX($D108:$K108,IF(M108=1,2,1))&amp;INDEX($D108:$K108,IF(M108=1,2,1)+1)=AC108,2,IF(INDEX($D108:$K108,IF(M108=1,2,1))&amp;INDEX($D108:$K108,IF(M108=1,2,1)+1)&amp;INDEX($D108:$K108,IF(M108=1,2,1)+2)=AC108,3,IF(AB108&lt;&gt;"",2,IF(ISNUMBER(MATCH(INDEX($D108:$K108,IF(M108=1,2,1)),入力!$AJ$5:$AJ$44,0)),1,IF(ISNUMBER(MATCH(INDEX($D108:$K108,IF(M108=1,2,1))&amp;INDEX($D108:$K108,IF(M108=1,2,1)+1),入力!$AJ$5:$AJ$44,0)),2,IF(ISNUMBER(MATCH(INDEX($D108:$K108,IF(M108=1,2,1))&amp;INDEX($D108:$K108,IF(M108=1,2,1)+1)&amp;INDEX($D108:$K108,IF(M108=1,2,1)+2),入力!$AJ$5:$AJ$44,0)),3,2)))))))</f>
        <v/>
      </c>
    </row>
    <row r="109">
      <c r="A109" s="131" t="n"/>
      <c r="B109">
        <f>TRIM(SUBSTITUTE(SUBSTITUTE(SUBSTITUTE(A109,CHAR(9)," "),"　"," "),CHAR(160)," "))</f>
        <v/>
      </c>
      <c r="C109">
        <f>IF(B109="",0,LEN(B109)-LEN(SUBSTITUTE(B109," ",""))+1)</f>
        <v/>
      </c>
      <c r="D109">
        <f>IF(C109&gt;=1,TRIM(MID(SUBSTITUTE(B109," ",REPT(" ",200)),1,200)),"")</f>
        <v/>
      </c>
      <c r="E109">
        <f>IF(C109&gt;=2,TRIM(MID(SUBSTITUTE(B109," ",REPT(" ",200)),201,200)),"")</f>
        <v/>
      </c>
      <c r="F109">
        <f>IF(C109&gt;=3,TRIM(MID(SUBSTITUTE(B109," ",REPT(" ",200)),401,200)),"")</f>
        <v/>
      </c>
      <c r="G109">
        <f>IF(C109&gt;=4,TRIM(MID(SUBSTITUTE(B109," ",REPT(" ",200)),601,200)),"")</f>
        <v/>
      </c>
      <c r="H109">
        <f>IF(C109&gt;=5,TRIM(MID(SUBSTITUTE(B109," ",REPT(" ",200)),801,200)),"")</f>
        <v/>
      </c>
      <c r="I109">
        <f>IF(C109&gt;=6,TRIM(MID(SUBSTITUTE(B109," ",REPT(" ",200)),1001,200)),"")</f>
        <v/>
      </c>
      <c r="J109">
        <f>IF(C109&gt;=7,TRIM(MID(SUBSTITUTE(B109," ",REPT(" ",200)),1201,200)),"")</f>
        <v/>
      </c>
      <c r="K109">
        <f>IF(C109&gt;=8,TRIM(MID(SUBSTITUTE(B109," ",REPT(" ",200)),1401,200)),"")</f>
        <v/>
      </c>
      <c r="L109">
        <f>SUBSTITUTE(SUBSTITUTE(SUBSTITUTE(D109,"年","-"),"組","-"),"番","")</f>
        <v/>
      </c>
      <c r="M109">
        <f>IF(D109="",0,IF(ISNUMBER(VALUE(SUBSTITUTE(L109,"-",""))),1,0))</f>
        <v/>
      </c>
      <c r="N109">
        <f>IF(M109=0,"",IFERROR(VALUE(TRIM(MID(SUBSTITUTE(L109,"-",REPT(" ",100)),101,100))),""))</f>
        <v/>
      </c>
      <c r="O109">
        <f>IF(M109=0,"",IFERROR(VALUE(TRIM(RIGHT(SUBSTITUTE(L109,"-",REPT(" ",100)),100))),""))</f>
        <v/>
      </c>
      <c r="P109">
        <f>IF(B109="","",TRIM(INDEX($D109:$K109,IF(M109=1,2,1))&amp;IF(AD109&gt;=2," "&amp;INDEX($D109:$K109,IF(M109=1,2,1)+1),"")&amp;IF(AD109&gt;=3," "&amp;INDEX($D109:$K109,IF(M109=1,2,1)+2),"")))</f>
        <v/>
      </c>
      <c r="Q109">
        <f>IF(C109&lt;2,"",TRIM(IF(AND(2&gt;=(IF(M109=1,2,1)+AD109),2&lt;=C109-IF(S109="",0,1)),E109&amp;" ","")&amp;IF(AND(3&gt;=(IF(M109=1,2,1)+AD109),3&lt;=C109-IF(S109="",0,1)),F109&amp;" ","")&amp;IF(AND(4&gt;=(IF(M109=1,2,1)+AD109),4&lt;=C109-IF(S109="",0,1)),G109&amp;" ","")&amp;IF(AND(5&gt;=(IF(M109=1,2,1)+AD109),5&lt;=C109-IF(S109="",0,1)),H109&amp;" ","")&amp;IF(AND(6&gt;=(IF(M109=1,2,1)+AD109),6&lt;=C109-IF(S109="",0,1)),I109&amp;" ","")&amp;IF(AND(7&gt;=(IF(M109=1,2,1)+AD109),7&lt;=C109-IF(S109="",0,1)),J109&amp;" ","")&amp;IF(AND(8&gt;=(IF(M109=1,2,1)+AD109),8&lt;=C109-IF(S109="",0,1)),K109&amp;" ","")))</f>
        <v/>
      </c>
      <c r="R109">
        <f>IF(Q109="","",IFERROR(INDEX(資格マスタ!$B:$B,MATCH(ASC(SUBSTITUTE(SUBSTITUTE(Q109," ",""),"　","")),資格マスタ!$D:$D,0)),Q109))</f>
        <v/>
      </c>
      <c r="S109" s="132">
        <f>IF(C109&lt;2,"",IFERROR(IF(OR(LEFT(INDEX(D109:K109,MIN(8,MAX(1,C109))),2)="令和",LEFT(INDEX(D109:K109,MIN(8,MAX(1,C109))),2)="平成",LEFT(INDEX(D109:K109,MIN(8,MAX(1,C109))),2)="昭和"),DATE(VALUE(MID(INDEX(D109:K109,MIN(8,MAX(1,C109))),3,FIND("年",INDEX(D109:K109,MIN(8,MAX(1,C109))))-3))+IF(LEFT(INDEX(D109:K109,MIN(8,MAX(1,C109))),2)="令和",2018,IF(LEFT(INDEX(D109:K109,MIN(8,MAX(1,C109))),2)="平成",1988,1925)),VALUE(MID(INDEX(D109:K109,MIN(8,MAX(1,C109))),FIND("年",INDEX(D109:K109,MIN(8,MAX(1,C109))))+1,FIND("月",INDEX(D109:K109,MIN(8,MAX(1,C109))))-FIND("年",INDEX(D109:K109,MIN(8,MAX(1,C109))))-1)),VALUE(SUBSTITUTE(MID(INDEX(D109:K109,MIN(8,MAX(1,C109))),FIND("月",INDEX(D109:K109,MIN(8,MAX(1,C109))))+1,10),"日",""))),DATE(VALUE(TRIM(MID(SUBSTITUTE(AA109,"/",REPT(" ",50)),1,50))),VALUE(TRIM(MID(SUBSTITUTE(AA109,"/",REPT(" ",50)),51,50))),VALUE(TRIM(MID(SUBSTITUTE(AA109,"/",REPT(" ",50)),101,50))))),IFERROR(DATEVALUE(INDEX(D109:K109,MIN(8,MAX(1,C109)))),"")))</f>
        <v/>
      </c>
      <c r="T109">
        <f>IF(B109="","",IF(AB109&lt;&gt;"",AB109,IFERROR(MATCH(SUBSTITUTE(SUBSTITUTE(P109," ",""),"　",""),入力!$AJ$5:$AJ$44,0),"")))</f>
        <v/>
      </c>
      <c r="U109">
        <f>IF(T109="","",INDEX(入力!$D$5:$D$44,T109))</f>
        <v/>
      </c>
      <c r="V109">
        <f>IF(B109="","",IF(T109="","要確認（名簿と照合できません）",IF(R109="","要確認（資格名がありません）",IF(S109="","要確認（取得日が読めません）",IF((IF(INDEX(入力!$N$5:$N$44,T109)=R109,1,0)+IF(INDEX(入力!$P$5:$P$44,T109)=R109,1,0)+IF(INDEX(入力!$R$5:$R$44,T109)=R109,1,0)+IF(INDEX(入力!$T$5:$T$44,T109)=R109,1,0)+IF(INDEX(入力!$V$5:$V$44,T109)=R109,1,0)+IF(INDEX(入力!$X$5:$X$44,T109)=R109,1,0))+(COUNTIFS($T$6:$T$205,T109,$R$6:$R$205,R109,$X$6:$X$205,"&lt;"&amp;X109))&gt;0,"重複","反映")))))</f>
        <v/>
      </c>
      <c r="W109">
        <f>IF(V109="反映",1,0)</f>
        <v/>
      </c>
      <c r="X109" t="n">
        <v>109</v>
      </c>
      <c r="Y109">
        <f>IF(W109=0,"",COUNTIFS($T$6:$T$205,T109,$W$6:$W$205,1,$S$6:$S$205,"&lt;"&amp;S109)+COUNTIFS($T$6:$T$205,T109,$W$6:$W$205,1,$S$6:$S$205,S109,$X$6:$X$205,"&lt;"&amp;X109)+1)</f>
        <v/>
      </c>
      <c r="Z109">
        <f>IF(Y109="","",T109&amp;"_"&amp;Y109)</f>
        <v/>
      </c>
      <c r="AA109">
        <f>SUBSTITUTE(SUBSTITUTE(SUBSTITUTE(SUBSTITUTE(SUBSTITUTE(INDEX(D109:K109,MIN(8,MAX(1,C109))),"年","/"),"月","/"),"日",""),"-","/"),".","/")</f>
        <v/>
      </c>
      <c r="AB109">
        <f>IFERROR(MATCH(O109,入力!$C$5:$C$44,0),"")</f>
        <v/>
      </c>
      <c r="AC109">
        <f>IF(AB109="","",INDEX(入力!$AJ$5:$AJ$44,AB109))</f>
        <v/>
      </c>
      <c r="AD109">
        <f>IF(INDEX($D109:$K109,IF(M109=1,2,1))=AC109,1,IF(INDEX($D109:$K109,IF(M109=1,2,1))&amp;INDEX($D109:$K109,IF(M109=1,2,1)+1)=AC109,2,IF(INDEX($D109:$K109,IF(M109=1,2,1))&amp;INDEX($D109:$K109,IF(M109=1,2,1)+1)&amp;INDEX($D109:$K109,IF(M109=1,2,1)+2)=AC109,3,IF(AB109&lt;&gt;"",2,IF(ISNUMBER(MATCH(INDEX($D109:$K109,IF(M109=1,2,1)),入力!$AJ$5:$AJ$44,0)),1,IF(ISNUMBER(MATCH(INDEX($D109:$K109,IF(M109=1,2,1))&amp;INDEX($D109:$K109,IF(M109=1,2,1)+1),入力!$AJ$5:$AJ$44,0)),2,IF(ISNUMBER(MATCH(INDEX($D109:$K109,IF(M109=1,2,1))&amp;INDEX($D109:$K109,IF(M109=1,2,1)+1)&amp;INDEX($D109:$K109,IF(M109=1,2,1)+2),入力!$AJ$5:$AJ$44,0)),3,2)))))))</f>
        <v/>
      </c>
    </row>
    <row r="110">
      <c r="A110" s="131" t="n"/>
      <c r="B110">
        <f>TRIM(SUBSTITUTE(SUBSTITUTE(SUBSTITUTE(A110,CHAR(9)," "),"　"," "),CHAR(160)," "))</f>
        <v/>
      </c>
      <c r="C110">
        <f>IF(B110="",0,LEN(B110)-LEN(SUBSTITUTE(B110," ",""))+1)</f>
        <v/>
      </c>
      <c r="D110">
        <f>IF(C110&gt;=1,TRIM(MID(SUBSTITUTE(B110," ",REPT(" ",200)),1,200)),"")</f>
        <v/>
      </c>
      <c r="E110">
        <f>IF(C110&gt;=2,TRIM(MID(SUBSTITUTE(B110," ",REPT(" ",200)),201,200)),"")</f>
        <v/>
      </c>
      <c r="F110">
        <f>IF(C110&gt;=3,TRIM(MID(SUBSTITUTE(B110," ",REPT(" ",200)),401,200)),"")</f>
        <v/>
      </c>
      <c r="G110">
        <f>IF(C110&gt;=4,TRIM(MID(SUBSTITUTE(B110," ",REPT(" ",200)),601,200)),"")</f>
        <v/>
      </c>
      <c r="H110">
        <f>IF(C110&gt;=5,TRIM(MID(SUBSTITUTE(B110," ",REPT(" ",200)),801,200)),"")</f>
        <v/>
      </c>
      <c r="I110">
        <f>IF(C110&gt;=6,TRIM(MID(SUBSTITUTE(B110," ",REPT(" ",200)),1001,200)),"")</f>
        <v/>
      </c>
      <c r="J110">
        <f>IF(C110&gt;=7,TRIM(MID(SUBSTITUTE(B110," ",REPT(" ",200)),1201,200)),"")</f>
        <v/>
      </c>
      <c r="K110">
        <f>IF(C110&gt;=8,TRIM(MID(SUBSTITUTE(B110," ",REPT(" ",200)),1401,200)),"")</f>
        <v/>
      </c>
      <c r="L110">
        <f>SUBSTITUTE(SUBSTITUTE(SUBSTITUTE(D110,"年","-"),"組","-"),"番","")</f>
        <v/>
      </c>
      <c r="M110">
        <f>IF(D110="",0,IF(ISNUMBER(VALUE(SUBSTITUTE(L110,"-",""))),1,0))</f>
        <v/>
      </c>
      <c r="N110">
        <f>IF(M110=0,"",IFERROR(VALUE(TRIM(MID(SUBSTITUTE(L110,"-",REPT(" ",100)),101,100))),""))</f>
        <v/>
      </c>
      <c r="O110">
        <f>IF(M110=0,"",IFERROR(VALUE(TRIM(RIGHT(SUBSTITUTE(L110,"-",REPT(" ",100)),100))),""))</f>
        <v/>
      </c>
      <c r="P110">
        <f>IF(B110="","",TRIM(INDEX($D110:$K110,IF(M110=1,2,1))&amp;IF(AD110&gt;=2," "&amp;INDEX($D110:$K110,IF(M110=1,2,1)+1),"")&amp;IF(AD110&gt;=3," "&amp;INDEX($D110:$K110,IF(M110=1,2,1)+2),"")))</f>
        <v/>
      </c>
      <c r="Q110">
        <f>IF(C110&lt;2,"",TRIM(IF(AND(2&gt;=(IF(M110=1,2,1)+AD110),2&lt;=C110-IF(S110="",0,1)),E110&amp;" ","")&amp;IF(AND(3&gt;=(IF(M110=1,2,1)+AD110),3&lt;=C110-IF(S110="",0,1)),F110&amp;" ","")&amp;IF(AND(4&gt;=(IF(M110=1,2,1)+AD110),4&lt;=C110-IF(S110="",0,1)),G110&amp;" ","")&amp;IF(AND(5&gt;=(IF(M110=1,2,1)+AD110),5&lt;=C110-IF(S110="",0,1)),H110&amp;" ","")&amp;IF(AND(6&gt;=(IF(M110=1,2,1)+AD110),6&lt;=C110-IF(S110="",0,1)),I110&amp;" ","")&amp;IF(AND(7&gt;=(IF(M110=1,2,1)+AD110),7&lt;=C110-IF(S110="",0,1)),J110&amp;" ","")&amp;IF(AND(8&gt;=(IF(M110=1,2,1)+AD110),8&lt;=C110-IF(S110="",0,1)),K110&amp;" ","")))</f>
        <v/>
      </c>
      <c r="R110">
        <f>IF(Q110="","",IFERROR(INDEX(資格マスタ!$B:$B,MATCH(ASC(SUBSTITUTE(SUBSTITUTE(Q110," ",""),"　","")),資格マスタ!$D:$D,0)),Q110))</f>
        <v/>
      </c>
      <c r="S110" s="132">
        <f>IF(C110&lt;2,"",IFERROR(IF(OR(LEFT(INDEX(D110:K110,MIN(8,MAX(1,C110))),2)="令和",LEFT(INDEX(D110:K110,MIN(8,MAX(1,C110))),2)="平成",LEFT(INDEX(D110:K110,MIN(8,MAX(1,C110))),2)="昭和"),DATE(VALUE(MID(INDEX(D110:K110,MIN(8,MAX(1,C110))),3,FIND("年",INDEX(D110:K110,MIN(8,MAX(1,C110))))-3))+IF(LEFT(INDEX(D110:K110,MIN(8,MAX(1,C110))),2)="令和",2018,IF(LEFT(INDEX(D110:K110,MIN(8,MAX(1,C110))),2)="平成",1988,1925)),VALUE(MID(INDEX(D110:K110,MIN(8,MAX(1,C110))),FIND("年",INDEX(D110:K110,MIN(8,MAX(1,C110))))+1,FIND("月",INDEX(D110:K110,MIN(8,MAX(1,C110))))-FIND("年",INDEX(D110:K110,MIN(8,MAX(1,C110))))-1)),VALUE(SUBSTITUTE(MID(INDEX(D110:K110,MIN(8,MAX(1,C110))),FIND("月",INDEX(D110:K110,MIN(8,MAX(1,C110))))+1,10),"日",""))),DATE(VALUE(TRIM(MID(SUBSTITUTE(AA110,"/",REPT(" ",50)),1,50))),VALUE(TRIM(MID(SUBSTITUTE(AA110,"/",REPT(" ",50)),51,50))),VALUE(TRIM(MID(SUBSTITUTE(AA110,"/",REPT(" ",50)),101,50))))),IFERROR(DATEVALUE(INDEX(D110:K110,MIN(8,MAX(1,C110)))),"")))</f>
        <v/>
      </c>
      <c r="T110">
        <f>IF(B110="","",IF(AB110&lt;&gt;"",AB110,IFERROR(MATCH(SUBSTITUTE(SUBSTITUTE(P110," ",""),"　",""),入力!$AJ$5:$AJ$44,0),"")))</f>
        <v/>
      </c>
      <c r="U110">
        <f>IF(T110="","",INDEX(入力!$D$5:$D$44,T110))</f>
        <v/>
      </c>
      <c r="V110">
        <f>IF(B110="","",IF(T110="","要確認（名簿と照合できません）",IF(R110="","要確認（資格名がありません）",IF(S110="","要確認（取得日が読めません）",IF((IF(INDEX(入力!$N$5:$N$44,T110)=R110,1,0)+IF(INDEX(入力!$P$5:$P$44,T110)=R110,1,0)+IF(INDEX(入力!$R$5:$R$44,T110)=R110,1,0)+IF(INDEX(入力!$T$5:$T$44,T110)=R110,1,0)+IF(INDEX(入力!$V$5:$V$44,T110)=R110,1,0)+IF(INDEX(入力!$X$5:$X$44,T110)=R110,1,0))+(COUNTIFS($T$6:$T$205,T110,$R$6:$R$205,R110,$X$6:$X$205,"&lt;"&amp;X110))&gt;0,"重複","反映")))))</f>
        <v/>
      </c>
      <c r="W110">
        <f>IF(V110="反映",1,0)</f>
        <v/>
      </c>
      <c r="X110" t="n">
        <v>110</v>
      </c>
      <c r="Y110">
        <f>IF(W110=0,"",COUNTIFS($T$6:$T$205,T110,$W$6:$W$205,1,$S$6:$S$205,"&lt;"&amp;S110)+COUNTIFS($T$6:$T$205,T110,$W$6:$W$205,1,$S$6:$S$205,S110,$X$6:$X$205,"&lt;"&amp;X110)+1)</f>
        <v/>
      </c>
      <c r="Z110">
        <f>IF(Y110="","",T110&amp;"_"&amp;Y110)</f>
        <v/>
      </c>
      <c r="AA110">
        <f>SUBSTITUTE(SUBSTITUTE(SUBSTITUTE(SUBSTITUTE(SUBSTITUTE(INDEX(D110:K110,MIN(8,MAX(1,C110))),"年","/"),"月","/"),"日",""),"-","/"),".","/")</f>
        <v/>
      </c>
      <c r="AB110">
        <f>IFERROR(MATCH(O110,入力!$C$5:$C$44,0),"")</f>
        <v/>
      </c>
      <c r="AC110">
        <f>IF(AB110="","",INDEX(入力!$AJ$5:$AJ$44,AB110))</f>
        <v/>
      </c>
      <c r="AD110">
        <f>IF(INDEX($D110:$K110,IF(M110=1,2,1))=AC110,1,IF(INDEX($D110:$K110,IF(M110=1,2,1))&amp;INDEX($D110:$K110,IF(M110=1,2,1)+1)=AC110,2,IF(INDEX($D110:$K110,IF(M110=1,2,1))&amp;INDEX($D110:$K110,IF(M110=1,2,1)+1)&amp;INDEX($D110:$K110,IF(M110=1,2,1)+2)=AC110,3,IF(AB110&lt;&gt;"",2,IF(ISNUMBER(MATCH(INDEX($D110:$K110,IF(M110=1,2,1)),入力!$AJ$5:$AJ$44,0)),1,IF(ISNUMBER(MATCH(INDEX($D110:$K110,IF(M110=1,2,1))&amp;INDEX($D110:$K110,IF(M110=1,2,1)+1),入力!$AJ$5:$AJ$44,0)),2,IF(ISNUMBER(MATCH(INDEX($D110:$K110,IF(M110=1,2,1))&amp;INDEX($D110:$K110,IF(M110=1,2,1)+1)&amp;INDEX($D110:$K110,IF(M110=1,2,1)+2),入力!$AJ$5:$AJ$44,0)),3,2)))))))</f>
        <v/>
      </c>
    </row>
    <row r="111">
      <c r="A111" s="131" t="n"/>
      <c r="B111">
        <f>TRIM(SUBSTITUTE(SUBSTITUTE(SUBSTITUTE(A111,CHAR(9)," "),"　"," "),CHAR(160)," "))</f>
        <v/>
      </c>
      <c r="C111">
        <f>IF(B111="",0,LEN(B111)-LEN(SUBSTITUTE(B111," ",""))+1)</f>
        <v/>
      </c>
      <c r="D111">
        <f>IF(C111&gt;=1,TRIM(MID(SUBSTITUTE(B111," ",REPT(" ",200)),1,200)),"")</f>
        <v/>
      </c>
      <c r="E111">
        <f>IF(C111&gt;=2,TRIM(MID(SUBSTITUTE(B111," ",REPT(" ",200)),201,200)),"")</f>
        <v/>
      </c>
      <c r="F111">
        <f>IF(C111&gt;=3,TRIM(MID(SUBSTITUTE(B111," ",REPT(" ",200)),401,200)),"")</f>
        <v/>
      </c>
      <c r="G111">
        <f>IF(C111&gt;=4,TRIM(MID(SUBSTITUTE(B111," ",REPT(" ",200)),601,200)),"")</f>
        <v/>
      </c>
      <c r="H111">
        <f>IF(C111&gt;=5,TRIM(MID(SUBSTITUTE(B111," ",REPT(" ",200)),801,200)),"")</f>
        <v/>
      </c>
      <c r="I111">
        <f>IF(C111&gt;=6,TRIM(MID(SUBSTITUTE(B111," ",REPT(" ",200)),1001,200)),"")</f>
        <v/>
      </c>
      <c r="J111">
        <f>IF(C111&gt;=7,TRIM(MID(SUBSTITUTE(B111," ",REPT(" ",200)),1201,200)),"")</f>
        <v/>
      </c>
      <c r="K111">
        <f>IF(C111&gt;=8,TRIM(MID(SUBSTITUTE(B111," ",REPT(" ",200)),1401,200)),"")</f>
        <v/>
      </c>
      <c r="L111">
        <f>SUBSTITUTE(SUBSTITUTE(SUBSTITUTE(D111,"年","-"),"組","-"),"番","")</f>
        <v/>
      </c>
      <c r="M111">
        <f>IF(D111="",0,IF(ISNUMBER(VALUE(SUBSTITUTE(L111,"-",""))),1,0))</f>
        <v/>
      </c>
      <c r="N111">
        <f>IF(M111=0,"",IFERROR(VALUE(TRIM(MID(SUBSTITUTE(L111,"-",REPT(" ",100)),101,100))),""))</f>
        <v/>
      </c>
      <c r="O111">
        <f>IF(M111=0,"",IFERROR(VALUE(TRIM(RIGHT(SUBSTITUTE(L111,"-",REPT(" ",100)),100))),""))</f>
        <v/>
      </c>
      <c r="P111">
        <f>IF(B111="","",TRIM(INDEX($D111:$K111,IF(M111=1,2,1))&amp;IF(AD111&gt;=2," "&amp;INDEX($D111:$K111,IF(M111=1,2,1)+1),"")&amp;IF(AD111&gt;=3," "&amp;INDEX($D111:$K111,IF(M111=1,2,1)+2),"")))</f>
        <v/>
      </c>
      <c r="Q111">
        <f>IF(C111&lt;2,"",TRIM(IF(AND(2&gt;=(IF(M111=1,2,1)+AD111),2&lt;=C111-IF(S111="",0,1)),E111&amp;" ","")&amp;IF(AND(3&gt;=(IF(M111=1,2,1)+AD111),3&lt;=C111-IF(S111="",0,1)),F111&amp;" ","")&amp;IF(AND(4&gt;=(IF(M111=1,2,1)+AD111),4&lt;=C111-IF(S111="",0,1)),G111&amp;" ","")&amp;IF(AND(5&gt;=(IF(M111=1,2,1)+AD111),5&lt;=C111-IF(S111="",0,1)),H111&amp;" ","")&amp;IF(AND(6&gt;=(IF(M111=1,2,1)+AD111),6&lt;=C111-IF(S111="",0,1)),I111&amp;" ","")&amp;IF(AND(7&gt;=(IF(M111=1,2,1)+AD111),7&lt;=C111-IF(S111="",0,1)),J111&amp;" ","")&amp;IF(AND(8&gt;=(IF(M111=1,2,1)+AD111),8&lt;=C111-IF(S111="",0,1)),K111&amp;" ","")))</f>
        <v/>
      </c>
      <c r="R111">
        <f>IF(Q111="","",IFERROR(INDEX(資格マスタ!$B:$B,MATCH(ASC(SUBSTITUTE(SUBSTITUTE(Q111," ",""),"　","")),資格マスタ!$D:$D,0)),Q111))</f>
        <v/>
      </c>
      <c r="S111" s="132">
        <f>IF(C111&lt;2,"",IFERROR(IF(OR(LEFT(INDEX(D111:K111,MIN(8,MAX(1,C111))),2)="令和",LEFT(INDEX(D111:K111,MIN(8,MAX(1,C111))),2)="平成",LEFT(INDEX(D111:K111,MIN(8,MAX(1,C111))),2)="昭和"),DATE(VALUE(MID(INDEX(D111:K111,MIN(8,MAX(1,C111))),3,FIND("年",INDEX(D111:K111,MIN(8,MAX(1,C111))))-3))+IF(LEFT(INDEX(D111:K111,MIN(8,MAX(1,C111))),2)="令和",2018,IF(LEFT(INDEX(D111:K111,MIN(8,MAX(1,C111))),2)="平成",1988,1925)),VALUE(MID(INDEX(D111:K111,MIN(8,MAX(1,C111))),FIND("年",INDEX(D111:K111,MIN(8,MAX(1,C111))))+1,FIND("月",INDEX(D111:K111,MIN(8,MAX(1,C111))))-FIND("年",INDEX(D111:K111,MIN(8,MAX(1,C111))))-1)),VALUE(SUBSTITUTE(MID(INDEX(D111:K111,MIN(8,MAX(1,C111))),FIND("月",INDEX(D111:K111,MIN(8,MAX(1,C111))))+1,10),"日",""))),DATE(VALUE(TRIM(MID(SUBSTITUTE(AA111,"/",REPT(" ",50)),1,50))),VALUE(TRIM(MID(SUBSTITUTE(AA111,"/",REPT(" ",50)),51,50))),VALUE(TRIM(MID(SUBSTITUTE(AA111,"/",REPT(" ",50)),101,50))))),IFERROR(DATEVALUE(INDEX(D111:K111,MIN(8,MAX(1,C111)))),"")))</f>
        <v/>
      </c>
      <c r="T111">
        <f>IF(B111="","",IF(AB111&lt;&gt;"",AB111,IFERROR(MATCH(SUBSTITUTE(SUBSTITUTE(P111," ",""),"　",""),入力!$AJ$5:$AJ$44,0),"")))</f>
        <v/>
      </c>
      <c r="U111">
        <f>IF(T111="","",INDEX(入力!$D$5:$D$44,T111))</f>
        <v/>
      </c>
      <c r="V111">
        <f>IF(B111="","",IF(T111="","要確認（名簿と照合できません）",IF(R111="","要確認（資格名がありません）",IF(S111="","要確認（取得日が読めません）",IF((IF(INDEX(入力!$N$5:$N$44,T111)=R111,1,0)+IF(INDEX(入力!$P$5:$P$44,T111)=R111,1,0)+IF(INDEX(入力!$R$5:$R$44,T111)=R111,1,0)+IF(INDEX(入力!$T$5:$T$44,T111)=R111,1,0)+IF(INDEX(入力!$V$5:$V$44,T111)=R111,1,0)+IF(INDEX(入力!$X$5:$X$44,T111)=R111,1,0))+(COUNTIFS($T$6:$T$205,T111,$R$6:$R$205,R111,$X$6:$X$205,"&lt;"&amp;X111))&gt;0,"重複","反映")))))</f>
        <v/>
      </c>
      <c r="W111">
        <f>IF(V111="反映",1,0)</f>
        <v/>
      </c>
      <c r="X111" t="n">
        <v>111</v>
      </c>
      <c r="Y111">
        <f>IF(W111=0,"",COUNTIFS($T$6:$T$205,T111,$W$6:$W$205,1,$S$6:$S$205,"&lt;"&amp;S111)+COUNTIFS($T$6:$T$205,T111,$W$6:$W$205,1,$S$6:$S$205,S111,$X$6:$X$205,"&lt;"&amp;X111)+1)</f>
        <v/>
      </c>
      <c r="Z111">
        <f>IF(Y111="","",T111&amp;"_"&amp;Y111)</f>
        <v/>
      </c>
      <c r="AA111">
        <f>SUBSTITUTE(SUBSTITUTE(SUBSTITUTE(SUBSTITUTE(SUBSTITUTE(INDEX(D111:K111,MIN(8,MAX(1,C111))),"年","/"),"月","/"),"日",""),"-","/"),".","/")</f>
        <v/>
      </c>
      <c r="AB111">
        <f>IFERROR(MATCH(O111,入力!$C$5:$C$44,0),"")</f>
        <v/>
      </c>
      <c r="AC111">
        <f>IF(AB111="","",INDEX(入力!$AJ$5:$AJ$44,AB111))</f>
        <v/>
      </c>
      <c r="AD111">
        <f>IF(INDEX($D111:$K111,IF(M111=1,2,1))=AC111,1,IF(INDEX($D111:$K111,IF(M111=1,2,1))&amp;INDEX($D111:$K111,IF(M111=1,2,1)+1)=AC111,2,IF(INDEX($D111:$K111,IF(M111=1,2,1))&amp;INDEX($D111:$K111,IF(M111=1,2,1)+1)&amp;INDEX($D111:$K111,IF(M111=1,2,1)+2)=AC111,3,IF(AB111&lt;&gt;"",2,IF(ISNUMBER(MATCH(INDEX($D111:$K111,IF(M111=1,2,1)),入力!$AJ$5:$AJ$44,0)),1,IF(ISNUMBER(MATCH(INDEX($D111:$K111,IF(M111=1,2,1))&amp;INDEX($D111:$K111,IF(M111=1,2,1)+1),入力!$AJ$5:$AJ$44,0)),2,IF(ISNUMBER(MATCH(INDEX($D111:$K111,IF(M111=1,2,1))&amp;INDEX($D111:$K111,IF(M111=1,2,1)+1)&amp;INDEX($D111:$K111,IF(M111=1,2,1)+2),入力!$AJ$5:$AJ$44,0)),3,2)))))))</f>
        <v/>
      </c>
    </row>
    <row r="112">
      <c r="A112" s="131" t="n"/>
      <c r="B112">
        <f>TRIM(SUBSTITUTE(SUBSTITUTE(SUBSTITUTE(A112,CHAR(9)," "),"　"," "),CHAR(160)," "))</f>
        <v/>
      </c>
      <c r="C112">
        <f>IF(B112="",0,LEN(B112)-LEN(SUBSTITUTE(B112," ",""))+1)</f>
        <v/>
      </c>
      <c r="D112">
        <f>IF(C112&gt;=1,TRIM(MID(SUBSTITUTE(B112," ",REPT(" ",200)),1,200)),"")</f>
        <v/>
      </c>
      <c r="E112">
        <f>IF(C112&gt;=2,TRIM(MID(SUBSTITUTE(B112," ",REPT(" ",200)),201,200)),"")</f>
        <v/>
      </c>
      <c r="F112">
        <f>IF(C112&gt;=3,TRIM(MID(SUBSTITUTE(B112," ",REPT(" ",200)),401,200)),"")</f>
        <v/>
      </c>
      <c r="G112">
        <f>IF(C112&gt;=4,TRIM(MID(SUBSTITUTE(B112," ",REPT(" ",200)),601,200)),"")</f>
        <v/>
      </c>
      <c r="H112">
        <f>IF(C112&gt;=5,TRIM(MID(SUBSTITUTE(B112," ",REPT(" ",200)),801,200)),"")</f>
        <v/>
      </c>
      <c r="I112">
        <f>IF(C112&gt;=6,TRIM(MID(SUBSTITUTE(B112," ",REPT(" ",200)),1001,200)),"")</f>
        <v/>
      </c>
      <c r="J112">
        <f>IF(C112&gt;=7,TRIM(MID(SUBSTITUTE(B112," ",REPT(" ",200)),1201,200)),"")</f>
        <v/>
      </c>
      <c r="K112">
        <f>IF(C112&gt;=8,TRIM(MID(SUBSTITUTE(B112," ",REPT(" ",200)),1401,200)),"")</f>
        <v/>
      </c>
      <c r="L112">
        <f>SUBSTITUTE(SUBSTITUTE(SUBSTITUTE(D112,"年","-"),"組","-"),"番","")</f>
        <v/>
      </c>
      <c r="M112">
        <f>IF(D112="",0,IF(ISNUMBER(VALUE(SUBSTITUTE(L112,"-",""))),1,0))</f>
        <v/>
      </c>
      <c r="N112">
        <f>IF(M112=0,"",IFERROR(VALUE(TRIM(MID(SUBSTITUTE(L112,"-",REPT(" ",100)),101,100))),""))</f>
        <v/>
      </c>
      <c r="O112">
        <f>IF(M112=0,"",IFERROR(VALUE(TRIM(RIGHT(SUBSTITUTE(L112,"-",REPT(" ",100)),100))),""))</f>
        <v/>
      </c>
      <c r="P112">
        <f>IF(B112="","",TRIM(INDEX($D112:$K112,IF(M112=1,2,1))&amp;IF(AD112&gt;=2," "&amp;INDEX($D112:$K112,IF(M112=1,2,1)+1),"")&amp;IF(AD112&gt;=3," "&amp;INDEX($D112:$K112,IF(M112=1,2,1)+2),"")))</f>
        <v/>
      </c>
      <c r="Q112">
        <f>IF(C112&lt;2,"",TRIM(IF(AND(2&gt;=(IF(M112=1,2,1)+AD112),2&lt;=C112-IF(S112="",0,1)),E112&amp;" ","")&amp;IF(AND(3&gt;=(IF(M112=1,2,1)+AD112),3&lt;=C112-IF(S112="",0,1)),F112&amp;" ","")&amp;IF(AND(4&gt;=(IF(M112=1,2,1)+AD112),4&lt;=C112-IF(S112="",0,1)),G112&amp;" ","")&amp;IF(AND(5&gt;=(IF(M112=1,2,1)+AD112),5&lt;=C112-IF(S112="",0,1)),H112&amp;" ","")&amp;IF(AND(6&gt;=(IF(M112=1,2,1)+AD112),6&lt;=C112-IF(S112="",0,1)),I112&amp;" ","")&amp;IF(AND(7&gt;=(IF(M112=1,2,1)+AD112),7&lt;=C112-IF(S112="",0,1)),J112&amp;" ","")&amp;IF(AND(8&gt;=(IF(M112=1,2,1)+AD112),8&lt;=C112-IF(S112="",0,1)),K112&amp;" ","")))</f>
        <v/>
      </c>
      <c r="R112">
        <f>IF(Q112="","",IFERROR(INDEX(資格マスタ!$B:$B,MATCH(ASC(SUBSTITUTE(SUBSTITUTE(Q112," ",""),"　","")),資格マスタ!$D:$D,0)),Q112))</f>
        <v/>
      </c>
      <c r="S112" s="132">
        <f>IF(C112&lt;2,"",IFERROR(IF(OR(LEFT(INDEX(D112:K112,MIN(8,MAX(1,C112))),2)="令和",LEFT(INDEX(D112:K112,MIN(8,MAX(1,C112))),2)="平成",LEFT(INDEX(D112:K112,MIN(8,MAX(1,C112))),2)="昭和"),DATE(VALUE(MID(INDEX(D112:K112,MIN(8,MAX(1,C112))),3,FIND("年",INDEX(D112:K112,MIN(8,MAX(1,C112))))-3))+IF(LEFT(INDEX(D112:K112,MIN(8,MAX(1,C112))),2)="令和",2018,IF(LEFT(INDEX(D112:K112,MIN(8,MAX(1,C112))),2)="平成",1988,1925)),VALUE(MID(INDEX(D112:K112,MIN(8,MAX(1,C112))),FIND("年",INDEX(D112:K112,MIN(8,MAX(1,C112))))+1,FIND("月",INDEX(D112:K112,MIN(8,MAX(1,C112))))-FIND("年",INDEX(D112:K112,MIN(8,MAX(1,C112))))-1)),VALUE(SUBSTITUTE(MID(INDEX(D112:K112,MIN(8,MAX(1,C112))),FIND("月",INDEX(D112:K112,MIN(8,MAX(1,C112))))+1,10),"日",""))),DATE(VALUE(TRIM(MID(SUBSTITUTE(AA112,"/",REPT(" ",50)),1,50))),VALUE(TRIM(MID(SUBSTITUTE(AA112,"/",REPT(" ",50)),51,50))),VALUE(TRIM(MID(SUBSTITUTE(AA112,"/",REPT(" ",50)),101,50))))),IFERROR(DATEVALUE(INDEX(D112:K112,MIN(8,MAX(1,C112)))),"")))</f>
        <v/>
      </c>
      <c r="T112">
        <f>IF(B112="","",IF(AB112&lt;&gt;"",AB112,IFERROR(MATCH(SUBSTITUTE(SUBSTITUTE(P112," ",""),"　",""),入力!$AJ$5:$AJ$44,0),"")))</f>
        <v/>
      </c>
      <c r="U112">
        <f>IF(T112="","",INDEX(入力!$D$5:$D$44,T112))</f>
        <v/>
      </c>
      <c r="V112">
        <f>IF(B112="","",IF(T112="","要確認（名簿と照合できません）",IF(R112="","要確認（資格名がありません）",IF(S112="","要確認（取得日が読めません）",IF((IF(INDEX(入力!$N$5:$N$44,T112)=R112,1,0)+IF(INDEX(入力!$P$5:$P$44,T112)=R112,1,0)+IF(INDEX(入力!$R$5:$R$44,T112)=R112,1,0)+IF(INDEX(入力!$T$5:$T$44,T112)=R112,1,0)+IF(INDEX(入力!$V$5:$V$44,T112)=R112,1,0)+IF(INDEX(入力!$X$5:$X$44,T112)=R112,1,0))+(COUNTIFS($T$6:$T$205,T112,$R$6:$R$205,R112,$X$6:$X$205,"&lt;"&amp;X112))&gt;0,"重複","反映")))))</f>
        <v/>
      </c>
      <c r="W112">
        <f>IF(V112="反映",1,0)</f>
        <v/>
      </c>
      <c r="X112" t="n">
        <v>112</v>
      </c>
      <c r="Y112">
        <f>IF(W112=0,"",COUNTIFS($T$6:$T$205,T112,$W$6:$W$205,1,$S$6:$S$205,"&lt;"&amp;S112)+COUNTIFS($T$6:$T$205,T112,$W$6:$W$205,1,$S$6:$S$205,S112,$X$6:$X$205,"&lt;"&amp;X112)+1)</f>
        <v/>
      </c>
      <c r="Z112">
        <f>IF(Y112="","",T112&amp;"_"&amp;Y112)</f>
        <v/>
      </c>
      <c r="AA112">
        <f>SUBSTITUTE(SUBSTITUTE(SUBSTITUTE(SUBSTITUTE(SUBSTITUTE(INDEX(D112:K112,MIN(8,MAX(1,C112))),"年","/"),"月","/"),"日",""),"-","/"),".","/")</f>
        <v/>
      </c>
      <c r="AB112">
        <f>IFERROR(MATCH(O112,入力!$C$5:$C$44,0),"")</f>
        <v/>
      </c>
      <c r="AC112">
        <f>IF(AB112="","",INDEX(入力!$AJ$5:$AJ$44,AB112))</f>
        <v/>
      </c>
      <c r="AD112">
        <f>IF(INDEX($D112:$K112,IF(M112=1,2,1))=AC112,1,IF(INDEX($D112:$K112,IF(M112=1,2,1))&amp;INDEX($D112:$K112,IF(M112=1,2,1)+1)=AC112,2,IF(INDEX($D112:$K112,IF(M112=1,2,1))&amp;INDEX($D112:$K112,IF(M112=1,2,1)+1)&amp;INDEX($D112:$K112,IF(M112=1,2,1)+2)=AC112,3,IF(AB112&lt;&gt;"",2,IF(ISNUMBER(MATCH(INDEX($D112:$K112,IF(M112=1,2,1)),入力!$AJ$5:$AJ$44,0)),1,IF(ISNUMBER(MATCH(INDEX($D112:$K112,IF(M112=1,2,1))&amp;INDEX($D112:$K112,IF(M112=1,2,1)+1),入力!$AJ$5:$AJ$44,0)),2,IF(ISNUMBER(MATCH(INDEX($D112:$K112,IF(M112=1,2,1))&amp;INDEX($D112:$K112,IF(M112=1,2,1)+1)&amp;INDEX($D112:$K112,IF(M112=1,2,1)+2),入力!$AJ$5:$AJ$44,0)),3,2)))))))</f>
        <v/>
      </c>
    </row>
    <row r="113">
      <c r="A113" s="131" t="n"/>
      <c r="B113">
        <f>TRIM(SUBSTITUTE(SUBSTITUTE(SUBSTITUTE(A113,CHAR(9)," "),"　"," "),CHAR(160)," "))</f>
        <v/>
      </c>
      <c r="C113">
        <f>IF(B113="",0,LEN(B113)-LEN(SUBSTITUTE(B113," ",""))+1)</f>
        <v/>
      </c>
      <c r="D113">
        <f>IF(C113&gt;=1,TRIM(MID(SUBSTITUTE(B113," ",REPT(" ",200)),1,200)),"")</f>
        <v/>
      </c>
      <c r="E113">
        <f>IF(C113&gt;=2,TRIM(MID(SUBSTITUTE(B113," ",REPT(" ",200)),201,200)),"")</f>
        <v/>
      </c>
      <c r="F113">
        <f>IF(C113&gt;=3,TRIM(MID(SUBSTITUTE(B113," ",REPT(" ",200)),401,200)),"")</f>
        <v/>
      </c>
      <c r="G113">
        <f>IF(C113&gt;=4,TRIM(MID(SUBSTITUTE(B113," ",REPT(" ",200)),601,200)),"")</f>
        <v/>
      </c>
      <c r="H113">
        <f>IF(C113&gt;=5,TRIM(MID(SUBSTITUTE(B113," ",REPT(" ",200)),801,200)),"")</f>
        <v/>
      </c>
      <c r="I113">
        <f>IF(C113&gt;=6,TRIM(MID(SUBSTITUTE(B113," ",REPT(" ",200)),1001,200)),"")</f>
        <v/>
      </c>
      <c r="J113">
        <f>IF(C113&gt;=7,TRIM(MID(SUBSTITUTE(B113," ",REPT(" ",200)),1201,200)),"")</f>
        <v/>
      </c>
      <c r="K113">
        <f>IF(C113&gt;=8,TRIM(MID(SUBSTITUTE(B113," ",REPT(" ",200)),1401,200)),"")</f>
        <v/>
      </c>
      <c r="L113">
        <f>SUBSTITUTE(SUBSTITUTE(SUBSTITUTE(D113,"年","-"),"組","-"),"番","")</f>
        <v/>
      </c>
      <c r="M113">
        <f>IF(D113="",0,IF(ISNUMBER(VALUE(SUBSTITUTE(L113,"-",""))),1,0))</f>
        <v/>
      </c>
      <c r="N113">
        <f>IF(M113=0,"",IFERROR(VALUE(TRIM(MID(SUBSTITUTE(L113,"-",REPT(" ",100)),101,100))),""))</f>
        <v/>
      </c>
      <c r="O113">
        <f>IF(M113=0,"",IFERROR(VALUE(TRIM(RIGHT(SUBSTITUTE(L113,"-",REPT(" ",100)),100))),""))</f>
        <v/>
      </c>
      <c r="P113">
        <f>IF(B113="","",TRIM(INDEX($D113:$K113,IF(M113=1,2,1))&amp;IF(AD113&gt;=2," "&amp;INDEX($D113:$K113,IF(M113=1,2,1)+1),"")&amp;IF(AD113&gt;=3," "&amp;INDEX($D113:$K113,IF(M113=1,2,1)+2),"")))</f>
        <v/>
      </c>
      <c r="Q113">
        <f>IF(C113&lt;2,"",TRIM(IF(AND(2&gt;=(IF(M113=1,2,1)+AD113),2&lt;=C113-IF(S113="",0,1)),E113&amp;" ","")&amp;IF(AND(3&gt;=(IF(M113=1,2,1)+AD113),3&lt;=C113-IF(S113="",0,1)),F113&amp;" ","")&amp;IF(AND(4&gt;=(IF(M113=1,2,1)+AD113),4&lt;=C113-IF(S113="",0,1)),G113&amp;" ","")&amp;IF(AND(5&gt;=(IF(M113=1,2,1)+AD113),5&lt;=C113-IF(S113="",0,1)),H113&amp;" ","")&amp;IF(AND(6&gt;=(IF(M113=1,2,1)+AD113),6&lt;=C113-IF(S113="",0,1)),I113&amp;" ","")&amp;IF(AND(7&gt;=(IF(M113=1,2,1)+AD113),7&lt;=C113-IF(S113="",0,1)),J113&amp;" ","")&amp;IF(AND(8&gt;=(IF(M113=1,2,1)+AD113),8&lt;=C113-IF(S113="",0,1)),K113&amp;" ","")))</f>
        <v/>
      </c>
      <c r="R113">
        <f>IF(Q113="","",IFERROR(INDEX(資格マスタ!$B:$B,MATCH(ASC(SUBSTITUTE(SUBSTITUTE(Q113," ",""),"　","")),資格マスタ!$D:$D,0)),Q113))</f>
        <v/>
      </c>
      <c r="S113" s="132">
        <f>IF(C113&lt;2,"",IFERROR(IF(OR(LEFT(INDEX(D113:K113,MIN(8,MAX(1,C113))),2)="令和",LEFT(INDEX(D113:K113,MIN(8,MAX(1,C113))),2)="平成",LEFT(INDEX(D113:K113,MIN(8,MAX(1,C113))),2)="昭和"),DATE(VALUE(MID(INDEX(D113:K113,MIN(8,MAX(1,C113))),3,FIND("年",INDEX(D113:K113,MIN(8,MAX(1,C113))))-3))+IF(LEFT(INDEX(D113:K113,MIN(8,MAX(1,C113))),2)="令和",2018,IF(LEFT(INDEX(D113:K113,MIN(8,MAX(1,C113))),2)="平成",1988,1925)),VALUE(MID(INDEX(D113:K113,MIN(8,MAX(1,C113))),FIND("年",INDEX(D113:K113,MIN(8,MAX(1,C113))))+1,FIND("月",INDEX(D113:K113,MIN(8,MAX(1,C113))))-FIND("年",INDEX(D113:K113,MIN(8,MAX(1,C113))))-1)),VALUE(SUBSTITUTE(MID(INDEX(D113:K113,MIN(8,MAX(1,C113))),FIND("月",INDEX(D113:K113,MIN(8,MAX(1,C113))))+1,10),"日",""))),DATE(VALUE(TRIM(MID(SUBSTITUTE(AA113,"/",REPT(" ",50)),1,50))),VALUE(TRIM(MID(SUBSTITUTE(AA113,"/",REPT(" ",50)),51,50))),VALUE(TRIM(MID(SUBSTITUTE(AA113,"/",REPT(" ",50)),101,50))))),IFERROR(DATEVALUE(INDEX(D113:K113,MIN(8,MAX(1,C113)))),"")))</f>
        <v/>
      </c>
      <c r="T113">
        <f>IF(B113="","",IF(AB113&lt;&gt;"",AB113,IFERROR(MATCH(SUBSTITUTE(SUBSTITUTE(P113," ",""),"　",""),入力!$AJ$5:$AJ$44,0),"")))</f>
        <v/>
      </c>
      <c r="U113">
        <f>IF(T113="","",INDEX(入力!$D$5:$D$44,T113))</f>
        <v/>
      </c>
      <c r="V113">
        <f>IF(B113="","",IF(T113="","要確認（名簿と照合できません）",IF(R113="","要確認（資格名がありません）",IF(S113="","要確認（取得日が読めません）",IF((IF(INDEX(入力!$N$5:$N$44,T113)=R113,1,0)+IF(INDEX(入力!$P$5:$P$44,T113)=R113,1,0)+IF(INDEX(入力!$R$5:$R$44,T113)=R113,1,0)+IF(INDEX(入力!$T$5:$T$44,T113)=R113,1,0)+IF(INDEX(入力!$V$5:$V$44,T113)=R113,1,0)+IF(INDEX(入力!$X$5:$X$44,T113)=R113,1,0))+(COUNTIFS($T$6:$T$205,T113,$R$6:$R$205,R113,$X$6:$X$205,"&lt;"&amp;X113))&gt;0,"重複","反映")))))</f>
        <v/>
      </c>
      <c r="W113">
        <f>IF(V113="反映",1,0)</f>
        <v/>
      </c>
      <c r="X113" t="n">
        <v>113</v>
      </c>
      <c r="Y113">
        <f>IF(W113=0,"",COUNTIFS($T$6:$T$205,T113,$W$6:$W$205,1,$S$6:$S$205,"&lt;"&amp;S113)+COUNTIFS($T$6:$T$205,T113,$W$6:$W$205,1,$S$6:$S$205,S113,$X$6:$X$205,"&lt;"&amp;X113)+1)</f>
        <v/>
      </c>
      <c r="Z113">
        <f>IF(Y113="","",T113&amp;"_"&amp;Y113)</f>
        <v/>
      </c>
      <c r="AA113">
        <f>SUBSTITUTE(SUBSTITUTE(SUBSTITUTE(SUBSTITUTE(SUBSTITUTE(INDEX(D113:K113,MIN(8,MAX(1,C113))),"年","/"),"月","/"),"日",""),"-","/"),".","/")</f>
        <v/>
      </c>
      <c r="AB113">
        <f>IFERROR(MATCH(O113,入力!$C$5:$C$44,0),"")</f>
        <v/>
      </c>
      <c r="AC113">
        <f>IF(AB113="","",INDEX(入力!$AJ$5:$AJ$44,AB113))</f>
        <v/>
      </c>
      <c r="AD113">
        <f>IF(INDEX($D113:$K113,IF(M113=1,2,1))=AC113,1,IF(INDEX($D113:$K113,IF(M113=1,2,1))&amp;INDEX($D113:$K113,IF(M113=1,2,1)+1)=AC113,2,IF(INDEX($D113:$K113,IF(M113=1,2,1))&amp;INDEX($D113:$K113,IF(M113=1,2,1)+1)&amp;INDEX($D113:$K113,IF(M113=1,2,1)+2)=AC113,3,IF(AB113&lt;&gt;"",2,IF(ISNUMBER(MATCH(INDEX($D113:$K113,IF(M113=1,2,1)),入力!$AJ$5:$AJ$44,0)),1,IF(ISNUMBER(MATCH(INDEX($D113:$K113,IF(M113=1,2,1))&amp;INDEX($D113:$K113,IF(M113=1,2,1)+1),入力!$AJ$5:$AJ$44,0)),2,IF(ISNUMBER(MATCH(INDEX($D113:$K113,IF(M113=1,2,1))&amp;INDEX($D113:$K113,IF(M113=1,2,1)+1)&amp;INDEX($D113:$K113,IF(M113=1,2,1)+2),入力!$AJ$5:$AJ$44,0)),3,2)))))))</f>
        <v/>
      </c>
    </row>
    <row r="114">
      <c r="A114" s="131" t="n"/>
      <c r="B114">
        <f>TRIM(SUBSTITUTE(SUBSTITUTE(SUBSTITUTE(A114,CHAR(9)," "),"　"," "),CHAR(160)," "))</f>
        <v/>
      </c>
      <c r="C114">
        <f>IF(B114="",0,LEN(B114)-LEN(SUBSTITUTE(B114," ",""))+1)</f>
        <v/>
      </c>
      <c r="D114">
        <f>IF(C114&gt;=1,TRIM(MID(SUBSTITUTE(B114," ",REPT(" ",200)),1,200)),"")</f>
        <v/>
      </c>
      <c r="E114">
        <f>IF(C114&gt;=2,TRIM(MID(SUBSTITUTE(B114," ",REPT(" ",200)),201,200)),"")</f>
        <v/>
      </c>
      <c r="F114">
        <f>IF(C114&gt;=3,TRIM(MID(SUBSTITUTE(B114," ",REPT(" ",200)),401,200)),"")</f>
        <v/>
      </c>
      <c r="G114">
        <f>IF(C114&gt;=4,TRIM(MID(SUBSTITUTE(B114," ",REPT(" ",200)),601,200)),"")</f>
        <v/>
      </c>
      <c r="H114">
        <f>IF(C114&gt;=5,TRIM(MID(SUBSTITUTE(B114," ",REPT(" ",200)),801,200)),"")</f>
        <v/>
      </c>
      <c r="I114">
        <f>IF(C114&gt;=6,TRIM(MID(SUBSTITUTE(B114," ",REPT(" ",200)),1001,200)),"")</f>
        <v/>
      </c>
      <c r="J114">
        <f>IF(C114&gt;=7,TRIM(MID(SUBSTITUTE(B114," ",REPT(" ",200)),1201,200)),"")</f>
        <v/>
      </c>
      <c r="K114">
        <f>IF(C114&gt;=8,TRIM(MID(SUBSTITUTE(B114," ",REPT(" ",200)),1401,200)),"")</f>
        <v/>
      </c>
      <c r="L114">
        <f>SUBSTITUTE(SUBSTITUTE(SUBSTITUTE(D114,"年","-"),"組","-"),"番","")</f>
        <v/>
      </c>
      <c r="M114">
        <f>IF(D114="",0,IF(ISNUMBER(VALUE(SUBSTITUTE(L114,"-",""))),1,0))</f>
        <v/>
      </c>
      <c r="N114">
        <f>IF(M114=0,"",IFERROR(VALUE(TRIM(MID(SUBSTITUTE(L114,"-",REPT(" ",100)),101,100))),""))</f>
        <v/>
      </c>
      <c r="O114">
        <f>IF(M114=0,"",IFERROR(VALUE(TRIM(RIGHT(SUBSTITUTE(L114,"-",REPT(" ",100)),100))),""))</f>
        <v/>
      </c>
      <c r="P114">
        <f>IF(B114="","",TRIM(INDEX($D114:$K114,IF(M114=1,2,1))&amp;IF(AD114&gt;=2," "&amp;INDEX($D114:$K114,IF(M114=1,2,1)+1),"")&amp;IF(AD114&gt;=3," "&amp;INDEX($D114:$K114,IF(M114=1,2,1)+2),"")))</f>
        <v/>
      </c>
      <c r="Q114">
        <f>IF(C114&lt;2,"",TRIM(IF(AND(2&gt;=(IF(M114=1,2,1)+AD114),2&lt;=C114-IF(S114="",0,1)),E114&amp;" ","")&amp;IF(AND(3&gt;=(IF(M114=1,2,1)+AD114),3&lt;=C114-IF(S114="",0,1)),F114&amp;" ","")&amp;IF(AND(4&gt;=(IF(M114=1,2,1)+AD114),4&lt;=C114-IF(S114="",0,1)),G114&amp;" ","")&amp;IF(AND(5&gt;=(IF(M114=1,2,1)+AD114),5&lt;=C114-IF(S114="",0,1)),H114&amp;" ","")&amp;IF(AND(6&gt;=(IF(M114=1,2,1)+AD114),6&lt;=C114-IF(S114="",0,1)),I114&amp;" ","")&amp;IF(AND(7&gt;=(IF(M114=1,2,1)+AD114),7&lt;=C114-IF(S114="",0,1)),J114&amp;" ","")&amp;IF(AND(8&gt;=(IF(M114=1,2,1)+AD114),8&lt;=C114-IF(S114="",0,1)),K114&amp;" ","")))</f>
        <v/>
      </c>
      <c r="R114">
        <f>IF(Q114="","",IFERROR(INDEX(資格マスタ!$B:$B,MATCH(ASC(SUBSTITUTE(SUBSTITUTE(Q114," ",""),"　","")),資格マスタ!$D:$D,0)),Q114))</f>
        <v/>
      </c>
      <c r="S114" s="132">
        <f>IF(C114&lt;2,"",IFERROR(IF(OR(LEFT(INDEX(D114:K114,MIN(8,MAX(1,C114))),2)="令和",LEFT(INDEX(D114:K114,MIN(8,MAX(1,C114))),2)="平成",LEFT(INDEX(D114:K114,MIN(8,MAX(1,C114))),2)="昭和"),DATE(VALUE(MID(INDEX(D114:K114,MIN(8,MAX(1,C114))),3,FIND("年",INDEX(D114:K114,MIN(8,MAX(1,C114))))-3))+IF(LEFT(INDEX(D114:K114,MIN(8,MAX(1,C114))),2)="令和",2018,IF(LEFT(INDEX(D114:K114,MIN(8,MAX(1,C114))),2)="平成",1988,1925)),VALUE(MID(INDEX(D114:K114,MIN(8,MAX(1,C114))),FIND("年",INDEX(D114:K114,MIN(8,MAX(1,C114))))+1,FIND("月",INDEX(D114:K114,MIN(8,MAX(1,C114))))-FIND("年",INDEX(D114:K114,MIN(8,MAX(1,C114))))-1)),VALUE(SUBSTITUTE(MID(INDEX(D114:K114,MIN(8,MAX(1,C114))),FIND("月",INDEX(D114:K114,MIN(8,MAX(1,C114))))+1,10),"日",""))),DATE(VALUE(TRIM(MID(SUBSTITUTE(AA114,"/",REPT(" ",50)),1,50))),VALUE(TRIM(MID(SUBSTITUTE(AA114,"/",REPT(" ",50)),51,50))),VALUE(TRIM(MID(SUBSTITUTE(AA114,"/",REPT(" ",50)),101,50))))),IFERROR(DATEVALUE(INDEX(D114:K114,MIN(8,MAX(1,C114)))),"")))</f>
        <v/>
      </c>
      <c r="T114">
        <f>IF(B114="","",IF(AB114&lt;&gt;"",AB114,IFERROR(MATCH(SUBSTITUTE(SUBSTITUTE(P114," ",""),"　",""),入力!$AJ$5:$AJ$44,0),"")))</f>
        <v/>
      </c>
      <c r="U114">
        <f>IF(T114="","",INDEX(入力!$D$5:$D$44,T114))</f>
        <v/>
      </c>
      <c r="V114">
        <f>IF(B114="","",IF(T114="","要確認（名簿と照合できません）",IF(R114="","要確認（資格名がありません）",IF(S114="","要確認（取得日が読めません）",IF((IF(INDEX(入力!$N$5:$N$44,T114)=R114,1,0)+IF(INDEX(入力!$P$5:$P$44,T114)=R114,1,0)+IF(INDEX(入力!$R$5:$R$44,T114)=R114,1,0)+IF(INDEX(入力!$T$5:$T$44,T114)=R114,1,0)+IF(INDEX(入力!$V$5:$V$44,T114)=R114,1,0)+IF(INDEX(入力!$X$5:$X$44,T114)=R114,1,0))+(COUNTIFS($T$6:$T$205,T114,$R$6:$R$205,R114,$X$6:$X$205,"&lt;"&amp;X114))&gt;0,"重複","反映")))))</f>
        <v/>
      </c>
      <c r="W114">
        <f>IF(V114="反映",1,0)</f>
        <v/>
      </c>
      <c r="X114" t="n">
        <v>114</v>
      </c>
      <c r="Y114">
        <f>IF(W114=0,"",COUNTIFS($T$6:$T$205,T114,$W$6:$W$205,1,$S$6:$S$205,"&lt;"&amp;S114)+COUNTIFS($T$6:$T$205,T114,$W$6:$W$205,1,$S$6:$S$205,S114,$X$6:$X$205,"&lt;"&amp;X114)+1)</f>
        <v/>
      </c>
      <c r="Z114">
        <f>IF(Y114="","",T114&amp;"_"&amp;Y114)</f>
        <v/>
      </c>
      <c r="AA114">
        <f>SUBSTITUTE(SUBSTITUTE(SUBSTITUTE(SUBSTITUTE(SUBSTITUTE(INDEX(D114:K114,MIN(8,MAX(1,C114))),"年","/"),"月","/"),"日",""),"-","/"),".","/")</f>
        <v/>
      </c>
      <c r="AB114">
        <f>IFERROR(MATCH(O114,入力!$C$5:$C$44,0),"")</f>
        <v/>
      </c>
      <c r="AC114">
        <f>IF(AB114="","",INDEX(入力!$AJ$5:$AJ$44,AB114))</f>
        <v/>
      </c>
      <c r="AD114">
        <f>IF(INDEX($D114:$K114,IF(M114=1,2,1))=AC114,1,IF(INDEX($D114:$K114,IF(M114=1,2,1))&amp;INDEX($D114:$K114,IF(M114=1,2,1)+1)=AC114,2,IF(INDEX($D114:$K114,IF(M114=1,2,1))&amp;INDEX($D114:$K114,IF(M114=1,2,1)+1)&amp;INDEX($D114:$K114,IF(M114=1,2,1)+2)=AC114,3,IF(AB114&lt;&gt;"",2,IF(ISNUMBER(MATCH(INDEX($D114:$K114,IF(M114=1,2,1)),入力!$AJ$5:$AJ$44,0)),1,IF(ISNUMBER(MATCH(INDEX($D114:$K114,IF(M114=1,2,1))&amp;INDEX($D114:$K114,IF(M114=1,2,1)+1),入力!$AJ$5:$AJ$44,0)),2,IF(ISNUMBER(MATCH(INDEX($D114:$K114,IF(M114=1,2,1))&amp;INDEX($D114:$K114,IF(M114=1,2,1)+1)&amp;INDEX($D114:$K114,IF(M114=1,2,1)+2),入力!$AJ$5:$AJ$44,0)),3,2)))))))</f>
        <v/>
      </c>
    </row>
    <row r="115">
      <c r="A115" s="131" t="n"/>
      <c r="B115">
        <f>TRIM(SUBSTITUTE(SUBSTITUTE(SUBSTITUTE(A115,CHAR(9)," "),"　"," "),CHAR(160)," "))</f>
        <v/>
      </c>
      <c r="C115">
        <f>IF(B115="",0,LEN(B115)-LEN(SUBSTITUTE(B115," ",""))+1)</f>
        <v/>
      </c>
      <c r="D115">
        <f>IF(C115&gt;=1,TRIM(MID(SUBSTITUTE(B115," ",REPT(" ",200)),1,200)),"")</f>
        <v/>
      </c>
      <c r="E115">
        <f>IF(C115&gt;=2,TRIM(MID(SUBSTITUTE(B115," ",REPT(" ",200)),201,200)),"")</f>
        <v/>
      </c>
      <c r="F115">
        <f>IF(C115&gt;=3,TRIM(MID(SUBSTITUTE(B115," ",REPT(" ",200)),401,200)),"")</f>
        <v/>
      </c>
      <c r="G115">
        <f>IF(C115&gt;=4,TRIM(MID(SUBSTITUTE(B115," ",REPT(" ",200)),601,200)),"")</f>
        <v/>
      </c>
      <c r="H115">
        <f>IF(C115&gt;=5,TRIM(MID(SUBSTITUTE(B115," ",REPT(" ",200)),801,200)),"")</f>
        <v/>
      </c>
      <c r="I115">
        <f>IF(C115&gt;=6,TRIM(MID(SUBSTITUTE(B115," ",REPT(" ",200)),1001,200)),"")</f>
        <v/>
      </c>
      <c r="J115">
        <f>IF(C115&gt;=7,TRIM(MID(SUBSTITUTE(B115," ",REPT(" ",200)),1201,200)),"")</f>
        <v/>
      </c>
      <c r="K115">
        <f>IF(C115&gt;=8,TRIM(MID(SUBSTITUTE(B115," ",REPT(" ",200)),1401,200)),"")</f>
        <v/>
      </c>
      <c r="L115">
        <f>SUBSTITUTE(SUBSTITUTE(SUBSTITUTE(D115,"年","-"),"組","-"),"番","")</f>
        <v/>
      </c>
      <c r="M115">
        <f>IF(D115="",0,IF(ISNUMBER(VALUE(SUBSTITUTE(L115,"-",""))),1,0))</f>
        <v/>
      </c>
      <c r="N115">
        <f>IF(M115=0,"",IFERROR(VALUE(TRIM(MID(SUBSTITUTE(L115,"-",REPT(" ",100)),101,100))),""))</f>
        <v/>
      </c>
      <c r="O115">
        <f>IF(M115=0,"",IFERROR(VALUE(TRIM(RIGHT(SUBSTITUTE(L115,"-",REPT(" ",100)),100))),""))</f>
        <v/>
      </c>
      <c r="P115">
        <f>IF(B115="","",TRIM(INDEX($D115:$K115,IF(M115=1,2,1))&amp;IF(AD115&gt;=2," "&amp;INDEX($D115:$K115,IF(M115=1,2,1)+1),"")&amp;IF(AD115&gt;=3," "&amp;INDEX($D115:$K115,IF(M115=1,2,1)+2),"")))</f>
        <v/>
      </c>
      <c r="Q115">
        <f>IF(C115&lt;2,"",TRIM(IF(AND(2&gt;=(IF(M115=1,2,1)+AD115),2&lt;=C115-IF(S115="",0,1)),E115&amp;" ","")&amp;IF(AND(3&gt;=(IF(M115=1,2,1)+AD115),3&lt;=C115-IF(S115="",0,1)),F115&amp;" ","")&amp;IF(AND(4&gt;=(IF(M115=1,2,1)+AD115),4&lt;=C115-IF(S115="",0,1)),G115&amp;" ","")&amp;IF(AND(5&gt;=(IF(M115=1,2,1)+AD115),5&lt;=C115-IF(S115="",0,1)),H115&amp;" ","")&amp;IF(AND(6&gt;=(IF(M115=1,2,1)+AD115),6&lt;=C115-IF(S115="",0,1)),I115&amp;" ","")&amp;IF(AND(7&gt;=(IF(M115=1,2,1)+AD115),7&lt;=C115-IF(S115="",0,1)),J115&amp;" ","")&amp;IF(AND(8&gt;=(IF(M115=1,2,1)+AD115),8&lt;=C115-IF(S115="",0,1)),K115&amp;" ","")))</f>
        <v/>
      </c>
      <c r="R115">
        <f>IF(Q115="","",IFERROR(INDEX(資格マスタ!$B:$B,MATCH(ASC(SUBSTITUTE(SUBSTITUTE(Q115," ",""),"　","")),資格マスタ!$D:$D,0)),Q115))</f>
        <v/>
      </c>
      <c r="S115" s="132">
        <f>IF(C115&lt;2,"",IFERROR(IF(OR(LEFT(INDEX(D115:K115,MIN(8,MAX(1,C115))),2)="令和",LEFT(INDEX(D115:K115,MIN(8,MAX(1,C115))),2)="平成",LEFT(INDEX(D115:K115,MIN(8,MAX(1,C115))),2)="昭和"),DATE(VALUE(MID(INDEX(D115:K115,MIN(8,MAX(1,C115))),3,FIND("年",INDEX(D115:K115,MIN(8,MAX(1,C115))))-3))+IF(LEFT(INDEX(D115:K115,MIN(8,MAX(1,C115))),2)="令和",2018,IF(LEFT(INDEX(D115:K115,MIN(8,MAX(1,C115))),2)="平成",1988,1925)),VALUE(MID(INDEX(D115:K115,MIN(8,MAX(1,C115))),FIND("年",INDEX(D115:K115,MIN(8,MAX(1,C115))))+1,FIND("月",INDEX(D115:K115,MIN(8,MAX(1,C115))))-FIND("年",INDEX(D115:K115,MIN(8,MAX(1,C115))))-1)),VALUE(SUBSTITUTE(MID(INDEX(D115:K115,MIN(8,MAX(1,C115))),FIND("月",INDEX(D115:K115,MIN(8,MAX(1,C115))))+1,10),"日",""))),DATE(VALUE(TRIM(MID(SUBSTITUTE(AA115,"/",REPT(" ",50)),1,50))),VALUE(TRIM(MID(SUBSTITUTE(AA115,"/",REPT(" ",50)),51,50))),VALUE(TRIM(MID(SUBSTITUTE(AA115,"/",REPT(" ",50)),101,50))))),IFERROR(DATEVALUE(INDEX(D115:K115,MIN(8,MAX(1,C115)))),"")))</f>
        <v/>
      </c>
      <c r="T115">
        <f>IF(B115="","",IF(AB115&lt;&gt;"",AB115,IFERROR(MATCH(SUBSTITUTE(SUBSTITUTE(P115," ",""),"　",""),入力!$AJ$5:$AJ$44,0),"")))</f>
        <v/>
      </c>
      <c r="U115">
        <f>IF(T115="","",INDEX(入力!$D$5:$D$44,T115))</f>
        <v/>
      </c>
      <c r="V115">
        <f>IF(B115="","",IF(T115="","要確認（名簿と照合できません）",IF(R115="","要確認（資格名がありません）",IF(S115="","要確認（取得日が読めません）",IF((IF(INDEX(入力!$N$5:$N$44,T115)=R115,1,0)+IF(INDEX(入力!$P$5:$P$44,T115)=R115,1,0)+IF(INDEX(入力!$R$5:$R$44,T115)=R115,1,0)+IF(INDEX(入力!$T$5:$T$44,T115)=R115,1,0)+IF(INDEX(入力!$V$5:$V$44,T115)=R115,1,0)+IF(INDEX(入力!$X$5:$X$44,T115)=R115,1,0))+(COUNTIFS($T$6:$T$205,T115,$R$6:$R$205,R115,$X$6:$X$205,"&lt;"&amp;X115))&gt;0,"重複","反映")))))</f>
        <v/>
      </c>
      <c r="W115">
        <f>IF(V115="反映",1,0)</f>
        <v/>
      </c>
      <c r="X115" t="n">
        <v>115</v>
      </c>
      <c r="Y115">
        <f>IF(W115=0,"",COUNTIFS($T$6:$T$205,T115,$W$6:$W$205,1,$S$6:$S$205,"&lt;"&amp;S115)+COUNTIFS($T$6:$T$205,T115,$W$6:$W$205,1,$S$6:$S$205,S115,$X$6:$X$205,"&lt;"&amp;X115)+1)</f>
        <v/>
      </c>
      <c r="Z115">
        <f>IF(Y115="","",T115&amp;"_"&amp;Y115)</f>
        <v/>
      </c>
      <c r="AA115">
        <f>SUBSTITUTE(SUBSTITUTE(SUBSTITUTE(SUBSTITUTE(SUBSTITUTE(INDEX(D115:K115,MIN(8,MAX(1,C115))),"年","/"),"月","/"),"日",""),"-","/"),".","/")</f>
        <v/>
      </c>
      <c r="AB115">
        <f>IFERROR(MATCH(O115,入力!$C$5:$C$44,0),"")</f>
        <v/>
      </c>
      <c r="AC115">
        <f>IF(AB115="","",INDEX(入力!$AJ$5:$AJ$44,AB115))</f>
        <v/>
      </c>
      <c r="AD115">
        <f>IF(INDEX($D115:$K115,IF(M115=1,2,1))=AC115,1,IF(INDEX($D115:$K115,IF(M115=1,2,1))&amp;INDEX($D115:$K115,IF(M115=1,2,1)+1)=AC115,2,IF(INDEX($D115:$K115,IF(M115=1,2,1))&amp;INDEX($D115:$K115,IF(M115=1,2,1)+1)&amp;INDEX($D115:$K115,IF(M115=1,2,1)+2)=AC115,3,IF(AB115&lt;&gt;"",2,IF(ISNUMBER(MATCH(INDEX($D115:$K115,IF(M115=1,2,1)),入力!$AJ$5:$AJ$44,0)),1,IF(ISNUMBER(MATCH(INDEX($D115:$K115,IF(M115=1,2,1))&amp;INDEX($D115:$K115,IF(M115=1,2,1)+1),入力!$AJ$5:$AJ$44,0)),2,IF(ISNUMBER(MATCH(INDEX($D115:$K115,IF(M115=1,2,1))&amp;INDEX($D115:$K115,IF(M115=1,2,1)+1)&amp;INDEX($D115:$K115,IF(M115=1,2,1)+2),入力!$AJ$5:$AJ$44,0)),3,2)))))))</f>
        <v/>
      </c>
    </row>
    <row r="116">
      <c r="A116" s="131" t="n"/>
      <c r="B116">
        <f>TRIM(SUBSTITUTE(SUBSTITUTE(SUBSTITUTE(A116,CHAR(9)," "),"　"," "),CHAR(160)," "))</f>
        <v/>
      </c>
      <c r="C116">
        <f>IF(B116="",0,LEN(B116)-LEN(SUBSTITUTE(B116," ",""))+1)</f>
        <v/>
      </c>
      <c r="D116">
        <f>IF(C116&gt;=1,TRIM(MID(SUBSTITUTE(B116," ",REPT(" ",200)),1,200)),"")</f>
        <v/>
      </c>
      <c r="E116">
        <f>IF(C116&gt;=2,TRIM(MID(SUBSTITUTE(B116," ",REPT(" ",200)),201,200)),"")</f>
        <v/>
      </c>
      <c r="F116">
        <f>IF(C116&gt;=3,TRIM(MID(SUBSTITUTE(B116," ",REPT(" ",200)),401,200)),"")</f>
        <v/>
      </c>
      <c r="G116">
        <f>IF(C116&gt;=4,TRIM(MID(SUBSTITUTE(B116," ",REPT(" ",200)),601,200)),"")</f>
        <v/>
      </c>
      <c r="H116">
        <f>IF(C116&gt;=5,TRIM(MID(SUBSTITUTE(B116," ",REPT(" ",200)),801,200)),"")</f>
        <v/>
      </c>
      <c r="I116">
        <f>IF(C116&gt;=6,TRIM(MID(SUBSTITUTE(B116," ",REPT(" ",200)),1001,200)),"")</f>
        <v/>
      </c>
      <c r="J116">
        <f>IF(C116&gt;=7,TRIM(MID(SUBSTITUTE(B116," ",REPT(" ",200)),1201,200)),"")</f>
        <v/>
      </c>
      <c r="K116">
        <f>IF(C116&gt;=8,TRIM(MID(SUBSTITUTE(B116," ",REPT(" ",200)),1401,200)),"")</f>
        <v/>
      </c>
      <c r="L116">
        <f>SUBSTITUTE(SUBSTITUTE(SUBSTITUTE(D116,"年","-"),"組","-"),"番","")</f>
        <v/>
      </c>
      <c r="M116">
        <f>IF(D116="",0,IF(ISNUMBER(VALUE(SUBSTITUTE(L116,"-",""))),1,0))</f>
        <v/>
      </c>
      <c r="N116">
        <f>IF(M116=0,"",IFERROR(VALUE(TRIM(MID(SUBSTITUTE(L116,"-",REPT(" ",100)),101,100))),""))</f>
        <v/>
      </c>
      <c r="O116">
        <f>IF(M116=0,"",IFERROR(VALUE(TRIM(RIGHT(SUBSTITUTE(L116,"-",REPT(" ",100)),100))),""))</f>
        <v/>
      </c>
      <c r="P116">
        <f>IF(B116="","",TRIM(INDEX($D116:$K116,IF(M116=1,2,1))&amp;IF(AD116&gt;=2," "&amp;INDEX($D116:$K116,IF(M116=1,2,1)+1),"")&amp;IF(AD116&gt;=3," "&amp;INDEX($D116:$K116,IF(M116=1,2,1)+2),"")))</f>
        <v/>
      </c>
      <c r="Q116">
        <f>IF(C116&lt;2,"",TRIM(IF(AND(2&gt;=(IF(M116=1,2,1)+AD116),2&lt;=C116-IF(S116="",0,1)),E116&amp;" ","")&amp;IF(AND(3&gt;=(IF(M116=1,2,1)+AD116),3&lt;=C116-IF(S116="",0,1)),F116&amp;" ","")&amp;IF(AND(4&gt;=(IF(M116=1,2,1)+AD116),4&lt;=C116-IF(S116="",0,1)),G116&amp;" ","")&amp;IF(AND(5&gt;=(IF(M116=1,2,1)+AD116),5&lt;=C116-IF(S116="",0,1)),H116&amp;" ","")&amp;IF(AND(6&gt;=(IF(M116=1,2,1)+AD116),6&lt;=C116-IF(S116="",0,1)),I116&amp;" ","")&amp;IF(AND(7&gt;=(IF(M116=1,2,1)+AD116),7&lt;=C116-IF(S116="",0,1)),J116&amp;" ","")&amp;IF(AND(8&gt;=(IF(M116=1,2,1)+AD116),8&lt;=C116-IF(S116="",0,1)),K116&amp;" ","")))</f>
        <v/>
      </c>
      <c r="R116">
        <f>IF(Q116="","",IFERROR(INDEX(資格マスタ!$B:$B,MATCH(ASC(SUBSTITUTE(SUBSTITUTE(Q116," ",""),"　","")),資格マスタ!$D:$D,0)),Q116))</f>
        <v/>
      </c>
      <c r="S116" s="132">
        <f>IF(C116&lt;2,"",IFERROR(IF(OR(LEFT(INDEX(D116:K116,MIN(8,MAX(1,C116))),2)="令和",LEFT(INDEX(D116:K116,MIN(8,MAX(1,C116))),2)="平成",LEFT(INDEX(D116:K116,MIN(8,MAX(1,C116))),2)="昭和"),DATE(VALUE(MID(INDEX(D116:K116,MIN(8,MAX(1,C116))),3,FIND("年",INDEX(D116:K116,MIN(8,MAX(1,C116))))-3))+IF(LEFT(INDEX(D116:K116,MIN(8,MAX(1,C116))),2)="令和",2018,IF(LEFT(INDEX(D116:K116,MIN(8,MAX(1,C116))),2)="平成",1988,1925)),VALUE(MID(INDEX(D116:K116,MIN(8,MAX(1,C116))),FIND("年",INDEX(D116:K116,MIN(8,MAX(1,C116))))+1,FIND("月",INDEX(D116:K116,MIN(8,MAX(1,C116))))-FIND("年",INDEX(D116:K116,MIN(8,MAX(1,C116))))-1)),VALUE(SUBSTITUTE(MID(INDEX(D116:K116,MIN(8,MAX(1,C116))),FIND("月",INDEX(D116:K116,MIN(8,MAX(1,C116))))+1,10),"日",""))),DATE(VALUE(TRIM(MID(SUBSTITUTE(AA116,"/",REPT(" ",50)),1,50))),VALUE(TRIM(MID(SUBSTITUTE(AA116,"/",REPT(" ",50)),51,50))),VALUE(TRIM(MID(SUBSTITUTE(AA116,"/",REPT(" ",50)),101,50))))),IFERROR(DATEVALUE(INDEX(D116:K116,MIN(8,MAX(1,C116)))),"")))</f>
        <v/>
      </c>
      <c r="T116">
        <f>IF(B116="","",IF(AB116&lt;&gt;"",AB116,IFERROR(MATCH(SUBSTITUTE(SUBSTITUTE(P116," ",""),"　",""),入力!$AJ$5:$AJ$44,0),"")))</f>
        <v/>
      </c>
      <c r="U116">
        <f>IF(T116="","",INDEX(入力!$D$5:$D$44,T116))</f>
        <v/>
      </c>
      <c r="V116">
        <f>IF(B116="","",IF(T116="","要確認（名簿と照合できません）",IF(R116="","要確認（資格名がありません）",IF(S116="","要確認（取得日が読めません）",IF((IF(INDEX(入力!$N$5:$N$44,T116)=R116,1,0)+IF(INDEX(入力!$P$5:$P$44,T116)=R116,1,0)+IF(INDEX(入力!$R$5:$R$44,T116)=R116,1,0)+IF(INDEX(入力!$T$5:$T$44,T116)=R116,1,0)+IF(INDEX(入力!$V$5:$V$44,T116)=R116,1,0)+IF(INDEX(入力!$X$5:$X$44,T116)=R116,1,0))+(COUNTIFS($T$6:$T$205,T116,$R$6:$R$205,R116,$X$6:$X$205,"&lt;"&amp;X116))&gt;0,"重複","反映")))))</f>
        <v/>
      </c>
      <c r="W116">
        <f>IF(V116="反映",1,0)</f>
        <v/>
      </c>
      <c r="X116" t="n">
        <v>116</v>
      </c>
      <c r="Y116">
        <f>IF(W116=0,"",COUNTIFS($T$6:$T$205,T116,$W$6:$W$205,1,$S$6:$S$205,"&lt;"&amp;S116)+COUNTIFS($T$6:$T$205,T116,$W$6:$W$205,1,$S$6:$S$205,S116,$X$6:$X$205,"&lt;"&amp;X116)+1)</f>
        <v/>
      </c>
      <c r="Z116">
        <f>IF(Y116="","",T116&amp;"_"&amp;Y116)</f>
        <v/>
      </c>
      <c r="AA116">
        <f>SUBSTITUTE(SUBSTITUTE(SUBSTITUTE(SUBSTITUTE(SUBSTITUTE(INDEX(D116:K116,MIN(8,MAX(1,C116))),"年","/"),"月","/"),"日",""),"-","/"),".","/")</f>
        <v/>
      </c>
      <c r="AB116">
        <f>IFERROR(MATCH(O116,入力!$C$5:$C$44,0),"")</f>
        <v/>
      </c>
      <c r="AC116">
        <f>IF(AB116="","",INDEX(入力!$AJ$5:$AJ$44,AB116))</f>
        <v/>
      </c>
      <c r="AD116">
        <f>IF(INDEX($D116:$K116,IF(M116=1,2,1))=AC116,1,IF(INDEX($D116:$K116,IF(M116=1,2,1))&amp;INDEX($D116:$K116,IF(M116=1,2,1)+1)=AC116,2,IF(INDEX($D116:$K116,IF(M116=1,2,1))&amp;INDEX($D116:$K116,IF(M116=1,2,1)+1)&amp;INDEX($D116:$K116,IF(M116=1,2,1)+2)=AC116,3,IF(AB116&lt;&gt;"",2,IF(ISNUMBER(MATCH(INDEX($D116:$K116,IF(M116=1,2,1)),入力!$AJ$5:$AJ$44,0)),1,IF(ISNUMBER(MATCH(INDEX($D116:$K116,IF(M116=1,2,1))&amp;INDEX($D116:$K116,IF(M116=1,2,1)+1),入力!$AJ$5:$AJ$44,0)),2,IF(ISNUMBER(MATCH(INDEX($D116:$K116,IF(M116=1,2,1))&amp;INDEX($D116:$K116,IF(M116=1,2,1)+1)&amp;INDEX($D116:$K116,IF(M116=1,2,1)+2),入力!$AJ$5:$AJ$44,0)),3,2)))))))</f>
        <v/>
      </c>
    </row>
    <row r="117">
      <c r="A117" s="131" t="n"/>
      <c r="B117">
        <f>TRIM(SUBSTITUTE(SUBSTITUTE(SUBSTITUTE(A117,CHAR(9)," "),"　"," "),CHAR(160)," "))</f>
        <v/>
      </c>
      <c r="C117">
        <f>IF(B117="",0,LEN(B117)-LEN(SUBSTITUTE(B117," ",""))+1)</f>
        <v/>
      </c>
      <c r="D117">
        <f>IF(C117&gt;=1,TRIM(MID(SUBSTITUTE(B117," ",REPT(" ",200)),1,200)),"")</f>
        <v/>
      </c>
      <c r="E117">
        <f>IF(C117&gt;=2,TRIM(MID(SUBSTITUTE(B117," ",REPT(" ",200)),201,200)),"")</f>
        <v/>
      </c>
      <c r="F117">
        <f>IF(C117&gt;=3,TRIM(MID(SUBSTITUTE(B117," ",REPT(" ",200)),401,200)),"")</f>
        <v/>
      </c>
      <c r="G117">
        <f>IF(C117&gt;=4,TRIM(MID(SUBSTITUTE(B117," ",REPT(" ",200)),601,200)),"")</f>
        <v/>
      </c>
      <c r="H117">
        <f>IF(C117&gt;=5,TRIM(MID(SUBSTITUTE(B117," ",REPT(" ",200)),801,200)),"")</f>
        <v/>
      </c>
      <c r="I117">
        <f>IF(C117&gt;=6,TRIM(MID(SUBSTITUTE(B117," ",REPT(" ",200)),1001,200)),"")</f>
        <v/>
      </c>
      <c r="J117">
        <f>IF(C117&gt;=7,TRIM(MID(SUBSTITUTE(B117," ",REPT(" ",200)),1201,200)),"")</f>
        <v/>
      </c>
      <c r="K117">
        <f>IF(C117&gt;=8,TRIM(MID(SUBSTITUTE(B117," ",REPT(" ",200)),1401,200)),"")</f>
        <v/>
      </c>
      <c r="L117">
        <f>SUBSTITUTE(SUBSTITUTE(SUBSTITUTE(D117,"年","-"),"組","-"),"番","")</f>
        <v/>
      </c>
      <c r="M117">
        <f>IF(D117="",0,IF(ISNUMBER(VALUE(SUBSTITUTE(L117,"-",""))),1,0))</f>
        <v/>
      </c>
      <c r="N117">
        <f>IF(M117=0,"",IFERROR(VALUE(TRIM(MID(SUBSTITUTE(L117,"-",REPT(" ",100)),101,100))),""))</f>
        <v/>
      </c>
      <c r="O117">
        <f>IF(M117=0,"",IFERROR(VALUE(TRIM(RIGHT(SUBSTITUTE(L117,"-",REPT(" ",100)),100))),""))</f>
        <v/>
      </c>
      <c r="P117">
        <f>IF(B117="","",TRIM(INDEX($D117:$K117,IF(M117=1,2,1))&amp;IF(AD117&gt;=2," "&amp;INDEX($D117:$K117,IF(M117=1,2,1)+1),"")&amp;IF(AD117&gt;=3," "&amp;INDEX($D117:$K117,IF(M117=1,2,1)+2),"")))</f>
        <v/>
      </c>
      <c r="Q117">
        <f>IF(C117&lt;2,"",TRIM(IF(AND(2&gt;=(IF(M117=1,2,1)+AD117),2&lt;=C117-IF(S117="",0,1)),E117&amp;" ","")&amp;IF(AND(3&gt;=(IF(M117=1,2,1)+AD117),3&lt;=C117-IF(S117="",0,1)),F117&amp;" ","")&amp;IF(AND(4&gt;=(IF(M117=1,2,1)+AD117),4&lt;=C117-IF(S117="",0,1)),G117&amp;" ","")&amp;IF(AND(5&gt;=(IF(M117=1,2,1)+AD117),5&lt;=C117-IF(S117="",0,1)),H117&amp;" ","")&amp;IF(AND(6&gt;=(IF(M117=1,2,1)+AD117),6&lt;=C117-IF(S117="",0,1)),I117&amp;" ","")&amp;IF(AND(7&gt;=(IF(M117=1,2,1)+AD117),7&lt;=C117-IF(S117="",0,1)),J117&amp;" ","")&amp;IF(AND(8&gt;=(IF(M117=1,2,1)+AD117),8&lt;=C117-IF(S117="",0,1)),K117&amp;" ","")))</f>
        <v/>
      </c>
      <c r="R117">
        <f>IF(Q117="","",IFERROR(INDEX(資格マスタ!$B:$B,MATCH(ASC(SUBSTITUTE(SUBSTITUTE(Q117," ",""),"　","")),資格マスタ!$D:$D,0)),Q117))</f>
        <v/>
      </c>
      <c r="S117" s="132">
        <f>IF(C117&lt;2,"",IFERROR(IF(OR(LEFT(INDEX(D117:K117,MIN(8,MAX(1,C117))),2)="令和",LEFT(INDEX(D117:K117,MIN(8,MAX(1,C117))),2)="平成",LEFT(INDEX(D117:K117,MIN(8,MAX(1,C117))),2)="昭和"),DATE(VALUE(MID(INDEX(D117:K117,MIN(8,MAX(1,C117))),3,FIND("年",INDEX(D117:K117,MIN(8,MAX(1,C117))))-3))+IF(LEFT(INDEX(D117:K117,MIN(8,MAX(1,C117))),2)="令和",2018,IF(LEFT(INDEX(D117:K117,MIN(8,MAX(1,C117))),2)="平成",1988,1925)),VALUE(MID(INDEX(D117:K117,MIN(8,MAX(1,C117))),FIND("年",INDEX(D117:K117,MIN(8,MAX(1,C117))))+1,FIND("月",INDEX(D117:K117,MIN(8,MAX(1,C117))))-FIND("年",INDEX(D117:K117,MIN(8,MAX(1,C117))))-1)),VALUE(SUBSTITUTE(MID(INDEX(D117:K117,MIN(8,MAX(1,C117))),FIND("月",INDEX(D117:K117,MIN(8,MAX(1,C117))))+1,10),"日",""))),DATE(VALUE(TRIM(MID(SUBSTITUTE(AA117,"/",REPT(" ",50)),1,50))),VALUE(TRIM(MID(SUBSTITUTE(AA117,"/",REPT(" ",50)),51,50))),VALUE(TRIM(MID(SUBSTITUTE(AA117,"/",REPT(" ",50)),101,50))))),IFERROR(DATEVALUE(INDEX(D117:K117,MIN(8,MAX(1,C117)))),"")))</f>
        <v/>
      </c>
      <c r="T117">
        <f>IF(B117="","",IF(AB117&lt;&gt;"",AB117,IFERROR(MATCH(SUBSTITUTE(SUBSTITUTE(P117," ",""),"　",""),入力!$AJ$5:$AJ$44,0),"")))</f>
        <v/>
      </c>
      <c r="U117">
        <f>IF(T117="","",INDEX(入力!$D$5:$D$44,T117))</f>
        <v/>
      </c>
      <c r="V117">
        <f>IF(B117="","",IF(T117="","要確認（名簿と照合できません）",IF(R117="","要確認（資格名がありません）",IF(S117="","要確認（取得日が読めません）",IF((IF(INDEX(入力!$N$5:$N$44,T117)=R117,1,0)+IF(INDEX(入力!$P$5:$P$44,T117)=R117,1,0)+IF(INDEX(入力!$R$5:$R$44,T117)=R117,1,0)+IF(INDEX(入力!$T$5:$T$44,T117)=R117,1,0)+IF(INDEX(入力!$V$5:$V$44,T117)=R117,1,0)+IF(INDEX(入力!$X$5:$X$44,T117)=R117,1,0))+(COUNTIFS($T$6:$T$205,T117,$R$6:$R$205,R117,$X$6:$X$205,"&lt;"&amp;X117))&gt;0,"重複","反映")))))</f>
        <v/>
      </c>
      <c r="W117">
        <f>IF(V117="反映",1,0)</f>
        <v/>
      </c>
      <c r="X117" t="n">
        <v>117</v>
      </c>
      <c r="Y117">
        <f>IF(W117=0,"",COUNTIFS($T$6:$T$205,T117,$W$6:$W$205,1,$S$6:$S$205,"&lt;"&amp;S117)+COUNTIFS($T$6:$T$205,T117,$W$6:$W$205,1,$S$6:$S$205,S117,$X$6:$X$205,"&lt;"&amp;X117)+1)</f>
        <v/>
      </c>
      <c r="Z117">
        <f>IF(Y117="","",T117&amp;"_"&amp;Y117)</f>
        <v/>
      </c>
      <c r="AA117">
        <f>SUBSTITUTE(SUBSTITUTE(SUBSTITUTE(SUBSTITUTE(SUBSTITUTE(INDEX(D117:K117,MIN(8,MAX(1,C117))),"年","/"),"月","/"),"日",""),"-","/"),".","/")</f>
        <v/>
      </c>
      <c r="AB117">
        <f>IFERROR(MATCH(O117,入力!$C$5:$C$44,0),"")</f>
        <v/>
      </c>
      <c r="AC117">
        <f>IF(AB117="","",INDEX(入力!$AJ$5:$AJ$44,AB117))</f>
        <v/>
      </c>
      <c r="AD117">
        <f>IF(INDEX($D117:$K117,IF(M117=1,2,1))=AC117,1,IF(INDEX($D117:$K117,IF(M117=1,2,1))&amp;INDEX($D117:$K117,IF(M117=1,2,1)+1)=AC117,2,IF(INDEX($D117:$K117,IF(M117=1,2,1))&amp;INDEX($D117:$K117,IF(M117=1,2,1)+1)&amp;INDEX($D117:$K117,IF(M117=1,2,1)+2)=AC117,3,IF(AB117&lt;&gt;"",2,IF(ISNUMBER(MATCH(INDEX($D117:$K117,IF(M117=1,2,1)),入力!$AJ$5:$AJ$44,0)),1,IF(ISNUMBER(MATCH(INDEX($D117:$K117,IF(M117=1,2,1))&amp;INDEX($D117:$K117,IF(M117=1,2,1)+1),入力!$AJ$5:$AJ$44,0)),2,IF(ISNUMBER(MATCH(INDEX($D117:$K117,IF(M117=1,2,1))&amp;INDEX($D117:$K117,IF(M117=1,2,1)+1)&amp;INDEX($D117:$K117,IF(M117=1,2,1)+2),入力!$AJ$5:$AJ$44,0)),3,2)))))))</f>
        <v/>
      </c>
    </row>
    <row r="118">
      <c r="A118" s="131" t="n"/>
      <c r="B118">
        <f>TRIM(SUBSTITUTE(SUBSTITUTE(SUBSTITUTE(A118,CHAR(9)," "),"　"," "),CHAR(160)," "))</f>
        <v/>
      </c>
      <c r="C118">
        <f>IF(B118="",0,LEN(B118)-LEN(SUBSTITUTE(B118," ",""))+1)</f>
        <v/>
      </c>
      <c r="D118">
        <f>IF(C118&gt;=1,TRIM(MID(SUBSTITUTE(B118," ",REPT(" ",200)),1,200)),"")</f>
        <v/>
      </c>
      <c r="E118">
        <f>IF(C118&gt;=2,TRIM(MID(SUBSTITUTE(B118," ",REPT(" ",200)),201,200)),"")</f>
        <v/>
      </c>
      <c r="F118">
        <f>IF(C118&gt;=3,TRIM(MID(SUBSTITUTE(B118," ",REPT(" ",200)),401,200)),"")</f>
        <v/>
      </c>
      <c r="G118">
        <f>IF(C118&gt;=4,TRIM(MID(SUBSTITUTE(B118," ",REPT(" ",200)),601,200)),"")</f>
        <v/>
      </c>
      <c r="H118">
        <f>IF(C118&gt;=5,TRIM(MID(SUBSTITUTE(B118," ",REPT(" ",200)),801,200)),"")</f>
        <v/>
      </c>
      <c r="I118">
        <f>IF(C118&gt;=6,TRIM(MID(SUBSTITUTE(B118," ",REPT(" ",200)),1001,200)),"")</f>
        <v/>
      </c>
      <c r="J118">
        <f>IF(C118&gt;=7,TRIM(MID(SUBSTITUTE(B118," ",REPT(" ",200)),1201,200)),"")</f>
        <v/>
      </c>
      <c r="K118">
        <f>IF(C118&gt;=8,TRIM(MID(SUBSTITUTE(B118," ",REPT(" ",200)),1401,200)),"")</f>
        <v/>
      </c>
      <c r="L118">
        <f>SUBSTITUTE(SUBSTITUTE(SUBSTITUTE(D118,"年","-"),"組","-"),"番","")</f>
        <v/>
      </c>
      <c r="M118">
        <f>IF(D118="",0,IF(ISNUMBER(VALUE(SUBSTITUTE(L118,"-",""))),1,0))</f>
        <v/>
      </c>
      <c r="N118">
        <f>IF(M118=0,"",IFERROR(VALUE(TRIM(MID(SUBSTITUTE(L118,"-",REPT(" ",100)),101,100))),""))</f>
        <v/>
      </c>
      <c r="O118">
        <f>IF(M118=0,"",IFERROR(VALUE(TRIM(RIGHT(SUBSTITUTE(L118,"-",REPT(" ",100)),100))),""))</f>
        <v/>
      </c>
      <c r="P118">
        <f>IF(B118="","",TRIM(INDEX($D118:$K118,IF(M118=1,2,1))&amp;IF(AD118&gt;=2," "&amp;INDEX($D118:$K118,IF(M118=1,2,1)+1),"")&amp;IF(AD118&gt;=3," "&amp;INDEX($D118:$K118,IF(M118=1,2,1)+2),"")))</f>
        <v/>
      </c>
      <c r="Q118">
        <f>IF(C118&lt;2,"",TRIM(IF(AND(2&gt;=(IF(M118=1,2,1)+AD118),2&lt;=C118-IF(S118="",0,1)),E118&amp;" ","")&amp;IF(AND(3&gt;=(IF(M118=1,2,1)+AD118),3&lt;=C118-IF(S118="",0,1)),F118&amp;" ","")&amp;IF(AND(4&gt;=(IF(M118=1,2,1)+AD118),4&lt;=C118-IF(S118="",0,1)),G118&amp;" ","")&amp;IF(AND(5&gt;=(IF(M118=1,2,1)+AD118),5&lt;=C118-IF(S118="",0,1)),H118&amp;" ","")&amp;IF(AND(6&gt;=(IF(M118=1,2,1)+AD118),6&lt;=C118-IF(S118="",0,1)),I118&amp;" ","")&amp;IF(AND(7&gt;=(IF(M118=1,2,1)+AD118),7&lt;=C118-IF(S118="",0,1)),J118&amp;" ","")&amp;IF(AND(8&gt;=(IF(M118=1,2,1)+AD118),8&lt;=C118-IF(S118="",0,1)),K118&amp;" ","")))</f>
        <v/>
      </c>
      <c r="R118">
        <f>IF(Q118="","",IFERROR(INDEX(資格マスタ!$B:$B,MATCH(ASC(SUBSTITUTE(SUBSTITUTE(Q118," ",""),"　","")),資格マスタ!$D:$D,0)),Q118))</f>
        <v/>
      </c>
      <c r="S118" s="132">
        <f>IF(C118&lt;2,"",IFERROR(IF(OR(LEFT(INDEX(D118:K118,MIN(8,MAX(1,C118))),2)="令和",LEFT(INDEX(D118:K118,MIN(8,MAX(1,C118))),2)="平成",LEFT(INDEX(D118:K118,MIN(8,MAX(1,C118))),2)="昭和"),DATE(VALUE(MID(INDEX(D118:K118,MIN(8,MAX(1,C118))),3,FIND("年",INDEX(D118:K118,MIN(8,MAX(1,C118))))-3))+IF(LEFT(INDEX(D118:K118,MIN(8,MAX(1,C118))),2)="令和",2018,IF(LEFT(INDEX(D118:K118,MIN(8,MAX(1,C118))),2)="平成",1988,1925)),VALUE(MID(INDEX(D118:K118,MIN(8,MAX(1,C118))),FIND("年",INDEX(D118:K118,MIN(8,MAX(1,C118))))+1,FIND("月",INDEX(D118:K118,MIN(8,MAX(1,C118))))-FIND("年",INDEX(D118:K118,MIN(8,MAX(1,C118))))-1)),VALUE(SUBSTITUTE(MID(INDEX(D118:K118,MIN(8,MAX(1,C118))),FIND("月",INDEX(D118:K118,MIN(8,MAX(1,C118))))+1,10),"日",""))),DATE(VALUE(TRIM(MID(SUBSTITUTE(AA118,"/",REPT(" ",50)),1,50))),VALUE(TRIM(MID(SUBSTITUTE(AA118,"/",REPT(" ",50)),51,50))),VALUE(TRIM(MID(SUBSTITUTE(AA118,"/",REPT(" ",50)),101,50))))),IFERROR(DATEVALUE(INDEX(D118:K118,MIN(8,MAX(1,C118)))),"")))</f>
        <v/>
      </c>
      <c r="T118">
        <f>IF(B118="","",IF(AB118&lt;&gt;"",AB118,IFERROR(MATCH(SUBSTITUTE(SUBSTITUTE(P118," ",""),"　",""),入力!$AJ$5:$AJ$44,0),"")))</f>
        <v/>
      </c>
      <c r="U118">
        <f>IF(T118="","",INDEX(入力!$D$5:$D$44,T118))</f>
        <v/>
      </c>
      <c r="V118">
        <f>IF(B118="","",IF(T118="","要確認（名簿と照合できません）",IF(R118="","要確認（資格名がありません）",IF(S118="","要確認（取得日が読めません）",IF((IF(INDEX(入力!$N$5:$N$44,T118)=R118,1,0)+IF(INDEX(入力!$P$5:$P$44,T118)=R118,1,0)+IF(INDEX(入力!$R$5:$R$44,T118)=R118,1,0)+IF(INDEX(入力!$T$5:$T$44,T118)=R118,1,0)+IF(INDEX(入力!$V$5:$V$44,T118)=R118,1,0)+IF(INDEX(入力!$X$5:$X$44,T118)=R118,1,0))+(COUNTIFS($T$6:$T$205,T118,$R$6:$R$205,R118,$X$6:$X$205,"&lt;"&amp;X118))&gt;0,"重複","反映")))))</f>
        <v/>
      </c>
      <c r="W118">
        <f>IF(V118="反映",1,0)</f>
        <v/>
      </c>
      <c r="X118" t="n">
        <v>118</v>
      </c>
      <c r="Y118">
        <f>IF(W118=0,"",COUNTIFS($T$6:$T$205,T118,$W$6:$W$205,1,$S$6:$S$205,"&lt;"&amp;S118)+COUNTIFS($T$6:$T$205,T118,$W$6:$W$205,1,$S$6:$S$205,S118,$X$6:$X$205,"&lt;"&amp;X118)+1)</f>
        <v/>
      </c>
      <c r="Z118">
        <f>IF(Y118="","",T118&amp;"_"&amp;Y118)</f>
        <v/>
      </c>
      <c r="AA118">
        <f>SUBSTITUTE(SUBSTITUTE(SUBSTITUTE(SUBSTITUTE(SUBSTITUTE(INDEX(D118:K118,MIN(8,MAX(1,C118))),"年","/"),"月","/"),"日",""),"-","/"),".","/")</f>
        <v/>
      </c>
      <c r="AB118">
        <f>IFERROR(MATCH(O118,入力!$C$5:$C$44,0),"")</f>
        <v/>
      </c>
      <c r="AC118">
        <f>IF(AB118="","",INDEX(入力!$AJ$5:$AJ$44,AB118))</f>
        <v/>
      </c>
      <c r="AD118">
        <f>IF(INDEX($D118:$K118,IF(M118=1,2,1))=AC118,1,IF(INDEX($D118:$K118,IF(M118=1,2,1))&amp;INDEX($D118:$K118,IF(M118=1,2,1)+1)=AC118,2,IF(INDEX($D118:$K118,IF(M118=1,2,1))&amp;INDEX($D118:$K118,IF(M118=1,2,1)+1)&amp;INDEX($D118:$K118,IF(M118=1,2,1)+2)=AC118,3,IF(AB118&lt;&gt;"",2,IF(ISNUMBER(MATCH(INDEX($D118:$K118,IF(M118=1,2,1)),入力!$AJ$5:$AJ$44,0)),1,IF(ISNUMBER(MATCH(INDEX($D118:$K118,IF(M118=1,2,1))&amp;INDEX($D118:$K118,IF(M118=1,2,1)+1),入力!$AJ$5:$AJ$44,0)),2,IF(ISNUMBER(MATCH(INDEX($D118:$K118,IF(M118=1,2,1))&amp;INDEX($D118:$K118,IF(M118=1,2,1)+1)&amp;INDEX($D118:$K118,IF(M118=1,2,1)+2),入力!$AJ$5:$AJ$44,0)),3,2)))))))</f>
        <v/>
      </c>
    </row>
    <row r="119">
      <c r="A119" s="131" t="n"/>
      <c r="B119">
        <f>TRIM(SUBSTITUTE(SUBSTITUTE(SUBSTITUTE(A119,CHAR(9)," "),"　"," "),CHAR(160)," "))</f>
        <v/>
      </c>
      <c r="C119">
        <f>IF(B119="",0,LEN(B119)-LEN(SUBSTITUTE(B119," ",""))+1)</f>
        <v/>
      </c>
      <c r="D119">
        <f>IF(C119&gt;=1,TRIM(MID(SUBSTITUTE(B119," ",REPT(" ",200)),1,200)),"")</f>
        <v/>
      </c>
      <c r="E119">
        <f>IF(C119&gt;=2,TRIM(MID(SUBSTITUTE(B119," ",REPT(" ",200)),201,200)),"")</f>
        <v/>
      </c>
      <c r="F119">
        <f>IF(C119&gt;=3,TRIM(MID(SUBSTITUTE(B119," ",REPT(" ",200)),401,200)),"")</f>
        <v/>
      </c>
      <c r="G119">
        <f>IF(C119&gt;=4,TRIM(MID(SUBSTITUTE(B119," ",REPT(" ",200)),601,200)),"")</f>
        <v/>
      </c>
      <c r="H119">
        <f>IF(C119&gt;=5,TRIM(MID(SUBSTITUTE(B119," ",REPT(" ",200)),801,200)),"")</f>
        <v/>
      </c>
      <c r="I119">
        <f>IF(C119&gt;=6,TRIM(MID(SUBSTITUTE(B119," ",REPT(" ",200)),1001,200)),"")</f>
        <v/>
      </c>
      <c r="J119">
        <f>IF(C119&gt;=7,TRIM(MID(SUBSTITUTE(B119," ",REPT(" ",200)),1201,200)),"")</f>
        <v/>
      </c>
      <c r="K119">
        <f>IF(C119&gt;=8,TRIM(MID(SUBSTITUTE(B119," ",REPT(" ",200)),1401,200)),"")</f>
        <v/>
      </c>
      <c r="L119">
        <f>SUBSTITUTE(SUBSTITUTE(SUBSTITUTE(D119,"年","-"),"組","-"),"番","")</f>
        <v/>
      </c>
      <c r="M119">
        <f>IF(D119="",0,IF(ISNUMBER(VALUE(SUBSTITUTE(L119,"-",""))),1,0))</f>
        <v/>
      </c>
      <c r="N119">
        <f>IF(M119=0,"",IFERROR(VALUE(TRIM(MID(SUBSTITUTE(L119,"-",REPT(" ",100)),101,100))),""))</f>
        <v/>
      </c>
      <c r="O119">
        <f>IF(M119=0,"",IFERROR(VALUE(TRIM(RIGHT(SUBSTITUTE(L119,"-",REPT(" ",100)),100))),""))</f>
        <v/>
      </c>
      <c r="P119">
        <f>IF(B119="","",TRIM(INDEX($D119:$K119,IF(M119=1,2,1))&amp;IF(AD119&gt;=2," "&amp;INDEX($D119:$K119,IF(M119=1,2,1)+1),"")&amp;IF(AD119&gt;=3," "&amp;INDEX($D119:$K119,IF(M119=1,2,1)+2),"")))</f>
        <v/>
      </c>
      <c r="Q119">
        <f>IF(C119&lt;2,"",TRIM(IF(AND(2&gt;=(IF(M119=1,2,1)+AD119),2&lt;=C119-IF(S119="",0,1)),E119&amp;" ","")&amp;IF(AND(3&gt;=(IF(M119=1,2,1)+AD119),3&lt;=C119-IF(S119="",0,1)),F119&amp;" ","")&amp;IF(AND(4&gt;=(IF(M119=1,2,1)+AD119),4&lt;=C119-IF(S119="",0,1)),G119&amp;" ","")&amp;IF(AND(5&gt;=(IF(M119=1,2,1)+AD119),5&lt;=C119-IF(S119="",0,1)),H119&amp;" ","")&amp;IF(AND(6&gt;=(IF(M119=1,2,1)+AD119),6&lt;=C119-IF(S119="",0,1)),I119&amp;" ","")&amp;IF(AND(7&gt;=(IF(M119=1,2,1)+AD119),7&lt;=C119-IF(S119="",0,1)),J119&amp;" ","")&amp;IF(AND(8&gt;=(IF(M119=1,2,1)+AD119),8&lt;=C119-IF(S119="",0,1)),K119&amp;" ","")))</f>
        <v/>
      </c>
      <c r="R119">
        <f>IF(Q119="","",IFERROR(INDEX(資格マスタ!$B:$B,MATCH(ASC(SUBSTITUTE(SUBSTITUTE(Q119," ",""),"　","")),資格マスタ!$D:$D,0)),Q119))</f>
        <v/>
      </c>
      <c r="S119" s="132">
        <f>IF(C119&lt;2,"",IFERROR(IF(OR(LEFT(INDEX(D119:K119,MIN(8,MAX(1,C119))),2)="令和",LEFT(INDEX(D119:K119,MIN(8,MAX(1,C119))),2)="平成",LEFT(INDEX(D119:K119,MIN(8,MAX(1,C119))),2)="昭和"),DATE(VALUE(MID(INDEX(D119:K119,MIN(8,MAX(1,C119))),3,FIND("年",INDEX(D119:K119,MIN(8,MAX(1,C119))))-3))+IF(LEFT(INDEX(D119:K119,MIN(8,MAX(1,C119))),2)="令和",2018,IF(LEFT(INDEX(D119:K119,MIN(8,MAX(1,C119))),2)="平成",1988,1925)),VALUE(MID(INDEX(D119:K119,MIN(8,MAX(1,C119))),FIND("年",INDEX(D119:K119,MIN(8,MAX(1,C119))))+1,FIND("月",INDEX(D119:K119,MIN(8,MAX(1,C119))))-FIND("年",INDEX(D119:K119,MIN(8,MAX(1,C119))))-1)),VALUE(SUBSTITUTE(MID(INDEX(D119:K119,MIN(8,MAX(1,C119))),FIND("月",INDEX(D119:K119,MIN(8,MAX(1,C119))))+1,10),"日",""))),DATE(VALUE(TRIM(MID(SUBSTITUTE(AA119,"/",REPT(" ",50)),1,50))),VALUE(TRIM(MID(SUBSTITUTE(AA119,"/",REPT(" ",50)),51,50))),VALUE(TRIM(MID(SUBSTITUTE(AA119,"/",REPT(" ",50)),101,50))))),IFERROR(DATEVALUE(INDEX(D119:K119,MIN(8,MAX(1,C119)))),"")))</f>
        <v/>
      </c>
      <c r="T119">
        <f>IF(B119="","",IF(AB119&lt;&gt;"",AB119,IFERROR(MATCH(SUBSTITUTE(SUBSTITUTE(P119," ",""),"　",""),入力!$AJ$5:$AJ$44,0),"")))</f>
        <v/>
      </c>
      <c r="U119">
        <f>IF(T119="","",INDEX(入力!$D$5:$D$44,T119))</f>
        <v/>
      </c>
      <c r="V119">
        <f>IF(B119="","",IF(T119="","要確認（名簿と照合できません）",IF(R119="","要確認（資格名がありません）",IF(S119="","要確認（取得日が読めません）",IF((IF(INDEX(入力!$N$5:$N$44,T119)=R119,1,0)+IF(INDEX(入力!$P$5:$P$44,T119)=R119,1,0)+IF(INDEX(入力!$R$5:$R$44,T119)=R119,1,0)+IF(INDEX(入力!$T$5:$T$44,T119)=R119,1,0)+IF(INDEX(入力!$V$5:$V$44,T119)=R119,1,0)+IF(INDEX(入力!$X$5:$X$44,T119)=R119,1,0))+(COUNTIFS($T$6:$T$205,T119,$R$6:$R$205,R119,$X$6:$X$205,"&lt;"&amp;X119))&gt;0,"重複","反映")))))</f>
        <v/>
      </c>
      <c r="W119">
        <f>IF(V119="反映",1,0)</f>
        <v/>
      </c>
      <c r="X119" t="n">
        <v>119</v>
      </c>
      <c r="Y119">
        <f>IF(W119=0,"",COUNTIFS($T$6:$T$205,T119,$W$6:$W$205,1,$S$6:$S$205,"&lt;"&amp;S119)+COUNTIFS($T$6:$T$205,T119,$W$6:$W$205,1,$S$6:$S$205,S119,$X$6:$X$205,"&lt;"&amp;X119)+1)</f>
        <v/>
      </c>
      <c r="Z119">
        <f>IF(Y119="","",T119&amp;"_"&amp;Y119)</f>
        <v/>
      </c>
      <c r="AA119">
        <f>SUBSTITUTE(SUBSTITUTE(SUBSTITUTE(SUBSTITUTE(SUBSTITUTE(INDEX(D119:K119,MIN(8,MAX(1,C119))),"年","/"),"月","/"),"日",""),"-","/"),".","/")</f>
        <v/>
      </c>
      <c r="AB119">
        <f>IFERROR(MATCH(O119,入力!$C$5:$C$44,0),"")</f>
        <v/>
      </c>
      <c r="AC119">
        <f>IF(AB119="","",INDEX(入力!$AJ$5:$AJ$44,AB119))</f>
        <v/>
      </c>
      <c r="AD119">
        <f>IF(INDEX($D119:$K119,IF(M119=1,2,1))=AC119,1,IF(INDEX($D119:$K119,IF(M119=1,2,1))&amp;INDEX($D119:$K119,IF(M119=1,2,1)+1)=AC119,2,IF(INDEX($D119:$K119,IF(M119=1,2,1))&amp;INDEX($D119:$K119,IF(M119=1,2,1)+1)&amp;INDEX($D119:$K119,IF(M119=1,2,1)+2)=AC119,3,IF(AB119&lt;&gt;"",2,IF(ISNUMBER(MATCH(INDEX($D119:$K119,IF(M119=1,2,1)),入力!$AJ$5:$AJ$44,0)),1,IF(ISNUMBER(MATCH(INDEX($D119:$K119,IF(M119=1,2,1))&amp;INDEX($D119:$K119,IF(M119=1,2,1)+1),入力!$AJ$5:$AJ$44,0)),2,IF(ISNUMBER(MATCH(INDEX($D119:$K119,IF(M119=1,2,1))&amp;INDEX($D119:$K119,IF(M119=1,2,1)+1)&amp;INDEX($D119:$K119,IF(M119=1,2,1)+2),入力!$AJ$5:$AJ$44,0)),3,2)))))))</f>
        <v/>
      </c>
    </row>
    <row r="120">
      <c r="A120" s="131" t="n"/>
      <c r="B120">
        <f>TRIM(SUBSTITUTE(SUBSTITUTE(SUBSTITUTE(A120,CHAR(9)," "),"　"," "),CHAR(160)," "))</f>
        <v/>
      </c>
      <c r="C120">
        <f>IF(B120="",0,LEN(B120)-LEN(SUBSTITUTE(B120," ",""))+1)</f>
        <v/>
      </c>
      <c r="D120">
        <f>IF(C120&gt;=1,TRIM(MID(SUBSTITUTE(B120," ",REPT(" ",200)),1,200)),"")</f>
        <v/>
      </c>
      <c r="E120">
        <f>IF(C120&gt;=2,TRIM(MID(SUBSTITUTE(B120," ",REPT(" ",200)),201,200)),"")</f>
        <v/>
      </c>
      <c r="F120">
        <f>IF(C120&gt;=3,TRIM(MID(SUBSTITUTE(B120," ",REPT(" ",200)),401,200)),"")</f>
        <v/>
      </c>
      <c r="G120">
        <f>IF(C120&gt;=4,TRIM(MID(SUBSTITUTE(B120," ",REPT(" ",200)),601,200)),"")</f>
        <v/>
      </c>
      <c r="H120">
        <f>IF(C120&gt;=5,TRIM(MID(SUBSTITUTE(B120," ",REPT(" ",200)),801,200)),"")</f>
        <v/>
      </c>
      <c r="I120">
        <f>IF(C120&gt;=6,TRIM(MID(SUBSTITUTE(B120," ",REPT(" ",200)),1001,200)),"")</f>
        <v/>
      </c>
      <c r="J120">
        <f>IF(C120&gt;=7,TRIM(MID(SUBSTITUTE(B120," ",REPT(" ",200)),1201,200)),"")</f>
        <v/>
      </c>
      <c r="K120">
        <f>IF(C120&gt;=8,TRIM(MID(SUBSTITUTE(B120," ",REPT(" ",200)),1401,200)),"")</f>
        <v/>
      </c>
      <c r="L120">
        <f>SUBSTITUTE(SUBSTITUTE(SUBSTITUTE(D120,"年","-"),"組","-"),"番","")</f>
        <v/>
      </c>
      <c r="M120">
        <f>IF(D120="",0,IF(ISNUMBER(VALUE(SUBSTITUTE(L120,"-",""))),1,0))</f>
        <v/>
      </c>
      <c r="N120">
        <f>IF(M120=0,"",IFERROR(VALUE(TRIM(MID(SUBSTITUTE(L120,"-",REPT(" ",100)),101,100))),""))</f>
        <v/>
      </c>
      <c r="O120">
        <f>IF(M120=0,"",IFERROR(VALUE(TRIM(RIGHT(SUBSTITUTE(L120,"-",REPT(" ",100)),100))),""))</f>
        <v/>
      </c>
      <c r="P120">
        <f>IF(B120="","",TRIM(INDEX($D120:$K120,IF(M120=1,2,1))&amp;IF(AD120&gt;=2," "&amp;INDEX($D120:$K120,IF(M120=1,2,1)+1),"")&amp;IF(AD120&gt;=3," "&amp;INDEX($D120:$K120,IF(M120=1,2,1)+2),"")))</f>
        <v/>
      </c>
      <c r="Q120">
        <f>IF(C120&lt;2,"",TRIM(IF(AND(2&gt;=(IF(M120=1,2,1)+AD120),2&lt;=C120-IF(S120="",0,1)),E120&amp;" ","")&amp;IF(AND(3&gt;=(IF(M120=1,2,1)+AD120),3&lt;=C120-IF(S120="",0,1)),F120&amp;" ","")&amp;IF(AND(4&gt;=(IF(M120=1,2,1)+AD120),4&lt;=C120-IF(S120="",0,1)),G120&amp;" ","")&amp;IF(AND(5&gt;=(IF(M120=1,2,1)+AD120),5&lt;=C120-IF(S120="",0,1)),H120&amp;" ","")&amp;IF(AND(6&gt;=(IF(M120=1,2,1)+AD120),6&lt;=C120-IF(S120="",0,1)),I120&amp;" ","")&amp;IF(AND(7&gt;=(IF(M120=1,2,1)+AD120),7&lt;=C120-IF(S120="",0,1)),J120&amp;" ","")&amp;IF(AND(8&gt;=(IF(M120=1,2,1)+AD120),8&lt;=C120-IF(S120="",0,1)),K120&amp;" ","")))</f>
        <v/>
      </c>
      <c r="R120">
        <f>IF(Q120="","",IFERROR(INDEX(資格マスタ!$B:$B,MATCH(ASC(SUBSTITUTE(SUBSTITUTE(Q120," ",""),"　","")),資格マスタ!$D:$D,0)),Q120))</f>
        <v/>
      </c>
      <c r="S120" s="132">
        <f>IF(C120&lt;2,"",IFERROR(IF(OR(LEFT(INDEX(D120:K120,MIN(8,MAX(1,C120))),2)="令和",LEFT(INDEX(D120:K120,MIN(8,MAX(1,C120))),2)="平成",LEFT(INDEX(D120:K120,MIN(8,MAX(1,C120))),2)="昭和"),DATE(VALUE(MID(INDEX(D120:K120,MIN(8,MAX(1,C120))),3,FIND("年",INDEX(D120:K120,MIN(8,MAX(1,C120))))-3))+IF(LEFT(INDEX(D120:K120,MIN(8,MAX(1,C120))),2)="令和",2018,IF(LEFT(INDEX(D120:K120,MIN(8,MAX(1,C120))),2)="平成",1988,1925)),VALUE(MID(INDEX(D120:K120,MIN(8,MAX(1,C120))),FIND("年",INDEX(D120:K120,MIN(8,MAX(1,C120))))+1,FIND("月",INDEX(D120:K120,MIN(8,MAX(1,C120))))-FIND("年",INDEX(D120:K120,MIN(8,MAX(1,C120))))-1)),VALUE(SUBSTITUTE(MID(INDEX(D120:K120,MIN(8,MAX(1,C120))),FIND("月",INDEX(D120:K120,MIN(8,MAX(1,C120))))+1,10),"日",""))),DATE(VALUE(TRIM(MID(SUBSTITUTE(AA120,"/",REPT(" ",50)),1,50))),VALUE(TRIM(MID(SUBSTITUTE(AA120,"/",REPT(" ",50)),51,50))),VALUE(TRIM(MID(SUBSTITUTE(AA120,"/",REPT(" ",50)),101,50))))),IFERROR(DATEVALUE(INDEX(D120:K120,MIN(8,MAX(1,C120)))),"")))</f>
        <v/>
      </c>
      <c r="T120">
        <f>IF(B120="","",IF(AB120&lt;&gt;"",AB120,IFERROR(MATCH(SUBSTITUTE(SUBSTITUTE(P120," ",""),"　",""),入力!$AJ$5:$AJ$44,0),"")))</f>
        <v/>
      </c>
      <c r="U120">
        <f>IF(T120="","",INDEX(入力!$D$5:$D$44,T120))</f>
        <v/>
      </c>
      <c r="V120">
        <f>IF(B120="","",IF(T120="","要確認（名簿と照合できません）",IF(R120="","要確認（資格名がありません）",IF(S120="","要確認（取得日が読めません）",IF((IF(INDEX(入力!$N$5:$N$44,T120)=R120,1,0)+IF(INDEX(入力!$P$5:$P$44,T120)=R120,1,0)+IF(INDEX(入力!$R$5:$R$44,T120)=R120,1,0)+IF(INDEX(入力!$T$5:$T$44,T120)=R120,1,0)+IF(INDEX(入力!$V$5:$V$44,T120)=R120,1,0)+IF(INDEX(入力!$X$5:$X$44,T120)=R120,1,0))+(COUNTIFS($T$6:$T$205,T120,$R$6:$R$205,R120,$X$6:$X$205,"&lt;"&amp;X120))&gt;0,"重複","反映")))))</f>
        <v/>
      </c>
      <c r="W120">
        <f>IF(V120="反映",1,0)</f>
        <v/>
      </c>
      <c r="X120" t="n">
        <v>120</v>
      </c>
      <c r="Y120">
        <f>IF(W120=0,"",COUNTIFS($T$6:$T$205,T120,$W$6:$W$205,1,$S$6:$S$205,"&lt;"&amp;S120)+COUNTIFS($T$6:$T$205,T120,$W$6:$W$205,1,$S$6:$S$205,S120,$X$6:$X$205,"&lt;"&amp;X120)+1)</f>
        <v/>
      </c>
      <c r="Z120">
        <f>IF(Y120="","",T120&amp;"_"&amp;Y120)</f>
        <v/>
      </c>
      <c r="AA120">
        <f>SUBSTITUTE(SUBSTITUTE(SUBSTITUTE(SUBSTITUTE(SUBSTITUTE(INDEX(D120:K120,MIN(8,MAX(1,C120))),"年","/"),"月","/"),"日",""),"-","/"),".","/")</f>
        <v/>
      </c>
      <c r="AB120">
        <f>IFERROR(MATCH(O120,入力!$C$5:$C$44,0),"")</f>
        <v/>
      </c>
      <c r="AC120">
        <f>IF(AB120="","",INDEX(入力!$AJ$5:$AJ$44,AB120))</f>
        <v/>
      </c>
      <c r="AD120">
        <f>IF(INDEX($D120:$K120,IF(M120=1,2,1))=AC120,1,IF(INDEX($D120:$K120,IF(M120=1,2,1))&amp;INDEX($D120:$K120,IF(M120=1,2,1)+1)=AC120,2,IF(INDEX($D120:$K120,IF(M120=1,2,1))&amp;INDEX($D120:$K120,IF(M120=1,2,1)+1)&amp;INDEX($D120:$K120,IF(M120=1,2,1)+2)=AC120,3,IF(AB120&lt;&gt;"",2,IF(ISNUMBER(MATCH(INDEX($D120:$K120,IF(M120=1,2,1)),入力!$AJ$5:$AJ$44,0)),1,IF(ISNUMBER(MATCH(INDEX($D120:$K120,IF(M120=1,2,1))&amp;INDEX($D120:$K120,IF(M120=1,2,1)+1),入力!$AJ$5:$AJ$44,0)),2,IF(ISNUMBER(MATCH(INDEX($D120:$K120,IF(M120=1,2,1))&amp;INDEX($D120:$K120,IF(M120=1,2,1)+1)&amp;INDEX($D120:$K120,IF(M120=1,2,1)+2),入力!$AJ$5:$AJ$44,0)),3,2)))))))</f>
        <v/>
      </c>
    </row>
    <row r="121">
      <c r="A121" s="131" t="n"/>
      <c r="B121">
        <f>TRIM(SUBSTITUTE(SUBSTITUTE(SUBSTITUTE(A121,CHAR(9)," "),"　"," "),CHAR(160)," "))</f>
        <v/>
      </c>
      <c r="C121">
        <f>IF(B121="",0,LEN(B121)-LEN(SUBSTITUTE(B121," ",""))+1)</f>
        <v/>
      </c>
      <c r="D121">
        <f>IF(C121&gt;=1,TRIM(MID(SUBSTITUTE(B121," ",REPT(" ",200)),1,200)),"")</f>
        <v/>
      </c>
      <c r="E121">
        <f>IF(C121&gt;=2,TRIM(MID(SUBSTITUTE(B121," ",REPT(" ",200)),201,200)),"")</f>
        <v/>
      </c>
      <c r="F121">
        <f>IF(C121&gt;=3,TRIM(MID(SUBSTITUTE(B121," ",REPT(" ",200)),401,200)),"")</f>
        <v/>
      </c>
      <c r="G121">
        <f>IF(C121&gt;=4,TRIM(MID(SUBSTITUTE(B121," ",REPT(" ",200)),601,200)),"")</f>
        <v/>
      </c>
      <c r="H121">
        <f>IF(C121&gt;=5,TRIM(MID(SUBSTITUTE(B121," ",REPT(" ",200)),801,200)),"")</f>
        <v/>
      </c>
      <c r="I121">
        <f>IF(C121&gt;=6,TRIM(MID(SUBSTITUTE(B121," ",REPT(" ",200)),1001,200)),"")</f>
        <v/>
      </c>
      <c r="J121">
        <f>IF(C121&gt;=7,TRIM(MID(SUBSTITUTE(B121," ",REPT(" ",200)),1201,200)),"")</f>
        <v/>
      </c>
      <c r="K121">
        <f>IF(C121&gt;=8,TRIM(MID(SUBSTITUTE(B121," ",REPT(" ",200)),1401,200)),"")</f>
        <v/>
      </c>
      <c r="L121">
        <f>SUBSTITUTE(SUBSTITUTE(SUBSTITUTE(D121,"年","-"),"組","-"),"番","")</f>
        <v/>
      </c>
      <c r="M121">
        <f>IF(D121="",0,IF(ISNUMBER(VALUE(SUBSTITUTE(L121,"-",""))),1,0))</f>
        <v/>
      </c>
      <c r="N121">
        <f>IF(M121=0,"",IFERROR(VALUE(TRIM(MID(SUBSTITUTE(L121,"-",REPT(" ",100)),101,100))),""))</f>
        <v/>
      </c>
      <c r="O121">
        <f>IF(M121=0,"",IFERROR(VALUE(TRIM(RIGHT(SUBSTITUTE(L121,"-",REPT(" ",100)),100))),""))</f>
        <v/>
      </c>
      <c r="P121">
        <f>IF(B121="","",TRIM(INDEX($D121:$K121,IF(M121=1,2,1))&amp;IF(AD121&gt;=2," "&amp;INDEX($D121:$K121,IF(M121=1,2,1)+1),"")&amp;IF(AD121&gt;=3," "&amp;INDEX($D121:$K121,IF(M121=1,2,1)+2),"")))</f>
        <v/>
      </c>
      <c r="Q121">
        <f>IF(C121&lt;2,"",TRIM(IF(AND(2&gt;=(IF(M121=1,2,1)+AD121),2&lt;=C121-IF(S121="",0,1)),E121&amp;" ","")&amp;IF(AND(3&gt;=(IF(M121=1,2,1)+AD121),3&lt;=C121-IF(S121="",0,1)),F121&amp;" ","")&amp;IF(AND(4&gt;=(IF(M121=1,2,1)+AD121),4&lt;=C121-IF(S121="",0,1)),G121&amp;" ","")&amp;IF(AND(5&gt;=(IF(M121=1,2,1)+AD121),5&lt;=C121-IF(S121="",0,1)),H121&amp;" ","")&amp;IF(AND(6&gt;=(IF(M121=1,2,1)+AD121),6&lt;=C121-IF(S121="",0,1)),I121&amp;" ","")&amp;IF(AND(7&gt;=(IF(M121=1,2,1)+AD121),7&lt;=C121-IF(S121="",0,1)),J121&amp;" ","")&amp;IF(AND(8&gt;=(IF(M121=1,2,1)+AD121),8&lt;=C121-IF(S121="",0,1)),K121&amp;" ","")))</f>
        <v/>
      </c>
      <c r="R121">
        <f>IF(Q121="","",IFERROR(INDEX(資格マスタ!$B:$B,MATCH(ASC(SUBSTITUTE(SUBSTITUTE(Q121," ",""),"　","")),資格マスタ!$D:$D,0)),Q121))</f>
        <v/>
      </c>
      <c r="S121" s="132">
        <f>IF(C121&lt;2,"",IFERROR(IF(OR(LEFT(INDEX(D121:K121,MIN(8,MAX(1,C121))),2)="令和",LEFT(INDEX(D121:K121,MIN(8,MAX(1,C121))),2)="平成",LEFT(INDEX(D121:K121,MIN(8,MAX(1,C121))),2)="昭和"),DATE(VALUE(MID(INDEX(D121:K121,MIN(8,MAX(1,C121))),3,FIND("年",INDEX(D121:K121,MIN(8,MAX(1,C121))))-3))+IF(LEFT(INDEX(D121:K121,MIN(8,MAX(1,C121))),2)="令和",2018,IF(LEFT(INDEX(D121:K121,MIN(8,MAX(1,C121))),2)="平成",1988,1925)),VALUE(MID(INDEX(D121:K121,MIN(8,MAX(1,C121))),FIND("年",INDEX(D121:K121,MIN(8,MAX(1,C121))))+1,FIND("月",INDEX(D121:K121,MIN(8,MAX(1,C121))))-FIND("年",INDEX(D121:K121,MIN(8,MAX(1,C121))))-1)),VALUE(SUBSTITUTE(MID(INDEX(D121:K121,MIN(8,MAX(1,C121))),FIND("月",INDEX(D121:K121,MIN(8,MAX(1,C121))))+1,10),"日",""))),DATE(VALUE(TRIM(MID(SUBSTITUTE(AA121,"/",REPT(" ",50)),1,50))),VALUE(TRIM(MID(SUBSTITUTE(AA121,"/",REPT(" ",50)),51,50))),VALUE(TRIM(MID(SUBSTITUTE(AA121,"/",REPT(" ",50)),101,50))))),IFERROR(DATEVALUE(INDEX(D121:K121,MIN(8,MAX(1,C121)))),"")))</f>
        <v/>
      </c>
      <c r="T121">
        <f>IF(B121="","",IF(AB121&lt;&gt;"",AB121,IFERROR(MATCH(SUBSTITUTE(SUBSTITUTE(P121," ",""),"　",""),入力!$AJ$5:$AJ$44,0),"")))</f>
        <v/>
      </c>
      <c r="U121">
        <f>IF(T121="","",INDEX(入力!$D$5:$D$44,T121))</f>
        <v/>
      </c>
      <c r="V121">
        <f>IF(B121="","",IF(T121="","要確認（名簿と照合できません）",IF(R121="","要確認（資格名がありません）",IF(S121="","要確認（取得日が読めません）",IF((IF(INDEX(入力!$N$5:$N$44,T121)=R121,1,0)+IF(INDEX(入力!$P$5:$P$44,T121)=R121,1,0)+IF(INDEX(入力!$R$5:$R$44,T121)=R121,1,0)+IF(INDEX(入力!$T$5:$T$44,T121)=R121,1,0)+IF(INDEX(入力!$V$5:$V$44,T121)=R121,1,0)+IF(INDEX(入力!$X$5:$X$44,T121)=R121,1,0))+(COUNTIFS($T$6:$T$205,T121,$R$6:$R$205,R121,$X$6:$X$205,"&lt;"&amp;X121))&gt;0,"重複","反映")))))</f>
        <v/>
      </c>
      <c r="W121">
        <f>IF(V121="反映",1,0)</f>
        <v/>
      </c>
      <c r="X121" t="n">
        <v>121</v>
      </c>
      <c r="Y121">
        <f>IF(W121=0,"",COUNTIFS($T$6:$T$205,T121,$W$6:$W$205,1,$S$6:$S$205,"&lt;"&amp;S121)+COUNTIFS($T$6:$T$205,T121,$W$6:$W$205,1,$S$6:$S$205,S121,$X$6:$X$205,"&lt;"&amp;X121)+1)</f>
        <v/>
      </c>
      <c r="Z121">
        <f>IF(Y121="","",T121&amp;"_"&amp;Y121)</f>
        <v/>
      </c>
      <c r="AA121">
        <f>SUBSTITUTE(SUBSTITUTE(SUBSTITUTE(SUBSTITUTE(SUBSTITUTE(INDEX(D121:K121,MIN(8,MAX(1,C121))),"年","/"),"月","/"),"日",""),"-","/"),".","/")</f>
        <v/>
      </c>
      <c r="AB121">
        <f>IFERROR(MATCH(O121,入力!$C$5:$C$44,0),"")</f>
        <v/>
      </c>
      <c r="AC121">
        <f>IF(AB121="","",INDEX(入力!$AJ$5:$AJ$44,AB121))</f>
        <v/>
      </c>
      <c r="AD121">
        <f>IF(INDEX($D121:$K121,IF(M121=1,2,1))=AC121,1,IF(INDEX($D121:$K121,IF(M121=1,2,1))&amp;INDEX($D121:$K121,IF(M121=1,2,1)+1)=AC121,2,IF(INDEX($D121:$K121,IF(M121=1,2,1))&amp;INDEX($D121:$K121,IF(M121=1,2,1)+1)&amp;INDEX($D121:$K121,IF(M121=1,2,1)+2)=AC121,3,IF(AB121&lt;&gt;"",2,IF(ISNUMBER(MATCH(INDEX($D121:$K121,IF(M121=1,2,1)),入力!$AJ$5:$AJ$44,0)),1,IF(ISNUMBER(MATCH(INDEX($D121:$K121,IF(M121=1,2,1))&amp;INDEX($D121:$K121,IF(M121=1,2,1)+1),入力!$AJ$5:$AJ$44,0)),2,IF(ISNUMBER(MATCH(INDEX($D121:$K121,IF(M121=1,2,1))&amp;INDEX($D121:$K121,IF(M121=1,2,1)+1)&amp;INDEX($D121:$K121,IF(M121=1,2,1)+2),入力!$AJ$5:$AJ$44,0)),3,2)))))))</f>
        <v/>
      </c>
    </row>
    <row r="122">
      <c r="A122" s="131" t="n"/>
      <c r="B122">
        <f>TRIM(SUBSTITUTE(SUBSTITUTE(SUBSTITUTE(A122,CHAR(9)," "),"　"," "),CHAR(160)," "))</f>
        <v/>
      </c>
      <c r="C122">
        <f>IF(B122="",0,LEN(B122)-LEN(SUBSTITUTE(B122," ",""))+1)</f>
        <v/>
      </c>
      <c r="D122">
        <f>IF(C122&gt;=1,TRIM(MID(SUBSTITUTE(B122," ",REPT(" ",200)),1,200)),"")</f>
        <v/>
      </c>
      <c r="E122">
        <f>IF(C122&gt;=2,TRIM(MID(SUBSTITUTE(B122," ",REPT(" ",200)),201,200)),"")</f>
        <v/>
      </c>
      <c r="F122">
        <f>IF(C122&gt;=3,TRIM(MID(SUBSTITUTE(B122," ",REPT(" ",200)),401,200)),"")</f>
        <v/>
      </c>
      <c r="G122">
        <f>IF(C122&gt;=4,TRIM(MID(SUBSTITUTE(B122," ",REPT(" ",200)),601,200)),"")</f>
        <v/>
      </c>
      <c r="H122">
        <f>IF(C122&gt;=5,TRIM(MID(SUBSTITUTE(B122," ",REPT(" ",200)),801,200)),"")</f>
        <v/>
      </c>
      <c r="I122">
        <f>IF(C122&gt;=6,TRIM(MID(SUBSTITUTE(B122," ",REPT(" ",200)),1001,200)),"")</f>
        <v/>
      </c>
      <c r="J122">
        <f>IF(C122&gt;=7,TRIM(MID(SUBSTITUTE(B122," ",REPT(" ",200)),1201,200)),"")</f>
        <v/>
      </c>
      <c r="K122">
        <f>IF(C122&gt;=8,TRIM(MID(SUBSTITUTE(B122," ",REPT(" ",200)),1401,200)),"")</f>
        <v/>
      </c>
      <c r="L122">
        <f>SUBSTITUTE(SUBSTITUTE(SUBSTITUTE(D122,"年","-"),"組","-"),"番","")</f>
        <v/>
      </c>
      <c r="M122">
        <f>IF(D122="",0,IF(ISNUMBER(VALUE(SUBSTITUTE(L122,"-",""))),1,0))</f>
        <v/>
      </c>
      <c r="N122">
        <f>IF(M122=0,"",IFERROR(VALUE(TRIM(MID(SUBSTITUTE(L122,"-",REPT(" ",100)),101,100))),""))</f>
        <v/>
      </c>
      <c r="O122">
        <f>IF(M122=0,"",IFERROR(VALUE(TRIM(RIGHT(SUBSTITUTE(L122,"-",REPT(" ",100)),100))),""))</f>
        <v/>
      </c>
      <c r="P122">
        <f>IF(B122="","",TRIM(INDEX($D122:$K122,IF(M122=1,2,1))&amp;IF(AD122&gt;=2," "&amp;INDEX($D122:$K122,IF(M122=1,2,1)+1),"")&amp;IF(AD122&gt;=3," "&amp;INDEX($D122:$K122,IF(M122=1,2,1)+2),"")))</f>
        <v/>
      </c>
      <c r="Q122">
        <f>IF(C122&lt;2,"",TRIM(IF(AND(2&gt;=(IF(M122=1,2,1)+AD122),2&lt;=C122-IF(S122="",0,1)),E122&amp;" ","")&amp;IF(AND(3&gt;=(IF(M122=1,2,1)+AD122),3&lt;=C122-IF(S122="",0,1)),F122&amp;" ","")&amp;IF(AND(4&gt;=(IF(M122=1,2,1)+AD122),4&lt;=C122-IF(S122="",0,1)),G122&amp;" ","")&amp;IF(AND(5&gt;=(IF(M122=1,2,1)+AD122),5&lt;=C122-IF(S122="",0,1)),H122&amp;" ","")&amp;IF(AND(6&gt;=(IF(M122=1,2,1)+AD122),6&lt;=C122-IF(S122="",0,1)),I122&amp;" ","")&amp;IF(AND(7&gt;=(IF(M122=1,2,1)+AD122),7&lt;=C122-IF(S122="",0,1)),J122&amp;" ","")&amp;IF(AND(8&gt;=(IF(M122=1,2,1)+AD122),8&lt;=C122-IF(S122="",0,1)),K122&amp;" ","")))</f>
        <v/>
      </c>
      <c r="R122">
        <f>IF(Q122="","",IFERROR(INDEX(資格マスタ!$B:$B,MATCH(ASC(SUBSTITUTE(SUBSTITUTE(Q122," ",""),"　","")),資格マスタ!$D:$D,0)),Q122))</f>
        <v/>
      </c>
      <c r="S122" s="132">
        <f>IF(C122&lt;2,"",IFERROR(IF(OR(LEFT(INDEX(D122:K122,MIN(8,MAX(1,C122))),2)="令和",LEFT(INDEX(D122:K122,MIN(8,MAX(1,C122))),2)="平成",LEFT(INDEX(D122:K122,MIN(8,MAX(1,C122))),2)="昭和"),DATE(VALUE(MID(INDEX(D122:K122,MIN(8,MAX(1,C122))),3,FIND("年",INDEX(D122:K122,MIN(8,MAX(1,C122))))-3))+IF(LEFT(INDEX(D122:K122,MIN(8,MAX(1,C122))),2)="令和",2018,IF(LEFT(INDEX(D122:K122,MIN(8,MAX(1,C122))),2)="平成",1988,1925)),VALUE(MID(INDEX(D122:K122,MIN(8,MAX(1,C122))),FIND("年",INDEX(D122:K122,MIN(8,MAX(1,C122))))+1,FIND("月",INDEX(D122:K122,MIN(8,MAX(1,C122))))-FIND("年",INDEX(D122:K122,MIN(8,MAX(1,C122))))-1)),VALUE(SUBSTITUTE(MID(INDEX(D122:K122,MIN(8,MAX(1,C122))),FIND("月",INDEX(D122:K122,MIN(8,MAX(1,C122))))+1,10),"日",""))),DATE(VALUE(TRIM(MID(SUBSTITUTE(AA122,"/",REPT(" ",50)),1,50))),VALUE(TRIM(MID(SUBSTITUTE(AA122,"/",REPT(" ",50)),51,50))),VALUE(TRIM(MID(SUBSTITUTE(AA122,"/",REPT(" ",50)),101,50))))),IFERROR(DATEVALUE(INDEX(D122:K122,MIN(8,MAX(1,C122)))),"")))</f>
        <v/>
      </c>
      <c r="T122">
        <f>IF(B122="","",IF(AB122&lt;&gt;"",AB122,IFERROR(MATCH(SUBSTITUTE(SUBSTITUTE(P122," ",""),"　",""),入力!$AJ$5:$AJ$44,0),"")))</f>
        <v/>
      </c>
      <c r="U122">
        <f>IF(T122="","",INDEX(入力!$D$5:$D$44,T122))</f>
        <v/>
      </c>
      <c r="V122">
        <f>IF(B122="","",IF(T122="","要確認（名簿と照合できません）",IF(R122="","要確認（資格名がありません）",IF(S122="","要確認（取得日が読めません）",IF((IF(INDEX(入力!$N$5:$N$44,T122)=R122,1,0)+IF(INDEX(入力!$P$5:$P$44,T122)=R122,1,0)+IF(INDEX(入力!$R$5:$R$44,T122)=R122,1,0)+IF(INDEX(入力!$T$5:$T$44,T122)=R122,1,0)+IF(INDEX(入力!$V$5:$V$44,T122)=R122,1,0)+IF(INDEX(入力!$X$5:$X$44,T122)=R122,1,0))+(COUNTIFS($T$6:$T$205,T122,$R$6:$R$205,R122,$X$6:$X$205,"&lt;"&amp;X122))&gt;0,"重複","反映")))))</f>
        <v/>
      </c>
      <c r="W122">
        <f>IF(V122="反映",1,0)</f>
        <v/>
      </c>
      <c r="X122" t="n">
        <v>122</v>
      </c>
      <c r="Y122">
        <f>IF(W122=0,"",COUNTIFS($T$6:$T$205,T122,$W$6:$W$205,1,$S$6:$S$205,"&lt;"&amp;S122)+COUNTIFS($T$6:$T$205,T122,$W$6:$W$205,1,$S$6:$S$205,S122,$X$6:$X$205,"&lt;"&amp;X122)+1)</f>
        <v/>
      </c>
      <c r="Z122">
        <f>IF(Y122="","",T122&amp;"_"&amp;Y122)</f>
        <v/>
      </c>
      <c r="AA122">
        <f>SUBSTITUTE(SUBSTITUTE(SUBSTITUTE(SUBSTITUTE(SUBSTITUTE(INDEX(D122:K122,MIN(8,MAX(1,C122))),"年","/"),"月","/"),"日",""),"-","/"),".","/")</f>
        <v/>
      </c>
      <c r="AB122">
        <f>IFERROR(MATCH(O122,入力!$C$5:$C$44,0),"")</f>
        <v/>
      </c>
      <c r="AC122">
        <f>IF(AB122="","",INDEX(入力!$AJ$5:$AJ$44,AB122))</f>
        <v/>
      </c>
      <c r="AD122">
        <f>IF(INDEX($D122:$K122,IF(M122=1,2,1))=AC122,1,IF(INDEX($D122:$K122,IF(M122=1,2,1))&amp;INDEX($D122:$K122,IF(M122=1,2,1)+1)=AC122,2,IF(INDEX($D122:$K122,IF(M122=1,2,1))&amp;INDEX($D122:$K122,IF(M122=1,2,1)+1)&amp;INDEX($D122:$K122,IF(M122=1,2,1)+2)=AC122,3,IF(AB122&lt;&gt;"",2,IF(ISNUMBER(MATCH(INDEX($D122:$K122,IF(M122=1,2,1)),入力!$AJ$5:$AJ$44,0)),1,IF(ISNUMBER(MATCH(INDEX($D122:$K122,IF(M122=1,2,1))&amp;INDEX($D122:$K122,IF(M122=1,2,1)+1),入力!$AJ$5:$AJ$44,0)),2,IF(ISNUMBER(MATCH(INDEX($D122:$K122,IF(M122=1,2,1))&amp;INDEX($D122:$K122,IF(M122=1,2,1)+1)&amp;INDEX($D122:$K122,IF(M122=1,2,1)+2),入力!$AJ$5:$AJ$44,0)),3,2)))))))</f>
        <v/>
      </c>
    </row>
    <row r="123">
      <c r="A123" s="131" t="n"/>
      <c r="B123">
        <f>TRIM(SUBSTITUTE(SUBSTITUTE(SUBSTITUTE(A123,CHAR(9)," "),"　"," "),CHAR(160)," "))</f>
        <v/>
      </c>
      <c r="C123">
        <f>IF(B123="",0,LEN(B123)-LEN(SUBSTITUTE(B123," ",""))+1)</f>
        <v/>
      </c>
      <c r="D123">
        <f>IF(C123&gt;=1,TRIM(MID(SUBSTITUTE(B123," ",REPT(" ",200)),1,200)),"")</f>
        <v/>
      </c>
      <c r="E123">
        <f>IF(C123&gt;=2,TRIM(MID(SUBSTITUTE(B123," ",REPT(" ",200)),201,200)),"")</f>
        <v/>
      </c>
      <c r="F123">
        <f>IF(C123&gt;=3,TRIM(MID(SUBSTITUTE(B123," ",REPT(" ",200)),401,200)),"")</f>
        <v/>
      </c>
      <c r="G123">
        <f>IF(C123&gt;=4,TRIM(MID(SUBSTITUTE(B123," ",REPT(" ",200)),601,200)),"")</f>
        <v/>
      </c>
      <c r="H123">
        <f>IF(C123&gt;=5,TRIM(MID(SUBSTITUTE(B123," ",REPT(" ",200)),801,200)),"")</f>
        <v/>
      </c>
      <c r="I123">
        <f>IF(C123&gt;=6,TRIM(MID(SUBSTITUTE(B123," ",REPT(" ",200)),1001,200)),"")</f>
        <v/>
      </c>
      <c r="J123">
        <f>IF(C123&gt;=7,TRIM(MID(SUBSTITUTE(B123," ",REPT(" ",200)),1201,200)),"")</f>
        <v/>
      </c>
      <c r="K123">
        <f>IF(C123&gt;=8,TRIM(MID(SUBSTITUTE(B123," ",REPT(" ",200)),1401,200)),"")</f>
        <v/>
      </c>
      <c r="L123">
        <f>SUBSTITUTE(SUBSTITUTE(SUBSTITUTE(D123,"年","-"),"組","-"),"番","")</f>
        <v/>
      </c>
      <c r="M123">
        <f>IF(D123="",0,IF(ISNUMBER(VALUE(SUBSTITUTE(L123,"-",""))),1,0))</f>
        <v/>
      </c>
      <c r="N123">
        <f>IF(M123=0,"",IFERROR(VALUE(TRIM(MID(SUBSTITUTE(L123,"-",REPT(" ",100)),101,100))),""))</f>
        <v/>
      </c>
      <c r="O123">
        <f>IF(M123=0,"",IFERROR(VALUE(TRIM(RIGHT(SUBSTITUTE(L123,"-",REPT(" ",100)),100))),""))</f>
        <v/>
      </c>
      <c r="P123">
        <f>IF(B123="","",TRIM(INDEX($D123:$K123,IF(M123=1,2,1))&amp;IF(AD123&gt;=2," "&amp;INDEX($D123:$K123,IF(M123=1,2,1)+1),"")&amp;IF(AD123&gt;=3," "&amp;INDEX($D123:$K123,IF(M123=1,2,1)+2),"")))</f>
        <v/>
      </c>
      <c r="Q123">
        <f>IF(C123&lt;2,"",TRIM(IF(AND(2&gt;=(IF(M123=1,2,1)+AD123),2&lt;=C123-IF(S123="",0,1)),E123&amp;" ","")&amp;IF(AND(3&gt;=(IF(M123=1,2,1)+AD123),3&lt;=C123-IF(S123="",0,1)),F123&amp;" ","")&amp;IF(AND(4&gt;=(IF(M123=1,2,1)+AD123),4&lt;=C123-IF(S123="",0,1)),G123&amp;" ","")&amp;IF(AND(5&gt;=(IF(M123=1,2,1)+AD123),5&lt;=C123-IF(S123="",0,1)),H123&amp;" ","")&amp;IF(AND(6&gt;=(IF(M123=1,2,1)+AD123),6&lt;=C123-IF(S123="",0,1)),I123&amp;" ","")&amp;IF(AND(7&gt;=(IF(M123=1,2,1)+AD123),7&lt;=C123-IF(S123="",0,1)),J123&amp;" ","")&amp;IF(AND(8&gt;=(IF(M123=1,2,1)+AD123),8&lt;=C123-IF(S123="",0,1)),K123&amp;" ","")))</f>
        <v/>
      </c>
      <c r="R123">
        <f>IF(Q123="","",IFERROR(INDEX(資格マスタ!$B:$B,MATCH(ASC(SUBSTITUTE(SUBSTITUTE(Q123," ",""),"　","")),資格マスタ!$D:$D,0)),Q123))</f>
        <v/>
      </c>
      <c r="S123" s="132">
        <f>IF(C123&lt;2,"",IFERROR(IF(OR(LEFT(INDEX(D123:K123,MIN(8,MAX(1,C123))),2)="令和",LEFT(INDEX(D123:K123,MIN(8,MAX(1,C123))),2)="平成",LEFT(INDEX(D123:K123,MIN(8,MAX(1,C123))),2)="昭和"),DATE(VALUE(MID(INDEX(D123:K123,MIN(8,MAX(1,C123))),3,FIND("年",INDEX(D123:K123,MIN(8,MAX(1,C123))))-3))+IF(LEFT(INDEX(D123:K123,MIN(8,MAX(1,C123))),2)="令和",2018,IF(LEFT(INDEX(D123:K123,MIN(8,MAX(1,C123))),2)="平成",1988,1925)),VALUE(MID(INDEX(D123:K123,MIN(8,MAX(1,C123))),FIND("年",INDEX(D123:K123,MIN(8,MAX(1,C123))))+1,FIND("月",INDEX(D123:K123,MIN(8,MAX(1,C123))))-FIND("年",INDEX(D123:K123,MIN(8,MAX(1,C123))))-1)),VALUE(SUBSTITUTE(MID(INDEX(D123:K123,MIN(8,MAX(1,C123))),FIND("月",INDEX(D123:K123,MIN(8,MAX(1,C123))))+1,10),"日",""))),DATE(VALUE(TRIM(MID(SUBSTITUTE(AA123,"/",REPT(" ",50)),1,50))),VALUE(TRIM(MID(SUBSTITUTE(AA123,"/",REPT(" ",50)),51,50))),VALUE(TRIM(MID(SUBSTITUTE(AA123,"/",REPT(" ",50)),101,50))))),IFERROR(DATEVALUE(INDEX(D123:K123,MIN(8,MAX(1,C123)))),"")))</f>
        <v/>
      </c>
      <c r="T123">
        <f>IF(B123="","",IF(AB123&lt;&gt;"",AB123,IFERROR(MATCH(SUBSTITUTE(SUBSTITUTE(P123," ",""),"　",""),入力!$AJ$5:$AJ$44,0),"")))</f>
        <v/>
      </c>
      <c r="U123">
        <f>IF(T123="","",INDEX(入力!$D$5:$D$44,T123))</f>
        <v/>
      </c>
      <c r="V123">
        <f>IF(B123="","",IF(T123="","要確認（名簿と照合できません）",IF(R123="","要確認（資格名がありません）",IF(S123="","要確認（取得日が読めません）",IF((IF(INDEX(入力!$N$5:$N$44,T123)=R123,1,0)+IF(INDEX(入力!$P$5:$P$44,T123)=R123,1,0)+IF(INDEX(入力!$R$5:$R$44,T123)=R123,1,0)+IF(INDEX(入力!$T$5:$T$44,T123)=R123,1,0)+IF(INDEX(入力!$V$5:$V$44,T123)=R123,1,0)+IF(INDEX(入力!$X$5:$X$44,T123)=R123,1,0))+(COUNTIFS($T$6:$T$205,T123,$R$6:$R$205,R123,$X$6:$X$205,"&lt;"&amp;X123))&gt;0,"重複","反映")))))</f>
        <v/>
      </c>
      <c r="W123">
        <f>IF(V123="反映",1,0)</f>
        <v/>
      </c>
      <c r="X123" t="n">
        <v>123</v>
      </c>
      <c r="Y123">
        <f>IF(W123=0,"",COUNTIFS($T$6:$T$205,T123,$W$6:$W$205,1,$S$6:$S$205,"&lt;"&amp;S123)+COUNTIFS($T$6:$T$205,T123,$W$6:$W$205,1,$S$6:$S$205,S123,$X$6:$X$205,"&lt;"&amp;X123)+1)</f>
        <v/>
      </c>
      <c r="Z123">
        <f>IF(Y123="","",T123&amp;"_"&amp;Y123)</f>
        <v/>
      </c>
      <c r="AA123">
        <f>SUBSTITUTE(SUBSTITUTE(SUBSTITUTE(SUBSTITUTE(SUBSTITUTE(INDEX(D123:K123,MIN(8,MAX(1,C123))),"年","/"),"月","/"),"日",""),"-","/"),".","/")</f>
        <v/>
      </c>
      <c r="AB123">
        <f>IFERROR(MATCH(O123,入力!$C$5:$C$44,0),"")</f>
        <v/>
      </c>
      <c r="AC123">
        <f>IF(AB123="","",INDEX(入力!$AJ$5:$AJ$44,AB123))</f>
        <v/>
      </c>
      <c r="AD123">
        <f>IF(INDEX($D123:$K123,IF(M123=1,2,1))=AC123,1,IF(INDEX($D123:$K123,IF(M123=1,2,1))&amp;INDEX($D123:$K123,IF(M123=1,2,1)+1)=AC123,2,IF(INDEX($D123:$K123,IF(M123=1,2,1))&amp;INDEX($D123:$K123,IF(M123=1,2,1)+1)&amp;INDEX($D123:$K123,IF(M123=1,2,1)+2)=AC123,3,IF(AB123&lt;&gt;"",2,IF(ISNUMBER(MATCH(INDEX($D123:$K123,IF(M123=1,2,1)),入力!$AJ$5:$AJ$44,0)),1,IF(ISNUMBER(MATCH(INDEX($D123:$K123,IF(M123=1,2,1))&amp;INDEX($D123:$K123,IF(M123=1,2,1)+1),入力!$AJ$5:$AJ$44,0)),2,IF(ISNUMBER(MATCH(INDEX($D123:$K123,IF(M123=1,2,1))&amp;INDEX($D123:$K123,IF(M123=1,2,1)+1)&amp;INDEX($D123:$K123,IF(M123=1,2,1)+2),入力!$AJ$5:$AJ$44,0)),3,2)))))))</f>
        <v/>
      </c>
    </row>
    <row r="124">
      <c r="A124" s="131" t="n"/>
      <c r="B124">
        <f>TRIM(SUBSTITUTE(SUBSTITUTE(SUBSTITUTE(A124,CHAR(9)," "),"　"," "),CHAR(160)," "))</f>
        <v/>
      </c>
      <c r="C124">
        <f>IF(B124="",0,LEN(B124)-LEN(SUBSTITUTE(B124," ",""))+1)</f>
        <v/>
      </c>
      <c r="D124">
        <f>IF(C124&gt;=1,TRIM(MID(SUBSTITUTE(B124," ",REPT(" ",200)),1,200)),"")</f>
        <v/>
      </c>
      <c r="E124">
        <f>IF(C124&gt;=2,TRIM(MID(SUBSTITUTE(B124," ",REPT(" ",200)),201,200)),"")</f>
        <v/>
      </c>
      <c r="F124">
        <f>IF(C124&gt;=3,TRIM(MID(SUBSTITUTE(B124," ",REPT(" ",200)),401,200)),"")</f>
        <v/>
      </c>
      <c r="G124">
        <f>IF(C124&gt;=4,TRIM(MID(SUBSTITUTE(B124," ",REPT(" ",200)),601,200)),"")</f>
        <v/>
      </c>
      <c r="H124">
        <f>IF(C124&gt;=5,TRIM(MID(SUBSTITUTE(B124," ",REPT(" ",200)),801,200)),"")</f>
        <v/>
      </c>
      <c r="I124">
        <f>IF(C124&gt;=6,TRIM(MID(SUBSTITUTE(B124," ",REPT(" ",200)),1001,200)),"")</f>
        <v/>
      </c>
      <c r="J124">
        <f>IF(C124&gt;=7,TRIM(MID(SUBSTITUTE(B124," ",REPT(" ",200)),1201,200)),"")</f>
        <v/>
      </c>
      <c r="K124">
        <f>IF(C124&gt;=8,TRIM(MID(SUBSTITUTE(B124," ",REPT(" ",200)),1401,200)),"")</f>
        <v/>
      </c>
      <c r="L124">
        <f>SUBSTITUTE(SUBSTITUTE(SUBSTITUTE(D124,"年","-"),"組","-"),"番","")</f>
        <v/>
      </c>
      <c r="M124">
        <f>IF(D124="",0,IF(ISNUMBER(VALUE(SUBSTITUTE(L124,"-",""))),1,0))</f>
        <v/>
      </c>
      <c r="N124">
        <f>IF(M124=0,"",IFERROR(VALUE(TRIM(MID(SUBSTITUTE(L124,"-",REPT(" ",100)),101,100))),""))</f>
        <v/>
      </c>
      <c r="O124">
        <f>IF(M124=0,"",IFERROR(VALUE(TRIM(RIGHT(SUBSTITUTE(L124,"-",REPT(" ",100)),100))),""))</f>
        <v/>
      </c>
      <c r="P124">
        <f>IF(B124="","",TRIM(INDEX($D124:$K124,IF(M124=1,2,1))&amp;IF(AD124&gt;=2," "&amp;INDEX($D124:$K124,IF(M124=1,2,1)+1),"")&amp;IF(AD124&gt;=3," "&amp;INDEX($D124:$K124,IF(M124=1,2,1)+2),"")))</f>
        <v/>
      </c>
      <c r="Q124">
        <f>IF(C124&lt;2,"",TRIM(IF(AND(2&gt;=(IF(M124=1,2,1)+AD124),2&lt;=C124-IF(S124="",0,1)),E124&amp;" ","")&amp;IF(AND(3&gt;=(IF(M124=1,2,1)+AD124),3&lt;=C124-IF(S124="",0,1)),F124&amp;" ","")&amp;IF(AND(4&gt;=(IF(M124=1,2,1)+AD124),4&lt;=C124-IF(S124="",0,1)),G124&amp;" ","")&amp;IF(AND(5&gt;=(IF(M124=1,2,1)+AD124),5&lt;=C124-IF(S124="",0,1)),H124&amp;" ","")&amp;IF(AND(6&gt;=(IF(M124=1,2,1)+AD124),6&lt;=C124-IF(S124="",0,1)),I124&amp;" ","")&amp;IF(AND(7&gt;=(IF(M124=1,2,1)+AD124),7&lt;=C124-IF(S124="",0,1)),J124&amp;" ","")&amp;IF(AND(8&gt;=(IF(M124=1,2,1)+AD124),8&lt;=C124-IF(S124="",0,1)),K124&amp;" ","")))</f>
        <v/>
      </c>
      <c r="R124">
        <f>IF(Q124="","",IFERROR(INDEX(資格マスタ!$B:$B,MATCH(ASC(SUBSTITUTE(SUBSTITUTE(Q124," ",""),"　","")),資格マスタ!$D:$D,0)),Q124))</f>
        <v/>
      </c>
      <c r="S124" s="132">
        <f>IF(C124&lt;2,"",IFERROR(IF(OR(LEFT(INDEX(D124:K124,MIN(8,MAX(1,C124))),2)="令和",LEFT(INDEX(D124:K124,MIN(8,MAX(1,C124))),2)="平成",LEFT(INDEX(D124:K124,MIN(8,MAX(1,C124))),2)="昭和"),DATE(VALUE(MID(INDEX(D124:K124,MIN(8,MAX(1,C124))),3,FIND("年",INDEX(D124:K124,MIN(8,MAX(1,C124))))-3))+IF(LEFT(INDEX(D124:K124,MIN(8,MAX(1,C124))),2)="令和",2018,IF(LEFT(INDEX(D124:K124,MIN(8,MAX(1,C124))),2)="平成",1988,1925)),VALUE(MID(INDEX(D124:K124,MIN(8,MAX(1,C124))),FIND("年",INDEX(D124:K124,MIN(8,MAX(1,C124))))+1,FIND("月",INDEX(D124:K124,MIN(8,MAX(1,C124))))-FIND("年",INDEX(D124:K124,MIN(8,MAX(1,C124))))-1)),VALUE(SUBSTITUTE(MID(INDEX(D124:K124,MIN(8,MAX(1,C124))),FIND("月",INDEX(D124:K124,MIN(8,MAX(1,C124))))+1,10),"日",""))),DATE(VALUE(TRIM(MID(SUBSTITUTE(AA124,"/",REPT(" ",50)),1,50))),VALUE(TRIM(MID(SUBSTITUTE(AA124,"/",REPT(" ",50)),51,50))),VALUE(TRIM(MID(SUBSTITUTE(AA124,"/",REPT(" ",50)),101,50))))),IFERROR(DATEVALUE(INDEX(D124:K124,MIN(8,MAX(1,C124)))),"")))</f>
        <v/>
      </c>
      <c r="T124">
        <f>IF(B124="","",IF(AB124&lt;&gt;"",AB124,IFERROR(MATCH(SUBSTITUTE(SUBSTITUTE(P124," ",""),"　",""),入力!$AJ$5:$AJ$44,0),"")))</f>
        <v/>
      </c>
      <c r="U124">
        <f>IF(T124="","",INDEX(入力!$D$5:$D$44,T124))</f>
        <v/>
      </c>
      <c r="V124">
        <f>IF(B124="","",IF(T124="","要確認（名簿と照合できません）",IF(R124="","要確認（資格名がありません）",IF(S124="","要確認（取得日が読めません）",IF((IF(INDEX(入力!$N$5:$N$44,T124)=R124,1,0)+IF(INDEX(入力!$P$5:$P$44,T124)=R124,1,0)+IF(INDEX(入力!$R$5:$R$44,T124)=R124,1,0)+IF(INDEX(入力!$T$5:$T$44,T124)=R124,1,0)+IF(INDEX(入力!$V$5:$V$44,T124)=R124,1,0)+IF(INDEX(入力!$X$5:$X$44,T124)=R124,1,0))+(COUNTIFS($T$6:$T$205,T124,$R$6:$R$205,R124,$X$6:$X$205,"&lt;"&amp;X124))&gt;0,"重複","反映")))))</f>
        <v/>
      </c>
      <c r="W124">
        <f>IF(V124="反映",1,0)</f>
        <v/>
      </c>
      <c r="X124" t="n">
        <v>124</v>
      </c>
      <c r="Y124">
        <f>IF(W124=0,"",COUNTIFS($T$6:$T$205,T124,$W$6:$W$205,1,$S$6:$S$205,"&lt;"&amp;S124)+COUNTIFS($T$6:$T$205,T124,$W$6:$W$205,1,$S$6:$S$205,S124,$X$6:$X$205,"&lt;"&amp;X124)+1)</f>
        <v/>
      </c>
      <c r="Z124">
        <f>IF(Y124="","",T124&amp;"_"&amp;Y124)</f>
        <v/>
      </c>
      <c r="AA124">
        <f>SUBSTITUTE(SUBSTITUTE(SUBSTITUTE(SUBSTITUTE(SUBSTITUTE(INDEX(D124:K124,MIN(8,MAX(1,C124))),"年","/"),"月","/"),"日",""),"-","/"),".","/")</f>
        <v/>
      </c>
      <c r="AB124">
        <f>IFERROR(MATCH(O124,入力!$C$5:$C$44,0),"")</f>
        <v/>
      </c>
      <c r="AC124">
        <f>IF(AB124="","",INDEX(入力!$AJ$5:$AJ$44,AB124))</f>
        <v/>
      </c>
      <c r="AD124">
        <f>IF(INDEX($D124:$K124,IF(M124=1,2,1))=AC124,1,IF(INDEX($D124:$K124,IF(M124=1,2,1))&amp;INDEX($D124:$K124,IF(M124=1,2,1)+1)=AC124,2,IF(INDEX($D124:$K124,IF(M124=1,2,1))&amp;INDEX($D124:$K124,IF(M124=1,2,1)+1)&amp;INDEX($D124:$K124,IF(M124=1,2,1)+2)=AC124,3,IF(AB124&lt;&gt;"",2,IF(ISNUMBER(MATCH(INDEX($D124:$K124,IF(M124=1,2,1)),入力!$AJ$5:$AJ$44,0)),1,IF(ISNUMBER(MATCH(INDEX($D124:$K124,IF(M124=1,2,1))&amp;INDEX($D124:$K124,IF(M124=1,2,1)+1),入力!$AJ$5:$AJ$44,0)),2,IF(ISNUMBER(MATCH(INDEX($D124:$K124,IF(M124=1,2,1))&amp;INDEX($D124:$K124,IF(M124=1,2,1)+1)&amp;INDEX($D124:$K124,IF(M124=1,2,1)+2),入力!$AJ$5:$AJ$44,0)),3,2)))))))</f>
        <v/>
      </c>
    </row>
    <row r="125">
      <c r="A125" s="131" t="n"/>
      <c r="B125">
        <f>TRIM(SUBSTITUTE(SUBSTITUTE(SUBSTITUTE(A125,CHAR(9)," "),"　"," "),CHAR(160)," "))</f>
        <v/>
      </c>
      <c r="C125">
        <f>IF(B125="",0,LEN(B125)-LEN(SUBSTITUTE(B125," ",""))+1)</f>
        <v/>
      </c>
      <c r="D125">
        <f>IF(C125&gt;=1,TRIM(MID(SUBSTITUTE(B125," ",REPT(" ",200)),1,200)),"")</f>
        <v/>
      </c>
      <c r="E125">
        <f>IF(C125&gt;=2,TRIM(MID(SUBSTITUTE(B125," ",REPT(" ",200)),201,200)),"")</f>
        <v/>
      </c>
      <c r="F125">
        <f>IF(C125&gt;=3,TRIM(MID(SUBSTITUTE(B125," ",REPT(" ",200)),401,200)),"")</f>
        <v/>
      </c>
      <c r="G125">
        <f>IF(C125&gt;=4,TRIM(MID(SUBSTITUTE(B125," ",REPT(" ",200)),601,200)),"")</f>
        <v/>
      </c>
      <c r="H125">
        <f>IF(C125&gt;=5,TRIM(MID(SUBSTITUTE(B125," ",REPT(" ",200)),801,200)),"")</f>
        <v/>
      </c>
      <c r="I125">
        <f>IF(C125&gt;=6,TRIM(MID(SUBSTITUTE(B125," ",REPT(" ",200)),1001,200)),"")</f>
        <v/>
      </c>
      <c r="J125">
        <f>IF(C125&gt;=7,TRIM(MID(SUBSTITUTE(B125," ",REPT(" ",200)),1201,200)),"")</f>
        <v/>
      </c>
      <c r="K125">
        <f>IF(C125&gt;=8,TRIM(MID(SUBSTITUTE(B125," ",REPT(" ",200)),1401,200)),"")</f>
        <v/>
      </c>
      <c r="L125">
        <f>SUBSTITUTE(SUBSTITUTE(SUBSTITUTE(D125,"年","-"),"組","-"),"番","")</f>
        <v/>
      </c>
      <c r="M125">
        <f>IF(D125="",0,IF(ISNUMBER(VALUE(SUBSTITUTE(L125,"-",""))),1,0))</f>
        <v/>
      </c>
      <c r="N125">
        <f>IF(M125=0,"",IFERROR(VALUE(TRIM(MID(SUBSTITUTE(L125,"-",REPT(" ",100)),101,100))),""))</f>
        <v/>
      </c>
      <c r="O125">
        <f>IF(M125=0,"",IFERROR(VALUE(TRIM(RIGHT(SUBSTITUTE(L125,"-",REPT(" ",100)),100))),""))</f>
        <v/>
      </c>
      <c r="P125">
        <f>IF(B125="","",TRIM(INDEX($D125:$K125,IF(M125=1,2,1))&amp;IF(AD125&gt;=2," "&amp;INDEX($D125:$K125,IF(M125=1,2,1)+1),"")&amp;IF(AD125&gt;=3," "&amp;INDEX($D125:$K125,IF(M125=1,2,1)+2),"")))</f>
        <v/>
      </c>
      <c r="Q125">
        <f>IF(C125&lt;2,"",TRIM(IF(AND(2&gt;=(IF(M125=1,2,1)+AD125),2&lt;=C125-IF(S125="",0,1)),E125&amp;" ","")&amp;IF(AND(3&gt;=(IF(M125=1,2,1)+AD125),3&lt;=C125-IF(S125="",0,1)),F125&amp;" ","")&amp;IF(AND(4&gt;=(IF(M125=1,2,1)+AD125),4&lt;=C125-IF(S125="",0,1)),G125&amp;" ","")&amp;IF(AND(5&gt;=(IF(M125=1,2,1)+AD125),5&lt;=C125-IF(S125="",0,1)),H125&amp;" ","")&amp;IF(AND(6&gt;=(IF(M125=1,2,1)+AD125),6&lt;=C125-IF(S125="",0,1)),I125&amp;" ","")&amp;IF(AND(7&gt;=(IF(M125=1,2,1)+AD125),7&lt;=C125-IF(S125="",0,1)),J125&amp;" ","")&amp;IF(AND(8&gt;=(IF(M125=1,2,1)+AD125),8&lt;=C125-IF(S125="",0,1)),K125&amp;" ","")))</f>
        <v/>
      </c>
      <c r="R125">
        <f>IF(Q125="","",IFERROR(INDEX(資格マスタ!$B:$B,MATCH(ASC(SUBSTITUTE(SUBSTITUTE(Q125," ",""),"　","")),資格マスタ!$D:$D,0)),Q125))</f>
        <v/>
      </c>
      <c r="S125" s="132">
        <f>IF(C125&lt;2,"",IFERROR(IF(OR(LEFT(INDEX(D125:K125,MIN(8,MAX(1,C125))),2)="令和",LEFT(INDEX(D125:K125,MIN(8,MAX(1,C125))),2)="平成",LEFT(INDEX(D125:K125,MIN(8,MAX(1,C125))),2)="昭和"),DATE(VALUE(MID(INDEX(D125:K125,MIN(8,MAX(1,C125))),3,FIND("年",INDEX(D125:K125,MIN(8,MAX(1,C125))))-3))+IF(LEFT(INDEX(D125:K125,MIN(8,MAX(1,C125))),2)="令和",2018,IF(LEFT(INDEX(D125:K125,MIN(8,MAX(1,C125))),2)="平成",1988,1925)),VALUE(MID(INDEX(D125:K125,MIN(8,MAX(1,C125))),FIND("年",INDEX(D125:K125,MIN(8,MAX(1,C125))))+1,FIND("月",INDEX(D125:K125,MIN(8,MAX(1,C125))))-FIND("年",INDEX(D125:K125,MIN(8,MAX(1,C125))))-1)),VALUE(SUBSTITUTE(MID(INDEX(D125:K125,MIN(8,MAX(1,C125))),FIND("月",INDEX(D125:K125,MIN(8,MAX(1,C125))))+1,10),"日",""))),DATE(VALUE(TRIM(MID(SUBSTITUTE(AA125,"/",REPT(" ",50)),1,50))),VALUE(TRIM(MID(SUBSTITUTE(AA125,"/",REPT(" ",50)),51,50))),VALUE(TRIM(MID(SUBSTITUTE(AA125,"/",REPT(" ",50)),101,50))))),IFERROR(DATEVALUE(INDEX(D125:K125,MIN(8,MAX(1,C125)))),"")))</f>
        <v/>
      </c>
      <c r="T125">
        <f>IF(B125="","",IF(AB125&lt;&gt;"",AB125,IFERROR(MATCH(SUBSTITUTE(SUBSTITUTE(P125," ",""),"　",""),入力!$AJ$5:$AJ$44,0),"")))</f>
        <v/>
      </c>
      <c r="U125">
        <f>IF(T125="","",INDEX(入力!$D$5:$D$44,T125))</f>
        <v/>
      </c>
      <c r="V125">
        <f>IF(B125="","",IF(T125="","要確認（名簿と照合できません）",IF(R125="","要確認（資格名がありません）",IF(S125="","要確認（取得日が読めません）",IF((IF(INDEX(入力!$N$5:$N$44,T125)=R125,1,0)+IF(INDEX(入力!$P$5:$P$44,T125)=R125,1,0)+IF(INDEX(入力!$R$5:$R$44,T125)=R125,1,0)+IF(INDEX(入力!$T$5:$T$44,T125)=R125,1,0)+IF(INDEX(入力!$V$5:$V$44,T125)=R125,1,0)+IF(INDEX(入力!$X$5:$X$44,T125)=R125,1,0))+(COUNTIFS($T$6:$T$205,T125,$R$6:$R$205,R125,$X$6:$X$205,"&lt;"&amp;X125))&gt;0,"重複","反映")))))</f>
        <v/>
      </c>
      <c r="W125">
        <f>IF(V125="反映",1,0)</f>
        <v/>
      </c>
      <c r="X125" t="n">
        <v>125</v>
      </c>
      <c r="Y125">
        <f>IF(W125=0,"",COUNTIFS($T$6:$T$205,T125,$W$6:$W$205,1,$S$6:$S$205,"&lt;"&amp;S125)+COUNTIFS($T$6:$T$205,T125,$W$6:$W$205,1,$S$6:$S$205,S125,$X$6:$X$205,"&lt;"&amp;X125)+1)</f>
        <v/>
      </c>
      <c r="Z125">
        <f>IF(Y125="","",T125&amp;"_"&amp;Y125)</f>
        <v/>
      </c>
      <c r="AA125">
        <f>SUBSTITUTE(SUBSTITUTE(SUBSTITUTE(SUBSTITUTE(SUBSTITUTE(INDEX(D125:K125,MIN(8,MAX(1,C125))),"年","/"),"月","/"),"日",""),"-","/"),".","/")</f>
        <v/>
      </c>
      <c r="AB125">
        <f>IFERROR(MATCH(O125,入力!$C$5:$C$44,0),"")</f>
        <v/>
      </c>
      <c r="AC125">
        <f>IF(AB125="","",INDEX(入力!$AJ$5:$AJ$44,AB125))</f>
        <v/>
      </c>
      <c r="AD125">
        <f>IF(INDEX($D125:$K125,IF(M125=1,2,1))=AC125,1,IF(INDEX($D125:$K125,IF(M125=1,2,1))&amp;INDEX($D125:$K125,IF(M125=1,2,1)+1)=AC125,2,IF(INDEX($D125:$K125,IF(M125=1,2,1))&amp;INDEX($D125:$K125,IF(M125=1,2,1)+1)&amp;INDEX($D125:$K125,IF(M125=1,2,1)+2)=AC125,3,IF(AB125&lt;&gt;"",2,IF(ISNUMBER(MATCH(INDEX($D125:$K125,IF(M125=1,2,1)),入力!$AJ$5:$AJ$44,0)),1,IF(ISNUMBER(MATCH(INDEX($D125:$K125,IF(M125=1,2,1))&amp;INDEX($D125:$K125,IF(M125=1,2,1)+1),入力!$AJ$5:$AJ$44,0)),2,IF(ISNUMBER(MATCH(INDEX($D125:$K125,IF(M125=1,2,1))&amp;INDEX($D125:$K125,IF(M125=1,2,1)+1)&amp;INDEX($D125:$K125,IF(M125=1,2,1)+2),入力!$AJ$5:$AJ$44,0)),3,2)))))))</f>
        <v/>
      </c>
    </row>
    <row r="126">
      <c r="A126" s="131" t="n"/>
      <c r="B126">
        <f>TRIM(SUBSTITUTE(SUBSTITUTE(SUBSTITUTE(A126,CHAR(9)," "),"　"," "),CHAR(160)," "))</f>
        <v/>
      </c>
      <c r="C126">
        <f>IF(B126="",0,LEN(B126)-LEN(SUBSTITUTE(B126," ",""))+1)</f>
        <v/>
      </c>
      <c r="D126">
        <f>IF(C126&gt;=1,TRIM(MID(SUBSTITUTE(B126," ",REPT(" ",200)),1,200)),"")</f>
        <v/>
      </c>
      <c r="E126">
        <f>IF(C126&gt;=2,TRIM(MID(SUBSTITUTE(B126," ",REPT(" ",200)),201,200)),"")</f>
        <v/>
      </c>
      <c r="F126">
        <f>IF(C126&gt;=3,TRIM(MID(SUBSTITUTE(B126," ",REPT(" ",200)),401,200)),"")</f>
        <v/>
      </c>
      <c r="G126">
        <f>IF(C126&gt;=4,TRIM(MID(SUBSTITUTE(B126," ",REPT(" ",200)),601,200)),"")</f>
        <v/>
      </c>
      <c r="H126">
        <f>IF(C126&gt;=5,TRIM(MID(SUBSTITUTE(B126," ",REPT(" ",200)),801,200)),"")</f>
        <v/>
      </c>
      <c r="I126">
        <f>IF(C126&gt;=6,TRIM(MID(SUBSTITUTE(B126," ",REPT(" ",200)),1001,200)),"")</f>
        <v/>
      </c>
      <c r="J126">
        <f>IF(C126&gt;=7,TRIM(MID(SUBSTITUTE(B126," ",REPT(" ",200)),1201,200)),"")</f>
        <v/>
      </c>
      <c r="K126">
        <f>IF(C126&gt;=8,TRIM(MID(SUBSTITUTE(B126," ",REPT(" ",200)),1401,200)),"")</f>
        <v/>
      </c>
      <c r="L126">
        <f>SUBSTITUTE(SUBSTITUTE(SUBSTITUTE(D126,"年","-"),"組","-"),"番","")</f>
        <v/>
      </c>
      <c r="M126">
        <f>IF(D126="",0,IF(ISNUMBER(VALUE(SUBSTITUTE(L126,"-",""))),1,0))</f>
        <v/>
      </c>
      <c r="N126">
        <f>IF(M126=0,"",IFERROR(VALUE(TRIM(MID(SUBSTITUTE(L126,"-",REPT(" ",100)),101,100))),""))</f>
        <v/>
      </c>
      <c r="O126">
        <f>IF(M126=0,"",IFERROR(VALUE(TRIM(RIGHT(SUBSTITUTE(L126,"-",REPT(" ",100)),100))),""))</f>
        <v/>
      </c>
      <c r="P126">
        <f>IF(B126="","",TRIM(INDEX($D126:$K126,IF(M126=1,2,1))&amp;IF(AD126&gt;=2," "&amp;INDEX($D126:$K126,IF(M126=1,2,1)+1),"")&amp;IF(AD126&gt;=3," "&amp;INDEX($D126:$K126,IF(M126=1,2,1)+2),"")))</f>
        <v/>
      </c>
      <c r="Q126">
        <f>IF(C126&lt;2,"",TRIM(IF(AND(2&gt;=(IF(M126=1,2,1)+AD126),2&lt;=C126-IF(S126="",0,1)),E126&amp;" ","")&amp;IF(AND(3&gt;=(IF(M126=1,2,1)+AD126),3&lt;=C126-IF(S126="",0,1)),F126&amp;" ","")&amp;IF(AND(4&gt;=(IF(M126=1,2,1)+AD126),4&lt;=C126-IF(S126="",0,1)),G126&amp;" ","")&amp;IF(AND(5&gt;=(IF(M126=1,2,1)+AD126),5&lt;=C126-IF(S126="",0,1)),H126&amp;" ","")&amp;IF(AND(6&gt;=(IF(M126=1,2,1)+AD126),6&lt;=C126-IF(S126="",0,1)),I126&amp;" ","")&amp;IF(AND(7&gt;=(IF(M126=1,2,1)+AD126),7&lt;=C126-IF(S126="",0,1)),J126&amp;" ","")&amp;IF(AND(8&gt;=(IF(M126=1,2,1)+AD126),8&lt;=C126-IF(S126="",0,1)),K126&amp;" ","")))</f>
        <v/>
      </c>
      <c r="R126">
        <f>IF(Q126="","",IFERROR(INDEX(資格マスタ!$B:$B,MATCH(ASC(SUBSTITUTE(SUBSTITUTE(Q126," ",""),"　","")),資格マスタ!$D:$D,0)),Q126))</f>
        <v/>
      </c>
      <c r="S126" s="132">
        <f>IF(C126&lt;2,"",IFERROR(IF(OR(LEFT(INDEX(D126:K126,MIN(8,MAX(1,C126))),2)="令和",LEFT(INDEX(D126:K126,MIN(8,MAX(1,C126))),2)="平成",LEFT(INDEX(D126:K126,MIN(8,MAX(1,C126))),2)="昭和"),DATE(VALUE(MID(INDEX(D126:K126,MIN(8,MAX(1,C126))),3,FIND("年",INDEX(D126:K126,MIN(8,MAX(1,C126))))-3))+IF(LEFT(INDEX(D126:K126,MIN(8,MAX(1,C126))),2)="令和",2018,IF(LEFT(INDEX(D126:K126,MIN(8,MAX(1,C126))),2)="平成",1988,1925)),VALUE(MID(INDEX(D126:K126,MIN(8,MAX(1,C126))),FIND("年",INDEX(D126:K126,MIN(8,MAX(1,C126))))+1,FIND("月",INDEX(D126:K126,MIN(8,MAX(1,C126))))-FIND("年",INDEX(D126:K126,MIN(8,MAX(1,C126))))-1)),VALUE(SUBSTITUTE(MID(INDEX(D126:K126,MIN(8,MAX(1,C126))),FIND("月",INDEX(D126:K126,MIN(8,MAX(1,C126))))+1,10),"日",""))),DATE(VALUE(TRIM(MID(SUBSTITUTE(AA126,"/",REPT(" ",50)),1,50))),VALUE(TRIM(MID(SUBSTITUTE(AA126,"/",REPT(" ",50)),51,50))),VALUE(TRIM(MID(SUBSTITUTE(AA126,"/",REPT(" ",50)),101,50))))),IFERROR(DATEVALUE(INDEX(D126:K126,MIN(8,MAX(1,C126)))),"")))</f>
        <v/>
      </c>
      <c r="T126">
        <f>IF(B126="","",IF(AB126&lt;&gt;"",AB126,IFERROR(MATCH(SUBSTITUTE(SUBSTITUTE(P126," ",""),"　",""),入力!$AJ$5:$AJ$44,0),"")))</f>
        <v/>
      </c>
      <c r="U126">
        <f>IF(T126="","",INDEX(入力!$D$5:$D$44,T126))</f>
        <v/>
      </c>
      <c r="V126">
        <f>IF(B126="","",IF(T126="","要確認（名簿と照合できません）",IF(R126="","要確認（資格名がありません）",IF(S126="","要確認（取得日が読めません）",IF((IF(INDEX(入力!$N$5:$N$44,T126)=R126,1,0)+IF(INDEX(入力!$P$5:$P$44,T126)=R126,1,0)+IF(INDEX(入力!$R$5:$R$44,T126)=R126,1,0)+IF(INDEX(入力!$T$5:$T$44,T126)=R126,1,0)+IF(INDEX(入力!$V$5:$V$44,T126)=R126,1,0)+IF(INDEX(入力!$X$5:$X$44,T126)=R126,1,0))+(COUNTIFS($T$6:$T$205,T126,$R$6:$R$205,R126,$X$6:$X$205,"&lt;"&amp;X126))&gt;0,"重複","反映")))))</f>
        <v/>
      </c>
      <c r="W126">
        <f>IF(V126="反映",1,0)</f>
        <v/>
      </c>
      <c r="X126" t="n">
        <v>126</v>
      </c>
      <c r="Y126">
        <f>IF(W126=0,"",COUNTIFS($T$6:$T$205,T126,$W$6:$W$205,1,$S$6:$S$205,"&lt;"&amp;S126)+COUNTIFS($T$6:$T$205,T126,$W$6:$W$205,1,$S$6:$S$205,S126,$X$6:$X$205,"&lt;"&amp;X126)+1)</f>
        <v/>
      </c>
      <c r="Z126">
        <f>IF(Y126="","",T126&amp;"_"&amp;Y126)</f>
        <v/>
      </c>
      <c r="AA126">
        <f>SUBSTITUTE(SUBSTITUTE(SUBSTITUTE(SUBSTITUTE(SUBSTITUTE(INDEX(D126:K126,MIN(8,MAX(1,C126))),"年","/"),"月","/"),"日",""),"-","/"),".","/")</f>
        <v/>
      </c>
      <c r="AB126">
        <f>IFERROR(MATCH(O126,入力!$C$5:$C$44,0),"")</f>
        <v/>
      </c>
      <c r="AC126">
        <f>IF(AB126="","",INDEX(入力!$AJ$5:$AJ$44,AB126))</f>
        <v/>
      </c>
      <c r="AD126">
        <f>IF(INDEX($D126:$K126,IF(M126=1,2,1))=AC126,1,IF(INDEX($D126:$K126,IF(M126=1,2,1))&amp;INDEX($D126:$K126,IF(M126=1,2,1)+1)=AC126,2,IF(INDEX($D126:$K126,IF(M126=1,2,1))&amp;INDEX($D126:$K126,IF(M126=1,2,1)+1)&amp;INDEX($D126:$K126,IF(M126=1,2,1)+2)=AC126,3,IF(AB126&lt;&gt;"",2,IF(ISNUMBER(MATCH(INDEX($D126:$K126,IF(M126=1,2,1)),入力!$AJ$5:$AJ$44,0)),1,IF(ISNUMBER(MATCH(INDEX($D126:$K126,IF(M126=1,2,1))&amp;INDEX($D126:$K126,IF(M126=1,2,1)+1),入力!$AJ$5:$AJ$44,0)),2,IF(ISNUMBER(MATCH(INDEX($D126:$K126,IF(M126=1,2,1))&amp;INDEX($D126:$K126,IF(M126=1,2,1)+1)&amp;INDEX($D126:$K126,IF(M126=1,2,1)+2),入力!$AJ$5:$AJ$44,0)),3,2)))))))</f>
        <v/>
      </c>
    </row>
    <row r="127">
      <c r="A127" s="131" t="n"/>
      <c r="B127">
        <f>TRIM(SUBSTITUTE(SUBSTITUTE(SUBSTITUTE(A127,CHAR(9)," "),"　"," "),CHAR(160)," "))</f>
        <v/>
      </c>
      <c r="C127">
        <f>IF(B127="",0,LEN(B127)-LEN(SUBSTITUTE(B127," ",""))+1)</f>
        <v/>
      </c>
      <c r="D127">
        <f>IF(C127&gt;=1,TRIM(MID(SUBSTITUTE(B127," ",REPT(" ",200)),1,200)),"")</f>
        <v/>
      </c>
      <c r="E127">
        <f>IF(C127&gt;=2,TRIM(MID(SUBSTITUTE(B127," ",REPT(" ",200)),201,200)),"")</f>
        <v/>
      </c>
      <c r="F127">
        <f>IF(C127&gt;=3,TRIM(MID(SUBSTITUTE(B127," ",REPT(" ",200)),401,200)),"")</f>
        <v/>
      </c>
      <c r="G127">
        <f>IF(C127&gt;=4,TRIM(MID(SUBSTITUTE(B127," ",REPT(" ",200)),601,200)),"")</f>
        <v/>
      </c>
      <c r="H127">
        <f>IF(C127&gt;=5,TRIM(MID(SUBSTITUTE(B127," ",REPT(" ",200)),801,200)),"")</f>
        <v/>
      </c>
      <c r="I127">
        <f>IF(C127&gt;=6,TRIM(MID(SUBSTITUTE(B127," ",REPT(" ",200)),1001,200)),"")</f>
        <v/>
      </c>
      <c r="J127">
        <f>IF(C127&gt;=7,TRIM(MID(SUBSTITUTE(B127," ",REPT(" ",200)),1201,200)),"")</f>
        <v/>
      </c>
      <c r="K127">
        <f>IF(C127&gt;=8,TRIM(MID(SUBSTITUTE(B127," ",REPT(" ",200)),1401,200)),"")</f>
        <v/>
      </c>
      <c r="L127">
        <f>SUBSTITUTE(SUBSTITUTE(SUBSTITUTE(D127,"年","-"),"組","-"),"番","")</f>
        <v/>
      </c>
      <c r="M127">
        <f>IF(D127="",0,IF(ISNUMBER(VALUE(SUBSTITUTE(L127,"-",""))),1,0))</f>
        <v/>
      </c>
      <c r="N127">
        <f>IF(M127=0,"",IFERROR(VALUE(TRIM(MID(SUBSTITUTE(L127,"-",REPT(" ",100)),101,100))),""))</f>
        <v/>
      </c>
      <c r="O127">
        <f>IF(M127=0,"",IFERROR(VALUE(TRIM(RIGHT(SUBSTITUTE(L127,"-",REPT(" ",100)),100))),""))</f>
        <v/>
      </c>
      <c r="P127">
        <f>IF(B127="","",TRIM(INDEX($D127:$K127,IF(M127=1,2,1))&amp;IF(AD127&gt;=2," "&amp;INDEX($D127:$K127,IF(M127=1,2,1)+1),"")&amp;IF(AD127&gt;=3," "&amp;INDEX($D127:$K127,IF(M127=1,2,1)+2),"")))</f>
        <v/>
      </c>
      <c r="Q127">
        <f>IF(C127&lt;2,"",TRIM(IF(AND(2&gt;=(IF(M127=1,2,1)+AD127),2&lt;=C127-IF(S127="",0,1)),E127&amp;" ","")&amp;IF(AND(3&gt;=(IF(M127=1,2,1)+AD127),3&lt;=C127-IF(S127="",0,1)),F127&amp;" ","")&amp;IF(AND(4&gt;=(IF(M127=1,2,1)+AD127),4&lt;=C127-IF(S127="",0,1)),G127&amp;" ","")&amp;IF(AND(5&gt;=(IF(M127=1,2,1)+AD127),5&lt;=C127-IF(S127="",0,1)),H127&amp;" ","")&amp;IF(AND(6&gt;=(IF(M127=1,2,1)+AD127),6&lt;=C127-IF(S127="",0,1)),I127&amp;" ","")&amp;IF(AND(7&gt;=(IF(M127=1,2,1)+AD127),7&lt;=C127-IF(S127="",0,1)),J127&amp;" ","")&amp;IF(AND(8&gt;=(IF(M127=1,2,1)+AD127),8&lt;=C127-IF(S127="",0,1)),K127&amp;" ","")))</f>
        <v/>
      </c>
      <c r="R127">
        <f>IF(Q127="","",IFERROR(INDEX(資格マスタ!$B:$B,MATCH(ASC(SUBSTITUTE(SUBSTITUTE(Q127," ",""),"　","")),資格マスタ!$D:$D,0)),Q127))</f>
        <v/>
      </c>
      <c r="S127" s="132">
        <f>IF(C127&lt;2,"",IFERROR(IF(OR(LEFT(INDEX(D127:K127,MIN(8,MAX(1,C127))),2)="令和",LEFT(INDEX(D127:K127,MIN(8,MAX(1,C127))),2)="平成",LEFT(INDEX(D127:K127,MIN(8,MAX(1,C127))),2)="昭和"),DATE(VALUE(MID(INDEX(D127:K127,MIN(8,MAX(1,C127))),3,FIND("年",INDEX(D127:K127,MIN(8,MAX(1,C127))))-3))+IF(LEFT(INDEX(D127:K127,MIN(8,MAX(1,C127))),2)="令和",2018,IF(LEFT(INDEX(D127:K127,MIN(8,MAX(1,C127))),2)="平成",1988,1925)),VALUE(MID(INDEX(D127:K127,MIN(8,MAX(1,C127))),FIND("年",INDEX(D127:K127,MIN(8,MAX(1,C127))))+1,FIND("月",INDEX(D127:K127,MIN(8,MAX(1,C127))))-FIND("年",INDEX(D127:K127,MIN(8,MAX(1,C127))))-1)),VALUE(SUBSTITUTE(MID(INDEX(D127:K127,MIN(8,MAX(1,C127))),FIND("月",INDEX(D127:K127,MIN(8,MAX(1,C127))))+1,10),"日",""))),DATE(VALUE(TRIM(MID(SUBSTITUTE(AA127,"/",REPT(" ",50)),1,50))),VALUE(TRIM(MID(SUBSTITUTE(AA127,"/",REPT(" ",50)),51,50))),VALUE(TRIM(MID(SUBSTITUTE(AA127,"/",REPT(" ",50)),101,50))))),IFERROR(DATEVALUE(INDEX(D127:K127,MIN(8,MAX(1,C127)))),"")))</f>
        <v/>
      </c>
      <c r="T127">
        <f>IF(B127="","",IF(AB127&lt;&gt;"",AB127,IFERROR(MATCH(SUBSTITUTE(SUBSTITUTE(P127," ",""),"　",""),入力!$AJ$5:$AJ$44,0),"")))</f>
        <v/>
      </c>
      <c r="U127">
        <f>IF(T127="","",INDEX(入力!$D$5:$D$44,T127))</f>
        <v/>
      </c>
      <c r="V127">
        <f>IF(B127="","",IF(T127="","要確認（名簿と照合できません）",IF(R127="","要確認（資格名がありません）",IF(S127="","要確認（取得日が読めません）",IF((IF(INDEX(入力!$N$5:$N$44,T127)=R127,1,0)+IF(INDEX(入力!$P$5:$P$44,T127)=R127,1,0)+IF(INDEX(入力!$R$5:$R$44,T127)=R127,1,0)+IF(INDEX(入力!$T$5:$T$44,T127)=R127,1,0)+IF(INDEX(入力!$V$5:$V$44,T127)=R127,1,0)+IF(INDEX(入力!$X$5:$X$44,T127)=R127,1,0))+(COUNTIFS($T$6:$T$205,T127,$R$6:$R$205,R127,$X$6:$X$205,"&lt;"&amp;X127))&gt;0,"重複","反映")))))</f>
        <v/>
      </c>
      <c r="W127">
        <f>IF(V127="反映",1,0)</f>
        <v/>
      </c>
      <c r="X127" t="n">
        <v>127</v>
      </c>
      <c r="Y127">
        <f>IF(W127=0,"",COUNTIFS($T$6:$T$205,T127,$W$6:$W$205,1,$S$6:$S$205,"&lt;"&amp;S127)+COUNTIFS($T$6:$T$205,T127,$W$6:$W$205,1,$S$6:$S$205,S127,$X$6:$X$205,"&lt;"&amp;X127)+1)</f>
        <v/>
      </c>
      <c r="Z127">
        <f>IF(Y127="","",T127&amp;"_"&amp;Y127)</f>
        <v/>
      </c>
      <c r="AA127">
        <f>SUBSTITUTE(SUBSTITUTE(SUBSTITUTE(SUBSTITUTE(SUBSTITUTE(INDEX(D127:K127,MIN(8,MAX(1,C127))),"年","/"),"月","/"),"日",""),"-","/"),".","/")</f>
        <v/>
      </c>
      <c r="AB127">
        <f>IFERROR(MATCH(O127,入力!$C$5:$C$44,0),"")</f>
        <v/>
      </c>
      <c r="AC127">
        <f>IF(AB127="","",INDEX(入力!$AJ$5:$AJ$44,AB127))</f>
        <v/>
      </c>
      <c r="AD127">
        <f>IF(INDEX($D127:$K127,IF(M127=1,2,1))=AC127,1,IF(INDEX($D127:$K127,IF(M127=1,2,1))&amp;INDEX($D127:$K127,IF(M127=1,2,1)+1)=AC127,2,IF(INDEX($D127:$K127,IF(M127=1,2,1))&amp;INDEX($D127:$K127,IF(M127=1,2,1)+1)&amp;INDEX($D127:$K127,IF(M127=1,2,1)+2)=AC127,3,IF(AB127&lt;&gt;"",2,IF(ISNUMBER(MATCH(INDEX($D127:$K127,IF(M127=1,2,1)),入力!$AJ$5:$AJ$44,0)),1,IF(ISNUMBER(MATCH(INDEX($D127:$K127,IF(M127=1,2,1))&amp;INDEX($D127:$K127,IF(M127=1,2,1)+1),入力!$AJ$5:$AJ$44,0)),2,IF(ISNUMBER(MATCH(INDEX($D127:$K127,IF(M127=1,2,1))&amp;INDEX($D127:$K127,IF(M127=1,2,1)+1)&amp;INDEX($D127:$K127,IF(M127=1,2,1)+2),入力!$AJ$5:$AJ$44,0)),3,2)))))))</f>
        <v/>
      </c>
    </row>
    <row r="128">
      <c r="A128" s="131" t="n"/>
      <c r="B128">
        <f>TRIM(SUBSTITUTE(SUBSTITUTE(SUBSTITUTE(A128,CHAR(9)," "),"　"," "),CHAR(160)," "))</f>
        <v/>
      </c>
      <c r="C128">
        <f>IF(B128="",0,LEN(B128)-LEN(SUBSTITUTE(B128," ",""))+1)</f>
        <v/>
      </c>
      <c r="D128">
        <f>IF(C128&gt;=1,TRIM(MID(SUBSTITUTE(B128," ",REPT(" ",200)),1,200)),"")</f>
        <v/>
      </c>
      <c r="E128">
        <f>IF(C128&gt;=2,TRIM(MID(SUBSTITUTE(B128," ",REPT(" ",200)),201,200)),"")</f>
        <v/>
      </c>
      <c r="F128">
        <f>IF(C128&gt;=3,TRIM(MID(SUBSTITUTE(B128," ",REPT(" ",200)),401,200)),"")</f>
        <v/>
      </c>
      <c r="G128">
        <f>IF(C128&gt;=4,TRIM(MID(SUBSTITUTE(B128," ",REPT(" ",200)),601,200)),"")</f>
        <v/>
      </c>
      <c r="H128">
        <f>IF(C128&gt;=5,TRIM(MID(SUBSTITUTE(B128," ",REPT(" ",200)),801,200)),"")</f>
        <v/>
      </c>
      <c r="I128">
        <f>IF(C128&gt;=6,TRIM(MID(SUBSTITUTE(B128," ",REPT(" ",200)),1001,200)),"")</f>
        <v/>
      </c>
      <c r="J128">
        <f>IF(C128&gt;=7,TRIM(MID(SUBSTITUTE(B128," ",REPT(" ",200)),1201,200)),"")</f>
        <v/>
      </c>
      <c r="K128">
        <f>IF(C128&gt;=8,TRIM(MID(SUBSTITUTE(B128," ",REPT(" ",200)),1401,200)),"")</f>
        <v/>
      </c>
      <c r="L128">
        <f>SUBSTITUTE(SUBSTITUTE(SUBSTITUTE(D128,"年","-"),"組","-"),"番","")</f>
        <v/>
      </c>
      <c r="M128">
        <f>IF(D128="",0,IF(ISNUMBER(VALUE(SUBSTITUTE(L128,"-",""))),1,0))</f>
        <v/>
      </c>
      <c r="N128">
        <f>IF(M128=0,"",IFERROR(VALUE(TRIM(MID(SUBSTITUTE(L128,"-",REPT(" ",100)),101,100))),""))</f>
        <v/>
      </c>
      <c r="O128">
        <f>IF(M128=0,"",IFERROR(VALUE(TRIM(RIGHT(SUBSTITUTE(L128,"-",REPT(" ",100)),100))),""))</f>
        <v/>
      </c>
      <c r="P128">
        <f>IF(B128="","",TRIM(INDEX($D128:$K128,IF(M128=1,2,1))&amp;IF(AD128&gt;=2," "&amp;INDEX($D128:$K128,IF(M128=1,2,1)+1),"")&amp;IF(AD128&gt;=3," "&amp;INDEX($D128:$K128,IF(M128=1,2,1)+2),"")))</f>
        <v/>
      </c>
      <c r="Q128">
        <f>IF(C128&lt;2,"",TRIM(IF(AND(2&gt;=(IF(M128=1,2,1)+AD128),2&lt;=C128-IF(S128="",0,1)),E128&amp;" ","")&amp;IF(AND(3&gt;=(IF(M128=1,2,1)+AD128),3&lt;=C128-IF(S128="",0,1)),F128&amp;" ","")&amp;IF(AND(4&gt;=(IF(M128=1,2,1)+AD128),4&lt;=C128-IF(S128="",0,1)),G128&amp;" ","")&amp;IF(AND(5&gt;=(IF(M128=1,2,1)+AD128),5&lt;=C128-IF(S128="",0,1)),H128&amp;" ","")&amp;IF(AND(6&gt;=(IF(M128=1,2,1)+AD128),6&lt;=C128-IF(S128="",0,1)),I128&amp;" ","")&amp;IF(AND(7&gt;=(IF(M128=1,2,1)+AD128),7&lt;=C128-IF(S128="",0,1)),J128&amp;" ","")&amp;IF(AND(8&gt;=(IF(M128=1,2,1)+AD128),8&lt;=C128-IF(S128="",0,1)),K128&amp;" ","")))</f>
        <v/>
      </c>
      <c r="R128">
        <f>IF(Q128="","",IFERROR(INDEX(資格マスタ!$B:$B,MATCH(ASC(SUBSTITUTE(SUBSTITUTE(Q128," ",""),"　","")),資格マスタ!$D:$D,0)),Q128))</f>
        <v/>
      </c>
      <c r="S128" s="132">
        <f>IF(C128&lt;2,"",IFERROR(IF(OR(LEFT(INDEX(D128:K128,MIN(8,MAX(1,C128))),2)="令和",LEFT(INDEX(D128:K128,MIN(8,MAX(1,C128))),2)="平成",LEFT(INDEX(D128:K128,MIN(8,MAX(1,C128))),2)="昭和"),DATE(VALUE(MID(INDEX(D128:K128,MIN(8,MAX(1,C128))),3,FIND("年",INDEX(D128:K128,MIN(8,MAX(1,C128))))-3))+IF(LEFT(INDEX(D128:K128,MIN(8,MAX(1,C128))),2)="令和",2018,IF(LEFT(INDEX(D128:K128,MIN(8,MAX(1,C128))),2)="平成",1988,1925)),VALUE(MID(INDEX(D128:K128,MIN(8,MAX(1,C128))),FIND("年",INDEX(D128:K128,MIN(8,MAX(1,C128))))+1,FIND("月",INDEX(D128:K128,MIN(8,MAX(1,C128))))-FIND("年",INDEX(D128:K128,MIN(8,MAX(1,C128))))-1)),VALUE(SUBSTITUTE(MID(INDEX(D128:K128,MIN(8,MAX(1,C128))),FIND("月",INDEX(D128:K128,MIN(8,MAX(1,C128))))+1,10),"日",""))),DATE(VALUE(TRIM(MID(SUBSTITUTE(AA128,"/",REPT(" ",50)),1,50))),VALUE(TRIM(MID(SUBSTITUTE(AA128,"/",REPT(" ",50)),51,50))),VALUE(TRIM(MID(SUBSTITUTE(AA128,"/",REPT(" ",50)),101,50))))),IFERROR(DATEVALUE(INDEX(D128:K128,MIN(8,MAX(1,C128)))),"")))</f>
        <v/>
      </c>
      <c r="T128">
        <f>IF(B128="","",IF(AB128&lt;&gt;"",AB128,IFERROR(MATCH(SUBSTITUTE(SUBSTITUTE(P128," ",""),"　",""),入力!$AJ$5:$AJ$44,0),"")))</f>
        <v/>
      </c>
      <c r="U128">
        <f>IF(T128="","",INDEX(入力!$D$5:$D$44,T128))</f>
        <v/>
      </c>
      <c r="V128">
        <f>IF(B128="","",IF(T128="","要確認（名簿と照合できません）",IF(R128="","要確認（資格名がありません）",IF(S128="","要確認（取得日が読めません）",IF((IF(INDEX(入力!$N$5:$N$44,T128)=R128,1,0)+IF(INDEX(入力!$P$5:$P$44,T128)=R128,1,0)+IF(INDEX(入力!$R$5:$R$44,T128)=R128,1,0)+IF(INDEX(入力!$T$5:$T$44,T128)=R128,1,0)+IF(INDEX(入力!$V$5:$V$44,T128)=R128,1,0)+IF(INDEX(入力!$X$5:$X$44,T128)=R128,1,0))+(COUNTIFS($T$6:$T$205,T128,$R$6:$R$205,R128,$X$6:$X$205,"&lt;"&amp;X128))&gt;0,"重複","反映")))))</f>
        <v/>
      </c>
      <c r="W128">
        <f>IF(V128="反映",1,0)</f>
        <v/>
      </c>
      <c r="X128" t="n">
        <v>128</v>
      </c>
      <c r="Y128">
        <f>IF(W128=0,"",COUNTIFS($T$6:$T$205,T128,$W$6:$W$205,1,$S$6:$S$205,"&lt;"&amp;S128)+COUNTIFS($T$6:$T$205,T128,$W$6:$W$205,1,$S$6:$S$205,S128,$X$6:$X$205,"&lt;"&amp;X128)+1)</f>
        <v/>
      </c>
      <c r="Z128">
        <f>IF(Y128="","",T128&amp;"_"&amp;Y128)</f>
        <v/>
      </c>
      <c r="AA128">
        <f>SUBSTITUTE(SUBSTITUTE(SUBSTITUTE(SUBSTITUTE(SUBSTITUTE(INDEX(D128:K128,MIN(8,MAX(1,C128))),"年","/"),"月","/"),"日",""),"-","/"),".","/")</f>
        <v/>
      </c>
      <c r="AB128">
        <f>IFERROR(MATCH(O128,入力!$C$5:$C$44,0),"")</f>
        <v/>
      </c>
      <c r="AC128">
        <f>IF(AB128="","",INDEX(入力!$AJ$5:$AJ$44,AB128))</f>
        <v/>
      </c>
      <c r="AD128">
        <f>IF(INDEX($D128:$K128,IF(M128=1,2,1))=AC128,1,IF(INDEX($D128:$K128,IF(M128=1,2,1))&amp;INDEX($D128:$K128,IF(M128=1,2,1)+1)=AC128,2,IF(INDEX($D128:$K128,IF(M128=1,2,1))&amp;INDEX($D128:$K128,IF(M128=1,2,1)+1)&amp;INDEX($D128:$K128,IF(M128=1,2,1)+2)=AC128,3,IF(AB128&lt;&gt;"",2,IF(ISNUMBER(MATCH(INDEX($D128:$K128,IF(M128=1,2,1)),入力!$AJ$5:$AJ$44,0)),1,IF(ISNUMBER(MATCH(INDEX($D128:$K128,IF(M128=1,2,1))&amp;INDEX($D128:$K128,IF(M128=1,2,1)+1),入力!$AJ$5:$AJ$44,0)),2,IF(ISNUMBER(MATCH(INDEX($D128:$K128,IF(M128=1,2,1))&amp;INDEX($D128:$K128,IF(M128=1,2,1)+1)&amp;INDEX($D128:$K128,IF(M128=1,2,1)+2),入力!$AJ$5:$AJ$44,0)),3,2)))))))</f>
        <v/>
      </c>
    </row>
    <row r="129">
      <c r="A129" s="131" t="n"/>
      <c r="B129">
        <f>TRIM(SUBSTITUTE(SUBSTITUTE(SUBSTITUTE(A129,CHAR(9)," "),"　"," "),CHAR(160)," "))</f>
        <v/>
      </c>
      <c r="C129">
        <f>IF(B129="",0,LEN(B129)-LEN(SUBSTITUTE(B129," ",""))+1)</f>
        <v/>
      </c>
      <c r="D129">
        <f>IF(C129&gt;=1,TRIM(MID(SUBSTITUTE(B129," ",REPT(" ",200)),1,200)),"")</f>
        <v/>
      </c>
      <c r="E129">
        <f>IF(C129&gt;=2,TRIM(MID(SUBSTITUTE(B129," ",REPT(" ",200)),201,200)),"")</f>
        <v/>
      </c>
      <c r="F129">
        <f>IF(C129&gt;=3,TRIM(MID(SUBSTITUTE(B129," ",REPT(" ",200)),401,200)),"")</f>
        <v/>
      </c>
      <c r="G129">
        <f>IF(C129&gt;=4,TRIM(MID(SUBSTITUTE(B129," ",REPT(" ",200)),601,200)),"")</f>
        <v/>
      </c>
      <c r="H129">
        <f>IF(C129&gt;=5,TRIM(MID(SUBSTITUTE(B129," ",REPT(" ",200)),801,200)),"")</f>
        <v/>
      </c>
      <c r="I129">
        <f>IF(C129&gt;=6,TRIM(MID(SUBSTITUTE(B129," ",REPT(" ",200)),1001,200)),"")</f>
        <v/>
      </c>
      <c r="J129">
        <f>IF(C129&gt;=7,TRIM(MID(SUBSTITUTE(B129," ",REPT(" ",200)),1201,200)),"")</f>
        <v/>
      </c>
      <c r="K129">
        <f>IF(C129&gt;=8,TRIM(MID(SUBSTITUTE(B129," ",REPT(" ",200)),1401,200)),"")</f>
        <v/>
      </c>
      <c r="L129">
        <f>SUBSTITUTE(SUBSTITUTE(SUBSTITUTE(D129,"年","-"),"組","-"),"番","")</f>
        <v/>
      </c>
      <c r="M129">
        <f>IF(D129="",0,IF(ISNUMBER(VALUE(SUBSTITUTE(L129,"-",""))),1,0))</f>
        <v/>
      </c>
      <c r="N129">
        <f>IF(M129=0,"",IFERROR(VALUE(TRIM(MID(SUBSTITUTE(L129,"-",REPT(" ",100)),101,100))),""))</f>
        <v/>
      </c>
      <c r="O129">
        <f>IF(M129=0,"",IFERROR(VALUE(TRIM(RIGHT(SUBSTITUTE(L129,"-",REPT(" ",100)),100))),""))</f>
        <v/>
      </c>
      <c r="P129">
        <f>IF(B129="","",TRIM(INDEX($D129:$K129,IF(M129=1,2,1))&amp;IF(AD129&gt;=2," "&amp;INDEX($D129:$K129,IF(M129=1,2,1)+1),"")&amp;IF(AD129&gt;=3," "&amp;INDEX($D129:$K129,IF(M129=1,2,1)+2),"")))</f>
        <v/>
      </c>
      <c r="Q129">
        <f>IF(C129&lt;2,"",TRIM(IF(AND(2&gt;=(IF(M129=1,2,1)+AD129),2&lt;=C129-IF(S129="",0,1)),E129&amp;" ","")&amp;IF(AND(3&gt;=(IF(M129=1,2,1)+AD129),3&lt;=C129-IF(S129="",0,1)),F129&amp;" ","")&amp;IF(AND(4&gt;=(IF(M129=1,2,1)+AD129),4&lt;=C129-IF(S129="",0,1)),G129&amp;" ","")&amp;IF(AND(5&gt;=(IF(M129=1,2,1)+AD129),5&lt;=C129-IF(S129="",0,1)),H129&amp;" ","")&amp;IF(AND(6&gt;=(IF(M129=1,2,1)+AD129),6&lt;=C129-IF(S129="",0,1)),I129&amp;" ","")&amp;IF(AND(7&gt;=(IF(M129=1,2,1)+AD129),7&lt;=C129-IF(S129="",0,1)),J129&amp;" ","")&amp;IF(AND(8&gt;=(IF(M129=1,2,1)+AD129),8&lt;=C129-IF(S129="",0,1)),K129&amp;" ","")))</f>
        <v/>
      </c>
      <c r="R129">
        <f>IF(Q129="","",IFERROR(INDEX(資格マスタ!$B:$B,MATCH(ASC(SUBSTITUTE(SUBSTITUTE(Q129," ",""),"　","")),資格マスタ!$D:$D,0)),Q129))</f>
        <v/>
      </c>
      <c r="S129" s="132">
        <f>IF(C129&lt;2,"",IFERROR(IF(OR(LEFT(INDEX(D129:K129,MIN(8,MAX(1,C129))),2)="令和",LEFT(INDEX(D129:K129,MIN(8,MAX(1,C129))),2)="平成",LEFT(INDEX(D129:K129,MIN(8,MAX(1,C129))),2)="昭和"),DATE(VALUE(MID(INDEX(D129:K129,MIN(8,MAX(1,C129))),3,FIND("年",INDEX(D129:K129,MIN(8,MAX(1,C129))))-3))+IF(LEFT(INDEX(D129:K129,MIN(8,MAX(1,C129))),2)="令和",2018,IF(LEFT(INDEX(D129:K129,MIN(8,MAX(1,C129))),2)="平成",1988,1925)),VALUE(MID(INDEX(D129:K129,MIN(8,MAX(1,C129))),FIND("年",INDEX(D129:K129,MIN(8,MAX(1,C129))))+1,FIND("月",INDEX(D129:K129,MIN(8,MAX(1,C129))))-FIND("年",INDEX(D129:K129,MIN(8,MAX(1,C129))))-1)),VALUE(SUBSTITUTE(MID(INDEX(D129:K129,MIN(8,MAX(1,C129))),FIND("月",INDEX(D129:K129,MIN(8,MAX(1,C129))))+1,10),"日",""))),DATE(VALUE(TRIM(MID(SUBSTITUTE(AA129,"/",REPT(" ",50)),1,50))),VALUE(TRIM(MID(SUBSTITUTE(AA129,"/",REPT(" ",50)),51,50))),VALUE(TRIM(MID(SUBSTITUTE(AA129,"/",REPT(" ",50)),101,50))))),IFERROR(DATEVALUE(INDEX(D129:K129,MIN(8,MAX(1,C129)))),"")))</f>
        <v/>
      </c>
      <c r="T129">
        <f>IF(B129="","",IF(AB129&lt;&gt;"",AB129,IFERROR(MATCH(SUBSTITUTE(SUBSTITUTE(P129," ",""),"　",""),入力!$AJ$5:$AJ$44,0),"")))</f>
        <v/>
      </c>
      <c r="U129">
        <f>IF(T129="","",INDEX(入力!$D$5:$D$44,T129))</f>
        <v/>
      </c>
      <c r="V129">
        <f>IF(B129="","",IF(T129="","要確認（名簿と照合できません）",IF(R129="","要確認（資格名がありません）",IF(S129="","要確認（取得日が読めません）",IF((IF(INDEX(入力!$N$5:$N$44,T129)=R129,1,0)+IF(INDEX(入力!$P$5:$P$44,T129)=R129,1,0)+IF(INDEX(入力!$R$5:$R$44,T129)=R129,1,0)+IF(INDEX(入力!$T$5:$T$44,T129)=R129,1,0)+IF(INDEX(入力!$V$5:$V$44,T129)=R129,1,0)+IF(INDEX(入力!$X$5:$X$44,T129)=R129,1,0))+(COUNTIFS($T$6:$T$205,T129,$R$6:$R$205,R129,$X$6:$X$205,"&lt;"&amp;X129))&gt;0,"重複","反映")))))</f>
        <v/>
      </c>
      <c r="W129">
        <f>IF(V129="反映",1,0)</f>
        <v/>
      </c>
      <c r="X129" t="n">
        <v>129</v>
      </c>
      <c r="Y129">
        <f>IF(W129=0,"",COUNTIFS($T$6:$T$205,T129,$W$6:$W$205,1,$S$6:$S$205,"&lt;"&amp;S129)+COUNTIFS($T$6:$T$205,T129,$W$6:$W$205,1,$S$6:$S$205,S129,$X$6:$X$205,"&lt;"&amp;X129)+1)</f>
        <v/>
      </c>
      <c r="Z129">
        <f>IF(Y129="","",T129&amp;"_"&amp;Y129)</f>
        <v/>
      </c>
      <c r="AA129">
        <f>SUBSTITUTE(SUBSTITUTE(SUBSTITUTE(SUBSTITUTE(SUBSTITUTE(INDEX(D129:K129,MIN(8,MAX(1,C129))),"年","/"),"月","/"),"日",""),"-","/"),".","/")</f>
        <v/>
      </c>
      <c r="AB129">
        <f>IFERROR(MATCH(O129,入力!$C$5:$C$44,0),"")</f>
        <v/>
      </c>
      <c r="AC129">
        <f>IF(AB129="","",INDEX(入力!$AJ$5:$AJ$44,AB129))</f>
        <v/>
      </c>
      <c r="AD129">
        <f>IF(INDEX($D129:$K129,IF(M129=1,2,1))=AC129,1,IF(INDEX($D129:$K129,IF(M129=1,2,1))&amp;INDEX($D129:$K129,IF(M129=1,2,1)+1)=AC129,2,IF(INDEX($D129:$K129,IF(M129=1,2,1))&amp;INDEX($D129:$K129,IF(M129=1,2,1)+1)&amp;INDEX($D129:$K129,IF(M129=1,2,1)+2)=AC129,3,IF(AB129&lt;&gt;"",2,IF(ISNUMBER(MATCH(INDEX($D129:$K129,IF(M129=1,2,1)),入力!$AJ$5:$AJ$44,0)),1,IF(ISNUMBER(MATCH(INDEX($D129:$K129,IF(M129=1,2,1))&amp;INDEX($D129:$K129,IF(M129=1,2,1)+1),入力!$AJ$5:$AJ$44,0)),2,IF(ISNUMBER(MATCH(INDEX($D129:$K129,IF(M129=1,2,1))&amp;INDEX($D129:$K129,IF(M129=1,2,1)+1)&amp;INDEX($D129:$K129,IF(M129=1,2,1)+2),入力!$AJ$5:$AJ$44,0)),3,2)))))))</f>
        <v/>
      </c>
    </row>
    <row r="130">
      <c r="A130" s="131" t="n"/>
      <c r="B130">
        <f>TRIM(SUBSTITUTE(SUBSTITUTE(SUBSTITUTE(A130,CHAR(9)," "),"　"," "),CHAR(160)," "))</f>
        <v/>
      </c>
      <c r="C130">
        <f>IF(B130="",0,LEN(B130)-LEN(SUBSTITUTE(B130," ",""))+1)</f>
        <v/>
      </c>
      <c r="D130">
        <f>IF(C130&gt;=1,TRIM(MID(SUBSTITUTE(B130," ",REPT(" ",200)),1,200)),"")</f>
        <v/>
      </c>
      <c r="E130">
        <f>IF(C130&gt;=2,TRIM(MID(SUBSTITUTE(B130," ",REPT(" ",200)),201,200)),"")</f>
        <v/>
      </c>
      <c r="F130">
        <f>IF(C130&gt;=3,TRIM(MID(SUBSTITUTE(B130," ",REPT(" ",200)),401,200)),"")</f>
        <v/>
      </c>
      <c r="G130">
        <f>IF(C130&gt;=4,TRIM(MID(SUBSTITUTE(B130," ",REPT(" ",200)),601,200)),"")</f>
        <v/>
      </c>
      <c r="H130">
        <f>IF(C130&gt;=5,TRIM(MID(SUBSTITUTE(B130," ",REPT(" ",200)),801,200)),"")</f>
        <v/>
      </c>
      <c r="I130">
        <f>IF(C130&gt;=6,TRIM(MID(SUBSTITUTE(B130," ",REPT(" ",200)),1001,200)),"")</f>
        <v/>
      </c>
      <c r="J130">
        <f>IF(C130&gt;=7,TRIM(MID(SUBSTITUTE(B130," ",REPT(" ",200)),1201,200)),"")</f>
        <v/>
      </c>
      <c r="K130">
        <f>IF(C130&gt;=8,TRIM(MID(SUBSTITUTE(B130," ",REPT(" ",200)),1401,200)),"")</f>
        <v/>
      </c>
      <c r="L130">
        <f>SUBSTITUTE(SUBSTITUTE(SUBSTITUTE(D130,"年","-"),"組","-"),"番","")</f>
        <v/>
      </c>
      <c r="M130">
        <f>IF(D130="",0,IF(ISNUMBER(VALUE(SUBSTITUTE(L130,"-",""))),1,0))</f>
        <v/>
      </c>
      <c r="N130">
        <f>IF(M130=0,"",IFERROR(VALUE(TRIM(MID(SUBSTITUTE(L130,"-",REPT(" ",100)),101,100))),""))</f>
        <v/>
      </c>
      <c r="O130">
        <f>IF(M130=0,"",IFERROR(VALUE(TRIM(RIGHT(SUBSTITUTE(L130,"-",REPT(" ",100)),100))),""))</f>
        <v/>
      </c>
      <c r="P130">
        <f>IF(B130="","",TRIM(INDEX($D130:$K130,IF(M130=1,2,1))&amp;IF(AD130&gt;=2," "&amp;INDEX($D130:$K130,IF(M130=1,2,1)+1),"")&amp;IF(AD130&gt;=3," "&amp;INDEX($D130:$K130,IF(M130=1,2,1)+2),"")))</f>
        <v/>
      </c>
      <c r="Q130">
        <f>IF(C130&lt;2,"",TRIM(IF(AND(2&gt;=(IF(M130=1,2,1)+AD130),2&lt;=C130-IF(S130="",0,1)),E130&amp;" ","")&amp;IF(AND(3&gt;=(IF(M130=1,2,1)+AD130),3&lt;=C130-IF(S130="",0,1)),F130&amp;" ","")&amp;IF(AND(4&gt;=(IF(M130=1,2,1)+AD130),4&lt;=C130-IF(S130="",0,1)),G130&amp;" ","")&amp;IF(AND(5&gt;=(IF(M130=1,2,1)+AD130),5&lt;=C130-IF(S130="",0,1)),H130&amp;" ","")&amp;IF(AND(6&gt;=(IF(M130=1,2,1)+AD130),6&lt;=C130-IF(S130="",0,1)),I130&amp;" ","")&amp;IF(AND(7&gt;=(IF(M130=1,2,1)+AD130),7&lt;=C130-IF(S130="",0,1)),J130&amp;" ","")&amp;IF(AND(8&gt;=(IF(M130=1,2,1)+AD130),8&lt;=C130-IF(S130="",0,1)),K130&amp;" ","")))</f>
        <v/>
      </c>
      <c r="R130">
        <f>IF(Q130="","",IFERROR(INDEX(資格マスタ!$B:$B,MATCH(ASC(SUBSTITUTE(SUBSTITUTE(Q130," ",""),"　","")),資格マスタ!$D:$D,0)),Q130))</f>
        <v/>
      </c>
      <c r="S130" s="132">
        <f>IF(C130&lt;2,"",IFERROR(IF(OR(LEFT(INDEX(D130:K130,MIN(8,MAX(1,C130))),2)="令和",LEFT(INDEX(D130:K130,MIN(8,MAX(1,C130))),2)="平成",LEFT(INDEX(D130:K130,MIN(8,MAX(1,C130))),2)="昭和"),DATE(VALUE(MID(INDEX(D130:K130,MIN(8,MAX(1,C130))),3,FIND("年",INDEX(D130:K130,MIN(8,MAX(1,C130))))-3))+IF(LEFT(INDEX(D130:K130,MIN(8,MAX(1,C130))),2)="令和",2018,IF(LEFT(INDEX(D130:K130,MIN(8,MAX(1,C130))),2)="平成",1988,1925)),VALUE(MID(INDEX(D130:K130,MIN(8,MAX(1,C130))),FIND("年",INDEX(D130:K130,MIN(8,MAX(1,C130))))+1,FIND("月",INDEX(D130:K130,MIN(8,MAX(1,C130))))-FIND("年",INDEX(D130:K130,MIN(8,MAX(1,C130))))-1)),VALUE(SUBSTITUTE(MID(INDEX(D130:K130,MIN(8,MAX(1,C130))),FIND("月",INDEX(D130:K130,MIN(8,MAX(1,C130))))+1,10),"日",""))),DATE(VALUE(TRIM(MID(SUBSTITUTE(AA130,"/",REPT(" ",50)),1,50))),VALUE(TRIM(MID(SUBSTITUTE(AA130,"/",REPT(" ",50)),51,50))),VALUE(TRIM(MID(SUBSTITUTE(AA130,"/",REPT(" ",50)),101,50))))),IFERROR(DATEVALUE(INDEX(D130:K130,MIN(8,MAX(1,C130)))),"")))</f>
        <v/>
      </c>
      <c r="T130">
        <f>IF(B130="","",IF(AB130&lt;&gt;"",AB130,IFERROR(MATCH(SUBSTITUTE(SUBSTITUTE(P130," ",""),"　",""),入力!$AJ$5:$AJ$44,0),"")))</f>
        <v/>
      </c>
      <c r="U130">
        <f>IF(T130="","",INDEX(入力!$D$5:$D$44,T130))</f>
        <v/>
      </c>
      <c r="V130">
        <f>IF(B130="","",IF(T130="","要確認（名簿と照合できません）",IF(R130="","要確認（資格名がありません）",IF(S130="","要確認（取得日が読めません）",IF((IF(INDEX(入力!$N$5:$N$44,T130)=R130,1,0)+IF(INDEX(入力!$P$5:$P$44,T130)=R130,1,0)+IF(INDEX(入力!$R$5:$R$44,T130)=R130,1,0)+IF(INDEX(入力!$T$5:$T$44,T130)=R130,1,0)+IF(INDEX(入力!$V$5:$V$44,T130)=R130,1,0)+IF(INDEX(入力!$X$5:$X$44,T130)=R130,1,0))+(COUNTIFS($T$6:$T$205,T130,$R$6:$R$205,R130,$X$6:$X$205,"&lt;"&amp;X130))&gt;0,"重複","反映")))))</f>
        <v/>
      </c>
      <c r="W130">
        <f>IF(V130="反映",1,0)</f>
        <v/>
      </c>
      <c r="X130" t="n">
        <v>130</v>
      </c>
      <c r="Y130">
        <f>IF(W130=0,"",COUNTIFS($T$6:$T$205,T130,$W$6:$W$205,1,$S$6:$S$205,"&lt;"&amp;S130)+COUNTIFS($T$6:$T$205,T130,$W$6:$W$205,1,$S$6:$S$205,S130,$X$6:$X$205,"&lt;"&amp;X130)+1)</f>
        <v/>
      </c>
      <c r="Z130">
        <f>IF(Y130="","",T130&amp;"_"&amp;Y130)</f>
        <v/>
      </c>
      <c r="AA130">
        <f>SUBSTITUTE(SUBSTITUTE(SUBSTITUTE(SUBSTITUTE(SUBSTITUTE(INDEX(D130:K130,MIN(8,MAX(1,C130))),"年","/"),"月","/"),"日",""),"-","/"),".","/")</f>
        <v/>
      </c>
      <c r="AB130">
        <f>IFERROR(MATCH(O130,入力!$C$5:$C$44,0),"")</f>
        <v/>
      </c>
      <c r="AC130">
        <f>IF(AB130="","",INDEX(入力!$AJ$5:$AJ$44,AB130))</f>
        <v/>
      </c>
      <c r="AD130">
        <f>IF(INDEX($D130:$K130,IF(M130=1,2,1))=AC130,1,IF(INDEX($D130:$K130,IF(M130=1,2,1))&amp;INDEX($D130:$K130,IF(M130=1,2,1)+1)=AC130,2,IF(INDEX($D130:$K130,IF(M130=1,2,1))&amp;INDEX($D130:$K130,IF(M130=1,2,1)+1)&amp;INDEX($D130:$K130,IF(M130=1,2,1)+2)=AC130,3,IF(AB130&lt;&gt;"",2,IF(ISNUMBER(MATCH(INDEX($D130:$K130,IF(M130=1,2,1)),入力!$AJ$5:$AJ$44,0)),1,IF(ISNUMBER(MATCH(INDEX($D130:$K130,IF(M130=1,2,1))&amp;INDEX($D130:$K130,IF(M130=1,2,1)+1),入力!$AJ$5:$AJ$44,0)),2,IF(ISNUMBER(MATCH(INDEX($D130:$K130,IF(M130=1,2,1))&amp;INDEX($D130:$K130,IF(M130=1,2,1)+1)&amp;INDEX($D130:$K130,IF(M130=1,2,1)+2),入力!$AJ$5:$AJ$44,0)),3,2)))))))</f>
        <v/>
      </c>
    </row>
    <row r="131">
      <c r="A131" s="131" t="n"/>
      <c r="B131">
        <f>TRIM(SUBSTITUTE(SUBSTITUTE(SUBSTITUTE(A131,CHAR(9)," "),"　"," "),CHAR(160)," "))</f>
        <v/>
      </c>
      <c r="C131">
        <f>IF(B131="",0,LEN(B131)-LEN(SUBSTITUTE(B131," ",""))+1)</f>
        <v/>
      </c>
      <c r="D131">
        <f>IF(C131&gt;=1,TRIM(MID(SUBSTITUTE(B131," ",REPT(" ",200)),1,200)),"")</f>
        <v/>
      </c>
      <c r="E131">
        <f>IF(C131&gt;=2,TRIM(MID(SUBSTITUTE(B131," ",REPT(" ",200)),201,200)),"")</f>
        <v/>
      </c>
      <c r="F131">
        <f>IF(C131&gt;=3,TRIM(MID(SUBSTITUTE(B131," ",REPT(" ",200)),401,200)),"")</f>
        <v/>
      </c>
      <c r="G131">
        <f>IF(C131&gt;=4,TRIM(MID(SUBSTITUTE(B131," ",REPT(" ",200)),601,200)),"")</f>
        <v/>
      </c>
      <c r="H131">
        <f>IF(C131&gt;=5,TRIM(MID(SUBSTITUTE(B131," ",REPT(" ",200)),801,200)),"")</f>
        <v/>
      </c>
      <c r="I131">
        <f>IF(C131&gt;=6,TRIM(MID(SUBSTITUTE(B131," ",REPT(" ",200)),1001,200)),"")</f>
        <v/>
      </c>
      <c r="J131">
        <f>IF(C131&gt;=7,TRIM(MID(SUBSTITUTE(B131," ",REPT(" ",200)),1201,200)),"")</f>
        <v/>
      </c>
      <c r="K131">
        <f>IF(C131&gt;=8,TRIM(MID(SUBSTITUTE(B131," ",REPT(" ",200)),1401,200)),"")</f>
        <v/>
      </c>
      <c r="L131">
        <f>SUBSTITUTE(SUBSTITUTE(SUBSTITUTE(D131,"年","-"),"組","-"),"番","")</f>
        <v/>
      </c>
      <c r="M131">
        <f>IF(D131="",0,IF(ISNUMBER(VALUE(SUBSTITUTE(L131,"-",""))),1,0))</f>
        <v/>
      </c>
      <c r="N131">
        <f>IF(M131=0,"",IFERROR(VALUE(TRIM(MID(SUBSTITUTE(L131,"-",REPT(" ",100)),101,100))),""))</f>
        <v/>
      </c>
      <c r="O131">
        <f>IF(M131=0,"",IFERROR(VALUE(TRIM(RIGHT(SUBSTITUTE(L131,"-",REPT(" ",100)),100))),""))</f>
        <v/>
      </c>
      <c r="P131">
        <f>IF(B131="","",TRIM(INDEX($D131:$K131,IF(M131=1,2,1))&amp;IF(AD131&gt;=2," "&amp;INDEX($D131:$K131,IF(M131=1,2,1)+1),"")&amp;IF(AD131&gt;=3," "&amp;INDEX($D131:$K131,IF(M131=1,2,1)+2),"")))</f>
        <v/>
      </c>
      <c r="Q131">
        <f>IF(C131&lt;2,"",TRIM(IF(AND(2&gt;=(IF(M131=1,2,1)+AD131),2&lt;=C131-IF(S131="",0,1)),E131&amp;" ","")&amp;IF(AND(3&gt;=(IF(M131=1,2,1)+AD131),3&lt;=C131-IF(S131="",0,1)),F131&amp;" ","")&amp;IF(AND(4&gt;=(IF(M131=1,2,1)+AD131),4&lt;=C131-IF(S131="",0,1)),G131&amp;" ","")&amp;IF(AND(5&gt;=(IF(M131=1,2,1)+AD131),5&lt;=C131-IF(S131="",0,1)),H131&amp;" ","")&amp;IF(AND(6&gt;=(IF(M131=1,2,1)+AD131),6&lt;=C131-IF(S131="",0,1)),I131&amp;" ","")&amp;IF(AND(7&gt;=(IF(M131=1,2,1)+AD131),7&lt;=C131-IF(S131="",0,1)),J131&amp;" ","")&amp;IF(AND(8&gt;=(IF(M131=1,2,1)+AD131),8&lt;=C131-IF(S131="",0,1)),K131&amp;" ","")))</f>
        <v/>
      </c>
      <c r="R131">
        <f>IF(Q131="","",IFERROR(INDEX(資格マスタ!$B:$B,MATCH(ASC(SUBSTITUTE(SUBSTITUTE(Q131," ",""),"　","")),資格マスタ!$D:$D,0)),Q131))</f>
        <v/>
      </c>
      <c r="S131" s="132">
        <f>IF(C131&lt;2,"",IFERROR(IF(OR(LEFT(INDEX(D131:K131,MIN(8,MAX(1,C131))),2)="令和",LEFT(INDEX(D131:K131,MIN(8,MAX(1,C131))),2)="平成",LEFT(INDEX(D131:K131,MIN(8,MAX(1,C131))),2)="昭和"),DATE(VALUE(MID(INDEX(D131:K131,MIN(8,MAX(1,C131))),3,FIND("年",INDEX(D131:K131,MIN(8,MAX(1,C131))))-3))+IF(LEFT(INDEX(D131:K131,MIN(8,MAX(1,C131))),2)="令和",2018,IF(LEFT(INDEX(D131:K131,MIN(8,MAX(1,C131))),2)="平成",1988,1925)),VALUE(MID(INDEX(D131:K131,MIN(8,MAX(1,C131))),FIND("年",INDEX(D131:K131,MIN(8,MAX(1,C131))))+1,FIND("月",INDEX(D131:K131,MIN(8,MAX(1,C131))))-FIND("年",INDEX(D131:K131,MIN(8,MAX(1,C131))))-1)),VALUE(SUBSTITUTE(MID(INDEX(D131:K131,MIN(8,MAX(1,C131))),FIND("月",INDEX(D131:K131,MIN(8,MAX(1,C131))))+1,10),"日",""))),DATE(VALUE(TRIM(MID(SUBSTITUTE(AA131,"/",REPT(" ",50)),1,50))),VALUE(TRIM(MID(SUBSTITUTE(AA131,"/",REPT(" ",50)),51,50))),VALUE(TRIM(MID(SUBSTITUTE(AA131,"/",REPT(" ",50)),101,50))))),IFERROR(DATEVALUE(INDEX(D131:K131,MIN(8,MAX(1,C131)))),"")))</f>
        <v/>
      </c>
      <c r="T131">
        <f>IF(B131="","",IF(AB131&lt;&gt;"",AB131,IFERROR(MATCH(SUBSTITUTE(SUBSTITUTE(P131," ",""),"　",""),入力!$AJ$5:$AJ$44,0),"")))</f>
        <v/>
      </c>
      <c r="U131">
        <f>IF(T131="","",INDEX(入力!$D$5:$D$44,T131))</f>
        <v/>
      </c>
      <c r="V131">
        <f>IF(B131="","",IF(T131="","要確認（名簿と照合できません）",IF(R131="","要確認（資格名がありません）",IF(S131="","要確認（取得日が読めません）",IF((IF(INDEX(入力!$N$5:$N$44,T131)=R131,1,0)+IF(INDEX(入力!$P$5:$P$44,T131)=R131,1,0)+IF(INDEX(入力!$R$5:$R$44,T131)=R131,1,0)+IF(INDEX(入力!$T$5:$T$44,T131)=R131,1,0)+IF(INDEX(入力!$V$5:$V$44,T131)=R131,1,0)+IF(INDEX(入力!$X$5:$X$44,T131)=R131,1,0))+(COUNTIFS($T$6:$T$205,T131,$R$6:$R$205,R131,$X$6:$X$205,"&lt;"&amp;X131))&gt;0,"重複","反映")))))</f>
        <v/>
      </c>
      <c r="W131">
        <f>IF(V131="反映",1,0)</f>
        <v/>
      </c>
      <c r="X131" t="n">
        <v>131</v>
      </c>
      <c r="Y131">
        <f>IF(W131=0,"",COUNTIFS($T$6:$T$205,T131,$W$6:$W$205,1,$S$6:$S$205,"&lt;"&amp;S131)+COUNTIFS($T$6:$T$205,T131,$W$6:$W$205,1,$S$6:$S$205,S131,$X$6:$X$205,"&lt;"&amp;X131)+1)</f>
        <v/>
      </c>
      <c r="Z131">
        <f>IF(Y131="","",T131&amp;"_"&amp;Y131)</f>
        <v/>
      </c>
      <c r="AA131">
        <f>SUBSTITUTE(SUBSTITUTE(SUBSTITUTE(SUBSTITUTE(SUBSTITUTE(INDEX(D131:K131,MIN(8,MAX(1,C131))),"年","/"),"月","/"),"日",""),"-","/"),".","/")</f>
        <v/>
      </c>
      <c r="AB131">
        <f>IFERROR(MATCH(O131,入力!$C$5:$C$44,0),"")</f>
        <v/>
      </c>
      <c r="AC131">
        <f>IF(AB131="","",INDEX(入力!$AJ$5:$AJ$44,AB131))</f>
        <v/>
      </c>
      <c r="AD131">
        <f>IF(INDEX($D131:$K131,IF(M131=1,2,1))=AC131,1,IF(INDEX($D131:$K131,IF(M131=1,2,1))&amp;INDEX($D131:$K131,IF(M131=1,2,1)+1)=AC131,2,IF(INDEX($D131:$K131,IF(M131=1,2,1))&amp;INDEX($D131:$K131,IF(M131=1,2,1)+1)&amp;INDEX($D131:$K131,IF(M131=1,2,1)+2)=AC131,3,IF(AB131&lt;&gt;"",2,IF(ISNUMBER(MATCH(INDEX($D131:$K131,IF(M131=1,2,1)),入力!$AJ$5:$AJ$44,0)),1,IF(ISNUMBER(MATCH(INDEX($D131:$K131,IF(M131=1,2,1))&amp;INDEX($D131:$K131,IF(M131=1,2,1)+1),入力!$AJ$5:$AJ$44,0)),2,IF(ISNUMBER(MATCH(INDEX($D131:$K131,IF(M131=1,2,1))&amp;INDEX($D131:$K131,IF(M131=1,2,1)+1)&amp;INDEX($D131:$K131,IF(M131=1,2,1)+2),入力!$AJ$5:$AJ$44,0)),3,2)))))))</f>
        <v/>
      </c>
    </row>
    <row r="132">
      <c r="A132" s="131" t="n"/>
      <c r="B132">
        <f>TRIM(SUBSTITUTE(SUBSTITUTE(SUBSTITUTE(A132,CHAR(9)," "),"　"," "),CHAR(160)," "))</f>
        <v/>
      </c>
      <c r="C132">
        <f>IF(B132="",0,LEN(B132)-LEN(SUBSTITUTE(B132," ",""))+1)</f>
        <v/>
      </c>
      <c r="D132">
        <f>IF(C132&gt;=1,TRIM(MID(SUBSTITUTE(B132," ",REPT(" ",200)),1,200)),"")</f>
        <v/>
      </c>
      <c r="E132">
        <f>IF(C132&gt;=2,TRIM(MID(SUBSTITUTE(B132," ",REPT(" ",200)),201,200)),"")</f>
        <v/>
      </c>
      <c r="F132">
        <f>IF(C132&gt;=3,TRIM(MID(SUBSTITUTE(B132," ",REPT(" ",200)),401,200)),"")</f>
        <v/>
      </c>
      <c r="G132">
        <f>IF(C132&gt;=4,TRIM(MID(SUBSTITUTE(B132," ",REPT(" ",200)),601,200)),"")</f>
        <v/>
      </c>
      <c r="H132">
        <f>IF(C132&gt;=5,TRIM(MID(SUBSTITUTE(B132," ",REPT(" ",200)),801,200)),"")</f>
        <v/>
      </c>
      <c r="I132">
        <f>IF(C132&gt;=6,TRIM(MID(SUBSTITUTE(B132," ",REPT(" ",200)),1001,200)),"")</f>
        <v/>
      </c>
      <c r="J132">
        <f>IF(C132&gt;=7,TRIM(MID(SUBSTITUTE(B132," ",REPT(" ",200)),1201,200)),"")</f>
        <v/>
      </c>
      <c r="K132">
        <f>IF(C132&gt;=8,TRIM(MID(SUBSTITUTE(B132," ",REPT(" ",200)),1401,200)),"")</f>
        <v/>
      </c>
      <c r="L132">
        <f>SUBSTITUTE(SUBSTITUTE(SUBSTITUTE(D132,"年","-"),"組","-"),"番","")</f>
        <v/>
      </c>
      <c r="M132">
        <f>IF(D132="",0,IF(ISNUMBER(VALUE(SUBSTITUTE(L132,"-",""))),1,0))</f>
        <v/>
      </c>
      <c r="N132">
        <f>IF(M132=0,"",IFERROR(VALUE(TRIM(MID(SUBSTITUTE(L132,"-",REPT(" ",100)),101,100))),""))</f>
        <v/>
      </c>
      <c r="O132">
        <f>IF(M132=0,"",IFERROR(VALUE(TRIM(RIGHT(SUBSTITUTE(L132,"-",REPT(" ",100)),100))),""))</f>
        <v/>
      </c>
      <c r="P132">
        <f>IF(B132="","",TRIM(INDEX($D132:$K132,IF(M132=1,2,1))&amp;IF(AD132&gt;=2," "&amp;INDEX($D132:$K132,IF(M132=1,2,1)+1),"")&amp;IF(AD132&gt;=3," "&amp;INDEX($D132:$K132,IF(M132=1,2,1)+2),"")))</f>
        <v/>
      </c>
      <c r="Q132">
        <f>IF(C132&lt;2,"",TRIM(IF(AND(2&gt;=(IF(M132=1,2,1)+AD132),2&lt;=C132-IF(S132="",0,1)),E132&amp;" ","")&amp;IF(AND(3&gt;=(IF(M132=1,2,1)+AD132),3&lt;=C132-IF(S132="",0,1)),F132&amp;" ","")&amp;IF(AND(4&gt;=(IF(M132=1,2,1)+AD132),4&lt;=C132-IF(S132="",0,1)),G132&amp;" ","")&amp;IF(AND(5&gt;=(IF(M132=1,2,1)+AD132),5&lt;=C132-IF(S132="",0,1)),H132&amp;" ","")&amp;IF(AND(6&gt;=(IF(M132=1,2,1)+AD132),6&lt;=C132-IF(S132="",0,1)),I132&amp;" ","")&amp;IF(AND(7&gt;=(IF(M132=1,2,1)+AD132),7&lt;=C132-IF(S132="",0,1)),J132&amp;" ","")&amp;IF(AND(8&gt;=(IF(M132=1,2,1)+AD132),8&lt;=C132-IF(S132="",0,1)),K132&amp;" ","")))</f>
        <v/>
      </c>
      <c r="R132">
        <f>IF(Q132="","",IFERROR(INDEX(資格マスタ!$B:$B,MATCH(ASC(SUBSTITUTE(SUBSTITUTE(Q132," ",""),"　","")),資格マスタ!$D:$D,0)),Q132))</f>
        <v/>
      </c>
      <c r="S132" s="132">
        <f>IF(C132&lt;2,"",IFERROR(IF(OR(LEFT(INDEX(D132:K132,MIN(8,MAX(1,C132))),2)="令和",LEFT(INDEX(D132:K132,MIN(8,MAX(1,C132))),2)="平成",LEFT(INDEX(D132:K132,MIN(8,MAX(1,C132))),2)="昭和"),DATE(VALUE(MID(INDEX(D132:K132,MIN(8,MAX(1,C132))),3,FIND("年",INDEX(D132:K132,MIN(8,MAX(1,C132))))-3))+IF(LEFT(INDEX(D132:K132,MIN(8,MAX(1,C132))),2)="令和",2018,IF(LEFT(INDEX(D132:K132,MIN(8,MAX(1,C132))),2)="平成",1988,1925)),VALUE(MID(INDEX(D132:K132,MIN(8,MAX(1,C132))),FIND("年",INDEX(D132:K132,MIN(8,MAX(1,C132))))+1,FIND("月",INDEX(D132:K132,MIN(8,MAX(1,C132))))-FIND("年",INDEX(D132:K132,MIN(8,MAX(1,C132))))-1)),VALUE(SUBSTITUTE(MID(INDEX(D132:K132,MIN(8,MAX(1,C132))),FIND("月",INDEX(D132:K132,MIN(8,MAX(1,C132))))+1,10),"日",""))),DATE(VALUE(TRIM(MID(SUBSTITUTE(AA132,"/",REPT(" ",50)),1,50))),VALUE(TRIM(MID(SUBSTITUTE(AA132,"/",REPT(" ",50)),51,50))),VALUE(TRIM(MID(SUBSTITUTE(AA132,"/",REPT(" ",50)),101,50))))),IFERROR(DATEVALUE(INDEX(D132:K132,MIN(8,MAX(1,C132)))),"")))</f>
        <v/>
      </c>
      <c r="T132">
        <f>IF(B132="","",IF(AB132&lt;&gt;"",AB132,IFERROR(MATCH(SUBSTITUTE(SUBSTITUTE(P132," ",""),"　",""),入力!$AJ$5:$AJ$44,0),"")))</f>
        <v/>
      </c>
      <c r="U132">
        <f>IF(T132="","",INDEX(入力!$D$5:$D$44,T132))</f>
        <v/>
      </c>
      <c r="V132">
        <f>IF(B132="","",IF(T132="","要確認（名簿と照合できません）",IF(R132="","要確認（資格名がありません）",IF(S132="","要確認（取得日が読めません）",IF((IF(INDEX(入力!$N$5:$N$44,T132)=R132,1,0)+IF(INDEX(入力!$P$5:$P$44,T132)=R132,1,0)+IF(INDEX(入力!$R$5:$R$44,T132)=R132,1,0)+IF(INDEX(入力!$T$5:$T$44,T132)=R132,1,0)+IF(INDEX(入力!$V$5:$V$44,T132)=R132,1,0)+IF(INDEX(入力!$X$5:$X$44,T132)=R132,1,0))+(COUNTIFS($T$6:$T$205,T132,$R$6:$R$205,R132,$X$6:$X$205,"&lt;"&amp;X132))&gt;0,"重複","反映")))))</f>
        <v/>
      </c>
      <c r="W132">
        <f>IF(V132="反映",1,0)</f>
        <v/>
      </c>
      <c r="X132" t="n">
        <v>132</v>
      </c>
      <c r="Y132">
        <f>IF(W132=0,"",COUNTIFS($T$6:$T$205,T132,$W$6:$W$205,1,$S$6:$S$205,"&lt;"&amp;S132)+COUNTIFS($T$6:$T$205,T132,$W$6:$W$205,1,$S$6:$S$205,S132,$X$6:$X$205,"&lt;"&amp;X132)+1)</f>
        <v/>
      </c>
      <c r="Z132">
        <f>IF(Y132="","",T132&amp;"_"&amp;Y132)</f>
        <v/>
      </c>
      <c r="AA132">
        <f>SUBSTITUTE(SUBSTITUTE(SUBSTITUTE(SUBSTITUTE(SUBSTITUTE(INDEX(D132:K132,MIN(8,MAX(1,C132))),"年","/"),"月","/"),"日",""),"-","/"),".","/")</f>
        <v/>
      </c>
      <c r="AB132">
        <f>IFERROR(MATCH(O132,入力!$C$5:$C$44,0),"")</f>
        <v/>
      </c>
      <c r="AC132">
        <f>IF(AB132="","",INDEX(入力!$AJ$5:$AJ$44,AB132))</f>
        <v/>
      </c>
      <c r="AD132">
        <f>IF(INDEX($D132:$K132,IF(M132=1,2,1))=AC132,1,IF(INDEX($D132:$K132,IF(M132=1,2,1))&amp;INDEX($D132:$K132,IF(M132=1,2,1)+1)=AC132,2,IF(INDEX($D132:$K132,IF(M132=1,2,1))&amp;INDEX($D132:$K132,IF(M132=1,2,1)+1)&amp;INDEX($D132:$K132,IF(M132=1,2,1)+2)=AC132,3,IF(AB132&lt;&gt;"",2,IF(ISNUMBER(MATCH(INDEX($D132:$K132,IF(M132=1,2,1)),入力!$AJ$5:$AJ$44,0)),1,IF(ISNUMBER(MATCH(INDEX($D132:$K132,IF(M132=1,2,1))&amp;INDEX($D132:$K132,IF(M132=1,2,1)+1),入力!$AJ$5:$AJ$44,0)),2,IF(ISNUMBER(MATCH(INDEX($D132:$K132,IF(M132=1,2,1))&amp;INDEX($D132:$K132,IF(M132=1,2,1)+1)&amp;INDEX($D132:$K132,IF(M132=1,2,1)+2),入力!$AJ$5:$AJ$44,0)),3,2)))))))</f>
        <v/>
      </c>
    </row>
    <row r="133">
      <c r="A133" s="131" t="n"/>
      <c r="B133">
        <f>TRIM(SUBSTITUTE(SUBSTITUTE(SUBSTITUTE(A133,CHAR(9)," "),"　"," "),CHAR(160)," "))</f>
        <v/>
      </c>
      <c r="C133">
        <f>IF(B133="",0,LEN(B133)-LEN(SUBSTITUTE(B133," ",""))+1)</f>
        <v/>
      </c>
      <c r="D133">
        <f>IF(C133&gt;=1,TRIM(MID(SUBSTITUTE(B133," ",REPT(" ",200)),1,200)),"")</f>
        <v/>
      </c>
      <c r="E133">
        <f>IF(C133&gt;=2,TRIM(MID(SUBSTITUTE(B133," ",REPT(" ",200)),201,200)),"")</f>
        <v/>
      </c>
      <c r="F133">
        <f>IF(C133&gt;=3,TRIM(MID(SUBSTITUTE(B133," ",REPT(" ",200)),401,200)),"")</f>
        <v/>
      </c>
      <c r="G133">
        <f>IF(C133&gt;=4,TRIM(MID(SUBSTITUTE(B133," ",REPT(" ",200)),601,200)),"")</f>
        <v/>
      </c>
      <c r="H133">
        <f>IF(C133&gt;=5,TRIM(MID(SUBSTITUTE(B133," ",REPT(" ",200)),801,200)),"")</f>
        <v/>
      </c>
      <c r="I133">
        <f>IF(C133&gt;=6,TRIM(MID(SUBSTITUTE(B133," ",REPT(" ",200)),1001,200)),"")</f>
        <v/>
      </c>
      <c r="J133">
        <f>IF(C133&gt;=7,TRIM(MID(SUBSTITUTE(B133," ",REPT(" ",200)),1201,200)),"")</f>
        <v/>
      </c>
      <c r="K133">
        <f>IF(C133&gt;=8,TRIM(MID(SUBSTITUTE(B133," ",REPT(" ",200)),1401,200)),"")</f>
        <v/>
      </c>
      <c r="L133">
        <f>SUBSTITUTE(SUBSTITUTE(SUBSTITUTE(D133,"年","-"),"組","-"),"番","")</f>
        <v/>
      </c>
      <c r="M133">
        <f>IF(D133="",0,IF(ISNUMBER(VALUE(SUBSTITUTE(L133,"-",""))),1,0))</f>
        <v/>
      </c>
      <c r="N133">
        <f>IF(M133=0,"",IFERROR(VALUE(TRIM(MID(SUBSTITUTE(L133,"-",REPT(" ",100)),101,100))),""))</f>
        <v/>
      </c>
      <c r="O133">
        <f>IF(M133=0,"",IFERROR(VALUE(TRIM(RIGHT(SUBSTITUTE(L133,"-",REPT(" ",100)),100))),""))</f>
        <v/>
      </c>
      <c r="P133">
        <f>IF(B133="","",TRIM(INDEX($D133:$K133,IF(M133=1,2,1))&amp;IF(AD133&gt;=2," "&amp;INDEX($D133:$K133,IF(M133=1,2,1)+1),"")&amp;IF(AD133&gt;=3," "&amp;INDEX($D133:$K133,IF(M133=1,2,1)+2),"")))</f>
        <v/>
      </c>
      <c r="Q133">
        <f>IF(C133&lt;2,"",TRIM(IF(AND(2&gt;=(IF(M133=1,2,1)+AD133),2&lt;=C133-IF(S133="",0,1)),E133&amp;" ","")&amp;IF(AND(3&gt;=(IF(M133=1,2,1)+AD133),3&lt;=C133-IF(S133="",0,1)),F133&amp;" ","")&amp;IF(AND(4&gt;=(IF(M133=1,2,1)+AD133),4&lt;=C133-IF(S133="",0,1)),G133&amp;" ","")&amp;IF(AND(5&gt;=(IF(M133=1,2,1)+AD133),5&lt;=C133-IF(S133="",0,1)),H133&amp;" ","")&amp;IF(AND(6&gt;=(IF(M133=1,2,1)+AD133),6&lt;=C133-IF(S133="",0,1)),I133&amp;" ","")&amp;IF(AND(7&gt;=(IF(M133=1,2,1)+AD133),7&lt;=C133-IF(S133="",0,1)),J133&amp;" ","")&amp;IF(AND(8&gt;=(IF(M133=1,2,1)+AD133),8&lt;=C133-IF(S133="",0,1)),K133&amp;" ","")))</f>
        <v/>
      </c>
      <c r="R133">
        <f>IF(Q133="","",IFERROR(INDEX(資格マスタ!$B:$B,MATCH(ASC(SUBSTITUTE(SUBSTITUTE(Q133," ",""),"　","")),資格マスタ!$D:$D,0)),Q133))</f>
        <v/>
      </c>
      <c r="S133" s="132">
        <f>IF(C133&lt;2,"",IFERROR(IF(OR(LEFT(INDEX(D133:K133,MIN(8,MAX(1,C133))),2)="令和",LEFT(INDEX(D133:K133,MIN(8,MAX(1,C133))),2)="平成",LEFT(INDEX(D133:K133,MIN(8,MAX(1,C133))),2)="昭和"),DATE(VALUE(MID(INDEX(D133:K133,MIN(8,MAX(1,C133))),3,FIND("年",INDEX(D133:K133,MIN(8,MAX(1,C133))))-3))+IF(LEFT(INDEX(D133:K133,MIN(8,MAX(1,C133))),2)="令和",2018,IF(LEFT(INDEX(D133:K133,MIN(8,MAX(1,C133))),2)="平成",1988,1925)),VALUE(MID(INDEX(D133:K133,MIN(8,MAX(1,C133))),FIND("年",INDEX(D133:K133,MIN(8,MAX(1,C133))))+1,FIND("月",INDEX(D133:K133,MIN(8,MAX(1,C133))))-FIND("年",INDEX(D133:K133,MIN(8,MAX(1,C133))))-1)),VALUE(SUBSTITUTE(MID(INDEX(D133:K133,MIN(8,MAX(1,C133))),FIND("月",INDEX(D133:K133,MIN(8,MAX(1,C133))))+1,10),"日",""))),DATE(VALUE(TRIM(MID(SUBSTITUTE(AA133,"/",REPT(" ",50)),1,50))),VALUE(TRIM(MID(SUBSTITUTE(AA133,"/",REPT(" ",50)),51,50))),VALUE(TRIM(MID(SUBSTITUTE(AA133,"/",REPT(" ",50)),101,50))))),IFERROR(DATEVALUE(INDEX(D133:K133,MIN(8,MAX(1,C133)))),"")))</f>
        <v/>
      </c>
      <c r="T133">
        <f>IF(B133="","",IF(AB133&lt;&gt;"",AB133,IFERROR(MATCH(SUBSTITUTE(SUBSTITUTE(P133," ",""),"　",""),入力!$AJ$5:$AJ$44,0),"")))</f>
        <v/>
      </c>
      <c r="U133">
        <f>IF(T133="","",INDEX(入力!$D$5:$D$44,T133))</f>
        <v/>
      </c>
      <c r="V133">
        <f>IF(B133="","",IF(T133="","要確認（名簿と照合できません）",IF(R133="","要確認（資格名がありません）",IF(S133="","要確認（取得日が読めません）",IF((IF(INDEX(入力!$N$5:$N$44,T133)=R133,1,0)+IF(INDEX(入力!$P$5:$P$44,T133)=R133,1,0)+IF(INDEX(入力!$R$5:$R$44,T133)=R133,1,0)+IF(INDEX(入力!$T$5:$T$44,T133)=R133,1,0)+IF(INDEX(入力!$V$5:$V$44,T133)=R133,1,0)+IF(INDEX(入力!$X$5:$X$44,T133)=R133,1,0))+(COUNTIFS($T$6:$T$205,T133,$R$6:$R$205,R133,$X$6:$X$205,"&lt;"&amp;X133))&gt;0,"重複","反映")))))</f>
        <v/>
      </c>
      <c r="W133">
        <f>IF(V133="反映",1,0)</f>
        <v/>
      </c>
      <c r="X133" t="n">
        <v>133</v>
      </c>
      <c r="Y133">
        <f>IF(W133=0,"",COUNTIFS($T$6:$T$205,T133,$W$6:$W$205,1,$S$6:$S$205,"&lt;"&amp;S133)+COUNTIFS($T$6:$T$205,T133,$W$6:$W$205,1,$S$6:$S$205,S133,$X$6:$X$205,"&lt;"&amp;X133)+1)</f>
        <v/>
      </c>
      <c r="Z133">
        <f>IF(Y133="","",T133&amp;"_"&amp;Y133)</f>
        <v/>
      </c>
      <c r="AA133">
        <f>SUBSTITUTE(SUBSTITUTE(SUBSTITUTE(SUBSTITUTE(SUBSTITUTE(INDEX(D133:K133,MIN(8,MAX(1,C133))),"年","/"),"月","/"),"日",""),"-","/"),".","/")</f>
        <v/>
      </c>
      <c r="AB133">
        <f>IFERROR(MATCH(O133,入力!$C$5:$C$44,0),"")</f>
        <v/>
      </c>
      <c r="AC133">
        <f>IF(AB133="","",INDEX(入力!$AJ$5:$AJ$44,AB133))</f>
        <v/>
      </c>
      <c r="AD133">
        <f>IF(INDEX($D133:$K133,IF(M133=1,2,1))=AC133,1,IF(INDEX($D133:$K133,IF(M133=1,2,1))&amp;INDEX($D133:$K133,IF(M133=1,2,1)+1)=AC133,2,IF(INDEX($D133:$K133,IF(M133=1,2,1))&amp;INDEX($D133:$K133,IF(M133=1,2,1)+1)&amp;INDEX($D133:$K133,IF(M133=1,2,1)+2)=AC133,3,IF(AB133&lt;&gt;"",2,IF(ISNUMBER(MATCH(INDEX($D133:$K133,IF(M133=1,2,1)),入力!$AJ$5:$AJ$44,0)),1,IF(ISNUMBER(MATCH(INDEX($D133:$K133,IF(M133=1,2,1))&amp;INDEX($D133:$K133,IF(M133=1,2,1)+1),入力!$AJ$5:$AJ$44,0)),2,IF(ISNUMBER(MATCH(INDEX($D133:$K133,IF(M133=1,2,1))&amp;INDEX($D133:$K133,IF(M133=1,2,1)+1)&amp;INDEX($D133:$K133,IF(M133=1,2,1)+2),入力!$AJ$5:$AJ$44,0)),3,2)))))))</f>
        <v/>
      </c>
    </row>
    <row r="134">
      <c r="A134" s="131" t="n"/>
      <c r="B134">
        <f>TRIM(SUBSTITUTE(SUBSTITUTE(SUBSTITUTE(A134,CHAR(9)," "),"　"," "),CHAR(160)," "))</f>
        <v/>
      </c>
      <c r="C134">
        <f>IF(B134="",0,LEN(B134)-LEN(SUBSTITUTE(B134," ",""))+1)</f>
        <v/>
      </c>
      <c r="D134">
        <f>IF(C134&gt;=1,TRIM(MID(SUBSTITUTE(B134," ",REPT(" ",200)),1,200)),"")</f>
        <v/>
      </c>
      <c r="E134">
        <f>IF(C134&gt;=2,TRIM(MID(SUBSTITUTE(B134," ",REPT(" ",200)),201,200)),"")</f>
        <v/>
      </c>
      <c r="F134">
        <f>IF(C134&gt;=3,TRIM(MID(SUBSTITUTE(B134," ",REPT(" ",200)),401,200)),"")</f>
        <v/>
      </c>
      <c r="G134">
        <f>IF(C134&gt;=4,TRIM(MID(SUBSTITUTE(B134," ",REPT(" ",200)),601,200)),"")</f>
        <v/>
      </c>
      <c r="H134">
        <f>IF(C134&gt;=5,TRIM(MID(SUBSTITUTE(B134," ",REPT(" ",200)),801,200)),"")</f>
        <v/>
      </c>
      <c r="I134">
        <f>IF(C134&gt;=6,TRIM(MID(SUBSTITUTE(B134," ",REPT(" ",200)),1001,200)),"")</f>
        <v/>
      </c>
      <c r="J134">
        <f>IF(C134&gt;=7,TRIM(MID(SUBSTITUTE(B134," ",REPT(" ",200)),1201,200)),"")</f>
        <v/>
      </c>
      <c r="K134">
        <f>IF(C134&gt;=8,TRIM(MID(SUBSTITUTE(B134," ",REPT(" ",200)),1401,200)),"")</f>
        <v/>
      </c>
      <c r="L134">
        <f>SUBSTITUTE(SUBSTITUTE(SUBSTITUTE(D134,"年","-"),"組","-"),"番","")</f>
        <v/>
      </c>
      <c r="M134">
        <f>IF(D134="",0,IF(ISNUMBER(VALUE(SUBSTITUTE(L134,"-",""))),1,0))</f>
        <v/>
      </c>
      <c r="N134">
        <f>IF(M134=0,"",IFERROR(VALUE(TRIM(MID(SUBSTITUTE(L134,"-",REPT(" ",100)),101,100))),""))</f>
        <v/>
      </c>
      <c r="O134">
        <f>IF(M134=0,"",IFERROR(VALUE(TRIM(RIGHT(SUBSTITUTE(L134,"-",REPT(" ",100)),100))),""))</f>
        <v/>
      </c>
      <c r="P134">
        <f>IF(B134="","",TRIM(INDEX($D134:$K134,IF(M134=1,2,1))&amp;IF(AD134&gt;=2," "&amp;INDEX($D134:$K134,IF(M134=1,2,1)+1),"")&amp;IF(AD134&gt;=3," "&amp;INDEX($D134:$K134,IF(M134=1,2,1)+2),"")))</f>
        <v/>
      </c>
      <c r="Q134">
        <f>IF(C134&lt;2,"",TRIM(IF(AND(2&gt;=(IF(M134=1,2,1)+AD134),2&lt;=C134-IF(S134="",0,1)),E134&amp;" ","")&amp;IF(AND(3&gt;=(IF(M134=1,2,1)+AD134),3&lt;=C134-IF(S134="",0,1)),F134&amp;" ","")&amp;IF(AND(4&gt;=(IF(M134=1,2,1)+AD134),4&lt;=C134-IF(S134="",0,1)),G134&amp;" ","")&amp;IF(AND(5&gt;=(IF(M134=1,2,1)+AD134),5&lt;=C134-IF(S134="",0,1)),H134&amp;" ","")&amp;IF(AND(6&gt;=(IF(M134=1,2,1)+AD134),6&lt;=C134-IF(S134="",0,1)),I134&amp;" ","")&amp;IF(AND(7&gt;=(IF(M134=1,2,1)+AD134),7&lt;=C134-IF(S134="",0,1)),J134&amp;" ","")&amp;IF(AND(8&gt;=(IF(M134=1,2,1)+AD134),8&lt;=C134-IF(S134="",0,1)),K134&amp;" ","")))</f>
        <v/>
      </c>
      <c r="R134">
        <f>IF(Q134="","",IFERROR(INDEX(資格マスタ!$B:$B,MATCH(ASC(SUBSTITUTE(SUBSTITUTE(Q134," ",""),"　","")),資格マスタ!$D:$D,0)),Q134))</f>
        <v/>
      </c>
      <c r="S134" s="132">
        <f>IF(C134&lt;2,"",IFERROR(IF(OR(LEFT(INDEX(D134:K134,MIN(8,MAX(1,C134))),2)="令和",LEFT(INDEX(D134:K134,MIN(8,MAX(1,C134))),2)="平成",LEFT(INDEX(D134:K134,MIN(8,MAX(1,C134))),2)="昭和"),DATE(VALUE(MID(INDEX(D134:K134,MIN(8,MAX(1,C134))),3,FIND("年",INDEX(D134:K134,MIN(8,MAX(1,C134))))-3))+IF(LEFT(INDEX(D134:K134,MIN(8,MAX(1,C134))),2)="令和",2018,IF(LEFT(INDEX(D134:K134,MIN(8,MAX(1,C134))),2)="平成",1988,1925)),VALUE(MID(INDEX(D134:K134,MIN(8,MAX(1,C134))),FIND("年",INDEX(D134:K134,MIN(8,MAX(1,C134))))+1,FIND("月",INDEX(D134:K134,MIN(8,MAX(1,C134))))-FIND("年",INDEX(D134:K134,MIN(8,MAX(1,C134))))-1)),VALUE(SUBSTITUTE(MID(INDEX(D134:K134,MIN(8,MAX(1,C134))),FIND("月",INDEX(D134:K134,MIN(8,MAX(1,C134))))+1,10),"日",""))),DATE(VALUE(TRIM(MID(SUBSTITUTE(AA134,"/",REPT(" ",50)),1,50))),VALUE(TRIM(MID(SUBSTITUTE(AA134,"/",REPT(" ",50)),51,50))),VALUE(TRIM(MID(SUBSTITUTE(AA134,"/",REPT(" ",50)),101,50))))),IFERROR(DATEVALUE(INDEX(D134:K134,MIN(8,MAX(1,C134)))),"")))</f>
        <v/>
      </c>
      <c r="T134">
        <f>IF(B134="","",IF(AB134&lt;&gt;"",AB134,IFERROR(MATCH(SUBSTITUTE(SUBSTITUTE(P134," ",""),"　",""),入力!$AJ$5:$AJ$44,0),"")))</f>
        <v/>
      </c>
      <c r="U134">
        <f>IF(T134="","",INDEX(入力!$D$5:$D$44,T134))</f>
        <v/>
      </c>
      <c r="V134">
        <f>IF(B134="","",IF(T134="","要確認（名簿と照合できません）",IF(R134="","要確認（資格名がありません）",IF(S134="","要確認（取得日が読めません）",IF((IF(INDEX(入力!$N$5:$N$44,T134)=R134,1,0)+IF(INDEX(入力!$P$5:$P$44,T134)=R134,1,0)+IF(INDEX(入力!$R$5:$R$44,T134)=R134,1,0)+IF(INDEX(入力!$T$5:$T$44,T134)=R134,1,0)+IF(INDEX(入力!$V$5:$V$44,T134)=R134,1,0)+IF(INDEX(入力!$X$5:$X$44,T134)=R134,1,0))+(COUNTIFS($T$6:$T$205,T134,$R$6:$R$205,R134,$X$6:$X$205,"&lt;"&amp;X134))&gt;0,"重複","反映")))))</f>
        <v/>
      </c>
      <c r="W134">
        <f>IF(V134="反映",1,0)</f>
        <v/>
      </c>
      <c r="X134" t="n">
        <v>134</v>
      </c>
      <c r="Y134">
        <f>IF(W134=0,"",COUNTIFS($T$6:$T$205,T134,$W$6:$W$205,1,$S$6:$S$205,"&lt;"&amp;S134)+COUNTIFS($T$6:$T$205,T134,$W$6:$W$205,1,$S$6:$S$205,S134,$X$6:$X$205,"&lt;"&amp;X134)+1)</f>
        <v/>
      </c>
      <c r="Z134">
        <f>IF(Y134="","",T134&amp;"_"&amp;Y134)</f>
        <v/>
      </c>
      <c r="AA134">
        <f>SUBSTITUTE(SUBSTITUTE(SUBSTITUTE(SUBSTITUTE(SUBSTITUTE(INDEX(D134:K134,MIN(8,MAX(1,C134))),"年","/"),"月","/"),"日",""),"-","/"),".","/")</f>
        <v/>
      </c>
      <c r="AB134">
        <f>IFERROR(MATCH(O134,入力!$C$5:$C$44,0),"")</f>
        <v/>
      </c>
      <c r="AC134">
        <f>IF(AB134="","",INDEX(入力!$AJ$5:$AJ$44,AB134))</f>
        <v/>
      </c>
      <c r="AD134">
        <f>IF(INDEX($D134:$K134,IF(M134=1,2,1))=AC134,1,IF(INDEX($D134:$K134,IF(M134=1,2,1))&amp;INDEX($D134:$K134,IF(M134=1,2,1)+1)=AC134,2,IF(INDEX($D134:$K134,IF(M134=1,2,1))&amp;INDEX($D134:$K134,IF(M134=1,2,1)+1)&amp;INDEX($D134:$K134,IF(M134=1,2,1)+2)=AC134,3,IF(AB134&lt;&gt;"",2,IF(ISNUMBER(MATCH(INDEX($D134:$K134,IF(M134=1,2,1)),入力!$AJ$5:$AJ$44,0)),1,IF(ISNUMBER(MATCH(INDEX($D134:$K134,IF(M134=1,2,1))&amp;INDEX($D134:$K134,IF(M134=1,2,1)+1),入力!$AJ$5:$AJ$44,0)),2,IF(ISNUMBER(MATCH(INDEX($D134:$K134,IF(M134=1,2,1))&amp;INDEX($D134:$K134,IF(M134=1,2,1)+1)&amp;INDEX($D134:$K134,IF(M134=1,2,1)+2),入力!$AJ$5:$AJ$44,0)),3,2)))))))</f>
        <v/>
      </c>
    </row>
    <row r="135">
      <c r="A135" s="131" t="n"/>
      <c r="B135">
        <f>TRIM(SUBSTITUTE(SUBSTITUTE(SUBSTITUTE(A135,CHAR(9)," "),"　"," "),CHAR(160)," "))</f>
        <v/>
      </c>
      <c r="C135">
        <f>IF(B135="",0,LEN(B135)-LEN(SUBSTITUTE(B135," ",""))+1)</f>
        <v/>
      </c>
      <c r="D135">
        <f>IF(C135&gt;=1,TRIM(MID(SUBSTITUTE(B135," ",REPT(" ",200)),1,200)),"")</f>
        <v/>
      </c>
      <c r="E135">
        <f>IF(C135&gt;=2,TRIM(MID(SUBSTITUTE(B135," ",REPT(" ",200)),201,200)),"")</f>
        <v/>
      </c>
      <c r="F135">
        <f>IF(C135&gt;=3,TRIM(MID(SUBSTITUTE(B135," ",REPT(" ",200)),401,200)),"")</f>
        <v/>
      </c>
      <c r="G135">
        <f>IF(C135&gt;=4,TRIM(MID(SUBSTITUTE(B135," ",REPT(" ",200)),601,200)),"")</f>
        <v/>
      </c>
      <c r="H135">
        <f>IF(C135&gt;=5,TRIM(MID(SUBSTITUTE(B135," ",REPT(" ",200)),801,200)),"")</f>
        <v/>
      </c>
      <c r="I135">
        <f>IF(C135&gt;=6,TRIM(MID(SUBSTITUTE(B135," ",REPT(" ",200)),1001,200)),"")</f>
        <v/>
      </c>
      <c r="J135">
        <f>IF(C135&gt;=7,TRIM(MID(SUBSTITUTE(B135," ",REPT(" ",200)),1201,200)),"")</f>
        <v/>
      </c>
      <c r="K135">
        <f>IF(C135&gt;=8,TRIM(MID(SUBSTITUTE(B135," ",REPT(" ",200)),1401,200)),"")</f>
        <v/>
      </c>
      <c r="L135">
        <f>SUBSTITUTE(SUBSTITUTE(SUBSTITUTE(D135,"年","-"),"組","-"),"番","")</f>
        <v/>
      </c>
      <c r="M135">
        <f>IF(D135="",0,IF(ISNUMBER(VALUE(SUBSTITUTE(L135,"-",""))),1,0))</f>
        <v/>
      </c>
      <c r="N135">
        <f>IF(M135=0,"",IFERROR(VALUE(TRIM(MID(SUBSTITUTE(L135,"-",REPT(" ",100)),101,100))),""))</f>
        <v/>
      </c>
      <c r="O135">
        <f>IF(M135=0,"",IFERROR(VALUE(TRIM(RIGHT(SUBSTITUTE(L135,"-",REPT(" ",100)),100))),""))</f>
        <v/>
      </c>
      <c r="P135">
        <f>IF(B135="","",TRIM(INDEX($D135:$K135,IF(M135=1,2,1))&amp;IF(AD135&gt;=2," "&amp;INDEX($D135:$K135,IF(M135=1,2,1)+1),"")&amp;IF(AD135&gt;=3," "&amp;INDEX($D135:$K135,IF(M135=1,2,1)+2),"")))</f>
        <v/>
      </c>
      <c r="Q135">
        <f>IF(C135&lt;2,"",TRIM(IF(AND(2&gt;=(IF(M135=1,2,1)+AD135),2&lt;=C135-IF(S135="",0,1)),E135&amp;" ","")&amp;IF(AND(3&gt;=(IF(M135=1,2,1)+AD135),3&lt;=C135-IF(S135="",0,1)),F135&amp;" ","")&amp;IF(AND(4&gt;=(IF(M135=1,2,1)+AD135),4&lt;=C135-IF(S135="",0,1)),G135&amp;" ","")&amp;IF(AND(5&gt;=(IF(M135=1,2,1)+AD135),5&lt;=C135-IF(S135="",0,1)),H135&amp;" ","")&amp;IF(AND(6&gt;=(IF(M135=1,2,1)+AD135),6&lt;=C135-IF(S135="",0,1)),I135&amp;" ","")&amp;IF(AND(7&gt;=(IF(M135=1,2,1)+AD135),7&lt;=C135-IF(S135="",0,1)),J135&amp;" ","")&amp;IF(AND(8&gt;=(IF(M135=1,2,1)+AD135),8&lt;=C135-IF(S135="",0,1)),K135&amp;" ","")))</f>
        <v/>
      </c>
      <c r="R135">
        <f>IF(Q135="","",IFERROR(INDEX(資格マスタ!$B:$B,MATCH(ASC(SUBSTITUTE(SUBSTITUTE(Q135," ",""),"　","")),資格マスタ!$D:$D,0)),Q135))</f>
        <v/>
      </c>
      <c r="S135" s="132">
        <f>IF(C135&lt;2,"",IFERROR(IF(OR(LEFT(INDEX(D135:K135,MIN(8,MAX(1,C135))),2)="令和",LEFT(INDEX(D135:K135,MIN(8,MAX(1,C135))),2)="平成",LEFT(INDEX(D135:K135,MIN(8,MAX(1,C135))),2)="昭和"),DATE(VALUE(MID(INDEX(D135:K135,MIN(8,MAX(1,C135))),3,FIND("年",INDEX(D135:K135,MIN(8,MAX(1,C135))))-3))+IF(LEFT(INDEX(D135:K135,MIN(8,MAX(1,C135))),2)="令和",2018,IF(LEFT(INDEX(D135:K135,MIN(8,MAX(1,C135))),2)="平成",1988,1925)),VALUE(MID(INDEX(D135:K135,MIN(8,MAX(1,C135))),FIND("年",INDEX(D135:K135,MIN(8,MAX(1,C135))))+1,FIND("月",INDEX(D135:K135,MIN(8,MAX(1,C135))))-FIND("年",INDEX(D135:K135,MIN(8,MAX(1,C135))))-1)),VALUE(SUBSTITUTE(MID(INDEX(D135:K135,MIN(8,MAX(1,C135))),FIND("月",INDEX(D135:K135,MIN(8,MAX(1,C135))))+1,10),"日",""))),DATE(VALUE(TRIM(MID(SUBSTITUTE(AA135,"/",REPT(" ",50)),1,50))),VALUE(TRIM(MID(SUBSTITUTE(AA135,"/",REPT(" ",50)),51,50))),VALUE(TRIM(MID(SUBSTITUTE(AA135,"/",REPT(" ",50)),101,50))))),IFERROR(DATEVALUE(INDEX(D135:K135,MIN(8,MAX(1,C135)))),"")))</f>
        <v/>
      </c>
      <c r="T135">
        <f>IF(B135="","",IF(AB135&lt;&gt;"",AB135,IFERROR(MATCH(SUBSTITUTE(SUBSTITUTE(P135," ",""),"　",""),入力!$AJ$5:$AJ$44,0),"")))</f>
        <v/>
      </c>
      <c r="U135">
        <f>IF(T135="","",INDEX(入力!$D$5:$D$44,T135))</f>
        <v/>
      </c>
      <c r="V135">
        <f>IF(B135="","",IF(T135="","要確認（名簿と照合できません）",IF(R135="","要確認（資格名がありません）",IF(S135="","要確認（取得日が読めません）",IF((IF(INDEX(入力!$N$5:$N$44,T135)=R135,1,0)+IF(INDEX(入力!$P$5:$P$44,T135)=R135,1,0)+IF(INDEX(入力!$R$5:$R$44,T135)=R135,1,0)+IF(INDEX(入力!$T$5:$T$44,T135)=R135,1,0)+IF(INDEX(入力!$V$5:$V$44,T135)=R135,1,0)+IF(INDEX(入力!$X$5:$X$44,T135)=R135,1,0))+(COUNTIFS($T$6:$T$205,T135,$R$6:$R$205,R135,$X$6:$X$205,"&lt;"&amp;X135))&gt;0,"重複","反映")))))</f>
        <v/>
      </c>
      <c r="W135">
        <f>IF(V135="反映",1,0)</f>
        <v/>
      </c>
      <c r="X135" t="n">
        <v>135</v>
      </c>
      <c r="Y135">
        <f>IF(W135=0,"",COUNTIFS($T$6:$T$205,T135,$W$6:$W$205,1,$S$6:$S$205,"&lt;"&amp;S135)+COUNTIFS($T$6:$T$205,T135,$W$6:$W$205,1,$S$6:$S$205,S135,$X$6:$X$205,"&lt;"&amp;X135)+1)</f>
        <v/>
      </c>
      <c r="Z135">
        <f>IF(Y135="","",T135&amp;"_"&amp;Y135)</f>
        <v/>
      </c>
      <c r="AA135">
        <f>SUBSTITUTE(SUBSTITUTE(SUBSTITUTE(SUBSTITUTE(SUBSTITUTE(INDEX(D135:K135,MIN(8,MAX(1,C135))),"年","/"),"月","/"),"日",""),"-","/"),".","/")</f>
        <v/>
      </c>
      <c r="AB135">
        <f>IFERROR(MATCH(O135,入力!$C$5:$C$44,0),"")</f>
        <v/>
      </c>
      <c r="AC135">
        <f>IF(AB135="","",INDEX(入力!$AJ$5:$AJ$44,AB135))</f>
        <v/>
      </c>
      <c r="AD135">
        <f>IF(INDEX($D135:$K135,IF(M135=1,2,1))=AC135,1,IF(INDEX($D135:$K135,IF(M135=1,2,1))&amp;INDEX($D135:$K135,IF(M135=1,2,1)+1)=AC135,2,IF(INDEX($D135:$K135,IF(M135=1,2,1))&amp;INDEX($D135:$K135,IF(M135=1,2,1)+1)&amp;INDEX($D135:$K135,IF(M135=1,2,1)+2)=AC135,3,IF(AB135&lt;&gt;"",2,IF(ISNUMBER(MATCH(INDEX($D135:$K135,IF(M135=1,2,1)),入力!$AJ$5:$AJ$44,0)),1,IF(ISNUMBER(MATCH(INDEX($D135:$K135,IF(M135=1,2,1))&amp;INDEX($D135:$K135,IF(M135=1,2,1)+1),入力!$AJ$5:$AJ$44,0)),2,IF(ISNUMBER(MATCH(INDEX($D135:$K135,IF(M135=1,2,1))&amp;INDEX($D135:$K135,IF(M135=1,2,1)+1)&amp;INDEX($D135:$K135,IF(M135=1,2,1)+2),入力!$AJ$5:$AJ$44,0)),3,2)))))))</f>
        <v/>
      </c>
    </row>
    <row r="136">
      <c r="A136" s="131" t="n"/>
      <c r="B136">
        <f>TRIM(SUBSTITUTE(SUBSTITUTE(SUBSTITUTE(A136,CHAR(9)," "),"　"," "),CHAR(160)," "))</f>
        <v/>
      </c>
      <c r="C136">
        <f>IF(B136="",0,LEN(B136)-LEN(SUBSTITUTE(B136," ",""))+1)</f>
        <v/>
      </c>
      <c r="D136">
        <f>IF(C136&gt;=1,TRIM(MID(SUBSTITUTE(B136," ",REPT(" ",200)),1,200)),"")</f>
        <v/>
      </c>
      <c r="E136">
        <f>IF(C136&gt;=2,TRIM(MID(SUBSTITUTE(B136," ",REPT(" ",200)),201,200)),"")</f>
        <v/>
      </c>
      <c r="F136">
        <f>IF(C136&gt;=3,TRIM(MID(SUBSTITUTE(B136," ",REPT(" ",200)),401,200)),"")</f>
        <v/>
      </c>
      <c r="G136">
        <f>IF(C136&gt;=4,TRIM(MID(SUBSTITUTE(B136," ",REPT(" ",200)),601,200)),"")</f>
        <v/>
      </c>
      <c r="H136">
        <f>IF(C136&gt;=5,TRIM(MID(SUBSTITUTE(B136," ",REPT(" ",200)),801,200)),"")</f>
        <v/>
      </c>
      <c r="I136">
        <f>IF(C136&gt;=6,TRIM(MID(SUBSTITUTE(B136," ",REPT(" ",200)),1001,200)),"")</f>
        <v/>
      </c>
      <c r="J136">
        <f>IF(C136&gt;=7,TRIM(MID(SUBSTITUTE(B136," ",REPT(" ",200)),1201,200)),"")</f>
        <v/>
      </c>
      <c r="K136">
        <f>IF(C136&gt;=8,TRIM(MID(SUBSTITUTE(B136," ",REPT(" ",200)),1401,200)),"")</f>
        <v/>
      </c>
      <c r="L136">
        <f>SUBSTITUTE(SUBSTITUTE(SUBSTITUTE(D136,"年","-"),"組","-"),"番","")</f>
        <v/>
      </c>
      <c r="M136">
        <f>IF(D136="",0,IF(ISNUMBER(VALUE(SUBSTITUTE(L136,"-",""))),1,0))</f>
        <v/>
      </c>
      <c r="N136">
        <f>IF(M136=0,"",IFERROR(VALUE(TRIM(MID(SUBSTITUTE(L136,"-",REPT(" ",100)),101,100))),""))</f>
        <v/>
      </c>
      <c r="O136">
        <f>IF(M136=0,"",IFERROR(VALUE(TRIM(RIGHT(SUBSTITUTE(L136,"-",REPT(" ",100)),100))),""))</f>
        <v/>
      </c>
      <c r="P136">
        <f>IF(B136="","",TRIM(INDEX($D136:$K136,IF(M136=1,2,1))&amp;IF(AD136&gt;=2," "&amp;INDEX($D136:$K136,IF(M136=1,2,1)+1),"")&amp;IF(AD136&gt;=3," "&amp;INDEX($D136:$K136,IF(M136=1,2,1)+2),"")))</f>
        <v/>
      </c>
      <c r="Q136">
        <f>IF(C136&lt;2,"",TRIM(IF(AND(2&gt;=(IF(M136=1,2,1)+AD136),2&lt;=C136-IF(S136="",0,1)),E136&amp;" ","")&amp;IF(AND(3&gt;=(IF(M136=1,2,1)+AD136),3&lt;=C136-IF(S136="",0,1)),F136&amp;" ","")&amp;IF(AND(4&gt;=(IF(M136=1,2,1)+AD136),4&lt;=C136-IF(S136="",0,1)),G136&amp;" ","")&amp;IF(AND(5&gt;=(IF(M136=1,2,1)+AD136),5&lt;=C136-IF(S136="",0,1)),H136&amp;" ","")&amp;IF(AND(6&gt;=(IF(M136=1,2,1)+AD136),6&lt;=C136-IF(S136="",0,1)),I136&amp;" ","")&amp;IF(AND(7&gt;=(IF(M136=1,2,1)+AD136),7&lt;=C136-IF(S136="",0,1)),J136&amp;" ","")&amp;IF(AND(8&gt;=(IF(M136=1,2,1)+AD136),8&lt;=C136-IF(S136="",0,1)),K136&amp;" ","")))</f>
        <v/>
      </c>
      <c r="R136">
        <f>IF(Q136="","",IFERROR(INDEX(資格マスタ!$B:$B,MATCH(ASC(SUBSTITUTE(SUBSTITUTE(Q136," ",""),"　","")),資格マスタ!$D:$D,0)),Q136))</f>
        <v/>
      </c>
      <c r="S136" s="132">
        <f>IF(C136&lt;2,"",IFERROR(IF(OR(LEFT(INDEX(D136:K136,MIN(8,MAX(1,C136))),2)="令和",LEFT(INDEX(D136:K136,MIN(8,MAX(1,C136))),2)="平成",LEFT(INDEX(D136:K136,MIN(8,MAX(1,C136))),2)="昭和"),DATE(VALUE(MID(INDEX(D136:K136,MIN(8,MAX(1,C136))),3,FIND("年",INDEX(D136:K136,MIN(8,MAX(1,C136))))-3))+IF(LEFT(INDEX(D136:K136,MIN(8,MAX(1,C136))),2)="令和",2018,IF(LEFT(INDEX(D136:K136,MIN(8,MAX(1,C136))),2)="平成",1988,1925)),VALUE(MID(INDEX(D136:K136,MIN(8,MAX(1,C136))),FIND("年",INDEX(D136:K136,MIN(8,MAX(1,C136))))+1,FIND("月",INDEX(D136:K136,MIN(8,MAX(1,C136))))-FIND("年",INDEX(D136:K136,MIN(8,MAX(1,C136))))-1)),VALUE(SUBSTITUTE(MID(INDEX(D136:K136,MIN(8,MAX(1,C136))),FIND("月",INDEX(D136:K136,MIN(8,MAX(1,C136))))+1,10),"日",""))),DATE(VALUE(TRIM(MID(SUBSTITUTE(AA136,"/",REPT(" ",50)),1,50))),VALUE(TRIM(MID(SUBSTITUTE(AA136,"/",REPT(" ",50)),51,50))),VALUE(TRIM(MID(SUBSTITUTE(AA136,"/",REPT(" ",50)),101,50))))),IFERROR(DATEVALUE(INDEX(D136:K136,MIN(8,MAX(1,C136)))),"")))</f>
        <v/>
      </c>
      <c r="T136">
        <f>IF(B136="","",IF(AB136&lt;&gt;"",AB136,IFERROR(MATCH(SUBSTITUTE(SUBSTITUTE(P136," ",""),"　",""),入力!$AJ$5:$AJ$44,0),"")))</f>
        <v/>
      </c>
      <c r="U136">
        <f>IF(T136="","",INDEX(入力!$D$5:$D$44,T136))</f>
        <v/>
      </c>
      <c r="V136">
        <f>IF(B136="","",IF(T136="","要確認（名簿と照合できません）",IF(R136="","要確認（資格名がありません）",IF(S136="","要確認（取得日が読めません）",IF((IF(INDEX(入力!$N$5:$N$44,T136)=R136,1,0)+IF(INDEX(入力!$P$5:$P$44,T136)=R136,1,0)+IF(INDEX(入力!$R$5:$R$44,T136)=R136,1,0)+IF(INDEX(入力!$T$5:$T$44,T136)=R136,1,0)+IF(INDEX(入力!$V$5:$V$44,T136)=R136,1,0)+IF(INDEX(入力!$X$5:$X$44,T136)=R136,1,0))+(COUNTIFS($T$6:$T$205,T136,$R$6:$R$205,R136,$X$6:$X$205,"&lt;"&amp;X136))&gt;0,"重複","反映")))))</f>
        <v/>
      </c>
      <c r="W136">
        <f>IF(V136="反映",1,0)</f>
        <v/>
      </c>
      <c r="X136" t="n">
        <v>136</v>
      </c>
      <c r="Y136">
        <f>IF(W136=0,"",COUNTIFS($T$6:$T$205,T136,$W$6:$W$205,1,$S$6:$S$205,"&lt;"&amp;S136)+COUNTIFS($T$6:$T$205,T136,$W$6:$W$205,1,$S$6:$S$205,S136,$X$6:$X$205,"&lt;"&amp;X136)+1)</f>
        <v/>
      </c>
      <c r="Z136">
        <f>IF(Y136="","",T136&amp;"_"&amp;Y136)</f>
        <v/>
      </c>
      <c r="AA136">
        <f>SUBSTITUTE(SUBSTITUTE(SUBSTITUTE(SUBSTITUTE(SUBSTITUTE(INDEX(D136:K136,MIN(8,MAX(1,C136))),"年","/"),"月","/"),"日",""),"-","/"),".","/")</f>
        <v/>
      </c>
      <c r="AB136">
        <f>IFERROR(MATCH(O136,入力!$C$5:$C$44,0),"")</f>
        <v/>
      </c>
      <c r="AC136">
        <f>IF(AB136="","",INDEX(入力!$AJ$5:$AJ$44,AB136))</f>
        <v/>
      </c>
      <c r="AD136">
        <f>IF(INDEX($D136:$K136,IF(M136=1,2,1))=AC136,1,IF(INDEX($D136:$K136,IF(M136=1,2,1))&amp;INDEX($D136:$K136,IF(M136=1,2,1)+1)=AC136,2,IF(INDEX($D136:$K136,IF(M136=1,2,1))&amp;INDEX($D136:$K136,IF(M136=1,2,1)+1)&amp;INDEX($D136:$K136,IF(M136=1,2,1)+2)=AC136,3,IF(AB136&lt;&gt;"",2,IF(ISNUMBER(MATCH(INDEX($D136:$K136,IF(M136=1,2,1)),入力!$AJ$5:$AJ$44,0)),1,IF(ISNUMBER(MATCH(INDEX($D136:$K136,IF(M136=1,2,1))&amp;INDEX($D136:$K136,IF(M136=1,2,1)+1),入力!$AJ$5:$AJ$44,0)),2,IF(ISNUMBER(MATCH(INDEX($D136:$K136,IF(M136=1,2,1))&amp;INDEX($D136:$K136,IF(M136=1,2,1)+1)&amp;INDEX($D136:$K136,IF(M136=1,2,1)+2),入力!$AJ$5:$AJ$44,0)),3,2)))))))</f>
        <v/>
      </c>
    </row>
    <row r="137">
      <c r="A137" s="131" t="n"/>
      <c r="B137">
        <f>TRIM(SUBSTITUTE(SUBSTITUTE(SUBSTITUTE(A137,CHAR(9)," "),"　"," "),CHAR(160)," "))</f>
        <v/>
      </c>
      <c r="C137">
        <f>IF(B137="",0,LEN(B137)-LEN(SUBSTITUTE(B137," ",""))+1)</f>
        <v/>
      </c>
      <c r="D137">
        <f>IF(C137&gt;=1,TRIM(MID(SUBSTITUTE(B137," ",REPT(" ",200)),1,200)),"")</f>
        <v/>
      </c>
      <c r="E137">
        <f>IF(C137&gt;=2,TRIM(MID(SUBSTITUTE(B137," ",REPT(" ",200)),201,200)),"")</f>
        <v/>
      </c>
      <c r="F137">
        <f>IF(C137&gt;=3,TRIM(MID(SUBSTITUTE(B137," ",REPT(" ",200)),401,200)),"")</f>
        <v/>
      </c>
      <c r="G137">
        <f>IF(C137&gt;=4,TRIM(MID(SUBSTITUTE(B137," ",REPT(" ",200)),601,200)),"")</f>
        <v/>
      </c>
      <c r="H137">
        <f>IF(C137&gt;=5,TRIM(MID(SUBSTITUTE(B137," ",REPT(" ",200)),801,200)),"")</f>
        <v/>
      </c>
      <c r="I137">
        <f>IF(C137&gt;=6,TRIM(MID(SUBSTITUTE(B137," ",REPT(" ",200)),1001,200)),"")</f>
        <v/>
      </c>
      <c r="J137">
        <f>IF(C137&gt;=7,TRIM(MID(SUBSTITUTE(B137," ",REPT(" ",200)),1201,200)),"")</f>
        <v/>
      </c>
      <c r="K137">
        <f>IF(C137&gt;=8,TRIM(MID(SUBSTITUTE(B137," ",REPT(" ",200)),1401,200)),"")</f>
        <v/>
      </c>
      <c r="L137">
        <f>SUBSTITUTE(SUBSTITUTE(SUBSTITUTE(D137,"年","-"),"組","-"),"番","")</f>
        <v/>
      </c>
      <c r="M137">
        <f>IF(D137="",0,IF(ISNUMBER(VALUE(SUBSTITUTE(L137,"-",""))),1,0))</f>
        <v/>
      </c>
      <c r="N137">
        <f>IF(M137=0,"",IFERROR(VALUE(TRIM(MID(SUBSTITUTE(L137,"-",REPT(" ",100)),101,100))),""))</f>
        <v/>
      </c>
      <c r="O137">
        <f>IF(M137=0,"",IFERROR(VALUE(TRIM(RIGHT(SUBSTITUTE(L137,"-",REPT(" ",100)),100))),""))</f>
        <v/>
      </c>
      <c r="P137">
        <f>IF(B137="","",TRIM(INDEX($D137:$K137,IF(M137=1,2,1))&amp;IF(AD137&gt;=2," "&amp;INDEX($D137:$K137,IF(M137=1,2,1)+1),"")&amp;IF(AD137&gt;=3," "&amp;INDEX($D137:$K137,IF(M137=1,2,1)+2),"")))</f>
        <v/>
      </c>
      <c r="Q137">
        <f>IF(C137&lt;2,"",TRIM(IF(AND(2&gt;=(IF(M137=1,2,1)+AD137),2&lt;=C137-IF(S137="",0,1)),E137&amp;" ","")&amp;IF(AND(3&gt;=(IF(M137=1,2,1)+AD137),3&lt;=C137-IF(S137="",0,1)),F137&amp;" ","")&amp;IF(AND(4&gt;=(IF(M137=1,2,1)+AD137),4&lt;=C137-IF(S137="",0,1)),G137&amp;" ","")&amp;IF(AND(5&gt;=(IF(M137=1,2,1)+AD137),5&lt;=C137-IF(S137="",0,1)),H137&amp;" ","")&amp;IF(AND(6&gt;=(IF(M137=1,2,1)+AD137),6&lt;=C137-IF(S137="",0,1)),I137&amp;" ","")&amp;IF(AND(7&gt;=(IF(M137=1,2,1)+AD137),7&lt;=C137-IF(S137="",0,1)),J137&amp;" ","")&amp;IF(AND(8&gt;=(IF(M137=1,2,1)+AD137),8&lt;=C137-IF(S137="",0,1)),K137&amp;" ","")))</f>
        <v/>
      </c>
      <c r="R137">
        <f>IF(Q137="","",IFERROR(INDEX(資格マスタ!$B:$B,MATCH(ASC(SUBSTITUTE(SUBSTITUTE(Q137," ",""),"　","")),資格マスタ!$D:$D,0)),Q137))</f>
        <v/>
      </c>
      <c r="S137" s="132">
        <f>IF(C137&lt;2,"",IFERROR(IF(OR(LEFT(INDEX(D137:K137,MIN(8,MAX(1,C137))),2)="令和",LEFT(INDEX(D137:K137,MIN(8,MAX(1,C137))),2)="平成",LEFT(INDEX(D137:K137,MIN(8,MAX(1,C137))),2)="昭和"),DATE(VALUE(MID(INDEX(D137:K137,MIN(8,MAX(1,C137))),3,FIND("年",INDEX(D137:K137,MIN(8,MAX(1,C137))))-3))+IF(LEFT(INDEX(D137:K137,MIN(8,MAX(1,C137))),2)="令和",2018,IF(LEFT(INDEX(D137:K137,MIN(8,MAX(1,C137))),2)="平成",1988,1925)),VALUE(MID(INDEX(D137:K137,MIN(8,MAX(1,C137))),FIND("年",INDEX(D137:K137,MIN(8,MAX(1,C137))))+1,FIND("月",INDEX(D137:K137,MIN(8,MAX(1,C137))))-FIND("年",INDEX(D137:K137,MIN(8,MAX(1,C137))))-1)),VALUE(SUBSTITUTE(MID(INDEX(D137:K137,MIN(8,MAX(1,C137))),FIND("月",INDEX(D137:K137,MIN(8,MAX(1,C137))))+1,10),"日",""))),DATE(VALUE(TRIM(MID(SUBSTITUTE(AA137,"/",REPT(" ",50)),1,50))),VALUE(TRIM(MID(SUBSTITUTE(AA137,"/",REPT(" ",50)),51,50))),VALUE(TRIM(MID(SUBSTITUTE(AA137,"/",REPT(" ",50)),101,50))))),IFERROR(DATEVALUE(INDEX(D137:K137,MIN(8,MAX(1,C137)))),"")))</f>
        <v/>
      </c>
      <c r="T137">
        <f>IF(B137="","",IF(AB137&lt;&gt;"",AB137,IFERROR(MATCH(SUBSTITUTE(SUBSTITUTE(P137," ",""),"　",""),入力!$AJ$5:$AJ$44,0),"")))</f>
        <v/>
      </c>
      <c r="U137">
        <f>IF(T137="","",INDEX(入力!$D$5:$D$44,T137))</f>
        <v/>
      </c>
      <c r="V137">
        <f>IF(B137="","",IF(T137="","要確認（名簿と照合できません）",IF(R137="","要確認（資格名がありません）",IF(S137="","要確認（取得日が読めません）",IF((IF(INDEX(入力!$N$5:$N$44,T137)=R137,1,0)+IF(INDEX(入力!$P$5:$P$44,T137)=R137,1,0)+IF(INDEX(入力!$R$5:$R$44,T137)=R137,1,0)+IF(INDEX(入力!$T$5:$T$44,T137)=R137,1,0)+IF(INDEX(入力!$V$5:$V$44,T137)=R137,1,0)+IF(INDEX(入力!$X$5:$X$44,T137)=R137,1,0))+(COUNTIFS($T$6:$T$205,T137,$R$6:$R$205,R137,$X$6:$X$205,"&lt;"&amp;X137))&gt;0,"重複","反映")))))</f>
        <v/>
      </c>
      <c r="W137">
        <f>IF(V137="反映",1,0)</f>
        <v/>
      </c>
      <c r="X137" t="n">
        <v>137</v>
      </c>
      <c r="Y137">
        <f>IF(W137=0,"",COUNTIFS($T$6:$T$205,T137,$W$6:$W$205,1,$S$6:$S$205,"&lt;"&amp;S137)+COUNTIFS($T$6:$T$205,T137,$W$6:$W$205,1,$S$6:$S$205,S137,$X$6:$X$205,"&lt;"&amp;X137)+1)</f>
        <v/>
      </c>
      <c r="Z137">
        <f>IF(Y137="","",T137&amp;"_"&amp;Y137)</f>
        <v/>
      </c>
      <c r="AA137">
        <f>SUBSTITUTE(SUBSTITUTE(SUBSTITUTE(SUBSTITUTE(SUBSTITUTE(INDEX(D137:K137,MIN(8,MAX(1,C137))),"年","/"),"月","/"),"日",""),"-","/"),".","/")</f>
        <v/>
      </c>
      <c r="AB137">
        <f>IFERROR(MATCH(O137,入力!$C$5:$C$44,0),"")</f>
        <v/>
      </c>
      <c r="AC137">
        <f>IF(AB137="","",INDEX(入力!$AJ$5:$AJ$44,AB137))</f>
        <v/>
      </c>
      <c r="AD137">
        <f>IF(INDEX($D137:$K137,IF(M137=1,2,1))=AC137,1,IF(INDEX($D137:$K137,IF(M137=1,2,1))&amp;INDEX($D137:$K137,IF(M137=1,2,1)+1)=AC137,2,IF(INDEX($D137:$K137,IF(M137=1,2,1))&amp;INDEX($D137:$K137,IF(M137=1,2,1)+1)&amp;INDEX($D137:$K137,IF(M137=1,2,1)+2)=AC137,3,IF(AB137&lt;&gt;"",2,IF(ISNUMBER(MATCH(INDEX($D137:$K137,IF(M137=1,2,1)),入力!$AJ$5:$AJ$44,0)),1,IF(ISNUMBER(MATCH(INDEX($D137:$K137,IF(M137=1,2,1))&amp;INDEX($D137:$K137,IF(M137=1,2,1)+1),入力!$AJ$5:$AJ$44,0)),2,IF(ISNUMBER(MATCH(INDEX($D137:$K137,IF(M137=1,2,1))&amp;INDEX($D137:$K137,IF(M137=1,2,1)+1)&amp;INDEX($D137:$K137,IF(M137=1,2,1)+2),入力!$AJ$5:$AJ$44,0)),3,2)))))))</f>
        <v/>
      </c>
    </row>
    <row r="138">
      <c r="A138" s="131" t="n"/>
      <c r="B138">
        <f>TRIM(SUBSTITUTE(SUBSTITUTE(SUBSTITUTE(A138,CHAR(9)," "),"　"," "),CHAR(160)," "))</f>
        <v/>
      </c>
      <c r="C138">
        <f>IF(B138="",0,LEN(B138)-LEN(SUBSTITUTE(B138," ",""))+1)</f>
        <v/>
      </c>
      <c r="D138">
        <f>IF(C138&gt;=1,TRIM(MID(SUBSTITUTE(B138," ",REPT(" ",200)),1,200)),"")</f>
        <v/>
      </c>
      <c r="E138">
        <f>IF(C138&gt;=2,TRIM(MID(SUBSTITUTE(B138," ",REPT(" ",200)),201,200)),"")</f>
        <v/>
      </c>
      <c r="F138">
        <f>IF(C138&gt;=3,TRIM(MID(SUBSTITUTE(B138," ",REPT(" ",200)),401,200)),"")</f>
        <v/>
      </c>
      <c r="G138">
        <f>IF(C138&gt;=4,TRIM(MID(SUBSTITUTE(B138," ",REPT(" ",200)),601,200)),"")</f>
        <v/>
      </c>
      <c r="H138">
        <f>IF(C138&gt;=5,TRIM(MID(SUBSTITUTE(B138," ",REPT(" ",200)),801,200)),"")</f>
        <v/>
      </c>
      <c r="I138">
        <f>IF(C138&gt;=6,TRIM(MID(SUBSTITUTE(B138," ",REPT(" ",200)),1001,200)),"")</f>
        <v/>
      </c>
      <c r="J138">
        <f>IF(C138&gt;=7,TRIM(MID(SUBSTITUTE(B138," ",REPT(" ",200)),1201,200)),"")</f>
        <v/>
      </c>
      <c r="K138">
        <f>IF(C138&gt;=8,TRIM(MID(SUBSTITUTE(B138," ",REPT(" ",200)),1401,200)),"")</f>
        <v/>
      </c>
      <c r="L138">
        <f>SUBSTITUTE(SUBSTITUTE(SUBSTITUTE(D138,"年","-"),"組","-"),"番","")</f>
        <v/>
      </c>
      <c r="M138">
        <f>IF(D138="",0,IF(ISNUMBER(VALUE(SUBSTITUTE(L138,"-",""))),1,0))</f>
        <v/>
      </c>
      <c r="N138">
        <f>IF(M138=0,"",IFERROR(VALUE(TRIM(MID(SUBSTITUTE(L138,"-",REPT(" ",100)),101,100))),""))</f>
        <v/>
      </c>
      <c r="O138">
        <f>IF(M138=0,"",IFERROR(VALUE(TRIM(RIGHT(SUBSTITUTE(L138,"-",REPT(" ",100)),100))),""))</f>
        <v/>
      </c>
      <c r="P138">
        <f>IF(B138="","",TRIM(INDEX($D138:$K138,IF(M138=1,2,1))&amp;IF(AD138&gt;=2," "&amp;INDEX($D138:$K138,IF(M138=1,2,1)+1),"")&amp;IF(AD138&gt;=3," "&amp;INDEX($D138:$K138,IF(M138=1,2,1)+2),"")))</f>
        <v/>
      </c>
      <c r="Q138">
        <f>IF(C138&lt;2,"",TRIM(IF(AND(2&gt;=(IF(M138=1,2,1)+AD138),2&lt;=C138-IF(S138="",0,1)),E138&amp;" ","")&amp;IF(AND(3&gt;=(IF(M138=1,2,1)+AD138),3&lt;=C138-IF(S138="",0,1)),F138&amp;" ","")&amp;IF(AND(4&gt;=(IF(M138=1,2,1)+AD138),4&lt;=C138-IF(S138="",0,1)),G138&amp;" ","")&amp;IF(AND(5&gt;=(IF(M138=1,2,1)+AD138),5&lt;=C138-IF(S138="",0,1)),H138&amp;" ","")&amp;IF(AND(6&gt;=(IF(M138=1,2,1)+AD138),6&lt;=C138-IF(S138="",0,1)),I138&amp;" ","")&amp;IF(AND(7&gt;=(IF(M138=1,2,1)+AD138),7&lt;=C138-IF(S138="",0,1)),J138&amp;" ","")&amp;IF(AND(8&gt;=(IF(M138=1,2,1)+AD138),8&lt;=C138-IF(S138="",0,1)),K138&amp;" ","")))</f>
        <v/>
      </c>
      <c r="R138">
        <f>IF(Q138="","",IFERROR(INDEX(資格マスタ!$B:$B,MATCH(ASC(SUBSTITUTE(SUBSTITUTE(Q138," ",""),"　","")),資格マスタ!$D:$D,0)),Q138))</f>
        <v/>
      </c>
      <c r="S138" s="132">
        <f>IF(C138&lt;2,"",IFERROR(IF(OR(LEFT(INDEX(D138:K138,MIN(8,MAX(1,C138))),2)="令和",LEFT(INDEX(D138:K138,MIN(8,MAX(1,C138))),2)="平成",LEFT(INDEX(D138:K138,MIN(8,MAX(1,C138))),2)="昭和"),DATE(VALUE(MID(INDEX(D138:K138,MIN(8,MAX(1,C138))),3,FIND("年",INDEX(D138:K138,MIN(8,MAX(1,C138))))-3))+IF(LEFT(INDEX(D138:K138,MIN(8,MAX(1,C138))),2)="令和",2018,IF(LEFT(INDEX(D138:K138,MIN(8,MAX(1,C138))),2)="平成",1988,1925)),VALUE(MID(INDEX(D138:K138,MIN(8,MAX(1,C138))),FIND("年",INDEX(D138:K138,MIN(8,MAX(1,C138))))+1,FIND("月",INDEX(D138:K138,MIN(8,MAX(1,C138))))-FIND("年",INDEX(D138:K138,MIN(8,MAX(1,C138))))-1)),VALUE(SUBSTITUTE(MID(INDEX(D138:K138,MIN(8,MAX(1,C138))),FIND("月",INDEX(D138:K138,MIN(8,MAX(1,C138))))+1,10),"日",""))),DATE(VALUE(TRIM(MID(SUBSTITUTE(AA138,"/",REPT(" ",50)),1,50))),VALUE(TRIM(MID(SUBSTITUTE(AA138,"/",REPT(" ",50)),51,50))),VALUE(TRIM(MID(SUBSTITUTE(AA138,"/",REPT(" ",50)),101,50))))),IFERROR(DATEVALUE(INDEX(D138:K138,MIN(8,MAX(1,C138)))),"")))</f>
        <v/>
      </c>
      <c r="T138">
        <f>IF(B138="","",IF(AB138&lt;&gt;"",AB138,IFERROR(MATCH(SUBSTITUTE(SUBSTITUTE(P138," ",""),"　",""),入力!$AJ$5:$AJ$44,0),"")))</f>
        <v/>
      </c>
      <c r="U138">
        <f>IF(T138="","",INDEX(入力!$D$5:$D$44,T138))</f>
        <v/>
      </c>
      <c r="V138">
        <f>IF(B138="","",IF(T138="","要確認（名簿と照合できません）",IF(R138="","要確認（資格名がありません）",IF(S138="","要確認（取得日が読めません）",IF((IF(INDEX(入力!$N$5:$N$44,T138)=R138,1,0)+IF(INDEX(入力!$P$5:$P$44,T138)=R138,1,0)+IF(INDEX(入力!$R$5:$R$44,T138)=R138,1,0)+IF(INDEX(入力!$T$5:$T$44,T138)=R138,1,0)+IF(INDEX(入力!$V$5:$V$44,T138)=R138,1,0)+IF(INDEX(入力!$X$5:$X$44,T138)=R138,1,0))+(COUNTIFS($T$6:$T$205,T138,$R$6:$R$205,R138,$X$6:$X$205,"&lt;"&amp;X138))&gt;0,"重複","反映")))))</f>
        <v/>
      </c>
      <c r="W138">
        <f>IF(V138="反映",1,0)</f>
        <v/>
      </c>
      <c r="X138" t="n">
        <v>138</v>
      </c>
      <c r="Y138">
        <f>IF(W138=0,"",COUNTIFS($T$6:$T$205,T138,$W$6:$W$205,1,$S$6:$S$205,"&lt;"&amp;S138)+COUNTIFS($T$6:$T$205,T138,$W$6:$W$205,1,$S$6:$S$205,S138,$X$6:$X$205,"&lt;"&amp;X138)+1)</f>
        <v/>
      </c>
      <c r="Z138">
        <f>IF(Y138="","",T138&amp;"_"&amp;Y138)</f>
        <v/>
      </c>
      <c r="AA138">
        <f>SUBSTITUTE(SUBSTITUTE(SUBSTITUTE(SUBSTITUTE(SUBSTITUTE(INDEX(D138:K138,MIN(8,MAX(1,C138))),"年","/"),"月","/"),"日",""),"-","/"),".","/")</f>
        <v/>
      </c>
      <c r="AB138">
        <f>IFERROR(MATCH(O138,入力!$C$5:$C$44,0),"")</f>
        <v/>
      </c>
      <c r="AC138">
        <f>IF(AB138="","",INDEX(入力!$AJ$5:$AJ$44,AB138))</f>
        <v/>
      </c>
      <c r="AD138">
        <f>IF(INDEX($D138:$K138,IF(M138=1,2,1))=AC138,1,IF(INDEX($D138:$K138,IF(M138=1,2,1))&amp;INDEX($D138:$K138,IF(M138=1,2,1)+1)=AC138,2,IF(INDEX($D138:$K138,IF(M138=1,2,1))&amp;INDEX($D138:$K138,IF(M138=1,2,1)+1)&amp;INDEX($D138:$K138,IF(M138=1,2,1)+2)=AC138,3,IF(AB138&lt;&gt;"",2,IF(ISNUMBER(MATCH(INDEX($D138:$K138,IF(M138=1,2,1)),入力!$AJ$5:$AJ$44,0)),1,IF(ISNUMBER(MATCH(INDEX($D138:$K138,IF(M138=1,2,1))&amp;INDEX($D138:$K138,IF(M138=1,2,1)+1),入力!$AJ$5:$AJ$44,0)),2,IF(ISNUMBER(MATCH(INDEX($D138:$K138,IF(M138=1,2,1))&amp;INDEX($D138:$K138,IF(M138=1,2,1)+1)&amp;INDEX($D138:$K138,IF(M138=1,2,1)+2),入力!$AJ$5:$AJ$44,0)),3,2)))))))</f>
        <v/>
      </c>
    </row>
    <row r="139">
      <c r="A139" s="131" t="n"/>
      <c r="B139">
        <f>TRIM(SUBSTITUTE(SUBSTITUTE(SUBSTITUTE(A139,CHAR(9)," "),"　"," "),CHAR(160)," "))</f>
        <v/>
      </c>
      <c r="C139">
        <f>IF(B139="",0,LEN(B139)-LEN(SUBSTITUTE(B139," ",""))+1)</f>
        <v/>
      </c>
      <c r="D139">
        <f>IF(C139&gt;=1,TRIM(MID(SUBSTITUTE(B139," ",REPT(" ",200)),1,200)),"")</f>
        <v/>
      </c>
      <c r="E139">
        <f>IF(C139&gt;=2,TRIM(MID(SUBSTITUTE(B139," ",REPT(" ",200)),201,200)),"")</f>
        <v/>
      </c>
      <c r="F139">
        <f>IF(C139&gt;=3,TRIM(MID(SUBSTITUTE(B139," ",REPT(" ",200)),401,200)),"")</f>
        <v/>
      </c>
      <c r="G139">
        <f>IF(C139&gt;=4,TRIM(MID(SUBSTITUTE(B139," ",REPT(" ",200)),601,200)),"")</f>
        <v/>
      </c>
      <c r="H139">
        <f>IF(C139&gt;=5,TRIM(MID(SUBSTITUTE(B139," ",REPT(" ",200)),801,200)),"")</f>
        <v/>
      </c>
      <c r="I139">
        <f>IF(C139&gt;=6,TRIM(MID(SUBSTITUTE(B139," ",REPT(" ",200)),1001,200)),"")</f>
        <v/>
      </c>
      <c r="J139">
        <f>IF(C139&gt;=7,TRIM(MID(SUBSTITUTE(B139," ",REPT(" ",200)),1201,200)),"")</f>
        <v/>
      </c>
      <c r="K139">
        <f>IF(C139&gt;=8,TRIM(MID(SUBSTITUTE(B139," ",REPT(" ",200)),1401,200)),"")</f>
        <v/>
      </c>
      <c r="L139">
        <f>SUBSTITUTE(SUBSTITUTE(SUBSTITUTE(D139,"年","-"),"組","-"),"番","")</f>
        <v/>
      </c>
      <c r="M139">
        <f>IF(D139="",0,IF(ISNUMBER(VALUE(SUBSTITUTE(L139,"-",""))),1,0))</f>
        <v/>
      </c>
      <c r="N139">
        <f>IF(M139=0,"",IFERROR(VALUE(TRIM(MID(SUBSTITUTE(L139,"-",REPT(" ",100)),101,100))),""))</f>
        <v/>
      </c>
      <c r="O139">
        <f>IF(M139=0,"",IFERROR(VALUE(TRIM(RIGHT(SUBSTITUTE(L139,"-",REPT(" ",100)),100))),""))</f>
        <v/>
      </c>
      <c r="P139">
        <f>IF(B139="","",TRIM(INDEX($D139:$K139,IF(M139=1,2,1))&amp;IF(AD139&gt;=2," "&amp;INDEX($D139:$K139,IF(M139=1,2,1)+1),"")&amp;IF(AD139&gt;=3," "&amp;INDEX($D139:$K139,IF(M139=1,2,1)+2),"")))</f>
        <v/>
      </c>
      <c r="Q139">
        <f>IF(C139&lt;2,"",TRIM(IF(AND(2&gt;=(IF(M139=1,2,1)+AD139),2&lt;=C139-IF(S139="",0,1)),E139&amp;" ","")&amp;IF(AND(3&gt;=(IF(M139=1,2,1)+AD139),3&lt;=C139-IF(S139="",0,1)),F139&amp;" ","")&amp;IF(AND(4&gt;=(IF(M139=1,2,1)+AD139),4&lt;=C139-IF(S139="",0,1)),G139&amp;" ","")&amp;IF(AND(5&gt;=(IF(M139=1,2,1)+AD139),5&lt;=C139-IF(S139="",0,1)),H139&amp;" ","")&amp;IF(AND(6&gt;=(IF(M139=1,2,1)+AD139),6&lt;=C139-IF(S139="",0,1)),I139&amp;" ","")&amp;IF(AND(7&gt;=(IF(M139=1,2,1)+AD139),7&lt;=C139-IF(S139="",0,1)),J139&amp;" ","")&amp;IF(AND(8&gt;=(IF(M139=1,2,1)+AD139),8&lt;=C139-IF(S139="",0,1)),K139&amp;" ","")))</f>
        <v/>
      </c>
      <c r="R139">
        <f>IF(Q139="","",IFERROR(INDEX(資格マスタ!$B:$B,MATCH(ASC(SUBSTITUTE(SUBSTITUTE(Q139," ",""),"　","")),資格マスタ!$D:$D,0)),Q139))</f>
        <v/>
      </c>
      <c r="S139" s="132">
        <f>IF(C139&lt;2,"",IFERROR(IF(OR(LEFT(INDEX(D139:K139,MIN(8,MAX(1,C139))),2)="令和",LEFT(INDEX(D139:K139,MIN(8,MAX(1,C139))),2)="平成",LEFT(INDEX(D139:K139,MIN(8,MAX(1,C139))),2)="昭和"),DATE(VALUE(MID(INDEX(D139:K139,MIN(8,MAX(1,C139))),3,FIND("年",INDEX(D139:K139,MIN(8,MAX(1,C139))))-3))+IF(LEFT(INDEX(D139:K139,MIN(8,MAX(1,C139))),2)="令和",2018,IF(LEFT(INDEX(D139:K139,MIN(8,MAX(1,C139))),2)="平成",1988,1925)),VALUE(MID(INDEX(D139:K139,MIN(8,MAX(1,C139))),FIND("年",INDEX(D139:K139,MIN(8,MAX(1,C139))))+1,FIND("月",INDEX(D139:K139,MIN(8,MAX(1,C139))))-FIND("年",INDEX(D139:K139,MIN(8,MAX(1,C139))))-1)),VALUE(SUBSTITUTE(MID(INDEX(D139:K139,MIN(8,MAX(1,C139))),FIND("月",INDEX(D139:K139,MIN(8,MAX(1,C139))))+1,10),"日",""))),DATE(VALUE(TRIM(MID(SUBSTITUTE(AA139,"/",REPT(" ",50)),1,50))),VALUE(TRIM(MID(SUBSTITUTE(AA139,"/",REPT(" ",50)),51,50))),VALUE(TRIM(MID(SUBSTITUTE(AA139,"/",REPT(" ",50)),101,50))))),IFERROR(DATEVALUE(INDEX(D139:K139,MIN(8,MAX(1,C139)))),"")))</f>
        <v/>
      </c>
      <c r="T139">
        <f>IF(B139="","",IF(AB139&lt;&gt;"",AB139,IFERROR(MATCH(SUBSTITUTE(SUBSTITUTE(P139," ",""),"　",""),入力!$AJ$5:$AJ$44,0),"")))</f>
        <v/>
      </c>
      <c r="U139">
        <f>IF(T139="","",INDEX(入力!$D$5:$D$44,T139))</f>
        <v/>
      </c>
      <c r="V139">
        <f>IF(B139="","",IF(T139="","要確認（名簿と照合できません）",IF(R139="","要確認（資格名がありません）",IF(S139="","要確認（取得日が読めません）",IF((IF(INDEX(入力!$N$5:$N$44,T139)=R139,1,0)+IF(INDEX(入力!$P$5:$P$44,T139)=R139,1,0)+IF(INDEX(入力!$R$5:$R$44,T139)=R139,1,0)+IF(INDEX(入力!$T$5:$T$44,T139)=R139,1,0)+IF(INDEX(入力!$V$5:$V$44,T139)=R139,1,0)+IF(INDEX(入力!$X$5:$X$44,T139)=R139,1,0))+(COUNTIFS($T$6:$T$205,T139,$R$6:$R$205,R139,$X$6:$X$205,"&lt;"&amp;X139))&gt;0,"重複","反映")))))</f>
        <v/>
      </c>
      <c r="W139">
        <f>IF(V139="反映",1,0)</f>
        <v/>
      </c>
      <c r="X139" t="n">
        <v>139</v>
      </c>
      <c r="Y139">
        <f>IF(W139=0,"",COUNTIFS($T$6:$T$205,T139,$W$6:$W$205,1,$S$6:$S$205,"&lt;"&amp;S139)+COUNTIFS($T$6:$T$205,T139,$W$6:$W$205,1,$S$6:$S$205,S139,$X$6:$X$205,"&lt;"&amp;X139)+1)</f>
        <v/>
      </c>
      <c r="Z139">
        <f>IF(Y139="","",T139&amp;"_"&amp;Y139)</f>
        <v/>
      </c>
      <c r="AA139">
        <f>SUBSTITUTE(SUBSTITUTE(SUBSTITUTE(SUBSTITUTE(SUBSTITUTE(INDEX(D139:K139,MIN(8,MAX(1,C139))),"年","/"),"月","/"),"日",""),"-","/"),".","/")</f>
        <v/>
      </c>
      <c r="AB139">
        <f>IFERROR(MATCH(O139,入力!$C$5:$C$44,0),"")</f>
        <v/>
      </c>
      <c r="AC139">
        <f>IF(AB139="","",INDEX(入力!$AJ$5:$AJ$44,AB139))</f>
        <v/>
      </c>
      <c r="AD139">
        <f>IF(INDEX($D139:$K139,IF(M139=1,2,1))=AC139,1,IF(INDEX($D139:$K139,IF(M139=1,2,1))&amp;INDEX($D139:$K139,IF(M139=1,2,1)+1)=AC139,2,IF(INDEX($D139:$K139,IF(M139=1,2,1))&amp;INDEX($D139:$K139,IF(M139=1,2,1)+1)&amp;INDEX($D139:$K139,IF(M139=1,2,1)+2)=AC139,3,IF(AB139&lt;&gt;"",2,IF(ISNUMBER(MATCH(INDEX($D139:$K139,IF(M139=1,2,1)),入力!$AJ$5:$AJ$44,0)),1,IF(ISNUMBER(MATCH(INDEX($D139:$K139,IF(M139=1,2,1))&amp;INDEX($D139:$K139,IF(M139=1,2,1)+1),入力!$AJ$5:$AJ$44,0)),2,IF(ISNUMBER(MATCH(INDEX($D139:$K139,IF(M139=1,2,1))&amp;INDEX($D139:$K139,IF(M139=1,2,1)+1)&amp;INDEX($D139:$K139,IF(M139=1,2,1)+2),入力!$AJ$5:$AJ$44,0)),3,2)))))))</f>
        <v/>
      </c>
    </row>
    <row r="140">
      <c r="A140" s="131" t="n"/>
      <c r="B140">
        <f>TRIM(SUBSTITUTE(SUBSTITUTE(SUBSTITUTE(A140,CHAR(9)," "),"　"," "),CHAR(160)," "))</f>
        <v/>
      </c>
      <c r="C140">
        <f>IF(B140="",0,LEN(B140)-LEN(SUBSTITUTE(B140," ",""))+1)</f>
        <v/>
      </c>
      <c r="D140">
        <f>IF(C140&gt;=1,TRIM(MID(SUBSTITUTE(B140," ",REPT(" ",200)),1,200)),"")</f>
        <v/>
      </c>
      <c r="E140">
        <f>IF(C140&gt;=2,TRIM(MID(SUBSTITUTE(B140," ",REPT(" ",200)),201,200)),"")</f>
        <v/>
      </c>
      <c r="F140">
        <f>IF(C140&gt;=3,TRIM(MID(SUBSTITUTE(B140," ",REPT(" ",200)),401,200)),"")</f>
        <v/>
      </c>
      <c r="G140">
        <f>IF(C140&gt;=4,TRIM(MID(SUBSTITUTE(B140," ",REPT(" ",200)),601,200)),"")</f>
        <v/>
      </c>
      <c r="H140">
        <f>IF(C140&gt;=5,TRIM(MID(SUBSTITUTE(B140," ",REPT(" ",200)),801,200)),"")</f>
        <v/>
      </c>
      <c r="I140">
        <f>IF(C140&gt;=6,TRIM(MID(SUBSTITUTE(B140," ",REPT(" ",200)),1001,200)),"")</f>
        <v/>
      </c>
      <c r="J140">
        <f>IF(C140&gt;=7,TRIM(MID(SUBSTITUTE(B140," ",REPT(" ",200)),1201,200)),"")</f>
        <v/>
      </c>
      <c r="K140">
        <f>IF(C140&gt;=8,TRIM(MID(SUBSTITUTE(B140," ",REPT(" ",200)),1401,200)),"")</f>
        <v/>
      </c>
      <c r="L140">
        <f>SUBSTITUTE(SUBSTITUTE(SUBSTITUTE(D140,"年","-"),"組","-"),"番","")</f>
        <v/>
      </c>
      <c r="M140">
        <f>IF(D140="",0,IF(ISNUMBER(VALUE(SUBSTITUTE(L140,"-",""))),1,0))</f>
        <v/>
      </c>
      <c r="N140">
        <f>IF(M140=0,"",IFERROR(VALUE(TRIM(MID(SUBSTITUTE(L140,"-",REPT(" ",100)),101,100))),""))</f>
        <v/>
      </c>
      <c r="O140">
        <f>IF(M140=0,"",IFERROR(VALUE(TRIM(RIGHT(SUBSTITUTE(L140,"-",REPT(" ",100)),100))),""))</f>
        <v/>
      </c>
      <c r="P140">
        <f>IF(B140="","",TRIM(INDEX($D140:$K140,IF(M140=1,2,1))&amp;IF(AD140&gt;=2," "&amp;INDEX($D140:$K140,IF(M140=1,2,1)+1),"")&amp;IF(AD140&gt;=3," "&amp;INDEX($D140:$K140,IF(M140=1,2,1)+2),"")))</f>
        <v/>
      </c>
      <c r="Q140">
        <f>IF(C140&lt;2,"",TRIM(IF(AND(2&gt;=(IF(M140=1,2,1)+AD140),2&lt;=C140-IF(S140="",0,1)),E140&amp;" ","")&amp;IF(AND(3&gt;=(IF(M140=1,2,1)+AD140),3&lt;=C140-IF(S140="",0,1)),F140&amp;" ","")&amp;IF(AND(4&gt;=(IF(M140=1,2,1)+AD140),4&lt;=C140-IF(S140="",0,1)),G140&amp;" ","")&amp;IF(AND(5&gt;=(IF(M140=1,2,1)+AD140),5&lt;=C140-IF(S140="",0,1)),H140&amp;" ","")&amp;IF(AND(6&gt;=(IF(M140=1,2,1)+AD140),6&lt;=C140-IF(S140="",0,1)),I140&amp;" ","")&amp;IF(AND(7&gt;=(IF(M140=1,2,1)+AD140),7&lt;=C140-IF(S140="",0,1)),J140&amp;" ","")&amp;IF(AND(8&gt;=(IF(M140=1,2,1)+AD140),8&lt;=C140-IF(S140="",0,1)),K140&amp;" ","")))</f>
        <v/>
      </c>
      <c r="R140">
        <f>IF(Q140="","",IFERROR(INDEX(資格マスタ!$B:$B,MATCH(ASC(SUBSTITUTE(SUBSTITUTE(Q140," ",""),"　","")),資格マスタ!$D:$D,0)),Q140))</f>
        <v/>
      </c>
      <c r="S140" s="132">
        <f>IF(C140&lt;2,"",IFERROR(IF(OR(LEFT(INDEX(D140:K140,MIN(8,MAX(1,C140))),2)="令和",LEFT(INDEX(D140:K140,MIN(8,MAX(1,C140))),2)="平成",LEFT(INDEX(D140:K140,MIN(8,MAX(1,C140))),2)="昭和"),DATE(VALUE(MID(INDEX(D140:K140,MIN(8,MAX(1,C140))),3,FIND("年",INDEX(D140:K140,MIN(8,MAX(1,C140))))-3))+IF(LEFT(INDEX(D140:K140,MIN(8,MAX(1,C140))),2)="令和",2018,IF(LEFT(INDEX(D140:K140,MIN(8,MAX(1,C140))),2)="平成",1988,1925)),VALUE(MID(INDEX(D140:K140,MIN(8,MAX(1,C140))),FIND("年",INDEX(D140:K140,MIN(8,MAX(1,C140))))+1,FIND("月",INDEX(D140:K140,MIN(8,MAX(1,C140))))-FIND("年",INDEX(D140:K140,MIN(8,MAX(1,C140))))-1)),VALUE(SUBSTITUTE(MID(INDEX(D140:K140,MIN(8,MAX(1,C140))),FIND("月",INDEX(D140:K140,MIN(8,MAX(1,C140))))+1,10),"日",""))),DATE(VALUE(TRIM(MID(SUBSTITUTE(AA140,"/",REPT(" ",50)),1,50))),VALUE(TRIM(MID(SUBSTITUTE(AA140,"/",REPT(" ",50)),51,50))),VALUE(TRIM(MID(SUBSTITUTE(AA140,"/",REPT(" ",50)),101,50))))),IFERROR(DATEVALUE(INDEX(D140:K140,MIN(8,MAX(1,C140)))),"")))</f>
        <v/>
      </c>
      <c r="T140">
        <f>IF(B140="","",IF(AB140&lt;&gt;"",AB140,IFERROR(MATCH(SUBSTITUTE(SUBSTITUTE(P140," ",""),"　",""),入力!$AJ$5:$AJ$44,0),"")))</f>
        <v/>
      </c>
      <c r="U140">
        <f>IF(T140="","",INDEX(入力!$D$5:$D$44,T140))</f>
        <v/>
      </c>
      <c r="V140">
        <f>IF(B140="","",IF(T140="","要確認（名簿と照合できません）",IF(R140="","要確認（資格名がありません）",IF(S140="","要確認（取得日が読めません）",IF((IF(INDEX(入力!$N$5:$N$44,T140)=R140,1,0)+IF(INDEX(入力!$P$5:$P$44,T140)=R140,1,0)+IF(INDEX(入力!$R$5:$R$44,T140)=R140,1,0)+IF(INDEX(入力!$T$5:$T$44,T140)=R140,1,0)+IF(INDEX(入力!$V$5:$V$44,T140)=R140,1,0)+IF(INDEX(入力!$X$5:$X$44,T140)=R140,1,0))+(COUNTIFS($T$6:$T$205,T140,$R$6:$R$205,R140,$X$6:$X$205,"&lt;"&amp;X140))&gt;0,"重複","反映")))))</f>
        <v/>
      </c>
      <c r="W140">
        <f>IF(V140="反映",1,0)</f>
        <v/>
      </c>
      <c r="X140" t="n">
        <v>140</v>
      </c>
      <c r="Y140">
        <f>IF(W140=0,"",COUNTIFS($T$6:$T$205,T140,$W$6:$W$205,1,$S$6:$S$205,"&lt;"&amp;S140)+COUNTIFS($T$6:$T$205,T140,$W$6:$W$205,1,$S$6:$S$205,S140,$X$6:$X$205,"&lt;"&amp;X140)+1)</f>
        <v/>
      </c>
      <c r="Z140">
        <f>IF(Y140="","",T140&amp;"_"&amp;Y140)</f>
        <v/>
      </c>
      <c r="AA140">
        <f>SUBSTITUTE(SUBSTITUTE(SUBSTITUTE(SUBSTITUTE(SUBSTITUTE(INDEX(D140:K140,MIN(8,MAX(1,C140))),"年","/"),"月","/"),"日",""),"-","/"),".","/")</f>
        <v/>
      </c>
      <c r="AB140">
        <f>IFERROR(MATCH(O140,入力!$C$5:$C$44,0),"")</f>
        <v/>
      </c>
      <c r="AC140">
        <f>IF(AB140="","",INDEX(入力!$AJ$5:$AJ$44,AB140))</f>
        <v/>
      </c>
      <c r="AD140">
        <f>IF(INDEX($D140:$K140,IF(M140=1,2,1))=AC140,1,IF(INDEX($D140:$K140,IF(M140=1,2,1))&amp;INDEX($D140:$K140,IF(M140=1,2,1)+1)=AC140,2,IF(INDEX($D140:$K140,IF(M140=1,2,1))&amp;INDEX($D140:$K140,IF(M140=1,2,1)+1)&amp;INDEX($D140:$K140,IF(M140=1,2,1)+2)=AC140,3,IF(AB140&lt;&gt;"",2,IF(ISNUMBER(MATCH(INDEX($D140:$K140,IF(M140=1,2,1)),入力!$AJ$5:$AJ$44,0)),1,IF(ISNUMBER(MATCH(INDEX($D140:$K140,IF(M140=1,2,1))&amp;INDEX($D140:$K140,IF(M140=1,2,1)+1),入力!$AJ$5:$AJ$44,0)),2,IF(ISNUMBER(MATCH(INDEX($D140:$K140,IF(M140=1,2,1))&amp;INDEX($D140:$K140,IF(M140=1,2,1)+1)&amp;INDEX($D140:$K140,IF(M140=1,2,1)+2),入力!$AJ$5:$AJ$44,0)),3,2)))))))</f>
        <v/>
      </c>
    </row>
    <row r="141">
      <c r="A141" s="131" t="n"/>
      <c r="B141">
        <f>TRIM(SUBSTITUTE(SUBSTITUTE(SUBSTITUTE(A141,CHAR(9)," "),"　"," "),CHAR(160)," "))</f>
        <v/>
      </c>
      <c r="C141">
        <f>IF(B141="",0,LEN(B141)-LEN(SUBSTITUTE(B141," ",""))+1)</f>
        <v/>
      </c>
      <c r="D141">
        <f>IF(C141&gt;=1,TRIM(MID(SUBSTITUTE(B141," ",REPT(" ",200)),1,200)),"")</f>
        <v/>
      </c>
      <c r="E141">
        <f>IF(C141&gt;=2,TRIM(MID(SUBSTITUTE(B141," ",REPT(" ",200)),201,200)),"")</f>
        <v/>
      </c>
      <c r="F141">
        <f>IF(C141&gt;=3,TRIM(MID(SUBSTITUTE(B141," ",REPT(" ",200)),401,200)),"")</f>
        <v/>
      </c>
      <c r="G141">
        <f>IF(C141&gt;=4,TRIM(MID(SUBSTITUTE(B141," ",REPT(" ",200)),601,200)),"")</f>
        <v/>
      </c>
      <c r="H141">
        <f>IF(C141&gt;=5,TRIM(MID(SUBSTITUTE(B141," ",REPT(" ",200)),801,200)),"")</f>
        <v/>
      </c>
      <c r="I141">
        <f>IF(C141&gt;=6,TRIM(MID(SUBSTITUTE(B141," ",REPT(" ",200)),1001,200)),"")</f>
        <v/>
      </c>
      <c r="J141">
        <f>IF(C141&gt;=7,TRIM(MID(SUBSTITUTE(B141," ",REPT(" ",200)),1201,200)),"")</f>
        <v/>
      </c>
      <c r="K141">
        <f>IF(C141&gt;=8,TRIM(MID(SUBSTITUTE(B141," ",REPT(" ",200)),1401,200)),"")</f>
        <v/>
      </c>
      <c r="L141">
        <f>SUBSTITUTE(SUBSTITUTE(SUBSTITUTE(D141,"年","-"),"組","-"),"番","")</f>
        <v/>
      </c>
      <c r="M141">
        <f>IF(D141="",0,IF(ISNUMBER(VALUE(SUBSTITUTE(L141,"-",""))),1,0))</f>
        <v/>
      </c>
      <c r="N141">
        <f>IF(M141=0,"",IFERROR(VALUE(TRIM(MID(SUBSTITUTE(L141,"-",REPT(" ",100)),101,100))),""))</f>
        <v/>
      </c>
      <c r="O141">
        <f>IF(M141=0,"",IFERROR(VALUE(TRIM(RIGHT(SUBSTITUTE(L141,"-",REPT(" ",100)),100))),""))</f>
        <v/>
      </c>
      <c r="P141">
        <f>IF(B141="","",TRIM(INDEX($D141:$K141,IF(M141=1,2,1))&amp;IF(AD141&gt;=2," "&amp;INDEX($D141:$K141,IF(M141=1,2,1)+1),"")&amp;IF(AD141&gt;=3," "&amp;INDEX($D141:$K141,IF(M141=1,2,1)+2),"")))</f>
        <v/>
      </c>
      <c r="Q141">
        <f>IF(C141&lt;2,"",TRIM(IF(AND(2&gt;=(IF(M141=1,2,1)+AD141),2&lt;=C141-IF(S141="",0,1)),E141&amp;" ","")&amp;IF(AND(3&gt;=(IF(M141=1,2,1)+AD141),3&lt;=C141-IF(S141="",0,1)),F141&amp;" ","")&amp;IF(AND(4&gt;=(IF(M141=1,2,1)+AD141),4&lt;=C141-IF(S141="",0,1)),G141&amp;" ","")&amp;IF(AND(5&gt;=(IF(M141=1,2,1)+AD141),5&lt;=C141-IF(S141="",0,1)),H141&amp;" ","")&amp;IF(AND(6&gt;=(IF(M141=1,2,1)+AD141),6&lt;=C141-IF(S141="",0,1)),I141&amp;" ","")&amp;IF(AND(7&gt;=(IF(M141=1,2,1)+AD141),7&lt;=C141-IF(S141="",0,1)),J141&amp;" ","")&amp;IF(AND(8&gt;=(IF(M141=1,2,1)+AD141),8&lt;=C141-IF(S141="",0,1)),K141&amp;" ","")))</f>
        <v/>
      </c>
      <c r="R141">
        <f>IF(Q141="","",IFERROR(INDEX(資格マスタ!$B:$B,MATCH(ASC(SUBSTITUTE(SUBSTITUTE(Q141," ",""),"　","")),資格マスタ!$D:$D,0)),Q141))</f>
        <v/>
      </c>
      <c r="S141" s="132">
        <f>IF(C141&lt;2,"",IFERROR(IF(OR(LEFT(INDEX(D141:K141,MIN(8,MAX(1,C141))),2)="令和",LEFT(INDEX(D141:K141,MIN(8,MAX(1,C141))),2)="平成",LEFT(INDEX(D141:K141,MIN(8,MAX(1,C141))),2)="昭和"),DATE(VALUE(MID(INDEX(D141:K141,MIN(8,MAX(1,C141))),3,FIND("年",INDEX(D141:K141,MIN(8,MAX(1,C141))))-3))+IF(LEFT(INDEX(D141:K141,MIN(8,MAX(1,C141))),2)="令和",2018,IF(LEFT(INDEX(D141:K141,MIN(8,MAX(1,C141))),2)="平成",1988,1925)),VALUE(MID(INDEX(D141:K141,MIN(8,MAX(1,C141))),FIND("年",INDEX(D141:K141,MIN(8,MAX(1,C141))))+1,FIND("月",INDEX(D141:K141,MIN(8,MAX(1,C141))))-FIND("年",INDEX(D141:K141,MIN(8,MAX(1,C141))))-1)),VALUE(SUBSTITUTE(MID(INDEX(D141:K141,MIN(8,MAX(1,C141))),FIND("月",INDEX(D141:K141,MIN(8,MAX(1,C141))))+1,10),"日",""))),DATE(VALUE(TRIM(MID(SUBSTITUTE(AA141,"/",REPT(" ",50)),1,50))),VALUE(TRIM(MID(SUBSTITUTE(AA141,"/",REPT(" ",50)),51,50))),VALUE(TRIM(MID(SUBSTITUTE(AA141,"/",REPT(" ",50)),101,50))))),IFERROR(DATEVALUE(INDEX(D141:K141,MIN(8,MAX(1,C141)))),"")))</f>
        <v/>
      </c>
      <c r="T141">
        <f>IF(B141="","",IF(AB141&lt;&gt;"",AB141,IFERROR(MATCH(SUBSTITUTE(SUBSTITUTE(P141," ",""),"　",""),入力!$AJ$5:$AJ$44,0),"")))</f>
        <v/>
      </c>
      <c r="U141">
        <f>IF(T141="","",INDEX(入力!$D$5:$D$44,T141))</f>
        <v/>
      </c>
      <c r="V141">
        <f>IF(B141="","",IF(T141="","要確認（名簿と照合できません）",IF(R141="","要確認（資格名がありません）",IF(S141="","要確認（取得日が読めません）",IF((IF(INDEX(入力!$N$5:$N$44,T141)=R141,1,0)+IF(INDEX(入力!$P$5:$P$44,T141)=R141,1,0)+IF(INDEX(入力!$R$5:$R$44,T141)=R141,1,0)+IF(INDEX(入力!$T$5:$T$44,T141)=R141,1,0)+IF(INDEX(入力!$V$5:$V$44,T141)=R141,1,0)+IF(INDEX(入力!$X$5:$X$44,T141)=R141,1,0))+(COUNTIFS($T$6:$T$205,T141,$R$6:$R$205,R141,$X$6:$X$205,"&lt;"&amp;X141))&gt;0,"重複","反映")))))</f>
        <v/>
      </c>
      <c r="W141">
        <f>IF(V141="反映",1,0)</f>
        <v/>
      </c>
      <c r="X141" t="n">
        <v>141</v>
      </c>
      <c r="Y141">
        <f>IF(W141=0,"",COUNTIFS($T$6:$T$205,T141,$W$6:$W$205,1,$S$6:$S$205,"&lt;"&amp;S141)+COUNTIFS($T$6:$T$205,T141,$W$6:$W$205,1,$S$6:$S$205,S141,$X$6:$X$205,"&lt;"&amp;X141)+1)</f>
        <v/>
      </c>
      <c r="Z141">
        <f>IF(Y141="","",T141&amp;"_"&amp;Y141)</f>
        <v/>
      </c>
      <c r="AA141">
        <f>SUBSTITUTE(SUBSTITUTE(SUBSTITUTE(SUBSTITUTE(SUBSTITUTE(INDEX(D141:K141,MIN(8,MAX(1,C141))),"年","/"),"月","/"),"日",""),"-","/"),".","/")</f>
        <v/>
      </c>
      <c r="AB141">
        <f>IFERROR(MATCH(O141,入力!$C$5:$C$44,0),"")</f>
        <v/>
      </c>
      <c r="AC141">
        <f>IF(AB141="","",INDEX(入力!$AJ$5:$AJ$44,AB141))</f>
        <v/>
      </c>
      <c r="AD141">
        <f>IF(INDEX($D141:$K141,IF(M141=1,2,1))=AC141,1,IF(INDEX($D141:$K141,IF(M141=1,2,1))&amp;INDEX($D141:$K141,IF(M141=1,2,1)+1)=AC141,2,IF(INDEX($D141:$K141,IF(M141=1,2,1))&amp;INDEX($D141:$K141,IF(M141=1,2,1)+1)&amp;INDEX($D141:$K141,IF(M141=1,2,1)+2)=AC141,3,IF(AB141&lt;&gt;"",2,IF(ISNUMBER(MATCH(INDEX($D141:$K141,IF(M141=1,2,1)),入力!$AJ$5:$AJ$44,0)),1,IF(ISNUMBER(MATCH(INDEX($D141:$K141,IF(M141=1,2,1))&amp;INDEX($D141:$K141,IF(M141=1,2,1)+1),入力!$AJ$5:$AJ$44,0)),2,IF(ISNUMBER(MATCH(INDEX($D141:$K141,IF(M141=1,2,1))&amp;INDEX($D141:$K141,IF(M141=1,2,1)+1)&amp;INDEX($D141:$K141,IF(M141=1,2,1)+2),入力!$AJ$5:$AJ$44,0)),3,2)))))))</f>
        <v/>
      </c>
    </row>
    <row r="142">
      <c r="A142" s="131" t="n"/>
      <c r="B142">
        <f>TRIM(SUBSTITUTE(SUBSTITUTE(SUBSTITUTE(A142,CHAR(9)," "),"　"," "),CHAR(160)," "))</f>
        <v/>
      </c>
      <c r="C142">
        <f>IF(B142="",0,LEN(B142)-LEN(SUBSTITUTE(B142," ",""))+1)</f>
        <v/>
      </c>
      <c r="D142">
        <f>IF(C142&gt;=1,TRIM(MID(SUBSTITUTE(B142," ",REPT(" ",200)),1,200)),"")</f>
        <v/>
      </c>
      <c r="E142">
        <f>IF(C142&gt;=2,TRIM(MID(SUBSTITUTE(B142," ",REPT(" ",200)),201,200)),"")</f>
        <v/>
      </c>
      <c r="F142">
        <f>IF(C142&gt;=3,TRIM(MID(SUBSTITUTE(B142," ",REPT(" ",200)),401,200)),"")</f>
        <v/>
      </c>
      <c r="G142">
        <f>IF(C142&gt;=4,TRIM(MID(SUBSTITUTE(B142," ",REPT(" ",200)),601,200)),"")</f>
        <v/>
      </c>
      <c r="H142">
        <f>IF(C142&gt;=5,TRIM(MID(SUBSTITUTE(B142," ",REPT(" ",200)),801,200)),"")</f>
        <v/>
      </c>
      <c r="I142">
        <f>IF(C142&gt;=6,TRIM(MID(SUBSTITUTE(B142," ",REPT(" ",200)),1001,200)),"")</f>
        <v/>
      </c>
      <c r="J142">
        <f>IF(C142&gt;=7,TRIM(MID(SUBSTITUTE(B142," ",REPT(" ",200)),1201,200)),"")</f>
        <v/>
      </c>
      <c r="K142">
        <f>IF(C142&gt;=8,TRIM(MID(SUBSTITUTE(B142," ",REPT(" ",200)),1401,200)),"")</f>
        <v/>
      </c>
      <c r="L142">
        <f>SUBSTITUTE(SUBSTITUTE(SUBSTITUTE(D142,"年","-"),"組","-"),"番","")</f>
        <v/>
      </c>
      <c r="M142">
        <f>IF(D142="",0,IF(ISNUMBER(VALUE(SUBSTITUTE(L142,"-",""))),1,0))</f>
        <v/>
      </c>
      <c r="N142">
        <f>IF(M142=0,"",IFERROR(VALUE(TRIM(MID(SUBSTITUTE(L142,"-",REPT(" ",100)),101,100))),""))</f>
        <v/>
      </c>
      <c r="O142">
        <f>IF(M142=0,"",IFERROR(VALUE(TRIM(RIGHT(SUBSTITUTE(L142,"-",REPT(" ",100)),100))),""))</f>
        <v/>
      </c>
      <c r="P142">
        <f>IF(B142="","",TRIM(INDEX($D142:$K142,IF(M142=1,2,1))&amp;IF(AD142&gt;=2," "&amp;INDEX($D142:$K142,IF(M142=1,2,1)+1),"")&amp;IF(AD142&gt;=3," "&amp;INDEX($D142:$K142,IF(M142=1,2,1)+2),"")))</f>
        <v/>
      </c>
      <c r="Q142">
        <f>IF(C142&lt;2,"",TRIM(IF(AND(2&gt;=(IF(M142=1,2,1)+AD142),2&lt;=C142-IF(S142="",0,1)),E142&amp;" ","")&amp;IF(AND(3&gt;=(IF(M142=1,2,1)+AD142),3&lt;=C142-IF(S142="",0,1)),F142&amp;" ","")&amp;IF(AND(4&gt;=(IF(M142=1,2,1)+AD142),4&lt;=C142-IF(S142="",0,1)),G142&amp;" ","")&amp;IF(AND(5&gt;=(IF(M142=1,2,1)+AD142),5&lt;=C142-IF(S142="",0,1)),H142&amp;" ","")&amp;IF(AND(6&gt;=(IF(M142=1,2,1)+AD142),6&lt;=C142-IF(S142="",0,1)),I142&amp;" ","")&amp;IF(AND(7&gt;=(IF(M142=1,2,1)+AD142),7&lt;=C142-IF(S142="",0,1)),J142&amp;" ","")&amp;IF(AND(8&gt;=(IF(M142=1,2,1)+AD142),8&lt;=C142-IF(S142="",0,1)),K142&amp;" ","")))</f>
        <v/>
      </c>
      <c r="R142">
        <f>IF(Q142="","",IFERROR(INDEX(資格マスタ!$B:$B,MATCH(ASC(SUBSTITUTE(SUBSTITUTE(Q142," ",""),"　","")),資格マスタ!$D:$D,0)),Q142))</f>
        <v/>
      </c>
      <c r="S142" s="132">
        <f>IF(C142&lt;2,"",IFERROR(IF(OR(LEFT(INDEX(D142:K142,MIN(8,MAX(1,C142))),2)="令和",LEFT(INDEX(D142:K142,MIN(8,MAX(1,C142))),2)="平成",LEFT(INDEX(D142:K142,MIN(8,MAX(1,C142))),2)="昭和"),DATE(VALUE(MID(INDEX(D142:K142,MIN(8,MAX(1,C142))),3,FIND("年",INDEX(D142:K142,MIN(8,MAX(1,C142))))-3))+IF(LEFT(INDEX(D142:K142,MIN(8,MAX(1,C142))),2)="令和",2018,IF(LEFT(INDEX(D142:K142,MIN(8,MAX(1,C142))),2)="平成",1988,1925)),VALUE(MID(INDEX(D142:K142,MIN(8,MAX(1,C142))),FIND("年",INDEX(D142:K142,MIN(8,MAX(1,C142))))+1,FIND("月",INDEX(D142:K142,MIN(8,MAX(1,C142))))-FIND("年",INDEX(D142:K142,MIN(8,MAX(1,C142))))-1)),VALUE(SUBSTITUTE(MID(INDEX(D142:K142,MIN(8,MAX(1,C142))),FIND("月",INDEX(D142:K142,MIN(8,MAX(1,C142))))+1,10),"日",""))),DATE(VALUE(TRIM(MID(SUBSTITUTE(AA142,"/",REPT(" ",50)),1,50))),VALUE(TRIM(MID(SUBSTITUTE(AA142,"/",REPT(" ",50)),51,50))),VALUE(TRIM(MID(SUBSTITUTE(AA142,"/",REPT(" ",50)),101,50))))),IFERROR(DATEVALUE(INDEX(D142:K142,MIN(8,MAX(1,C142)))),"")))</f>
        <v/>
      </c>
      <c r="T142">
        <f>IF(B142="","",IF(AB142&lt;&gt;"",AB142,IFERROR(MATCH(SUBSTITUTE(SUBSTITUTE(P142," ",""),"　",""),入力!$AJ$5:$AJ$44,0),"")))</f>
        <v/>
      </c>
      <c r="U142">
        <f>IF(T142="","",INDEX(入力!$D$5:$D$44,T142))</f>
        <v/>
      </c>
      <c r="V142">
        <f>IF(B142="","",IF(T142="","要確認（名簿と照合できません）",IF(R142="","要確認（資格名がありません）",IF(S142="","要確認（取得日が読めません）",IF((IF(INDEX(入力!$N$5:$N$44,T142)=R142,1,0)+IF(INDEX(入力!$P$5:$P$44,T142)=R142,1,0)+IF(INDEX(入力!$R$5:$R$44,T142)=R142,1,0)+IF(INDEX(入力!$T$5:$T$44,T142)=R142,1,0)+IF(INDEX(入力!$V$5:$V$44,T142)=R142,1,0)+IF(INDEX(入力!$X$5:$X$44,T142)=R142,1,0))+(COUNTIFS($T$6:$T$205,T142,$R$6:$R$205,R142,$X$6:$X$205,"&lt;"&amp;X142))&gt;0,"重複","反映")))))</f>
        <v/>
      </c>
      <c r="W142">
        <f>IF(V142="反映",1,0)</f>
        <v/>
      </c>
      <c r="X142" t="n">
        <v>142</v>
      </c>
      <c r="Y142">
        <f>IF(W142=0,"",COUNTIFS($T$6:$T$205,T142,$W$6:$W$205,1,$S$6:$S$205,"&lt;"&amp;S142)+COUNTIFS($T$6:$T$205,T142,$W$6:$W$205,1,$S$6:$S$205,S142,$X$6:$X$205,"&lt;"&amp;X142)+1)</f>
        <v/>
      </c>
      <c r="Z142">
        <f>IF(Y142="","",T142&amp;"_"&amp;Y142)</f>
        <v/>
      </c>
      <c r="AA142">
        <f>SUBSTITUTE(SUBSTITUTE(SUBSTITUTE(SUBSTITUTE(SUBSTITUTE(INDEX(D142:K142,MIN(8,MAX(1,C142))),"年","/"),"月","/"),"日",""),"-","/"),".","/")</f>
        <v/>
      </c>
      <c r="AB142">
        <f>IFERROR(MATCH(O142,入力!$C$5:$C$44,0),"")</f>
        <v/>
      </c>
      <c r="AC142">
        <f>IF(AB142="","",INDEX(入力!$AJ$5:$AJ$44,AB142))</f>
        <v/>
      </c>
      <c r="AD142">
        <f>IF(INDEX($D142:$K142,IF(M142=1,2,1))=AC142,1,IF(INDEX($D142:$K142,IF(M142=1,2,1))&amp;INDEX($D142:$K142,IF(M142=1,2,1)+1)=AC142,2,IF(INDEX($D142:$K142,IF(M142=1,2,1))&amp;INDEX($D142:$K142,IF(M142=1,2,1)+1)&amp;INDEX($D142:$K142,IF(M142=1,2,1)+2)=AC142,3,IF(AB142&lt;&gt;"",2,IF(ISNUMBER(MATCH(INDEX($D142:$K142,IF(M142=1,2,1)),入力!$AJ$5:$AJ$44,0)),1,IF(ISNUMBER(MATCH(INDEX($D142:$K142,IF(M142=1,2,1))&amp;INDEX($D142:$K142,IF(M142=1,2,1)+1),入力!$AJ$5:$AJ$44,0)),2,IF(ISNUMBER(MATCH(INDEX($D142:$K142,IF(M142=1,2,1))&amp;INDEX($D142:$K142,IF(M142=1,2,1)+1)&amp;INDEX($D142:$K142,IF(M142=1,2,1)+2),入力!$AJ$5:$AJ$44,0)),3,2)))))))</f>
        <v/>
      </c>
    </row>
    <row r="143">
      <c r="A143" s="131" t="n"/>
      <c r="B143">
        <f>TRIM(SUBSTITUTE(SUBSTITUTE(SUBSTITUTE(A143,CHAR(9)," "),"　"," "),CHAR(160)," "))</f>
        <v/>
      </c>
      <c r="C143">
        <f>IF(B143="",0,LEN(B143)-LEN(SUBSTITUTE(B143," ",""))+1)</f>
        <v/>
      </c>
      <c r="D143">
        <f>IF(C143&gt;=1,TRIM(MID(SUBSTITUTE(B143," ",REPT(" ",200)),1,200)),"")</f>
        <v/>
      </c>
      <c r="E143">
        <f>IF(C143&gt;=2,TRIM(MID(SUBSTITUTE(B143," ",REPT(" ",200)),201,200)),"")</f>
        <v/>
      </c>
      <c r="F143">
        <f>IF(C143&gt;=3,TRIM(MID(SUBSTITUTE(B143," ",REPT(" ",200)),401,200)),"")</f>
        <v/>
      </c>
      <c r="G143">
        <f>IF(C143&gt;=4,TRIM(MID(SUBSTITUTE(B143," ",REPT(" ",200)),601,200)),"")</f>
        <v/>
      </c>
      <c r="H143">
        <f>IF(C143&gt;=5,TRIM(MID(SUBSTITUTE(B143," ",REPT(" ",200)),801,200)),"")</f>
        <v/>
      </c>
      <c r="I143">
        <f>IF(C143&gt;=6,TRIM(MID(SUBSTITUTE(B143," ",REPT(" ",200)),1001,200)),"")</f>
        <v/>
      </c>
      <c r="J143">
        <f>IF(C143&gt;=7,TRIM(MID(SUBSTITUTE(B143," ",REPT(" ",200)),1201,200)),"")</f>
        <v/>
      </c>
      <c r="K143">
        <f>IF(C143&gt;=8,TRIM(MID(SUBSTITUTE(B143," ",REPT(" ",200)),1401,200)),"")</f>
        <v/>
      </c>
      <c r="L143">
        <f>SUBSTITUTE(SUBSTITUTE(SUBSTITUTE(D143,"年","-"),"組","-"),"番","")</f>
        <v/>
      </c>
      <c r="M143">
        <f>IF(D143="",0,IF(ISNUMBER(VALUE(SUBSTITUTE(L143,"-",""))),1,0))</f>
        <v/>
      </c>
      <c r="N143">
        <f>IF(M143=0,"",IFERROR(VALUE(TRIM(MID(SUBSTITUTE(L143,"-",REPT(" ",100)),101,100))),""))</f>
        <v/>
      </c>
      <c r="O143">
        <f>IF(M143=0,"",IFERROR(VALUE(TRIM(RIGHT(SUBSTITUTE(L143,"-",REPT(" ",100)),100))),""))</f>
        <v/>
      </c>
      <c r="P143">
        <f>IF(B143="","",TRIM(INDEX($D143:$K143,IF(M143=1,2,1))&amp;IF(AD143&gt;=2," "&amp;INDEX($D143:$K143,IF(M143=1,2,1)+1),"")&amp;IF(AD143&gt;=3," "&amp;INDEX($D143:$K143,IF(M143=1,2,1)+2),"")))</f>
        <v/>
      </c>
      <c r="Q143">
        <f>IF(C143&lt;2,"",TRIM(IF(AND(2&gt;=(IF(M143=1,2,1)+AD143),2&lt;=C143-IF(S143="",0,1)),E143&amp;" ","")&amp;IF(AND(3&gt;=(IF(M143=1,2,1)+AD143),3&lt;=C143-IF(S143="",0,1)),F143&amp;" ","")&amp;IF(AND(4&gt;=(IF(M143=1,2,1)+AD143),4&lt;=C143-IF(S143="",0,1)),G143&amp;" ","")&amp;IF(AND(5&gt;=(IF(M143=1,2,1)+AD143),5&lt;=C143-IF(S143="",0,1)),H143&amp;" ","")&amp;IF(AND(6&gt;=(IF(M143=1,2,1)+AD143),6&lt;=C143-IF(S143="",0,1)),I143&amp;" ","")&amp;IF(AND(7&gt;=(IF(M143=1,2,1)+AD143),7&lt;=C143-IF(S143="",0,1)),J143&amp;" ","")&amp;IF(AND(8&gt;=(IF(M143=1,2,1)+AD143),8&lt;=C143-IF(S143="",0,1)),K143&amp;" ","")))</f>
        <v/>
      </c>
      <c r="R143">
        <f>IF(Q143="","",IFERROR(INDEX(資格マスタ!$B:$B,MATCH(ASC(SUBSTITUTE(SUBSTITUTE(Q143," ",""),"　","")),資格マスタ!$D:$D,0)),Q143))</f>
        <v/>
      </c>
      <c r="S143" s="132">
        <f>IF(C143&lt;2,"",IFERROR(IF(OR(LEFT(INDEX(D143:K143,MIN(8,MAX(1,C143))),2)="令和",LEFT(INDEX(D143:K143,MIN(8,MAX(1,C143))),2)="平成",LEFT(INDEX(D143:K143,MIN(8,MAX(1,C143))),2)="昭和"),DATE(VALUE(MID(INDEX(D143:K143,MIN(8,MAX(1,C143))),3,FIND("年",INDEX(D143:K143,MIN(8,MAX(1,C143))))-3))+IF(LEFT(INDEX(D143:K143,MIN(8,MAX(1,C143))),2)="令和",2018,IF(LEFT(INDEX(D143:K143,MIN(8,MAX(1,C143))),2)="平成",1988,1925)),VALUE(MID(INDEX(D143:K143,MIN(8,MAX(1,C143))),FIND("年",INDEX(D143:K143,MIN(8,MAX(1,C143))))+1,FIND("月",INDEX(D143:K143,MIN(8,MAX(1,C143))))-FIND("年",INDEX(D143:K143,MIN(8,MAX(1,C143))))-1)),VALUE(SUBSTITUTE(MID(INDEX(D143:K143,MIN(8,MAX(1,C143))),FIND("月",INDEX(D143:K143,MIN(8,MAX(1,C143))))+1,10),"日",""))),DATE(VALUE(TRIM(MID(SUBSTITUTE(AA143,"/",REPT(" ",50)),1,50))),VALUE(TRIM(MID(SUBSTITUTE(AA143,"/",REPT(" ",50)),51,50))),VALUE(TRIM(MID(SUBSTITUTE(AA143,"/",REPT(" ",50)),101,50))))),IFERROR(DATEVALUE(INDEX(D143:K143,MIN(8,MAX(1,C143)))),"")))</f>
        <v/>
      </c>
      <c r="T143">
        <f>IF(B143="","",IF(AB143&lt;&gt;"",AB143,IFERROR(MATCH(SUBSTITUTE(SUBSTITUTE(P143," ",""),"　",""),入力!$AJ$5:$AJ$44,0),"")))</f>
        <v/>
      </c>
      <c r="U143">
        <f>IF(T143="","",INDEX(入力!$D$5:$D$44,T143))</f>
        <v/>
      </c>
      <c r="V143">
        <f>IF(B143="","",IF(T143="","要確認（名簿と照合できません）",IF(R143="","要確認（資格名がありません）",IF(S143="","要確認（取得日が読めません）",IF((IF(INDEX(入力!$N$5:$N$44,T143)=R143,1,0)+IF(INDEX(入力!$P$5:$P$44,T143)=R143,1,0)+IF(INDEX(入力!$R$5:$R$44,T143)=R143,1,0)+IF(INDEX(入力!$T$5:$T$44,T143)=R143,1,0)+IF(INDEX(入力!$V$5:$V$44,T143)=R143,1,0)+IF(INDEX(入力!$X$5:$X$44,T143)=R143,1,0))+(COUNTIFS($T$6:$T$205,T143,$R$6:$R$205,R143,$X$6:$X$205,"&lt;"&amp;X143))&gt;0,"重複","反映")))))</f>
        <v/>
      </c>
      <c r="W143">
        <f>IF(V143="反映",1,0)</f>
        <v/>
      </c>
      <c r="X143" t="n">
        <v>143</v>
      </c>
      <c r="Y143">
        <f>IF(W143=0,"",COUNTIFS($T$6:$T$205,T143,$W$6:$W$205,1,$S$6:$S$205,"&lt;"&amp;S143)+COUNTIFS($T$6:$T$205,T143,$W$6:$W$205,1,$S$6:$S$205,S143,$X$6:$X$205,"&lt;"&amp;X143)+1)</f>
        <v/>
      </c>
      <c r="Z143">
        <f>IF(Y143="","",T143&amp;"_"&amp;Y143)</f>
        <v/>
      </c>
      <c r="AA143">
        <f>SUBSTITUTE(SUBSTITUTE(SUBSTITUTE(SUBSTITUTE(SUBSTITUTE(INDEX(D143:K143,MIN(8,MAX(1,C143))),"年","/"),"月","/"),"日",""),"-","/"),".","/")</f>
        <v/>
      </c>
      <c r="AB143">
        <f>IFERROR(MATCH(O143,入力!$C$5:$C$44,0),"")</f>
        <v/>
      </c>
      <c r="AC143">
        <f>IF(AB143="","",INDEX(入力!$AJ$5:$AJ$44,AB143))</f>
        <v/>
      </c>
      <c r="AD143">
        <f>IF(INDEX($D143:$K143,IF(M143=1,2,1))=AC143,1,IF(INDEX($D143:$K143,IF(M143=1,2,1))&amp;INDEX($D143:$K143,IF(M143=1,2,1)+1)=AC143,2,IF(INDEX($D143:$K143,IF(M143=1,2,1))&amp;INDEX($D143:$K143,IF(M143=1,2,1)+1)&amp;INDEX($D143:$K143,IF(M143=1,2,1)+2)=AC143,3,IF(AB143&lt;&gt;"",2,IF(ISNUMBER(MATCH(INDEX($D143:$K143,IF(M143=1,2,1)),入力!$AJ$5:$AJ$44,0)),1,IF(ISNUMBER(MATCH(INDEX($D143:$K143,IF(M143=1,2,1))&amp;INDEX($D143:$K143,IF(M143=1,2,1)+1),入力!$AJ$5:$AJ$44,0)),2,IF(ISNUMBER(MATCH(INDEX($D143:$K143,IF(M143=1,2,1))&amp;INDEX($D143:$K143,IF(M143=1,2,1)+1)&amp;INDEX($D143:$K143,IF(M143=1,2,1)+2),入力!$AJ$5:$AJ$44,0)),3,2)))))))</f>
        <v/>
      </c>
    </row>
    <row r="144">
      <c r="A144" s="131" t="n"/>
      <c r="B144">
        <f>TRIM(SUBSTITUTE(SUBSTITUTE(SUBSTITUTE(A144,CHAR(9)," "),"　"," "),CHAR(160)," "))</f>
        <v/>
      </c>
      <c r="C144">
        <f>IF(B144="",0,LEN(B144)-LEN(SUBSTITUTE(B144," ",""))+1)</f>
        <v/>
      </c>
      <c r="D144">
        <f>IF(C144&gt;=1,TRIM(MID(SUBSTITUTE(B144," ",REPT(" ",200)),1,200)),"")</f>
        <v/>
      </c>
      <c r="E144">
        <f>IF(C144&gt;=2,TRIM(MID(SUBSTITUTE(B144," ",REPT(" ",200)),201,200)),"")</f>
        <v/>
      </c>
      <c r="F144">
        <f>IF(C144&gt;=3,TRIM(MID(SUBSTITUTE(B144," ",REPT(" ",200)),401,200)),"")</f>
        <v/>
      </c>
      <c r="G144">
        <f>IF(C144&gt;=4,TRIM(MID(SUBSTITUTE(B144," ",REPT(" ",200)),601,200)),"")</f>
        <v/>
      </c>
      <c r="H144">
        <f>IF(C144&gt;=5,TRIM(MID(SUBSTITUTE(B144," ",REPT(" ",200)),801,200)),"")</f>
        <v/>
      </c>
      <c r="I144">
        <f>IF(C144&gt;=6,TRIM(MID(SUBSTITUTE(B144," ",REPT(" ",200)),1001,200)),"")</f>
        <v/>
      </c>
      <c r="J144">
        <f>IF(C144&gt;=7,TRIM(MID(SUBSTITUTE(B144," ",REPT(" ",200)),1201,200)),"")</f>
        <v/>
      </c>
      <c r="K144">
        <f>IF(C144&gt;=8,TRIM(MID(SUBSTITUTE(B144," ",REPT(" ",200)),1401,200)),"")</f>
        <v/>
      </c>
      <c r="L144">
        <f>SUBSTITUTE(SUBSTITUTE(SUBSTITUTE(D144,"年","-"),"組","-"),"番","")</f>
        <v/>
      </c>
      <c r="M144">
        <f>IF(D144="",0,IF(ISNUMBER(VALUE(SUBSTITUTE(L144,"-",""))),1,0))</f>
        <v/>
      </c>
      <c r="N144">
        <f>IF(M144=0,"",IFERROR(VALUE(TRIM(MID(SUBSTITUTE(L144,"-",REPT(" ",100)),101,100))),""))</f>
        <v/>
      </c>
      <c r="O144">
        <f>IF(M144=0,"",IFERROR(VALUE(TRIM(RIGHT(SUBSTITUTE(L144,"-",REPT(" ",100)),100))),""))</f>
        <v/>
      </c>
      <c r="P144">
        <f>IF(B144="","",TRIM(INDEX($D144:$K144,IF(M144=1,2,1))&amp;IF(AD144&gt;=2," "&amp;INDEX($D144:$K144,IF(M144=1,2,1)+1),"")&amp;IF(AD144&gt;=3," "&amp;INDEX($D144:$K144,IF(M144=1,2,1)+2),"")))</f>
        <v/>
      </c>
      <c r="Q144">
        <f>IF(C144&lt;2,"",TRIM(IF(AND(2&gt;=(IF(M144=1,2,1)+AD144),2&lt;=C144-IF(S144="",0,1)),E144&amp;" ","")&amp;IF(AND(3&gt;=(IF(M144=1,2,1)+AD144),3&lt;=C144-IF(S144="",0,1)),F144&amp;" ","")&amp;IF(AND(4&gt;=(IF(M144=1,2,1)+AD144),4&lt;=C144-IF(S144="",0,1)),G144&amp;" ","")&amp;IF(AND(5&gt;=(IF(M144=1,2,1)+AD144),5&lt;=C144-IF(S144="",0,1)),H144&amp;" ","")&amp;IF(AND(6&gt;=(IF(M144=1,2,1)+AD144),6&lt;=C144-IF(S144="",0,1)),I144&amp;" ","")&amp;IF(AND(7&gt;=(IF(M144=1,2,1)+AD144),7&lt;=C144-IF(S144="",0,1)),J144&amp;" ","")&amp;IF(AND(8&gt;=(IF(M144=1,2,1)+AD144),8&lt;=C144-IF(S144="",0,1)),K144&amp;" ","")))</f>
        <v/>
      </c>
      <c r="R144">
        <f>IF(Q144="","",IFERROR(INDEX(資格マスタ!$B:$B,MATCH(ASC(SUBSTITUTE(SUBSTITUTE(Q144," ",""),"　","")),資格マスタ!$D:$D,0)),Q144))</f>
        <v/>
      </c>
      <c r="S144" s="132">
        <f>IF(C144&lt;2,"",IFERROR(IF(OR(LEFT(INDEX(D144:K144,MIN(8,MAX(1,C144))),2)="令和",LEFT(INDEX(D144:K144,MIN(8,MAX(1,C144))),2)="平成",LEFT(INDEX(D144:K144,MIN(8,MAX(1,C144))),2)="昭和"),DATE(VALUE(MID(INDEX(D144:K144,MIN(8,MAX(1,C144))),3,FIND("年",INDEX(D144:K144,MIN(8,MAX(1,C144))))-3))+IF(LEFT(INDEX(D144:K144,MIN(8,MAX(1,C144))),2)="令和",2018,IF(LEFT(INDEX(D144:K144,MIN(8,MAX(1,C144))),2)="平成",1988,1925)),VALUE(MID(INDEX(D144:K144,MIN(8,MAX(1,C144))),FIND("年",INDEX(D144:K144,MIN(8,MAX(1,C144))))+1,FIND("月",INDEX(D144:K144,MIN(8,MAX(1,C144))))-FIND("年",INDEX(D144:K144,MIN(8,MAX(1,C144))))-1)),VALUE(SUBSTITUTE(MID(INDEX(D144:K144,MIN(8,MAX(1,C144))),FIND("月",INDEX(D144:K144,MIN(8,MAX(1,C144))))+1,10),"日",""))),DATE(VALUE(TRIM(MID(SUBSTITUTE(AA144,"/",REPT(" ",50)),1,50))),VALUE(TRIM(MID(SUBSTITUTE(AA144,"/",REPT(" ",50)),51,50))),VALUE(TRIM(MID(SUBSTITUTE(AA144,"/",REPT(" ",50)),101,50))))),IFERROR(DATEVALUE(INDEX(D144:K144,MIN(8,MAX(1,C144)))),"")))</f>
        <v/>
      </c>
      <c r="T144">
        <f>IF(B144="","",IF(AB144&lt;&gt;"",AB144,IFERROR(MATCH(SUBSTITUTE(SUBSTITUTE(P144," ",""),"　",""),入力!$AJ$5:$AJ$44,0),"")))</f>
        <v/>
      </c>
      <c r="U144">
        <f>IF(T144="","",INDEX(入力!$D$5:$D$44,T144))</f>
        <v/>
      </c>
      <c r="V144">
        <f>IF(B144="","",IF(T144="","要確認（名簿と照合できません）",IF(R144="","要確認（資格名がありません）",IF(S144="","要確認（取得日が読めません）",IF((IF(INDEX(入力!$N$5:$N$44,T144)=R144,1,0)+IF(INDEX(入力!$P$5:$P$44,T144)=R144,1,0)+IF(INDEX(入力!$R$5:$R$44,T144)=R144,1,0)+IF(INDEX(入力!$T$5:$T$44,T144)=R144,1,0)+IF(INDEX(入力!$V$5:$V$44,T144)=R144,1,0)+IF(INDEX(入力!$X$5:$X$44,T144)=R144,1,0))+(COUNTIFS($T$6:$T$205,T144,$R$6:$R$205,R144,$X$6:$X$205,"&lt;"&amp;X144))&gt;0,"重複","反映")))))</f>
        <v/>
      </c>
      <c r="W144">
        <f>IF(V144="反映",1,0)</f>
        <v/>
      </c>
      <c r="X144" t="n">
        <v>144</v>
      </c>
      <c r="Y144">
        <f>IF(W144=0,"",COUNTIFS($T$6:$T$205,T144,$W$6:$W$205,1,$S$6:$S$205,"&lt;"&amp;S144)+COUNTIFS($T$6:$T$205,T144,$W$6:$W$205,1,$S$6:$S$205,S144,$X$6:$X$205,"&lt;"&amp;X144)+1)</f>
        <v/>
      </c>
      <c r="Z144">
        <f>IF(Y144="","",T144&amp;"_"&amp;Y144)</f>
        <v/>
      </c>
      <c r="AA144">
        <f>SUBSTITUTE(SUBSTITUTE(SUBSTITUTE(SUBSTITUTE(SUBSTITUTE(INDEX(D144:K144,MIN(8,MAX(1,C144))),"年","/"),"月","/"),"日",""),"-","/"),".","/")</f>
        <v/>
      </c>
      <c r="AB144">
        <f>IFERROR(MATCH(O144,入力!$C$5:$C$44,0),"")</f>
        <v/>
      </c>
      <c r="AC144">
        <f>IF(AB144="","",INDEX(入力!$AJ$5:$AJ$44,AB144))</f>
        <v/>
      </c>
      <c r="AD144">
        <f>IF(INDEX($D144:$K144,IF(M144=1,2,1))=AC144,1,IF(INDEX($D144:$K144,IF(M144=1,2,1))&amp;INDEX($D144:$K144,IF(M144=1,2,1)+1)=AC144,2,IF(INDEX($D144:$K144,IF(M144=1,2,1))&amp;INDEX($D144:$K144,IF(M144=1,2,1)+1)&amp;INDEX($D144:$K144,IF(M144=1,2,1)+2)=AC144,3,IF(AB144&lt;&gt;"",2,IF(ISNUMBER(MATCH(INDEX($D144:$K144,IF(M144=1,2,1)),入力!$AJ$5:$AJ$44,0)),1,IF(ISNUMBER(MATCH(INDEX($D144:$K144,IF(M144=1,2,1))&amp;INDEX($D144:$K144,IF(M144=1,2,1)+1),入力!$AJ$5:$AJ$44,0)),2,IF(ISNUMBER(MATCH(INDEX($D144:$K144,IF(M144=1,2,1))&amp;INDEX($D144:$K144,IF(M144=1,2,1)+1)&amp;INDEX($D144:$K144,IF(M144=1,2,1)+2),入力!$AJ$5:$AJ$44,0)),3,2)))))))</f>
        <v/>
      </c>
    </row>
    <row r="145">
      <c r="A145" s="131" t="n"/>
      <c r="B145">
        <f>TRIM(SUBSTITUTE(SUBSTITUTE(SUBSTITUTE(A145,CHAR(9)," "),"　"," "),CHAR(160)," "))</f>
        <v/>
      </c>
      <c r="C145">
        <f>IF(B145="",0,LEN(B145)-LEN(SUBSTITUTE(B145," ",""))+1)</f>
        <v/>
      </c>
      <c r="D145">
        <f>IF(C145&gt;=1,TRIM(MID(SUBSTITUTE(B145," ",REPT(" ",200)),1,200)),"")</f>
        <v/>
      </c>
      <c r="E145">
        <f>IF(C145&gt;=2,TRIM(MID(SUBSTITUTE(B145," ",REPT(" ",200)),201,200)),"")</f>
        <v/>
      </c>
      <c r="F145">
        <f>IF(C145&gt;=3,TRIM(MID(SUBSTITUTE(B145," ",REPT(" ",200)),401,200)),"")</f>
        <v/>
      </c>
      <c r="G145">
        <f>IF(C145&gt;=4,TRIM(MID(SUBSTITUTE(B145," ",REPT(" ",200)),601,200)),"")</f>
        <v/>
      </c>
      <c r="H145">
        <f>IF(C145&gt;=5,TRIM(MID(SUBSTITUTE(B145," ",REPT(" ",200)),801,200)),"")</f>
        <v/>
      </c>
      <c r="I145">
        <f>IF(C145&gt;=6,TRIM(MID(SUBSTITUTE(B145," ",REPT(" ",200)),1001,200)),"")</f>
        <v/>
      </c>
      <c r="J145">
        <f>IF(C145&gt;=7,TRIM(MID(SUBSTITUTE(B145," ",REPT(" ",200)),1201,200)),"")</f>
        <v/>
      </c>
      <c r="K145">
        <f>IF(C145&gt;=8,TRIM(MID(SUBSTITUTE(B145," ",REPT(" ",200)),1401,200)),"")</f>
        <v/>
      </c>
      <c r="L145">
        <f>SUBSTITUTE(SUBSTITUTE(SUBSTITUTE(D145,"年","-"),"組","-"),"番","")</f>
        <v/>
      </c>
      <c r="M145">
        <f>IF(D145="",0,IF(ISNUMBER(VALUE(SUBSTITUTE(L145,"-",""))),1,0))</f>
        <v/>
      </c>
      <c r="N145">
        <f>IF(M145=0,"",IFERROR(VALUE(TRIM(MID(SUBSTITUTE(L145,"-",REPT(" ",100)),101,100))),""))</f>
        <v/>
      </c>
      <c r="O145">
        <f>IF(M145=0,"",IFERROR(VALUE(TRIM(RIGHT(SUBSTITUTE(L145,"-",REPT(" ",100)),100))),""))</f>
        <v/>
      </c>
      <c r="P145">
        <f>IF(B145="","",TRIM(INDEX($D145:$K145,IF(M145=1,2,1))&amp;IF(AD145&gt;=2," "&amp;INDEX($D145:$K145,IF(M145=1,2,1)+1),"")&amp;IF(AD145&gt;=3," "&amp;INDEX($D145:$K145,IF(M145=1,2,1)+2),"")))</f>
        <v/>
      </c>
      <c r="Q145">
        <f>IF(C145&lt;2,"",TRIM(IF(AND(2&gt;=(IF(M145=1,2,1)+AD145),2&lt;=C145-IF(S145="",0,1)),E145&amp;" ","")&amp;IF(AND(3&gt;=(IF(M145=1,2,1)+AD145),3&lt;=C145-IF(S145="",0,1)),F145&amp;" ","")&amp;IF(AND(4&gt;=(IF(M145=1,2,1)+AD145),4&lt;=C145-IF(S145="",0,1)),G145&amp;" ","")&amp;IF(AND(5&gt;=(IF(M145=1,2,1)+AD145),5&lt;=C145-IF(S145="",0,1)),H145&amp;" ","")&amp;IF(AND(6&gt;=(IF(M145=1,2,1)+AD145),6&lt;=C145-IF(S145="",0,1)),I145&amp;" ","")&amp;IF(AND(7&gt;=(IF(M145=1,2,1)+AD145),7&lt;=C145-IF(S145="",0,1)),J145&amp;" ","")&amp;IF(AND(8&gt;=(IF(M145=1,2,1)+AD145),8&lt;=C145-IF(S145="",0,1)),K145&amp;" ","")))</f>
        <v/>
      </c>
      <c r="R145">
        <f>IF(Q145="","",IFERROR(INDEX(資格マスタ!$B:$B,MATCH(ASC(SUBSTITUTE(SUBSTITUTE(Q145," ",""),"　","")),資格マスタ!$D:$D,0)),Q145))</f>
        <v/>
      </c>
      <c r="S145" s="132">
        <f>IF(C145&lt;2,"",IFERROR(IF(OR(LEFT(INDEX(D145:K145,MIN(8,MAX(1,C145))),2)="令和",LEFT(INDEX(D145:K145,MIN(8,MAX(1,C145))),2)="平成",LEFT(INDEX(D145:K145,MIN(8,MAX(1,C145))),2)="昭和"),DATE(VALUE(MID(INDEX(D145:K145,MIN(8,MAX(1,C145))),3,FIND("年",INDEX(D145:K145,MIN(8,MAX(1,C145))))-3))+IF(LEFT(INDEX(D145:K145,MIN(8,MAX(1,C145))),2)="令和",2018,IF(LEFT(INDEX(D145:K145,MIN(8,MAX(1,C145))),2)="平成",1988,1925)),VALUE(MID(INDEX(D145:K145,MIN(8,MAX(1,C145))),FIND("年",INDEX(D145:K145,MIN(8,MAX(1,C145))))+1,FIND("月",INDEX(D145:K145,MIN(8,MAX(1,C145))))-FIND("年",INDEX(D145:K145,MIN(8,MAX(1,C145))))-1)),VALUE(SUBSTITUTE(MID(INDEX(D145:K145,MIN(8,MAX(1,C145))),FIND("月",INDEX(D145:K145,MIN(8,MAX(1,C145))))+1,10),"日",""))),DATE(VALUE(TRIM(MID(SUBSTITUTE(AA145,"/",REPT(" ",50)),1,50))),VALUE(TRIM(MID(SUBSTITUTE(AA145,"/",REPT(" ",50)),51,50))),VALUE(TRIM(MID(SUBSTITUTE(AA145,"/",REPT(" ",50)),101,50))))),IFERROR(DATEVALUE(INDEX(D145:K145,MIN(8,MAX(1,C145)))),"")))</f>
        <v/>
      </c>
      <c r="T145">
        <f>IF(B145="","",IF(AB145&lt;&gt;"",AB145,IFERROR(MATCH(SUBSTITUTE(SUBSTITUTE(P145," ",""),"　",""),入力!$AJ$5:$AJ$44,0),"")))</f>
        <v/>
      </c>
      <c r="U145">
        <f>IF(T145="","",INDEX(入力!$D$5:$D$44,T145))</f>
        <v/>
      </c>
      <c r="V145">
        <f>IF(B145="","",IF(T145="","要確認（名簿と照合できません）",IF(R145="","要確認（資格名がありません）",IF(S145="","要確認（取得日が読めません）",IF((IF(INDEX(入力!$N$5:$N$44,T145)=R145,1,0)+IF(INDEX(入力!$P$5:$P$44,T145)=R145,1,0)+IF(INDEX(入力!$R$5:$R$44,T145)=R145,1,0)+IF(INDEX(入力!$T$5:$T$44,T145)=R145,1,0)+IF(INDEX(入力!$V$5:$V$44,T145)=R145,1,0)+IF(INDEX(入力!$X$5:$X$44,T145)=R145,1,0))+(COUNTIFS($T$6:$T$205,T145,$R$6:$R$205,R145,$X$6:$X$205,"&lt;"&amp;X145))&gt;0,"重複","反映")))))</f>
        <v/>
      </c>
      <c r="W145">
        <f>IF(V145="反映",1,0)</f>
        <v/>
      </c>
      <c r="X145" t="n">
        <v>145</v>
      </c>
      <c r="Y145">
        <f>IF(W145=0,"",COUNTIFS($T$6:$T$205,T145,$W$6:$W$205,1,$S$6:$S$205,"&lt;"&amp;S145)+COUNTIFS($T$6:$T$205,T145,$W$6:$W$205,1,$S$6:$S$205,S145,$X$6:$X$205,"&lt;"&amp;X145)+1)</f>
        <v/>
      </c>
      <c r="Z145">
        <f>IF(Y145="","",T145&amp;"_"&amp;Y145)</f>
        <v/>
      </c>
      <c r="AA145">
        <f>SUBSTITUTE(SUBSTITUTE(SUBSTITUTE(SUBSTITUTE(SUBSTITUTE(INDEX(D145:K145,MIN(8,MAX(1,C145))),"年","/"),"月","/"),"日",""),"-","/"),".","/")</f>
        <v/>
      </c>
      <c r="AB145">
        <f>IFERROR(MATCH(O145,入力!$C$5:$C$44,0),"")</f>
        <v/>
      </c>
      <c r="AC145">
        <f>IF(AB145="","",INDEX(入力!$AJ$5:$AJ$44,AB145))</f>
        <v/>
      </c>
      <c r="AD145">
        <f>IF(INDEX($D145:$K145,IF(M145=1,2,1))=AC145,1,IF(INDEX($D145:$K145,IF(M145=1,2,1))&amp;INDEX($D145:$K145,IF(M145=1,2,1)+1)=AC145,2,IF(INDEX($D145:$K145,IF(M145=1,2,1))&amp;INDEX($D145:$K145,IF(M145=1,2,1)+1)&amp;INDEX($D145:$K145,IF(M145=1,2,1)+2)=AC145,3,IF(AB145&lt;&gt;"",2,IF(ISNUMBER(MATCH(INDEX($D145:$K145,IF(M145=1,2,1)),入力!$AJ$5:$AJ$44,0)),1,IF(ISNUMBER(MATCH(INDEX($D145:$K145,IF(M145=1,2,1))&amp;INDEX($D145:$K145,IF(M145=1,2,1)+1),入力!$AJ$5:$AJ$44,0)),2,IF(ISNUMBER(MATCH(INDEX($D145:$K145,IF(M145=1,2,1))&amp;INDEX($D145:$K145,IF(M145=1,2,1)+1)&amp;INDEX($D145:$K145,IF(M145=1,2,1)+2),入力!$AJ$5:$AJ$44,0)),3,2)))))))</f>
        <v/>
      </c>
    </row>
    <row r="146">
      <c r="A146" s="131" t="n"/>
      <c r="B146">
        <f>TRIM(SUBSTITUTE(SUBSTITUTE(SUBSTITUTE(A146,CHAR(9)," "),"　"," "),CHAR(160)," "))</f>
        <v/>
      </c>
      <c r="C146">
        <f>IF(B146="",0,LEN(B146)-LEN(SUBSTITUTE(B146," ",""))+1)</f>
        <v/>
      </c>
      <c r="D146">
        <f>IF(C146&gt;=1,TRIM(MID(SUBSTITUTE(B146," ",REPT(" ",200)),1,200)),"")</f>
        <v/>
      </c>
      <c r="E146">
        <f>IF(C146&gt;=2,TRIM(MID(SUBSTITUTE(B146," ",REPT(" ",200)),201,200)),"")</f>
        <v/>
      </c>
      <c r="F146">
        <f>IF(C146&gt;=3,TRIM(MID(SUBSTITUTE(B146," ",REPT(" ",200)),401,200)),"")</f>
        <v/>
      </c>
      <c r="G146">
        <f>IF(C146&gt;=4,TRIM(MID(SUBSTITUTE(B146," ",REPT(" ",200)),601,200)),"")</f>
        <v/>
      </c>
      <c r="H146">
        <f>IF(C146&gt;=5,TRIM(MID(SUBSTITUTE(B146," ",REPT(" ",200)),801,200)),"")</f>
        <v/>
      </c>
      <c r="I146">
        <f>IF(C146&gt;=6,TRIM(MID(SUBSTITUTE(B146," ",REPT(" ",200)),1001,200)),"")</f>
        <v/>
      </c>
      <c r="J146">
        <f>IF(C146&gt;=7,TRIM(MID(SUBSTITUTE(B146," ",REPT(" ",200)),1201,200)),"")</f>
        <v/>
      </c>
      <c r="K146">
        <f>IF(C146&gt;=8,TRIM(MID(SUBSTITUTE(B146," ",REPT(" ",200)),1401,200)),"")</f>
        <v/>
      </c>
      <c r="L146">
        <f>SUBSTITUTE(SUBSTITUTE(SUBSTITUTE(D146,"年","-"),"組","-"),"番","")</f>
        <v/>
      </c>
      <c r="M146">
        <f>IF(D146="",0,IF(ISNUMBER(VALUE(SUBSTITUTE(L146,"-",""))),1,0))</f>
        <v/>
      </c>
      <c r="N146">
        <f>IF(M146=0,"",IFERROR(VALUE(TRIM(MID(SUBSTITUTE(L146,"-",REPT(" ",100)),101,100))),""))</f>
        <v/>
      </c>
      <c r="O146">
        <f>IF(M146=0,"",IFERROR(VALUE(TRIM(RIGHT(SUBSTITUTE(L146,"-",REPT(" ",100)),100))),""))</f>
        <v/>
      </c>
      <c r="P146">
        <f>IF(B146="","",TRIM(INDEX($D146:$K146,IF(M146=1,2,1))&amp;IF(AD146&gt;=2," "&amp;INDEX($D146:$K146,IF(M146=1,2,1)+1),"")&amp;IF(AD146&gt;=3," "&amp;INDEX($D146:$K146,IF(M146=1,2,1)+2),"")))</f>
        <v/>
      </c>
      <c r="Q146">
        <f>IF(C146&lt;2,"",TRIM(IF(AND(2&gt;=(IF(M146=1,2,1)+AD146),2&lt;=C146-IF(S146="",0,1)),E146&amp;" ","")&amp;IF(AND(3&gt;=(IF(M146=1,2,1)+AD146),3&lt;=C146-IF(S146="",0,1)),F146&amp;" ","")&amp;IF(AND(4&gt;=(IF(M146=1,2,1)+AD146),4&lt;=C146-IF(S146="",0,1)),G146&amp;" ","")&amp;IF(AND(5&gt;=(IF(M146=1,2,1)+AD146),5&lt;=C146-IF(S146="",0,1)),H146&amp;" ","")&amp;IF(AND(6&gt;=(IF(M146=1,2,1)+AD146),6&lt;=C146-IF(S146="",0,1)),I146&amp;" ","")&amp;IF(AND(7&gt;=(IF(M146=1,2,1)+AD146),7&lt;=C146-IF(S146="",0,1)),J146&amp;" ","")&amp;IF(AND(8&gt;=(IF(M146=1,2,1)+AD146),8&lt;=C146-IF(S146="",0,1)),K146&amp;" ","")))</f>
        <v/>
      </c>
      <c r="R146">
        <f>IF(Q146="","",IFERROR(INDEX(資格マスタ!$B:$B,MATCH(ASC(SUBSTITUTE(SUBSTITUTE(Q146," ",""),"　","")),資格マスタ!$D:$D,0)),Q146))</f>
        <v/>
      </c>
      <c r="S146" s="132">
        <f>IF(C146&lt;2,"",IFERROR(IF(OR(LEFT(INDEX(D146:K146,MIN(8,MAX(1,C146))),2)="令和",LEFT(INDEX(D146:K146,MIN(8,MAX(1,C146))),2)="平成",LEFT(INDEX(D146:K146,MIN(8,MAX(1,C146))),2)="昭和"),DATE(VALUE(MID(INDEX(D146:K146,MIN(8,MAX(1,C146))),3,FIND("年",INDEX(D146:K146,MIN(8,MAX(1,C146))))-3))+IF(LEFT(INDEX(D146:K146,MIN(8,MAX(1,C146))),2)="令和",2018,IF(LEFT(INDEX(D146:K146,MIN(8,MAX(1,C146))),2)="平成",1988,1925)),VALUE(MID(INDEX(D146:K146,MIN(8,MAX(1,C146))),FIND("年",INDEX(D146:K146,MIN(8,MAX(1,C146))))+1,FIND("月",INDEX(D146:K146,MIN(8,MAX(1,C146))))-FIND("年",INDEX(D146:K146,MIN(8,MAX(1,C146))))-1)),VALUE(SUBSTITUTE(MID(INDEX(D146:K146,MIN(8,MAX(1,C146))),FIND("月",INDEX(D146:K146,MIN(8,MAX(1,C146))))+1,10),"日",""))),DATE(VALUE(TRIM(MID(SUBSTITUTE(AA146,"/",REPT(" ",50)),1,50))),VALUE(TRIM(MID(SUBSTITUTE(AA146,"/",REPT(" ",50)),51,50))),VALUE(TRIM(MID(SUBSTITUTE(AA146,"/",REPT(" ",50)),101,50))))),IFERROR(DATEVALUE(INDEX(D146:K146,MIN(8,MAX(1,C146)))),"")))</f>
        <v/>
      </c>
      <c r="T146">
        <f>IF(B146="","",IF(AB146&lt;&gt;"",AB146,IFERROR(MATCH(SUBSTITUTE(SUBSTITUTE(P146," ",""),"　",""),入力!$AJ$5:$AJ$44,0),"")))</f>
        <v/>
      </c>
      <c r="U146">
        <f>IF(T146="","",INDEX(入力!$D$5:$D$44,T146))</f>
        <v/>
      </c>
      <c r="V146">
        <f>IF(B146="","",IF(T146="","要確認（名簿と照合できません）",IF(R146="","要確認（資格名がありません）",IF(S146="","要確認（取得日が読めません）",IF((IF(INDEX(入力!$N$5:$N$44,T146)=R146,1,0)+IF(INDEX(入力!$P$5:$P$44,T146)=R146,1,0)+IF(INDEX(入力!$R$5:$R$44,T146)=R146,1,0)+IF(INDEX(入力!$T$5:$T$44,T146)=R146,1,0)+IF(INDEX(入力!$V$5:$V$44,T146)=R146,1,0)+IF(INDEX(入力!$X$5:$X$44,T146)=R146,1,0))+(COUNTIFS($T$6:$T$205,T146,$R$6:$R$205,R146,$X$6:$X$205,"&lt;"&amp;X146))&gt;0,"重複","反映")))))</f>
        <v/>
      </c>
      <c r="W146">
        <f>IF(V146="反映",1,0)</f>
        <v/>
      </c>
      <c r="X146" t="n">
        <v>146</v>
      </c>
      <c r="Y146">
        <f>IF(W146=0,"",COUNTIFS($T$6:$T$205,T146,$W$6:$W$205,1,$S$6:$S$205,"&lt;"&amp;S146)+COUNTIFS($T$6:$T$205,T146,$W$6:$W$205,1,$S$6:$S$205,S146,$X$6:$X$205,"&lt;"&amp;X146)+1)</f>
        <v/>
      </c>
      <c r="Z146">
        <f>IF(Y146="","",T146&amp;"_"&amp;Y146)</f>
        <v/>
      </c>
      <c r="AA146">
        <f>SUBSTITUTE(SUBSTITUTE(SUBSTITUTE(SUBSTITUTE(SUBSTITUTE(INDEX(D146:K146,MIN(8,MAX(1,C146))),"年","/"),"月","/"),"日",""),"-","/"),".","/")</f>
        <v/>
      </c>
      <c r="AB146">
        <f>IFERROR(MATCH(O146,入力!$C$5:$C$44,0),"")</f>
        <v/>
      </c>
      <c r="AC146">
        <f>IF(AB146="","",INDEX(入力!$AJ$5:$AJ$44,AB146))</f>
        <v/>
      </c>
      <c r="AD146">
        <f>IF(INDEX($D146:$K146,IF(M146=1,2,1))=AC146,1,IF(INDEX($D146:$K146,IF(M146=1,2,1))&amp;INDEX($D146:$K146,IF(M146=1,2,1)+1)=AC146,2,IF(INDEX($D146:$K146,IF(M146=1,2,1))&amp;INDEX($D146:$K146,IF(M146=1,2,1)+1)&amp;INDEX($D146:$K146,IF(M146=1,2,1)+2)=AC146,3,IF(AB146&lt;&gt;"",2,IF(ISNUMBER(MATCH(INDEX($D146:$K146,IF(M146=1,2,1)),入力!$AJ$5:$AJ$44,0)),1,IF(ISNUMBER(MATCH(INDEX($D146:$K146,IF(M146=1,2,1))&amp;INDEX($D146:$K146,IF(M146=1,2,1)+1),入力!$AJ$5:$AJ$44,0)),2,IF(ISNUMBER(MATCH(INDEX($D146:$K146,IF(M146=1,2,1))&amp;INDEX($D146:$K146,IF(M146=1,2,1)+1)&amp;INDEX($D146:$K146,IF(M146=1,2,1)+2),入力!$AJ$5:$AJ$44,0)),3,2)))))))</f>
        <v/>
      </c>
    </row>
    <row r="147">
      <c r="A147" s="131" t="n"/>
      <c r="B147">
        <f>TRIM(SUBSTITUTE(SUBSTITUTE(SUBSTITUTE(A147,CHAR(9)," "),"　"," "),CHAR(160)," "))</f>
        <v/>
      </c>
      <c r="C147">
        <f>IF(B147="",0,LEN(B147)-LEN(SUBSTITUTE(B147," ",""))+1)</f>
        <v/>
      </c>
      <c r="D147">
        <f>IF(C147&gt;=1,TRIM(MID(SUBSTITUTE(B147," ",REPT(" ",200)),1,200)),"")</f>
        <v/>
      </c>
      <c r="E147">
        <f>IF(C147&gt;=2,TRIM(MID(SUBSTITUTE(B147," ",REPT(" ",200)),201,200)),"")</f>
        <v/>
      </c>
      <c r="F147">
        <f>IF(C147&gt;=3,TRIM(MID(SUBSTITUTE(B147," ",REPT(" ",200)),401,200)),"")</f>
        <v/>
      </c>
      <c r="G147">
        <f>IF(C147&gt;=4,TRIM(MID(SUBSTITUTE(B147," ",REPT(" ",200)),601,200)),"")</f>
        <v/>
      </c>
      <c r="H147">
        <f>IF(C147&gt;=5,TRIM(MID(SUBSTITUTE(B147," ",REPT(" ",200)),801,200)),"")</f>
        <v/>
      </c>
      <c r="I147">
        <f>IF(C147&gt;=6,TRIM(MID(SUBSTITUTE(B147," ",REPT(" ",200)),1001,200)),"")</f>
        <v/>
      </c>
      <c r="J147">
        <f>IF(C147&gt;=7,TRIM(MID(SUBSTITUTE(B147," ",REPT(" ",200)),1201,200)),"")</f>
        <v/>
      </c>
      <c r="K147">
        <f>IF(C147&gt;=8,TRIM(MID(SUBSTITUTE(B147," ",REPT(" ",200)),1401,200)),"")</f>
        <v/>
      </c>
      <c r="L147">
        <f>SUBSTITUTE(SUBSTITUTE(SUBSTITUTE(D147,"年","-"),"組","-"),"番","")</f>
        <v/>
      </c>
      <c r="M147">
        <f>IF(D147="",0,IF(ISNUMBER(VALUE(SUBSTITUTE(L147,"-",""))),1,0))</f>
        <v/>
      </c>
      <c r="N147">
        <f>IF(M147=0,"",IFERROR(VALUE(TRIM(MID(SUBSTITUTE(L147,"-",REPT(" ",100)),101,100))),""))</f>
        <v/>
      </c>
      <c r="O147">
        <f>IF(M147=0,"",IFERROR(VALUE(TRIM(RIGHT(SUBSTITUTE(L147,"-",REPT(" ",100)),100))),""))</f>
        <v/>
      </c>
      <c r="P147">
        <f>IF(B147="","",TRIM(INDEX($D147:$K147,IF(M147=1,2,1))&amp;IF(AD147&gt;=2," "&amp;INDEX($D147:$K147,IF(M147=1,2,1)+1),"")&amp;IF(AD147&gt;=3," "&amp;INDEX($D147:$K147,IF(M147=1,2,1)+2),"")))</f>
        <v/>
      </c>
      <c r="Q147">
        <f>IF(C147&lt;2,"",TRIM(IF(AND(2&gt;=(IF(M147=1,2,1)+AD147),2&lt;=C147-IF(S147="",0,1)),E147&amp;" ","")&amp;IF(AND(3&gt;=(IF(M147=1,2,1)+AD147),3&lt;=C147-IF(S147="",0,1)),F147&amp;" ","")&amp;IF(AND(4&gt;=(IF(M147=1,2,1)+AD147),4&lt;=C147-IF(S147="",0,1)),G147&amp;" ","")&amp;IF(AND(5&gt;=(IF(M147=1,2,1)+AD147),5&lt;=C147-IF(S147="",0,1)),H147&amp;" ","")&amp;IF(AND(6&gt;=(IF(M147=1,2,1)+AD147),6&lt;=C147-IF(S147="",0,1)),I147&amp;" ","")&amp;IF(AND(7&gt;=(IF(M147=1,2,1)+AD147),7&lt;=C147-IF(S147="",0,1)),J147&amp;" ","")&amp;IF(AND(8&gt;=(IF(M147=1,2,1)+AD147),8&lt;=C147-IF(S147="",0,1)),K147&amp;" ","")))</f>
        <v/>
      </c>
      <c r="R147">
        <f>IF(Q147="","",IFERROR(INDEX(資格マスタ!$B:$B,MATCH(ASC(SUBSTITUTE(SUBSTITUTE(Q147," ",""),"　","")),資格マスタ!$D:$D,0)),Q147))</f>
        <v/>
      </c>
      <c r="S147" s="132">
        <f>IF(C147&lt;2,"",IFERROR(IF(OR(LEFT(INDEX(D147:K147,MIN(8,MAX(1,C147))),2)="令和",LEFT(INDEX(D147:K147,MIN(8,MAX(1,C147))),2)="平成",LEFT(INDEX(D147:K147,MIN(8,MAX(1,C147))),2)="昭和"),DATE(VALUE(MID(INDEX(D147:K147,MIN(8,MAX(1,C147))),3,FIND("年",INDEX(D147:K147,MIN(8,MAX(1,C147))))-3))+IF(LEFT(INDEX(D147:K147,MIN(8,MAX(1,C147))),2)="令和",2018,IF(LEFT(INDEX(D147:K147,MIN(8,MAX(1,C147))),2)="平成",1988,1925)),VALUE(MID(INDEX(D147:K147,MIN(8,MAX(1,C147))),FIND("年",INDEX(D147:K147,MIN(8,MAX(1,C147))))+1,FIND("月",INDEX(D147:K147,MIN(8,MAX(1,C147))))-FIND("年",INDEX(D147:K147,MIN(8,MAX(1,C147))))-1)),VALUE(SUBSTITUTE(MID(INDEX(D147:K147,MIN(8,MAX(1,C147))),FIND("月",INDEX(D147:K147,MIN(8,MAX(1,C147))))+1,10),"日",""))),DATE(VALUE(TRIM(MID(SUBSTITUTE(AA147,"/",REPT(" ",50)),1,50))),VALUE(TRIM(MID(SUBSTITUTE(AA147,"/",REPT(" ",50)),51,50))),VALUE(TRIM(MID(SUBSTITUTE(AA147,"/",REPT(" ",50)),101,50))))),IFERROR(DATEVALUE(INDEX(D147:K147,MIN(8,MAX(1,C147)))),"")))</f>
        <v/>
      </c>
      <c r="T147">
        <f>IF(B147="","",IF(AB147&lt;&gt;"",AB147,IFERROR(MATCH(SUBSTITUTE(SUBSTITUTE(P147," ",""),"　",""),入力!$AJ$5:$AJ$44,0),"")))</f>
        <v/>
      </c>
      <c r="U147">
        <f>IF(T147="","",INDEX(入力!$D$5:$D$44,T147))</f>
        <v/>
      </c>
      <c r="V147">
        <f>IF(B147="","",IF(T147="","要確認（名簿と照合できません）",IF(R147="","要確認（資格名がありません）",IF(S147="","要確認（取得日が読めません）",IF((IF(INDEX(入力!$N$5:$N$44,T147)=R147,1,0)+IF(INDEX(入力!$P$5:$P$44,T147)=R147,1,0)+IF(INDEX(入力!$R$5:$R$44,T147)=R147,1,0)+IF(INDEX(入力!$T$5:$T$44,T147)=R147,1,0)+IF(INDEX(入力!$V$5:$V$44,T147)=R147,1,0)+IF(INDEX(入力!$X$5:$X$44,T147)=R147,1,0))+(COUNTIFS($T$6:$T$205,T147,$R$6:$R$205,R147,$X$6:$X$205,"&lt;"&amp;X147))&gt;0,"重複","反映")))))</f>
        <v/>
      </c>
      <c r="W147">
        <f>IF(V147="反映",1,0)</f>
        <v/>
      </c>
      <c r="X147" t="n">
        <v>147</v>
      </c>
      <c r="Y147">
        <f>IF(W147=0,"",COUNTIFS($T$6:$T$205,T147,$W$6:$W$205,1,$S$6:$S$205,"&lt;"&amp;S147)+COUNTIFS($T$6:$T$205,T147,$W$6:$W$205,1,$S$6:$S$205,S147,$X$6:$X$205,"&lt;"&amp;X147)+1)</f>
        <v/>
      </c>
      <c r="Z147">
        <f>IF(Y147="","",T147&amp;"_"&amp;Y147)</f>
        <v/>
      </c>
      <c r="AA147">
        <f>SUBSTITUTE(SUBSTITUTE(SUBSTITUTE(SUBSTITUTE(SUBSTITUTE(INDEX(D147:K147,MIN(8,MAX(1,C147))),"年","/"),"月","/"),"日",""),"-","/"),".","/")</f>
        <v/>
      </c>
      <c r="AB147">
        <f>IFERROR(MATCH(O147,入力!$C$5:$C$44,0),"")</f>
        <v/>
      </c>
      <c r="AC147">
        <f>IF(AB147="","",INDEX(入力!$AJ$5:$AJ$44,AB147))</f>
        <v/>
      </c>
      <c r="AD147">
        <f>IF(INDEX($D147:$K147,IF(M147=1,2,1))=AC147,1,IF(INDEX($D147:$K147,IF(M147=1,2,1))&amp;INDEX($D147:$K147,IF(M147=1,2,1)+1)=AC147,2,IF(INDEX($D147:$K147,IF(M147=1,2,1))&amp;INDEX($D147:$K147,IF(M147=1,2,1)+1)&amp;INDEX($D147:$K147,IF(M147=1,2,1)+2)=AC147,3,IF(AB147&lt;&gt;"",2,IF(ISNUMBER(MATCH(INDEX($D147:$K147,IF(M147=1,2,1)),入力!$AJ$5:$AJ$44,0)),1,IF(ISNUMBER(MATCH(INDEX($D147:$K147,IF(M147=1,2,1))&amp;INDEX($D147:$K147,IF(M147=1,2,1)+1),入力!$AJ$5:$AJ$44,0)),2,IF(ISNUMBER(MATCH(INDEX($D147:$K147,IF(M147=1,2,1))&amp;INDEX($D147:$K147,IF(M147=1,2,1)+1)&amp;INDEX($D147:$K147,IF(M147=1,2,1)+2),入力!$AJ$5:$AJ$44,0)),3,2)))))))</f>
        <v/>
      </c>
    </row>
    <row r="148">
      <c r="A148" s="131" t="n"/>
      <c r="B148">
        <f>TRIM(SUBSTITUTE(SUBSTITUTE(SUBSTITUTE(A148,CHAR(9)," "),"　"," "),CHAR(160)," "))</f>
        <v/>
      </c>
      <c r="C148">
        <f>IF(B148="",0,LEN(B148)-LEN(SUBSTITUTE(B148," ",""))+1)</f>
        <v/>
      </c>
      <c r="D148">
        <f>IF(C148&gt;=1,TRIM(MID(SUBSTITUTE(B148," ",REPT(" ",200)),1,200)),"")</f>
        <v/>
      </c>
      <c r="E148">
        <f>IF(C148&gt;=2,TRIM(MID(SUBSTITUTE(B148," ",REPT(" ",200)),201,200)),"")</f>
        <v/>
      </c>
      <c r="F148">
        <f>IF(C148&gt;=3,TRIM(MID(SUBSTITUTE(B148," ",REPT(" ",200)),401,200)),"")</f>
        <v/>
      </c>
      <c r="G148">
        <f>IF(C148&gt;=4,TRIM(MID(SUBSTITUTE(B148," ",REPT(" ",200)),601,200)),"")</f>
        <v/>
      </c>
      <c r="H148">
        <f>IF(C148&gt;=5,TRIM(MID(SUBSTITUTE(B148," ",REPT(" ",200)),801,200)),"")</f>
        <v/>
      </c>
      <c r="I148">
        <f>IF(C148&gt;=6,TRIM(MID(SUBSTITUTE(B148," ",REPT(" ",200)),1001,200)),"")</f>
        <v/>
      </c>
      <c r="J148">
        <f>IF(C148&gt;=7,TRIM(MID(SUBSTITUTE(B148," ",REPT(" ",200)),1201,200)),"")</f>
        <v/>
      </c>
      <c r="K148">
        <f>IF(C148&gt;=8,TRIM(MID(SUBSTITUTE(B148," ",REPT(" ",200)),1401,200)),"")</f>
        <v/>
      </c>
      <c r="L148">
        <f>SUBSTITUTE(SUBSTITUTE(SUBSTITUTE(D148,"年","-"),"組","-"),"番","")</f>
        <v/>
      </c>
      <c r="M148">
        <f>IF(D148="",0,IF(ISNUMBER(VALUE(SUBSTITUTE(L148,"-",""))),1,0))</f>
        <v/>
      </c>
      <c r="N148">
        <f>IF(M148=0,"",IFERROR(VALUE(TRIM(MID(SUBSTITUTE(L148,"-",REPT(" ",100)),101,100))),""))</f>
        <v/>
      </c>
      <c r="O148">
        <f>IF(M148=0,"",IFERROR(VALUE(TRIM(RIGHT(SUBSTITUTE(L148,"-",REPT(" ",100)),100))),""))</f>
        <v/>
      </c>
      <c r="P148">
        <f>IF(B148="","",TRIM(INDEX($D148:$K148,IF(M148=1,2,1))&amp;IF(AD148&gt;=2," "&amp;INDEX($D148:$K148,IF(M148=1,2,1)+1),"")&amp;IF(AD148&gt;=3," "&amp;INDEX($D148:$K148,IF(M148=1,2,1)+2),"")))</f>
        <v/>
      </c>
      <c r="Q148">
        <f>IF(C148&lt;2,"",TRIM(IF(AND(2&gt;=(IF(M148=1,2,1)+AD148),2&lt;=C148-IF(S148="",0,1)),E148&amp;" ","")&amp;IF(AND(3&gt;=(IF(M148=1,2,1)+AD148),3&lt;=C148-IF(S148="",0,1)),F148&amp;" ","")&amp;IF(AND(4&gt;=(IF(M148=1,2,1)+AD148),4&lt;=C148-IF(S148="",0,1)),G148&amp;" ","")&amp;IF(AND(5&gt;=(IF(M148=1,2,1)+AD148),5&lt;=C148-IF(S148="",0,1)),H148&amp;" ","")&amp;IF(AND(6&gt;=(IF(M148=1,2,1)+AD148),6&lt;=C148-IF(S148="",0,1)),I148&amp;" ","")&amp;IF(AND(7&gt;=(IF(M148=1,2,1)+AD148),7&lt;=C148-IF(S148="",0,1)),J148&amp;" ","")&amp;IF(AND(8&gt;=(IF(M148=1,2,1)+AD148),8&lt;=C148-IF(S148="",0,1)),K148&amp;" ","")))</f>
        <v/>
      </c>
      <c r="R148">
        <f>IF(Q148="","",IFERROR(INDEX(資格マスタ!$B:$B,MATCH(ASC(SUBSTITUTE(SUBSTITUTE(Q148," ",""),"　","")),資格マスタ!$D:$D,0)),Q148))</f>
        <v/>
      </c>
      <c r="S148" s="132">
        <f>IF(C148&lt;2,"",IFERROR(IF(OR(LEFT(INDEX(D148:K148,MIN(8,MAX(1,C148))),2)="令和",LEFT(INDEX(D148:K148,MIN(8,MAX(1,C148))),2)="平成",LEFT(INDEX(D148:K148,MIN(8,MAX(1,C148))),2)="昭和"),DATE(VALUE(MID(INDEX(D148:K148,MIN(8,MAX(1,C148))),3,FIND("年",INDEX(D148:K148,MIN(8,MAX(1,C148))))-3))+IF(LEFT(INDEX(D148:K148,MIN(8,MAX(1,C148))),2)="令和",2018,IF(LEFT(INDEX(D148:K148,MIN(8,MAX(1,C148))),2)="平成",1988,1925)),VALUE(MID(INDEX(D148:K148,MIN(8,MAX(1,C148))),FIND("年",INDEX(D148:K148,MIN(8,MAX(1,C148))))+1,FIND("月",INDEX(D148:K148,MIN(8,MAX(1,C148))))-FIND("年",INDEX(D148:K148,MIN(8,MAX(1,C148))))-1)),VALUE(SUBSTITUTE(MID(INDEX(D148:K148,MIN(8,MAX(1,C148))),FIND("月",INDEX(D148:K148,MIN(8,MAX(1,C148))))+1,10),"日",""))),DATE(VALUE(TRIM(MID(SUBSTITUTE(AA148,"/",REPT(" ",50)),1,50))),VALUE(TRIM(MID(SUBSTITUTE(AA148,"/",REPT(" ",50)),51,50))),VALUE(TRIM(MID(SUBSTITUTE(AA148,"/",REPT(" ",50)),101,50))))),IFERROR(DATEVALUE(INDEX(D148:K148,MIN(8,MAX(1,C148)))),"")))</f>
        <v/>
      </c>
      <c r="T148">
        <f>IF(B148="","",IF(AB148&lt;&gt;"",AB148,IFERROR(MATCH(SUBSTITUTE(SUBSTITUTE(P148," ",""),"　",""),入力!$AJ$5:$AJ$44,0),"")))</f>
        <v/>
      </c>
      <c r="U148">
        <f>IF(T148="","",INDEX(入力!$D$5:$D$44,T148))</f>
        <v/>
      </c>
      <c r="V148">
        <f>IF(B148="","",IF(T148="","要確認（名簿と照合できません）",IF(R148="","要確認（資格名がありません）",IF(S148="","要確認（取得日が読めません）",IF((IF(INDEX(入力!$N$5:$N$44,T148)=R148,1,0)+IF(INDEX(入力!$P$5:$P$44,T148)=R148,1,0)+IF(INDEX(入力!$R$5:$R$44,T148)=R148,1,0)+IF(INDEX(入力!$T$5:$T$44,T148)=R148,1,0)+IF(INDEX(入力!$V$5:$V$44,T148)=R148,1,0)+IF(INDEX(入力!$X$5:$X$44,T148)=R148,1,0))+(COUNTIFS($T$6:$T$205,T148,$R$6:$R$205,R148,$X$6:$X$205,"&lt;"&amp;X148))&gt;0,"重複","反映")))))</f>
        <v/>
      </c>
      <c r="W148">
        <f>IF(V148="反映",1,0)</f>
        <v/>
      </c>
      <c r="X148" t="n">
        <v>148</v>
      </c>
      <c r="Y148">
        <f>IF(W148=0,"",COUNTIFS($T$6:$T$205,T148,$W$6:$W$205,1,$S$6:$S$205,"&lt;"&amp;S148)+COUNTIFS($T$6:$T$205,T148,$W$6:$W$205,1,$S$6:$S$205,S148,$X$6:$X$205,"&lt;"&amp;X148)+1)</f>
        <v/>
      </c>
      <c r="Z148">
        <f>IF(Y148="","",T148&amp;"_"&amp;Y148)</f>
        <v/>
      </c>
      <c r="AA148">
        <f>SUBSTITUTE(SUBSTITUTE(SUBSTITUTE(SUBSTITUTE(SUBSTITUTE(INDEX(D148:K148,MIN(8,MAX(1,C148))),"年","/"),"月","/"),"日",""),"-","/"),".","/")</f>
        <v/>
      </c>
      <c r="AB148">
        <f>IFERROR(MATCH(O148,入力!$C$5:$C$44,0),"")</f>
        <v/>
      </c>
      <c r="AC148">
        <f>IF(AB148="","",INDEX(入力!$AJ$5:$AJ$44,AB148))</f>
        <v/>
      </c>
      <c r="AD148">
        <f>IF(INDEX($D148:$K148,IF(M148=1,2,1))=AC148,1,IF(INDEX($D148:$K148,IF(M148=1,2,1))&amp;INDEX($D148:$K148,IF(M148=1,2,1)+1)=AC148,2,IF(INDEX($D148:$K148,IF(M148=1,2,1))&amp;INDEX($D148:$K148,IF(M148=1,2,1)+1)&amp;INDEX($D148:$K148,IF(M148=1,2,1)+2)=AC148,3,IF(AB148&lt;&gt;"",2,IF(ISNUMBER(MATCH(INDEX($D148:$K148,IF(M148=1,2,1)),入力!$AJ$5:$AJ$44,0)),1,IF(ISNUMBER(MATCH(INDEX($D148:$K148,IF(M148=1,2,1))&amp;INDEX($D148:$K148,IF(M148=1,2,1)+1),入力!$AJ$5:$AJ$44,0)),2,IF(ISNUMBER(MATCH(INDEX($D148:$K148,IF(M148=1,2,1))&amp;INDEX($D148:$K148,IF(M148=1,2,1)+1)&amp;INDEX($D148:$K148,IF(M148=1,2,1)+2),入力!$AJ$5:$AJ$44,0)),3,2)))))))</f>
        <v/>
      </c>
    </row>
    <row r="149">
      <c r="A149" s="131" t="n"/>
      <c r="B149">
        <f>TRIM(SUBSTITUTE(SUBSTITUTE(SUBSTITUTE(A149,CHAR(9)," "),"　"," "),CHAR(160)," "))</f>
        <v/>
      </c>
      <c r="C149">
        <f>IF(B149="",0,LEN(B149)-LEN(SUBSTITUTE(B149," ",""))+1)</f>
        <v/>
      </c>
      <c r="D149">
        <f>IF(C149&gt;=1,TRIM(MID(SUBSTITUTE(B149," ",REPT(" ",200)),1,200)),"")</f>
        <v/>
      </c>
      <c r="E149">
        <f>IF(C149&gt;=2,TRIM(MID(SUBSTITUTE(B149," ",REPT(" ",200)),201,200)),"")</f>
        <v/>
      </c>
      <c r="F149">
        <f>IF(C149&gt;=3,TRIM(MID(SUBSTITUTE(B149," ",REPT(" ",200)),401,200)),"")</f>
        <v/>
      </c>
      <c r="G149">
        <f>IF(C149&gt;=4,TRIM(MID(SUBSTITUTE(B149," ",REPT(" ",200)),601,200)),"")</f>
        <v/>
      </c>
      <c r="H149">
        <f>IF(C149&gt;=5,TRIM(MID(SUBSTITUTE(B149," ",REPT(" ",200)),801,200)),"")</f>
        <v/>
      </c>
      <c r="I149">
        <f>IF(C149&gt;=6,TRIM(MID(SUBSTITUTE(B149," ",REPT(" ",200)),1001,200)),"")</f>
        <v/>
      </c>
      <c r="J149">
        <f>IF(C149&gt;=7,TRIM(MID(SUBSTITUTE(B149," ",REPT(" ",200)),1201,200)),"")</f>
        <v/>
      </c>
      <c r="K149">
        <f>IF(C149&gt;=8,TRIM(MID(SUBSTITUTE(B149," ",REPT(" ",200)),1401,200)),"")</f>
        <v/>
      </c>
      <c r="L149">
        <f>SUBSTITUTE(SUBSTITUTE(SUBSTITUTE(D149,"年","-"),"組","-"),"番","")</f>
        <v/>
      </c>
      <c r="M149">
        <f>IF(D149="",0,IF(ISNUMBER(VALUE(SUBSTITUTE(L149,"-",""))),1,0))</f>
        <v/>
      </c>
      <c r="N149">
        <f>IF(M149=0,"",IFERROR(VALUE(TRIM(MID(SUBSTITUTE(L149,"-",REPT(" ",100)),101,100))),""))</f>
        <v/>
      </c>
      <c r="O149">
        <f>IF(M149=0,"",IFERROR(VALUE(TRIM(RIGHT(SUBSTITUTE(L149,"-",REPT(" ",100)),100))),""))</f>
        <v/>
      </c>
      <c r="P149">
        <f>IF(B149="","",TRIM(INDEX($D149:$K149,IF(M149=1,2,1))&amp;IF(AD149&gt;=2," "&amp;INDEX($D149:$K149,IF(M149=1,2,1)+1),"")&amp;IF(AD149&gt;=3," "&amp;INDEX($D149:$K149,IF(M149=1,2,1)+2),"")))</f>
        <v/>
      </c>
      <c r="Q149">
        <f>IF(C149&lt;2,"",TRIM(IF(AND(2&gt;=(IF(M149=1,2,1)+AD149),2&lt;=C149-IF(S149="",0,1)),E149&amp;" ","")&amp;IF(AND(3&gt;=(IF(M149=1,2,1)+AD149),3&lt;=C149-IF(S149="",0,1)),F149&amp;" ","")&amp;IF(AND(4&gt;=(IF(M149=1,2,1)+AD149),4&lt;=C149-IF(S149="",0,1)),G149&amp;" ","")&amp;IF(AND(5&gt;=(IF(M149=1,2,1)+AD149),5&lt;=C149-IF(S149="",0,1)),H149&amp;" ","")&amp;IF(AND(6&gt;=(IF(M149=1,2,1)+AD149),6&lt;=C149-IF(S149="",0,1)),I149&amp;" ","")&amp;IF(AND(7&gt;=(IF(M149=1,2,1)+AD149),7&lt;=C149-IF(S149="",0,1)),J149&amp;" ","")&amp;IF(AND(8&gt;=(IF(M149=1,2,1)+AD149),8&lt;=C149-IF(S149="",0,1)),K149&amp;" ","")))</f>
        <v/>
      </c>
      <c r="R149">
        <f>IF(Q149="","",IFERROR(INDEX(資格マスタ!$B:$B,MATCH(ASC(SUBSTITUTE(SUBSTITUTE(Q149," ",""),"　","")),資格マスタ!$D:$D,0)),Q149))</f>
        <v/>
      </c>
      <c r="S149" s="132">
        <f>IF(C149&lt;2,"",IFERROR(IF(OR(LEFT(INDEX(D149:K149,MIN(8,MAX(1,C149))),2)="令和",LEFT(INDEX(D149:K149,MIN(8,MAX(1,C149))),2)="平成",LEFT(INDEX(D149:K149,MIN(8,MAX(1,C149))),2)="昭和"),DATE(VALUE(MID(INDEX(D149:K149,MIN(8,MAX(1,C149))),3,FIND("年",INDEX(D149:K149,MIN(8,MAX(1,C149))))-3))+IF(LEFT(INDEX(D149:K149,MIN(8,MAX(1,C149))),2)="令和",2018,IF(LEFT(INDEX(D149:K149,MIN(8,MAX(1,C149))),2)="平成",1988,1925)),VALUE(MID(INDEX(D149:K149,MIN(8,MAX(1,C149))),FIND("年",INDEX(D149:K149,MIN(8,MAX(1,C149))))+1,FIND("月",INDEX(D149:K149,MIN(8,MAX(1,C149))))-FIND("年",INDEX(D149:K149,MIN(8,MAX(1,C149))))-1)),VALUE(SUBSTITUTE(MID(INDEX(D149:K149,MIN(8,MAX(1,C149))),FIND("月",INDEX(D149:K149,MIN(8,MAX(1,C149))))+1,10),"日",""))),DATE(VALUE(TRIM(MID(SUBSTITUTE(AA149,"/",REPT(" ",50)),1,50))),VALUE(TRIM(MID(SUBSTITUTE(AA149,"/",REPT(" ",50)),51,50))),VALUE(TRIM(MID(SUBSTITUTE(AA149,"/",REPT(" ",50)),101,50))))),IFERROR(DATEVALUE(INDEX(D149:K149,MIN(8,MAX(1,C149)))),"")))</f>
        <v/>
      </c>
      <c r="T149">
        <f>IF(B149="","",IF(AB149&lt;&gt;"",AB149,IFERROR(MATCH(SUBSTITUTE(SUBSTITUTE(P149," ",""),"　",""),入力!$AJ$5:$AJ$44,0),"")))</f>
        <v/>
      </c>
      <c r="U149">
        <f>IF(T149="","",INDEX(入力!$D$5:$D$44,T149))</f>
        <v/>
      </c>
      <c r="V149">
        <f>IF(B149="","",IF(T149="","要確認（名簿と照合できません）",IF(R149="","要確認（資格名がありません）",IF(S149="","要確認（取得日が読めません）",IF((IF(INDEX(入力!$N$5:$N$44,T149)=R149,1,0)+IF(INDEX(入力!$P$5:$P$44,T149)=R149,1,0)+IF(INDEX(入力!$R$5:$R$44,T149)=R149,1,0)+IF(INDEX(入力!$T$5:$T$44,T149)=R149,1,0)+IF(INDEX(入力!$V$5:$V$44,T149)=R149,1,0)+IF(INDEX(入力!$X$5:$X$44,T149)=R149,1,0))+(COUNTIFS($T$6:$T$205,T149,$R$6:$R$205,R149,$X$6:$X$205,"&lt;"&amp;X149))&gt;0,"重複","反映")))))</f>
        <v/>
      </c>
      <c r="W149">
        <f>IF(V149="反映",1,0)</f>
        <v/>
      </c>
      <c r="X149" t="n">
        <v>149</v>
      </c>
      <c r="Y149">
        <f>IF(W149=0,"",COUNTIFS($T$6:$T$205,T149,$W$6:$W$205,1,$S$6:$S$205,"&lt;"&amp;S149)+COUNTIFS($T$6:$T$205,T149,$W$6:$W$205,1,$S$6:$S$205,S149,$X$6:$X$205,"&lt;"&amp;X149)+1)</f>
        <v/>
      </c>
      <c r="Z149">
        <f>IF(Y149="","",T149&amp;"_"&amp;Y149)</f>
        <v/>
      </c>
      <c r="AA149">
        <f>SUBSTITUTE(SUBSTITUTE(SUBSTITUTE(SUBSTITUTE(SUBSTITUTE(INDEX(D149:K149,MIN(8,MAX(1,C149))),"年","/"),"月","/"),"日",""),"-","/"),".","/")</f>
        <v/>
      </c>
      <c r="AB149">
        <f>IFERROR(MATCH(O149,入力!$C$5:$C$44,0),"")</f>
        <v/>
      </c>
      <c r="AC149">
        <f>IF(AB149="","",INDEX(入力!$AJ$5:$AJ$44,AB149))</f>
        <v/>
      </c>
      <c r="AD149">
        <f>IF(INDEX($D149:$K149,IF(M149=1,2,1))=AC149,1,IF(INDEX($D149:$K149,IF(M149=1,2,1))&amp;INDEX($D149:$K149,IF(M149=1,2,1)+1)=AC149,2,IF(INDEX($D149:$K149,IF(M149=1,2,1))&amp;INDEX($D149:$K149,IF(M149=1,2,1)+1)&amp;INDEX($D149:$K149,IF(M149=1,2,1)+2)=AC149,3,IF(AB149&lt;&gt;"",2,IF(ISNUMBER(MATCH(INDEX($D149:$K149,IF(M149=1,2,1)),入力!$AJ$5:$AJ$44,0)),1,IF(ISNUMBER(MATCH(INDEX($D149:$K149,IF(M149=1,2,1))&amp;INDEX($D149:$K149,IF(M149=1,2,1)+1),入力!$AJ$5:$AJ$44,0)),2,IF(ISNUMBER(MATCH(INDEX($D149:$K149,IF(M149=1,2,1))&amp;INDEX($D149:$K149,IF(M149=1,2,1)+1)&amp;INDEX($D149:$K149,IF(M149=1,2,1)+2),入力!$AJ$5:$AJ$44,0)),3,2)))))))</f>
        <v/>
      </c>
    </row>
    <row r="150">
      <c r="A150" s="131" t="n"/>
      <c r="B150">
        <f>TRIM(SUBSTITUTE(SUBSTITUTE(SUBSTITUTE(A150,CHAR(9)," "),"　"," "),CHAR(160)," "))</f>
        <v/>
      </c>
      <c r="C150">
        <f>IF(B150="",0,LEN(B150)-LEN(SUBSTITUTE(B150," ",""))+1)</f>
        <v/>
      </c>
      <c r="D150">
        <f>IF(C150&gt;=1,TRIM(MID(SUBSTITUTE(B150," ",REPT(" ",200)),1,200)),"")</f>
        <v/>
      </c>
      <c r="E150">
        <f>IF(C150&gt;=2,TRIM(MID(SUBSTITUTE(B150," ",REPT(" ",200)),201,200)),"")</f>
        <v/>
      </c>
      <c r="F150">
        <f>IF(C150&gt;=3,TRIM(MID(SUBSTITUTE(B150," ",REPT(" ",200)),401,200)),"")</f>
        <v/>
      </c>
      <c r="G150">
        <f>IF(C150&gt;=4,TRIM(MID(SUBSTITUTE(B150," ",REPT(" ",200)),601,200)),"")</f>
        <v/>
      </c>
      <c r="H150">
        <f>IF(C150&gt;=5,TRIM(MID(SUBSTITUTE(B150," ",REPT(" ",200)),801,200)),"")</f>
        <v/>
      </c>
      <c r="I150">
        <f>IF(C150&gt;=6,TRIM(MID(SUBSTITUTE(B150," ",REPT(" ",200)),1001,200)),"")</f>
        <v/>
      </c>
      <c r="J150">
        <f>IF(C150&gt;=7,TRIM(MID(SUBSTITUTE(B150," ",REPT(" ",200)),1201,200)),"")</f>
        <v/>
      </c>
      <c r="K150">
        <f>IF(C150&gt;=8,TRIM(MID(SUBSTITUTE(B150," ",REPT(" ",200)),1401,200)),"")</f>
        <v/>
      </c>
      <c r="L150">
        <f>SUBSTITUTE(SUBSTITUTE(SUBSTITUTE(D150,"年","-"),"組","-"),"番","")</f>
        <v/>
      </c>
      <c r="M150">
        <f>IF(D150="",0,IF(ISNUMBER(VALUE(SUBSTITUTE(L150,"-",""))),1,0))</f>
        <v/>
      </c>
      <c r="N150">
        <f>IF(M150=0,"",IFERROR(VALUE(TRIM(MID(SUBSTITUTE(L150,"-",REPT(" ",100)),101,100))),""))</f>
        <v/>
      </c>
      <c r="O150">
        <f>IF(M150=0,"",IFERROR(VALUE(TRIM(RIGHT(SUBSTITUTE(L150,"-",REPT(" ",100)),100))),""))</f>
        <v/>
      </c>
      <c r="P150">
        <f>IF(B150="","",TRIM(INDEX($D150:$K150,IF(M150=1,2,1))&amp;IF(AD150&gt;=2," "&amp;INDEX($D150:$K150,IF(M150=1,2,1)+1),"")&amp;IF(AD150&gt;=3," "&amp;INDEX($D150:$K150,IF(M150=1,2,1)+2),"")))</f>
        <v/>
      </c>
      <c r="Q150">
        <f>IF(C150&lt;2,"",TRIM(IF(AND(2&gt;=(IF(M150=1,2,1)+AD150),2&lt;=C150-IF(S150="",0,1)),E150&amp;" ","")&amp;IF(AND(3&gt;=(IF(M150=1,2,1)+AD150),3&lt;=C150-IF(S150="",0,1)),F150&amp;" ","")&amp;IF(AND(4&gt;=(IF(M150=1,2,1)+AD150),4&lt;=C150-IF(S150="",0,1)),G150&amp;" ","")&amp;IF(AND(5&gt;=(IF(M150=1,2,1)+AD150),5&lt;=C150-IF(S150="",0,1)),H150&amp;" ","")&amp;IF(AND(6&gt;=(IF(M150=1,2,1)+AD150),6&lt;=C150-IF(S150="",0,1)),I150&amp;" ","")&amp;IF(AND(7&gt;=(IF(M150=1,2,1)+AD150),7&lt;=C150-IF(S150="",0,1)),J150&amp;" ","")&amp;IF(AND(8&gt;=(IF(M150=1,2,1)+AD150),8&lt;=C150-IF(S150="",0,1)),K150&amp;" ","")))</f>
        <v/>
      </c>
      <c r="R150">
        <f>IF(Q150="","",IFERROR(INDEX(資格マスタ!$B:$B,MATCH(ASC(SUBSTITUTE(SUBSTITUTE(Q150," ",""),"　","")),資格マスタ!$D:$D,0)),Q150))</f>
        <v/>
      </c>
      <c r="S150" s="132">
        <f>IF(C150&lt;2,"",IFERROR(IF(OR(LEFT(INDEX(D150:K150,MIN(8,MAX(1,C150))),2)="令和",LEFT(INDEX(D150:K150,MIN(8,MAX(1,C150))),2)="平成",LEFT(INDEX(D150:K150,MIN(8,MAX(1,C150))),2)="昭和"),DATE(VALUE(MID(INDEX(D150:K150,MIN(8,MAX(1,C150))),3,FIND("年",INDEX(D150:K150,MIN(8,MAX(1,C150))))-3))+IF(LEFT(INDEX(D150:K150,MIN(8,MAX(1,C150))),2)="令和",2018,IF(LEFT(INDEX(D150:K150,MIN(8,MAX(1,C150))),2)="平成",1988,1925)),VALUE(MID(INDEX(D150:K150,MIN(8,MAX(1,C150))),FIND("年",INDEX(D150:K150,MIN(8,MAX(1,C150))))+1,FIND("月",INDEX(D150:K150,MIN(8,MAX(1,C150))))-FIND("年",INDEX(D150:K150,MIN(8,MAX(1,C150))))-1)),VALUE(SUBSTITUTE(MID(INDEX(D150:K150,MIN(8,MAX(1,C150))),FIND("月",INDEX(D150:K150,MIN(8,MAX(1,C150))))+1,10),"日",""))),DATE(VALUE(TRIM(MID(SUBSTITUTE(AA150,"/",REPT(" ",50)),1,50))),VALUE(TRIM(MID(SUBSTITUTE(AA150,"/",REPT(" ",50)),51,50))),VALUE(TRIM(MID(SUBSTITUTE(AA150,"/",REPT(" ",50)),101,50))))),IFERROR(DATEVALUE(INDEX(D150:K150,MIN(8,MAX(1,C150)))),"")))</f>
        <v/>
      </c>
      <c r="T150">
        <f>IF(B150="","",IF(AB150&lt;&gt;"",AB150,IFERROR(MATCH(SUBSTITUTE(SUBSTITUTE(P150," ",""),"　",""),入力!$AJ$5:$AJ$44,0),"")))</f>
        <v/>
      </c>
      <c r="U150">
        <f>IF(T150="","",INDEX(入力!$D$5:$D$44,T150))</f>
        <v/>
      </c>
      <c r="V150">
        <f>IF(B150="","",IF(T150="","要確認（名簿と照合できません）",IF(R150="","要確認（資格名がありません）",IF(S150="","要確認（取得日が読めません）",IF((IF(INDEX(入力!$N$5:$N$44,T150)=R150,1,0)+IF(INDEX(入力!$P$5:$P$44,T150)=R150,1,0)+IF(INDEX(入力!$R$5:$R$44,T150)=R150,1,0)+IF(INDEX(入力!$T$5:$T$44,T150)=R150,1,0)+IF(INDEX(入力!$V$5:$V$44,T150)=R150,1,0)+IF(INDEX(入力!$X$5:$X$44,T150)=R150,1,0))+(COUNTIFS($T$6:$T$205,T150,$R$6:$R$205,R150,$X$6:$X$205,"&lt;"&amp;X150))&gt;0,"重複","反映")))))</f>
        <v/>
      </c>
      <c r="W150">
        <f>IF(V150="反映",1,0)</f>
        <v/>
      </c>
      <c r="X150" t="n">
        <v>150</v>
      </c>
      <c r="Y150">
        <f>IF(W150=0,"",COUNTIFS($T$6:$T$205,T150,$W$6:$W$205,1,$S$6:$S$205,"&lt;"&amp;S150)+COUNTIFS($T$6:$T$205,T150,$W$6:$W$205,1,$S$6:$S$205,S150,$X$6:$X$205,"&lt;"&amp;X150)+1)</f>
        <v/>
      </c>
      <c r="Z150">
        <f>IF(Y150="","",T150&amp;"_"&amp;Y150)</f>
        <v/>
      </c>
      <c r="AA150">
        <f>SUBSTITUTE(SUBSTITUTE(SUBSTITUTE(SUBSTITUTE(SUBSTITUTE(INDEX(D150:K150,MIN(8,MAX(1,C150))),"年","/"),"月","/"),"日",""),"-","/"),".","/")</f>
        <v/>
      </c>
      <c r="AB150">
        <f>IFERROR(MATCH(O150,入力!$C$5:$C$44,0),"")</f>
        <v/>
      </c>
      <c r="AC150">
        <f>IF(AB150="","",INDEX(入力!$AJ$5:$AJ$44,AB150))</f>
        <v/>
      </c>
      <c r="AD150">
        <f>IF(INDEX($D150:$K150,IF(M150=1,2,1))=AC150,1,IF(INDEX($D150:$K150,IF(M150=1,2,1))&amp;INDEX($D150:$K150,IF(M150=1,2,1)+1)=AC150,2,IF(INDEX($D150:$K150,IF(M150=1,2,1))&amp;INDEX($D150:$K150,IF(M150=1,2,1)+1)&amp;INDEX($D150:$K150,IF(M150=1,2,1)+2)=AC150,3,IF(AB150&lt;&gt;"",2,IF(ISNUMBER(MATCH(INDEX($D150:$K150,IF(M150=1,2,1)),入力!$AJ$5:$AJ$44,0)),1,IF(ISNUMBER(MATCH(INDEX($D150:$K150,IF(M150=1,2,1))&amp;INDEX($D150:$K150,IF(M150=1,2,1)+1),入力!$AJ$5:$AJ$44,0)),2,IF(ISNUMBER(MATCH(INDEX($D150:$K150,IF(M150=1,2,1))&amp;INDEX($D150:$K150,IF(M150=1,2,1)+1)&amp;INDEX($D150:$K150,IF(M150=1,2,1)+2),入力!$AJ$5:$AJ$44,0)),3,2)))))))</f>
        <v/>
      </c>
    </row>
    <row r="151">
      <c r="A151" s="131" t="n"/>
      <c r="B151">
        <f>TRIM(SUBSTITUTE(SUBSTITUTE(SUBSTITUTE(A151,CHAR(9)," "),"　"," "),CHAR(160)," "))</f>
        <v/>
      </c>
      <c r="C151">
        <f>IF(B151="",0,LEN(B151)-LEN(SUBSTITUTE(B151," ",""))+1)</f>
        <v/>
      </c>
      <c r="D151">
        <f>IF(C151&gt;=1,TRIM(MID(SUBSTITUTE(B151," ",REPT(" ",200)),1,200)),"")</f>
        <v/>
      </c>
      <c r="E151">
        <f>IF(C151&gt;=2,TRIM(MID(SUBSTITUTE(B151," ",REPT(" ",200)),201,200)),"")</f>
        <v/>
      </c>
      <c r="F151">
        <f>IF(C151&gt;=3,TRIM(MID(SUBSTITUTE(B151," ",REPT(" ",200)),401,200)),"")</f>
        <v/>
      </c>
      <c r="G151">
        <f>IF(C151&gt;=4,TRIM(MID(SUBSTITUTE(B151," ",REPT(" ",200)),601,200)),"")</f>
        <v/>
      </c>
      <c r="H151">
        <f>IF(C151&gt;=5,TRIM(MID(SUBSTITUTE(B151," ",REPT(" ",200)),801,200)),"")</f>
        <v/>
      </c>
      <c r="I151">
        <f>IF(C151&gt;=6,TRIM(MID(SUBSTITUTE(B151," ",REPT(" ",200)),1001,200)),"")</f>
        <v/>
      </c>
      <c r="J151">
        <f>IF(C151&gt;=7,TRIM(MID(SUBSTITUTE(B151," ",REPT(" ",200)),1201,200)),"")</f>
        <v/>
      </c>
      <c r="K151">
        <f>IF(C151&gt;=8,TRIM(MID(SUBSTITUTE(B151," ",REPT(" ",200)),1401,200)),"")</f>
        <v/>
      </c>
      <c r="L151">
        <f>SUBSTITUTE(SUBSTITUTE(SUBSTITUTE(D151,"年","-"),"組","-"),"番","")</f>
        <v/>
      </c>
      <c r="M151">
        <f>IF(D151="",0,IF(ISNUMBER(VALUE(SUBSTITUTE(L151,"-",""))),1,0))</f>
        <v/>
      </c>
      <c r="N151">
        <f>IF(M151=0,"",IFERROR(VALUE(TRIM(MID(SUBSTITUTE(L151,"-",REPT(" ",100)),101,100))),""))</f>
        <v/>
      </c>
      <c r="O151">
        <f>IF(M151=0,"",IFERROR(VALUE(TRIM(RIGHT(SUBSTITUTE(L151,"-",REPT(" ",100)),100))),""))</f>
        <v/>
      </c>
      <c r="P151">
        <f>IF(B151="","",TRIM(INDEX($D151:$K151,IF(M151=1,2,1))&amp;IF(AD151&gt;=2," "&amp;INDEX($D151:$K151,IF(M151=1,2,1)+1),"")&amp;IF(AD151&gt;=3," "&amp;INDEX($D151:$K151,IF(M151=1,2,1)+2),"")))</f>
        <v/>
      </c>
      <c r="Q151">
        <f>IF(C151&lt;2,"",TRIM(IF(AND(2&gt;=(IF(M151=1,2,1)+AD151),2&lt;=C151-IF(S151="",0,1)),E151&amp;" ","")&amp;IF(AND(3&gt;=(IF(M151=1,2,1)+AD151),3&lt;=C151-IF(S151="",0,1)),F151&amp;" ","")&amp;IF(AND(4&gt;=(IF(M151=1,2,1)+AD151),4&lt;=C151-IF(S151="",0,1)),G151&amp;" ","")&amp;IF(AND(5&gt;=(IF(M151=1,2,1)+AD151),5&lt;=C151-IF(S151="",0,1)),H151&amp;" ","")&amp;IF(AND(6&gt;=(IF(M151=1,2,1)+AD151),6&lt;=C151-IF(S151="",0,1)),I151&amp;" ","")&amp;IF(AND(7&gt;=(IF(M151=1,2,1)+AD151),7&lt;=C151-IF(S151="",0,1)),J151&amp;" ","")&amp;IF(AND(8&gt;=(IF(M151=1,2,1)+AD151),8&lt;=C151-IF(S151="",0,1)),K151&amp;" ","")))</f>
        <v/>
      </c>
      <c r="R151">
        <f>IF(Q151="","",IFERROR(INDEX(資格マスタ!$B:$B,MATCH(ASC(SUBSTITUTE(SUBSTITUTE(Q151," ",""),"　","")),資格マスタ!$D:$D,0)),Q151))</f>
        <v/>
      </c>
      <c r="S151" s="132">
        <f>IF(C151&lt;2,"",IFERROR(IF(OR(LEFT(INDEX(D151:K151,MIN(8,MAX(1,C151))),2)="令和",LEFT(INDEX(D151:K151,MIN(8,MAX(1,C151))),2)="平成",LEFT(INDEX(D151:K151,MIN(8,MAX(1,C151))),2)="昭和"),DATE(VALUE(MID(INDEX(D151:K151,MIN(8,MAX(1,C151))),3,FIND("年",INDEX(D151:K151,MIN(8,MAX(1,C151))))-3))+IF(LEFT(INDEX(D151:K151,MIN(8,MAX(1,C151))),2)="令和",2018,IF(LEFT(INDEX(D151:K151,MIN(8,MAX(1,C151))),2)="平成",1988,1925)),VALUE(MID(INDEX(D151:K151,MIN(8,MAX(1,C151))),FIND("年",INDEX(D151:K151,MIN(8,MAX(1,C151))))+1,FIND("月",INDEX(D151:K151,MIN(8,MAX(1,C151))))-FIND("年",INDEX(D151:K151,MIN(8,MAX(1,C151))))-1)),VALUE(SUBSTITUTE(MID(INDEX(D151:K151,MIN(8,MAX(1,C151))),FIND("月",INDEX(D151:K151,MIN(8,MAX(1,C151))))+1,10),"日",""))),DATE(VALUE(TRIM(MID(SUBSTITUTE(AA151,"/",REPT(" ",50)),1,50))),VALUE(TRIM(MID(SUBSTITUTE(AA151,"/",REPT(" ",50)),51,50))),VALUE(TRIM(MID(SUBSTITUTE(AA151,"/",REPT(" ",50)),101,50))))),IFERROR(DATEVALUE(INDEX(D151:K151,MIN(8,MAX(1,C151)))),"")))</f>
        <v/>
      </c>
      <c r="T151">
        <f>IF(B151="","",IF(AB151&lt;&gt;"",AB151,IFERROR(MATCH(SUBSTITUTE(SUBSTITUTE(P151," ",""),"　",""),入力!$AJ$5:$AJ$44,0),"")))</f>
        <v/>
      </c>
      <c r="U151">
        <f>IF(T151="","",INDEX(入力!$D$5:$D$44,T151))</f>
        <v/>
      </c>
      <c r="V151">
        <f>IF(B151="","",IF(T151="","要確認（名簿と照合できません）",IF(R151="","要確認（資格名がありません）",IF(S151="","要確認（取得日が読めません）",IF((IF(INDEX(入力!$N$5:$N$44,T151)=R151,1,0)+IF(INDEX(入力!$P$5:$P$44,T151)=R151,1,0)+IF(INDEX(入力!$R$5:$R$44,T151)=R151,1,0)+IF(INDEX(入力!$T$5:$T$44,T151)=R151,1,0)+IF(INDEX(入力!$V$5:$V$44,T151)=R151,1,0)+IF(INDEX(入力!$X$5:$X$44,T151)=R151,1,0))+(COUNTIFS($T$6:$T$205,T151,$R$6:$R$205,R151,$X$6:$X$205,"&lt;"&amp;X151))&gt;0,"重複","反映")))))</f>
        <v/>
      </c>
      <c r="W151">
        <f>IF(V151="反映",1,0)</f>
        <v/>
      </c>
      <c r="X151" t="n">
        <v>151</v>
      </c>
      <c r="Y151">
        <f>IF(W151=0,"",COUNTIFS($T$6:$T$205,T151,$W$6:$W$205,1,$S$6:$S$205,"&lt;"&amp;S151)+COUNTIFS($T$6:$T$205,T151,$W$6:$W$205,1,$S$6:$S$205,S151,$X$6:$X$205,"&lt;"&amp;X151)+1)</f>
        <v/>
      </c>
      <c r="Z151">
        <f>IF(Y151="","",T151&amp;"_"&amp;Y151)</f>
        <v/>
      </c>
      <c r="AA151">
        <f>SUBSTITUTE(SUBSTITUTE(SUBSTITUTE(SUBSTITUTE(SUBSTITUTE(INDEX(D151:K151,MIN(8,MAX(1,C151))),"年","/"),"月","/"),"日",""),"-","/"),".","/")</f>
        <v/>
      </c>
      <c r="AB151">
        <f>IFERROR(MATCH(O151,入力!$C$5:$C$44,0),"")</f>
        <v/>
      </c>
      <c r="AC151">
        <f>IF(AB151="","",INDEX(入力!$AJ$5:$AJ$44,AB151))</f>
        <v/>
      </c>
      <c r="AD151">
        <f>IF(INDEX($D151:$K151,IF(M151=1,2,1))=AC151,1,IF(INDEX($D151:$K151,IF(M151=1,2,1))&amp;INDEX($D151:$K151,IF(M151=1,2,1)+1)=AC151,2,IF(INDEX($D151:$K151,IF(M151=1,2,1))&amp;INDEX($D151:$K151,IF(M151=1,2,1)+1)&amp;INDEX($D151:$K151,IF(M151=1,2,1)+2)=AC151,3,IF(AB151&lt;&gt;"",2,IF(ISNUMBER(MATCH(INDEX($D151:$K151,IF(M151=1,2,1)),入力!$AJ$5:$AJ$44,0)),1,IF(ISNUMBER(MATCH(INDEX($D151:$K151,IF(M151=1,2,1))&amp;INDEX($D151:$K151,IF(M151=1,2,1)+1),入力!$AJ$5:$AJ$44,0)),2,IF(ISNUMBER(MATCH(INDEX($D151:$K151,IF(M151=1,2,1))&amp;INDEX($D151:$K151,IF(M151=1,2,1)+1)&amp;INDEX($D151:$K151,IF(M151=1,2,1)+2),入力!$AJ$5:$AJ$44,0)),3,2)))))))</f>
        <v/>
      </c>
    </row>
    <row r="152">
      <c r="A152" s="131" t="n"/>
      <c r="B152">
        <f>TRIM(SUBSTITUTE(SUBSTITUTE(SUBSTITUTE(A152,CHAR(9)," "),"　"," "),CHAR(160)," "))</f>
        <v/>
      </c>
      <c r="C152">
        <f>IF(B152="",0,LEN(B152)-LEN(SUBSTITUTE(B152," ",""))+1)</f>
        <v/>
      </c>
      <c r="D152">
        <f>IF(C152&gt;=1,TRIM(MID(SUBSTITUTE(B152," ",REPT(" ",200)),1,200)),"")</f>
        <v/>
      </c>
      <c r="E152">
        <f>IF(C152&gt;=2,TRIM(MID(SUBSTITUTE(B152," ",REPT(" ",200)),201,200)),"")</f>
        <v/>
      </c>
      <c r="F152">
        <f>IF(C152&gt;=3,TRIM(MID(SUBSTITUTE(B152," ",REPT(" ",200)),401,200)),"")</f>
        <v/>
      </c>
      <c r="G152">
        <f>IF(C152&gt;=4,TRIM(MID(SUBSTITUTE(B152," ",REPT(" ",200)),601,200)),"")</f>
        <v/>
      </c>
      <c r="H152">
        <f>IF(C152&gt;=5,TRIM(MID(SUBSTITUTE(B152," ",REPT(" ",200)),801,200)),"")</f>
        <v/>
      </c>
      <c r="I152">
        <f>IF(C152&gt;=6,TRIM(MID(SUBSTITUTE(B152," ",REPT(" ",200)),1001,200)),"")</f>
        <v/>
      </c>
      <c r="J152">
        <f>IF(C152&gt;=7,TRIM(MID(SUBSTITUTE(B152," ",REPT(" ",200)),1201,200)),"")</f>
        <v/>
      </c>
      <c r="K152">
        <f>IF(C152&gt;=8,TRIM(MID(SUBSTITUTE(B152," ",REPT(" ",200)),1401,200)),"")</f>
        <v/>
      </c>
      <c r="L152">
        <f>SUBSTITUTE(SUBSTITUTE(SUBSTITUTE(D152,"年","-"),"組","-"),"番","")</f>
        <v/>
      </c>
      <c r="M152">
        <f>IF(D152="",0,IF(ISNUMBER(VALUE(SUBSTITUTE(L152,"-",""))),1,0))</f>
        <v/>
      </c>
      <c r="N152">
        <f>IF(M152=0,"",IFERROR(VALUE(TRIM(MID(SUBSTITUTE(L152,"-",REPT(" ",100)),101,100))),""))</f>
        <v/>
      </c>
      <c r="O152">
        <f>IF(M152=0,"",IFERROR(VALUE(TRIM(RIGHT(SUBSTITUTE(L152,"-",REPT(" ",100)),100))),""))</f>
        <v/>
      </c>
      <c r="P152">
        <f>IF(B152="","",TRIM(INDEX($D152:$K152,IF(M152=1,2,1))&amp;IF(AD152&gt;=2," "&amp;INDEX($D152:$K152,IF(M152=1,2,1)+1),"")&amp;IF(AD152&gt;=3," "&amp;INDEX($D152:$K152,IF(M152=1,2,1)+2),"")))</f>
        <v/>
      </c>
      <c r="Q152">
        <f>IF(C152&lt;2,"",TRIM(IF(AND(2&gt;=(IF(M152=1,2,1)+AD152),2&lt;=C152-IF(S152="",0,1)),E152&amp;" ","")&amp;IF(AND(3&gt;=(IF(M152=1,2,1)+AD152),3&lt;=C152-IF(S152="",0,1)),F152&amp;" ","")&amp;IF(AND(4&gt;=(IF(M152=1,2,1)+AD152),4&lt;=C152-IF(S152="",0,1)),G152&amp;" ","")&amp;IF(AND(5&gt;=(IF(M152=1,2,1)+AD152),5&lt;=C152-IF(S152="",0,1)),H152&amp;" ","")&amp;IF(AND(6&gt;=(IF(M152=1,2,1)+AD152),6&lt;=C152-IF(S152="",0,1)),I152&amp;" ","")&amp;IF(AND(7&gt;=(IF(M152=1,2,1)+AD152),7&lt;=C152-IF(S152="",0,1)),J152&amp;" ","")&amp;IF(AND(8&gt;=(IF(M152=1,2,1)+AD152),8&lt;=C152-IF(S152="",0,1)),K152&amp;" ","")))</f>
        <v/>
      </c>
      <c r="R152">
        <f>IF(Q152="","",IFERROR(INDEX(資格マスタ!$B:$B,MATCH(ASC(SUBSTITUTE(SUBSTITUTE(Q152," ",""),"　","")),資格マスタ!$D:$D,0)),Q152))</f>
        <v/>
      </c>
      <c r="S152" s="132">
        <f>IF(C152&lt;2,"",IFERROR(IF(OR(LEFT(INDEX(D152:K152,MIN(8,MAX(1,C152))),2)="令和",LEFT(INDEX(D152:K152,MIN(8,MAX(1,C152))),2)="平成",LEFT(INDEX(D152:K152,MIN(8,MAX(1,C152))),2)="昭和"),DATE(VALUE(MID(INDEX(D152:K152,MIN(8,MAX(1,C152))),3,FIND("年",INDEX(D152:K152,MIN(8,MAX(1,C152))))-3))+IF(LEFT(INDEX(D152:K152,MIN(8,MAX(1,C152))),2)="令和",2018,IF(LEFT(INDEX(D152:K152,MIN(8,MAX(1,C152))),2)="平成",1988,1925)),VALUE(MID(INDEX(D152:K152,MIN(8,MAX(1,C152))),FIND("年",INDEX(D152:K152,MIN(8,MAX(1,C152))))+1,FIND("月",INDEX(D152:K152,MIN(8,MAX(1,C152))))-FIND("年",INDEX(D152:K152,MIN(8,MAX(1,C152))))-1)),VALUE(SUBSTITUTE(MID(INDEX(D152:K152,MIN(8,MAX(1,C152))),FIND("月",INDEX(D152:K152,MIN(8,MAX(1,C152))))+1,10),"日",""))),DATE(VALUE(TRIM(MID(SUBSTITUTE(AA152,"/",REPT(" ",50)),1,50))),VALUE(TRIM(MID(SUBSTITUTE(AA152,"/",REPT(" ",50)),51,50))),VALUE(TRIM(MID(SUBSTITUTE(AA152,"/",REPT(" ",50)),101,50))))),IFERROR(DATEVALUE(INDEX(D152:K152,MIN(8,MAX(1,C152)))),"")))</f>
        <v/>
      </c>
      <c r="T152">
        <f>IF(B152="","",IF(AB152&lt;&gt;"",AB152,IFERROR(MATCH(SUBSTITUTE(SUBSTITUTE(P152," ",""),"　",""),入力!$AJ$5:$AJ$44,0),"")))</f>
        <v/>
      </c>
      <c r="U152">
        <f>IF(T152="","",INDEX(入力!$D$5:$D$44,T152))</f>
        <v/>
      </c>
      <c r="V152">
        <f>IF(B152="","",IF(T152="","要確認（名簿と照合できません）",IF(R152="","要確認（資格名がありません）",IF(S152="","要確認（取得日が読めません）",IF((IF(INDEX(入力!$N$5:$N$44,T152)=R152,1,0)+IF(INDEX(入力!$P$5:$P$44,T152)=R152,1,0)+IF(INDEX(入力!$R$5:$R$44,T152)=R152,1,0)+IF(INDEX(入力!$T$5:$T$44,T152)=R152,1,0)+IF(INDEX(入力!$V$5:$V$44,T152)=R152,1,0)+IF(INDEX(入力!$X$5:$X$44,T152)=R152,1,0))+(COUNTIFS($T$6:$T$205,T152,$R$6:$R$205,R152,$X$6:$X$205,"&lt;"&amp;X152))&gt;0,"重複","反映")))))</f>
        <v/>
      </c>
      <c r="W152">
        <f>IF(V152="反映",1,0)</f>
        <v/>
      </c>
      <c r="X152" t="n">
        <v>152</v>
      </c>
      <c r="Y152">
        <f>IF(W152=0,"",COUNTIFS($T$6:$T$205,T152,$W$6:$W$205,1,$S$6:$S$205,"&lt;"&amp;S152)+COUNTIFS($T$6:$T$205,T152,$W$6:$W$205,1,$S$6:$S$205,S152,$X$6:$X$205,"&lt;"&amp;X152)+1)</f>
        <v/>
      </c>
      <c r="Z152">
        <f>IF(Y152="","",T152&amp;"_"&amp;Y152)</f>
        <v/>
      </c>
      <c r="AA152">
        <f>SUBSTITUTE(SUBSTITUTE(SUBSTITUTE(SUBSTITUTE(SUBSTITUTE(INDEX(D152:K152,MIN(8,MAX(1,C152))),"年","/"),"月","/"),"日",""),"-","/"),".","/")</f>
        <v/>
      </c>
      <c r="AB152">
        <f>IFERROR(MATCH(O152,入力!$C$5:$C$44,0),"")</f>
        <v/>
      </c>
      <c r="AC152">
        <f>IF(AB152="","",INDEX(入力!$AJ$5:$AJ$44,AB152))</f>
        <v/>
      </c>
      <c r="AD152">
        <f>IF(INDEX($D152:$K152,IF(M152=1,2,1))=AC152,1,IF(INDEX($D152:$K152,IF(M152=1,2,1))&amp;INDEX($D152:$K152,IF(M152=1,2,1)+1)=AC152,2,IF(INDEX($D152:$K152,IF(M152=1,2,1))&amp;INDEX($D152:$K152,IF(M152=1,2,1)+1)&amp;INDEX($D152:$K152,IF(M152=1,2,1)+2)=AC152,3,IF(AB152&lt;&gt;"",2,IF(ISNUMBER(MATCH(INDEX($D152:$K152,IF(M152=1,2,1)),入力!$AJ$5:$AJ$44,0)),1,IF(ISNUMBER(MATCH(INDEX($D152:$K152,IF(M152=1,2,1))&amp;INDEX($D152:$K152,IF(M152=1,2,1)+1),入力!$AJ$5:$AJ$44,0)),2,IF(ISNUMBER(MATCH(INDEX($D152:$K152,IF(M152=1,2,1))&amp;INDEX($D152:$K152,IF(M152=1,2,1)+1)&amp;INDEX($D152:$K152,IF(M152=1,2,1)+2),入力!$AJ$5:$AJ$44,0)),3,2)))))))</f>
        <v/>
      </c>
    </row>
    <row r="153">
      <c r="A153" s="131" t="n"/>
      <c r="B153">
        <f>TRIM(SUBSTITUTE(SUBSTITUTE(SUBSTITUTE(A153,CHAR(9)," "),"　"," "),CHAR(160)," "))</f>
        <v/>
      </c>
      <c r="C153">
        <f>IF(B153="",0,LEN(B153)-LEN(SUBSTITUTE(B153," ",""))+1)</f>
        <v/>
      </c>
      <c r="D153">
        <f>IF(C153&gt;=1,TRIM(MID(SUBSTITUTE(B153," ",REPT(" ",200)),1,200)),"")</f>
        <v/>
      </c>
      <c r="E153">
        <f>IF(C153&gt;=2,TRIM(MID(SUBSTITUTE(B153," ",REPT(" ",200)),201,200)),"")</f>
        <v/>
      </c>
      <c r="F153">
        <f>IF(C153&gt;=3,TRIM(MID(SUBSTITUTE(B153," ",REPT(" ",200)),401,200)),"")</f>
        <v/>
      </c>
      <c r="G153">
        <f>IF(C153&gt;=4,TRIM(MID(SUBSTITUTE(B153," ",REPT(" ",200)),601,200)),"")</f>
        <v/>
      </c>
      <c r="H153">
        <f>IF(C153&gt;=5,TRIM(MID(SUBSTITUTE(B153," ",REPT(" ",200)),801,200)),"")</f>
        <v/>
      </c>
      <c r="I153">
        <f>IF(C153&gt;=6,TRIM(MID(SUBSTITUTE(B153," ",REPT(" ",200)),1001,200)),"")</f>
        <v/>
      </c>
      <c r="J153">
        <f>IF(C153&gt;=7,TRIM(MID(SUBSTITUTE(B153," ",REPT(" ",200)),1201,200)),"")</f>
        <v/>
      </c>
      <c r="K153">
        <f>IF(C153&gt;=8,TRIM(MID(SUBSTITUTE(B153," ",REPT(" ",200)),1401,200)),"")</f>
        <v/>
      </c>
      <c r="L153">
        <f>SUBSTITUTE(SUBSTITUTE(SUBSTITUTE(D153,"年","-"),"組","-"),"番","")</f>
        <v/>
      </c>
      <c r="M153">
        <f>IF(D153="",0,IF(ISNUMBER(VALUE(SUBSTITUTE(L153,"-",""))),1,0))</f>
        <v/>
      </c>
      <c r="N153">
        <f>IF(M153=0,"",IFERROR(VALUE(TRIM(MID(SUBSTITUTE(L153,"-",REPT(" ",100)),101,100))),""))</f>
        <v/>
      </c>
      <c r="O153">
        <f>IF(M153=0,"",IFERROR(VALUE(TRIM(RIGHT(SUBSTITUTE(L153,"-",REPT(" ",100)),100))),""))</f>
        <v/>
      </c>
      <c r="P153">
        <f>IF(B153="","",TRIM(INDEX($D153:$K153,IF(M153=1,2,1))&amp;IF(AD153&gt;=2," "&amp;INDEX($D153:$K153,IF(M153=1,2,1)+1),"")&amp;IF(AD153&gt;=3," "&amp;INDEX($D153:$K153,IF(M153=1,2,1)+2),"")))</f>
        <v/>
      </c>
      <c r="Q153">
        <f>IF(C153&lt;2,"",TRIM(IF(AND(2&gt;=(IF(M153=1,2,1)+AD153),2&lt;=C153-IF(S153="",0,1)),E153&amp;" ","")&amp;IF(AND(3&gt;=(IF(M153=1,2,1)+AD153),3&lt;=C153-IF(S153="",0,1)),F153&amp;" ","")&amp;IF(AND(4&gt;=(IF(M153=1,2,1)+AD153),4&lt;=C153-IF(S153="",0,1)),G153&amp;" ","")&amp;IF(AND(5&gt;=(IF(M153=1,2,1)+AD153),5&lt;=C153-IF(S153="",0,1)),H153&amp;" ","")&amp;IF(AND(6&gt;=(IF(M153=1,2,1)+AD153),6&lt;=C153-IF(S153="",0,1)),I153&amp;" ","")&amp;IF(AND(7&gt;=(IF(M153=1,2,1)+AD153),7&lt;=C153-IF(S153="",0,1)),J153&amp;" ","")&amp;IF(AND(8&gt;=(IF(M153=1,2,1)+AD153),8&lt;=C153-IF(S153="",0,1)),K153&amp;" ","")))</f>
        <v/>
      </c>
      <c r="R153">
        <f>IF(Q153="","",IFERROR(INDEX(資格マスタ!$B:$B,MATCH(ASC(SUBSTITUTE(SUBSTITUTE(Q153," ",""),"　","")),資格マスタ!$D:$D,0)),Q153))</f>
        <v/>
      </c>
      <c r="S153" s="132">
        <f>IF(C153&lt;2,"",IFERROR(IF(OR(LEFT(INDEX(D153:K153,MIN(8,MAX(1,C153))),2)="令和",LEFT(INDEX(D153:K153,MIN(8,MAX(1,C153))),2)="平成",LEFT(INDEX(D153:K153,MIN(8,MAX(1,C153))),2)="昭和"),DATE(VALUE(MID(INDEX(D153:K153,MIN(8,MAX(1,C153))),3,FIND("年",INDEX(D153:K153,MIN(8,MAX(1,C153))))-3))+IF(LEFT(INDEX(D153:K153,MIN(8,MAX(1,C153))),2)="令和",2018,IF(LEFT(INDEX(D153:K153,MIN(8,MAX(1,C153))),2)="平成",1988,1925)),VALUE(MID(INDEX(D153:K153,MIN(8,MAX(1,C153))),FIND("年",INDEX(D153:K153,MIN(8,MAX(1,C153))))+1,FIND("月",INDEX(D153:K153,MIN(8,MAX(1,C153))))-FIND("年",INDEX(D153:K153,MIN(8,MAX(1,C153))))-1)),VALUE(SUBSTITUTE(MID(INDEX(D153:K153,MIN(8,MAX(1,C153))),FIND("月",INDEX(D153:K153,MIN(8,MAX(1,C153))))+1,10),"日",""))),DATE(VALUE(TRIM(MID(SUBSTITUTE(AA153,"/",REPT(" ",50)),1,50))),VALUE(TRIM(MID(SUBSTITUTE(AA153,"/",REPT(" ",50)),51,50))),VALUE(TRIM(MID(SUBSTITUTE(AA153,"/",REPT(" ",50)),101,50))))),IFERROR(DATEVALUE(INDEX(D153:K153,MIN(8,MAX(1,C153)))),"")))</f>
        <v/>
      </c>
      <c r="T153">
        <f>IF(B153="","",IF(AB153&lt;&gt;"",AB153,IFERROR(MATCH(SUBSTITUTE(SUBSTITUTE(P153," ",""),"　",""),入力!$AJ$5:$AJ$44,0),"")))</f>
        <v/>
      </c>
      <c r="U153">
        <f>IF(T153="","",INDEX(入力!$D$5:$D$44,T153))</f>
        <v/>
      </c>
      <c r="V153">
        <f>IF(B153="","",IF(T153="","要確認（名簿と照合できません）",IF(R153="","要確認（資格名がありません）",IF(S153="","要確認（取得日が読めません）",IF((IF(INDEX(入力!$N$5:$N$44,T153)=R153,1,0)+IF(INDEX(入力!$P$5:$P$44,T153)=R153,1,0)+IF(INDEX(入力!$R$5:$R$44,T153)=R153,1,0)+IF(INDEX(入力!$T$5:$T$44,T153)=R153,1,0)+IF(INDEX(入力!$V$5:$V$44,T153)=R153,1,0)+IF(INDEX(入力!$X$5:$X$44,T153)=R153,1,0))+(COUNTIFS($T$6:$T$205,T153,$R$6:$R$205,R153,$X$6:$X$205,"&lt;"&amp;X153))&gt;0,"重複","反映")))))</f>
        <v/>
      </c>
      <c r="W153">
        <f>IF(V153="反映",1,0)</f>
        <v/>
      </c>
      <c r="X153" t="n">
        <v>153</v>
      </c>
      <c r="Y153">
        <f>IF(W153=0,"",COUNTIFS($T$6:$T$205,T153,$W$6:$W$205,1,$S$6:$S$205,"&lt;"&amp;S153)+COUNTIFS($T$6:$T$205,T153,$W$6:$W$205,1,$S$6:$S$205,S153,$X$6:$X$205,"&lt;"&amp;X153)+1)</f>
        <v/>
      </c>
      <c r="Z153">
        <f>IF(Y153="","",T153&amp;"_"&amp;Y153)</f>
        <v/>
      </c>
      <c r="AA153">
        <f>SUBSTITUTE(SUBSTITUTE(SUBSTITUTE(SUBSTITUTE(SUBSTITUTE(INDEX(D153:K153,MIN(8,MAX(1,C153))),"年","/"),"月","/"),"日",""),"-","/"),".","/")</f>
        <v/>
      </c>
      <c r="AB153">
        <f>IFERROR(MATCH(O153,入力!$C$5:$C$44,0),"")</f>
        <v/>
      </c>
      <c r="AC153">
        <f>IF(AB153="","",INDEX(入力!$AJ$5:$AJ$44,AB153))</f>
        <v/>
      </c>
      <c r="AD153">
        <f>IF(INDEX($D153:$K153,IF(M153=1,2,1))=AC153,1,IF(INDEX($D153:$K153,IF(M153=1,2,1))&amp;INDEX($D153:$K153,IF(M153=1,2,1)+1)=AC153,2,IF(INDEX($D153:$K153,IF(M153=1,2,1))&amp;INDEX($D153:$K153,IF(M153=1,2,1)+1)&amp;INDEX($D153:$K153,IF(M153=1,2,1)+2)=AC153,3,IF(AB153&lt;&gt;"",2,IF(ISNUMBER(MATCH(INDEX($D153:$K153,IF(M153=1,2,1)),入力!$AJ$5:$AJ$44,0)),1,IF(ISNUMBER(MATCH(INDEX($D153:$K153,IF(M153=1,2,1))&amp;INDEX($D153:$K153,IF(M153=1,2,1)+1),入力!$AJ$5:$AJ$44,0)),2,IF(ISNUMBER(MATCH(INDEX($D153:$K153,IF(M153=1,2,1))&amp;INDEX($D153:$K153,IF(M153=1,2,1)+1)&amp;INDEX($D153:$K153,IF(M153=1,2,1)+2),入力!$AJ$5:$AJ$44,0)),3,2)))))))</f>
        <v/>
      </c>
    </row>
    <row r="154">
      <c r="A154" s="131" t="n"/>
      <c r="B154">
        <f>TRIM(SUBSTITUTE(SUBSTITUTE(SUBSTITUTE(A154,CHAR(9)," "),"　"," "),CHAR(160)," "))</f>
        <v/>
      </c>
      <c r="C154">
        <f>IF(B154="",0,LEN(B154)-LEN(SUBSTITUTE(B154," ",""))+1)</f>
        <v/>
      </c>
      <c r="D154">
        <f>IF(C154&gt;=1,TRIM(MID(SUBSTITUTE(B154," ",REPT(" ",200)),1,200)),"")</f>
        <v/>
      </c>
      <c r="E154">
        <f>IF(C154&gt;=2,TRIM(MID(SUBSTITUTE(B154," ",REPT(" ",200)),201,200)),"")</f>
        <v/>
      </c>
      <c r="F154">
        <f>IF(C154&gt;=3,TRIM(MID(SUBSTITUTE(B154," ",REPT(" ",200)),401,200)),"")</f>
        <v/>
      </c>
      <c r="G154">
        <f>IF(C154&gt;=4,TRIM(MID(SUBSTITUTE(B154," ",REPT(" ",200)),601,200)),"")</f>
        <v/>
      </c>
      <c r="H154">
        <f>IF(C154&gt;=5,TRIM(MID(SUBSTITUTE(B154," ",REPT(" ",200)),801,200)),"")</f>
        <v/>
      </c>
      <c r="I154">
        <f>IF(C154&gt;=6,TRIM(MID(SUBSTITUTE(B154," ",REPT(" ",200)),1001,200)),"")</f>
        <v/>
      </c>
      <c r="J154">
        <f>IF(C154&gt;=7,TRIM(MID(SUBSTITUTE(B154," ",REPT(" ",200)),1201,200)),"")</f>
        <v/>
      </c>
      <c r="K154">
        <f>IF(C154&gt;=8,TRIM(MID(SUBSTITUTE(B154," ",REPT(" ",200)),1401,200)),"")</f>
        <v/>
      </c>
      <c r="L154">
        <f>SUBSTITUTE(SUBSTITUTE(SUBSTITUTE(D154,"年","-"),"組","-"),"番","")</f>
        <v/>
      </c>
      <c r="M154">
        <f>IF(D154="",0,IF(ISNUMBER(VALUE(SUBSTITUTE(L154,"-",""))),1,0))</f>
        <v/>
      </c>
      <c r="N154">
        <f>IF(M154=0,"",IFERROR(VALUE(TRIM(MID(SUBSTITUTE(L154,"-",REPT(" ",100)),101,100))),""))</f>
        <v/>
      </c>
      <c r="O154">
        <f>IF(M154=0,"",IFERROR(VALUE(TRIM(RIGHT(SUBSTITUTE(L154,"-",REPT(" ",100)),100))),""))</f>
        <v/>
      </c>
      <c r="P154">
        <f>IF(B154="","",TRIM(INDEX($D154:$K154,IF(M154=1,2,1))&amp;IF(AD154&gt;=2," "&amp;INDEX($D154:$K154,IF(M154=1,2,1)+1),"")&amp;IF(AD154&gt;=3," "&amp;INDEX($D154:$K154,IF(M154=1,2,1)+2),"")))</f>
        <v/>
      </c>
      <c r="Q154">
        <f>IF(C154&lt;2,"",TRIM(IF(AND(2&gt;=(IF(M154=1,2,1)+AD154),2&lt;=C154-IF(S154="",0,1)),E154&amp;" ","")&amp;IF(AND(3&gt;=(IF(M154=1,2,1)+AD154),3&lt;=C154-IF(S154="",0,1)),F154&amp;" ","")&amp;IF(AND(4&gt;=(IF(M154=1,2,1)+AD154),4&lt;=C154-IF(S154="",0,1)),G154&amp;" ","")&amp;IF(AND(5&gt;=(IF(M154=1,2,1)+AD154),5&lt;=C154-IF(S154="",0,1)),H154&amp;" ","")&amp;IF(AND(6&gt;=(IF(M154=1,2,1)+AD154),6&lt;=C154-IF(S154="",0,1)),I154&amp;" ","")&amp;IF(AND(7&gt;=(IF(M154=1,2,1)+AD154),7&lt;=C154-IF(S154="",0,1)),J154&amp;" ","")&amp;IF(AND(8&gt;=(IF(M154=1,2,1)+AD154),8&lt;=C154-IF(S154="",0,1)),K154&amp;" ","")))</f>
        <v/>
      </c>
      <c r="R154">
        <f>IF(Q154="","",IFERROR(INDEX(資格マスタ!$B:$B,MATCH(ASC(SUBSTITUTE(SUBSTITUTE(Q154," ",""),"　","")),資格マスタ!$D:$D,0)),Q154))</f>
        <v/>
      </c>
      <c r="S154" s="132">
        <f>IF(C154&lt;2,"",IFERROR(IF(OR(LEFT(INDEX(D154:K154,MIN(8,MAX(1,C154))),2)="令和",LEFT(INDEX(D154:K154,MIN(8,MAX(1,C154))),2)="平成",LEFT(INDEX(D154:K154,MIN(8,MAX(1,C154))),2)="昭和"),DATE(VALUE(MID(INDEX(D154:K154,MIN(8,MAX(1,C154))),3,FIND("年",INDEX(D154:K154,MIN(8,MAX(1,C154))))-3))+IF(LEFT(INDEX(D154:K154,MIN(8,MAX(1,C154))),2)="令和",2018,IF(LEFT(INDEX(D154:K154,MIN(8,MAX(1,C154))),2)="平成",1988,1925)),VALUE(MID(INDEX(D154:K154,MIN(8,MAX(1,C154))),FIND("年",INDEX(D154:K154,MIN(8,MAX(1,C154))))+1,FIND("月",INDEX(D154:K154,MIN(8,MAX(1,C154))))-FIND("年",INDEX(D154:K154,MIN(8,MAX(1,C154))))-1)),VALUE(SUBSTITUTE(MID(INDEX(D154:K154,MIN(8,MAX(1,C154))),FIND("月",INDEX(D154:K154,MIN(8,MAX(1,C154))))+1,10),"日",""))),DATE(VALUE(TRIM(MID(SUBSTITUTE(AA154,"/",REPT(" ",50)),1,50))),VALUE(TRIM(MID(SUBSTITUTE(AA154,"/",REPT(" ",50)),51,50))),VALUE(TRIM(MID(SUBSTITUTE(AA154,"/",REPT(" ",50)),101,50))))),IFERROR(DATEVALUE(INDEX(D154:K154,MIN(8,MAX(1,C154)))),"")))</f>
        <v/>
      </c>
      <c r="T154">
        <f>IF(B154="","",IF(AB154&lt;&gt;"",AB154,IFERROR(MATCH(SUBSTITUTE(SUBSTITUTE(P154," ",""),"　",""),入力!$AJ$5:$AJ$44,0),"")))</f>
        <v/>
      </c>
      <c r="U154">
        <f>IF(T154="","",INDEX(入力!$D$5:$D$44,T154))</f>
        <v/>
      </c>
      <c r="V154">
        <f>IF(B154="","",IF(T154="","要確認（名簿と照合できません）",IF(R154="","要確認（資格名がありません）",IF(S154="","要確認（取得日が読めません）",IF((IF(INDEX(入力!$N$5:$N$44,T154)=R154,1,0)+IF(INDEX(入力!$P$5:$P$44,T154)=R154,1,0)+IF(INDEX(入力!$R$5:$R$44,T154)=R154,1,0)+IF(INDEX(入力!$T$5:$T$44,T154)=R154,1,0)+IF(INDEX(入力!$V$5:$V$44,T154)=R154,1,0)+IF(INDEX(入力!$X$5:$X$44,T154)=R154,1,0))+(COUNTIFS($T$6:$T$205,T154,$R$6:$R$205,R154,$X$6:$X$205,"&lt;"&amp;X154))&gt;0,"重複","反映")))))</f>
        <v/>
      </c>
      <c r="W154">
        <f>IF(V154="反映",1,0)</f>
        <v/>
      </c>
      <c r="X154" t="n">
        <v>154</v>
      </c>
      <c r="Y154">
        <f>IF(W154=0,"",COUNTIFS($T$6:$T$205,T154,$W$6:$W$205,1,$S$6:$S$205,"&lt;"&amp;S154)+COUNTIFS($T$6:$T$205,T154,$W$6:$W$205,1,$S$6:$S$205,S154,$X$6:$X$205,"&lt;"&amp;X154)+1)</f>
        <v/>
      </c>
      <c r="Z154">
        <f>IF(Y154="","",T154&amp;"_"&amp;Y154)</f>
        <v/>
      </c>
      <c r="AA154">
        <f>SUBSTITUTE(SUBSTITUTE(SUBSTITUTE(SUBSTITUTE(SUBSTITUTE(INDEX(D154:K154,MIN(8,MAX(1,C154))),"年","/"),"月","/"),"日",""),"-","/"),".","/")</f>
        <v/>
      </c>
      <c r="AB154">
        <f>IFERROR(MATCH(O154,入力!$C$5:$C$44,0),"")</f>
        <v/>
      </c>
      <c r="AC154">
        <f>IF(AB154="","",INDEX(入力!$AJ$5:$AJ$44,AB154))</f>
        <v/>
      </c>
      <c r="AD154">
        <f>IF(INDEX($D154:$K154,IF(M154=1,2,1))=AC154,1,IF(INDEX($D154:$K154,IF(M154=1,2,1))&amp;INDEX($D154:$K154,IF(M154=1,2,1)+1)=AC154,2,IF(INDEX($D154:$K154,IF(M154=1,2,1))&amp;INDEX($D154:$K154,IF(M154=1,2,1)+1)&amp;INDEX($D154:$K154,IF(M154=1,2,1)+2)=AC154,3,IF(AB154&lt;&gt;"",2,IF(ISNUMBER(MATCH(INDEX($D154:$K154,IF(M154=1,2,1)),入力!$AJ$5:$AJ$44,0)),1,IF(ISNUMBER(MATCH(INDEX($D154:$K154,IF(M154=1,2,1))&amp;INDEX($D154:$K154,IF(M154=1,2,1)+1),入力!$AJ$5:$AJ$44,0)),2,IF(ISNUMBER(MATCH(INDEX($D154:$K154,IF(M154=1,2,1))&amp;INDEX($D154:$K154,IF(M154=1,2,1)+1)&amp;INDEX($D154:$K154,IF(M154=1,2,1)+2),入力!$AJ$5:$AJ$44,0)),3,2)))))))</f>
        <v/>
      </c>
    </row>
    <row r="155">
      <c r="A155" s="131" t="n"/>
      <c r="B155">
        <f>TRIM(SUBSTITUTE(SUBSTITUTE(SUBSTITUTE(A155,CHAR(9)," "),"　"," "),CHAR(160)," "))</f>
        <v/>
      </c>
      <c r="C155">
        <f>IF(B155="",0,LEN(B155)-LEN(SUBSTITUTE(B155," ",""))+1)</f>
        <v/>
      </c>
      <c r="D155">
        <f>IF(C155&gt;=1,TRIM(MID(SUBSTITUTE(B155," ",REPT(" ",200)),1,200)),"")</f>
        <v/>
      </c>
      <c r="E155">
        <f>IF(C155&gt;=2,TRIM(MID(SUBSTITUTE(B155," ",REPT(" ",200)),201,200)),"")</f>
        <v/>
      </c>
      <c r="F155">
        <f>IF(C155&gt;=3,TRIM(MID(SUBSTITUTE(B155," ",REPT(" ",200)),401,200)),"")</f>
        <v/>
      </c>
      <c r="G155">
        <f>IF(C155&gt;=4,TRIM(MID(SUBSTITUTE(B155," ",REPT(" ",200)),601,200)),"")</f>
        <v/>
      </c>
      <c r="H155">
        <f>IF(C155&gt;=5,TRIM(MID(SUBSTITUTE(B155," ",REPT(" ",200)),801,200)),"")</f>
        <v/>
      </c>
      <c r="I155">
        <f>IF(C155&gt;=6,TRIM(MID(SUBSTITUTE(B155," ",REPT(" ",200)),1001,200)),"")</f>
        <v/>
      </c>
      <c r="J155">
        <f>IF(C155&gt;=7,TRIM(MID(SUBSTITUTE(B155," ",REPT(" ",200)),1201,200)),"")</f>
        <v/>
      </c>
      <c r="K155">
        <f>IF(C155&gt;=8,TRIM(MID(SUBSTITUTE(B155," ",REPT(" ",200)),1401,200)),"")</f>
        <v/>
      </c>
      <c r="L155">
        <f>SUBSTITUTE(SUBSTITUTE(SUBSTITUTE(D155,"年","-"),"組","-"),"番","")</f>
        <v/>
      </c>
      <c r="M155">
        <f>IF(D155="",0,IF(ISNUMBER(VALUE(SUBSTITUTE(L155,"-",""))),1,0))</f>
        <v/>
      </c>
      <c r="N155">
        <f>IF(M155=0,"",IFERROR(VALUE(TRIM(MID(SUBSTITUTE(L155,"-",REPT(" ",100)),101,100))),""))</f>
        <v/>
      </c>
      <c r="O155">
        <f>IF(M155=0,"",IFERROR(VALUE(TRIM(RIGHT(SUBSTITUTE(L155,"-",REPT(" ",100)),100))),""))</f>
        <v/>
      </c>
      <c r="P155">
        <f>IF(B155="","",TRIM(INDEX($D155:$K155,IF(M155=1,2,1))&amp;IF(AD155&gt;=2," "&amp;INDEX($D155:$K155,IF(M155=1,2,1)+1),"")&amp;IF(AD155&gt;=3," "&amp;INDEX($D155:$K155,IF(M155=1,2,1)+2),"")))</f>
        <v/>
      </c>
      <c r="Q155">
        <f>IF(C155&lt;2,"",TRIM(IF(AND(2&gt;=(IF(M155=1,2,1)+AD155),2&lt;=C155-IF(S155="",0,1)),E155&amp;" ","")&amp;IF(AND(3&gt;=(IF(M155=1,2,1)+AD155),3&lt;=C155-IF(S155="",0,1)),F155&amp;" ","")&amp;IF(AND(4&gt;=(IF(M155=1,2,1)+AD155),4&lt;=C155-IF(S155="",0,1)),G155&amp;" ","")&amp;IF(AND(5&gt;=(IF(M155=1,2,1)+AD155),5&lt;=C155-IF(S155="",0,1)),H155&amp;" ","")&amp;IF(AND(6&gt;=(IF(M155=1,2,1)+AD155),6&lt;=C155-IF(S155="",0,1)),I155&amp;" ","")&amp;IF(AND(7&gt;=(IF(M155=1,2,1)+AD155),7&lt;=C155-IF(S155="",0,1)),J155&amp;" ","")&amp;IF(AND(8&gt;=(IF(M155=1,2,1)+AD155),8&lt;=C155-IF(S155="",0,1)),K155&amp;" ","")))</f>
        <v/>
      </c>
      <c r="R155">
        <f>IF(Q155="","",IFERROR(INDEX(資格マスタ!$B:$B,MATCH(ASC(SUBSTITUTE(SUBSTITUTE(Q155," ",""),"　","")),資格マスタ!$D:$D,0)),Q155))</f>
        <v/>
      </c>
      <c r="S155" s="132">
        <f>IF(C155&lt;2,"",IFERROR(IF(OR(LEFT(INDEX(D155:K155,MIN(8,MAX(1,C155))),2)="令和",LEFT(INDEX(D155:K155,MIN(8,MAX(1,C155))),2)="平成",LEFT(INDEX(D155:K155,MIN(8,MAX(1,C155))),2)="昭和"),DATE(VALUE(MID(INDEX(D155:K155,MIN(8,MAX(1,C155))),3,FIND("年",INDEX(D155:K155,MIN(8,MAX(1,C155))))-3))+IF(LEFT(INDEX(D155:K155,MIN(8,MAX(1,C155))),2)="令和",2018,IF(LEFT(INDEX(D155:K155,MIN(8,MAX(1,C155))),2)="平成",1988,1925)),VALUE(MID(INDEX(D155:K155,MIN(8,MAX(1,C155))),FIND("年",INDEX(D155:K155,MIN(8,MAX(1,C155))))+1,FIND("月",INDEX(D155:K155,MIN(8,MAX(1,C155))))-FIND("年",INDEX(D155:K155,MIN(8,MAX(1,C155))))-1)),VALUE(SUBSTITUTE(MID(INDEX(D155:K155,MIN(8,MAX(1,C155))),FIND("月",INDEX(D155:K155,MIN(8,MAX(1,C155))))+1,10),"日",""))),DATE(VALUE(TRIM(MID(SUBSTITUTE(AA155,"/",REPT(" ",50)),1,50))),VALUE(TRIM(MID(SUBSTITUTE(AA155,"/",REPT(" ",50)),51,50))),VALUE(TRIM(MID(SUBSTITUTE(AA155,"/",REPT(" ",50)),101,50))))),IFERROR(DATEVALUE(INDEX(D155:K155,MIN(8,MAX(1,C155)))),"")))</f>
        <v/>
      </c>
      <c r="T155">
        <f>IF(B155="","",IF(AB155&lt;&gt;"",AB155,IFERROR(MATCH(SUBSTITUTE(SUBSTITUTE(P155," ",""),"　",""),入力!$AJ$5:$AJ$44,0),"")))</f>
        <v/>
      </c>
      <c r="U155">
        <f>IF(T155="","",INDEX(入力!$D$5:$D$44,T155))</f>
        <v/>
      </c>
      <c r="V155">
        <f>IF(B155="","",IF(T155="","要確認（名簿と照合できません）",IF(R155="","要確認（資格名がありません）",IF(S155="","要確認（取得日が読めません）",IF((IF(INDEX(入力!$N$5:$N$44,T155)=R155,1,0)+IF(INDEX(入力!$P$5:$P$44,T155)=R155,1,0)+IF(INDEX(入力!$R$5:$R$44,T155)=R155,1,0)+IF(INDEX(入力!$T$5:$T$44,T155)=R155,1,0)+IF(INDEX(入力!$V$5:$V$44,T155)=R155,1,0)+IF(INDEX(入力!$X$5:$X$44,T155)=R155,1,0))+(COUNTIFS($T$6:$T$205,T155,$R$6:$R$205,R155,$X$6:$X$205,"&lt;"&amp;X155))&gt;0,"重複","反映")))))</f>
        <v/>
      </c>
      <c r="W155">
        <f>IF(V155="反映",1,0)</f>
        <v/>
      </c>
      <c r="X155" t="n">
        <v>155</v>
      </c>
      <c r="Y155">
        <f>IF(W155=0,"",COUNTIFS($T$6:$T$205,T155,$W$6:$W$205,1,$S$6:$S$205,"&lt;"&amp;S155)+COUNTIFS($T$6:$T$205,T155,$W$6:$W$205,1,$S$6:$S$205,S155,$X$6:$X$205,"&lt;"&amp;X155)+1)</f>
        <v/>
      </c>
      <c r="Z155">
        <f>IF(Y155="","",T155&amp;"_"&amp;Y155)</f>
        <v/>
      </c>
      <c r="AA155">
        <f>SUBSTITUTE(SUBSTITUTE(SUBSTITUTE(SUBSTITUTE(SUBSTITUTE(INDEX(D155:K155,MIN(8,MAX(1,C155))),"年","/"),"月","/"),"日",""),"-","/"),".","/")</f>
        <v/>
      </c>
      <c r="AB155">
        <f>IFERROR(MATCH(O155,入力!$C$5:$C$44,0),"")</f>
        <v/>
      </c>
      <c r="AC155">
        <f>IF(AB155="","",INDEX(入力!$AJ$5:$AJ$44,AB155))</f>
        <v/>
      </c>
      <c r="AD155">
        <f>IF(INDEX($D155:$K155,IF(M155=1,2,1))=AC155,1,IF(INDEX($D155:$K155,IF(M155=1,2,1))&amp;INDEX($D155:$K155,IF(M155=1,2,1)+1)=AC155,2,IF(INDEX($D155:$K155,IF(M155=1,2,1))&amp;INDEX($D155:$K155,IF(M155=1,2,1)+1)&amp;INDEX($D155:$K155,IF(M155=1,2,1)+2)=AC155,3,IF(AB155&lt;&gt;"",2,IF(ISNUMBER(MATCH(INDEX($D155:$K155,IF(M155=1,2,1)),入力!$AJ$5:$AJ$44,0)),1,IF(ISNUMBER(MATCH(INDEX($D155:$K155,IF(M155=1,2,1))&amp;INDEX($D155:$K155,IF(M155=1,2,1)+1),入力!$AJ$5:$AJ$44,0)),2,IF(ISNUMBER(MATCH(INDEX($D155:$K155,IF(M155=1,2,1))&amp;INDEX($D155:$K155,IF(M155=1,2,1)+1)&amp;INDEX($D155:$K155,IF(M155=1,2,1)+2),入力!$AJ$5:$AJ$44,0)),3,2)))))))</f>
        <v/>
      </c>
    </row>
    <row r="156">
      <c r="A156" s="131" t="n"/>
      <c r="B156">
        <f>TRIM(SUBSTITUTE(SUBSTITUTE(SUBSTITUTE(A156,CHAR(9)," "),"　"," "),CHAR(160)," "))</f>
        <v/>
      </c>
      <c r="C156">
        <f>IF(B156="",0,LEN(B156)-LEN(SUBSTITUTE(B156," ",""))+1)</f>
        <v/>
      </c>
      <c r="D156">
        <f>IF(C156&gt;=1,TRIM(MID(SUBSTITUTE(B156," ",REPT(" ",200)),1,200)),"")</f>
        <v/>
      </c>
      <c r="E156">
        <f>IF(C156&gt;=2,TRIM(MID(SUBSTITUTE(B156," ",REPT(" ",200)),201,200)),"")</f>
        <v/>
      </c>
      <c r="F156">
        <f>IF(C156&gt;=3,TRIM(MID(SUBSTITUTE(B156," ",REPT(" ",200)),401,200)),"")</f>
        <v/>
      </c>
      <c r="G156">
        <f>IF(C156&gt;=4,TRIM(MID(SUBSTITUTE(B156," ",REPT(" ",200)),601,200)),"")</f>
        <v/>
      </c>
      <c r="H156">
        <f>IF(C156&gt;=5,TRIM(MID(SUBSTITUTE(B156," ",REPT(" ",200)),801,200)),"")</f>
        <v/>
      </c>
      <c r="I156">
        <f>IF(C156&gt;=6,TRIM(MID(SUBSTITUTE(B156," ",REPT(" ",200)),1001,200)),"")</f>
        <v/>
      </c>
      <c r="J156">
        <f>IF(C156&gt;=7,TRIM(MID(SUBSTITUTE(B156," ",REPT(" ",200)),1201,200)),"")</f>
        <v/>
      </c>
      <c r="K156">
        <f>IF(C156&gt;=8,TRIM(MID(SUBSTITUTE(B156," ",REPT(" ",200)),1401,200)),"")</f>
        <v/>
      </c>
      <c r="L156">
        <f>SUBSTITUTE(SUBSTITUTE(SUBSTITUTE(D156,"年","-"),"組","-"),"番","")</f>
        <v/>
      </c>
      <c r="M156">
        <f>IF(D156="",0,IF(ISNUMBER(VALUE(SUBSTITUTE(L156,"-",""))),1,0))</f>
        <v/>
      </c>
      <c r="N156">
        <f>IF(M156=0,"",IFERROR(VALUE(TRIM(MID(SUBSTITUTE(L156,"-",REPT(" ",100)),101,100))),""))</f>
        <v/>
      </c>
      <c r="O156">
        <f>IF(M156=0,"",IFERROR(VALUE(TRIM(RIGHT(SUBSTITUTE(L156,"-",REPT(" ",100)),100))),""))</f>
        <v/>
      </c>
      <c r="P156">
        <f>IF(B156="","",TRIM(INDEX($D156:$K156,IF(M156=1,2,1))&amp;IF(AD156&gt;=2," "&amp;INDEX($D156:$K156,IF(M156=1,2,1)+1),"")&amp;IF(AD156&gt;=3," "&amp;INDEX($D156:$K156,IF(M156=1,2,1)+2),"")))</f>
        <v/>
      </c>
      <c r="Q156">
        <f>IF(C156&lt;2,"",TRIM(IF(AND(2&gt;=(IF(M156=1,2,1)+AD156),2&lt;=C156-IF(S156="",0,1)),E156&amp;" ","")&amp;IF(AND(3&gt;=(IF(M156=1,2,1)+AD156),3&lt;=C156-IF(S156="",0,1)),F156&amp;" ","")&amp;IF(AND(4&gt;=(IF(M156=1,2,1)+AD156),4&lt;=C156-IF(S156="",0,1)),G156&amp;" ","")&amp;IF(AND(5&gt;=(IF(M156=1,2,1)+AD156),5&lt;=C156-IF(S156="",0,1)),H156&amp;" ","")&amp;IF(AND(6&gt;=(IF(M156=1,2,1)+AD156),6&lt;=C156-IF(S156="",0,1)),I156&amp;" ","")&amp;IF(AND(7&gt;=(IF(M156=1,2,1)+AD156),7&lt;=C156-IF(S156="",0,1)),J156&amp;" ","")&amp;IF(AND(8&gt;=(IF(M156=1,2,1)+AD156),8&lt;=C156-IF(S156="",0,1)),K156&amp;" ","")))</f>
        <v/>
      </c>
      <c r="R156">
        <f>IF(Q156="","",IFERROR(INDEX(資格マスタ!$B:$B,MATCH(ASC(SUBSTITUTE(SUBSTITUTE(Q156," ",""),"　","")),資格マスタ!$D:$D,0)),Q156))</f>
        <v/>
      </c>
      <c r="S156" s="132">
        <f>IF(C156&lt;2,"",IFERROR(IF(OR(LEFT(INDEX(D156:K156,MIN(8,MAX(1,C156))),2)="令和",LEFT(INDEX(D156:K156,MIN(8,MAX(1,C156))),2)="平成",LEFT(INDEX(D156:K156,MIN(8,MAX(1,C156))),2)="昭和"),DATE(VALUE(MID(INDEX(D156:K156,MIN(8,MAX(1,C156))),3,FIND("年",INDEX(D156:K156,MIN(8,MAX(1,C156))))-3))+IF(LEFT(INDEX(D156:K156,MIN(8,MAX(1,C156))),2)="令和",2018,IF(LEFT(INDEX(D156:K156,MIN(8,MAX(1,C156))),2)="平成",1988,1925)),VALUE(MID(INDEX(D156:K156,MIN(8,MAX(1,C156))),FIND("年",INDEX(D156:K156,MIN(8,MAX(1,C156))))+1,FIND("月",INDEX(D156:K156,MIN(8,MAX(1,C156))))-FIND("年",INDEX(D156:K156,MIN(8,MAX(1,C156))))-1)),VALUE(SUBSTITUTE(MID(INDEX(D156:K156,MIN(8,MAX(1,C156))),FIND("月",INDEX(D156:K156,MIN(8,MAX(1,C156))))+1,10),"日",""))),DATE(VALUE(TRIM(MID(SUBSTITUTE(AA156,"/",REPT(" ",50)),1,50))),VALUE(TRIM(MID(SUBSTITUTE(AA156,"/",REPT(" ",50)),51,50))),VALUE(TRIM(MID(SUBSTITUTE(AA156,"/",REPT(" ",50)),101,50))))),IFERROR(DATEVALUE(INDEX(D156:K156,MIN(8,MAX(1,C156)))),"")))</f>
        <v/>
      </c>
      <c r="T156">
        <f>IF(B156="","",IF(AB156&lt;&gt;"",AB156,IFERROR(MATCH(SUBSTITUTE(SUBSTITUTE(P156," ",""),"　",""),入力!$AJ$5:$AJ$44,0),"")))</f>
        <v/>
      </c>
      <c r="U156">
        <f>IF(T156="","",INDEX(入力!$D$5:$D$44,T156))</f>
        <v/>
      </c>
      <c r="V156">
        <f>IF(B156="","",IF(T156="","要確認（名簿と照合できません）",IF(R156="","要確認（資格名がありません）",IF(S156="","要確認（取得日が読めません）",IF((IF(INDEX(入力!$N$5:$N$44,T156)=R156,1,0)+IF(INDEX(入力!$P$5:$P$44,T156)=R156,1,0)+IF(INDEX(入力!$R$5:$R$44,T156)=R156,1,0)+IF(INDEX(入力!$T$5:$T$44,T156)=R156,1,0)+IF(INDEX(入力!$V$5:$V$44,T156)=R156,1,0)+IF(INDEX(入力!$X$5:$X$44,T156)=R156,1,0))+(COUNTIFS($T$6:$T$205,T156,$R$6:$R$205,R156,$X$6:$X$205,"&lt;"&amp;X156))&gt;0,"重複","反映")))))</f>
        <v/>
      </c>
      <c r="W156">
        <f>IF(V156="反映",1,0)</f>
        <v/>
      </c>
      <c r="X156" t="n">
        <v>156</v>
      </c>
      <c r="Y156">
        <f>IF(W156=0,"",COUNTIFS($T$6:$T$205,T156,$W$6:$W$205,1,$S$6:$S$205,"&lt;"&amp;S156)+COUNTIFS($T$6:$T$205,T156,$W$6:$W$205,1,$S$6:$S$205,S156,$X$6:$X$205,"&lt;"&amp;X156)+1)</f>
        <v/>
      </c>
      <c r="Z156">
        <f>IF(Y156="","",T156&amp;"_"&amp;Y156)</f>
        <v/>
      </c>
      <c r="AA156">
        <f>SUBSTITUTE(SUBSTITUTE(SUBSTITUTE(SUBSTITUTE(SUBSTITUTE(INDEX(D156:K156,MIN(8,MAX(1,C156))),"年","/"),"月","/"),"日",""),"-","/"),".","/")</f>
        <v/>
      </c>
      <c r="AB156">
        <f>IFERROR(MATCH(O156,入力!$C$5:$C$44,0),"")</f>
        <v/>
      </c>
      <c r="AC156">
        <f>IF(AB156="","",INDEX(入力!$AJ$5:$AJ$44,AB156))</f>
        <v/>
      </c>
      <c r="AD156">
        <f>IF(INDEX($D156:$K156,IF(M156=1,2,1))=AC156,1,IF(INDEX($D156:$K156,IF(M156=1,2,1))&amp;INDEX($D156:$K156,IF(M156=1,2,1)+1)=AC156,2,IF(INDEX($D156:$K156,IF(M156=1,2,1))&amp;INDEX($D156:$K156,IF(M156=1,2,1)+1)&amp;INDEX($D156:$K156,IF(M156=1,2,1)+2)=AC156,3,IF(AB156&lt;&gt;"",2,IF(ISNUMBER(MATCH(INDEX($D156:$K156,IF(M156=1,2,1)),入力!$AJ$5:$AJ$44,0)),1,IF(ISNUMBER(MATCH(INDEX($D156:$K156,IF(M156=1,2,1))&amp;INDEX($D156:$K156,IF(M156=1,2,1)+1),入力!$AJ$5:$AJ$44,0)),2,IF(ISNUMBER(MATCH(INDEX($D156:$K156,IF(M156=1,2,1))&amp;INDEX($D156:$K156,IF(M156=1,2,1)+1)&amp;INDEX($D156:$K156,IF(M156=1,2,1)+2),入力!$AJ$5:$AJ$44,0)),3,2)))))))</f>
        <v/>
      </c>
    </row>
    <row r="157">
      <c r="A157" s="131" t="n"/>
      <c r="B157">
        <f>TRIM(SUBSTITUTE(SUBSTITUTE(SUBSTITUTE(A157,CHAR(9)," "),"　"," "),CHAR(160)," "))</f>
        <v/>
      </c>
      <c r="C157">
        <f>IF(B157="",0,LEN(B157)-LEN(SUBSTITUTE(B157," ",""))+1)</f>
        <v/>
      </c>
      <c r="D157">
        <f>IF(C157&gt;=1,TRIM(MID(SUBSTITUTE(B157," ",REPT(" ",200)),1,200)),"")</f>
        <v/>
      </c>
      <c r="E157">
        <f>IF(C157&gt;=2,TRIM(MID(SUBSTITUTE(B157," ",REPT(" ",200)),201,200)),"")</f>
        <v/>
      </c>
      <c r="F157">
        <f>IF(C157&gt;=3,TRIM(MID(SUBSTITUTE(B157," ",REPT(" ",200)),401,200)),"")</f>
        <v/>
      </c>
      <c r="G157">
        <f>IF(C157&gt;=4,TRIM(MID(SUBSTITUTE(B157," ",REPT(" ",200)),601,200)),"")</f>
        <v/>
      </c>
      <c r="H157">
        <f>IF(C157&gt;=5,TRIM(MID(SUBSTITUTE(B157," ",REPT(" ",200)),801,200)),"")</f>
        <v/>
      </c>
      <c r="I157">
        <f>IF(C157&gt;=6,TRIM(MID(SUBSTITUTE(B157," ",REPT(" ",200)),1001,200)),"")</f>
        <v/>
      </c>
      <c r="J157">
        <f>IF(C157&gt;=7,TRIM(MID(SUBSTITUTE(B157," ",REPT(" ",200)),1201,200)),"")</f>
        <v/>
      </c>
      <c r="K157">
        <f>IF(C157&gt;=8,TRIM(MID(SUBSTITUTE(B157," ",REPT(" ",200)),1401,200)),"")</f>
        <v/>
      </c>
      <c r="L157">
        <f>SUBSTITUTE(SUBSTITUTE(SUBSTITUTE(D157,"年","-"),"組","-"),"番","")</f>
        <v/>
      </c>
      <c r="M157">
        <f>IF(D157="",0,IF(ISNUMBER(VALUE(SUBSTITUTE(L157,"-",""))),1,0))</f>
        <v/>
      </c>
      <c r="N157">
        <f>IF(M157=0,"",IFERROR(VALUE(TRIM(MID(SUBSTITUTE(L157,"-",REPT(" ",100)),101,100))),""))</f>
        <v/>
      </c>
      <c r="O157">
        <f>IF(M157=0,"",IFERROR(VALUE(TRIM(RIGHT(SUBSTITUTE(L157,"-",REPT(" ",100)),100))),""))</f>
        <v/>
      </c>
      <c r="P157">
        <f>IF(B157="","",TRIM(INDEX($D157:$K157,IF(M157=1,2,1))&amp;IF(AD157&gt;=2," "&amp;INDEX($D157:$K157,IF(M157=1,2,1)+1),"")&amp;IF(AD157&gt;=3," "&amp;INDEX($D157:$K157,IF(M157=1,2,1)+2),"")))</f>
        <v/>
      </c>
      <c r="Q157">
        <f>IF(C157&lt;2,"",TRIM(IF(AND(2&gt;=(IF(M157=1,2,1)+AD157),2&lt;=C157-IF(S157="",0,1)),E157&amp;" ","")&amp;IF(AND(3&gt;=(IF(M157=1,2,1)+AD157),3&lt;=C157-IF(S157="",0,1)),F157&amp;" ","")&amp;IF(AND(4&gt;=(IF(M157=1,2,1)+AD157),4&lt;=C157-IF(S157="",0,1)),G157&amp;" ","")&amp;IF(AND(5&gt;=(IF(M157=1,2,1)+AD157),5&lt;=C157-IF(S157="",0,1)),H157&amp;" ","")&amp;IF(AND(6&gt;=(IF(M157=1,2,1)+AD157),6&lt;=C157-IF(S157="",0,1)),I157&amp;" ","")&amp;IF(AND(7&gt;=(IF(M157=1,2,1)+AD157),7&lt;=C157-IF(S157="",0,1)),J157&amp;" ","")&amp;IF(AND(8&gt;=(IF(M157=1,2,1)+AD157),8&lt;=C157-IF(S157="",0,1)),K157&amp;" ","")))</f>
        <v/>
      </c>
      <c r="R157">
        <f>IF(Q157="","",IFERROR(INDEX(資格マスタ!$B:$B,MATCH(ASC(SUBSTITUTE(SUBSTITUTE(Q157," ",""),"　","")),資格マスタ!$D:$D,0)),Q157))</f>
        <v/>
      </c>
      <c r="S157" s="132">
        <f>IF(C157&lt;2,"",IFERROR(IF(OR(LEFT(INDEX(D157:K157,MIN(8,MAX(1,C157))),2)="令和",LEFT(INDEX(D157:K157,MIN(8,MAX(1,C157))),2)="平成",LEFT(INDEX(D157:K157,MIN(8,MAX(1,C157))),2)="昭和"),DATE(VALUE(MID(INDEX(D157:K157,MIN(8,MAX(1,C157))),3,FIND("年",INDEX(D157:K157,MIN(8,MAX(1,C157))))-3))+IF(LEFT(INDEX(D157:K157,MIN(8,MAX(1,C157))),2)="令和",2018,IF(LEFT(INDEX(D157:K157,MIN(8,MAX(1,C157))),2)="平成",1988,1925)),VALUE(MID(INDEX(D157:K157,MIN(8,MAX(1,C157))),FIND("年",INDEX(D157:K157,MIN(8,MAX(1,C157))))+1,FIND("月",INDEX(D157:K157,MIN(8,MAX(1,C157))))-FIND("年",INDEX(D157:K157,MIN(8,MAX(1,C157))))-1)),VALUE(SUBSTITUTE(MID(INDEX(D157:K157,MIN(8,MAX(1,C157))),FIND("月",INDEX(D157:K157,MIN(8,MAX(1,C157))))+1,10),"日",""))),DATE(VALUE(TRIM(MID(SUBSTITUTE(AA157,"/",REPT(" ",50)),1,50))),VALUE(TRIM(MID(SUBSTITUTE(AA157,"/",REPT(" ",50)),51,50))),VALUE(TRIM(MID(SUBSTITUTE(AA157,"/",REPT(" ",50)),101,50))))),IFERROR(DATEVALUE(INDEX(D157:K157,MIN(8,MAX(1,C157)))),"")))</f>
        <v/>
      </c>
      <c r="T157">
        <f>IF(B157="","",IF(AB157&lt;&gt;"",AB157,IFERROR(MATCH(SUBSTITUTE(SUBSTITUTE(P157," ",""),"　",""),入力!$AJ$5:$AJ$44,0),"")))</f>
        <v/>
      </c>
      <c r="U157">
        <f>IF(T157="","",INDEX(入力!$D$5:$D$44,T157))</f>
        <v/>
      </c>
      <c r="V157">
        <f>IF(B157="","",IF(T157="","要確認（名簿と照合できません）",IF(R157="","要確認（資格名がありません）",IF(S157="","要確認（取得日が読めません）",IF((IF(INDEX(入力!$N$5:$N$44,T157)=R157,1,0)+IF(INDEX(入力!$P$5:$P$44,T157)=R157,1,0)+IF(INDEX(入力!$R$5:$R$44,T157)=R157,1,0)+IF(INDEX(入力!$T$5:$T$44,T157)=R157,1,0)+IF(INDEX(入力!$V$5:$V$44,T157)=R157,1,0)+IF(INDEX(入力!$X$5:$X$44,T157)=R157,1,0))+(COUNTIFS($T$6:$T$205,T157,$R$6:$R$205,R157,$X$6:$X$205,"&lt;"&amp;X157))&gt;0,"重複","反映")))))</f>
        <v/>
      </c>
      <c r="W157">
        <f>IF(V157="反映",1,0)</f>
        <v/>
      </c>
      <c r="X157" t="n">
        <v>157</v>
      </c>
      <c r="Y157">
        <f>IF(W157=0,"",COUNTIFS($T$6:$T$205,T157,$W$6:$W$205,1,$S$6:$S$205,"&lt;"&amp;S157)+COUNTIFS($T$6:$T$205,T157,$W$6:$W$205,1,$S$6:$S$205,S157,$X$6:$X$205,"&lt;"&amp;X157)+1)</f>
        <v/>
      </c>
      <c r="Z157">
        <f>IF(Y157="","",T157&amp;"_"&amp;Y157)</f>
        <v/>
      </c>
      <c r="AA157">
        <f>SUBSTITUTE(SUBSTITUTE(SUBSTITUTE(SUBSTITUTE(SUBSTITUTE(INDEX(D157:K157,MIN(8,MAX(1,C157))),"年","/"),"月","/"),"日",""),"-","/"),".","/")</f>
        <v/>
      </c>
      <c r="AB157">
        <f>IFERROR(MATCH(O157,入力!$C$5:$C$44,0),"")</f>
        <v/>
      </c>
      <c r="AC157">
        <f>IF(AB157="","",INDEX(入力!$AJ$5:$AJ$44,AB157))</f>
        <v/>
      </c>
      <c r="AD157">
        <f>IF(INDEX($D157:$K157,IF(M157=1,2,1))=AC157,1,IF(INDEX($D157:$K157,IF(M157=1,2,1))&amp;INDEX($D157:$K157,IF(M157=1,2,1)+1)=AC157,2,IF(INDEX($D157:$K157,IF(M157=1,2,1))&amp;INDEX($D157:$K157,IF(M157=1,2,1)+1)&amp;INDEX($D157:$K157,IF(M157=1,2,1)+2)=AC157,3,IF(AB157&lt;&gt;"",2,IF(ISNUMBER(MATCH(INDEX($D157:$K157,IF(M157=1,2,1)),入力!$AJ$5:$AJ$44,0)),1,IF(ISNUMBER(MATCH(INDEX($D157:$K157,IF(M157=1,2,1))&amp;INDEX($D157:$K157,IF(M157=1,2,1)+1),入力!$AJ$5:$AJ$44,0)),2,IF(ISNUMBER(MATCH(INDEX($D157:$K157,IF(M157=1,2,1))&amp;INDEX($D157:$K157,IF(M157=1,2,1)+1)&amp;INDEX($D157:$K157,IF(M157=1,2,1)+2),入力!$AJ$5:$AJ$44,0)),3,2)))))))</f>
        <v/>
      </c>
    </row>
    <row r="158">
      <c r="A158" s="131" t="n"/>
      <c r="B158">
        <f>TRIM(SUBSTITUTE(SUBSTITUTE(SUBSTITUTE(A158,CHAR(9)," "),"　"," "),CHAR(160)," "))</f>
        <v/>
      </c>
      <c r="C158">
        <f>IF(B158="",0,LEN(B158)-LEN(SUBSTITUTE(B158," ",""))+1)</f>
        <v/>
      </c>
      <c r="D158">
        <f>IF(C158&gt;=1,TRIM(MID(SUBSTITUTE(B158," ",REPT(" ",200)),1,200)),"")</f>
        <v/>
      </c>
      <c r="E158">
        <f>IF(C158&gt;=2,TRIM(MID(SUBSTITUTE(B158," ",REPT(" ",200)),201,200)),"")</f>
        <v/>
      </c>
      <c r="F158">
        <f>IF(C158&gt;=3,TRIM(MID(SUBSTITUTE(B158," ",REPT(" ",200)),401,200)),"")</f>
        <v/>
      </c>
      <c r="G158">
        <f>IF(C158&gt;=4,TRIM(MID(SUBSTITUTE(B158," ",REPT(" ",200)),601,200)),"")</f>
        <v/>
      </c>
      <c r="H158">
        <f>IF(C158&gt;=5,TRIM(MID(SUBSTITUTE(B158," ",REPT(" ",200)),801,200)),"")</f>
        <v/>
      </c>
      <c r="I158">
        <f>IF(C158&gt;=6,TRIM(MID(SUBSTITUTE(B158," ",REPT(" ",200)),1001,200)),"")</f>
        <v/>
      </c>
      <c r="J158">
        <f>IF(C158&gt;=7,TRIM(MID(SUBSTITUTE(B158," ",REPT(" ",200)),1201,200)),"")</f>
        <v/>
      </c>
      <c r="K158">
        <f>IF(C158&gt;=8,TRIM(MID(SUBSTITUTE(B158," ",REPT(" ",200)),1401,200)),"")</f>
        <v/>
      </c>
      <c r="L158">
        <f>SUBSTITUTE(SUBSTITUTE(SUBSTITUTE(D158,"年","-"),"組","-"),"番","")</f>
        <v/>
      </c>
      <c r="M158">
        <f>IF(D158="",0,IF(ISNUMBER(VALUE(SUBSTITUTE(L158,"-",""))),1,0))</f>
        <v/>
      </c>
      <c r="N158">
        <f>IF(M158=0,"",IFERROR(VALUE(TRIM(MID(SUBSTITUTE(L158,"-",REPT(" ",100)),101,100))),""))</f>
        <v/>
      </c>
      <c r="O158">
        <f>IF(M158=0,"",IFERROR(VALUE(TRIM(RIGHT(SUBSTITUTE(L158,"-",REPT(" ",100)),100))),""))</f>
        <v/>
      </c>
      <c r="P158">
        <f>IF(B158="","",TRIM(INDEX($D158:$K158,IF(M158=1,2,1))&amp;IF(AD158&gt;=2," "&amp;INDEX($D158:$K158,IF(M158=1,2,1)+1),"")&amp;IF(AD158&gt;=3," "&amp;INDEX($D158:$K158,IF(M158=1,2,1)+2),"")))</f>
        <v/>
      </c>
      <c r="Q158">
        <f>IF(C158&lt;2,"",TRIM(IF(AND(2&gt;=(IF(M158=1,2,1)+AD158),2&lt;=C158-IF(S158="",0,1)),E158&amp;" ","")&amp;IF(AND(3&gt;=(IF(M158=1,2,1)+AD158),3&lt;=C158-IF(S158="",0,1)),F158&amp;" ","")&amp;IF(AND(4&gt;=(IF(M158=1,2,1)+AD158),4&lt;=C158-IF(S158="",0,1)),G158&amp;" ","")&amp;IF(AND(5&gt;=(IF(M158=1,2,1)+AD158),5&lt;=C158-IF(S158="",0,1)),H158&amp;" ","")&amp;IF(AND(6&gt;=(IF(M158=1,2,1)+AD158),6&lt;=C158-IF(S158="",0,1)),I158&amp;" ","")&amp;IF(AND(7&gt;=(IF(M158=1,2,1)+AD158),7&lt;=C158-IF(S158="",0,1)),J158&amp;" ","")&amp;IF(AND(8&gt;=(IF(M158=1,2,1)+AD158),8&lt;=C158-IF(S158="",0,1)),K158&amp;" ","")))</f>
        <v/>
      </c>
      <c r="R158">
        <f>IF(Q158="","",IFERROR(INDEX(資格マスタ!$B:$B,MATCH(ASC(SUBSTITUTE(SUBSTITUTE(Q158," ",""),"　","")),資格マスタ!$D:$D,0)),Q158))</f>
        <v/>
      </c>
      <c r="S158" s="132">
        <f>IF(C158&lt;2,"",IFERROR(IF(OR(LEFT(INDEX(D158:K158,MIN(8,MAX(1,C158))),2)="令和",LEFT(INDEX(D158:K158,MIN(8,MAX(1,C158))),2)="平成",LEFT(INDEX(D158:K158,MIN(8,MAX(1,C158))),2)="昭和"),DATE(VALUE(MID(INDEX(D158:K158,MIN(8,MAX(1,C158))),3,FIND("年",INDEX(D158:K158,MIN(8,MAX(1,C158))))-3))+IF(LEFT(INDEX(D158:K158,MIN(8,MAX(1,C158))),2)="令和",2018,IF(LEFT(INDEX(D158:K158,MIN(8,MAX(1,C158))),2)="平成",1988,1925)),VALUE(MID(INDEX(D158:K158,MIN(8,MAX(1,C158))),FIND("年",INDEX(D158:K158,MIN(8,MAX(1,C158))))+1,FIND("月",INDEX(D158:K158,MIN(8,MAX(1,C158))))-FIND("年",INDEX(D158:K158,MIN(8,MAX(1,C158))))-1)),VALUE(SUBSTITUTE(MID(INDEX(D158:K158,MIN(8,MAX(1,C158))),FIND("月",INDEX(D158:K158,MIN(8,MAX(1,C158))))+1,10),"日",""))),DATE(VALUE(TRIM(MID(SUBSTITUTE(AA158,"/",REPT(" ",50)),1,50))),VALUE(TRIM(MID(SUBSTITUTE(AA158,"/",REPT(" ",50)),51,50))),VALUE(TRIM(MID(SUBSTITUTE(AA158,"/",REPT(" ",50)),101,50))))),IFERROR(DATEVALUE(INDEX(D158:K158,MIN(8,MAX(1,C158)))),"")))</f>
        <v/>
      </c>
      <c r="T158">
        <f>IF(B158="","",IF(AB158&lt;&gt;"",AB158,IFERROR(MATCH(SUBSTITUTE(SUBSTITUTE(P158," ",""),"　",""),入力!$AJ$5:$AJ$44,0),"")))</f>
        <v/>
      </c>
      <c r="U158">
        <f>IF(T158="","",INDEX(入力!$D$5:$D$44,T158))</f>
        <v/>
      </c>
      <c r="V158">
        <f>IF(B158="","",IF(T158="","要確認（名簿と照合できません）",IF(R158="","要確認（資格名がありません）",IF(S158="","要確認（取得日が読めません）",IF((IF(INDEX(入力!$N$5:$N$44,T158)=R158,1,0)+IF(INDEX(入力!$P$5:$P$44,T158)=R158,1,0)+IF(INDEX(入力!$R$5:$R$44,T158)=R158,1,0)+IF(INDEX(入力!$T$5:$T$44,T158)=R158,1,0)+IF(INDEX(入力!$V$5:$V$44,T158)=R158,1,0)+IF(INDEX(入力!$X$5:$X$44,T158)=R158,1,0))+(COUNTIFS($T$6:$T$205,T158,$R$6:$R$205,R158,$X$6:$X$205,"&lt;"&amp;X158))&gt;0,"重複","反映")))))</f>
        <v/>
      </c>
      <c r="W158">
        <f>IF(V158="反映",1,0)</f>
        <v/>
      </c>
      <c r="X158" t="n">
        <v>158</v>
      </c>
      <c r="Y158">
        <f>IF(W158=0,"",COUNTIFS($T$6:$T$205,T158,$W$6:$W$205,1,$S$6:$S$205,"&lt;"&amp;S158)+COUNTIFS($T$6:$T$205,T158,$W$6:$W$205,1,$S$6:$S$205,S158,$X$6:$X$205,"&lt;"&amp;X158)+1)</f>
        <v/>
      </c>
      <c r="Z158">
        <f>IF(Y158="","",T158&amp;"_"&amp;Y158)</f>
        <v/>
      </c>
      <c r="AA158">
        <f>SUBSTITUTE(SUBSTITUTE(SUBSTITUTE(SUBSTITUTE(SUBSTITUTE(INDEX(D158:K158,MIN(8,MAX(1,C158))),"年","/"),"月","/"),"日",""),"-","/"),".","/")</f>
        <v/>
      </c>
      <c r="AB158">
        <f>IFERROR(MATCH(O158,入力!$C$5:$C$44,0),"")</f>
        <v/>
      </c>
      <c r="AC158">
        <f>IF(AB158="","",INDEX(入力!$AJ$5:$AJ$44,AB158))</f>
        <v/>
      </c>
      <c r="AD158">
        <f>IF(INDEX($D158:$K158,IF(M158=1,2,1))=AC158,1,IF(INDEX($D158:$K158,IF(M158=1,2,1))&amp;INDEX($D158:$K158,IF(M158=1,2,1)+1)=AC158,2,IF(INDEX($D158:$K158,IF(M158=1,2,1))&amp;INDEX($D158:$K158,IF(M158=1,2,1)+1)&amp;INDEX($D158:$K158,IF(M158=1,2,1)+2)=AC158,3,IF(AB158&lt;&gt;"",2,IF(ISNUMBER(MATCH(INDEX($D158:$K158,IF(M158=1,2,1)),入力!$AJ$5:$AJ$44,0)),1,IF(ISNUMBER(MATCH(INDEX($D158:$K158,IF(M158=1,2,1))&amp;INDEX($D158:$K158,IF(M158=1,2,1)+1),入力!$AJ$5:$AJ$44,0)),2,IF(ISNUMBER(MATCH(INDEX($D158:$K158,IF(M158=1,2,1))&amp;INDEX($D158:$K158,IF(M158=1,2,1)+1)&amp;INDEX($D158:$K158,IF(M158=1,2,1)+2),入力!$AJ$5:$AJ$44,0)),3,2)))))))</f>
        <v/>
      </c>
    </row>
    <row r="159">
      <c r="A159" s="131" t="n"/>
      <c r="B159">
        <f>TRIM(SUBSTITUTE(SUBSTITUTE(SUBSTITUTE(A159,CHAR(9)," "),"　"," "),CHAR(160)," "))</f>
        <v/>
      </c>
      <c r="C159">
        <f>IF(B159="",0,LEN(B159)-LEN(SUBSTITUTE(B159," ",""))+1)</f>
        <v/>
      </c>
      <c r="D159">
        <f>IF(C159&gt;=1,TRIM(MID(SUBSTITUTE(B159," ",REPT(" ",200)),1,200)),"")</f>
        <v/>
      </c>
      <c r="E159">
        <f>IF(C159&gt;=2,TRIM(MID(SUBSTITUTE(B159," ",REPT(" ",200)),201,200)),"")</f>
        <v/>
      </c>
      <c r="F159">
        <f>IF(C159&gt;=3,TRIM(MID(SUBSTITUTE(B159," ",REPT(" ",200)),401,200)),"")</f>
        <v/>
      </c>
      <c r="G159">
        <f>IF(C159&gt;=4,TRIM(MID(SUBSTITUTE(B159," ",REPT(" ",200)),601,200)),"")</f>
        <v/>
      </c>
      <c r="H159">
        <f>IF(C159&gt;=5,TRIM(MID(SUBSTITUTE(B159," ",REPT(" ",200)),801,200)),"")</f>
        <v/>
      </c>
      <c r="I159">
        <f>IF(C159&gt;=6,TRIM(MID(SUBSTITUTE(B159," ",REPT(" ",200)),1001,200)),"")</f>
        <v/>
      </c>
      <c r="J159">
        <f>IF(C159&gt;=7,TRIM(MID(SUBSTITUTE(B159," ",REPT(" ",200)),1201,200)),"")</f>
        <v/>
      </c>
      <c r="K159">
        <f>IF(C159&gt;=8,TRIM(MID(SUBSTITUTE(B159," ",REPT(" ",200)),1401,200)),"")</f>
        <v/>
      </c>
      <c r="L159">
        <f>SUBSTITUTE(SUBSTITUTE(SUBSTITUTE(D159,"年","-"),"組","-"),"番","")</f>
        <v/>
      </c>
      <c r="M159">
        <f>IF(D159="",0,IF(ISNUMBER(VALUE(SUBSTITUTE(L159,"-",""))),1,0))</f>
        <v/>
      </c>
      <c r="N159">
        <f>IF(M159=0,"",IFERROR(VALUE(TRIM(MID(SUBSTITUTE(L159,"-",REPT(" ",100)),101,100))),""))</f>
        <v/>
      </c>
      <c r="O159">
        <f>IF(M159=0,"",IFERROR(VALUE(TRIM(RIGHT(SUBSTITUTE(L159,"-",REPT(" ",100)),100))),""))</f>
        <v/>
      </c>
      <c r="P159">
        <f>IF(B159="","",TRIM(INDEX($D159:$K159,IF(M159=1,2,1))&amp;IF(AD159&gt;=2," "&amp;INDEX($D159:$K159,IF(M159=1,2,1)+1),"")&amp;IF(AD159&gt;=3," "&amp;INDEX($D159:$K159,IF(M159=1,2,1)+2),"")))</f>
        <v/>
      </c>
      <c r="Q159">
        <f>IF(C159&lt;2,"",TRIM(IF(AND(2&gt;=(IF(M159=1,2,1)+AD159),2&lt;=C159-IF(S159="",0,1)),E159&amp;" ","")&amp;IF(AND(3&gt;=(IF(M159=1,2,1)+AD159),3&lt;=C159-IF(S159="",0,1)),F159&amp;" ","")&amp;IF(AND(4&gt;=(IF(M159=1,2,1)+AD159),4&lt;=C159-IF(S159="",0,1)),G159&amp;" ","")&amp;IF(AND(5&gt;=(IF(M159=1,2,1)+AD159),5&lt;=C159-IF(S159="",0,1)),H159&amp;" ","")&amp;IF(AND(6&gt;=(IF(M159=1,2,1)+AD159),6&lt;=C159-IF(S159="",0,1)),I159&amp;" ","")&amp;IF(AND(7&gt;=(IF(M159=1,2,1)+AD159),7&lt;=C159-IF(S159="",0,1)),J159&amp;" ","")&amp;IF(AND(8&gt;=(IF(M159=1,2,1)+AD159),8&lt;=C159-IF(S159="",0,1)),K159&amp;" ","")))</f>
        <v/>
      </c>
      <c r="R159">
        <f>IF(Q159="","",IFERROR(INDEX(資格マスタ!$B:$B,MATCH(ASC(SUBSTITUTE(SUBSTITUTE(Q159," ",""),"　","")),資格マスタ!$D:$D,0)),Q159))</f>
        <v/>
      </c>
      <c r="S159" s="132">
        <f>IF(C159&lt;2,"",IFERROR(IF(OR(LEFT(INDEX(D159:K159,MIN(8,MAX(1,C159))),2)="令和",LEFT(INDEX(D159:K159,MIN(8,MAX(1,C159))),2)="平成",LEFT(INDEX(D159:K159,MIN(8,MAX(1,C159))),2)="昭和"),DATE(VALUE(MID(INDEX(D159:K159,MIN(8,MAX(1,C159))),3,FIND("年",INDEX(D159:K159,MIN(8,MAX(1,C159))))-3))+IF(LEFT(INDEX(D159:K159,MIN(8,MAX(1,C159))),2)="令和",2018,IF(LEFT(INDEX(D159:K159,MIN(8,MAX(1,C159))),2)="平成",1988,1925)),VALUE(MID(INDEX(D159:K159,MIN(8,MAX(1,C159))),FIND("年",INDEX(D159:K159,MIN(8,MAX(1,C159))))+1,FIND("月",INDEX(D159:K159,MIN(8,MAX(1,C159))))-FIND("年",INDEX(D159:K159,MIN(8,MAX(1,C159))))-1)),VALUE(SUBSTITUTE(MID(INDEX(D159:K159,MIN(8,MAX(1,C159))),FIND("月",INDEX(D159:K159,MIN(8,MAX(1,C159))))+1,10),"日",""))),DATE(VALUE(TRIM(MID(SUBSTITUTE(AA159,"/",REPT(" ",50)),1,50))),VALUE(TRIM(MID(SUBSTITUTE(AA159,"/",REPT(" ",50)),51,50))),VALUE(TRIM(MID(SUBSTITUTE(AA159,"/",REPT(" ",50)),101,50))))),IFERROR(DATEVALUE(INDEX(D159:K159,MIN(8,MAX(1,C159)))),"")))</f>
        <v/>
      </c>
      <c r="T159">
        <f>IF(B159="","",IF(AB159&lt;&gt;"",AB159,IFERROR(MATCH(SUBSTITUTE(SUBSTITUTE(P159," ",""),"　",""),入力!$AJ$5:$AJ$44,0),"")))</f>
        <v/>
      </c>
      <c r="U159">
        <f>IF(T159="","",INDEX(入力!$D$5:$D$44,T159))</f>
        <v/>
      </c>
      <c r="V159">
        <f>IF(B159="","",IF(T159="","要確認（名簿と照合できません）",IF(R159="","要確認（資格名がありません）",IF(S159="","要確認（取得日が読めません）",IF((IF(INDEX(入力!$N$5:$N$44,T159)=R159,1,0)+IF(INDEX(入力!$P$5:$P$44,T159)=R159,1,0)+IF(INDEX(入力!$R$5:$R$44,T159)=R159,1,0)+IF(INDEX(入力!$T$5:$T$44,T159)=R159,1,0)+IF(INDEX(入力!$V$5:$V$44,T159)=R159,1,0)+IF(INDEX(入力!$X$5:$X$44,T159)=R159,1,0))+(COUNTIFS($T$6:$T$205,T159,$R$6:$R$205,R159,$X$6:$X$205,"&lt;"&amp;X159))&gt;0,"重複","反映")))))</f>
        <v/>
      </c>
      <c r="W159">
        <f>IF(V159="反映",1,0)</f>
        <v/>
      </c>
      <c r="X159" t="n">
        <v>159</v>
      </c>
      <c r="Y159">
        <f>IF(W159=0,"",COUNTIFS($T$6:$T$205,T159,$W$6:$W$205,1,$S$6:$S$205,"&lt;"&amp;S159)+COUNTIFS($T$6:$T$205,T159,$W$6:$W$205,1,$S$6:$S$205,S159,$X$6:$X$205,"&lt;"&amp;X159)+1)</f>
        <v/>
      </c>
      <c r="Z159">
        <f>IF(Y159="","",T159&amp;"_"&amp;Y159)</f>
        <v/>
      </c>
      <c r="AA159">
        <f>SUBSTITUTE(SUBSTITUTE(SUBSTITUTE(SUBSTITUTE(SUBSTITUTE(INDEX(D159:K159,MIN(8,MAX(1,C159))),"年","/"),"月","/"),"日",""),"-","/"),".","/")</f>
        <v/>
      </c>
      <c r="AB159">
        <f>IFERROR(MATCH(O159,入力!$C$5:$C$44,0),"")</f>
        <v/>
      </c>
      <c r="AC159">
        <f>IF(AB159="","",INDEX(入力!$AJ$5:$AJ$44,AB159))</f>
        <v/>
      </c>
      <c r="AD159">
        <f>IF(INDEX($D159:$K159,IF(M159=1,2,1))=AC159,1,IF(INDEX($D159:$K159,IF(M159=1,2,1))&amp;INDEX($D159:$K159,IF(M159=1,2,1)+1)=AC159,2,IF(INDEX($D159:$K159,IF(M159=1,2,1))&amp;INDEX($D159:$K159,IF(M159=1,2,1)+1)&amp;INDEX($D159:$K159,IF(M159=1,2,1)+2)=AC159,3,IF(AB159&lt;&gt;"",2,IF(ISNUMBER(MATCH(INDEX($D159:$K159,IF(M159=1,2,1)),入力!$AJ$5:$AJ$44,0)),1,IF(ISNUMBER(MATCH(INDEX($D159:$K159,IF(M159=1,2,1))&amp;INDEX($D159:$K159,IF(M159=1,2,1)+1),入力!$AJ$5:$AJ$44,0)),2,IF(ISNUMBER(MATCH(INDEX($D159:$K159,IF(M159=1,2,1))&amp;INDEX($D159:$K159,IF(M159=1,2,1)+1)&amp;INDEX($D159:$K159,IF(M159=1,2,1)+2),入力!$AJ$5:$AJ$44,0)),3,2)))))))</f>
        <v/>
      </c>
    </row>
    <row r="160">
      <c r="A160" s="131" t="n"/>
      <c r="B160">
        <f>TRIM(SUBSTITUTE(SUBSTITUTE(SUBSTITUTE(A160,CHAR(9)," "),"　"," "),CHAR(160)," "))</f>
        <v/>
      </c>
      <c r="C160">
        <f>IF(B160="",0,LEN(B160)-LEN(SUBSTITUTE(B160," ",""))+1)</f>
        <v/>
      </c>
      <c r="D160">
        <f>IF(C160&gt;=1,TRIM(MID(SUBSTITUTE(B160," ",REPT(" ",200)),1,200)),"")</f>
        <v/>
      </c>
      <c r="E160">
        <f>IF(C160&gt;=2,TRIM(MID(SUBSTITUTE(B160," ",REPT(" ",200)),201,200)),"")</f>
        <v/>
      </c>
      <c r="F160">
        <f>IF(C160&gt;=3,TRIM(MID(SUBSTITUTE(B160," ",REPT(" ",200)),401,200)),"")</f>
        <v/>
      </c>
      <c r="G160">
        <f>IF(C160&gt;=4,TRIM(MID(SUBSTITUTE(B160," ",REPT(" ",200)),601,200)),"")</f>
        <v/>
      </c>
      <c r="H160">
        <f>IF(C160&gt;=5,TRIM(MID(SUBSTITUTE(B160," ",REPT(" ",200)),801,200)),"")</f>
        <v/>
      </c>
      <c r="I160">
        <f>IF(C160&gt;=6,TRIM(MID(SUBSTITUTE(B160," ",REPT(" ",200)),1001,200)),"")</f>
        <v/>
      </c>
      <c r="J160">
        <f>IF(C160&gt;=7,TRIM(MID(SUBSTITUTE(B160," ",REPT(" ",200)),1201,200)),"")</f>
        <v/>
      </c>
      <c r="K160">
        <f>IF(C160&gt;=8,TRIM(MID(SUBSTITUTE(B160," ",REPT(" ",200)),1401,200)),"")</f>
        <v/>
      </c>
      <c r="L160">
        <f>SUBSTITUTE(SUBSTITUTE(SUBSTITUTE(D160,"年","-"),"組","-"),"番","")</f>
        <v/>
      </c>
      <c r="M160">
        <f>IF(D160="",0,IF(ISNUMBER(VALUE(SUBSTITUTE(L160,"-",""))),1,0))</f>
        <v/>
      </c>
      <c r="N160">
        <f>IF(M160=0,"",IFERROR(VALUE(TRIM(MID(SUBSTITUTE(L160,"-",REPT(" ",100)),101,100))),""))</f>
        <v/>
      </c>
      <c r="O160">
        <f>IF(M160=0,"",IFERROR(VALUE(TRIM(RIGHT(SUBSTITUTE(L160,"-",REPT(" ",100)),100))),""))</f>
        <v/>
      </c>
      <c r="P160">
        <f>IF(B160="","",TRIM(INDEX($D160:$K160,IF(M160=1,2,1))&amp;IF(AD160&gt;=2," "&amp;INDEX($D160:$K160,IF(M160=1,2,1)+1),"")&amp;IF(AD160&gt;=3," "&amp;INDEX($D160:$K160,IF(M160=1,2,1)+2),"")))</f>
        <v/>
      </c>
      <c r="Q160">
        <f>IF(C160&lt;2,"",TRIM(IF(AND(2&gt;=(IF(M160=1,2,1)+AD160),2&lt;=C160-IF(S160="",0,1)),E160&amp;" ","")&amp;IF(AND(3&gt;=(IF(M160=1,2,1)+AD160),3&lt;=C160-IF(S160="",0,1)),F160&amp;" ","")&amp;IF(AND(4&gt;=(IF(M160=1,2,1)+AD160),4&lt;=C160-IF(S160="",0,1)),G160&amp;" ","")&amp;IF(AND(5&gt;=(IF(M160=1,2,1)+AD160),5&lt;=C160-IF(S160="",0,1)),H160&amp;" ","")&amp;IF(AND(6&gt;=(IF(M160=1,2,1)+AD160),6&lt;=C160-IF(S160="",0,1)),I160&amp;" ","")&amp;IF(AND(7&gt;=(IF(M160=1,2,1)+AD160),7&lt;=C160-IF(S160="",0,1)),J160&amp;" ","")&amp;IF(AND(8&gt;=(IF(M160=1,2,1)+AD160),8&lt;=C160-IF(S160="",0,1)),K160&amp;" ","")))</f>
        <v/>
      </c>
      <c r="R160">
        <f>IF(Q160="","",IFERROR(INDEX(資格マスタ!$B:$B,MATCH(ASC(SUBSTITUTE(SUBSTITUTE(Q160," ",""),"　","")),資格マスタ!$D:$D,0)),Q160))</f>
        <v/>
      </c>
      <c r="S160" s="132">
        <f>IF(C160&lt;2,"",IFERROR(IF(OR(LEFT(INDEX(D160:K160,MIN(8,MAX(1,C160))),2)="令和",LEFT(INDEX(D160:K160,MIN(8,MAX(1,C160))),2)="平成",LEFT(INDEX(D160:K160,MIN(8,MAX(1,C160))),2)="昭和"),DATE(VALUE(MID(INDEX(D160:K160,MIN(8,MAX(1,C160))),3,FIND("年",INDEX(D160:K160,MIN(8,MAX(1,C160))))-3))+IF(LEFT(INDEX(D160:K160,MIN(8,MAX(1,C160))),2)="令和",2018,IF(LEFT(INDEX(D160:K160,MIN(8,MAX(1,C160))),2)="平成",1988,1925)),VALUE(MID(INDEX(D160:K160,MIN(8,MAX(1,C160))),FIND("年",INDEX(D160:K160,MIN(8,MAX(1,C160))))+1,FIND("月",INDEX(D160:K160,MIN(8,MAX(1,C160))))-FIND("年",INDEX(D160:K160,MIN(8,MAX(1,C160))))-1)),VALUE(SUBSTITUTE(MID(INDEX(D160:K160,MIN(8,MAX(1,C160))),FIND("月",INDEX(D160:K160,MIN(8,MAX(1,C160))))+1,10),"日",""))),DATE(VALUE(TRIM(MID(SUBSTITUTE(AA160,"/",REPT(" ",50)),1,50))),VALUE(TRIM(MID(SUBSTITUTE(AA160,"/",REPT(" ",50)),51,50))),VALUE(TRIM(MID(SUBSTITUTE(AA160,"/",REPT(" ",50)),101,50))))),IFERROR(DATEVALUE(INDEX(D160:K160,MIN(8,MAX(1,C160)))),"")))</f>
        <v/>
      </c>
      <c r="T160">
        <f>IF(B160="","",IF(AB160&lt;&gt;"",AB160,IFERROR(MATCH(SUBSTITUTE(SUBSTITUTE(P160," ",""),"　",""),入力!$AJ$5:$AJ$44,0),"")))</f>
        <v/>
      </c>
      <c r="U160">
        <f>IF(T160="","",INDEX(入力!$D$5:$D$44,T160))</f>
        <v/>
      </c>
      <c r="V160">
        <f>IF(B160="","",IF(T160="","要確認（名簿と照合できません）",IF(R160="","要確認（資格名がありません）",IF(S160="","要確認（取得日が読めません）",IF((IF(INDEX(入力!$N$5:$N$44,T160)=R160,1,0)+IF(INDEX(入力!$P$5:$P$44,T160)=R160,1,0)+IF(INDEX(入力!$R$5:$R$44,T160)=R160,1,0)+IF(INDEX(入力!$T$5:$T$44,T160)=R160,1,0)+IF(INDEX(入力!$V$5:$V$44,T160)=R160,1,0)+IF(INDEX(入力!$X$5:$X$44,T160)=R160,1,0))+(COUNTIFS($T$6:$T$205,T160,$R$6:$R$205,R160,$X$6:$X$205,"&lt;"&amp;X160))&gt;0,"重複","反映")))))</f>
        <v/>
      </c>
      <c r="W160">
        <f>IF(V160="反映",1,0)</f>
        <v/>
      </c>
      <c r="X160" t="n">
        <v>160</v>
      </c>
      <c r="Y160">
        <f>IF(W160=0,"",COUNTIFS($T$6:$T$205,T160,$W$6:$W$205,1,$S$6:$S$205,"&lt;"&amp;S160)+COUNTIFS($T$6:$T$205,T160,$W$6:$W$205,1,$S$6:$S$205,S160,$X$6:$X$205,"&lt;"&amp;X160)+1)</f>
        <v/>
      </c>
      <c r="Z160">
        <f>IF(Y160="","",T160&amp;"_"&amp;Y160)</f>
        <v/>
      </c>
      <c r="AA160">
        <f>SUBSTITUTE(SUBSTITUTE(SUBSTITUTE(SUBSTITUTE(SUBSTITUTE(INDEX(D160:K160,MIN(8,MAX(1,C160))),"年","/"),"月","/"),"日",""),"-","/"),".","/")</f>
        <v/>
      </c>
      <c r="AB160">
        <f>IFERROR(MATCH(O160,入力!$C$5:$C$44,0),"")</f>
        <v/>
      </c>
      <c r="AC160">
        <f>IF(AB160="","",INDEX(入力!$AJ$5:$AJ$44,AB160))</f>
        <v/>
      </c>
      <c r="AD160">
        <f>IF(INDEX($D160:$K160,IF(M160=1,2,1))=AC160,1,IF(INDEX($D160:$K160,IF(M160=1,2,1))&amp;INDEX($D160:$K160,IF(M160=1,2,1)+1)=AC160,2,IF(INDEX($D160:$K160,IF(M160=1,2,1))&amp;INDEX($D160:$K160,IF(M160=1,2,1)+1)&amp;INDEX($D160:$K160,IF(M160=1,2,1)+2)=AC160,3,IF(AB160&lt;&gt;"",2,IF(ISNUMBER(MATCH(INDEX($D160:$K160,IF(M160=1,2,1)),入力!$AJ$5:$AJ$44,0)),1,IF(ISNUMBER(MATCH(INDEX($D160:$K160,IF(M160=1,2,1))&amp;INDEX($D160:$K160,IF(M160=1,2,1)+1),入力!$AJ$5:$AJ$44,0)),2,IF(ISNUMBER(MATCH(INDEX($D160:$K160,IF(M160=1,2,1))&amp;INDEX($D160:$K160,IF(M160=1,2,1)+1)&amp;INDEX($D160:$K160,IF(M160=1,2,1)+2),入力!$AJ$5:$AJ$44,0)),3,2)))))))</f>
        <v/>
      </c>
    </row>
    <row r="161">
      <c r="A161" s="131" t="n"/>
      <c r="B161">
        <f>TRIM(SUBSTITUTE(SUBSTITUTE(SUBSTITUTE(A161,CHAR(9)," "),"　"," "),CHAR(160)," "))</f>
        <v/>
      </c>
      <c r="C161">
        <f>IF(B161="",0,LEN(B161)-LEN(SUBSTITUTE(B161," ",""))+1)</f>
        <v/>
      </c>
      <c r="D161">
        <f>IF(C161&gt;=1,TRIM(MID(SUBSTITUTE(B161," ",REPT(" ",200)),1,200)),"")</f>
        <v/>
      </c>
      <c r="E161">
        <f>IF(C161&gt;=2,TRIM(MID(SUBSTITUTE(B161," ",REPT(" ",200)),201,200)),"")</f>
        <v/>
      </c>
      <c r="F161">
        <f>IF(C161&gt;=3,TRIM(MID(SUBSTITUTE(B161," ",REPT(" ",200)),401,200)),"")</f>
        <v/>
      </c>
      <c r="G161">
        <f>IF(C161&gt;=4,TRIM(MID(SUBSTITUTE(B161," ",REPT(" ",200)),601,200)),"")</f>
        <v/>
      </c>
      <c r="H161">
        <f>IF(C161&gt;=5,TRIM(MID(SUBSTITUTE(B161," ",REPT(" ",200)),801,200)),"")</f>
        <v/>
      </c>
      <c r="I161">
        <f>IF(C161&gt;=6,TRIM(MID(SUBSTITUTE(B161," ",REPT(" ",200)),1001,200)),"")</f>
        <v/>
      </c>
      <c r="J161">
        <f>IF(C161&gt;=7,TRIM(MID(SUBSTITUTE(B161," ",REPT(" ",200)),1201,200)),"")</f>
        <v/>
      </c>
      <c r="K161">
        <f>IF(C161&gt;=8,TRIM(MID(SUBSTITUTE(B161," ",REPT(" ",200)),1401,200)),"")</f>
        <v/>
      </c>
      <c r="L161">
        <f>SUBSTITUTE(SUBSTITUTE(SUBSTITUTE(D161,"年","-"),"組","-"),"番","")</f>
        <v/>
      </c>
      <c r="M161">
        <f>IF(D161="",0,IF(ISNUMBER(VALUE(SUBSTITUTE(L161,"-",""))),1,0))</f>
        <v/>
      </c>
      <c r="N161">
        <f>IF(M161=0,"",IFERROR(VALUE(TRIM(MID(SUBSTITUTE(L161,"-",REPT(" ",100)),101,100))),""))</f>
        <v/>
      </c>
      <c r="O161">
        <f>IF(M161=0,"",IFERROR(VALUE(TRIM(RIGHT(SUBSTITUTE(L161,"-",REPT(" ",100)),100))),""))</f>
        <v/>
      </c>
      <c r="P161">
        <f>IF(B161="","",TRIM(INDEX($D161:$K161,IF(M161=1,2,1))&amp;IF(AD161&gt;=2," "&amp;INDEX($D161:$K161,IF(M161=1,2,1)+1),"")&amp;IF(AD161&gt;=3," "&amp;INDEX($D161:$K161,IF(M161=1,2,1)+2),"")))</f>
        <v/>
      </c>
      <c r="Q161">
        <f>IF(C161&lt;2,"",TRIM(IF(AND(2&gt;=(IF(M161=1,2,1)+AD161),2&lt;=C161-IF(S161="",0,1)),E161&amp;" ","")&amp;IF(AND(3&gt;=(IF(M161=1,2,1)+AD161),3&lt;=C161-IF(S161="",0,1)),F161&amp;" ","")&amp;IF(AND(4&gt;=(IF(M161=1,2,1)+AD161),4&lt;=C161-IF(S161="",0,1)),G161&amp;" ","")&amp;IF(AND(5&gt;=(IF(M161=1,2,1)+AD161),5&lt;=C161-IF(S161="",0,1)),H161&amp;" ","")&amp;IF(AND(6&gt;=(IF(M161=1,2,1)+AD161),6&lt;=C161-IF(S161="",0,1)),I161&amp;" ","")&amp;IF(AND(7&gt;=(IF(M161=1,2,1)+AD161),7&lt;=C161-IF(S161="",0,1)),J161&amp;" ","")&amp;IF(AND(8&gt;=(IF(M161=1,2,1)+AD161),8&lt;=C161-IF(S161="",0,1)),K161&amp;" ","")))</f>
        <v/>
      </c>
      <c r="R161">
        <f>IF(Q161="","",IFERROR(INDEX(資格マスタ!$B:$B,MATCH(ASC(SUBSTITUTE(SUBSTITUTE(Q161," ",""),"　","")),資格マスタ!$D:$D,0)),Q161))</f>
        <v/>
      </c>
      <c r="S161" s="132">
        <f>IF(C161&lt;2,"",IFERROR(IF(OR(LEFT(INDEX(D161:K161,MIN(8,MAX(1,C161))),2)="令和",LEFT(INDEX(D161:K161,MIN(8,MAX(1,C161))),2)="平成",LEFT(INDEX(D161:K161,MIN(8,MAX(1,C161))),2)="昭和"),DATE(VALUE(MID(INDEX(D161:K161,MIN(8,MAX(1,C161))),3,FIND("年",INDEX(D161:K161,MIN(8,MAX(1,C161))))-3))+IF(LEFT(INDEX(D161:K161,MIN(8,MAX(1,C161))),2)="令和",2018,IF(LEFT(INDEX(D161:K161,MIN(8,MAX(1,C161))),2)="平成",1988,1925)),VALUE(MID(INDEX(D161:K161,MIN(8,MAX(1,C161))),FIND("年",INDEX(D161:K161,MIN(8,MAX(1,C161))))+1,FIND("月",INDEX(D161:K161,MIN(8,MAX(1,C161))))-FIND("年",INDEX(D161:K161,MIN(8,MAX(1,C161))))-1)),VALUE(SUBSTITUTE(MID(INDEX(D161:K161,MIN(8,MAX(1,C161))),FIND("月",INDEX(D161:K161,MIN(8,MAX(1,C161))))+1,10),"日",""))),DATE(VALUE(TRIM(MID(SUBSTITUTE(AA161,"/",REPT(" ",50)),1,50))),VALUE(TRIM(MID(SUBSTITUTE(AA161,"/",REPT(" ",50)),51,50))),VALUE(TRIM(MID(SUBSTITUTE(AA161,"/",REPT(" ",50)),101,50))))),IFERROR(DATEVALUE(INDEX(D161:K161,MIN(8,MAX(1,C161)))),"")))</f>
        <v/>
      </c>
      <c r="T161">
        <f>IF(B161="","",IF(AB161&lt;&gt;"",AB161,IFERROR(MATCH(SUBSTITUTE(SUBSTITUTE(P161," ",""),"　",""),入力!$AJ$5:$AJ$44,0),"")))</f>
        <v/>
      </c>
      <c r="U161">
        <f>IF(T161="","",INDEX(入力!$D$5:$D$44,T161))</f>
        <v/>
      </c>
      <c r="V161">
        <f>IF(B161="","",IF(T161="","要確認（名簿と照合できません）",IF(R161="","要確認（資格名がありません）",IF(S161="","要確認（取得日が読めません）",IF((IF(INDEX(入力!$N$5:$N$44,T161)=R161,1,0)+IF(INDEX(入力!$P$5:$P$44,T161)=R161,1,0)+IF(INDEX(入力!$R$5:$R$44,T161)=R161,1,0)+IF(INDEX(入力!$T$5:$T$44,T161)=R161,1,0)+IF(INDEX(入力!$V$5:$V$44,T161)=R161,1,0)+IF(INDEX(入力!$X$5:$X$44,T161)=R161,1,0))+(COUNTIFS($T$6:$T$205,T161,$R$6:$R$205,R161,$X$6:$X$205,"&lt;"&amp;X161))&gt;0,"重複","反映")))))</f>
        <v/>
      </c>
      <c r="W161">
        <f>IF(V161="反映",1,0)</f>
        <v/>
      </c>
      <c r="X161" t="n">
        <v>161</v>
      </c>
      <c r="Y161">
        <f>IF(W161=0,"",COUNTIFS($T$6:$T$205,T161,$W$6:$W$205,1,$S$6:$S$205,"&lt;"&amp;S161)+COUNTIFS($T$6:$T$205,T161,$W$6:$W$205,1,$S$6:$S$205,S161,$X$6:$X$205,"&lt;"&amp;X161)+1)</f>
        <v/>
      </c>
      <c r="Z161">
        <f>IF(Y161="","",T161&amp;"_"&amp;Y161)</f>
        <v/>
      </c>
      <c r="AA161">
        <f>SUBSTITUTE(SUBSTITUTE(SUBSTITUTE(SUBSTITUTE(SUBSTITUTE(INDEX(D161:K161,MIN(8,MAX(1,C161))),"年","/"),"月","/"),"日",""),"-","/"),".","/")</f>
        <v/>
      </c>
      <c r="AB161">
        <f>IFERROR(MATCH(O161,入力!$C$5:$C$44,0),"")</f>
        <v/>
      </c>
      <c r="AC161">
        <f>IF(AB161="","",INDEX(入力!$AJ$5:$AJ$44,AB161))</f>
        <v/>
      </c>
      <c r="AD161">
        <f>IF(INDEX($D161:$K161,IF(M161=1,2,1))=AC161,1,IF(INDEX($D161:$K161,IF(M161=1,2,1))&amp;INDEX($D161:$K161,IF(M161=1,2,1)+1)=AC161,2,IF(INDEX($D161:$K161,IF(M161=1,2,1))&amp;INDEX($D161:$K161,IF(M161=1,2,1)+1)&amp;INDEX($D161:$K161,IF(M161=1,2,1)+2)=AC161,3,IF(AB161&lt;&gt;"",2,IF(ISNUMBER(MATCH(INDEX($D161:$K161,IF(M161=1,2,1)),入力!$AJ$5:$AJ$44,0)),1,IF(ISNUMBER(MATCH(INDEX($D161:$K161,IF(M161=1,2,1))&amp;INDEX($D161:$K161,IF(M161=1,2,1)+1),入力!$AJ$5:$AJ$44,0)),2,IF(ISNUMBER(MATCH(INDEX($D161:$K161,IF(M161=1,2,1))&amp;INDEX($D161:$K161,IF(M161=1,2,1)+1)&amp;INDEX($D161:$K161,IF(M161=1,2,1)+2),入力!$AJ$5:$AJ$44,0)),3,2)))))))</f>
        <v/>
      </c>
    </row>
    <row r="162">
      <c r="A162" s="131" t="n"/>
      <c r="B162">
        <f>TRIM(SUBSTITUTE(SUBSTITUTE(SUBSTITUTE(A162,CHAR(9)," "),"　"," "),CHAR(160)," "))</f>
        <v/>
      </c>
      <c r="C162">
        <f>IF(B162="",0,LEN(B162)-LEN(SUBSTITUTE(B162," ",""))+1)</f>
        <v/>
      </c>
      <c r="D162">
        <f>IF(C162&gt;=1,TRIM(MID(SUBSTITUTE(B162," ",REPT(" ",200)),1,200)),"")</f>
        <v/>
      </c>
      <c r="E162">
        <f>IF(C162&gt;=2,TRIM(MID(SUBSTITUTE(B162," ",REPT(" ",200)),201,200)),"")</f>
        <v/>
      </c>
      <c r="F162">
        <f>IF(C162&gt;=3,TRIM(MID(SUBSTITUTE(B162," ",REPT(" ",200)),401,200)),"")</f>
        <v/>
      </c>
      <c r="G162">
        <f>IF(C162&gt;=4,TRIM(MID(SUBSTITUTE(B162," ",REPT(" ",200)),601,200)),"")</f>
        <v/>
      </c>
      <c r="H162">
        <f>IF(C162&gt;=5,TRIM(MID(SUBSTITUTE(B162," ",REPT(" ",200)),801,200)),"")</f>
        <v/>
      </c>
      <c r="I162">
        <f>IF(C162&gt;=6,TRIM(MID(SUBSTITUTE(B162," ",REPT(" ",200)),1001,200)),"")</f>
        <v/>
      </c>
      <c r="J162">
        <f>IF(C162&gt;=7,TRIM(MID(SUBSTITUTE(B162," ",REPT(" ",200)),1201,200)),"")</f>
        <v/>
      </c>
      <c r="K162">
        <f>IF(C162&gt;=8,TRIM(MID(SUBSTITUTE(B162," ",REPT(" ",200)),1401,200)),"")</f>
        <v/>
      </c>
      <c r="L162">
        <f>SUBSTITUTE(SUBSTITUTE(SUBSTITUTE(D162,"年","-"),"組","-"),"番","")</f>
        <v/>
      </c>
      <c r="M162">
        <f>IF(D162="",0,IF(ISNUMBER(VALUE(SUBSTITUTE(L162,"-",""))),1,0))</f>
        <v/>
      </c>
      <c r="N162">
        <f>IF(M162=0,"",IFERROR(VALUE(TRIM(MID(SUBSTITUTE(L162,"-",REPT(" ",100)),101,100))),""))</f>
        <v/>
      </c>
      <c r="O162">
        <f>IF(M162=0,"",IFERROR(VALUE(TRIM(RIGHT(SUBSTITUTE(L162,"-",REPT(" ",100)),100))),""))</f>
        <v/>
      </c>
      <c r="P162">
        <f>IF(B162="","",TRIM(INDEX($D162:$K162,IF(M162=1,2,1))&amp;IF(AD162&gt;=2," "&amp;INDEX($D162:$K162,IF(M162=1,2,1)+1),"")&amp;IF(AD162&gt;=3," "&amp;INDEX($D162:$K162,IF(M162=1,2,1)+2),"")))</f>
        <v/>
      </c>
      <c r="Q162">
        <f>IF(C162&lt;2,"",TRIM(IF(AND(2&gt;=(IF(M162=1,2,1)+AD162),2&lt;=C162-IF(S162="",0,1)),E162&amp;" ","")&amp;IF(AND(3&gt;=(IF(M162=1,2,1)+AD162),3&lt;=C162-IF(S162="",0,1)),F162&amp;" ","")&amp;IF(AND(4&gt;=(IF(M162=1,2,1)+AD162),4&lt;=C162-IF(S162="",0,1)),G162&amp;" ","")&amp;IF(AND(5&gt;=(IF(M162=1,2,1)+AD162),5&lt;=C162-IF(S162="",0,1)),H162&amp;" ","")&amp;IF(AND(6&gt;=(IF(M162=1,2,1)+AD162),6&lt;=C162-IF(S162="",0,1)),I162&amp;" ","")&amp;IF(AND(7&gt;=(IF(M162=1,2,1)+AD162),7&lt;=C162-IF(S162="",0,1)),J162&amp;" ","")&amp;IF(AND(8&gt;=(IF(M162=1,2,1)+AD162),8&lt;=C162-IF(S162="",0,1)),K162&amp;" ","")))</f>
        <v/>
      </c>
      <c r="R162">
        <f>IF(Q162="","",IFERROR(INDEX(資格マスタ!$B:$B,MATCH(ASC(SUBSTITUTE(SUBSTITUTE(Q162," ",""),"　","")),資格マスタ!$D:$D,0)),Q162))</f>
        <v/>
      </c>
      <c r="S162" s="132">
        <f>IF(C162&lt;2,"",IFERROR(IF(OR(LEFT(INDEX(D162:K162,MIN(8,MAX(1,C162))),2)="令和",LEFT(INDEX(D162:K162,MIN(8,MAX(1,C162))),2)="平成",LEFT(INDEX(D162:K162,MIN(8,MAX(1,C162))),2)="昭和"),DATE(VALUE(MID(INDEX(D162:K162,MIN(8,MAX(1,C162))),3,FIND("年",INDEX(D162:K162,MIN(8,MAX(1,C162))))-3))+IF(LEFT(INDEX(D162:K162,MIN(8,MAX(1,C162))),2)="令和",2018,IF(LEFT(INDEX(D162:K162,MIN(8,MAX(1,C162))),2)="平成",1988,1925)),VALUE(MID(INDEX(D162:K162,MIN(8,MAX(1,C162))),FIND("年",INDEX(D162:K162,MIN(8,MAX(1,C162))))+1,FIND("月",INDEX(D162:K162,MIN(8,MAX(1,C162))))-FIND("年",INDEX(D162:K162,MIN(8,MAX(1,C162))))-1)),VALUE(SUBSTITUTE(MID(INDEX(D162:K162,MIN(8,MAX(1,C162))),FIND("月",INDEX(D162:K162,MIN(8,MAX(1,C162))))+1,10),"日",""))),DATE(VALUE(TRIM(MID(SUBSTITUTE(AA162,"/",REPT(" ",50)),1,50))),VALUE(TRIM(MID(SUBSTITUTE(AA162,"/",REPT(" ",50)),51,50))),VALUE(TRIM(MID(SUBSTITUTE(AA162,"/",REPT(" ",50)),101,50))))),IFERROR(DATEVALUE(INDEX(D162:K162,MIN(8,MAX(1,C162)))),"")))</f>
        <v/>
      </c>
      <c r="T162">
        <f>IF(B162="","",IF(AB162&lt;&gt;"",AB162,IFERROR(MATCH(SUBSTITUTE(SUBSTITUTE(P162," ",""),"　",""),入力!$AJ$5:$AJ$44,0),"")))</f>
        <v/>
      </c>
      <c r="U162">
        <f>IF(T162="","",INDEX(入力!$D$5:$D$44,T162))</f>
        <v/>
      </c>
      <c r="V162">
        <f>IF(B162="","",IF(T162="","要確認（名簿と照合できません）",IF(R162="","要確認（資格名がありません）",IF(S162="","要確認（取得日が読めません）",IF((IF(INDEX(入力!$N$5:$N$44,T162)=R162,1,0)+IF(INDEX(入力!$P$5:$P$44,T162)=R162,1,0)+IF(INDEX(入力!$R$5:$R$44,T162)=R162,1,0)+IF(INDEX(入力!$T$5:$T$44,T162)=R162,1,0)+IF(INDEX(入力!$V$5:$V$44,T162)=R162,1,0)+IF(INDEX(入力!$X$5:$X$44,T162)=R162,1,0))+(COUNTIFS($T$6:$T$205,T162,$R$6:$R$205,R162,$X$6:$X$205,"&lt;"&amp;X162))&gt;0,"重複","反映")))))</f>
        <v/>
      </c>
      <c r="W162">
        <f>IF(V162="反映",1,0)</f>
        <v/>
      </c>
      <c r="X162" t="n">
        <v>162</v>
      </c>
      <c r="Y162">
        <f>IF(W162=0,"",COUNTIFS($T$6:$T$205,T162,$W$6:$W$205,1,$S$6:$S$205,"&lt;"&amp;S162)+COUNTIFS($T$6:$T$205,T162,$W$6:$W$205,1,$S$6:$S$205,S162,$X$6:$X$205,"&lt;"&amp;X162)+1)</f>
        <v/>
      </c>
      <c r="Z162">
        <f>IF(Y162="","",T162&amp;"_"&amp;Y162)</f>
        <v/>
      </c>
      <c r="AA162">
        <f>SUBSTITUTE(SUBSTITUTE(SUBSTITUTE(SUBSTITUTE(SUBSTITUTE(INDEX(D162:K162,MIN(8,MAX(1,C162))),"年","/"),"月","/"),"日",""),"-","/"),".","/")</f>
        <v/>
      </c>
      <c r="AB162">
        <f>IFERROR(MATCH(O162,入力!$C$5:$C$44,0),"")</f>
        <v/>
      </c>
      <c r="AC162">
        <f>IF(AB162="","",INDEX(入力!$AJ$5:$AJ$44,AB162))</f>
        <v/>
      </c>
      <c r="AD162">
        <f>IF(INDEX($D162:$K162,IF(M162=1,2,1))=AC162,1,IF(INDEX($D162:$K162,IF(M162=1,2,1))&amp;INDEX($D162:$K162,IF(M162=1,2,1)+1)=AC162,2,IF(INDEX($D162:$K162,IF(M162=1,2,1))&amp;INDEX($D162:$K162,IF(M162=1,2,1)+1)&amp;INDEX($D162:$K162,IF(M162=1,2,1)+2)=AC162,3,IF(AB162&lt;&gt;"",2,IF(ISNUMBER(MATCH(INDEX($D162:$K162,IF(M162=1,2,1)),入力!$AJ$5:$AJ$44,0)),1,IF(ISNUMBER(MATCH(INDEX($D162:$K162,IF(M162=1,2,1))&amp;INDEX($D162:$K162,IF(M162=1,2,1)+1),入力!$AJ$5:$AJ$44,0)),2,IF(ISNUMBER(MATCH(INDEX($D162:$K162,IF(M162=1,2,1))&amp;INDEX($D162:$K162,IF(M162=1,2,1)+1)&amp;INDEX($D162:$K162,IF(M162=1,2,1)+2),入力!$AJ$5:$AJ$44,0)),3,2)))))))</f>
        <v/>
      </c>
    </row>
    <row r="163">
      <c r="A163" s="131" t="n"/>
      <c r="B163">
        <f>TRIM(SUBSTITUTE(SUBSTITUTE(SUBSTITUTE(A163,CHAR(9)," "),"　"," "),CHAR(160)," "))</f>
        <v/>
      </c>
      <c r="C163">
        <f>IF(B163="",0,LEN(B163)-LEN(SUBSTITUTE(B163," ",""))+1)</f>
        <v/>
      </c>
      <c r="D163">
        <f>IF(C163&gt;=1,TRIM(MID(SUBSTITUTE(B163," ",REPT(" ",200)),1,200)),"")</f>
        <v/>
      </c>
      <c r="E163">
        <f>IF(C163&gt;=2,TRIM(MID(SUBSTITUTE(B163," ",REPT(" ",200)),201,200)),"")</f>
        <v/>
      </c>
      <c r="F163">
        <f>IF(C163&gt;=3,TRIM(MID(SUBSTITUTE(B163," ",REPT(" ",200)),401,200)),"")</f>
        <v/>
      </c>
      <c r="G163">
        <f>IF(C163&gt;=4,TRIM(MID(SUBSTITUTE(B163," ",REPT(" ",200)),601,200)),"")</f>
        <v/>
      </c>
      <c r="H163">
        <f>IF(C163&gt;=5,TRIM(MID(SUBSTITUTE(B163," ",REPT(" ",200)),801,200)),"")</f>
        <v/>
      </c>
      <c r="I163">
        <f>IF(C163&gt;=6,TRIM(MID(SUBSTITUTE(B163," ",REPT(" ",200)),1001,200)),"")</f>
        <v/>
      </c>
      <c r="J163">
        <f>IF(C163&gt;=7,TRIM(MID(SUBSTITUTE(B163," ",REPT(" ",200)),1201,200)),"")</f>
        <v/>
      </c>
      <c r="K163">
        <f>IF(C163&gt;=8,TRIM(MID(SUBSTITUTE(B163," ",REPT(" ",200)),1401,200)),"")</f>
        <v/>
      </c>
      <c r="L163">
        <f>SUBSTITUTE(SUBSTITUTE(SUBSTITUTE(D163,"年","-"),"組","-"),"番","")</f>
        <v/>
      </c>
      <c r="M163">
        <f>IF(D163="",0,IF(ISNUMBER(VALUE(SUBSTITUTE(L163,"-",""))),1,0))</f>
        <v/>
      </c>
      <c r="N163">
        <f>IF(M163=0,"",IFERROR(VALUE(TRIM(MID(SUBSTITUTE(L163,"-",REPT(" ",100)),101,100))),""))</f>
        <v/>
      </c>
      <c r="O163">
        <f>IF(M163=0,"",IFERROR(VALUE(TRIM(RIGHT(SUBSTITUTE(L163,"-",REPT(" ",100)),100))),""))</f>
        <v/>
      </c>
      <c r="P163">
        <f>IF(B163="","",TRIM(INDEX($D163:$K163,IF(M163=1,2,1))&amp;IF(AD163&gt;=2," "&amp;INDEX($D163:$K163,IF(M163=1,2,1)+1),"")&amp;IF(AD163&gt;=3," "&amp;INDEX($D163:$K163,IF(M163=1,2,1)+2),"")))</f>
        <v/>
      </c>
      <c r="Q163">
        <f>IF(C163&lt;2,"",TRIM(IF(AND(2&gt;=(IF(M163=1,2,1)+AD163),2&lt;=C163-IF(S163="",0,1)),E163&amp;" ","")&amp;IF(AND(3&gt;=(IF(M163=1,2,1)+AD163),3&lt;=C163-IF(S163="",0,1)),F163&amp;" ","")&amp;IF(AND(4&gt;=(IF(M163=1,2,1)+AD163),4&lt;=C163-IF(S163="",0,1)),G163&amp;" ","")&amp;IF(AND(5&gt;=(IF(M163=1,2,1)+AD163),5&lt;=C163-IF(S163="",0,1)),H163&amp;" ","")&amp;IF(AND(6&gt;=(IF(M163=1,2,1)+AD163),6&lt;=C163-IF(S163="",0,1)),I163&amp;" ","")&amp;IF(AND(7&gt;=(IF(M163=1,2,1)+AD163),7&lt;=C163-IF(S163="",0,1)),J163&amp;" ","")&amp;IF(AND(8&gt;=(IF(M163=1,2,1)+AD163),8&lt;=C163-IF(S163="",0,1)),K163&amp;" ","")))</f>
        <v/>
      </c>
      <c r="R163">
        <f>IF(Q163="","",IFERROR(INDEX(資格マスタ!$B:$B,MATCH(ASC(SUBSTITUTE(SUBSTITUTE(Q163," ",""),"　","")),資格マスタ!$D:$D,0)),Q163))</f>
        <v/>
      </c>
      <c r="S163" s="132">
        <f>IF(C163&lt;2,"",IFERROR(IF(OR(LEFT(INDEX(D163:K163,MIN(8,MAX(1,C163))),2)="令和",LEFT(INDEX(D163:K163,MIN(8,MAX(1,C163))),2)="平成",LEFT(INDEX(D163:K163,MIN(8,MAX(1,C163))),2)="昭和"),DATE(VALUE(MID(INDEX(D163:K163,MIN(8,MAX(1,C163))),3,FIND("年",INDEX(D163:K163,MIN(8,MAX(1,C163))))-3))+IF(LEFT(INDEX(D163:K163,MIN(8,MAX(1,C163))),2)="令和",2018,IF(LEFT(INDEX(D163:K163,MIN(8,MAX(1,C163))),2)="平成",1988,1925)),VALUE(MID(INDEX(D163:K163,MIN(8,MAX(1,C163))),FIND("年",INDEX(D163:K163,MIN(8,MAX(1,C163))))+1,FIND("月",INDEX(D163:K163,MIN(8,MAX(1,C163))))-FIND("年",INDEX(D163:K163,MIN(8,MAX(1,C163))))-1)),VALUE(SUBSTITUTE(MID(INDEX(D163:K163,MIN(8,MAX(1,C163))),FIND("月",INDEX(D163:K163,MIN(8,MAX(1,C163))))+1,10),"日",""))),DATE(VALUE(TRIM(MID(SUBSTITUTE(AA163,"/",REPT(" ",50)),1,50))),VALUE(TRIM(MID(SUBSTITUTE(AA163,"/",REPT(" ",50)),51,50))),VALUE(TRIM(MID(SUBSTITUTE(AA163,"/",REPT(" ",50)),101,50))))),IFERROR(DATEVALUE(INDEX(D163:K163,MIN(8,MAX(1,C163)))),"")))</f>
        <v/>
      </c>
      <c r="T163">
        <f>IF(B163="","",IF(AB163&lt;&gt;"",AB163,IFERROR(MATCH(SUBSTITUTE(SUBSTITUTE(P163," ",""),"　",""),入力!$AJ$5:$AJ$44,0),"")))</f>
        <v/>
      </c>
      <c r="U163">
        <f>IF(T163="","",INDEX(入力!$D$5:$D$44,T163))</f>
        <v/>
      </c>
      <c r="V163">
        <f>IF(B163="","",IF(T163="","要確認（名簿と照合できません）",IF(R163="","要確認（資格名がありません）",IF(S163="","要確認（取得日が読めません）",IF((IF(INDEX(入力!$N$5:$N$44,T163)=R163,1,0)+IF(INDEX(入力!$P$5:$P$44,T163)=R163,1,0)+IF(INDEX(入力!$R$5:$R$44,T163)=R163,1,0)+IF(INDEX(入力!$T$5:$T$44,T163)=R163,1,0)+IF(INDEX(入力!$V$5:$V$44,T163)=R163,1,0)+IF(INDEX(入力!$X$5:$X$44,T163)=R163,1,0))+(COUNTIFS($T$6:$T$205,T163,$R$6:$R$205,R163,$X$6:$X$205,"&lt;"&amp;X163))&gt;0,"重複","反映")))))</f>
        <v/>
      </c>
      <c r="W163">
        <f>IF(V163="反映",1,0)</f>
        <v/>
      </c>
      <c r="X163" t="n">
        <v>163</v>
      </c>
      <c r="Y163">
        <f>IF(W163=0,"",COUNTIFS($T$6:$T$205,T163,$W$6:$W$205,1,$S$6:$S$205,"&lt;"&amp;S163)+COUNTIFS($T$6:$T$205,T163,$W$6:$W$205,1,$S$6:$S$205,S163,$X$6:$X$205,"&lt;"&amp;X163)+1)</f>
        <v/>
      </c>
      <c r="Z163">
        <f>IF(Y163="","",T163&amp;"_"&amp;Y163)</f>
        <v/>
      </c>
      <c r="AA163">
        <f>SUBSTITUTE(SUBSTITUTE(SUBSTITUTE(SUBSTITUTE(SUBSTITUTE(INDEX(D163:K163,MIN(8,MAX(1,C163))),"年","/"),"月","/"),"日",""),"-","/"),".","/")</f>
        <v/>
      </c>
      <c r="AB163">
        <f>IFERROR(MATCH(O163,入力!$C$5:$C$44,0),"")</f>
        <v/>
      </c>
      <c r="AC163">
        <f>IF(AB163="","",INDEX(入力!$AJ$5:$AJ$44,AB163))</f>
        <v/>
      </c>
      <c r="AD163">
        <f>IF(INDEX($D163:$K163,IF(M163=1,2,1))=AC163,1,IF(INDEX($D163:$K163,IF(M163=1,2,1))&amp;INDEX($D163:$K163,IF(M163=1,2,1)+1)=AC163,2,IF(INDEX($D163:$K163,IF(M163=1,2,1))&amp;INDEX($D163:$K163,IF(M163=1,2,1)+1)&amp;INDEX($D163:$K163,IF(M163=1,2,1)+2)=AC163,3,IF(AB163&lt;&gt;"",2,IF(ISNUMBER(MATCH(INDEX($D163:$K163,IF(M163=1,2,1)),入力!$AJ$5:$AJ$44,0)),1,IF(ISNUMBER(MATCH(INDEX($D163:$K163,IF(M163=1,2,1))&amp;INDEX($D163:$K163,IF(M163=1,2,1)+1),入力!$AJ$5:$AJ$44,0)),2,IF(ISNUMBER(MATCH(INDEX($D163:$K163,IF(M163=1,2,1))&amp;INDEX($D163:$K163,IF(M163=1,2,1)+1)&amp;INDEX($D163:$K163,IF(M163=1,2,1)+2),入力!$AJ$5:$AJ$44,0)),3,2)))))))</f>
        <v/>
      </c>
    </row>
    <row r="164">
      <c r="A164" s="131" t="n"/>
      <c r="B164">
        <f>TRIM(SUBSTITUTE(SUBSTITUTE(SUBSTITUTE(A164,CHAR(9)," "),"　"," "),CHAR(160)," "))</f>
        <v/>
      </c>
      <c r="C164">
        <f>IF(B164="",0,LEN(B164)-LEN(SUBSTITUTE(B164," ",""))+1)</f>
        <v/>
      </c>
      <c r="D164">
        <f>IF(C164&gt;=1,TRIM(MID(SUBSTITUTE(B164," ",REPT(" ",200)),1,200)),"")</f>
        <v/>
      </c>
      <c r="E164">
        <f>IF(C164&gt;=2,TRIM(MID(SUBSTITUTE(B164," ",REPT(" ",200)),201,200)),"")</f>
        <v/>
      </c>
      <c r="F164">
        <f>IF(C164&gt;=3,TRIM(MID(SUBSTITUTE(B164," ",REPT(" ",200)),401,200)),"")</f>
        <v/>
      </c>
      <c r="G164">
        <f>IF(C164&gt;=4,TRIM(MID(SUBSTITUTE(B164," ",REPT(" ",200)),601,200)),"")</f>
        <v/>
      </c>
      <c r="H164">
        <f>IF(C164&gt;=5,TRIM(MID(SUBSTITUTE(B164," ",REPT(" ",200)),801,200)),"")</f>
        <v/>
      </c>
      <c r="I164">
        <f>IF(C164&gt;=6,TRIM(MID(SUBSTITUTE(B164," ",REPT(" ",200)),1001,200)),"")</f>
        <v/>
      </c>
      <c r="J164">
        <f>IF(C164&gt;=7,TRIM(MID(SUBSTITUTE(B164," ",REPT(" ",200)),1201,200)),"")</f>
        <v/>
      </c>
      <c r="K164">
        <f>IF(C164&gt;=8,TRIM(MID(SUBSTITUTE(B164," ",REPT(" ",200)),1401,200)),"")</f>
        <v/>
      </c>
      <c r="L164">
        <f>SUBSTITUTE(SUBSTITUTE(SUBSTITUTE(D164,"年","-"),"組","-"),"番","")</f>
        <v/>
      </c>
      <c r="M164">
        <f>IF(D164="",0,IF(ISNUMBER(VALUE(SUBSTITUTE(L164,"-",""))),1,0))</f>
        <v/>
      </c>
      <c r="N164">
        <f>IF(M164=0,"",IFERROR(VALUE(TRIM(MID(SUBSTITUTE(L164,"-",REPT(" ",100)),101,100))),""))</f>
        <v/>
      </c>
      <c r="O164">
        <f>IF(M164=0,"",IFERROR(VALUE(TRIM(RIGHT(SUBSTITUTE(L164,"-",REPT(" ",100)),100))),""))</f>
        <v/>
      </c>
      <c r="P164">
        <f>IF(B164="","",TRIM(INDEX($D164:$K164,IF(M164=1,2,1))&amp;IF(AD164&gt;=2," "&amp;INDEX($D164:$K164,IF(M164=1,2,1)+1),"")&amp;IF(AD164&gt;=3," "&amp;INDEX($D164:$K164,IF(M164=1,2,1)+2),"")))</f>
        <v/>
      </c>
      <c r="Q164">
        <f>IF(C164&lt;2,"",TRIM(IF(AND(2&gt;=(IF(M164=1,2,1)+AD164),2&lt;=C164-IF(S164="",0,1)),E164&amp;" ","")&amp;IF(AND(3&gt;=(IF(M164=1,2,1)+AD164),3&lt;=C164-IF(S164="",0,1)),F164&amp;" ","")&amp;IF(AND(4&gt;=(IF(M164=1,2,1)+AD164),4&lt;=C164-IF(S164="",0,1)),G164&amp;" ","")&amp;IF(AND(5&gt;=(IF(M164=1,2,1)+AD164),5&lt;=C164-IF(S164="",0,1)),H164&amp;" ","")&amp;IF(AND(6&gt;=(IF(M164=1,2,1)+AD164),6&lt;=C164-IF(S164="",0,1)),I164&amp;" ","")&amp;IF(AND(7&gt;=(IF(M164=1,2,1)+AD164),7&lt;=C164-IF(S164="",0,1)),J164&amp;" ","")&amp;IF(AND(8&gt;=(IF(M164=1,2,1)+AD164),8&lt;=C164-IF(S164="",0,1)),K164&amp;" ","")))</f>
        <v/>
      </c>
      <c r="R164">
        <f>IF(Q164="","",IFERROR(INDEX(資格マスタ!$B:$B,MATCH(ASC(SUBSTITUTE(SUBSTITUTE(Q164," ",""),"　","")),資格マスタ!$D:$D,0)),Q164))</f>
        <v/>
      </c>
      <c r="S164" s="132">
        <f>IF(C164&lt;2,"",IFERROR(IF(OR(LEFT(INDEX(D164:K164,MIN(8,MAX(1,C164))),2)="令和",LEFT(INDEX(D164:K164,MIN(8,MAX(1,C164))),2)="平成",LEFT(INDEX(D164:K164,MIN(8,MAX(1,C164))),2)="昭和"),DATE(VALUE(MID(INDEX(D164:K164,MIN(8,MAX(1,C164))),3,FIND("年",INDEX(D164:K164,MIN(8,MAX(1,C164))))-3))+IF(LEFT(INDEX(D164:K164,MIN(8,MAX(1,C164))),2)="令和",2018,IF(LEFT(INDEX(D164:K164,MIN(8,MAX(1,C164))),2)="平成",1988,1925)),VALUE(MID(INDEX(D164:K164,MIN(8,MAX(1,C164))),FIND("年",INDEX(D164:K164,MIN(8,MAX(1,C164))))+1,FIND("月",INDEX(D164:K164,MIN(8,MAX(1,C164))))-FIND("年",INDEX(D164:K164,MIN(8,MAX(1,C164))))-1)),VALUE(SUBSTITUTE(MID(INDEX(D164:K164,MIN(8,MAX(1,C164))),FIND("月",INDEX(D164:K164,MIN(8,MAX(1,C164))))+1,10),"日",""))),DATE(VALUE(TRIM(MID(SUBSTITUTE(AA164,"/",REPT(" ",50)),1,50))),VALUE(TRIM(MID(SUBSTITUTE(AA164,"/",REPT(" ",50)),51,50))),VALUE(TRIM(MID(SUBSTITUTE(AA164,"/",REPT(" ",50)),101,50))))),IFERROR(DATEVALUE(INDEX(D164:K164,MIN(8,MAX(1,C164)))),"")))</f>
        <v/>
      </c>
      <c r="T164">
        <f>IF(B164="","",IF(AB164&lt;&gt;"",AB164,IFERROR(MATCH(SUBSTITUTE(SUBSTITUTE(P164," ",""),"　",""),入力!$AJ$5:$AJ$44,0),"")))</f>
        <v/>
      </c>
      <c r="U164">
        <f>IF(T164="","",INDEX(入力!$D$5:$D$44,T164))</f>
        <v/>
      </c>
      <c r="V164">
        <f>IF(B164="","",IF(T164="","要確認（名簿と照合できません）",IF(R164="","要確認（資格名がありません）",IF(S164="","要確認（取得日が読めません）",IF((IF(INDEX(入力!$N$5:$N$44,T164)=R164,1,0)+IF(INDEX(入力!$P$5:$P$44,T164)=R164,1,0)+IF(INDEX(入力!$R$5:$R$44,T164)=R164,1,0)+IF(INDEX(入力!$T$5:$T$44,T164)=R164,1,0)+IF(INDEX(入力!$V$5:$V$44,T164)=R164,1,0)+IF(INDEX(入力!$X$5:$X$44,T164)=R164,1,0))+(COUNTIFS($T$6:$T$205,T164,$R$6:$R$205,R164,$X$6:$X$205,"&lt;"&amp;X164))&gt;0,"重複","反映")))))</f>
        <v/>
      </c>
      <c r="W164">
        <f>IF(V164="反映",1,0)</f>
        <v/>
      </c>
      <c r="X164" t="n">
        <v>164</v>
      </c>
      <c r="Y164">
        <f>IF(W164=0,"",COUNTIFS($T$6:$T$205,T164,$W$6:$W$205,1,$S$6:$S$205,"&lt;"&amp;S164)+COUNTIFS($T$6:$T$205,T164,$W$6:$W$205,1,$S$6:$S$205,S164,$X$6:$X$205,"&lt;"&amp;X164)+1)</f>
        <v/>
      </c>
      <c r="Z164">
        <f>IF(Y164="","",T164&amp;"_"&amp;Y164)</f>
        <v/>
      </c>
      <c r="AA164">
        <f>SUBSTITUTE(SUBSTITUTE(SUBSTITUTE(SUBSTITUTE(SUBSTITUTE(INDEX(D164:K164,MIN(8,MAX(1,C164))),"年","/"),"月","/"),"日",""),"-","/"),".","/")</f>
        <v/>
      </c>
      <c r="AB164">
        <f>IFERROR(MATCH(O164,入力!$C$5:$C$44,0),"")</f>
        <v/>
      </c>
      <c r="AC164">
        <f>IF(AB164="","",INDEX(入力!$AJ$5:$AJ$44,AB164))</f>
        <v/>
      </c>
      <c r="AD164">
        <f>IF(INDEX($D164:$K164,IF(M164=1,2,1))=AC164,1,IF(INDEX($D164:$K164,IF(M164=1,2,1))&amp;INDEX($D164:$K164,IF(M164=1,2,1)+1)=AC164,2,IF(INDEX($D164:$K164,IF(M164=1,2,1))&amp;INDEX($D164:$K164,IF(M164=1,2,1)+1)&amp;INDEX($D164:$K164,IF(M164=1,2,1)+2)=AC164,3,IF(AB164&lt;&gt;"",2,IF(ISNUMBER(MATCH(INDEX($D164:$K164,IF(M164=1,2,1)),入力!$AJ$5:$AJ$44,0)),1,IF(ISNUMBER(MATCH(INDEX($D164:$K164,IF(M164=1,2,1))&amp;INDEX($D164:$K164,IF(M164=1,2,1)+1),入力!$AJ$5:$AJ$44,0)),2,IF(ISNUMBER(MATCH(INDEX($D164:$K164,IF(M164=1,2,1))&amp;INDEX($D164:$K164,IF(M164=1,2,1)+1)&amp;INDEX($D164:$K164,IF(M164=1,2,1)+2),入力!$AJ$5:$AJ$44,0)),3,2)))))))</f>
        <v/>
      </c>
    </row>
    <row r="165">
      <c r="A165" s="131" t="n"/>
      <c r="B165">
        <f>TRIM(SUBSTITUTE(SUBSTITUTE(SUBSTITUTE(A165,CHAR(9)," "),"　"," "),CHAR(160)," "))</f>
        <v/>
      </c>
      <c r="C165">
        <f>IF(B165="",0,LEN(B165)-LEN(SUBSTITUTE(B165," ",""))+1)</f>
        <v/>
      </c>
      <c r="D165">
        <f>IF(C165&gt;=1,TRIM(MID(SUBSTITUTE(B165," ",REPT(" ",200)),1,200)),"")</f>
        <v/>
      </c>
      <c r="E165">
        <f>IF(C165&gt;=2,TRIM(MID(SUBSTITUTE(B165," ",REPT(" ",200)),201,200)),"")</f>
        <v/>
      </c>
      <c r="F165">
        <f>IF(C165&gt;=3,TRIM(MID(SUBSTITUTE(B165," ",REPT(" ",200)),401,200)),"")</f>
        <v/>
      </c>
      <c r="G165">
        <f>IF(C165&gt;=4,TRIM(MID(SUBSTITUTE(B165," ",REPT(" ",200)),601,200)),"")</f>
        <v/>
      </c>
      <c r="H165">
        <f>IF(C165&gt;=5,TRIM(MID(SUBSTITUTE(B165," ",REPT(" ",200)),801,200)),"")</f>
        <v/>
      </c>
      <c r="I165">
        <f>IF(C165&gt;=6,TRIM(MID(SUBSTITUTE(B165," ",REPT(" ",200)),1001,200)),"")</f>
        <v/>
      </c>
      <c r="J165">
        <f>IF(C165&gt;=7,TRIM(MID(SUBSTITUTE(B165," ",REPT(" ",200)),1201,200)),"")</f>
        <v/>
      </c>
      <c r="K165">
        <f>IF(C165&gt;=8,TRIM(MID(SUBSTITUTE(B165," ",REPT(" ",200)),1401,200)),"")</f>
        <v/>
      </c>
      <c r="L165">
        <f>SUBSTITUTE(SUBSTITUTE(SUBSTITUTE(D165,"年","-"),"組","-"),"番","")</f>
        <v/>
      </c>
      <c r="M165">
        <f>IF(D165="",0,IF(ISNUMBER(VALUE(SUBSTITUTE(L165,"-",""))),1,0))</f>
        <v/>
      </c>
      <c r="N165">
        <f>IF(M165=0,"",IFERROR(VALUE(TRIM(MID(SUBSTITUTE(L165,"-",REPT(" ",100)),101,100))),""))</f>
        <v/>
      </c>
      <c r="O165">
        <f>IF(M165=0,"",IFERROR(VALUE(TRIM(RIGHT(SUBSTITUTE(L165,"-",REPT(" ",100)),100))),""))</f>
        <v/>
      </c>
      <c r="P165">
        <f>IF(B165="","",TRIM(INDEX($D165:$K165,IF(M165=1,2,1))&amp;IF(AD165&gt;=2," "&amp;INDEX($D165:$K165,IF(M165=1,2,1)+1),"")&amp;IF(AD165&gt;=3," "&amp;INDEX($D165:$K165,IF(M165=1,2,1)+2),"")))</f>
        <v/>
      </c>
      <c r="Q165">
        <f>IF(C165&lt;2,"",TRIM(IF(AND(2&gt;=(IF(M165=1,2,1)+AD165),2&lt;=C165-IF(S165="",0,1)),E165&amp;" ","")&amp;IF(AND(3&gt;=(IF(M165=1,2,1)+AD165),3&lt;=C165-IF(S165="",0,1)),F165&amp;" ","")&amp;IF(AND(4&gt;=(IF(M165=1,2,1)+AD165),4&lt;=C165-IF(S165="",0,1)),G165&amp;" ","")&amp;IF(AND(5&gt;=(IF(M165=1,2,1)+AD165),5&lt;=C165-IF(S165="",0,1)),H165&amp;" ","")&amp;IF(AND(6&gt;=(IF(M165=1,2,1)+AD165),6&lt;=C165-IF(S165="",0,1)),I165&amp;" ","")&amp;IF(AND(7&gt;=(IF(M165=1,2,1)+AD165),7&lt;=C165-IF(S165="",0,1)),J165&amp;" ","")&amp;IF(AND(8&gt;=(IF(M165=1,2,1)+AD165),8&lt;=C165-IF(S165="",0,1)),K165&amp;" ","")))</f>
        <v/>
      </c>
      <c r="R165">
        <f>IF(Q165="","",IFERROR(INDEX(資格マスタ!$B:$B,MATCH(ASC(SUBSTITUTE(SUBSTITUTE(Q165," ",""),"　","")),資格マスタ!$D:$D,0)),Q165))</f>
        <v/>
      </c>
      <c r="S165" s="132">
        <f>IF(C165&lt;2,"",IFERROR(IF(OR(LEFT(INDEX(D165:K165,MIN(8,MAX(1,C165))),2)="令和",LEFT(INDEX(D165:K165,MIN(8,MAX(1,C165))),2)="平成",LEFT(INDEX(D165:K165,MIN(8,MAX(1,C165))),2)="昭和"),DATE(VALUE(MID(INDEX(D165:K165,MIN(8,MAX(1,C165))),3,FIND("年",INDEX(D165:K165,MIN(8,MAX(1,C165))))-3))+IF(LEFT(INDEX(D165:K165,MIN(8,MAX(1,C165))),2)="令和",2018,IF(LEFT(INDEX(D165:K165,MIN(8,MAX(1,C165))),2)="平成",1988,1925)),VALUE(MID(INDEX(D165:K165,MIN(8,MAX(1,C165))),FIND("年",INDEX(D165:K165,MIN(8,MAX(1,C165))))+1,FIND("月",INDEX(D165:K165,MIN(8,MAX(1,C165))))-FIND("年",INDEX(D165:K165,MIN(8,MAX(1,C165))))-1)),VALUE(SUBSTITUTE(MID(INDEX(D165:K165,MIN(8,MAX(1,C165))),FIND("月",INDEX(D165:K165,MIN(8,MAX(1,C165))))+1,10),"日",""))),DATE(VALUE(TRIM(MID(SUBSTITUTE(AA165,"/",REPT(" ",50)),1,50))),VALUE(TRIM(MID(SUBSTITUTE(AA165,"/",REPT(" ",50)),51,50))),VALUE(TRIM(MID(SUBSTITUTE(AA165,"/",REPT(" ",50)),101,50))))),IFERROR(DATEVALUE(INDEX(D165:K165,MIN(8,MAX(1,C165)))),"")))</f>
        <v/>
      </c>
      <c r="T165">
        <f>IF(B165="","",IF(AB165&lt;&gt;"",AB165,IFERROR(MATCH(SUBSTITUTE(SUBSTITUTE(P165," ",""),"　",""),入力!$AJ$5:$AJ$44,0),"")))</f>
        <v/>
      </c>
      <c r="U165">
        <f>IF(T165="","",INDEX(入力!$D$5:$D$44,T165))</f>
        <v/>
      </c>
      <c r="V165">
        <f>IF(B165="","",IF(T165="","要確認（名簿と照合できません）",IF(R165="","要確認（資格名がありません）",IF(S165="","要確認（取得日が読めません）",IF((IF(INDEX(入力!$N$5:$N$44,T165)=R165,1,0)+IF(INDEX(入力!$P$5:$P$44,T165)=R165,1,0)+IF(INDEX(入力!$R$5:$R$44,T165)=R165,1,0)+IF(INDEX(入力!$T$5:$T$44,T165)=R165,1,0)+IF(INDEX(入力!$V$5:$V$44,T165)=R165,1,0)+IF(INDEX(入力!$X$5:$X$44,T165)=R165,1,0))+(COUNTIFS($T$6:$T$205,T165,$R$6:$R$205,R165,$X$6:$X$205,"&lt;"&amp;X165))&gt;0,"重複","反映")))))</f>
        <v/>
      </c>
      <c r="W165">
        <f>IF(V165="反映",1,0)</f>
        <v/>
      </c>
      <c r="X165" t="n">
        <v>165</v>
      </c>
      <c r="Y165">
        <f>IF(W165=0,"",COUNTIFS($T$6:$T$205,T165,$W$6:$W$205,1,$S$6:$S$205,"&lt;"&amp;S165)+COUNTIFS($T$6:$T$205,T165,$W$6:$W$205,1,$S$6:$S$205,S165,$X$6:$X$205,"&lt;"&amp;X165)+1)</f>
        <v/>
      </c>
      <c r="Z165">
        <f>IF(Y165="","",T165&amp;"_"&amp;Y165)</f>
        <v/>
      </c>
      <c r="AA165">
        <f>SUBSTITUTE(SUBSTITUTE(SUBSTITUTE(SUBSTITUTE(SUBSTITUTE(INDEX(D165:K165,MIN(8,MAX(1,C165))),"年","/"),"月","/"),"日",""),"-","/"),".","/")</f>
        <v/>
      </c>
      <c r="AB165">
        <f>IFERROR(MATCH(O165,入力!$C$5:$C$44,0),"")</f>
        <v/>
      </c>
      <c r="AC165">
        <f>IF(AB165="","",INDEX(入力!$AJ$5:$AJ$44,AB165))</f>
        <v/>
      </c>
      <c r="AD165">
        <f>IF(INDEX($D165:$K165,IF(M165=1,2,1))=AC165,1,IF(INDEX($D165:$K165,IF(M165=1,2,1))&amp;INDEX($D165:$K165,IF(M165=1,2,1)+1)=AC165,2,IF(INDEX($D165:$K165,IF(M165=1,2,1))&amp;INDEX($D165:$K165,IF(M165=1,2,1)+1)&amp;INDEX($D165:$K165,IF(M165=1,2,1)+2)=AC165,3,IF(AB165&lt;&gt;"",2,IF(ISNUMBER(MATCH(INDEX($D165:$K165,IF(M165=1,2,1)),入力!$AJ$5:$AJ$44,0)),1,IF(ISNUMBER(MATCH(INDEX($D165:$K165,IF(M165=1,2,1))&amp;INDEX($D165:$K165,IF(M165=1,2,1)+1),入力!$AJ$5:$AJ$44,0)),2,IF(ISNUMBER(MATCH(INDEX($D165:$K165,IF(M165=1,2,1))&amp;INDEX($D165:$K165,IF(M165=1,2,1)+1)&amp;INDEX($D165:$K165,IF(M165=1,2,1)+2),入力!$AJ$5:$AJ$44,0)),3,2)))))))</f>
        <v/>
      </c>
    </row>
    <row r="166">
      <c r="A166" s="131" t="n"/>
      <c r="B166">
        <f>TRIM(SUBSTITUTE(SUBSTITUTE(SUBSTITUTE(A166,CHAR(9)," "),"　"," "),CHAR(160)," "))</f>
        <v/>
      </c>
      <c r="C166">
        <f>IF(B166="",0,LEN(B166)-LEN(SUBSTITUTE(B166," ",""))+1)</f>
        <v/>
      </c>
      <c r="D166">
        <f>IF(C166&gt;=1,TRIM(MID(SUBSTITUTE(B166," ",REPT(" ",200)),1,200)),"")</f>
        <v/>
      </c>
      <c r="E166">
        <f>IF(C166&gt;=2,TRIM(MID(SUBSTITUTE(B166," ",REPT(" ",200)),201,200)),"")</f>
        <v/>
      </c>
      <c r="F166">
        <f>IF(C166&gt;=3,TRIM(MID(SUBSTITUTE(B166," ",REPT(" ",200)),401,200)),"")</f>
        <v/>
      </c>
      <c r="G166">
        <f>IF(C166&gt;=4,TRIM(MID(SUBSTITUTE(B166," ",REPT(" ",200)),601,200)),"")</f>
        <v/>
      </c>
      <c r="H166">
        <f>IF(C166&gt;=5,TRIM(MID(SUBSTITUTE(B166," ",REPT(" ",200)),801,200)),"")</f>
        <v/>
      </c>
      <c r="I166">
        <f>IF(C166&gt;=6,TRIM(MID(SUBSTITUTE(B166," ",REPT(" ",200)),1001,200)),"")</f>
        <v/>
      </c>
      <c r="J166">
        <f>IF(C166&gt;=7,TRIM(MID(SUBSTITUTE(B166," ",REPT(" ",200)),1201,200)),"")</f>
        <v/>
      </c>
      <c r="K166">
        <f>IF(C166&gt;=8,TRIM(MID(SUBSTITUTE(B166," ",REPT(" ",200)),1401,200)),"")</f>
        <v/>
      </c>
      <c r="L166">
        <f>SUBSTITUTE(SUBSTITUTE(SUBSTITUTE(D166,"年","-"),"組","-"),"番","")</f>
        <v/>
      </c>
      <c r="M166">
        <f>IF(D166="",0,IF(ISNUMBER(VALUE(SUBSTITUTE(L166,"-",""))),1,0))</f>
        <v/>
      </c>
      <c r="N166">
        <f>IF(M166=0,"",IFERROR(VALUE(TRIM(MID(SUBSTITUTE(L166,"-",REPT(" ",100)),101,100))),""))</f>
        <v/>
      </c>
      <c r="O166">
        <f>IF(M166=0,"",IFERROR(VALUE(TRIM(RIGHT(SUBSTITUTE(L166,"-",REPT(" ",100)),100))),""))</f>
        <v/>
      </c>
      <c r="P166">
        <f>IF(B166="","",TRIM(INDEX($D166:$K166,IF(M166=1,2,1))&amp;IF(AD166&gt;=2," "&amp;INDEX($D166:$K166,IF(M166=1,2,1)+1),"")&amp;IF(AD166&gt;=3," "&amp;INDEX($D166:$K166,IF(M166=1,2,1)+2),"")))</f>
        <v/>
      </c>
      <c r="Q166">
        <f>IF(C166&lt;2,"",TRIM(IF(AND(2&gt;=(IF(M166=1,2,1)+AD166),2&lt;=C166-IF(S166="",0,1)),E166&amp;" ","")&amp;IF(AND(3&gt;=(IF(M166=1,2,1)+AD166),3&lt;=C166-IF(S166="",0,1)),F166&amp;" ","")&amp;IF(AND(4&gt;=(IF(M166=1,2,1)+AD166),4&lt;=C166-IF(S166="",0,1)),G166&amp;" ","")&amp;IF(AND(5&gt;=(IF(M166=1,2,1)+AD166),5&lt;=C166-IF(S166="",0,1)),H166&amp;" ","")&amp;IF(AND(6&gt;=(IF(M166=1,2,1)+AD166),6&lt;=C166-IF(S166="",0,1)),I166&amp;" ","")&amp;IF(AND(7&gt;=(IF(M166=1,2,1)+AD166),7&lt;=C166-IF(S166="",0,1)),J166&amp;" ","")&amp;IF(AND(8&gt;=(IF(M166=1,2,1)+AD166),8&lt;=C166-IF(S166="",0,1)),K166&amp;" ","")))</f>
        <v/>
      </c>
      <c r="R166">
        <f>IF(Q166="","",IFERROR(INDEX(資格マスタ!$B:$B,MATCH(ASC(SUBSTITUTE(SUBSTITUTE(Q166," ",""),"　","")),資格マスタ!$D:$D,0)),Q166))</f>
        <v/>
      </c>
      <c r="S166" s="132">
        <f>IF(C166&lt;2,"",IFERROR(IF(OR(LEFT(INDEX(D166:K166,MIN(8,MAX(1,C166))),2)="令和",LEFT(INDEX(D166:K166,MIN(8,MAX(1,C166))),2)="平成",LEFT(INDEX(D166:K166,MIN(8,MAX(1,C166))),2)="昭和"),DATE(VALUE(MID(INDEX(D166:K166,MIN(8,MAX(1,C166))),3,FIND("年",INDEX(D166:K166,MIN(8,MAX(1,C166))))-3))+IF(LEFT(INDEX(D166:K166,MIN(8,MAX(1,C166))),2)="令和",2018,IF(LEFT(INDEX(D166:K166,MIN(8,MAX(1,C166))),2)="平成",1988,1925)),VALUE(MID(INDEX(D166:K166,MIN(8,MAX(1,C166))),FIND("年",INDEX(D166:K166,MIN(8,MAX(1,C166))))+1,FIND("月",INDEX(D166:K166,MIN(8,MAX(1,C166))))-FIND("年",INDEX(D166:K166,MIN(8,MAX(1,C166))))-1)),VALUE(SUBSTITUTE(MID(INDEX(D166:K166,MIN(8,MAX(1,C166))),FIND("月",INDEX(D166:K166,MIN(8,MAX(1,C166))))+1,10),"日",""))),DATE(VALUE(TRIM(MID(SUBSTITUTE(AA166,"/",REPT(" ",50)),1,50))),VALUE(TRIM(MID(SUBSTITUTE(AA166,"/",REPT(" ",50)),51,50))),VALUE(TRIM(MID(SUBSTITUTE(AA166,"/",REPT(" ",50)),101,50))))),IFERROR(DATEVALUE(INDEX(D166:K166,MIN(8,MAX(1,C166)))),"")))</f>
        <v/>
      </c>
      <c r="T166">
        <f>IF(B166="","",IF(AB166&lt;&gt;"",AB166,IFERROR(MATCH(SUBSTITUTE(SUBSTITUTE(P166," ",""),"　",""),入力!$AJ$5:$AJ$44,0),"")))</f>
        <v/>
      </c>
      <c r="U166">
        <f>IF(T166="","",INDEX(入力!$D$5:$D$44,T166))</f>
        <v/>
      </c>
      <c r="V166">
        <f>IF(B166="","",IF(T166="","要確認（名簿と照合できません）",IF(R166="","要確認（資格名がありません）",IF(S166="","要確認（取得日が読めません）",IF((IF(INDEX(入力!$N$5:$N$44,T166)=R166,1,0)+IF(INDEX(入力!$P$5:$P$44,T166)=R166,1,0)+IF(INDEX(入力!$R$5:$R$44,T166)=R166,1,0)+IF(INDEX(入力!$T$5:$T$44,T166)=R166,1,0)+IF(INDEX(入力!$V$5:$V$44,T166)=R166,1,0)+IF(INDEX(入力!$X$5:$X$44,T166)=R166,1,0))+(COUNTIFS($T$6:$T$205,T166,$R$6:$R$205,R166,$X$6:$X$205,"&lt;"&amp;X166))&gt;0,"重複","反映")))))</f>
        <v/>
      </c>
      <c r="W166">
        <f>IF(V166="反映",1,0)</f>
        <v/>
      </c>
      <c r="X166" t="n">
        <v>166</v>
      </c>
      <c r="Y166">
        <f>IF(W166=0,"",COUNTIFS($T$6:$T$205,T166,$W$6:$W$205,1,$S$6:$S$205,"&lt;"&amp;S166)+COUNTIFS($T$6:$T$205,T166,$W$6:$W$205,1,$S$6:$S$205,S166,$X$6:$X$205,"&lt;"&amp;X166)+1)</f>
        <v/>
      </c>
      <c r="Z166">
        <f>IF(Y166="","",T166&amp;"_"&amp;Y166)</f>
        <v/>
      </c>
      <c r="AA166">
        <f>SUBSTITUTE(SUBSTITUTE(SUBSTITUTE(SUBSTITUTE(SUBSTITUTE(INDEX(D166:K166,MIN(8,MAX(1,C166))),"年","/"),"月","/"),"日",""),"-","/"),".","/")</f>
        <v/>
      </c>
      <c r="AB166">
        <f>IFERROR(MATCH(O166,入力!$C$5:$C$44,0),"")</f>
        <v/>
      </c>
      <c r="AC166">
        <f>IF(AB166="","",INDEX(入力!$AJ$5:$AJ$44,AB166))</f>
        <v/>
      </c>
      <c r="AD166">
        <f>IF(INDEX($D166:$K166,IF(M166=1,2,1))=AC166,1,IF(INDEX($D166:$K166,IF(M166=1,2,1))&amp;INDEX($D166:$K166,IF(M166=1,2,1)+1)=AC166,2,IF(INDEX($D166:$K166,IF(M166=1,2,1))&amp;INDEX($D166:$K166,IF(M166=1,2,1)+1)&amp;INDEX($D166:$K166,IF(M166=1,2,1)+2)=AC166,3,IF(AB166&lt;&gt;"",2,IF(ISNUMBER(MATCH(INDEX($D166:$K166,IF(M166=1,2,1)),入力!$AJ$5:$AJ$44,0)),1,IF(ISNUMBER(MATCH(INDEX($D166:$K166,IF(M166=1,2,1))&amp;INDEX($D166:$K166,IF(M166=1,2,1)+1),入力!$AJ$5:$AJ$44,0)),2,IF(ISNUMBER(MATCH(INDEX($D166:$K166,IF(M166=1,2,1))&amp;INDEX($D166:$K166,IF(M166=1,2,1)+1)&amp;INDEX($D166:$K166,IF(M166=1,2,1)+2),入力!$AJ$5:$AJ$44,0)),3,2)))))))</f>
        <v/>
      </c>
    </row>
    <row r="167">
      <c r="A167" s="131" t="n"/>
      <c r="B167">
        <f>TRIM(SUBSTITUTE(SUBSTITUTE(SUBSTITUTE(A167,CHAR(9)," "),"　"," "),CHAR(160)," "))</f>
        <v/>
      </c>
      <c r="C167">
        <f>IF(B167="",0,LEN(B167)-LEN(SUBSTITUTE(B167," ",""))+1)</f>
        <v/>
      </c>
      <c r="D167">
        <f>IF(C167&gt;=1,TRIM(MID(SUBSTITUTE(B167," ",REPT(" ",200)),1,200)),"")</f>
        <v/>
      </c>
      <c r="E167">
        <f>IF(C167&gt;=2,TRIM(MID(SUBSTITUTE(B167," ",REPT(" ",200)),201,200)),"")</f>
        <v/>
      </c>
      <c r="F167">
        <f>IF(C167&gt;=3,TRIM(MID(SUBSTITUTE(B167," ",REPT(" ",200)),401,200)),"")</f>
        <v/>
      </c>
      <c r="G167">
        <f>IF(C167&gt;=4,TRIM(MID(SUBSTITUTE(B167," ",REPT(" ",200)),601,200)),"")</f>
        <v/>
      </c>
      <c r="H167">
        <f>IF(C167&gt;=5,TRIM(MID(SUBSTITUTE(B167," ",REPT(" ",200)),801,200)),"")</f>
        <v/>
      </c>
      <c r="I167">
        <f>IF(C167&gt;=6,TRIM(MID(SUBSTITUTE(B167," ",REPT(" ",200)),1001,200)),"")</f>
        <v/>
      </c>
      <c r="J167">
        <f>IF(C167&gt;=7,TRIM(MID(SUBSTITUTE(B167," ",REPT(" ",200)),1201,200)),"")</f>
        <v/>
      </c>
      <c r="K167">
        <f>IF(C167&gt;=8,TRIM(MID(SUBSTITUTE(B167," ",REPT(" ",200)),1401,200)),"")</f>
        <v/>
      </c>
      <c r="L167">
        <f>SUBSTITUTE(SUBSTITUTE(SUBSTITUTE(D167,"年","-"),"組","-"),"番","")</f>
        <v/>
      </c>
      <c r="M167">
        <f>IF(D167="",0,IF(ISNUMBER(VALUE(SUBSTITUTE(L167,"-",""))),1,0))</f>
        <v/>
      </c>
      <c r="N167">
        <f>IF(M167=0,"",IFERROR(VALUE(TRIM(MID(SUBSTITUTE(L167,"-",REPT(" ",100)),101,100))),""))</f>
        <v/>
      </c>
      <c r="O167">
        <f>IF(M167=0,"",IFERROR(VALUE(TRIM(RIGHT(SUBSTITUTE(L167,"-",REPT(" ",100)),100))),""))</f>
        <v/>
      </c>
      <c r="P167">
        <f>IF(B167="","",TRIM(INDEX($D167:$K167,IF(M167=1,2,1))&amp;IF(AD167&gt;=2," "&amp;INDEX($D167:$K167,IF(M167=1,2,1)+1),"")&amp;IF(AD167&gt;=3," "&amp;INDEX($D167:$K167,IF(M167=1,2,1)+2),"")))</f>
        <v/>
      </c>
      <c r="Q167">
        <f>IF(C167&lt;2,"",TRIM(IF(AND(2&gt;=(IF(M167=1,2,1)+AD167),2&lt;=C167-IF(S167="",0,1)),E167&amp;" ","")&amp;IF(AND(3&gt;=(IF(M167=1,2,1)+AD167),3&lt;=C167-IF(S167="",0,1)),F167&amp;" ","")&amp;IF(AND(4&gt;=(IF(M167=1,2,1)+AD167),4&lt;=C167-IF(S167="",0,1)),G167&amp;" ","")&amp;IF(AND(5&gt;=(IF(M167=1,2,1)+AD167),5&lt;=C167-IF(S167="",0,1)),H167&amp;" ","")&amp;IF(AND(6&gt;=(IF(M167=1,2,1)+AD167),6&lt;=C167-IF(S167="",0,1)),I167&amp;" ","")&amp;IF(AND(7&gt;=(IF(M167=1,2,1)+AD167),7&lt;=C167-IF(S167="",0,1)),J167&amp;" ","")&amp;IF(AND(8&gt;=(IF(M167=1,2,1)+AD167),8&lt;=C167-IF(S167="",0,1)),K167&amp;" ","")))</f>
        <v/>
      </c>
      <c r="R167">
        <f>IF(Q167="","",IFERROR(INDEX(資格マスタ!$B:$B,MATCH(ASC(SUBSTITUTE(SUBSTITUTE(Q167," ",""),"　","")),資格マスタ!$D:$D,0)),Q167))</f>
        <v/>
      </c>
      <c r="S167" s="132">
        <f>IF(C167&lt;2,"",IFERROR(IF(OR(LEFT(INDEX(D167:K167,MIN(8,MAX(1,C167))),2)="令和",LEFT(INDEX(D167:K167,MIN(8,MAX(1,C167))),2)="平成",LEFT(INDEX(D167:K167,MIN(8,MAX(1,C167))),2)="昭和"),DATE(VALUE(MID(INDEX(D167:K167,MIN(8,MAX(1,C167))),3,FIND("年",INDEX(D167:K167,MIN(8,MAX(1,C167))))-3))+IF(LEFT(INDEX(D167:K167,MIN(8,MAX(1,C167))),2)="令和",2018,IF(LEFT(INDEX(D167:K167,MIN(8,MAX(1,C167))),2)="平成",1988,1925)),VALUE(MID(INDEX(D167:K167,MIN(8,MAX(1,C167))),FIND("年",INDEX(D167:K167,MIN(8,MAX(1,C167))))+1,FIND("月",INDEX(D167:K167,MIN(8,MAX(1,C167))))-FIND("年",INDEX(D167:K167,MIN(8,MAX(1,C167))))-1)),VALUE(SUBSTITUTE(MID(INDEX(D167:K167,MIN(8,MAX(1,C167))),FIND("月",INDEX(D167:K167,MIN(8,MAX(1,C167))))+1,10),"日",""))),DATE(VALUE(TRIM(MID(SUBSTITUTE(AA167,"/",REPT(" ",50)),1,50))),VALUE(TRIM(MID(SUBSTITUTE(AA167,"/",REPT(" ",50)),51,50))),VALUE(TRIM(MID(SUBSTITUTE(AA167,"/",REPT(" ",50)),101,50))))),IFERROR(DATEVALUE(INDEX(D167:K167,MIN(8,MAX(1,C167)))),"")))</f>
        <v/>
      </c>
      <c r="T167">
        <f>IF(B167="","",IF(AB167&lt;&gt;"",AB167,IFERROR(MATCH(SUBSTITUTE(SUBSTITUTE(P167," ",""),"　",""),入力!$AJ$5:$AJ$44,0),"")))</f>
        <v/>
      </c>
      <c r="U167">
        <f>IF(T167="","",INDEX(入力!$D$5:$D$44,T167))</f>
        <v/>
      </c>
      <c r="V167">
        <f>IF(B167="","",IF(T167="","要確認（名簿と照合できません）",IF(R167="","要確認（資格名がありません）",IF(S167="","要確認（取得日が読めません）",IF((IF(INDEX(入力!$N$5:$N$44,T167)=R167,1,0)+IF(INDEX(入力!$P$5:$P$44,T167)=R167,1,0)+IF(INDEX(入力!$R$5:$R$44,T167)=R167,1,0)+IF(INDEX(入力!$T$5:$T$44,T167)=R167,1,0)+IF(INDEX(入力!$V$5:$V$44,T167)=R167,1,0)+IF(INDEX(入力!$X$5:$X$44,T167)=R167,1,0))+(COUNTIFS($T$6:$T$205,T167,$R$6:$R$205,R167,$X$6:$X$205,"&lt;"&amp;X167))&gt;0,"重複","反映")))))</f>
        <v/>
      </c>
      <c r="W167">
        <f>IF(V167="反映",1,0)</f>
        <v/>
      </c>
      <c r="X167" t="n">
        <v>167</v>
      </c>
      <c r="Y167">
        <f>IF(W167=0,"",COUNTIFS($T$6:$T$205,T167,$W$6:$W$205,1,$S$6:$S$205,"&lt;"&amp;S167)+COUNTIFS($T$6:$T$205,T167,$W$6:$W$205,1,$S$6:$S$205,S167,$X$6:$X$205,"&lt;"&amp;X167)+1)</f>
        <v/>
      </c>
      <c r="Z167">
        <f>IF(Y167="","",T167&amp;"_"&amp;Y167)</f>
        <v/>
      </c>
      <c r="AA167">
        <f>SUBSTITUTE(SUBSTITUTE(SUBSTITUTE(SUBSTITUTE(SUBSTITUTE(INDEX(D167:K167,MIN(8,MAX(1,C167))),"年","/"),"月","/"),"日",""),"-","/"),".","/")</f>
        <v/>
      </c>
      <c r="AB167">
        <f>IFERROR(MATCH(O167,入力!$C$5:$C$44,0),"")</f>
        <v/>
      </c>
      <c r="AC167">
        <f>IF(AB167="","",INDEX(入力!$AJ$5:$AJ$44,AB167))</f>
        <v/>
      </c>
      <c r="AD167">
        <f>IF(INDEX($D167:$K167,IF(M167=1,2,1))=AC167,1,IF(INDEX($D167:$K167,IF(M167=1,2,1))&amp;INDEX($D167:$K167,IF(M167=1,2,1)+1)=AC167,2,IF(INDEX($D167:$K167,IF(M167=1,2,1))&amp;INDEX($D167:$K167,IF(M167=1,2,1)+1)&amp;INDEX($D167:$K167,IF(M167=1,2,1)+2)=AC167,3,IF(AB167&lt;&gt;"",2,IF(ISNUMBER(MATCH(INDEX($D167:$K167,IF(M167=1,2,1)),入力!$AJ$5:$AJ$44,0)),1,IF(ISNUMBER(MATCH(INDEX($D167:$K167,IF(M167=1,2,1))&amp;INDEX($D167:$K167,IF(M167=1,2,1)+1),入力!$AJ$5:$AJ$44,0)),2,IF(ISNUMBER(MATCH(INDEX($D167:$K167,IF(M167=1,2,1))&amp;INDEX($D167:$K167,IF(M167=1,2,1)+1)&amp;INDEX($D167:$K167,IF(M167=1,2,1)+2),入力!$AJ$5:$AJ$44,0)),3,2)))))))</f>
        <v/>
      </c>
    </row>
    <row r="168">
      <c r="A168" s="131" t="n"/>
      <c r="B168">
        <f>TRIM(SUBSTITUTE(SUBSTITUTE(SUBSTITUTE(A168,CHAR(9)," "),"　"," "),CHAR(160)," "))</f>
        <v/>
      </c>
      <c r="C168">
        <f>IF(B168="",0,LEN(B168)-LEN(SUBSTITUTE(B168," ",""))+1)</f>
        <v/>
      </c>
      <c r="D168">
        <f>IF(C168&gt;=1,TRIM(MID(SUBSTITUTE(B168," ",REPT(" ",200)),1,200)),"")</f>
        <v/>
      </c>
      <c r="E168">
        <f>IF(C168&gt;=2,TRIM(MID(SUBSTITUTE(B168," ",REPT(" ",200)),201,200)),"")</f>
        <v/>
      </c>
      <c r="F168">
        <f>IF(C168&gt;=3,TRIM(MID(SUBSTITUTE(B168," ",REPT(" ",200)),401,200)),"")</f>
        <v/>
      </c>
      <c r="G168">
        <f>IF(C168&gt;=4,TRIM(MID(SUBSTITUTE(B168," ",REPT(" ",200)),601,200)),"")</f>
        <v/>
      </c>
      <c r="H168">
        <f>IF(C168&gt;=5,TRIM(MID(SUBSTITUTE(B168," ",REPT(" ",200)),801,200)),"")</f>
        <v/>
      </c>
      <c r="I168">
        <f>IF(C168&gt;=6,TRIM(MID(SUBSTITUTE(B168," ",REPT(" ",200)),1001,200)),"")</f>
        <v/>
      </c>
      <c r="J168">
        <f>IF(C168&gt;=7,TRIM(MID(SUBSTITUTE(B168," ",REPT(" ",200)),1201,200)),"")</f>
        <v/>
      </c>
      <c r="K168">
        <f>IF(C168&gt;=8,TRIM(MID(SUBSTITUTE(B168," ",REPT(" ",200)),1401,200)),"")</f>
        <v/>
      </c>
      <c r="L168">
        <f>SUBSTITUTE(SUBSTITUTE(SUBSTITUTE(D168,"年","-"),"組","-"),"番","")</f>
        <v/>
      </c>
      <c r="M168">
        <f>IF(D168="",0,IF(ISNUMBER(VALUE(SUBSTITUTE(L168,"-",""))),1,0))</f>
        <v/>
      </c>
      <c r="N168">
        <f>IF(M168=0,"",IFERROR(VALUE(TRIM(MID(SUBSTITUTE(L168,"-",REPT(" ",100)),101,100))),""))</f>
        <v/>
      </c>
      <c r="O168">
        <f>IF(M168=0,"",IFERROR(VALUE(TRIM(RIGHT(SUBSTITUTE(L168,"-",REPT(" ",100)),100))),""))</f>
        <v/>
      </c>
      <c r="P168">
        <f>IF(B168="","",TRIM(INDEX($D168:$K168,IF(M168=1,2,1))&amp;IF(AD168&gt;=2," "&amp;INDEX($D168:$K168,IF(M168=1,2,1)+1),"")&amp;IF(AD168&gt;=3," "&amp;INDEX($D168:$K168,IF(M168=1,2,1)+2),"")))</f>
        <v/>
      </c>
      <c r="Q168">
        <f>IF(C168&lt;2,"",TRIM(IF(AND(2&gt;=(IF(M168=1,2,1)+AD168),2&lt;=C168-IF(S168="",0,1)),E168&amp;" ","")&amp;IF(AND(3&gt;=(IF(M168=1,2,1)+AD168),3&lt;=C168-IF(S168="",0,1)),F168&amp;" ","")&amp;IF(AND(4&gt;=(IF(M168=1,2,1)+AD168),4&lt;=C168-IF(S168="",0,1)),G168&amp;" ","")&amp;IF(AND(5&gt;=(IF(M168=1,2,1)+AD168),5&lt;=C168-IF(S168="",0,1)),H168&amp;" ","")&amp;IF(AND(6&gt;=(IF(M168=1,2,1)+AD168),6&lt;=C168-IF(S168="",0,1)),I168&amp;" ","")&amp;IF(AND(7&gt;=(IF(M168=1,2,1)+AD168),7&lt;=C168-IF(S168="",0,1)),J168&amp;" ","")&amp;IF(AND(8&gt;=(IF(M168=1,2,1)+AD168),8&lt;=C168-IF(S168="",0,1)),K168&amp;" ","")))</f>
        <v/>
      </c>
      <c r="R168">
        <f>IF(Q168="","",IFERROR(INDEX(資格マスタ!$B:$B,MATCH(ASC(SUBSTITUTE(SUBSTITUTE(Q168," ",""),"　","")),資格マスタ!$D:$D,0)),Q168))</f>
        <v/>
      </c>
      <c r="S168" s="132">
        <f>IF(C168&lt;2,"",IFERROR(IF(OR(LEFT(INDEX(D168:K168,MIN(8,MAX(1,C168))),2)="令和",LEFT(INDEX(D168:K168,MIN(8,MAX(1,C168))),2)="平成",LEFT(INDEX(D168:K168,MIN(8,MAX(1,C168))),2)="昭和"),DATE(VALUE(MID(INDEX(D168:K168,MIN(8,MAX(1,C168))),3,FIND("年",INDEX(D168:K168,MIN(8,MAX(1,C168))))-3))+IF(LEFT(INDEX(D168:K168,MIN(8,MAX(1,C168))),2)="令和",2018,IF(LEFT(INDEX(D168:K168,MIN(8,MAX(1,C168))),2)="平成",1988,1925)),VALUE(MID(INDEX(D168:K168,MIN(8,MAX(1,C168))),FIND("年",INDEX(D168:K168,MIN(8,MAX(1,C168))))+1,FIND("月",INDEX(D168:K168,MIN(8,MAX(1,C168))))-FIND("年",INDEX(D168:K168,MIN(8,MAX(1,C168))))-1)),VALUE(SUBSTITUTE(MID(INDEX(D168:K168,MIN(8,MAX(1,C168))),FIND("月",INDEX(D168:K168,MIN(8,MAX(1,C168))))+1,10),"日",""))),DATE(VALUE(TRIM(MID(SUBSTITUTE(AA168,"/",REPT(" ",50)),1,50))),VALUE(TRIM(MID(SUBSTITUTE(AA168,"/",REPT(" ",50)),51,50))),VALUE(TRIM(MID(SUBSTITUTE(AA168,"/",REPT(" ",50)),101,50))))),IFERROR(DATEVALUE(INDEX(D168:K168,MIN(8,MAX(1,C168)))),"")))</f>
        <v/>
      </c>
      <c r="T168">
        <f>IF(B168="","",IF(AB168&lt;&gt;"",AB168,IFERROR(MATCH(SUBSTITUTE(SUBSTITUTE(P168," ",""),"　",""),入力!$AJ$5:$AJ$44,0),"")))</f>
        <v/>
      </c>
      <c r="U168">
        <f>IF(T168="","",INDEX(入力!$D$5:$D$44,T168))</f>
        <v/>
      </c>
      <c r="V168">
        <f>IF(B168="","",IF(T168="","要確認（名簿と照合できません）",IF(R168="","要確認（資格名がありません）",IF(S168="","要確認（取得日が読めません）",IF((IF(INDEX(入力!$N$5:$N$44,T168)=R168,1,0)+IF(INDEX(入力!$P$5:$P$44,T168)=R168,1,0)+IF(INDEX(入力!$R$5:$R$44,T168)=R168,1,0)+IF(INDEX(入力!$T$5:$T$44,T168)=R168,1,0)+IF(INDEX(入力!$V$5:$V$44,T168)=R168,1,0)+IF(INDEX(入力!$X$5:$X$44,T168)=R168,1,0))+(COUNTIFS($T$6:$T$205,T168,$R$6:$R$205,R168,$X$6:$X$205,"&lt;"&amp;X168))&gt;0,"重複","反映")))))</f>
        <v/>
      </c>
      <c r="W168">
        <f>IF(V168="反映",1,0)</f>
        <v/>
      </c>
      <c r="X168" t="n">
        <v>168</v>
      </c>
      <c r="Y168">
        <f>IF(W168=0,"",COUNTIFS($T$6:$T$205,T168,$W$6:$W$205,1,$S$6:$S$205,"&lt;"&amp;S168)+COUNTIFS($T$6:$T$205,T168,$W$6:$W$205,1,$S$6:$S$205,S168,$X$6:$X$205,"&lt;"&amp;X168)+1)</f>
        <v/>
      </c>
      <c r="Z168">
        <f>IF(Y168="","",T168&amp;"_"&amp;Y168)</f>
        <v/>
      </c>
      <c r="AA168">
        <f>SUBSTITUTE(SUBSTITUTE(SUBSTITUTE(SUBSTITUTE(SUBSTITUTE(INDEX(D168:K168,MIN(8,MAX(1,C168))),"年","/"),"月","/"),"日",""),"-","/"),".","/")</f>
        <v/>
      </c>
      <c r="AB168">
        <f>IFERROR(MATCH(O168,入力!$C$5:$C$44,0),"")</f>
        <v/>
      </c>
      <c r="AC168">
        <f>IF(AB168="","",INDEX(入力!$AJ$5:$AJ$44,AB168))</f>
        <v/>
      </c>
      <c r="AD168">
        <f>IF(INDEX($D168:$K168,IF(M168=1,2,1))=AC168,1,IF(INDEX($D168:$K168,IF(M168=1,2,1))&amp;INDEX($D168:$K168,IF(M168=1,2,1)+1)=AC168,2,IF(INDEX($D168:$K168,IF(M168=1,2,1))&amp;INDEX($D168:$K168,IF(M168=1,2,1)+1)&amp;INDEX($D168:$K168,IF(M168=1,2,1)+2)=AC168,3,IF(AB168&lt;&gt;"",2,IF(ISNUMBER(MATCH(INDEX($D168:$K168,IF(M168=1,2,1)),入力!$AJ$5:$AJ$44,0)),1,IF(ISNUMBER(MATCH(INDEX($D168:$K168,IF(M168=1,2,1))&amp;INDEX($D168:$K168,IF(M168=1,2,1)+1),入力!$AJ$5:$AJ$44,0)),2,IF(ISNUMBER(MATCH(INDEX($D168:$K168,IF(M168=1,2,1))&amp;INDEX($D168:$K168,IF(M168=1,2,1)+1)&amp;INDEX($D168:$K168,IF(M168=1,2,1)+2),入力!$AJ$5:$AJ$44,0)),3,2)))))))</f>
        <v/>
      </c>
    </row>
    <row r="169">
      <c r="A169" s="131" t="n"/>
      <c r="B169">
        <f>TRIM(SUBSTITUTE(SUBSTITUTE(SUBSTITUTE(A169,CHAR(9)," "),"　"," "),CHAR(160)," "))</f>
        <v/>
      </c>
      <c r="C169">
        <f>IF(B169="",0,LEN(B169)-LEN(SUBSTITUTE(B169," ",""))+1)</f>
        <v/>
      </c>
      <c r="D169">
        <f>IF(C169&gt;=1,TRIM(MID(SUBSTITUTE(B169," ",REPT(" ",200)),1,200)),"")</f>
        <v/>
      </c>
      <c r="E169">
        <f>IF(C169&gt;=2,TRIM(MID(SUBSTITUTE(B169," ",REPT(" ",200)),201,200)),"")</f>
        <v/>
      </c>
      <c r="F169">
        <f>IF(C169&gt;=3,TRIM(MID(SUBSTITUTE(B169," ",REPT(" ",200)),401,200)),"")</f>
        <v/>
      </c>
      <c r="G169">
        <f>IF(C169&gt;=4,TRIM(MID(SUBSTITUTE(B169," ",REPT(" ",200)),601,200)),"")</f>
        <v/>
      </c>
      <c r="H169">
        <f>IF(C169&gt;=5,TRIM(MID(SUBSTITUTE(B169," ",REPT(" ",200)),801,200)),"")</f>
        <v/>
      </c>
      <c r="I169">
        <f>IF(C169&gt;=6,TRIM(MID(SUBSTITUTE(B169," ",REPT(" ",200)),1001,200)),"")</f>
        <v/>
      </c>
      <c r="J169">
        <f>IF(C169&gt;=7,TRIM(MID(SUBSTITUTE(B169," ",REPT(" ",200)),1201,200)),"")</f>
        <v/>
      </c>
      <c r="K169">
        <f>IF(C169&gt;=8,TRIM(MID(SUBSTITUTE(B169," ",REPT(" ",200)),1401,200)),"")</f>
        <v/>
      </c>
      <c r="L169">
        <f>SUBSTITUTE(SUBSTITUTE(SUBSTITUTE(D169,"年","-"),"組","-"),"番","")</f>
        <v/>
      </c>
      <c r="M169">
        <f>IF(D169="",0,IF(ISNUMBER(VALUE(SUBSTITUTE(L169,"-",""))),1,0))</f>
        <v/>
      </c>
      <c r="N169">
        <f>IF(M169=0,"",IFERROR(VALUE(TRIM(MID(SUBSTITUTE(L169,"-",REPT(" ",100)),101,100))),""))</f>
        <v/>
      </c>
      <c r="O169">
        <f>IF(M169=0,"",IFERROR(VALUE(TRIM(RIGHT(SUBSTITUTE(L169,"-",REPT(" ",100)),100))),""))</f>
        <v/>
      </c>
      <c r="P169">
        <f>IF(B169="","",TRIM(INDEX($D169:$K169,IF(M169=1,2,1))&amp;IF(AD169&gt;=2," "&amp;INDEX($D169:$K169,IF(M169=1,2,1)+1),"")&amp;IF(AD169&gt;=3," "&amp;INDEX($D169:$K169,IF(M169=1,2,1)+2),"")))</f>
        <v/>
      </c>
      <c r="Q169">
        <f>IF(C169&lt;2,"",TRIM(IF(AND(2&gt;=(IF(M169=1,2,1)+AD169),2&lt;=C169-IF(S169="",0,1)),E169&amp;" ","")&amp;IF(AND(3&gt;=(IF(M169=1,2,1)+AD169),3&lt;=C169-IF(S169="",0,1)),F169&amp;" ","")&amp;IF(AND(4&gt;=(IF(M169=1,2,1)+AD169),4&lt;=C169-IF(S169="",0,1)),G169&amp;" ","")&amp;IF(AND(5&gt;=(IF(M169=1,2,1)+AD169),5&lt;=C169-IF(S169="",0,1)),H169&amp;" ","")&amp;IF(AND(6&gt;=(IF(M169=1,2,1)+AD169),6&lt;=C169-IF(S169="",0,1)),I169&amp;" ","")&amp;IF(AND(7&gt;=(IF(M169=1,2,1)+AD169),7&lt;=C169-IF(S169="",0,1)),J169&amp;" ","")&amp;IF(AND(8&gt;=(IF(M169=1,2,1)+AD169),8&lt;=C169-IF(S169="",0,1)),K169&amp;" ","")))</f>
        <v/>
      </c>
      <c r="R169">
        <f>IF(Q169="","",IFERROR(INDEX(資格マスタ!$B:$B,MATCH(ASC(SUBSTITUTE(SUBSTITUTE(Q169," ",""),"　","")),資格マスタ!$D:$D,0)),Q169))</f>
        <v/>
      </c>
      <c r="S169" s="132">
        <f>IF(C169&lt;2,"",IFERROR(IF(OR(LEFT(INDEX(D169:K169,MIN(8,MAX(1,C169))),2)="令和",LEFT(INDEX(D169:K169,MIN(8,MAX(1,C169))),2)="平成",LEFT(INDEX(D169:K169,MIN(8,MAX(1,C169))),2)="昭和"),DATE(VALUE(MID(INDEX(D169:K169,MIN(8,MAX(1,C169))),3,FIND("年",INDEX(D169:K169,MIN(8,MAX(1,C169))))-3))+IF(LEFT(INDEX(D169:K169,MIN(8,MAX(1,C169))),2)="令和",2018,IF(LEFT(INDEX(D169:K169,MIN(8,MAX(1,C169))),2)="平成",1988,1925)),VALUE(MID(INDEX(D169:K169,MIN(8,MAX(1,C169))),FIND("年",INDEX(D169:K169,MIN(8,MAX(1,C169))))+1,FIND("月",INDEX(D169:K169,MIN(8,MAX(1,C169))))-FIND("年",INDEX(D169:K169,MIN(8,MAX(1,C169))))-1)),VALUE(SUBSTITUTE(MID(INDEX(D169:K169,MIN(8,MAX(1,C169))),FIND("月",INDEX(D169:K169,MIN(8,MAX(1,C169))))+1,10),"日",""))),DATE(VALUE(TRIM(MID(SUBSTITUTE(AA169,"/",REPT(" ",50)),1,50))),VALUE(TRIM(MID(SUBSTITUTE(AA169,"/",REPT(" ",50)),51,50))),VALUE(TRIM(MID(SUBSTITUTE(AA169,"/",REPT(" ",50)),101,50))))),IFERROR(DATEVALUE(INDEX(D169:K169,MIN(8,MAX(1,C169)))),"")))</f>
        <v/>
      </c>
      <c r="T169">
        <f>IF(B169="","",IF(AB169&lt;&gt;"",AB169,IFERROR(MATCH(SUBSTITUTE(SUBSTITUTE(P169," ",""),"　",""),入力!$AJ$5:$AJ$44,0),"")))</f>
        <v/>
      </c>
      <c r="U169">
        <f>IF(T169="","",INDEX(入力!$D$5:$D$44,T169))</f>
        <v/>
      </c>
      <c r="V169">
        <f>IF(B169="","",IF(T169="","要確認（名簿と照合できません）",IF(R169="","要確認（資格名がありません）",IF(S169="","要確認（取得日が読めません）",IF((IF(INDEX(入力!$N$5:$N$44,T169)=R169,1,0)+IF(INDEX(入力!$P$5:$P$44,T169)=R169,1,0)+IF(INDEX(入力!$R$5:$R$44,T169)=R169,1,0)+IF(INDEX(入力!$T$5:$T$44,T169)=R169,1,0)+IF(INDEX(入力!$V$5:$V$44,T169)=R169,1,0)+IF(INDEX(入力!$X$5:$X$44,T169)=R169,1,0))+(COUNTIFS($T$6:$T$205,T169,$R$6:$R$205,R169,$X$6:$X$205,"&lt;"&amp;X169))&gt;0,"重複","反映")))))</f>
        <v/>
      </c>
      <c r="W169">
        <f>IF(V169="反映",1,0)</f>
        <v/>
      </c>
      <c r="X169" t="n">
        <v>169</v>
      </c>
      <c r="Y169">
        <f>IF(W169=0,"",COUNTIFS($T$6:$T$205,T169,$W$6:$W$205,1,$S$6:$S$205,"&lt;"&amp;S169)+COUNTIFS($T$6:$T$205,T169,$W$6:$W$205,1,$S$6:$S$205,S169,$X$6:$X$205,"&lt;"&amp;X169)+1)</f>
        <v/>
      </c>
      <c r="Z169">
        <f>IF(Y169="","",T169&amp;"_"&amp;Y169)</f>
        <v/>
      </c>
      <c r="AA169">
        <f>SUBSTITUTE(SUBSTITUTE(SUBSTITUTE(SUBSTITUTE(SUBSTITUTE(INDEX(D169:K169,MIN(8,MAX(1,C169))),"年","/"),"月","/"),"日",""),"-","/"),".","/")</f>
        <v/>
      </c>
      <c r="AB169">
        <f>IFERROR(MATCH(O169,入力!$C$5:$C$44,0),"")</f>
        <v/>
      </c>
      <c r="AC169">
        <f>IF(AB169="","",INDEX(入力!$AJ$5:$AJ$44,AB169))</f>
        <v/>
      </c>
      <c r="AD169">
        <f>IF(INDEX($D169:$K169,IF(M169=1,2,1))=AC169,1,IF(INDEX($D169:$K169,IF(M169=1,2,1))&amp;INDEX($D169:$K169,IF(M169=1,2,1)+1)=AC169,2,IF(INDEX($D169:$K169,IF(M169=1,2,1))&amp;INDEX($D169:$K169,IF(M169=1,2,1)+1)&amp;INDEX($D169:$K169,IF(M169=1,2,1)+2)=AC169,3,IF(AB169&lt;&gt;"",2,IF(ISNUMBER(MATCH(INDEX($D169:$K169,IF(M169=1,2,1)),入力!$AJ$5:$AJ$44,0)),1,IF(ISNUMBER(MATCH(INDEX($D169:$K169,IF(M169=1,2,1))&amp;INDEX($D169:$K169,IF(M169=1,2,1)+1),入力!$AJ$5:$AJ$44,0)),2,IF(ISNUMBER(MATCH(INDEX($D169:$K169,IF(M169=1,2,1))&amp;INDEX($D169:$K169,IF(M169=1,2,1)+1)&amp;INDEX($D169:$K169,IF(M169=1,2,1)+2),入力!$AJ$5:$AJ$44,0)),3,2)))))))</f>
        <v/>
      </c>
    </row>
    <row r="170">
      <c r="A170" s="131" t="n"/>
      <c r="B170">
        <f>TRIM(SUBSTITUTE(SUBSTITUTE(SUBSTITUTE(A170,CHAR(9)," "),"　"," "),CHAR(160)," "))</f>
        <v/>
      </c>
      <c r="C170">
        <f>IF(B170="",0,LEN(B170)-LEN(SUBSTITUTE(B170," ",""))+1)</f>
        <v/>
      </c>
      <c r="D170">
        <f>IF(C170&gt;=1,TRIM(MID(SUBSTITUTE(B170," ",REPT(" ",200)),1,200)),"")</f>
        <v/>
      </c>
      <c r="E170">
        <f>IF(C170&gt;=2,TRIM(MID(SUBSTITUTE(B170," ",REPT(" ",200)),201,200)),"")</f>
        <v/>
      </c>
      <c r="F170">
        <f>IF(C170&gt;=3,TRIM(MID(SUBSTITUTE(B170," ",REPT(" ",200)),401,200)),"")</f>
        <v/>
      </c>
      <c r="G170">
        <f>IF(C170&gt;=4,TRIM(MID(SUBSTITUTE(B170," ",REPT(" ",200)),601,200)),"")</f>
        <v/>
      </c>
      <c r="H170">
        <f>IF(C170&gt;=5,TRIM(MID(SUBSTITUTE(B170," ",REPT(" ",200)),801,200)),"")</f>
        <v/>
      </c>
      <c r="I170">
        <f>IF(C170&gt;=6,TRIM(MID(SUBSTITUTE(B170," ",REPT(" ",200)),1001,200)),"")</f>
        <v/>
      </c>
      <c r="J170">
        <f>IF(C170&gt;=7,TRIM(MID(SUBSTITUTE(B170," ",REPT(" ",200)),1201,200)),"")</f>
        <v/>
      </c>
      <c r="K170">
        <f>IF(C170&gt;=8,TRIM(MID(SUBSTITUTE(B170," ",REPT(" ",200)),1401,200)),"")</f>
        <v/>
      </c>
      <c r="L170">
        <f>SUBSTITUTE(SUBSTITUTE(SUBSTITUTE(D170,"年","-"),"組","-"),"番","")</f>
        <v/>
      </c>
      <c r="M170">
        <f>IF(D170="",0,IF(ISNUMBER(VALUE(SUBSTITUTE(L170,"-",""))),1,0))</f>
        <v/>
      </c>
      <c r="N170">
        <f>IF(M170=0,"",IFERROR(VALUE(TRIM(MID(SUBSTITUTE(L170,"-",REPT(" ",100)),101,100))),""))</f>
        <v/>
      </c>
      <c r="O170">
        <f>IF(M170=0,"",IFERROR(VALUE(TRIM(RIGHT(SUBSTITUTE(L170,"-",REPT(" ",100)),100))),""))</f>
        <v/>
      </c>
      <c r="P170">
        <f>IF(B170="","",TRIM(INDEX($D170:$K170,IF(M170=1,2,1))&amp;IF(AD170&gt;=2," "&amp;INDEX($D170:$K170,IF(M170=1,2,1)+1),"")&amp;IF(AD170&gt;=3," "&amp;INDEX($D170:$K170,IF(M170=1,2,1)+2),"")))</f>
        <v/>
      </c>
      <c r="Q170">
        <f>IF(C170&lt;2,"",TRIM(IF(AND(2&gt;=(IF(M170=1,2,1)+AD170),2&lt;=C170-IF(S170="",0,1)),E170&amp;" ","")&amp;IF(AND(3&gt;=(IF(M170=1,2,1)+AD170),3&lt;=C170-IF(S170="",0,1)),F170&amp;" ","")&amp;IF(AND(4&gt;=(IF(M170=1,2,1)+AD170),4&lt;=C170-IF(S170="",0,1)),G170&amp;" ","")&amp;IF(AND(5&gt;=(IF(M170=1,2,1)+AD170),5&lt;=C170-IF(S170="",0,1)),H170&amp;" ","")&amp;IF(AND(6&gt;=(IF(M170=1,2,1)+AD170),6&lt;=C170-IF(S170="",0,1)),I170&amp;" ","")&amp;IF(AND(7&gt;=(IF(M170=1,2,1)+AD170),7&lt;=C170-IF(S170="",0,1)),J170&amp;" ","")&amp;IF(AND(8&gt;=(IF(M170=1,2,1)+AD170),8&lt;=C170-IF(S170="",0,1)),K170&amp;" ","")))</f>
        <v/>
      </c>
      <c r="R170">
        <f>IF(Q170="","",IFERROR(INDEX(資格マスタ!$B:$B,MATCH(ASC(SUBSTITUTE(SUBSTITUTE(Q170," ",""),"　","")),資格マスタ!$D:$D,0)),Q170))</f>
        <v/>
      </c>
      <c r="S170" s="132">
        <f>IF(C170&lt;2,"",IFERROR(IF(OR(LEFT(INDEX(D170:K170,MIN(8,MAX(1,C170))),2)="令和",LEFT(INDEX(D170:K170,MIN(8,MAX(1,C170))),2)="平成",LEFT(INDEX(D170:K170,MIN(8,MAX(1,C170))),2)="昭和"),DATE(VALUE(MID(INDEX(D170:K170,MIN(8,MAX(1,C170))),3,FIND("年",INDEX(D170:K170,MIN(8,MAX(1,C170))))-3))+IF(LEFT(INDEX(D170:K170,MIN(8,MAX(1,C170))),2)="令和",2018,IF(LEFT(INDEX(D170:K170,MIN(8,MAX(1,C170))),2)="平成",1988,1925)),VALUE(MID(INDEX(D170:K170,MIN(8,MAX(1,C170))),FIND("年",INDEX(D170:K170,MIN(8,MAX(1,C170))))+1,FIND("月",INDEX(D170:K170,MIN(8,MAX(1,C170))))-FIND("年",INDEX(D170:K170,MIN(8,MAX(1,C170))))-1)),VALUE(SUBSTITUTE(MID(INDEX(D170:K170,MIN(8,MAX(1,C170))),FIND("月",INDEX(D170:K170,MIN(8,MAX(1,C170))))+1,10),"日",""))),DATE(VALUE(TRIM(MID(SUBSTITUTE(AA170,"/",REPT(" ",50)),1,50))),VALUE(TRIM(MID(SUBSTITUTE(AA170,"/",REPT(" ",50)),51,50))),VALUE(TRIM(MID(SUBSTITUTE(AA170,"/",REPT(" ",50)),101,50))))),IFERROR(DATEVALUE(INDEX(D170:K170,MIN(8,MAX(1,C170)))),"")))</f>
        <v/>
      </c>
      <c r="T170">
        <f>IF(B170="","",IF(AB170&lt;&gt;"",AB170,IFERROR(MATCH(SUBSTITUTE(SUBSTITUTE(P170," ",""),"　",""),入力!$AJ$5:$AJ$44,0),"")))</f>
        <v/>
      </c>
      <c r="U170">
        <f>IF(T170="","",INDEX(入力!$D$5:$D$44,T170))</f>
        <v/>
      </c>
      <c r="V170">
        <f>IF(B170="","",IF(T170="","要確認（名簿と照合できません）",IF(R170="","要確認（資格名がありません）",IF(S170="","要確認（取得日が読めません）",IF((IF(INDEX(入力!$N$5:$N$44,T170)=R170,1,0)+IF(INDEX(入力!$P$5:$P$44,T170)=R170,1,0)+IF(INDEX(入力!$R$5:$R$44,T170)=R170,1,0)+IF(INDEX(入力!$T$5:$T$44,T170)=R170,1,0)+IF(INDEX(入力!$V$5:$V$44,T170)=R170,1,0)+IF(INDEX(入力!$X$5:$X$44,T170)=R170,1,0))+(COUNTIFS($T$6:$T$205,T170,$R$6:$R$205,R170,$X$6:$X$205,"&lt;"&amp;X170))&gt;0,"重複","反映")))))</f>
        <v/>
      </c>
      <c r="W170">
        <f>IF(V170="反映",1,0)</f>
        <v/>
      </c>
      <c r="X170" t="n">
        <v>170</v>
      </c>
      <c r="Y170">
        <f>IF(W170=0,"",COUNTIFS($T$6:$T$205,T170,$W$6:$W$205,1,$S$6:$S$205,"&lt;"&amp;S170)+COUNTIFS($T$6:$T$205,T170,$W$6:$W$205,1,$S$6:$S$205,S170,$X$6:$X$205,"&lt;"&amp;X170)+1)</f>
        <v/>
      </c>
      <c r="Z170">
        <f>IF(Y170="","",T170&amp;"_"&amp;Y170)</f>
        <v/>
      </c>
      <c r="AA170">
        <f>SUBSTITUTE(SUBSTITUTE(SUBSTITUTE(SUBSTITUTE(SUBSTITUTE(INDEX(D170:K170,MIN(8,MAX(1,C170))),"年","/"),"月","/"),"日",""),"-","/"),".","/")</f>
        <v/>
      </c>
      <c r="AB170">
        <f>IFERROR(MATCH(O170,入力!$C$5:$C$44,0),"")</f>
        <v/>
      </c>
      <c r="AC170">
        <f>IF(AB170="","",INDEX(入力!$AJ$5:$AJ$44,AB170))</f>
        <v/>
      </c>
      <c r="AD170">
        <f>IF(INDEX($D170:$K170,IF(M170=1,2,1))=AC170,1,IF(INDEX($D170:$K170,IF(M170=1,2,1))&amp;INDEX($D170:$K170,IF(M170=1,2,1)+1)=AC170,2,IF(INDEX($D170:$K170,IF(M170=1,2,1))&amp;INDEX($D170:$K170,IF(M170=1,2,1)+1)&amp;INDEX($D170:$K170,IF(M170=1,2,1)+2)=AC170,3,IF(AB170&lt;&gt;"",2,IF(ISNUMBER(MATCH(INDEX($D170:$K170,IF(M170=1,2,1)),入力!$AJ$5:$AJ$44,0)),1,IF(ISNUMBER(MATCH(INDEX($D170:$K170,IF(M170=1,2,1))&amp;INDEX($D170:$K170,IF(M170=1,2,1)+1),入力!$AJ$5:$AJ$44,0)),2,IF(ISNUMBER(MATCH(INDEX($D170:$K170,IF(M170=1,2,1))&amp;INDEX($D170:$K170,IF(M170=1,2,1)+1)&amp;INDEX($D170:$K170,IF(M170=1,2,1)+2),入力!$AJ$5:$AJ$44,0)),3,2)))))))</f>
        <v/>
      </c>
    </row>
    <row r="171">
      <c r="A171" s="131" t="n"/>
      <c r="B171">
        <f>TRIM(SUBSTITUTE(SUBSTITUTE(SUBSTITUTE(A171,CHAR(9)," "),"　"," "),CHAR(160)," "))</f>
        <v/>
      </c>
      <c r="C171">
        <f>IF(B171="",0,LEN(B171)-LEN(SUBSTITUTE(B171," ",""))+1)</f>
        <v/>
      </c>
      <c r="D171">
        <f>IF(C171&gt;=1,TRIM(MID(SUBSTITUTE(B171," ",REPT(" ",200)),1,200)),"")</f>
        <v/>
      </c>
      <c r="E171">
        <f>IF(C171&gt;=2,TRIM(MID(SUBSTITUTE(B171," ",REPT(" ",200)),201,200)),"")</f>
        <v/>
      </c>
      <c r="F171">
        <f>IF(C171&gt;=3,TRIM(MID(SUBSTITUTE(B171," ",REPT(" ",200)),401,200)),"")</f>
        <v/>
      </c>
      <c r="G171">
        <f>IF(C171&gt;=4,TRIM(MID(SUBSTITUTE(B171," ",REPT(" ",200)),601,200)),"")</f>
        <v/>
      </c>
      <c r="H171">
        <f>IF(C171&gt;=5,TRIM(MID(SUBSTITUTE(B171," ",REPT(" ",200)),801,200)),"")</f>
        <v/>
      </c>
      <c r="I171">
        <f>IF(C171&gt;=6,TRIM(MID(SUBSTITUTE(B171," ",REPT(" ",200)),1001,200)),"")</f>
        <v/>
      </c>
      <c r="J171">
        <f>IF(C171&gt;=7,TRIM(MID(SUBSTITUTE(B171," ",REPT(" ",200)),1201,200)),"")</f>
        <v/>
      </c>
      <c r="K171">
        <f>IF(C171&gt;=8,TRIM(MID(SUBSTITUTE(B171," ",REPT(" ",200)),1401,200)),"")</f>
        <v/>
      </c>
      <c r="L171">
        <f>SUBSTITUTE(SUBSTITUTE(SUBSTITUTE(D171,"年","-"),"組","-"),"番","")</f>
        <v/>
      </c>
      <c r="M171">
        <f>IF(D171="",0,IF(ISNUMBER(VALUE(SUBSTITUTE(L171,"-",""))),1,0))</f>
        <v/>
      </c>
      <c r="N171">
        <f>IF(M171=0,"",IFERROR(VALUE(TRIM(MID(SUBSTITUTE(L171,"-",REPT(" ",100)),101,100))),""))</f>
        <v/>
      </c>
      <c r="O171">
        <f>IF(M171=0,"",IFERROR(VALUE(TRIM(RIGHT(SUBSTITUTE(L171,"-",REPT(" ",100)),100))),""))</f>
        <v/>
      </c>
      <c r="P171">
        <f>IF(B171="","",TRIM(INDEX($D171:$K171,IF(M171=1,2,1))&amp;IF(AD171&gt;=2," "&amp;INDEX($D171:$K171,IF(M171=1,2,1)+1),"")&amp;IF(AD171&gt;=3," "&amp;INDEX($D171:$K171,IF(M171=1,2,1)+2),"")))</f>
        <v/>
      </c>
      <c r="Q171">
        <f>IF(C171&lt;2,"",TRIM(IF(AND(2&gt;=(IF(M171=1,2,1)+AD171),2&lt;=C171-IF(S171="",0,1)),E171&amp;" ","")&amp;IF(AND(3&gt;=(IF(M171=1,2,1)+AD171),3&lt;=C171-IF(S171="",0,1)),F171&amp;" ","")&amp;IF(AND(4&gt;=(IF(M171=1,2,1)+AD171),4&lt;=C171-IF(S171="",0,1)),G171&amp;" ","")&amp;IF(AND(5&gt;=(IF(M171=1,2,1)+AD171),5&lt;=C171-IF(S171="",0,1)),H171&amp;" ","")&amp;IF(AND(6&gt;=(IF(M171=1,2,1)+AD171),6&lt;=C171-IF(S171="",0,1)),I171&amp;" ","")&amp;IF(AND(7&gt;=(IF(M171=1,2,1)+AD171),7&lt;=C171-IF(S171="",0,1)),J171&amp;" ","")&amp;IF(AND(8&gt;=(IF(M171=1,2,1)+AD171),8&lt;=C171-IF(S171="",0,1)),K171&amp;" ","")))</f>
        <v/>
      </c>
      <c r="R171">
        <f>IF(Q171="","",IFERROR(INDEX(資格マスタ!$B:$B,MATCH(ASC(SUBSTITUTE(SUBSTITUTE(Q171," ",""),"　","")),資格マスタ!$D:$D,0)),Q171))</f>
        <v/>
      </c>
      <c r="S171" s="132">
        <f>IF(C171&lt;2,"",IFERROR(IF(OR(LEFT(INDEX(D171:K171,MIN(8,MAX(1,C171))),2)="令和",LEFT(INDEX(D171:K171,MIN(8,MAX(1,C171))),2)="平成",LEFT(INDEX(D171:K171,MIN(8,MAX(1,C171))),2)="昭和"),DATE(VALUE(MID(INDEX(D171:K171,MIN(8,MAX(1,C171))),3,FIND("年",INDEX(D171:K171,MIN(8,MAX(1,C171))))-3))+IF(LEFT(INDEX(D171:K171,MIN(8,MAX(1,C171))),2)="令和",2018,IF(LEFT(INDEX(D171:K171,MIN(8,MAX(1,C171))),2)="平成",1988,1925)),VALUE(MID(INDEX(D171:K171,MIN(8,MAX(1,C171))),FIND("年",INDEX(D171:K171,MIN(8,MAX(1,C171))))+1,FIND("月",INDEX(D171:K171,MIN(8,MAX(1,C171))))-FIND("年",INDEX(D171:K171,MIN(8,MAX(1,C171))))-1)),VALUE(SUBSTITUTE(MID(INDEX(D171:K171,MIN(8,MAX(1,C171))),FIND("月",INDEX(D171:K171,MIN(8,MAX(1,C171))))+1,10),"日",""))),DATE(VALUE(TRIM(MID(SUBSTITUTE(AA171,"/",REPT(" ",50)),1,50))),VALUE(TRIM(MID(SUBSTITUTE(AA171,"/",REPT(" ",50)),51,50))),VALUE(TRIM(MID(SUBSTITUTE(AA171,"/",REPT(" ",50)),101,50))))),IFERROR(DATEVALUE(INDEX(D171:K171,MIN(8,MAX(1,C171)))),"")))</f>
        <v/>
      </c>
      <c r="T171">
        <f>IF(B171="","",IF(AB171&lt;&gt;"",AB171,IFERROR(MATCH(SUBSTITUTE(SUBSTITUTE(P171," ",""),"　",""),入力!$AJ$5:$AJ$44,0),"")))</f>
        <v/>
      </c>
      <c r="U171">
        <f>IF(T171="","",INDEX(入力!$D$5:$D$44,T171))</f>
        <v/>
      </c>
      <c r="V171">
        <f>IF(B171="","",IF(T171="","要確認（名簿と照合できません）",IF(R171="","要確認（資格名がありません）",IF(S171="","要確認（取得日が読めません）",IF((IF(INDEX(入力!$N$5:$N$44,T171)=R171,1,0)+IF(INDEX(入力!$P$5:$P$44,T171)=R171,1,0)+IF(INDEX(入力!$R$5:$R$44,T171)=R171,1,0)+IF(INDEX(入力!$T$5:$T$44,T171)=R171,1,0)+IF(INDEX(入力!$V$5:$V$44,T171)=R171,1,0)+IF(INDEX(入力!$X$5:$X$44,T171)=R171,1,0))+(COUNTIFS($T$6:$T$205,T171,$R$6:$R$205,R171,$X$6:$X$205,"&lt;"&amp;X171))&gt;0,"重複","反映")))))</f>
        <v/>
      </c>
      <c r="W171">
        <f>IF(V171="反映",1,0)</f>
        <v/>
      </c>
      <c r="X171" t="n">
        <v>171</v>
      </c>
      <c r="Y171">
        <f>IF(W171=0,"",COUNTIFS($T$6:$T$205,T171,$W$6:$W$205,1,$S$6:$S$205,"&lt;"&amp;S171)+COUNTIFS($T$6:$T$205,T171,$W$6:$W$205,1,$S$6:$S$205,S171,$X$6:$X$205,"&lt;"&amp;X171)+1)</f>
        <v/>
      </c>
      <c r="Z171">
        <f>IF(Y171="","",T171&amp;"_"&amp;Y171)</f>
        <v/>
      </c>
      <c r="AA171">
        <f>SUBSTITUTE(SUBSTITUTE(SUBSTITUTE(SUBSTITUTE(SUBSTITUTE(INDEX(D171:K171,MIN(8,MAX(1,C171))),"年","/"),"月","/"),"日",""),"-","/"),".","/")</f>
        <v/>
      </c>
      <c r="AB171">
        <f>IFERROR(MATCH(O171,入力!$C$5:$C$44,0),"")</f>
        <v/>
      </c>
      <c r="AC171">
        <f>IF(AB171="","",INDEX(入力!$AJ$5:$AJ$44,AB171))</f>
        <v/>
      </c>
      <c r="AD171">
        <f>IF(INDEX($D171:$K171,IF(M171=1,2,1))=AC171,1,IF(INDEX($D171:$K171,IF(M171=1,2,1))&amp;INDEX($D171:$K171,IF(M171=1,2,1)+1)=AC171,2,IF(INDEX($D171:$K171,IF(M171=1,2,1))&amp;INDEX($D171:$K171,IF(M171=1,2,1)+1)&amp;INDEX($D171:$K171,IF(M171=1,2,1)+2)=AC171,3,IF(AB171&lt;&gt;"",2,IF(ISNUMBER(MATCH(INDEX($D171:$K171,IF(M171=1,2,1)),入力!$AJ$5:$AJ$44,0)),1,IF(ISNUMBER(MATCH(INDEX($D171:$K171,IF(M171=1,2,1))&amp;INDEX($D171:$K171,IF(M171=1,2,1)+1),入力!$AJ$5:$AJ$44,0)),2,IF(ISNUMBER(MATCH(INDEX($D171:$K171,IF(M171=1,2,1))&amp;INDEX($D171:$K171,IF(M171=1,2,1)+1)&amp;INDEX($D171:$K171,IF(M171=1,2,1)+2),入力!$AJ$5:$AJ$44,0)),3,2)))))))</f>
        <v/>
      </c>
    </row>
    <row r="172">
      <c r="A172" s="131" t="n"/>
      <c r="B172">
        <f>TRIM(SUBSTITUTE(SUBSTITUTE(SUBSTITUTE(A172,CHAR(9)," "),"　"," "),CHAR(160)," "))</f>
        <v/>
      </c>
      <c r="C172">
        <f>IF(B172="",0,LEN(B172)-LEN(SUBSTITUTE(B172," ",""))+1)</f>
        <v/>
      </c>
      <c r="D172">
        <f>IF(C172&gt;=1,TRIM(MID(SUBSTITUTE(B172," ",REPT(" ",200)),1,200)),"")</f>
        <v/>
      </c>
      <c r="E172">
        <f>IF(C172&gt;=2,TRIM(MID(SUBSTITUTE(B172," ",REPT(" ",200)),201,200)),"")</f>
        <v/>
      </c>
      <c r="F172">
        <f>IF(C172&gt;=3,TRIM(MID(SUBSTITUTE(B172," ",REPT(" ",200)),401,200)),"")</f>
        <v/>
      </c>
      <c r="G172">
        <f>IF(C172&gt;=4,TRIM(MID(SUBSTITUTE(B172," ",REPT(" ",200)),601,200)),"")</f>
        <v/>
      </c>
      <c r="H172">
        <f>IF(C172&gt;=5,TRIM(MID(SUBSTITUTE(B172," ",REPT(" ",200)),801,200)),"")</f>
        <v/>
      </c>
      <c r="I172">
        <f>IF(C172&gt;=6,TRIM(MID(SUBSTITUTE(B172," ",REPT(" ",200)),1001,200)),"")</f>
        <v/>
      </c>
      <c r="J172">
        <f>IF(C172&gt;=7,TRIM(MID(SUBSTITUTE(B172," ",REPT(" ",200)),1201,200)),"")</f>
        <v/>
      </c>
      <c r="K172">
        <f>IF(C172&gt;=8,TRIM(MID(SUBSTITUTE(B172," ",REPT(" ",200)),1401,200)),"")</f>
        <v/>
      </c>
      <c r="L172">
        <f>SUBSTITUTE(SUBSTITUTE(SUBSTITUTE(D172,"年","-"),"組","-"),"番","")</f>
        <v/>
      </c>
      <c r="M172">
        <f>IF(D172="",0,IF(ISNUMBER(VALUE(SUBSTITUTE(L172,"-",""))),1,0))</f>
        <v/>
      </c>
      <c r="N172">
        <f>IF(M172=0,"",IFERROR(VALUE(TRIM(MID(SUBSTITUTE(L172,"-",REPT(" ",100)),101,100))),""))</f>
        <v/>
      </c>
      <c r="O172">
        <f>IF(M172=0,"",IFERROR(VALUE(TRIM(RIGHT(SUBSTITUTE(L172,"-",REPT(" ",100)),100))),""))</f>
        <v/>
      </c>
      <c r="P172">
        <f>IF(B172="","",TRIM(INDEX($D172:$K172,IF(M172=1,2,1))&amp;IF(AD172&gt;=2," "&amp;INDEX($D172:$K172,IF(M172=1,2,1)+1),"")&amp;IF(AD172&gt;=3," "&amp;INDEX($D172:$K172,IF(M172=1,2,1)+2),"")))</f>
        <v/>
      </c>
      <c r="Q172">
        <f>IF(C172&lt;2,"",TRIM(IF(AND(2&gt;=(IF(M172=1,2,1)+AD172),2&lt;=C172-IF(S172="",0,1)),E172&amp;" ","")&amp;IF(AND(3&gt;=(IF(M172=1,2,1)+AD172),3&lt;=C172-IF(S172="",0,1)),F172&amp;" ","")&amp;IF(AND(4&gt;=(IF(M172=1,2,1)+AD172),4&lt;=C172-IF(S172="",0,1)),G172&amp;" ","")&amp;IF(AND(5&gt;=(IF(M172=1,2,1)+AD172),5&lt;=C172-IF(S172="",0,1)),H172&amp;" ","")&amp;IF(AND(6&gt;=(IF(M172=1,2,1)+AD172),6&lt;=C172-IF(S172="",0,1)),I172&amp;" ","")&amp;IF(AND(7&gt;=(IF(M172=1,2,1)+AD172),7&lt;=C172-IF(S172="",0,1)),J172&amp;" ","")&amp;IF(AND(8&gt;=(IF(M172=1,2,1)+AD172),8&lt;=C172-IF(S172="",0,1)),K172&amp;" ","")))</f>
        <v/>
      </c>
      <c r="R172">
        <f>IF(Q172="","",IFERROR(INDEX(資格マスタ!$B:$B,MATCH(ASC(SUBSTITUTE(SUBSTITUTE(Q172," ",""),"　","")),資格マスタ!$D:$D,0)),Q172))</f>
        <v/>
      </c>
      <c r="S172" s="132">
        <f>IF(C172&lt;2,"",IFERROR(IF(OR(LEFT(INDEX(D172:K172,MIN(8,MAX(1,C172))),2)="令和",LEFT(INDEX(D172:K172,MIN(8,MAX(1,C172))),2)="平成",LEFT(INDEX(D172:K172,MIN(8,MAX(1,C172))),2)="昭和"),DATE(VALUE(MID(INDEX(D172:K172,MIN(8,MAX(1,C172))),3,FIND("年",INDEX(D172:K172,MIN(8,MAX(1,C172))))-3))+IF(LEFT(INDEX(D172:K172,MIN(8,MAX(1,C172))),2)="令和",2018,IF(LEFT(INDEX(D172:K172,MIN(8,MAX(1,C172))),2)="平成",1988,1925)),VALUE(MID(INDEX(D172:K172,MIN(8,MAX(1,C172))),FIND("年",INDEX(D172:K172,MIN(8,MAX(1,C172))))+1,FIND("月",INDEX(D172:K172,MIN(8,MAX(1,C172))))-FIND("年",INDEX(D172:K172,MIN(8,MAX(1,C172))))-1)),VALUE(SUBSTITUTE(MID(INDEX(D172:K172,MIN(8,MAX(1,C172))),FIND("月",INDEX(D172:K172,MIN(8,MAX(1,C172))))+1,10),"日",""))),DATE(VALUE(TRIM(MID(SUBSTITUTE(AA172,"/",REPT(" ",50)),1,50))),VALUE(TRIM(MID(SUBSTITUTE(AA172,"/",REPT(" ",50)),51,50))),VALUE(TRIM(MID(SUBSTITUTE(AA172,"/",REPT(" ",50)),101,50))))),IFERROR(DATEVALUE(INDEX(D172:K172,MIN(8,MAX(1,C172)))),"")))</f>
        <v/>
      </c>
      <c r="T172">
        <f>IF(B172="","",IF(AB172&lt;&gt;"",AB172,IFERROR(MATCH(SUBSTITUTE(SUBSTITUTE(P172," ",""),"　",""),入力!$AJ$5:$AJ$44,0),"")))</f>
        <v/>
      </c>
      <c r="U172">
        <f>IF(T172="","",INDEX(入力!$D$5:$D$44,T172))</f>
        <v/>
      </c>
      <c r="V172">
        <f>IF(B172="","",IF(T172="","要確認（名簿と照合できません）",IF(R172="","要確認（資格名がありません）",IF(S172="","要確認（取得日が読めません）",IF((IF(INDEX(入力!$N$5:$N$44,T172)=R172,1,0)+IF(INDEX(入力!$P$5:$P$44,T172)=R172,1,0)+IF(INDEX(入力!$R$5:$R$44,T172)=R172,1,0)+IF(INDEX(入力!$T$5:$T$44,T172)=R172,1,0)+IF(INDEX(入力!$V$5:$V$44,T172)=R172,1,0)+IF(INDEX(入力!$X$5:$X$44,T172)=R172,1,0))+(COUNTIFS($T$6:$T$205,T172,$R$6:$R$205,R172,$X$6:$X$205,"&lt;"&amp;X172))&gt;0,"重複","反映")))))</f>
        <v/>
      </c>
      <c r="W172">
        <f>IF(V172="反映",1,0)</f>
        <v/>
      </c>
      <c r="X172" t="n">
        <v>172</v>
      </c>
      <c r="Y172">
        <f>IF(W172=0,"",COUNTIFS($T$6:$T$205,T172,$W$6:$W$205,1,$S$6:$S$205,"&lt;"&amp;S172)+COUNTIFS($T$6:$T$205,T172,$W$6:$W$205,1,$S$6:$S$205,S172,$X$6:$X$205,"&lt;"&amp;X172)+1)</f>
        <v/>
      </c>
      <c r="Z172">
        <f>IF(Y172="","",T172&amp;"_"&amp;Y172)</f>
        <v/>
      </c>
      <c r="AA172">
        <f>SUBSTITUTE(SUBSTITUTE(SUBSTITUTE(SUBSTITUTE(SUBSTITUTE(INDEX(D172:K172,MIN(8,MAX(1,C172))),"年","/"),"月","/"),"日",""),"-","/"),".","/")</f>
        <v/>
      </c>
      <c r="AB172">
        <f>IFERROR(MATCH(O172,入力!$C$5:$C$44,0),"")</f>
        <v/>
      </c>
      <c r="AC172">
        <f>IF(AB172="","",INDEX(入力!$AJ$5:$AJ$44,AB172))</f>
        <v/>
      </c>
      <c r="AD172">
        <f>IF(INDEX($D172:$K172,IF(M172=1,2,1))=AC172,1,IF(INDEX($D172:$K172,IF(M172=1,2,1))&amp;INDEX($D172:$K172,IF(M172=1,2,1)+1)=AC172,2,IF(INDEX($D172:$K172,IF(M172=1,2,1))&amp;INDEX($D172:$K172,IF(M172=1,2,1)+1)&amp;INDEX($D172:$K172,IF(M172=1,2,1)+2)=AC172,3,IF(AB172&lt;&gt;"",2,IF(ISNUMBER(MATCH(INDEX($D172:$K172,IF(M172=1,2,1)),入力!$AJ$5:$AJ$44,0)),1,IF(ISNUMBER(MATCH(INDEX($D172:$K172,IF(M172=1,2,1))&amp;INDEX($D172:$K172,IF(M172=1,2,1)+1),入力!$AJ$5:$AJ$44,0)),2,IF(ISNUMBER(MATCH(INDEX($D172:$K172,IF(M172=1,2,1))&amp;INDEX($D172:$K172,IF(M172=1,2,1)+1)&amp;INDEX($D172:$K172,IF(M172=1,2,1)+2),入力!$AJ$5:$AJ$44,0)),3,2)))))))</f>
        <v/>
      </c>
    </row>
    <row r="173">
      <c r="A173" s="131" t="n"/>
      <c r="B173">
        <f>TRIM(SUBSTITUTE(SUBSTITUTE(SUBSTITUTE(A173,CHAR(9)," "),"　"," "),CHAR(160)," "))</f>
        <v/>
      </c>
      <c r="C173">
        <f>IF(B173="",0,LEN(B173)-LEN(SUBSTITUTE(B173," ",""))+1)</f>
        <v/>
      </c>
      <c r="D173">
        <f>IF(C173&gt;=1,TRIM(MID(SUBSTITUTE(B173," ",REPT(" ",200)),1,200)),"")</f>
        <v/>
      </c>
      <c r="E173">
        <f>IF(C173&gt;=2,TRIM(MID(SUBSTITUTE(B173," ",REPT(" ",200)),201,200)),"")</f>
        <v/>
      </c>
      <c r="F173">
        <f>IF(C173&gt;=3,TRIM(MID(SUBSTITUTE(B173," ",REPT(" ",200)),401,200)),"")</f>
        <v/>
      </c>
      <c r="G173">
        <f>IF(C173&gt;=4,TRIM(MID(SUBSTITUTE(B173," ",REPT(" ",200)),601,200)),"")</f>
        <v/>
      </c>
      <c r="H173">
        <f>IF(C173&gt;=5,TRIM(MID(SUBSTITUTE(B173," ",REPT(" ",200)),801,200)),"")</f>
        <v/>
      </c>
      <c r="I173">
        <f>IF(C173&gt;=6,TRIM(MID(SUBSTITUTE(B173," ",REPT(" ",200)),1001,200)),"")</f>
        <v/>
      </c>
      <c r="J173">
        <f>IF(C173&gt;=7,TRIM(MID(SUBSTITUTE(B173," ",REPT(" ",200)),1201,200)),"")</f>
        <v/>
      </c>
      <c r="K173">
        <f>IF(C173&gt;=8,TRIM(MID(SUBSTITUTE(B173," ",REPT(" ",200)),1401,200)),"")</f>
        <v/>
      </c>
      <c r="L173">
        <f>SUBSTITUTE(SUBSTITUTE(SUBSTITUTE(D173,"年","-"),"組","-"),"番","")</f>
        <v/>
      </c>
      <c r="M173">
        <f>IF(D173="",0,IF(ISNUMBER(VALUE(SUBSTITUTE(L173,"-",""))),1,0))</f>
        <v/>
      </c>
      <c r="N173">
        <f>IF(M173=0,"",IFERROR(VALUE(TRIM(MID(SUBSTITUTE(L173,"-",REPT(" ",100)),101,100))),""))</f>
        <v/>
      </c>
      <c r="O173">
        <f>IF(M173=0,"",IFERROR(VALUE(TRIM(RIGHT(SUBSTITUTE(L173,"-",REPT(" ",100)),100))),""))</f>
        <v/>
      </c>
      <c r="P173">
        <f>IF(B173="","",TRIM(INDEX($D173:$K173,IF(M173=1,2,1))&amp;IF(AD173&gt;=2," "&amp;INDEX($D173:$K173,IF(M173=1,2,1)+1),"")&amp;IF(AD173&gt;=3," "&amp;INDEX($D173:$K173,IF(M173=1,2,1)+2),"")))</f>
        <v/>
      </c>
      <c r="Q173">
        <f>IF(C173&lt;2,"",TRIM(IF(AND(2&gt;=(IF(M173=1,2,1)+AD173),2&lt;=C173-IF(S173="",0,1)),E173&amp;" ","")&amp;IF(AND(3&gt;=(IF(M173=1,2,1)+AD173),3&lt;=C173-IF(S173="",0,1)),F173&amp;" ","")&amp;IF(AND(4&gt;=(IF(M173=1,2,1)+AD173),4&lt;=C173-IF(S173="",0,1)),G173&amp;" ","")&amp;IF(AND(5&gt;=(IF(M173=1,2,1)+AD173),5&lt;=C173-IF(S173="",0,1)),H173&amp;" ","")&amp;IF(AND(6&gt;=(IF(M173=1,2,1)+AD173),6&lt;=C173-IF(S173="",0,1)),I173&amp;" ","")&amp;IF(AND(7&gt;=(IF(M173=1,2,1)+AD173),7&lt;=C173-IF(S173="",0,1)),J173&amp;" ","")&amp;IF(AND(8&gt;=(IF(M173=1,2,1)+AD173),8&lt;=C173-IF(S173="",0,1)),K173&amp;" ","")))</f>
        <v/>
      </c>
      <c r="R173">
        <f>IF(Q173="","",IFERROR(INDEX(資格マスタ!$B:$B,MATCH(ASC(SUBSTITUTE(SUBSTITUTE(Q173," ",""),"　","")),資格マスタ!$D:$D,0)),Q173))</f>
        <v/>
      </c>
      <c r="S173" s="132">
        <f>IF(C173&lt;2,"",IFERROR(IF(OR(LEFT(INDEX(D173:K173,MIN(8,MAX(1,C173))),2)="令和",LEFT(INDEX(D173:K173,MIN(8,MAX(1,C173))),2)="平成",LEFT(INDEX(D173:K173,MIN(8,MAX(1,C173))),2)="昭和"),DATE(VALUE(MID(INDEX(D173:K173,MIN(8,MAX(1,C173))),3,FIND("年",INDEX(D173:K173,MIN(8,MAX(1,C173))))-3))+IF(LEFT(INDEX(D173:K173,MIN(8,MAX(1,C173))),2)="令和",2018,IF(LEFT(INDEX(D173:K173,MIN(8,MAX(1,C173))),2)="平成",1988,1925)),VALUE(MID(INDEX(D173:K173,MIN(8,MAX(1,C173))),FIND("年",INDEX(D173:K173,MIN(8,MAX(1,C173))))+1,FIND("月",INDEX(D173:K173,MIN(8,MAX(1,C173))))-FIND("年",INDEX(D173:K173,MIN(8,MAX(1,C173))))-1)),VALUE(SUBSTITUTE(MID(INDEX(D173:K173,MIN(8,MAX(1,C173))),FIND("月",INDEX(D173:K173,MIN(8,MAX(1,C173))))+1,10),"日",""))),DATE(VALUE(TRIM(MID(SUBSTITUTE(AA173,"/",REPT(" ",50)),1,50))),VALUE(TRIM(MID(SUBSTITUTE(AA173,"/",REPT(" ",50)),51,50))),VALUE(TRIM(MID(SUBSTITUTE(AA173,"/",REPT(" ",50)),101,50))))),IFERROR(DATEVALUE(INDEX(D173:K173,MIN(8,MAX(1,C173)))),"")))</f>
        <v/>
      </c>
      <c r="T173">
        <f>IF(B173="","",IF(AB173&lt;&gt;"",AB173,IFERROR(MATCH(SUBSTITUTE(SUBSTITUTE(P173," ",""),"　",""),入力!$AJ$5:$AJ$44,0),"")))</f>
        <v/>
      </c>
      <c r="U173">
        <f>IF(T173="","",INDEX(入力!$D$5:$D$44,T173))</f>
        <v/>
      </c>
      <c r="V173">
        <f>IF(B173="","",IF(T173="","要確認（名簿と照合できません）",IF(R173="","要確認（資格名がありません）",IF(S173="","要確認（取得日が読めません）",IF((IF(INDEX(入力!$N$5:$N$44,T173)=R173,1,0)+IF(INDEX(入力!$P$5:$P$44,T173)=R173,1,0)+IF(INDEX(入力!$R$5:$R$44,T173)=R173,1,0)+IF(INDEX(入力!$T$5:$T$44,T173)=R173,1,0)+IF(INDEX(入力!$V$5:$V$44,T173)=R173,1,0)+IF(INDEX(入力!$X$5:$X$44,T173)=R173,1,0))+(COUNTIFS($T$6:$T$205,T173,$R$6:$R$205,R173,$X$6:$X$205,"&lt;"&amp;X173))&gt;0,"重複","反映")))))</f>
        <v/>
      </c>
      <c r="W173">
        <f>IF(V173="反映",1,0)</f>
        <v/>
      </c>
      <c r="X173" t="n">
        <v>173</v>
      </c>
      <c r="Y173">
        <f>IF(W173=0,"",COUNTIFS($T$6:$T$205,T173,$W$6:$W$205,1,$S$6:$S$205,"&lt;"&amp;S173)+COUNTIFS($T$6:$T$205,T173,$W$6:$W$205,1,$S$6:$S$205,S173,$X$6:$X$205,"&lt;"&amp;X173)+1)</f>
        <v/>
      </c>
      <c r="Z173">
        <f>IF(Y173="","",T173&amp;"_"&amp;Y173)</f>
        <v/>
      </c>
      <c r="AA173">
        <f>SUBSTITUTE(SUBSTITUTE(SUBSTITUTE(SUBSTITUTE(SUBSTITUTE(INDEX(D173:K173,MIN(8,MAX(1,C173))),"年","/"),"月","/"),"日",""),"-","/"),".","/")</f>
        <v/>
      </c>
      <c r="AB173">
        <f>IFERROR(MATCH(O173,入力!$C$5:$C$44,0),"")</f>
        <v/>
      </c>
      <c r="AC173">
        <f>IF(AB173="","",INDEX(入力!$AJ$5:$AJ$44,AB173))</f>
        <v/>
      </c>
      <c r="AD173">
        <f>IF(INDEX($D173:$K173,IF(M173=1,2,1))=AC173,1,IF(INDEX($D173:$K173,IF(M173=1,2,1))&amp;INDEX($D173:$K173,IF(M173=1,2,1)+1)=AC173,2,IF(INDEX($D173:$K173,IF(M173=1,2,1))&amp;INDEX($D173:$K173,IF(M173=1,2,1)+1)&amp;INDEX($D173:$K173,IF(M173=1,2,1)+2)=AC173,3,IF(AB173&lt;&gt;"",2,IF(ISNUMBER(MATCH(INDEX($D173:$K173,IF(M173=1,2,1)),入力!$AJ$5:$AJ$44,0)),1,IF(ISNUMBER(MATCH(INDEX($D173:$K173,IF(M173=1,2,1))&amp;INDEX($D173:$K173,IF(M173=1,2,1)+1),入力!$AJ$5:$AJ$44,0)),2,IF(ISNUMBER(MATCH(INDEX($D173:$K173,IF(M173=1,2,1))&amp;INDEX($D173:$K173,IF(M173=1,2,1)+1)&amp;INDEX($D173:$K173,IF(M173=1,2,1)+2),入力!$AJ$5:$AJ$44,0)),3,2)))))))</f>
        <v/>
      </c>
    </row>
    <row r="174">
      <c r="A174" s="131" t="n"/>
      <c r="B174">
        <f>TRIM(SUBSTITUTE(SUBSTITUTE(SUBSTITUTE(A174,CHAR(9)," "),"　"," "),CHAR(160)," "))</f>
        <v/>
      </c>
      <c r="C174">
        <f>IF(B174="",0,LEN(B174)-LEN(SUBSTITUTE(B174," ",""))+1)</f>
        <v/>
      </c>
      <c r="D174">
        <f>IF(C174&gt;=1,TRIM(MID(SUBSTITUTE(B174," ",REPT(" ",200)),1,200)),"")</f>
        <v/>
      </c>
      <c r="E174">
        <f>IF(C174&gt;=2,TRIM(MID(SUBSTITUTE(B174," ",REPT(" ",200)),201,200)),"")</f>
        <v/>
      </c>
      <c r="F174">
        <f>IF(C174&gt;=3,TRIM(MID(SUBSTITUTE(B174," ",REPT(" ",200)),401,200)),"")</f>
        <v/>
      </c>
      <c r="G174">
        <f>IF(C174&gt;=4,TRIM(MID(SUBSTITUTE(B174," ",REPT(" ",200)),601,200)),"")</f>
        <v/>
      </c>
      <c r="H174">
        <f>IF(C174&gt;=5,TRIM(MID(SUBSTITUTE(B174," ",REPT(" ",200)),801,200)),"")</f>
        <v/>
      </c>
      <c r="I174">
        <f>IF(C174&gt;=6,TRIM(MID(SUBSTITUTE(B174," ",REPT(" ",200)),1001,200)),"")</f>
        <v/>
      </c>
      <c r="J174">
        <f>IF(C174&gt;=7,TRIM(MID(SUBSTITUTE(B174," ",REPT(" ",200)),1201,200)),"")</f>
        <v/>
      </c>
      <c r="K174">
        <f>IF(C174&gt;=8,TRIM(MID(SUBSTITUTE(B174," ",REPT(" ",200)),1401,200)),"")</f>
        <v/>
      </c>
      <c r="L174">
        <f>SUBSTITUTE(SUBSTITUTE(SUBSTITUTE(D174,"年","-"),"組","-"),"番","")</f>
        <v/>
      </c>
      <c r="M174">
        <f>IF(D174="",0,IF(ISNUMBER(VALUE(SUBSTITUTE(L174,"-",""))),1,0))</f>
        <v/>
      </c>
      <c r="N174">
        <f>IF(M174=0,"",IFERROR(VALUE(TRIM(MID(SUBSTITUTE(L174,"-",REPT(" ",100)),101,100))),""))</f>
        <v/>
      </c>
      <c r="O174">
        <f>IF(M174=0,"",IFERROR(VALUE(TRIM(RIGHT(SUBSTITUTE(L174,"-",REPT(" ",100)),100))),""))</f>
        <v/>
      </c>
      <c r="P174">
        <f>IF(B174="","",TRIM(INDEX($D174:$K174,IF(M174=1,2,1))&amp;IF(AD174&gt;=2," "&amp;INDEX($D174:$K174,IF(M174=1,2,1)+1),"")&amp;IF(AD174&gt;=3," "&amp;INDEX($D174:$K174,IF(M174=1,2,1)+2),"")))</f>
        <v/>
      </c>
      <c r="Q174">
        <f>IF(C174&lt;2,"",TRIM(IF(AND(2&gt;=(IF(M174=1,2,1)+AD174),2&lt;=C174-IF(S174="",0,1)),E174&amp;" ","")&amp;IF(AND(3&gt;=(IF(M174=1,2,1)+AD174),3&lt;=C174-IF(S174="",0,1)),F174&amp;" ","")&amp;IF(AND(4&gt;=(IF(M174=1,2,1)+AD174),4&lt;=C174-IF(S174="",0,1)),G174&amp;" ","")&amp;IF(AND(5&gt;=(IF(M174=1,2,1)+AD174),5&lt;=C174-IF(S174="",0,1)),H174&amp;" ","")&amp;IF(AND(6&gt;=(IF(M174=1,2,1)+AD174),6&lt;=C174-IF(S174="",0,1)),I174&amp;" ","")&amp;IF(AND(7&gt;=(IF(M174=1,2,1)+AD174),7&lt;=C174-IF(S174="",0,1)),J174&amp;" ","")&amp;IF(AND(8&gt;=(IF(M174=1,2,1)+AD174),8&lt;=C174-IF(S174="",0,1)),K174&amp;" ","")))</f>
        <v/>
      </c>
      <c r="R174">
        <f>IF(Q174="","",IFERROR(INDEX(資格マスタ!$B:$B,MATCH(ASC(SUBSTITUTE(SUBSTITUTE(Q174," ",""),"　","")),資格マスタ!$D:$D,0)),Q174))</f>
        <v/>
      </c>
      <c r="S174" s="132">
        <f>IF(C174&lt;2,"",IFERROR(IF(OR(LEFT(INDEX(D174:K174,MIN(8,MAX(1,C174))),2)="令和",LEFT(INDEX(D174:K174,MIN(8,MAX(1,C174))),2)="平成",LEFT(INDEX(D174:K174,MIN(8,MAX(1,C174))),2)="昭和"),DATE(VALUE(MID(INDEX(D174:K174,MIN(8,MAX(1,C174))),3,FIND("年",INDEX(D174:K174,MIN(8,MAX(1,C174))))-3))+IF(LEFT(INDEX(D174:K174,MIN(8,MAX(1,C174))),2)="令和",2018,IF(LEFT(INDEX(D174:K174,MIN(8,MAX(1,C174))),2)="平成",1988,1925)),VALUE(MID(INDEX(D174:K174,MIN(8,MAX(1,C174))),FIND("年",INDEX(D174:K174,MIN(8,MAX(1,C174))))+1,FIND("月",INDEX(D174:K174,MIN(8,MAX(1,C174))))-FIND("年",INDEX(D174:K174,MIN(8,MAX(1,C174))))-1)),VALUE(SUBSTITUTE(MID(INDEX(D174:K174,MIN(8,MAX(1,C174))),FIND("月",INDEX(D174:K174,MIN(8,MAX(1,C174))))+1,10),"日",""))),DATE(VALUE(TRIM(MID(SUBSTITUTE(AA174,"/",REPT(" ",50)),1,50))),VALUE(TRIM(MID(SUBSTITUTE(AA174,"/",REPT(" ",50)),51,50))),VALUE(TRIM(MID(SUBSTITUTE(AA174,"/",REPT(" ",50)),101,50))))),IFERROR(DATEVALUE(INDEX(D174:K174,MIN(8,MAX(1,C174)))),"")))</f>
        <v/>
      </c>
      <c r="T174">
        <f>IF(B174="","",IF(AB174&lt;&gt;"",AB174,IFERROR(MATCH(SUBSTITUTE(SUBSTITUTE(P174," ",""),"　",""),入力!$AJ$5:$AJ$44,0),"")))</f>
        <v/>
      </c>
      <c r="U174">
        <f>IF(T174="","",INDEX(入力!$D$5:$D$44,T174))</f>
        <v/>
      </c>
      <c r="V174">
        <f>IF(B174="","",IF(T174="","要確認（名簿と照合できません）",IF(R174="","要確認（資格名がありません）",IF(S174="","要確認（取得日が読めません）",IF((IF(INDEX(入力!$N$5:$N$44,T174)=R174,1,0)+IF(INDEX(入力!$P$5:$P$44,T174)=R174,1,0)+IF(INDEX(入力!$R$5:$R$44,T174)=R174,1,0)+IF(INDEX(入力!$T$5:$T$44,T174)=R174,1,0)+IF(INDEX(入力!$V$5:$V$44,T174)=R174,1,0)+IF(INDEX(入力!$X$5:$X$44,T174)=R174,1,0))+(COUNTIFS($T$6:$T$205,T174,$R$6:$R$205,R174,$X$6:$X$205,"&lt;"&amp;X174))&gt;0,"重複","反映")))))</f>
        <v/>
      </c>
      <c r="W174">
        <f>IF(V174="反映",1,0)</f>
        <v/>
      </c>
      <c r="X174" t="n">
        <v>174</v>
      </c>
      <c r="Y174">
        <f>IF(W174=0,"",COUNTIFS($T$6:$T$205,T174,$W$6:$W$205,1,$S$6:$S$205,"&lt;"&amp;S174)+COUNTIFS($T$6:$T$205,T174,$W$6:$W$205,1,$S$6:$S$205,S174,$X$6:$X$205,"&lt;"&amp;X174)+1)</f>
        <v/>
      </c>
      <c r="Z174">
        <f>IF(Y174="","",T174&amp;"_"&amp;Y174)</f>
        <v/>
      </c>
      <c r="AA174">
        <f>SUBSTITUTE(SUBSTITUTE(SUBSTITUTE(SUBSTITUTE(SUBSTITUTE(INDEX(D174:K174,MIN(8,MAX(1,C174))),"年","/"),"月","/"),"日",""),"-","/"),".","/")</f>
        <v/>
      </c>
      <c r="AB174">
        <f>IFERROR(MATCH(O174,入力!$C$5:$C$44,0),"")</f>
        <v/>
      </c>
      <c r="AC174">
        <f>IF(AB174="","",INDEX(入力!$AJ$5:$AJ$44,AB174))</f>
        <v/>
      </c>
      <c r="AD174">
        <f>IF(INDEX($D174:$K174,IF(M174=1,2,1))=AC174,1,IF(INDEX($D174:$K174,IF(M174=1,2,1))&amp;INDEX($D174:$K174,IF(M174=1,2,1)+1)=AC174,2,IF(INDEX($D174:$K174,IF(M174=1,2,1))&amp;INDEX($D174:$K174,IF(M174=1,2,1)+1)&amp;INDEX($D174:$K174,IF(M174=1,2,1)+2)=AC174,3,IF(AB174&lt;&gt;"",2,IF(ISNUMBER(MATCH(INDEX($D174:$K174,IF(M174=1,2,1)),入力!$AJ$5:$AJ$44,0)),1,IF(ISNUMBER(MATCH(INDEX($D174:$K174,IF(M174=1,2,1))&amp;INDEX($D174:$K174,IF(M174=1,2,1)+1),入力!$AJ$5:$AJ$44,0)),2,IF(ISNUMBER(MATCH(INDEX($D174:$K174,IF(M174=1,2,1))&amp;INDEX($D174:$K174,IF(M174=1,2,1)+1)&amp;INDEX($D174:$K174,IF(M174=1,2,1)+2),入力!$AJ$5:$AJ$44,0)),3,2)))))))</f>
        <v/>
      </c>
    </row>
    <row r="175">
      <c r="A175" s="131" t="n"/>
      <c r="B175">
        <f>TRIM(SUBSTITUTE(SUBSTITUTE(SUBSTITUTE(A175,CHAR(9)," "),"　"," "),CHAR(160)," "))</f>
        <v/>
      </c>
      <c r="C175">
        <f>IF(B175="",0,LEN(B175)-LEN(SUBSTITUTE(B175," ",""))+1)</f>
        <v/>
      </c>
      <c r="D175">
        <f>IF(C175&gt;=1,TRIM(MID(SUBSTITUTE(B175," ",REPT(" ",200)),1,200)),"")</f>
        <v/>
      </c>
      <c r="E175">
        <f>IF(C175&gt;=2,TRIM(MID(SUBSTITUTE(B175," ",REPT(" ",200)),201,200)),"")</f>
        <v/>
      </c>
      <c r="F175">
        <f>IF(C175&gt;=3,TRIM(MID(SUBSTITUTE(B175," ",REPT(" ",200)),401,200)),"")</f>
        <v/>
      </c>
      <c r="G175">
        <f>IF(C175&gt;=4,TRIM(MID(SUBSTITUTE(B175," ",REPT(" ",200)),601,200)),"")</f>
        <v/>
      </c>
      <c r="H175">
        <f>IF(C175&gt;=5,TRIM(MID(SUBSTITUTE(B175," ",REPT(" ",200)),801,200)),"")</f>
        <v/>
      </c>
      <c r="I175">
        <f>IF(C175&gt;=6,TRIM(MID(SUBSTITUTE(B175," ",REPT(" ",200)),1001,200)),"")</f>
        <v/>
      </c>
      <c r="J175">
        <f>IF(C175&gt;=7,TRIM(MID(SUBSTITUTE(B175," ",REPT(" ",200)),1201,200)),"")</f>
        <v/>
      </c>
      <c r="K175">
        <f>IF(C175&gt;=8,TRIM(MID(SUBSTITUTE(B175," ",REPT(" ",200)),1401,200)),"")</f>
        <v/>
      </c>
      <c r="L175">
        <f>SUBSTITUTE(SUBSTITUTE(SUBSTITUTE(D175,"年","-"),"組","-"),"番","")</f>
        <v/>
      </c>
      <c r="M175">
        <f>IF(D175="",0,IF(ISNUMBER(VALUE(SUBSTITUTE(L175,"-",""))),1,0))</f>
        <v/>
      </c>
      <c r="N175">
        <f>IF(M175=0,"",IFERROR(VALUE(TRIM(MID(SUBSTITUTE(L175,"-",REPT(" ",100)),101,100))),""))</f>
        <v/>
      </c>
      <c r="O175">
        <f>IF(M175=0,"",IFERROR(VALUE(TRIM(RIGHT(SUBSTITUTE(L175,"-",REPT(" ",100)),100))),""))</f>
        <v/>
      </c>
      <c r="P175">
        <f>IF(B175="","",TRIM(INDEX($D175:$K175,IF(M175=1,2,1))&amp;IF(AD175&gt;=2," "&amp;INDEX($D175:$K175,IF(M175=1,2,1)+1),"")&amp;IF(AD175&gt;=3," "&amp;INDEX($D175:$K175,IF(M175=1,2,1)+2),"")))</f>
        <v/>
      </c>
      <c r="Q175">
        <f>IF(C175&lt;2,"",TRIM(IF(AND(2&gt;=(IF(M175=1,2,1)+AD175),2&lt;=C175-IF(S175="",0,1)),E175&amp;" ","")&amp;IF(AND(3&gt;=(IF(M175=1,2,1)+AD175),3&lt;=C175-IF(S175="",0,1)),F175&amp;" ","")&amp;IF(AND(4&gt;=(IF(M175=1,2,1)+AD175),4&lt;=C175-IF(S175="",0,1)),G175&amp;" ","")&amp;IF(AND(5&gt;=(IF(M175=1,2,1)+AD175),5&lt;=C175-IF(S175="",0,1)),H175&amp;" ","")&amp;IF(AND(6&gt;=(IF(M175=1,2,1)+AD175),6&lt;=C175-IF(S175="",0,1)),I175&amp;" ","")&amp;IF(AND(7&gt;=(IF(M175=1,2,1)+AD175),7&lt;=C175-IF(S175="",0,1)),J175&amp;" ","")&amp;IF(AND(8&gt;=(IF(M175=1,2,1)+AD175),8&lt;=C175-IF(S175="",0,1)),K175&amp;" ","")))</f>
        <v/>
      </c>
      <c r="R175">
        <f>IF(Q175="","",IFERROR(INDEX(資格マスタ!$B:$B,MATCH(ASC(SUBSTITUTE(SUBSTITUTE(Q175," ",""),"　","")),資格マスタ!$D:$D,0)),Q175))</f>
        <v/>
      </c>
      <c r="S175" s="132">
        <f>IF(C175&lt;2,"",IFERROR(IF(OR(LEFT(INDEX(D175:K175,MIN(8,MAX(1,C175))),2)="令和",LEFT(INDEX(D175:K175,MIN(8,MAX(1,C175))),2)="平成",LEFT(INDEX(D175:K175,MIN(8,MAX(1,C175))),2)="昭和"),DATE(VALUE(MID(INDEX(D175:K175,MIN(8,MAX(1,C175))),3,FIND("年",INDEX(D175:K175,MIN(8,MAX(1,C175))))-3))+IF(LEFT(INDEX(D175:K175,MIN(8,MAX(1,C175))),2)="令和",2018,IF(LEFT(INDEX(D175:K175,MIN(8,MAX(1,C175))),2)="平成",1988,1925)),VALUE(MID(INDEX(D175:K175,MIN(8,MAX(1,C175))),FIND("年",INDEX(D175:K175,MIN(8,MAX(1,C175))))+1,FIND("月",INDEX(D175:K175,MIN(8,MAX(1,C175))))-FIND("年",INDEX(D175:K175,MIN(8,MAX(1,C175))))-1)),VALUE(SUBSTITUTE(MID(INDEX(D175:K175,MIN(8,MAX(1,C175))),FIND("月",INDEX(D175:K175,MIN(8,MAX(1,C175))))+1,10),"日",""))),DATE(VALUE(TRIM(MID(SUBSTITUTE(AA175,"/",REPT(" ",50)),1,50))),VALUE(TRIM(MID(SUBSTITUTE(AA175,"/",REPT(" ",50)),51,50))),VALUE(TRIM(MID(SUBSTITUTE(AA175,"/",REPT(" ",50)),101,50))))),IFERROR(DATEVALUE(INDEX(D175:K175,MIN(8,MAX(1,C175)))),"")))</f>
        <v/>
      </c>
      <c r="T175">
        <f>IF(B175="","",IF(AB175&lt;&gt;"",AB175,IFERROR(MATCH(SUBSTITUTE(SUBSTITUTE(P175," ",""),"　",""),入力!$AJ$5:$AJ$44,0),"")))</f>
        <v/>
      </c>
      <c r="U175">
        <f>IF(T175="","",INDEX(入力!$D$5:$D$44,T175))</f>
        <v/>
      </c>
      <c r="V175">
        <f>IF(B175="","",IF(T175="","要確認（名簿と照合できません）",IF(R175="","要確認（資格名がありません）",IF(S175="","要確認（取得日が読めません）",IF((IF(INDEX(入力!$N$5:$N$44,T175)=R175,1,0)+IF(INDEX(入力!$P$5:$P$44,T175)=R175,1,0)+IF(INDEX(入力!$R$5:$R$44,T175)=R175,1,0)+IF(INDEX(入力!$T$5:$T$44,T175)=R175,1,0)+IF(INDEX(入力!$V$5:$V$44,T175)=R175,1,0)+IF(INDEX(入力!$X$5:$X$44,T175)=R175,1,0))+(COUNTIFS($T$6:$T$205,T175,$R$6:$R$205,R175,$X$6:$X$205,"&lt;"&amp;X175))&gt;0,"重複","反映")))))</f>
        <v/>
      </c>
      <c r="W175">
        <f>IF(V175="反映",1,0)</f>
        <v/>
      </c>
      <c r="X175" t="n">
        <v>175</v>
      </c>
      <c r="Y175">
        <f>IF(W175=0,"",COUNTIFS($T$6:$T$205,T175,$W$6:$W$205,1,$S$6:$S$205,"&lt;"&amp;S175)+COUNTIFS($T$6:$T$205,T175,$W$6:$W$205,1,$S$6:$S$205,S175,$X$6:$X$205,"&lt;"&amp;X175)+1)</f>
        <v/>
      </c>
      <c r="Z175">
        <f>IF(Y175="","",T175&amp;"_"&amp;Y175)</f>
        <v/>
      </c>
      <c r="AA175">
        <f>SUBSTITUTE(SUBSTITUTE(SUBSTITUTE(SUBSTITUTE(SUBSTITUTE(INDEX(D175:K175,MIN(8,MAX(1,C175))),"年","/"),"月","/"),"日",""),"-","/"),".","/")</f>
        <v/>
      </c>
      <c r="AB175">
        <f>IFERROR(MATCH(O175,入力!$C$5:$C$44,0),"")</f>
        <v/>
      </c>
      <c r="AC175">
        <f>IF(AB175="","",INDEX(入力!$AJ$5:$AJ$44,AB175))</f>
        <v/>
      </c>
      <c r="AD175">
        <f>IF(INDEX($D175:$K175,IF(M175=1,2,1))=AC175,1,IF(INDEX($D175:$K175,IF(M175=1,2,1))&amp;INDEX($D175:$K175,IF(M175=1,2,1)+1)=AC175,2,IF(INDEX($D175:$K175,IF(M175=1,2,1))&amp;INDEX($D175:$K175,IF(M175=1,2,1)+1)&amp;INDEX($D175:$K175,IF(M175=1,2,1)+2)=AC175,3,IF(AB175&lt;&gt;"",2,IF(ISNUMBER(MATCH(INDEX($D175:$K175,IF(M175=1,2,1)),入力!$AJ$5:$AJ$44,0)),1,IF(ISNUMBER(MATCH(INDEX($D175:$K175,IF(M175=1,2,1))&amp;INDEX($D175:$K175,IF(M175=1,2,1)+1),入力!$AJ$5:$AJ$44,0)),2,IF(ISNUMBER(MATCH(INDEX($D175:$K175,IF(M175=1,2,1))&amp;INDEX($D175:$K175,IF(M175=1,2,1)+1)&amp;INDEX($D175:$K175,IF(M175=1,2,1)+2),入力!$AJ$5:$AJ$44,0)),3,2)))))))</f>
        <v/>
      </c>
    </row>
    <row r="176">
      <c r="A176" s="131" t="n"/>
      <c r="B176">
        <f>TRIM(SUBSTITUTE(SUBSTITUTE(SUBSTITUTE(A176,CHAR(9)," "),"　"," "),CHAR(160)," "))</f>
        <v/>
      </c>
      <c r="C176">
        <f>IF(B176="",0,LEN(B176)-LEN(SUBSTITUTE(B176," ",""))+1)</f>
        <v/>
      </c>
      <c r="D176">
        <f>IF(C176&gt;=1,TRIM(MID(SUBSTITUTE(B176," ",REPT(" ",200)),1,200)),"")</f>
        <v/>
      </c>
      <c r="E176">
        <f>IF(C176&gt;=2,TRIM(MID(SUBSTITUTE(B176," ",REPT(" ",200)),201,200)),"")</f>
        <v/>
      </c>
      <c r="F176">
        <f>IF(C176&gt;=3,TRIM(MID(SUBSTITUTE(B176," ",REPT(" ",200)),401,200)),"")</f>
        <v/>
      </c>
      <c r="G176">
        <f>IF(C176&gt;=4,TRIM(MID(SUBSTITUTE(B176," ",REPT(" ",200)),601,200)),"")</f>
        <v/>
      </c>
      <c r="H176">
        <f>IF(C176&gt;=5,TRIM(MID(SUBSTITUTE(B176," ",REPT(" ",200)),801,200)),"")</f>
        <v/>
      </c>
      <c r="I176">
        <f>IF(C176&gt;=6,TRIM(MID(SUBSTITUTE(B176," ",REPT(" ",200)),1001,200)),"")</f>
        <v/>
      </c>
      <c r="J176">
        <f>IF(C176&gt;=7,TRIM(MID(SUBSTITUTE(B176," ",REPT(" ",200)),1201,200)),"")</f>
        <v/>
      </c>
      <c r="K176">
        <f>IF(C176&gt;=8,TRIM(MID(SUBSTITUTE(B176," ",REPT(" ",200)),1401,200)),"")</f>
        <v/>
      </c>
      <c r="L176">
        <f>SUBSTITUTE(SUBSTITUTE(SUBSTITUTE(D176,"年","-"),"組","-"),"番","")</f>
        <v/>
      </c>
      <c r="M176">
        <f>IF(D176="",0,IF(ISNUMBER(VALUE(SUBSTITUTE(L176,"-",""))),1,0))</f>
        <v/>
      </c>
      <c r="N176">
        <f>IF(M176=0,"",IFERROR(VALUE(TRIM(MID(SUBSTITUTE(L176,"-",REPT(" ",100)),101,100))),""))</f>
        <v/>
      </c>
      <c r="O176">
        <f>IF(M176=0,"",IFERROR(VALUE(TRIM(RIGHT(SUBSTITUTE(L176,"-",REPT(" ",100)),100))),""))</f>
        <v/>
      </c>
      <c r="P176">
        <f>IF(B176="","",TRIM(INDEX($D176:$K176,IF(M176=1,2,1))&amp;IF(AD176&gt;=2," "&amp;INDEX($D176:$K176,IF(M176=1,2,1)+1),"")&amp;IF(AD176&gt;=3," "&amp;INDEX($D176:$K176,IF(M176=1,2,1)+2),"")))</f>
        <v/>
      </c>
      <c r="Q176">
        <f>IF(C176&lt;2,"",TRIM(IF(AND(2&gt;=(IF(M176=1,2,1)+AD176),2&lt;=C176-IF(S176="",0,1)),E176&amp;" ","")&amp;IF(AND(3&gt;=(IF(M176=1,2,1)+AD176),3&lt;=C176-IF(S176="",0,1)),F176&amp;" ","")&amp;IF(AND(4&gt;=(IF(M176=1,2,1)+AD176),4&lt;=C176-IF(S176="",0,1)),G176&amp;" ","")&amp;IF(AND(5&gt;=(IF(M176=1,2,1)+AD176),5&lt;=C176-IF(S176="",0,1)),H176&amp;" ","")&amp;IF(AND(6&gt;=(IF(M176=1,2,1)+AD176),6&lt;=C176-IF(S176="",0,1)),I176&amp;" ","")&amp;IF(AND(7&gt;=(IF(M176=1,2,1)+AD176),7&lt;=C176-IF(S176="",0,1)),J176&amp;" ","")&amp;IF(AND(8&gt;=(IF(M176=1,2,1)+AD176),8&lt;=C176-IF(S176="",0,1)),K176&amp;" ","")))</f>
        <v/>
      </c>
      <c r="R176">
        <f>IF(Q176="","",IFERROR(INDEX(資格マスタ!$B:$B,MATCH(ASC(SUBSTITUTE(SUBSTITUTE(Q176," ",""),"　","")),資格マスタ!$D:$D,0)),Q176))</f>
        <v/>
      </c>
      <c r="S176" s="132">
        <f>IF(C176&lt;2,"",IFERROR(IF(OR(LEFT(INDEX(D176:K176,MIN(8,MAX(1,C176))),2)="令和",LEFT(INDEX(D176:K176,MIN(8,MAX(1,C176))),2)="平成",LEFT(INDEX(D176:K176,MIN(8,MAX(1,C176))),2)="昭和"),DATE(VALUE(MID(INDEX(D176:K176,MIN(8,MAX(1,C176))),3,FIND("年",INDEX(D176:K176,MIN(8,MAX(1,C176))))-3))+IF(LEFT(INDEX(D176:K176,MIN(8,MAX(1,C176))),2)="令和",2018,IF(LEFT(INDEX(D176:K176,MIN(8,MAX(1,C176))),2)="平成",1988,1925)),VALUE(MID(INDEX(D176:K176,MIN(8,MAX(1,C176))),FIND("年",INDEX(D176:K176,MIN(8,MAX(1,C176))))+1,FIND("月",INDEX(D176:K176,MIN(8,MAX(1,C176))))-FIND("年",INDEX(D176:K176,MIN(8,MAX(1,C176))))-1)),VALUE(SUBSTITUTE(MID(INDEX(D176:K176,MIN(8,MAX(1,C176))),FIND("月",INDEX(D176:K176,MIN(8,MAX(1,C176))))+1,10),"日",""))),DATE(VALUE(TRIM(MID(SUBSTITUTE(AA176,"/",REPT(" ",50)),1,50))),VALUE(TRIM(MID(SUBSTITUTE(AA176,"/",REPT(" ",50)),51,50))),VALUE(TRIM(MID(SUBSTITUTE(AA176,"/",REPT(" ",50)),101,50))))),IFERROR(DATEVALUE(INDEX(D176:K176,MIN(8,MAX(1,C176)))),"")))</f>
        <v/>
      </c>
      <c r="T176">
        <f>IF(B176="","",IF(AB176&lt;&gt;"",AB176,IFERROR(MATCH(SUBSTITUTE(SUBSTITUTE(P176," ",""),"　",""),入力!$AJ$5:$AJ$44,0),"")))</f>
        <v/>
      </c>
      <c r="U176">
        <f>IF(T176="","",INDEX(入力!$D$5:$D$44,T176))</f>
        <v/>
      </c>
      <c r="V176">
        <f>IF(B176="","",IF(T176="","要確認（名簿と照合できません）",IF(R176="","要確認（資格名がありません）",IF(S176="","要確認（取得日が読めません）",IF((IF(INDEX(入力!$N$5:$N$44,T176)=R176,1,0)+IF(INDEX(入力!$P$5:$P$44,T176)=R176,1,0)+IF(INDEX(入力!$R$5:$R$44,T176)=R176,1,0)+IF(INDEX(入力!$T$5:$T$44,T176)=R176,1,0)+IF(INDEX(入力!$V$5:$V$44,T176)=R176,1,0)+IF(INDEX(入力!$X$5:$X$44,T176)=R176,1,0))+(COUNTIFS($T$6:$T$205,T176,$R$6:$R$205,R176,$X$6:$X$205,"&lt;"&amp;X176))&gt;0,"重複","反映")))))</f>
        <v/>
      </c>
      <c r="W176">
        <f>IF(V176="反映",1,0)</f>
        <v/>
      </c>
      <c r="X176" t="n">
        <v>176</v>
      </c>
      <c r="Y176">
        <f>IF(W176=0,"",COUNTIFS($T$6:$T$205,T176,$W$6:$W$205,1,$S$6:$S$205,"&lt;"&amp;S176)+COUNTIFS($T$6:$T$205,T176,$W$6:$W$205,1,$S$6:$S$205,S176,$X$6:$X$205,"&lt;"&amp;X176)+1)</f>
        <v/>
      </c>
      <c r="Z176">
        <f>IF(Y176="","",T176&amp;"_"&amp;Y176)</f>
        <v/>
      </c>
      <c r="AA176">
        <f>SUBSTITUTE(SUBSTITUTE(SUBSTITUTE(SUBSTITUTE(SUBSTITUTE(INDEX(D176:K176,MIN(8,MAX(1,C176))),"年","/"),"月","/"),"日",""),"-","/"),".","/")</f>
        <v/>
      </c>
      <c r="AB176">
        <f>IFERROR(MATCH(O176,入力!$C$5:$C$44,0),"")</f>
        <v/>
      </c>
      <c r="AC176">
        <f>IF(AB176="","",INDEX(入力!$AJ$5:$AJ$44,AB176))</f>
        <v/>
      </c>
      <c r="AD176">
        <f>IF(INDEX($D176:$K176,IF(M176=1,2,1))=AC176,1,IF(INDEX($D176:$K176,IF(M176=1,2,1))&amp;INDEX($D176:$K176,IF(M176=1,2,1)+1)=AC176,2,IF(INDEX($D176:$K176,IF(M176=1,2,1))&amp;INDEX($D176:$K176,IF(M176=1,2,1)+1)&amp;INDEX($D176:$K176,IF(M176=1,2,1)+2)=AC176,3,IF(AB176&lt;&gt;"",2,IF(ISNUMBER(MATCH(INDEX($D176:$K176,IF(M176=1,2,1)),入力!$AJ$5:$AJ$44,0)),1,IF(ISNUMBER(MATCH(INDEX($D176:$K176,IF(M176=1,2,1))&amp;INDEX($D176:$K176,IF(M176=1,2,1)+1),入力!$AJ$5:$AJ$44,0)),2,IF(ISNUMBER(MATCH(INDEX($D176:$K176,IF(M176=1,2,1))&amp;INDEX($D176:$K176,IF(M176=1,2,1)+1)&amp;INDEX($D176:$K176,IF(M176=1,2,1)+2),入力!$AJ$5:$AJ$44,0)),3,2)))))))</f>
        <v/>
      </c>
    </row>
    <row r="177">
      <c r="A177" s="131" t="n"/>
      <c r="B177">
        <f>TRIM(SUBSTITUTE(SUBSTITUTE(SUBSTITUTE(A177,CHAR(9)," "),"　"," "),CHAR(160)," "))</f>
        <v/>
      </c>
      <c r="C177">
        <f>IF(B177="",0,LEN(B177)-LEN(SUBSTITUTE(B177," ",""))+1)</f>
        <v/>
      </c>
      <c r="D177">
        <f>IF(C177&gt;=1,TRIM(MID(SUBSTITUTE(B177," ",REPT(" ",200)),1,200)),"")</f>
        <v/>
      </c>
      <c r="E177">
        <f>IF(C177&gt;=2,TRIM(MID(SUBSTITUTE(B177," ",REPT(" ",200)),201,200)),"")</f>
        <v/>
      </c>
      <c r="F177">
        <f>IF(C177&gt;=3,TRIM(MID(SUBSTITUTE(B177," ",REPT(" ",200)),401,200)),"")</f>
        <v/>
      </c>
      <c r="G177">
        <f>IF(C177&gt;=4,TRIM(MID(SUBSTITUTE(B177," ",REPT(" ",200)),601,200)),"")</f>
        <v/>
      </c>
      <c r="H177">
        <f>IF(C177&gt;=5,TRIM(MID(SUBSTITUTE(B177," ",REPT(" ",200)),801,200)),"")</f>
        <v/>
      </c>
      <c r="I177">
        <f>IF(C177&gt;=6,TRIM(MID(SUBSTITUTE(B177," ",REPT(" ",200)),1001,200)),"")</f>
        <v/>
      </c>
      <c r="J177">
        <f>IF(C177&gt;=7,TRIM(MID(SUBSTITUTE(B177," ",REPT(" ",200)),1201,200)),"")</f>
        <v/>
      </c>
      <c r="K177">
        <f>IF(C177&gt;=8,TRIM(MID(SUBSTITUTE(B177," ",REPT(" ",200)),1401,200)),"")</f>
        <v/>
      </c>
      <c r="L177">
        <f>SUBSTITUTE(SUBSTITUTE(SUBSTITUTE(D177,"年","-"),"組","-"),"番","")</f>
        <v/>
      </c>
      <c r="M177">
        <f>IF(D177="",0,IF(ISNUMBER(VALUE(SUBSTITUTE(L177,"-",""))),1,0))</f>
        <v/>
      </c>
      <c r="N177">
        <f>IF(M177=0,"",IFERROR(VALUE(TRIM(MID(SUBSTITUTE(L177,"-",REPT(" ",100)),101,100))),""))</f>
        <v/>
      </c>
      <c r="O177">
        <f>IF(M177=0,"",IFERROR(VALUE(TRIM(RIGHT(SUBSTITUTE(L177,"-",REPT(" ",100)),100))),""))</f>
        <v/>
      </c>
      <c r="P177">
        <f>IF(B177="","",TRIM(INDEX($D177:$K177,IF(M177=1,2,1))&amp;IF(AD177&gt;=2," "&amp;INDEX($D177:$K177,IF(M177=1,2,1)+1),"")&amp;IF(AD177&gt;=3," "&amp;INDEX($D177:$K177,IF(M177=1,2,1)+2),"")))</f>
        <v/>
      </c>
      <c r="Q177">
        <f>IF(C177&lt;2,"",TRIM(IF(AND(2&gt;=(IF(M177=1,2,1)+AD177),2&lt;=C177-IF(S177="",0,1)),E177&amp;" ","")&amp;IF(AND(3&gt;=(IF(M177=1,2,1)+AD177),3&lt;=C177-IF(S177="",0,1)),F177&amp;" ","")&amp;IF(AND(4&gt;=(IF(M177=1,2,1)+AD177),4&lt;=C177-IF(S177="",0,1)),G177&amp;" ","")&amp;IF(AND(5&gt;=(IF(M177=1,2,1)+AD177),5&lt;=C177-IF(S177="",0,1)),H177&amp;" ","")&amp;IF(AND(6&gt;=(IF(M177=1,2,1)+AD177),6&lt;=C177-IF(S177="",0,1)),I177&amp;" ","")&amp;IF(AND(7&gt;=(IF(M177=1,2,1)+AD177),7&lt;=C177-IF(S177="",0,1)),J177&amp;" ","")&amp;IF(AND(8&gt;=(IF(M177=1,2,1)+AD177),8&lt;=C177-IF(S177="",0,1)),K177&amp;" ","")))</f>
        <v/>
      </c>
      <c r="R177">
        <f>IF(Q177="","",IFERROR(INDEX(資格マスタ!$B:$B,MATCH(ASC(SUBSTITUTE(SUBSTITUTE(Q177," ",""),"　","")),資格マスタ!$D:$D,0)),Q177))</f>
        <v/>
      </c>
      <c r="S177" s="132">
        <f>IF(C177&lt;2,"",IFERROR(IF(OR(LEFT(INDEX(D177:K177,MIN(8,MAX(1,C177))),2)="令和",LEFT(INDEX(D177:K177,MIN(8,MAX(1,C177))),2)="平成",LEFT(INDEX(D177:K177,MIN(8,MAX(1,C177))),2)="昭和"),DATE(VALUE(MID(INDEX(D177:K177,MIN(8,MAX(1,C177))),3,FIND("年",INDEX(D177:K177,MIN(8,MAX(1,C177))))-3))+IF(LEFT(INDEX(D177:K177,MIN(8,MAX(1,C177))),2)="令和",2018,IF(LEFT(INDEX(D177:K177,MIN(8,MAX(1,C177))),2)="平成",1988,1925)),VALUE(MID(INDEX(D177:K177,MIN(8,MAX(1,C177))),FIND("年",INDEX(D177:K177,MIN(8,MAX(1,C177))))+1,FIND("月",INDEX(D177:K177,MIN(8,MAX(1,C177))))-FIND("年",INDEX(D177:K177,MIN(8,MAX(1,C177))))-1)),VALUE(SUBSTITUTE(MID(INDEX(D177:K177,MIN(8,MAX(1,C177))),FIND("月",INDEX(D177:K177,MIN(8,MAX(1,C177))))+1,10),"日",""))),DATE(VALUE(TRIM(MID(SUBSTITUTE(AA177,"/",REPT(" ",50)),1,50))),VALUE(TRIM(MID(SUBSTITUTE(AA177,"/",REPT(" ",50)),51,50))),VALUE(TRIM(MID(SUBSTITUTE(AA177,"/",REPT(" ",50)),101,50))))),IFERROR(DATEVALUE(INDEX(D177:K177,MIN(8,MAX(1,C177)))),"")))</f>
        <v/>
      </c>
      <c r="T177">
        <f>IF(B177="","",IF(AB177&lt;&gt;"",AB177,IFERROR(MATCH(SUBSTITUTE(SUBSTITUTE(P177," ",""),"　",""),入力!$AJ$5:$AJ$44,0),"")))</f>
        <v/>
      </c>
      <c r="U177">
        <f>IF(T177="","",INDEX(入力!$D$5:$D$44,T177))</f>
        <v/>
      </c>
      <c r="V177">
        <f>IF(B177="","",IF(T177="","要確認（名簿と照合できません）",IF(R177="","要確認（資格名がありません）",IF(S177="","要確認（取得日が読めません）",IF((IF(INDEX(入力!$N$5:$N$44,T177)=R177,1,0)+IF(INDEX(入力!$P$5:$P$44,T177)=R177,1,0)+IF(INDEX(入力!$R$5:$R$44,T177)=R177,1,0)+IF(INDEX(入力!$T$5:$T$44,T177)=R177,1,0)+IF(INDEX(入力!$V$5:$V$44,T177)=R177,1,0)+IF(INDEX(入力!$X$5:$X$44,T177)=R177,1,0))+(COUNTIFS($T$6:$T$205,T177,$R$6:$R$205,R177,$X$6:$X$205,"&lt;"&amp;X177))&gt;0,"重複","反映")))))</f>
        <v/>
      </c>
      <c r="W177">
        <f>IF(V177="反映",1,0)</f>
        <v/>
      </c>
      <c r="X177" t="n">
        <v>177</v>
      </c>
      <c r="Y177">
        <f>IF(W177=0,"",COUNTIFS($T$6:$T$205,T177,$W$6:$W$205,1,$S$6:$S$205,"&lt;"&amp;S177)+COUNTIFS($T$6:$T$205,T177,$W$6:$W$205,1,$S$6:$S$205,S177,$X$6:$X$205,"&lt;"&amp;X177)+1)</f>
        <v/>
      </c>
      <c r="Z177">
        <f>IF(Y177="","",T177&amp;"_"&amp;Y177)</f>
        <v/>
      </c>
      <c r="AA177">
        <f>SUBSTITUTE(SUBSTITUTE(SUBSTITUTE(SUBSTITUTE(SUBSTITUTE(INDEX(D177:K177,MIN(8,MAX(1,C177))),"年","/"),"月","/"),"日",""),"-","/"),".","/")</f>
        <v/>
      </c>
      <c r="AB177">
        <f>IFERROR(MATCH(O177,入力!$C$5:$C$44,0),"")</f>
        <v/>
      </c>
      <c r="AC177">
        <f>IF(AB177="","",INDEX(入力!$AJ$5:$AJ$44,AB177))</f>
        <v/>
      </c>
      <c r="AD177">
        <f>IF(INDEX($D177:$K177,IF(M177=1,2,1))=AC177,1,IF(INDEX($D177:$K177,IF(M177=1,2,1))&amp;INDEX($D177:$K177,IF(M177=1,2,1)+1)=AC177,2,IF(INDEX($D177:$K177,IF(M177=1,2,1))&amp;INDEX($D177:$K177,IF(M177=1,2,1)+1)&amp;INDEX($D177:$K177,IF(M177=1,2,1)+2)=AC177,3,IF(AB177&lt;&gt;"",2,IF(ISNUMBER(MATCH(INDEX($D177:$K177,IF(M177=1,2,1)),入力!$AJ$5:$AJ$44,0)),1,IF(ISNUMBER(MATCH(INDEX($D177:$K177,IF(M177=1,2,1))&amp;INDEX($D177:$K177,IF(M177=1,2,1)+1),入力!$AJ$5:$AJ$44,0)),2,IF(ISNUMBER(MATCH(INDEX($D177:$K177,IF(M177=1,2,1))&amp;INDEX($D177:$K177,IF(M177=1,2,1)+1)&amp;INDEX($D177:$K177,IF(M177=1,2,1)+2),入力!$AJ$5:$AJ$44,0)),3,2)))))))</f>
        <v/>
      </c>
    </row>
    <row r="178">
      <c r="A178" s="131" t="n"/>
      <c r="B178">
        <f>TRIM(SUBSTITUTE(SUBSTITUTE(SUBSTITUTE(A178,CHAR(9)," "),"　"," "),CHAR(160)," "))</f>
        <v/>
      </c>
      <c r="C178">
        <f>IF(B178="",0,LEN(B178)-LEN(SUBSTITUTE(B178," ",""))+1)</f>
        <v/>
      </c>
      <c r="D178">
        <f>IF(C178&gt;=1,TRIM(MID(SUBSTITUTE(B178," ",REPT(" ",200)),1,200)),"")</f>
        <v/>
      </c>
      <c r="E178">
        <f>IF(C178&gt;=2,TRIM(MID(SUBSTITUTE(B178," ",REPT(" ",200)),201,200)),"")</f>
        <v/>
      </c>
      <c r="F178">
        <f>IF(C178&gt;=3,TRIM(MID(SUBSTITUTE(B178," ",REPT(" ",200)),401,200)),"")</f>
        <v/>
      </c>
      <c r="G178">
        <f>IF(C178&gt;=4,TRIM(MID(SUBSTITUTE(B178," ",REPT(" ",200)),601,200)),"")</f>
        <v/>
      </c>
      <c r="H178">
        <f>IF(C178&gt;=5,TRIM(MID(SUBSTITUTE(B178," ",REPT(" ",200)),801,200)),"")</f>
        <v/>
      </c>
      <c r="I178">
        <f>IF(C178&gt;=6,TRIM(MID(SUBSTITUTE(B178," ",REPT(" ",200)),1001,200)),"")</f>
        <v/>
      </c>
      <c r="J178">
        <f>IF(C178&gt;=7,TRIM(MID(SUBSTITUTE(B178," ",REPT(" ",200)),1201,200)),"")</f>
        <v/>
      </c>
      <c r="K178">
        <f>IF(C178&gt;=8,TRIM(MID(SUBSTITUTE(B178," ",REPT(" ",200)),1401,200)),"")</f>
        <v/>
      </c>
      <c r="L178">
        <f>SUBSTITUTE(SUBSTITUTE(SUBSTITUTE(D178,"年","-"),"組","-"),"番","")</f>
        <v/>
      </c>
      <c r="M178">
        <f>IF(D178="",0,IF(ISNUMBER(VALUE(SUBSTITUTE(L178,"-",""))),1,0))</f>
        <v/>
      </c>
      <c r="N178">
        <f>IF(M178=0,"",IFERROR(VALUE(TRIM(MID(SUBSTITUTE(L178,"-",REPT(" ",100)),101,100))),""))</f>
        <v/>
      </c>
      <c r="O178">
        <f>IF(M178=0,"",IFERROR(VALUE(TRIM(RIGHT(SUBSTITUTE(L178,"-",REPT(" ",100)),100))),""))</f>
        <v/>
      </c>
      <c r="P178">
        <f>IF(B178="","",TRIM(INDEX($D178:$K178,IF(M178=1,2,1))&amp;IF(AD178&gt;=2," "&amp;INDEX($D178:$K178,IF(M178=1,2,1)+1),"")&amp;IF(AD178&gt;=3," "&amp;INDEX($D178:$K178,IF(M178=1,2,1)+2),"")))</f>
        <v/>
      </c>
      <c r="Q178">
        <f>IF(C178&lt;2,"",TRIM(IF(AND(2&gt;=(IF(M178=1,2,1)+AD178),2&lt;=C178-IF(S178="",0,1)),E178&amp;" ","")&amp;IF(AND(3&gt;=(IF(M178=1,2,1)+AD178),3&lt;=C178-IF(S178="",0,1)),F178&amp;" ","")&amp;IF(AND(4&gt;=(IF(M178=1,2,1)+AD178),4&lt;=C178-IF(S178="",0,1)),G178&amp;" ","")&amp;IF(AND(5&gt;=(IF(M178=1,2,1)+AD178),5&lt;=C178-IF(S178="",0,1)),H178&amp;" ","")&amp;IF(AND(6&gt;=(IF(M178=1,2,1)+AD178),6&lt;=C178-IF(S178="",0,1)),I178&amp;" ","")&amp;IF(AND(7&gt;=(IF(M178=1,2,1)+AD178),7&lt;=C178-IF(S178="",0,1)),J178&amp;" ","")&amp;IF(AND(8&gt;=(IF(M178=1,2,1)+AD178),8&lt;=C178-IF(S178="",0,1)),K178&amp;" ","")))</f>
        <v/>
      </c>
      <c r="R178">
        <f>IF(Q178="","",IFERROR(INDEX(資格マスタ!$B:$B,MATCH(ASC(SUBSTITUTE(SUBSTITUTE(Q178," ",""),"　","")),資格マスタ!$D:$D,0)),Q178))</f>
        <v/>
      </c>
      <c r="S178" s="132">
        <f>IF(C178&lt;2,"",IFERROR(IF(OR(LEFT(INDEX(D178:K178,MIN(8,MAX(1,C178))),2)="令和",LEFT(INDEX(D178:K178,MIN(8,MAX(1,C178))),2)="平成",LEFT(INDEX(D178:K178,MIN(8,MAX(1,C178))),2)="昭和"),DATE(VALUE(MID(INDEX(D178:K178,MIN(8,MAX(1,C178))),3,FIND("年",INDEX(D178:K178,MIN(8,MAX(1,C178))))-3))+IF(LEFT(INDEX(D178:K178,MIN(8,MAX(1,C178))),2)="令和",2018,IF(LEFT(INDEX(D178:K178,MIN(8,MAX(1,C178))),2)="平成",1988,1925)),VALUE(MID(INDEX(D178:K178,MIN(8,MAX(1,C178))),FIND("年",INDEX(D178:K178,MIN(8,MAX(1,C178))))+1,FIND("月",INDEX(D178:K178,MIN(8,MAX(1,C178))))-FIND("年",INDEX(D178:K178,MIN(8,MAX(1,C178))))-1)),VALUE(SUBSTITUTE(MID(INDEX(D178:K178,MIN(8,MAX(1,C178))),FIND("月",INDEX(D178:K178,MIN(8,MAX(1,C178))))+1,10),"日",""))),DATE(VALUE(TRIM(MID(SUBSTITUTE(AA178,"/",REPT(" ",50)),1,50))),VALUE(TRIM(MID(SUBSTITUTE(AA178,"/",REPT(" ",50)),51,50))),VALUE(TRIM(MID(SUBSTITUTE(AA178,"/",REPT(" ",50)),101,50))))),IFERROR(DATEVALUE(INDEX(D178:K178,MIN(8,MAX(1,C178)))),"")))</f>
        <v/>
      </c>
      <c r="T178">
        <f>IF(B178="","",IF(AB178&lt;&gt;"",AB178,IFERROR(MATCH(SUBSTITUTE(SUBSTITUTE(P178," ",""),"　",""),入力!$AJ$5:$AJ$44,0),"")))</f>
        <v/>
      </c>
      <c r="U178">
        <f>IF(T178="","",INDEX(入力!$D$5:$D$44,T178))</f>
        <v/>
      </c>
      <c r="V178">
        <f>IF(B178="","",IF(T178="","要確認（名簿と照合できません）",IF(R178="","要確認（資格名がありません）",IF(S178="","要確認（取得日が読めません）",IF((IF(INDEX(入力!$N$5:$N$44,T178)=R178,1,0)+IF(INDEX(入力!$P$5:$P$44,T178)=R178,1,0)+IF(INDEX(入力!$R$5:$R$44,T178)=R178,1,0)+IF(INDEX(入力!$T$5:$T$44,T178)=R178,1,0)+IF(INDEX(入力!$V$5:$V$44,T178)=R178,1,0)+IF(INDEX(入力!$X$5:$X$44,T178)=R178,1,0))+(COUNTIFS($T$6:$T$205,T178,$R$6:$R$205,R178,$X$6:$X$205,"&lt;"&amp;X178))&gt;0,"重複","反映")))))</f>
        <v/>
      </c>
      <c r="W178">
        <f>IF(V178="反映",1,0)</f>
        <v/>
      </c>
      <c r="X178" t="n">
        <v>178</v>
      </c>
      <c r="Y178">
        <f>IF(W178=0,"",COUNTIFS($T$6:$T$205,T178,$W$6:$W$205,1,$S$6:$S$205,"&lt;"&amp;S178)+COUNTIFS($T$6:$T$205,T178,$W$6:$W$205,1,$S$6:$S$205,S178,$X$6:$X$205,"&lt;"&amp;X178)+1)</f>
        <v/>
      </c>
      <c r="Z178">
        <f>IF(Y178="","",T178&amp;"_"&amp;Y178)</f>
        <v/>
      </c>
      <c r="AA178">
        <f>SUBSTITUTE(SUBSTITUTE(SUBSTITUTE(SUBSTITUTE(SUBSTITUTE(INDEX(D178:K178,MIN(8,MAX(1,C178))),"年","/"),"月","/"),"日",""),"-","/"),".","/")</f>
        <v/>
      </c>
      <c r="AB178">
        <f>IFERROR(MATCH(O178,入力!$C$5:$C$44,0),"")</f>
        <v/>
      </c>
      <c r="AC178">
        <f>IF(AB178="","",INDEX(入力!$AJ$5:$AJ$44,AB178))</f>
        <v/>
      </c>
      <c r="AD178">
        <f>IF(INDEX($D178:$K178,IF(M178=1,2,1))=AC178,1,IF(INDEX($D178:$K178,IF(M178=1,2,1))&amp;INDEX($D178:$K178,IF(M178=1,2,1)+1)=AC178,2,IF(INDEX($D178:$K178,IF(M178=1,2,1))&amp;INDEX($D178:$K178,IF(M178=1,2,1)+1)&amp;INDEX($D178:$K178,IF(M178=1,2,1)+2)=AC178,3,IF(AB178&lt;&gt;"",2,IF(ISNUMBER(MATCH(INDEX($D178:$K178,IF(M178=1,2,1)),入力!$AJ$5:$AJ$44,0)),1,IF(ISNUMBER(MATCH(INDEX($D178:$K178,IF(M178=1,2,1))&amp;INDEX($D178:$K178,IF(M178=1,2,1)+1),入力!$AJ$5:$AJ$44,0)),2,IF(ISNUMBER(MATCH(INDEX($D178:$K178,IF(M178=1,2,1))&amp;INDEX($D178:$K178,IF(M178=1,2,1)+1)&amp;INDEX($D178:$K178,IF(M178=1,2,1)+2),入力!$AJ$5:$AJ$44,0)),3,2)))))))</f>
        <v/>
      </c>
    </row>
    <row r="179">
      <c r="A179" s="131" t="n"/>
      <c r="B179">
        <f>TRIM(SUBSTITUTE(SUBSTITUTE(SUBSTITUTE(A179,CHAR(9)," "),"　"," "),CHAR(160)," "))</f>
        <v/>
      </c>
      <c r="C179">
        <f>IF(B179="",0,LEN(B179)-LEN(SUBSTITUTE(B179," ",""))+1)</f>
        <v/>
      </c>
      <c r="D179">
        <f>IF(C179&gt;=1,TRIM(MID(SUBSTITUTE(B179," ",REPT(" ",200)),1,200)),"")</f>
        <v/>
      </c>
      <c r="E179">
        <f>IF(C179&gt;=2,TRIM(MID(SUBSTITUTE(B179," ",REPT(" ",200)),201,200)),"")</f>
        <v/>
      </c>
      <c r="F179">
        <f>IF(C179&gt;=3,TRIM(MID(SUBSTITUTE(B179," ",REPT(" ",200)),401,200)),"")</f>
        <v/>
      </c>
      <c r="G179">
        <f>IF(C179&gt;=4,TRIM(MID(SUBSTITUTE(B179," ",REPT(" ",200)),601,200)),"")</f>
        <v/>
      </c>
      <c r="H179">
        <f>IF(C179&gt;=5,TRIM(MID(SUBSTITUTE(B179," ",REPT(" ",200)),801,200)),"")</f>
        <v/>
      </c>
      <c r="I179">
        <f>IF(C179&gt;=6,TRIM(MID(SUBSTITUTE(B179," ",REPT(" ",200)),1001,200)),"")</f>
        <v/>
      </c>
      <c r="J179">
        <f>IF(C179&gt;=7,TRIM(MID(SUBSTITUTE(B179," ",REPT(" ",200)),1201,200)),"")</f>
        <v/>
      </c>
      <c r="K179">
        <f>IF(C179&gt;=8,TRIM(MID(SUBSTITUTE(B179," ",REPT(" ",200)),1401,200)),"")</f>
        <v/>
      </c>
      <c r="L179">
        <f>SUBSTITUTE(SUBSTITUTE(SUBSTITUTE(D179,"年","-"),"組","-"),"番","")</f>
        <v/>
      </c>
      <c r="M179">
        <f>IF(D179="",0,IF(ISNUMBER(VALUE(SUBSTITUTE(L179,"-",""))),1,0))</f>
        <v/>
      </c>
      <c r="N179">
        <f>IF(M179=0,"",IFERROR(VALUE(TRIM(MID(SUBSTITUTE(L179,"-",REPT(" ",100)),101,100))),""))</f>
        <v/>
      </c>
      <c r="O179">
        <f>IF(M179=0,"",IFERROR(VALUE(TRIM(RIGHT(SUBSTITUTE(L179,"-",REPT(" ",100)),100))),""))</f>
        <v/>
      </c>
      <c r="P179">
        <f>IF(B179="","",TRIM(INDEX($D179:$K179,IF(M179=1,2,1))&amp;IF(AD179&gt;=2," "&amp;INDEX($D179:$K179,IF(M179=1,2,1)+1),"")&amp;IF(AD179&gt;=3," "&amp;INDEX($D179:$K179,IF(M179=1,2,1)+2),"")))</f>
        <v/>
      </c>
      <c r="Q179">
        <f>IF(C179&lt;2,"",TRIM(IF(AND(2&gt;=(IF(M179=1,2,1)+AD179),2&lt;=C179-IF(S179="",0,1)),E179&amp;" ","")&amp;IF(AND(3&gt;=(IF(M179=1,2,1)+AD179),3&lt;=C179-IF(S179="",0,1)),F179&amp;" ","")&amp;IF(AND(4&gt;=(IF(M179=1,2,1)+AD179),4&lt;=C179-IF(S179="",0,1)),G179&amp;" ","")&amp;IF(AND(5&gt;=(IF(M179=1,2,1)+AD179),5&lt;=C179-IF(S179="",0,1)),H179&amp;" ","")&amp;IF(AND(6&gt;=(IF(M179=1,2,1)+AD179),6&lt;=C179-IF(S179="",0,1)),I179&amp;" ","")&amp;IF(AND(7&gt;=(IF(M179=1,2,1)+AD179),7&lt;=C179-IF(S179="",0,1)),J179&amp;" ","")&amp;IF(AND(8&gt;=(IF(M179=1,2,1)+AD179),8&lt;=C179-IF(S179="",0,1)),K179&amp;" ","")))</f>
        <v/>
      </c>
      <c r="R179">
        <f>IF(Q179="","",IFERROR(INDEX(資格マスタ!$B:$B,MATCH(ASC(SUBSTITUTE(SUBSTITUTE(Q179," ",""),"　","")),資格マスタ!$D:$D,0)),Q179))</f>
        <v/>
      </c>
      <c r="S179" s="132">
        <f>IF(C179&lt;2,"",IFERROR(IF(OR(LEFT(INDEX(D179:K179,MIN(8,MAX(1,C179))),2)="令和",LEFT(INDEX(D179:K179,MIN(8,MAX(1,C179))),2)="平成",LEFT(INDEX(D179:K179,MIN(8,MAX(1,C179))),2)="昭和"),DATE(VALUE(MID(INDEX(D179:K179,MIN(8,MAX(1,C179))),3,FIND("年",INDEX(D179:K179,MIN(8,MAX(1,C179))))-3))+IF(LEFT(INDEX(D179:K179,MIN(8,MAX(1,C179))),2)="令和",2018,IF(LEFT(INDEX(D179:K179,MIN(8,MAX(1,C179))),2)="平成",1988,1925)),VALUE(MID(INDEX(D179:K179,MIN(8,MAX(1,C179))),FIND("年",INDEX(D179:K179,MIN(8,MAX(1,C179))))+1,FIND("月",INDEX(D179:K179,MIN(8,MAX(1,C179))))-FIND("年",INDEX(D179:K179,MIN(8,MAX(1,C179))))-1)),VALUE(SUBSTITUTE(MID(INDEX(D179:K179,MIN(8,MAX(1,C179))),FIND("月",INDEX(D179:K179,MIN(8,MAX(1,C179))))+1,10),"日",""))),DATE(VALUE(TRIM(MID(SUBSTITUTE(AA179,"/",REPT(" ",50)),1,50))),VALUE(TRIM(MID(SUBSTITUTE(AA179,"/",REPT(" ",50)),51,50))),VALUE(TRIM(MID(SUBSTITUTE(AA179,"/",REPT(" ",50)),101,50))))),IFERROR(DATEVALUE(INDEX(D179:K179,MIN(8,MAX(1,C179)))),"")))</f>
        <v/>
      </c>
      <c r="T179">
        <f>IF(B179="","",IF(AB179&lt;&gt;"",AB179,IFERROR(MATCH(SUBSTITUTE(SUBSTITUTE(P179," ",""),"　",""),入力!$AJ$5:$AJ$44,0),"")))</f>
        <v/>
      </c>
      <c r="U179">
        <f>IF(T179="","",INDEX(入力!$D$5:$D$44,T179))</f>
        <v/>
      </c>
      <c r="V179">
        <f>IF(B179="","",IF(T179="","要確認（名簿と照合できません）",IF(R179="","要確認（資格名がありません）",IF(S179="","要確認（取得日が読めません）",IF((IF(INDEX(入力!$N$5:$N$44,T179)=R179,1,0)+IF(INDEX(入力!$P$5:$P$44,T179)=R179,1,0)+IF(INDEX(入力!$R$5:$R$44,T179)=R179,1,0)+IF(INDEX(入力!$T$5:$T$44,T179)=R179,1,0)+IF(INDEX(入力!$V$5:$V$44,T179)=R179,1,0)+IF(INDEX(入力!$X$5:$X$44,T179)=R179,1,0))+(COUNTIFS($T$6:$T$205,T179,$R$6:$R$205,R179,$X$6:$X$205,"&lt;"&amp;X179))&gt;0,"重複","反映")))))</f>
        <v/>
      </c>
      <c r="W179">
        <f>IF(V179="反映",1,0)</f>
        <v/>
      </c>
      <c r="X179" t="n">
        <v>179</v>
      </c>
      <c r="Y179">
        <f>IF(W179=0,"",COUNTIFS($T$6:$T$205,T179,$W$6:$W$205,1,$S$6:$S$205,"&lt;"&amp;S179)+COUNTIFS($T$6:$T$205,T179,$W$6:$W$205,1,$S$6:$S$205,S179,$X$6:$X$205,"&lt;"&amp;X179)+1)</f>
        <v/>
      </c>
      <c r="Z179">
        <f>IF(Y179="","",T179&amp;"_"&amp;Y179)</f>
        <v/>
      </c>
      <c r="AA179">
        <f>SUBSTITUTE(SUBSTITUTE(SUBSTITUTE(SUBSTITUTE(SUBSTITUTE(INDEX(D179:K179,MIN(8,MAX(1,C179))),"年","/"),"月","/"),"日",""),"-","/"),".","/")</f>
        <v/>
      </c>
      <c r="AB179">
        <f>IFERROR(MATCH(O179,入力!$C$5:$C$44,0),"")</f>
        <v/>
      </c>
      <c r="AC179">
        <f>IF(AB179="","",INDEX(入力!$AJ$5:$AJ$44,AB179))</f>
        <v/>
      </c>
      <c r="AD179">
        <f>IF(INDEX($D179:$K179,IF(M179=1,2,1))=AC179,1,IF(INDEX($D179:$K179,IF(M179=1,2,1))&amp;INDEX($D179:$K179,IF(M179=1,2,1)+1)=AC179,2,IF(INDEX($D179:$K179,IF(M179=1,2,1))&amp;INDEX($D179:$K179,IF(M179=1,2,1)+1)&amp;INDEX($D179:$K179,IF(M179=1,2,1)+2)=AC179,3,IF(AB179&lt;&gt;"",2,IF(ISNUMBER(MATCH(INDEX($D179:$K179,IF(M179=1,2,1)),入力!$AJ$5:$AJ$44,0)),1,IF(ISNUMBER(MATCH(INDEX($D179:$K179,IF(M179=1,2,1))&amp;INDEX($D179:$K179,IF(M179=1,2,1)+1),入力!$AJ$5:$AJ$44,0)),2,IF(ISNUMBER(MATCH(INDEX($D179:$K179,IF(M179=1,2,1))&amp;INDEX($D179:$K179,IF(M179=1,2,1)+1)&amp;INDEX($D179:$K179,IF(M179=1,2,1)+2),入力!$AJ$5:$AJ$44,0)),3,2)))))))</f>
        <v/>
      </c>
    </row>
    <row r="180">
      <c r="A180" s="131" t="n"/>
      <c r="B180">
        <f>TRIM(SUBSTITUTE(SUBSTITUTE(SUBSTITUTE(A180,CHAR(9)," "),"　"," "),CHAR(160)," "))</f>
        <v/>
      </c>
      <c r="C180">
        <f>IF(B180="",0,LEN(B180)-LEN(SUBSTITUTE(B180," ",""))+1)</f>
        <v/>
      </c>
      <c r="D180">
        <f>IF(C180&gt;=1,TRIM(MID(SUBSTITUTE(B180," ",REPT(" ",200)),1,200)),"")</f>
        <v/>
      </c>
      <c r="E180">
        <f>IF(C180&gt;=2,TRIM(MID(SUBSTITUTE(B180," ",REPT(" ",200)),201,200)),"")</f>
        <v/>
      </c>
      <c r="F180">
        <f>IF(C180&gt;=3,TRIM(MID(SUBSTITUTE(B180," ",REPT(" ",200)),401,200)),"")</f>
        <v/>
      </c>
      <c r="G180">
        <f>IF(C180&gt;=4,TRIM(MID(SUBSTITUTE(B180," ",REPT(" ",200)),601,200)),"")</f>
        <v/>
      </c>
      <c r="H180">
        <f>IF(C180&gt;=5,TRIM(MID(SUBSTITUTE(B180," ",REPT(" ",200)),801,200)),"")</f>
        <v/>
      </c>
      <c r="I180">
        <f>IF(C180&gt;=6,TRIM(MID(SUBSTITUTE(B180," ",REPT(" ",200)),1001,200)),"")</f>
        <v/>
      </c>
      <c r="J180">
        <f>IF(C180&gt;=7,TRIM(MID(SUBSTITUTE(B180," ",REPT(" ",200)),1201,200)),"")</f>
        <v/>
      </c>
      <c r="K180">
        <f>IF(C180&gt;=8,TRIM(MID(SUBSTITUTE(B180," ",REPT(" ",200)),1401,200)),"")</f>
        <v/>
      </c>
      <c r="L180">
        <f>SUBSTITUTE(SUBSTITUTE(SUBSTITUTE(D180,"年","-"),"組","-"),"番","")</f>
        <v/>
      </c>
      <c r="M180">
        <f>IF(D180="",0,IF(ISNUMBER(VALUE(SUBSTITUTE(L180,"-",""))),1,0))</f>
        <v/>
      </c>
      <c r="N180">
        <f>IF(M180=0,"",IFERROR(VALUE(TRIM(MID(SUBSTITUTE(L180,"-",REPT(" ",100)),101,100))),""))</f>
        <v/>
      </c>
      <c r="O180">
        <f>IF(M180=0,"",IFERROR(VALUE(TRIM(RIGHT(SUBSTITUTE(L180,"-",REPT(" ",100)),100))),""))</f>
        <v/>
      </c>
      <c r="P180">
        <f>IF(B180="","",TRIM(INDEX($D180:$K180,IF(M180=1,2,1))&amp;IF(AD180&gt;=2," "&amp;INDEX($D180:$K180,IF(M180=1,2,1)+1),"")&amp;IF(AD180&gt;=3," "&amp;INDEX($D180:$K180,IF(M180=1,2,1)+2),"")))</f>
        <v/>
      </c>
      <c r="Q180">
        <f>IF(C180&lt;2,"",TRIM(IF(AND(2&gt;=(IF(M180=1,2,1)+AD180),2&lt;=C180-IF(S180="",0,1)),E180&amp;" ","")&amp;IF(AND(3&gt;=(IF(M180=1,2,1)+AD180),3&lt;=C180-IF(S180="",0,1)),F180&amp;" ","")&amp;IF(AND(4&gt;=(IF(M180=1,2,1)+AD180),4&lt;=C180-IF(S180="",0,1)),G180&amp;" ","")&amp;IF(AND(5&gt;=(IF(M180=1,2,1)+AD180),5&lt;=C180-IF(S180="",0,1)),H180&amp;" ","")&amp;IF(AND(6&gt;=(IF(M180=1,2,1)+AD180),6&lt;=C180-IF(S180="",0,1)),I180&amp;" ","")&amp;IF(AND(7&gt;=(IF(M180=1,2,1)+AD180),7&lt;=C180-IF(S180="",0,1)),J180&amp;" ","")&amp;IF(AND(8&gt;=(IF(M180=1,2,1)+AD180),8&lt;=C180-IF(S180="",0,1)),K180&amp;" ","")))</f>
        <v/>
      </c>
      <c r="R180">
        <f>IF(Q180="","",IFERROR(INDEX(資格マスタ!$B:$B,MATCH(ASC(SUBSTITUTE(SUBSTITUTE(Q180," ",""),"　","")),資格マスタ!$D:$D,0)),Q180))</f>
        <v/>
      </c>
      <c r="S180" s="132">
        <f>IF(C180&lt;2,"",IFERROR(IF(OR(LEFT(INDEX(D180:K180,MIN(8,MAX(1,C180))),2)="令和",LEFT(INDEX(D180:K180,MIN(8,MAX(1,C180))),2)="平成",LEFT(INDEX(D180:K180,MIN(8,MAX(1,C180))),2)="昭和"),DATE(VALUE(MID(INDEX(D180:K180,MIN(8,MAX(1,C180))),3,FIND("年",INDEX(D180:K180,MIN(8,MAX(1,C180))))-3))+IF(LEFT(INDEX(D180:K180,MIN(8,MAX(1,C180))),2)="令和",2018,IF(LEFT(INDEX(D180:K180,MIN(8,MAX(1,C180))),2)="平成",1988,1925)),VALUE(MID(INDEX(D180:K180,MIN(8,MAX(1,C180))),FIND("年",INDEX(D180:K180,MIN(8,MAX(1,C180))))+1,FIND("月",INDEX(D180:K180,MIN(8,MAX(1,C180))))-FIND("年",INDEX(D180:K180,MIN(8,MAX(1,C180))))-1)),VALUE(SUBSTITUTE(MID(INDEX(D180:K180,MIN(8,MAX(1,C180))),FIND("月",INDEX(D180:K180,MIN(8,MAX(1,C180))))+1,10),"日",""))),DATE(VALUE(TRIM(MID(SUBSTITUTE(AA180,"/",REPT(" ",50)),1,50))),VALUE(TRIM(MID(SUBSTITUTE(AA180,"/",REPT(" ",50)),51,50))),VALUE(TRIM(MID(SUBSTITUTE(AA180,"/",REPT(" ",50)),101,50))))),IFERROR(DATEVALUE(INDEX(D180:K180,MIN(8,MAX(1,C180)))),"")))</f>
        <v/>
      </c>
      <c r="T180">
        <f>IF(B180="","",IF(AB180&lt;&gt;"",AB180,IFERROR(MATCH(SUBSTITUTE(SUBSTITUTE(P180," ",""),"　",""),入力!$AJ$5:$AJ$44,0),"")))</f>
        <v/>
      </c>
      <c r="U180">
        <f>IF(T180="","",INDEX(入力!$D$5:$D$44,T180))</f>
        <v/>
      </c>
      <c r="V180">
        <f>IF(B180="","",IF(T180="","要確認（名簿と照合できません）",IF(R180="","要確認（資格名がありません）",IF(S180="","要確認（取得日が読めません）",IF((IF(INDEX(入力!$N$5:$N$44,T180)=R180,1,0)+IF(INDEX(入力!$P$5:$P$44,T180)=R180,1,0)+IF(INDEX(入力!$R$5:$R$44,T180)=R180,1,0)+IF(INDEX(入力!$T$5:$T$44,T180)=R180,1,0)+IF(INDEX(入力!$V$5:$V$44,T180)=R180,1,0)+IF(INDEX(入力!$X$5:$X$44,T180)=R180,1,0))+(COUNTIFS($T$6:$T$205,T180,$R$6:$R$205,R180,$X$6:$X$205,"&lt;"&amp;X180))&gt;0,"重複","反映")))))</f>
        <v/>
      </c>
      <c r="W180">
        <f>IF(V180="反映",1,0)</f>
        <v/>
      </c>
      <c r="X180" t="n">
        <v>180</v>
      </c>
      <c r="Y180">
        <f>IF(W180=0,"",COUNTIFS($T$6:$T$205,T180,$W$6:$W$205,1,$S$6:$S$205,"&lt;"&amp;S180)+COUNTIFS($T$6:$T$205,T180,$W$6:$W$205,1,$S$6:$S$205,S180,$X$6:$X$205,"&lt;"&amp;X180)+1)</f>
        <v/>
      </c>
      <c r="Z180">
        <f>IF(Y180="","",T180&amp;"_"&amp;Y180)</f>
        <v/>
      </c>
      <c r="AA180">
        <f>SUBSTITUTE(SUBSTITUTE(SUBSTITUTE(SUBSTITUTE(SUBSTITUTE(INDEX(D180:K180,MIN(8,MAX(1,C180))),"年","/"),"月","/"),"日",""),"-","/"),".","/")</f>
        <v/>
      </c>
      <c r="AB180">
        <f>IFERROR(MATCH(O180,入力!$C$5:$C$44,0),"")</f>
        <v/>
      </c>
      <c r="AC180">
        <f>IF(AB180="","",INDEX(入力!$AJ$5:$AJ$44,AB180))</f>
        <v/>
      </c>
      <c r="AD180">
        <f>IF(INDEX($D180:$K180,IF(M180=1,2,1))=AC180,1,IF(INDEX($D180:$K180,IF(M180=1,2,1))&amp;INDEX($D180:$K180,IF(M180=1,2,1)+1)=AC180,2,IF(INDEX($D180:$K180,IF(M180=1,2,1))&amp;INDEX($D180:$K180,IF(M180=1,2,1)+1)&amp;INDEX($D180:$K180,IF(M180=1,2,1)+2)=AC180,3,IF(AB180&lt;&gt;"",2,IF(ISNUMBER(MATCH(INDEX($D180:$K180,IF(M180=1,2,1)),入力!$AJ$5:$AJ$44,0)),1,IF(ISNUMBER(MATCH(INDEX($D180:$K180,IF(M180=1,2,1))&amp;INDEX($D180:$K180,IF(M180=1,2,1)+1),入力!$AJ$5:$AJ$44,0)),2,IF(ISNUMBER(MATCH(INDEX($D180:$K180,IF(M180=1,2,1))&amp;INDEX($D180:$K180,IF(M180=1,2,1)+1)&amp;INDEX($D180:$K180,IF(M180=1,2,1)+2),入力!$AJ$5:$AJ$44,0)),3,2)))))))</f>
        <v/>
      </c>
    </row>
    <row r="181">
      <c r="A181" s="131" t="n"/>
      <c r="B181">
        <f>TRIM(SUBSTITUTE(SUBSTITUTE(SUBSTITUTE(A181,CHAR(9)," "),"　"," "),CHAR(160)," "))</f>
        <v/>
      </c>
      <c r="C181">
        <f>IF(B181="",0,LEN(B181)-LEN(SUBSTITUTE(B181," ",""))+1)</f>
        <v/>
      </c>
      <c r="D181">
        <f>IF(C181&gt;=1,TRIM(MID(SUBSTITUTE(B181," ",REPT(" ",200)),1,200)),"")</f>
        <v/>
      </c>
      <c r="E181">
        <f>IF(C181&gt;=2,TRIM(MID(SUBSTITUTE(B181," ",REPT(" ",200)),201,200)),"")</f>
        <v/>
      </c>
      <c r="F181">
        <f>IF(C181&gt;=3,TRIM(MID(SUBSTITUTE(B181," ",REPT(" ",200)),401,200)),"")</f>
        <v/>
      </c>
      <c r="G181">
        <f>IF(C181&gt;=4,TRIM(MID(SUBSTITUTE(B181," ",REPT(" ",200)),601,200)),"")</f>
        <v/>
      </c>
      <c r="H181">
        <f>IF(C181&gt;=5,TRIM(MID(SUBSTITUTE(B181," ",REPT(" ",200)),801,200)),"")</f>
        <v/>
      </c>
      <c r="I181">
        <f>IF(C181&gt;=6,TRIM(MID(SUBSTITUTE(B181," ",REPT(" ",200)),1001,200)),"")</f>
        <v/>
      </c>
      <c r="J181">
        <f>IF(C181&gt;=7,TRIM(MID(SUBSTITUTE(B181," ",REPT(" ",200)),1201,200)),"")</f>
        <v/>
      </c>
      <c r="K181">
        <f>IF(C181&gt;=8,TRIM(MID(SUBSTITUTE(B181," ",REPT(" ",200)),1401,200)),"")</f>
        <v/>
      </c>
      <c r="L181">
        <f>SUBSTITUTE(SUBSTITUTE(SUBSTITUTE(D181,"年","-"),"組","-"),"番","")</f>
        <v/>
      </c>
      <c r="M181">
        <f>IF(D181="",0,IF(ISNUMBER(VALUE(SUBSTITUTE(L181,"-",""))),1,0))</f>
        <v/>
      </c>
      <c r="N181">
        <f>IF(M181=0,"",IFERROR(VALUE(TRIM(MID(SUBSTITUTE(L181,"-",REPT(" ",100)),101,100))),""))</f>
        <v/>
      </c>
      <c r="O181">
        <f>IF(M181=0,"",IFERROR(VALUE(TRIM(RIGHT(SUBSTITUTE(L181,"-",REPT(" ",100)),100))),""))</f>
        <v/>
      </c>
      <c r="P181">
        <f>IF(B181="","",TRIM(INDEX($D181:$K181,IF(M181=1,2,1))&amp;IF(AD181&gt;=2," "&amp;INDEX($D181:$K181,IF(M181=1,2,1)+1),"")&amp;IF(AD181&gt;=3," "&amp;INDEX($D181:$K181,IF(M181=1,2,1)+2),"")))</f>
        <v/>
      </c>
      <c r="Q181">
        <f>IF(C181&lt;2,"",TRIM(IF(AND(2&gt;=(IF(M181=1,2,1)+AD181),2&lt;=C181-IF(S181="",0,1)),E181&amp;" ","")&amp;IF(AND(3&gt;=(IF(M181=1,2,1)+AD181),3&lt;=C181-IF(S181="",0,1)),F181&amp;" ","")&amp;IF(AND(4&gt;=(IF(M181=1,2,1)+AD181),4&lt;=C181-IF(S181="",0,1)),G181&amp;" ","")&amp;IF(AND(5&gt;=(IF(M181=1,2,1)+AD181),5&lt;=C181-IF(S181="",0,1)),H181&amp;" ","")&amp;IF(AND(6&gt;=(IF(M181=1,2,1)+AD181),6&lt;=C181-IF(S181="",0,1)),I181&amp;" ","")&amp;IF(AND(7&gt;=(IF(M181=1,2,1)+AD181),7&lt;=C181-IF(S181="",0,1)),J181&amp;" ","")&amp;IF(AND(8&gt;=(IF(M181=1,2,1)+AD181),8&lt;=C181-IF(S181="",0,1)),K181&amp;" ","")))</f>
        <v/>
      </c>
      <c r="R181">
        <f>IF(Q181="","",IFERROR(INDEX(資格マスタ!$B:$B,MATCH(ASC(SUBSTITUTE(SUBSTITUTE(Q181," ",""),"　","")),資格マスタ!$D:$D,0)),Q181))</f>
        <v/>
      </c>
      <c r="S181" s="132">
        <f>IF(C181&lt;2,"",IFERROR(IF(OR(LEFT(INDEX(D181:K181,MIN(8,MAX(1,C181))),2)="令和",LEFT(INDEX(D181:K181,MIN(8,MAX(1,C181))),2)="平成",LEFT(INDEX(D181:K181,MIN(8,MAX(1,C181))),2)="昭和"),DATE(VALUE(MID(INDEX(D181:K181,MIN(8,MAX(1,C181))),3,FIND("年",INDEX(D181:K181,MIN(8,MAX(1,C181))))-3))+IF(LEFT(INDEX(D181:K181,MIN(8,MAX(1,C181))),2)="令和",2018,IF(LEFT(INDEX(D181:K181,MIN(8,MAX(1,C181))),2)="平成",1988,1925)),VALUE(MID(INDEX(D181:K181,MIN(8,MAX(1,C181))),FIND("年",INDEX(D181:K181,MIN(8,MAX(1,C181))))+1,FIND("月",INDEX(D181:K181,MIN(8,MAX(1,C181))))-FIND("年",INDEX(D181:K181,MIN(8,MAX(1,C181))))-1)),VALUE(SUBSTITUTE(MID(INDEX(D181:K181,MIN(8,MAX(1,C181))),FIND("月",INDEX(D181:K181,MIN(8,MAX(1,C181))))+1,10),"日",""))),DATE(VALUE(TRIM(MID(SUBSTITUTE(AA181,"/",REPT(" ",50)),1,50))),VALUE(TRIM(MID(SUBSTITUTE(AA181,"/",REPT(" ",50)),51,50))),VALUE(TRIM(MID(SUBSTITUTE(AA181,"/",REPT(" ",50)),101,50))))),IFERROR(DATEVALUE(INDEX(D181:K181,MIN(8,MAX(1,C181)))),"")))</f>
        <v/>
      </c>
      <c r="T181">
        <f>IF(B181="","",IF(AB181&lt;&gt;"",AB181,IFERROR(MATCH(SUBSTITUTE(SUBSTITUTE(P181," ",""),"　",""),入力!$AJ$5:$AJ$44,0),"")))</f>
        <v/>
      </c>
      <c r="U181">
        <f>IF(T181="","",INDEX(入力!$D$5:$D$44,T181))</f>
        <v/>
      </c>
      <c r="V181">
        <f>IF(B181="","",IF(T181="","要確認（名簿と照合できません）",IF(R181="","要確認（資格名がありません）",IF(S181="","要確認（取得日が読めません）",IF((IF(INDEX(入力!$N$5:$N$44,T181)=R181,1,0)+IF(INDEX(入力!$P$5:$P$44,T181)=R181,1,0)+IF(INDEX(入力!$R$5:$R$44,T181)=R181,1,0)+IF(INDEX(入力!$T$5:$T$44,T181)=R181,1,0)+IF(INDEX(入力!$V$5:$V$44,T181)=R181,1,0)+IF(INDEX(入力!$X$5:$X$44,T181)=R181,1,0))+(COUNTIFS($T$6:$T$205,T181,$R$6:$R$205,R181,$X$6:$X$205,"&lt;"&amp;X181))&gt;0,"重複","反映")))))</f>
        <v/>
      </c>
      <c r="W181">
        <f>IF(V181="反映",1,0)</f>
        <v/>
      </c>
      <c r="X181" t="n">
        <v>181</v>
      </c>
      <c r="Y181">
        <f>IF(W181=0,"",COUNTIFS($T$6:$T$205,T181,$W$6:$W$205,1,$S$6:$S$205,"&lt;"&amp;S181)+COUNTIFS($T$6:$T$205,T181,$W$6:$W$205,1,$S$6:$S$205,S181,$X$6:$X$205,"&lt;"&amp;X181)+1)</f>
        <v/>
      </c>
      <c r="Z181">
        <f>IF(Y181="","",T181&amp;"_"&amp;Y181)</f>
        <v/>
      </c>
      <c r="AA181">
        <f>SUBSTITUTE(SUBSTITUTE(SUBSTITUTE(SUBSTITUTE(SUBSTITUTE(INDEX(D181:K181,MIN(8,MAX(1,C181))),"年","/"),"月","/"),"日",""),"-","/"),".","/")</f>
        <v/>
      </c>
      <c r="AB181">
        <f>IFERROR(MATCH(O181,入力!$C$5:$C$44,0),"")</f>
        <v/>
      </c>
      <c r="AC181">
        <f>IF(AB181="","",INDEX(入力!$AJ$5:$AJ$44,AB181))</f>
        <v/>
      </c>
      <c r="AD181">
        <f>IF(INDEX($D181:$K181,IF(M181=1,2,1))=AC181,1,IF(INDEX($D181:$K181,IF(M181=1,2,1))&amp;INDEX($D181:$K181,IF(M181=1,2,1)+1)=AC181,2,IF(INDEX($D181:$K181,IF(M181=1,2,1))&amp;INDEX($D181:$K181,IF(M181=1,2,1)+1)&amp;INDEX($D181:$K181,IF(M181=1,2,1)+2)=AC181,3,IF(AB181&lt;&gt;"",2,IF(ISNUMBER(MATCH(INDEX($D181:$K181,IF(M181=1,2,1)),入力!$AJ$5:$AJ$44,0)),1,IF(ISNUMBER(MATCH(INDEX($D181:$K181,IF(M181=1,2,1))&amp;INDEX($D181:$K181,IF(M181=1,2,1)+1),入力!$AJ$5:$AJ$44,0)),2,IF(ISNUMBER(MATCH(INDEX($D181:$K181,IF(M181=1,2,1))&amp;INDEX($D181:$K181,IF(M181=1,2,1)+1)&amp;INDEX($D181:$K181,IF(M181=1,2,1)+2),入力!$AJ$5:$AJ$44,0)),3,2)))))))</f>
        <v/>
      </c>
    </row>
    <row r="182">
      <c r="A182" s="131" t="n"/>
      <c r="B182">
        <f>TRIM(SUBSTITUTE(SUBSTITUTE(SUBSTITUTE(A182,CHAR(9)," "),"　"," "),CHAR(160)," "))</f>
        <v/>
      </c>
      <c r="C182">
        <f>IF(B182="",0,LEN(B182)-LEN(SUBSTITUTE(B182," ",""))+1)</f>
        <v/>
      </c>
      <c r="D182">
        <f>IF(C182&gt;=1,TRIM(MID(SUBSTITUTE(B182," ",REPT(" ",200)),1,200)),"")</f>
        <v/>
      </c>
      <c r="E182">
        <f>IF(C182&gt;=2,TRIM(MID(SUBSTITUTE(B182," ",REPT(" ",200)),201,200)),"")</f>
        <v/>
      </c>
      <c r="F182">
        <f>IF(C182&gt;=3,TRIM(MID(SUBSTITUTE(B182," ",REPT(" ",200)),401,200)),"")</f>
        <v/>
      </c>
      <c r="G182">
        <f>IF(C182&gt;=4,TRIM(MID(SUBSTITUTE(B182," ",REPT(" ",200)),601,200)),"")</f>
        <v/>
      </c>
      <c r="H182">
        <f>IF(C182&gt;=5,TRIM(MID(SUBSTITUTE(B182," ",REPT(" ",200)),801,200)),"")</f>
        <v/>
      </c>
      <c r="I182">
        <f>IF(C182&gt;=6,TRIM(MID(SUBSTITUTE(B182," ",REPT(" ",200)),1001,200)),"")</f>
        <v/>
      </c>
      <c r="J182">
        <f>IF(C182&gt;=7,TRIM(MID(SUBSTITUTE(B182," ",REPT(" ",200)),1201,200)),"")</f>
        <v/>
      </c>
      <c r="K182">
        <f>IF(C182&gt;=8,TRIM(MID(SUBSTITUTE(B182," ",REPT(" ",200)),1401,200)),"")</f>
        <v/>
      </c>
      <c r="L182">
        <f>SUBSTITUTE(SUBSTITUTE(SUBSTITUTE(D182,"年","-"),"組","-"),"番","")</f>
        <v/>
      </c>
      <c r="M182">
        <f>IF(D182="",0,IF(ISNUMBER(VALUE(SUBSTITUTE(L182,"-",""))),1,0))</f>
        <v/>
      </c>
      <c r="N182">
        <f>IF(M182=0,"",IFERROR(VALUE(TRIM(MID(SUBSTITUTE(L182,"-",REPT(" ",100)),101,100))),""))</f>
        <v/>
      </c>
      <c r="O182">
        <f>IF(M182=0,"",IFERROR(VALUE(TRIM(RIGHT(SUBSTITUTE(L182,"-",REPT(" ",100)),100))),""))</f>
        <v/>
      </c>
      <c r="P182">
        <f>IF(B182="","",TRIM(INDEX($D182:$K182,IF(M182=1,2,1))&amp;IF(AD182&gt;=2," "&amp;INDEX($D182:$K182,IF(M182=1,2,1)+1),"")&amp;IF(AD182&gt;=3," "&amp;INDEX($D182:$K182,IF(M182=1,2,1)+2),"")))</f>
        <v/>
      </c>
      <c r="Q182">
        <f>IF(C182&lt;2,"",TRIM(IF(AND(2&gt;=(IF(M182=1,2,1)+AD182),2&lt;=C182-IF(S182="",0,1)),E182&amp;" ","")&amp;IF(AND(3&gt;=(IF(M182=1,2,1)+AD182),3&lt;=C182-IF(S182="",0,1)),F182&amp;" ","")&amp;IF(AND(4&gt;=(IF(M182=1,2,1)+AD182),4&lt;=C182-IF(S182="",0,1)),G182&amp;" ","")&amp;IF(AND(5&gt;=(IF(M182=1,2,1)+AD182),5&lt;=C182-IF(S182="",0,1)),H182&amp;" ","")&amp;IF(AND(6&gt;=(IF(M182=1,2,1)+AD182),6&lt;=C182-IF(S182="",0,1)),I182&amp;" ","")&amp;IF(AND(7&gt;=(IF(M182=1,2,1)+AD182),7&lt;=C182-IF(S182="",0,1)),J182&amp;" ","")&amp;IF(AND(8&gt;=(IF(M182=1,2,1)+AD182),8&lt;=C182-IF(S182="",0,1)),K182&amp;" ","")))</f>
        <v/>
      </c>
      <c r="R182">
        <f>IF(Q182="","",IFERROR(INDEX(資格マスタ!$B:$B,MATCH(ASC(SUBSTITUTE(SUBSTITUTE(Q182," ",""),"　","")),資格マスタ!$D:$D,0)),Q182))</f>
        <v/>
      </c>
      <c r="S182" s="132">
        <f>IF(C182&lt;2,"",IFERROR(IF(OR(LEFT(INDEX(D182:K182,MIN(8,MAX(1,C182))),2)="令和",LEFT(INDEX(D182:K182,MIN(8,MAX(1,C182))),2)="平成",LEFT(INDEX(D182:K182,MIN(8,MAX(1,C182))),2)="昭和"),DATE(VALUE(MID(INDEX(D182:K182,MIN(8,MAX(1,C182))),3,FIND("年",INDEX(D182:K182,MIN(8,MAX(1,C182))))-3))+IF(LEFT(INDEX(D182:K182,MIN(8,MAX(1,C182))),2)="令和",2018,IF(LEFT(INDEX(D182:K182,MIN(8,MAX(1,C182))),2)="平成",1988,1925)),VALUE(MID(INDEX(D182:K182,MIN(8,MAX(1,C182))),FIND("年",INDEX(D182:K182,MIN(8,MAX(1,C182))))+1,FIND("月",INDEX(D182:K182,MIN(8,MAX(1,C182))))-FIND("年",INDEX(D182:K182,MIN(8,MAX(1,C182))))-1)),VALUE(SUBSTITUTE(MID(INDEX(D182:K182,MIN(8,MAX(1,C182))),FIND("月",INDEX(D182:K182,MIN(8,MAX(1,C182))))+1,10),"日",""))),DATE(VALUE(TRIM(MID(SUBSTITUTE(AA182,"/",REPT(" ",50)),1,50))),VALUE(TRIM(MID(SUBSTITUTE(AA182,"/",REPT(" ",50)),51,50))),VALUE(TRIM(MID(SUBSTITUTE(AA182,"/",REPT(" ",50)),101,50))))),IFERROR(DATEVALUE(INDEX(D182:K182,MIN(8,MAX(1,C182)))),"")))</f>
        <v/>
      </c>
      <c r="T182">
        <f>IF(B182="","",IF(AB182&lt;&gt;"",AB182,IFERROR(MATCH(SUBSTITUTE(SUBSTITUTE(P182," ",""),"　",""),入力!$AJ$5:$AJ$44,0),"")))</f>
        <v/>
      </c>
      <c r="U182">
        <f>IF(T182="","",INDEX(入力!$D$5:$D$44,T182))</f>
        <v/>
      </c>
      <c r="V182">
        <f>IF(B182="","",IF(T182="","要確認（名簿と照合できません）",IF(R182="","要確認（資格名がありません）",IF(S182="","要確認（取得日が読めません）",IF((IF(INDEX(入力!$N$5:$N$44,T182)=R182,1,0)+IF(INDEX(入力!$P$5:$P$44,T182)=R182,1,0)+IF(INDEX(入力!$R$5:$R$44,T182)=R182,1,0)+IF(INDEX(入力!$T$5:$T$44,T182)=R182,1,0)+IF(INDEX(入力!$V$5:$V$44,T182)=R182,1,0)+IF(INDEX(入力!$X$5:$X$44,T182)=R182,1,0))+(COUNTIFS($T$6:$T$205,T182,$R$6:$R$205,R182,$X$6:$X$205,"&lt;"&amp;X182))&gt;0,"重複","反映")))))</f>
        <v/>
      </c>
      <c r="W182">
        <f>IF(V182="反映",1,0)</f>
        <v/>
      </c>
      <c r="X182" t="n">
        <v>182</v>
      </c>
      <c r="Y182">
        <f>IF(W182=0,"",COUNTIFS($T$6:$T$205,T182,$W$6:$W$205,1,$S$6:$S$205,"&lt;"&amp;S182)+COUNTIFS($T$6:$T$205,T182,$W$6:$W$205,1,$S$6:$S$205,S182,$X$6:$X$205,"&lt;"&amp;X182)+1)</f>
        <v/>
      </c>
      <c r="Z182">
        <f>IF(Y182="","",T182&amp;"_"&amp;Y182)</f>
        <v/>
      </c>
      <c r="AA182">
        <f>SUBSTITUTE(SUBSTITUTE(SUBSTITUTE(SUBSTITUTE(SUBSTITUTE(INDEX(D182:K182,MIN(8,MAX(1,C182))),"年","/"),"月","/"),"日",""),"-","/"),".","/")</f>
        <v/>
      </c>
      <c r="AB182">
        <f>IFERROR(MATCH(O182,入力!$C$5:$C$44,0),"")</f>
        <v/>
      </c>
      <c r="AC182">
        <f>IF(AB182="","",INDEX(入力!$AJ$5:$AJ$44,AB182))</f>
        <v/>
      </c>
      <c r="AD182">
        <f>IF(INDEX($D182:$K182,IF(M182=1,2,1))=AC182,1,IF(INDEX($D182:$K182,IF(M182=1,2,1))&amp;INDEX($D182:$K182,IF(M182=1,2,1)+1)=AC182,2,IF(INDEX($D182:$K182,IF(M182=1,2,1))&amp;INDEX($D182:$K182,IF(M182=1,2,1)+1)&amp;INDEX($D182:$K182,IF(M182=1,2,1)+2)=AC182,3,IF(AB182&lt;&gt;"",2,IF(ISNUMBER(MATCH(INDEX($D182:$K182,IF(M182=1,2,1)),入力!$AJ$5:$AJ$44,0)),1,IF(ISNUMBER(MATCH(INDEX($D182:$K182,IF(M182=1,2,1))&amp;INDEX($D182:$K182,IF(M182=1,2,1)+1),入力!$AJ$5:$AJ$44,0)),2,IF(ISNUMBER(MATCH(INDEX($D182:$K182,IF(M182=1,2,1))&amp;INDEX($D182:$K182,IF(M182=1,2,1)+1)&amp;INDEX($D182:$K182,IF(M182=1,2,1)+2),入力!$AJ$5:$AJ$44,0)),3,2)))))))</f>
        <v/>
      </c>
    </row>
    <row r="183">
      <c r="A183" s="131" t="n"/>
      <c r="B183">
        <f>TRIM(SUBSTITUTE(SUBSTITUTE(SUBSTITUTE(A183,CHAR(9)," "),"　"," "),CHAR(160)," "))</f>
        <v/>
      </c>
      <c r="C183">
        <f>IF(B183="",0,LEN(B183)-LEN(SUBSTITUTE(B183," ",""))+1)</f>
        <v/>
      </c>
      <c r="D183">
        <f>IF(C183&gt;=1,TRIM(MID(SUBSTITUTE(B183," ",REPT(" ",200)),1,200)),"")</f>
        <v/>
      </c>
      <c r="E183">
        <f>IF(C183&gt;=2,TRIM(MID(SUBSTITUTE(B183," ",REPT(" ",200)),201,200)),"")</f>
        <v/>
      </c>
      <c r="F183">
        <f>IF(C183&gt;=3,TRIM(MID(SUBSTITUTE(B183," ",REPT(" ",200)),401,200)),"")</f>
        <v/>
      </c>
      <c r="G183">
        <f>IF(C183&gt;=4,TRIM(MID(SUBSTITUTE(B183," ",REPT(" ",200)),601,200)),"")</f>
        <v/>
      </c>
      <c r="H183">
        <f>IF(C183&gt;=5,TRIM(MID(SUBSTITUTE(B183," ",REPT(" ",200)),801,200)),"")</f>
        <v/>
      </c>
      <c r="I183">
        <f>IF(C183&gt;=6,TRIM(MID(SUBSTITUTE(B183," ",REPT(" ",200)),1001,200)),"")</f>
        <v/>
      </c>
      <c r="J183">
        <f>IF(C183&gt;=7,TRIM(MID(SUBSTITUTE(B183," ",REPT(" ",200)),1201,200)),"")</f>
        <v/>
      </c>
      <c r="K183">
        <f>IF(C183&gt;=8,TRIM(MID(SUBSTITUTE(B183," ",REPT(" ",200)),1401,200)),"")</f>
        <v/>
      </c>
      <c r="L183">
        <f>SUBSTITUTE(SUBSTITUTE(SUBSTITUTE(D183,"年","-"),"組","-"),"番","")</f>
        <v/>
      </c>
      <c r="M183">
        <f>IF(D183="",0,IF(ISNUMBER(VALUE(SUBSTITUTE(L183,"-",""))),1,0))</f>
        <v/>
      </c>
      <c r="N183">
        <f>IF(M183=0,"",IFERROR(VALUE(TRIM(MID(SUBSTITUTE(L183,"-",REPT(" ",100)),101,100))),""))</f>
        <v/>
      </c>
      <c r="O183">
        <f>IF(M183=0,"",IFERROR(VALUE(TRIM(RIGHT(SUBSTITUTE(L183,"-",REPT(" ",100)),100))),""))</f>
        <v/>
      </c>
      <c r="P183">
        <f>IF(B183="","",TRIM(INDEX($D183:$K183,IF(M183=1,2,1))&amp;IF(AD183&gt;=2," "&amp;INDEX($D183:$K183,IF(M183=1,2,1)+1),"")&amp;IF(AD183&gt;=3," "&amp;INDEX($D183:$K183,IF(M183=1,2,1)+2),"")))</f>
        <v/>
      </c>
      <c r="Q183">
        <f>IF(C183&lt;2,"",TRIM(IF(AND(2&gt;=(IF(M183=1,2,1)+AD183),2&lt;=C183-IF(S183="",0,1)),E183&amp;" ","")&amp;IF(AND(3&gt;=(IF(M183=1,2,1)+AD183),3&lt;=C183-IF(S183="",0,1)),F183&amp;" ","")&amp;IF(AND(4&gt;=(IF(M183=1,2,1)+AD183),4&lt;=C183-IF(S183="",0,1)),G183&amp;" ","")&amp;IF(AND(5&gt;=(IF(M183=1,2,1)+AD183),5&lt;=C183-IF(S183="",0,1)),H183&amp;" ","")&amp;IF(AND(6&gt;=(IF(M183=1,2,1)+AD183),6&lt;=C183-IF(S183="",0,1)),I183&amp;" ","")&amp;IF(AND(7&gt;=(IF(M183=1,2,1)+AD183),7&lt;=C183-IF(S183="",0,1)),J183&amp;" ","")&amp;IF(AND(8&gt;=(IF(M183=1,2,1)+AD183),8&lt;=C183-IF(S183="",0,1)),K183&amp;" ","")))</f>
        <v/>
      </c>
      <c r="R183">
        <f>IF(Q183="","",IFERROR(INDEX(資格マスタ!$B:$B,MATCH(ASC(SUBSTITUTE(SUBSTITUTE(Q183," ",""),"　","")),資格マスタ!$D:$D,0)),Q183))</f>
        <v/>
      </c>
      <c r="S183" s="132">
        <f>IF(C183&lt;2,"",IFERROR(IF(OR(LEFT(INDEX(D183:K183,MIN(8,MAX(1,C183))),2)="令和",LEFT(INDEX(D183:K183,MIN(8,MAX(1,C183))),2)="平成",LEFT(INDEX(D183:K183,MIN(8,MAX(1,C183))),2)="昭和"),DATE(VALUE(MID(INDEX(D183:K183,MIN(8,MAX(1,C183))),3,FIND("年",INDEX(D183:K183,MIN(8,MAX(1,C183))))-3))+IF(LEFT(INDEX(D183:K183,MIN(8,MAX(1,C183))),2)="令和",2018,IF(LEFT(INDEX(D183:K183,MIN(8,MAX(1,C183))),2)="平成",1988,1925)),VALUE(MID(INDEX(D183:K183,MIN(8,MAX(1,C183))),FIND("年",INDEX(D183:K183,MIN(8,MAX(1,C183))))+1,FIND("月",INDEX(D183:K183,MIN(8,MAX(1,C183))))-FIND("年",INDEX(D183:K183,MIN(8,MAX(1,C183))))-1)),VALUE(SUBSTITUTE(MID(INDEX(D183:K183,MIN(8,MAX(1,C183))),FIND("月",INDEX(D183:K183,MIN(8,MAX(1,C183))))+1,10),"日",""))),DATE(VALUE(TRIM(MID(SUBSTITUTE(AA183,"/",REPT(" ",50)),1,50))),VALUE(TRIM(MID(SUBSTITUTE(AA183,"/",REPT(" ",50)),51,50))),VALUE(TRIM(MID(SUBSTITUTE(AA183,"/",REPT(" ",50)),101,50))))),IFERROR(DATEVALUE(INDEX(D183:K183,MIN(8,MAX(1,C183)))),"")))</f>
        <v/>
      </c>
      <c r="T183">
        <f>IF(B183="","",IF(AB183&lt;&gt;"",AB183,IFERROR(MATCH(SUBSTITUTE(SUBSTITUTE(P183," ",""),"　",""),入力!$AJ$5:$AJ$44,0),"")))</f>
        <v/>
      </c>
      <c r="U183">
        <f>IF(T183="","",INDEX(入力!$D$5:$D$44,T183))</f>
        <v/>
      </c>
      <c r="V183">
        <f>IF(B183="","",IF(T183="","要確認（名簿と照合できません）",IF(R183="","要確認（資格名がありません）",IF(S183="","要確認（取得日が読めません）",IF((IF(INDEX(入力!$N$5:$N$44,T183)=R183,1,0)+IF(INDEX(入力!$P$5:$P$44,T183)=R183,1,0)+IF(INDEX(入力!$R$5:$R$44,T183)=R183,1,0)+IF(INDEX(入力!$T$5:$T$44,T183)=R183,1,0)+IF(INDEX(入力!$V$5:$V$44,T183)=R183,1,0)+IF(INDEX(入力!$X$5:$X$44,T183)=R183,1,0))+(COUNTIFS($T$6:$T$205,T183,$R$6:$R$205,R183,$X$6:$X$205,"&lt;"&amp;X183))&gt;0,"重複","反映")))))</f>
        <v/>
      </c>
      <c r="W183">
        <f>IF(V183="反映",1,0)</f>
        <v/>
      </c>
      <c r="X183" t="n">
        <v>183</v>
      </c>
      <c r="Y183">
        <f>IF(W183=0,"",COUNTIFS($T$6:$T$205,T183,$W$6:$W$205,1,$S$6:$S$205,"&lt;"&amp;S183)+COUNTIFS($T$6:$T$205,T183,$W$6:$W$205,1,$S$6:$S$205,S183,$X$6:$X$205,"&lt;"&amp;X183)+1)</f>
        <v/>
      </c>
      <c r="Z183">
        <f>IF(Y183="","",T183&amp;"_"&amp;Y183)</f>
        <v/>
      </c>
      <c r="AA183">
        <f>SUBSTITUTE(SUBSTITUTE(SUBSTITUTE(SUBSTITUTE(SUBSTITUTE(INDEX(D183:K183,MIN(8,MAX(1,C183))),"年","/"),"月","/"),"日",""),"-","/"),".","/")</f>
        <v/>
      </c>
      <c r="AB183">
        <f>IFERROR(MATCH(O183,入力!$C$5:$C$44,0),"")</f>
        <v/>
      </c>
      <c r="AC183">
        <f>IF(AB183="","",INDEX(入力!$AJ$5:$AJ$44,AB183))</f>
        <v/>
      </c>
      <c r="AD183">
        <f>IF(INDEX($D183:$K183,IF(M183=1,2,1))=AC183,1,IF(INDEX($D183:$K183,IF(M183=1,2,1))&amp;INDEX($D183:$K183,IF(M183=1,2,1)+1)=AC183,2,IF(INDEX($D183:$K183,IF(M183=1,2,1))&amp;INDEX($D183:$K183,IF(M183=1,2,1)+1)&amp;INDEX($D183:$K183,IF(M183=1,2,1)+2)=AC183,3,IF(AB183&lt;&gt;"",2,IF(ISNUMBER(MATCH(INDEX($D183:$K183,IF(M183=1,2,1)),入力!$AJ$5:$AJ$44,0)),1,IF(ISNUMBER(MATCH(INDEX($D183:$K183,IF(M183=1,2,1))&amp;INDEX($D183:$K183,IF(M183=1,2,1)+1),入力!$AJ$5:$AJ$44,0)),2,IF(ISNUMBER(MATCH(INDEX($D183:$K183,IF(M183=1,2,1))&amp;INDEX($D183:$K183,IF(M183=1,2,1)+1)&amp;INDEX($D183:$K183,IF(M183=1,2,1)+2),入力!$AJ$5:$AJ$44,0)),3,2)))))))</f>
        <v/>
      </c>
    </row>
    <row r="184">
      <c r="A184" s="131" t="n"/>
      <c r="B184">
        <f>TRIM(SUBSTITUTE(SUBSTITUTE(SUBSTITUTE(A184,CHAR(9)," "),"　"," "),CHAR(160)," "))</f>
        <v/>
      </c>
      <c r="C184">
        <f>IF(B184="",0,LEN(B184)-LEN(SUBSTITUTE(B184," ",""))+1)</f>
        <v/>
      </c>
      <c r="D184">
        <f>IF(C184&gt;=1,TRIM(MID(SUBSTITUTE(B184," ",REPT(" ",200)),1,200)),"")</f>
        <v/>
      </c>
      <c r="E184">
        <f>IF(C184&gt;=2,TRIM(MID(SUBSTITUTE(B184," ",REPT(" ",200)),201,200)),"")</f>
        <v/>
      </c>
      <c r="F184">
        <f>IF(C184&gt;=3,TRIM(MID(SUBSTITUTE(B184," ",REPT(" ",200)),401,200)),"")</f>
        <v/>
      </c>
      <c r="G184">
        <f>IF(C184&gt;=4,TRIM(MID(SUBSTITUTE(B184," ",REPT(" ",200)),601,200)),"")</f>
        <v/>
      </c>
      <c r="H184">
        <f>IF(C184&gt;=5,TRIM(MID(SUBSTITUTE(B184," ",REPT(" ",200)),801,200)),"")</f>
        <v/>
      </c>
      <c r="I184">
        <f>IF(C184&gt;=6,TRIM(MID(SUBSTITUTE(B184," ",REPT(" ",200)),1001,200)),"")</f>
        <v/>
      </c>
      <c r="J184">
        <f>IF(C184&gt;=7,TRIM(MID(SUBSTITUTE(B184," ",REPT(" ",200)),1201,200)),"")</f>
        <v/>
      </c>
      <c r="K184">
        <f>IF(C184&gt;=8,TRIM(MID(SUBSTITUTE(B184," ",REPT(" ",200)),1401,200)),"")</f>
        <v/>
      </c>
      <c r="L184">
        <f>SUBSTITUTE(SUBSTITUTE(SUBSTITUTE(D184,"年","-"),"組","-"),"番","")</f>
        <v/>
      </c>
      <c r="M184">
        <f>IF(D184="",0,IF(ISNUMBER(VALUE(SUBSTITUTE(L184,"-",""))),1,0))</f>
        <v/>
      </c>
      <c r="N184">
        <f>IF(M184=0,"",IFERROR(VALUE(TRIM(MID(SUBSTITUTE(L184,"-",REPT(" ",100)),101,100))),""))</f>
        <v/>
      </c>
      <c r="O184">
        <f>IF(M184=0,"",IFERROR(VALUE(TRIM(RIGHT(SUBSTITUTE(L184,"-",REPT(" ",100)),100))),""))</f>
        <v/>
      </c>
      <c r="P184">
        <f>IF(B184="","",TRIM(INDEX($D184:$K184,IF(M184=1,2,1))&amp;IF(AD184&gt;=2," "&amp;INDEX($D184:$K184,IF(M184=1,2,1)+1),"")&amp;IF(AD184&gt;=3," "&amp;INDEX($D184:$K184,IF(M184=1,2,1)+2),"")))</f>
        <v/>
      </c>
      <c r="Q184">
        <f>IF(C184&lt;2,"",TRIM(IF(AND(2&gt;=(IF(M184=1,2,1)+AD184),2&lt;=C184-IF(S184="",0,1)),E184&amp;" ","")&amp;IF(AND(3&gt;=(IF(M184=1,2,1)+AD184),3&lt;=C184-IF(S184="",0,1)),F184&amp;" ","")&amp;IF(AND(4&gt;=(IF(M184=1,2,1)+AD184),4&lt;=C184-IF(S184="",0,1)),G184&amp;" ","")&amp;IF(AND(5&gt;=(IF(M184=1,2,1)+AD184),5&lt;=C184-IF(S184="",0,1)),H184&amp;" ","")&amp;IF(AND(6&gt;=(IF(M184=1,2,1)+AD184),6&lt;=C184-IF(S184="",0,1)),I184&amp;" ","")&amp;IF(AND(7&gt;=(IF(M184=1,2,1)+AD184),7&lt;=C184-IF(S184="",0,1)),J184&amp;" ","")&amp;IF(AND(8&gt;=(IF(M184=1,2,1)+AD184),8&lt;=C184-IF(S184="",0,1)),K184&amp;" ","")))</f>
        <v/>
      </c>
      <c r="R184">
        <f>IF(Q184="","",IFERROR(INDEX(資格マスタ!$B:$B,MATCH(ASC(SUBSTITUTE(SUBSTITUTE(Q184," ",""),"　","")),資格マスタ!$D:$D,0)),Q184))</f>
        <v/>
      </c>
      <c r="S184" s="132">
        <f>IF(C184&lt;2,"",IFERROR(IF(OR(LEFT(INDEX(D184:K184,MIN(8,MAX(1,C184))),2)="令和",LEFT(INDEX(D184:K184,MIN(8,MAX(1,C184))),2)="平成",LEFT(INDEX(D184:K184,MIN(8,MAX(1,C184))),2)="昭和"),DATE(VALUE(MID(INDEX(D184:K184,MIN(8,MAX(1,C184))),3,FIND("年",INDEX(D184:K184,MIN(8,MAX(1,C184))))-3))+IF(LEFT(INDEX(D184:K184,MIN(8,MAX(1,C184))),2)="令和",2018,IF(LEFT(INDEX(D184:K184,MIN(8,MAX(1,C184))),2)="平成",1988,1925)),VALUE(MID(INDEX(D184:K184,MIN(8,MAX(1,C184))),FIND("年",INDEX(D184:K184,MIN(8,MAX(1,C184))))+1,FIND("月",INDEX(D184:K184,MIN(8,MAX(1,C184))))-FIND("年",INDEX(D184:K184,MIN(8,MAX(1,C184))))-1)),VALUE(SUBSTITUTE(MID(INDEX(D184:K184,MIN(8,MAX(1,C184))),FIND("月",INDEX(D184:K184,MIN(8,MAX(1,C184))))+1,10),"日",""))),DATE(VALUE(TRIM(MID(SUBSTITUTE(AA184,"/",REPT(" ",50)),1,50))),VALUE(TRIM(MID(SUBSTITUTE(AA184,"/",REPT(" ",50)),51,50))),VALUE(TRIM(MID(SUBSTITUTE(AA184,"/",REPT(" ",50)),101,50))))),IFERROR(DATEVALUE(INDEX(D184:K184,MIN(8,MAX(1,C184)))),"")))</f>
        <v/>
      </c>
      <c r="T184">
        <f>IF(B184="","",IF(AB184&lt;&gt;"",AB184,IFERROR(MATCH(SUBSTITUTE(SUBSTITUTE(P184," ",""),"　",""),入力!$AJ$5:$AJ$44,0),"")))</f>
        <v/>
      </c>
      <c r="U184">
        <f>IF(T184="","",INDEX(入力!$D$5:$D$44,T184))</f>
        <v/>
      </c>
      <c r="V184">
        <f>IF(B184="","",IF(T184="","要確認（名簿と照合できません）",IF(R184="","要確認（資格名がありません）",IF(S184="","要確認（取得日が読めません）",IF((IF(INDEX(入力!$N$5:$N$44,T184)=R184,1,0)+IF(INDEX(入力!$P$5:$P$44,T184)=R184,1,0)+IF(INDEX(入力!$R$5:$R$44,T184)=R184,1,0)+IF(INDEX(入力!$T$5:$T$44,T184)=R184,1,0)+IF(INDEX(入力!$V$5:$V$44,T184)=R184,1,0)+IF(INDEX(入力!$X$5:$X$44,T184)=R184,1,0))+(COUNTIFS($T$6:$T$205,T184,$R$6:$R$205,R184,$X$6:$X$205,"&lt;"&amp;X184))&gt;0,"重複","反映")))))</f>
        <v/>
      </c>
      <c r="W184">
        <f>IF(V184="反映",1,0)</f>
        <v/>
      </c>
      <c r="X184" t="n">
        <v>184</v>
      </c>
      <c r="Y184">
        <f>IF(W184=0,"",COUNTIFS($T$6:$T$205,T184,$W$6:$W$205,1,$S$6:$S$205,"&lt;"&amp;S184)+COUNTIFS($T$6:$T$205,T184,$W$6:$W$205,1,$S$6:$S$205,S184,$X$6:$X$205,"&lt;"&amp;X184)+1)</f>
        <v/>
      </c>
      <c r="Z184">
        <f>IF(Y184="","",T184&amp;"_"&amp;Y184)</f>
        <v/>
      </c>
      <c r="AA184">
        <f>SUBSTITUTE(SUBSTITUTE(SUBSTITUTE(SUBSTITUTE(SUBSTITUTE(INDEX(D184:K184,MIN(8,MAX(1,C184))),"年","/"),"月","/"),"日",""),"-","/"),".","/")</f>
        <v/>
      </c>
      <c r="AB184">
        <f>IFERROR(MATCH(O184,入力!$C$5:$C$44,0),"")</f>
        <v/>
      </c>
      <c r="AC184">
        <f>IF(AB184="","",INDEX(入力!$AJ$5:$AJ$44,AB184))</f>
        <v/>
      </c>
      <c r="AD184">
        <f>IF(INDEX($D184:$K184,IF(M184=1,2,1))=AC184,1,IF(INDEX($D184:$K184,IF(M184=1,2,1))&amp;INDEX($D184:$K184,IF(M184=1,2,1)+1)=AC184,2,IF(INDEX($D184:$K184,IF(M184=1,2,1))&amp;INDEX($D184:$K184,IF(M184=1,2,1)+1)&amp;INDEX($D184:$K184,IF(M184=1,2,1)+2)=AC184,3,IF(AB184&lt;&gt;"",2,IF(ISNUMBER(MATCH(INDEX($D184:$K184,IF(M184=1,2,1)),入力!$AJ$5:$AJ$44,0)),1,IF(ISNUMBER(MATCH(INDEX($D184:$K184,IF(M184=1,2,1))&amp;INDEX($D184:$K184,IF(M184=1,2,1)+1),入力!$AJ$5:$AJ$44,0)),2,IF(ISNUMBER(MATCH(INDEX($D184:$K184,IF(M184=1,2,1))&amp;INDEX($D184:$K184,IF(M184=1,2,1)+1)&amp;INDEX($D184:$K184,IF(M184=1,2,1)+2),入力!$AJ$5:$AJ$44,0)),3,2)))))))</f>
        <v/>
      </c>
    </row>
    <row r="185">
      <c r="A185" s="131" t="n"/>
      <c r="B185">
        <f>TRIM(SUBSTITUTE(SUBSTITUTE(SUBSTITUTE(A185,CHAR(9)," "),"　"," "),CHAR(160)," "))</f>
        <v/>
      </c>
      <c r="C185">
        <f>IF(B185="",0,LEN(B185)-LEN(SUBSTITUTE(B185," ",""))+1)</f>
        <v/>
      </c>
      <c r="D185">
        <f>IF(C185&gt;=1,TRIM(MID(SUBSTITUTE(B185," ",REPT(" ",200)),1,200)),"")</f>
        <v/>
      </c>
      <c r="E185">
        <f>IF(C185&gt;=2,TRIM(MID(SUBSTITUTE(B185," ",REPT(" ",200)),201,200)),"")</f>
        <v/>
      </c>
      <c r="F185">
        <f>IF(C185&gt;=3,TRIM(MID(SUBSTITUTE(B185," ",REPT(" ",200)),401,200)),"")</f>
        <v/>
      </c>
      <c r="G185">
        <f>IF(C185&gt;=4,TRIM(MID(SUBSTITUTE(B185," ",REPT(" ",200)),601,200)),"")</f>
        <v/>
      </c>
      <c r="H185">
        <f>IF(C185&gt;=5,TRIM(MID(SUBSTITUTE(B185," ",REPT(" ",200)),801,200)),"")</f>
        <v/>
      </c>
      <c r="I185">
        <f>IF(C185&gt;=6,TRIM(MID(SUBSTITUTE(B185," ",REPT(" ",200)),1001,200)),"")</f>
        <v/>
      </c>
      <c r="J185">
        <f>IF(C185&gt;=7,TRIM(MID(SUBSTITUTE(B185," ",REPT(" ",200)),1201,200)),"")</f>
        <v/>
      </c>
      <c r="K185">
        <f>IF(C185&gt;=8,TRIM(MID(SUBSTITUTE(B185," ",REPT(" ",200)),1401,200)),"")</f>
        <v/>
      </c>
      <c r="L185">
        <f>SUBSTITUTE(SUBSTITUTE(SUBSTITUTE(D185,"年","-"),"組","-"),"番","")</f>
        <v/>
      </c>
      <c r="M185">
        <f>IF(D185="",0,IF(ISNUMBER(VALUE(SUBSTITUTE(L185,"-",""))),1,0))</f>
        <v/>
      </c>
      <c r="N185">
        <f>IF(M185=0,"",IFERROR(VALUE(TRIM(MID(SUBSTITUTE(L185,"-",REPT(" ",100)),101,100))),""))</f>
        <v/>
      </c>
      <c r="O185">
        <f>IF(M185=0,"",IFERROR(VALUE(TRIM(RIGHT(SUBSTITUTE(L185,"-",REPT(" ",100)),100))),""))</f>
        <v/>
      </c>
      <c r="P185">
        <f>IF(B185="","",TRIM(INDEX($D185:$K185,IF(M185=1,2,1))&amp;IF(AD185&gt;=2," "&amp;INDEX($D185:$K185,IF(M185=1,2,1)+1),"")&amp;IF(AD185&gt;=3," "&amp;INDEX($D185:$K185,IF(M185=1,2,1)+2),"")))</f>
        <v/>
      </c>
      <c r="Q185">
        <f>IF(C185&lt;2,"",TRIM(IF(AND(2&gt;=(IF(M185=1,2,1)+AD185),2&lt;=C185-IF(S185="",0,1)),E185&amp;" ","")&amp;IF(AND(3&gt;=(IF(M185=1,2,1)+AD185),3&lt;=C185-IF(S185="",0,1)),F185&amp;" ","")&amp;IF(AND(4&gt;=(IF(M185=1,2,1)+AD185),4&lt;=C185-IF(S185="",0,1)),G185&amp;" ","")&amp;IF(AND(5&gt;=(IF(M185=1,2,1)+AD185),5&lt;=C185-IF(S185="",0,1)),H185&amp;" ","")&amp;IF(AND(6&gt;=(IF(M185=1,2,1)+AD185),6&lt;=C185-IF(S185="",0,1)),I185&amp;" ","")&amp;IF(AND(7&gt;=(IF(M185=1,2,1)+AD185),7&lt;=C185-IF(S185="",0,1)),J185&amp;" ","")&amp;IF(AND(8&gt;=(IF(M185=1,2,1)+AD185),8&lt;=C185-IF(S185="",0,1)),K185&amp;" ","")))</f>
        <v/>
      </c>
      <c r="R185">
        <f>IF(Q185="","",IFERROR(INDEX(資格マスタ!$B:$B,MATCH(ASC(SUBSTITUTE(SUBSTITUTE(Q185," ",""),"　","")),資格マスタ!$D:$D,0)),Q185))</f>
        <v/>
      </c>
      <c r="S185" s="132">
        <f>IF(C185&lt;2,"",IFERROR(IF(OR(LEFT(INDEX(D185:K185,MIN(8,MAX(1,C185))),2)="令和",LEFT(INDEX(D185:K185,MIN(8,MAX(1,C185))),2)="平成",LEFT(INDEX(D185:K185,MIN(8,MAX(1,C185))),2)="昭和"),DATE(VALUE(MID(INDEX(D185:K185,MIN(8,MAX(1,C185))),3,FIND("年",INDEX(D185:K185,MIN(8,MAX(1,C185))))-3))+IF(LEFT(INDEX(D185:K185,MIN(8,MAX(1,C185))),2)="令和",2018,IF(LEFT(INDEX(D185:K185,MIN(8,MAX(1,C185))),2)="平成",1988,1925)),VALUE(MID(INDEX(D185:K185,MIN(8,MAX(1,C185))),FIND("年",INDEX(D185:K185,MIN(8,MAX(1,C185))))+1,FIND("月",INDEX(D185:K185,MIN(8,MAX(1,C185))))-FIND("年",INDEX(D185:K185,MIN(8,MAX(1,C185))))-1)),VALUE(SUBSTITUTE(MID(INDEX(D185:K185,MIN(8,MAX(1,C185))),FIND("月",INDEX(D185:K185,MIN(8,MAX(1,C185))))+1,10),"日",""))),DATE(VALUE(TRIM(MID(SUBSTITUTE(AA185,"/",REPT(" ",50)),1,50))),VALUE(TRIM(MID(SUBSTITUTE(AA185,"/",REPT(" ",50)),51,50))),VALUE(TRIM(MID(SUBSTITUTE(AA185,"/",REPT(" ",50)),101,50))))),IFERROR(DATEVALUE(INDEX(D185:K185,MIN(8,MAX(1,C185)))),"")))</f>
        <v/>
      </c>
      <c r="T185">
        <f>IF(B185="","",IF(AB185&lt;&gt;"",AB185,IFERROR(MATCH(SUBSTITUTE(SUBSTITUTE(P185," ",""),"　",""),入力!$AJ$5:$AJ$44,0),"")))</f>
        <v/>
      </c>
      <c r="U185">
        <f>IF(T185="","",INDEX(入力!$D$5:$D$44,T185))</f>
        <v/>
      </c>
      <c r="V185">
        <f>IF(B185="","",IF(T185="","要確認（名簿と照合できません）",IF(R185="","要確認（資格名がありません）",IF(S185="","要確認（取得日が読めません）",IF((IF(INDEX(入力!$N$5:$N$44,T185)=R185,1,0)+IF(INDEX(入力!$P$5:$P$44,T185)=R185,1,0)+IF(INDEX(入力!$R$5:$R$44,T185)=R185,1,0)+IF(INDEX(入力!$T$5:$T$44,T185)=R185,1,0)+IF(INDEX(入力!$V$5:$V$44,T185)=R185,1,0)+IF(INDEX(入力!$X$5:$X$44,T185)=R185,1,0))+(COUNTIFS($T$6:$T$205,T185,$R$6:$R$205,R185,$X$6:$X$205,"&lt;"&amp;X185))&gt;0,"重複","反映")))))</f>
        <v/>
      </c>
      <c r="W185">
        <f>IF(V185="反映",1,0)</f>
        <v/>
      </c>
      <c r="X185" t="n">
        <v>185</v>
      </c>
      <c r="Y185">
        <f>IF(W185=0,"",COUNTIFS($T$6:$T$205,T185,$W$6:$W$205,1,$S$6:$S$205,"&lt;"&amp;S185)+COUNTIFS($T$6:$T$205,T185,$W$6:$W$205,1,$S$6:$S$205,S185,$X$6:$X$205,"&lt;"&amp;X185)+1)</f>
        <v/>
      </c>
      <c r="Z185">
        <f>IF(Y185="","",T185&amp;"_"&amp;Y185)</f>
        <v/>
      </c>
      <c r="AA185">
        <f>SUBSTITUTE(SUBSTITUTE(SUBSTITUTE(SUBSTITUTE(SUBSTITUTE(INDEX(D185:K185,MIN(8,MAX(1,C185))),"年","/"),"月","/"),"日",""),"-","/"),".","/")</f>
        <v/>
      </c>
      <c r="AB185">
        <f>IFERROR(MATCH(O185,入力!$C$5:$C$44,0),"")</f>
        <v/>
      </c>
      <c r="AC185">
        <f>IF(AB185="","",INDEX(入力!$AJ$5:$AJ$44,AB185))</f>
        <v/>
      </c>
      <c r="AD185">
        <f>IF(INDEX($D185:$K185,IF(M185=1,2,1))=AC185,1,IF(INDEX($D185:$K185,IF(M185=1,2,1))&amp;INDEX($D185:$K185,IF(M185=1,2,1)+1)=AC185,2,IF(INDEX($D185:$K185,IF(M185=1,2,1))&amp;INDEX($D185:$K185,IF(M185=1,2,1)+1)&amp;INDEX($D185:$K185,IF(M185=1,2,1)+2)=AC185,3,IF(AB185&lt;&gt;"",2,IF(ISNUMBER(MATCH(INDEX($D185:$K185,IF(M185=1,2,1)),入力!$AJ$5:$AJ$44,0)),1,IF(ISNUMBER(MATCH(INDEX($D185:$K185,IF(M185=1,2,1))&amp;INDEX($D185:$K185,IF(M185=1,2,1)+1),入力!$AJ$5:$AJ$44,0)),2,IF(ISNUMBER(MATCH(INDEX($D185:$K185,IF(M185=1,2,1))&amp;INDEX($D185:$K185,IF(M185=1,2,1)+1)&amp;INDEX($D185:$K185,IF(M185=1,2,1)+2),入力!$AJ$5:$AJ$44,0)),3,2)))))))</f>
        <v/>
      </c>
    </row>
    <row r="186">
      <c r="A186" s="131" t="n"/>
      <c r="B186">
        <f>TRIM(SUBSTITUTE(SUBSTITUTE(SUBSTITUTE(A186,CHAR(9)," "),"　"," "),CHAR(160)," "))</f>
        <v/>
      </c>
      <c r="C186">
        <f>IF(B186="",0,LEN(B186)-LEN(SUBSTITUTE(B186," ",""))+1)</f>
        <v/>
      </c>
      <c r="D186">
        <f>IF(C186&gt;=1,TRIM(MID(SUBSTITUTE(B186," ",REPT(" ",200)),1,200)),"")</f>
        <v/>
      </c>
      <c r="E186">
        <f>IF(C186&gt;=2,TRIM(MID(SUBSTITUTE(B186," ",REPT(" ",200)),201,200)),"")</f>
        <v/>
      </c>
      <c r="F186">
        <f>IF(C186&gt;=3,TRIM(MID(SUBSTITUTE(B186," ",REPT(" ",200)),401,200)),"")</f>
        <v/>
      </c>
      <c r="G186">
        <f>IF(C186&gt;=4,TRIM(MID(SUBSTITUTE(B186," ",REPT(" ",200)),601,200)),"")</f>
        <v/>
      </c>
      <c r="H186">
        <f>IF(C186&gt;=5,TRIM(MID(SUBSTITUTE(B186," ",REPT(" ",200)),801,200)),"")</f>
        <v/>
      </c>
      <c r="I186">
        <f>IF(C186&gt;=6,TRIM(MID(SUBSTITUTE(B186," ",REPT(" ",200)),1001,200)),"")</f>
        <v/>
      </c>
      <c r="J186">
        <f>IF(C186&gt;=7,TRIM(MID(SUBSTITUTE(B186," ",REPT(" ",200)),1201,200)),"")</f>
        <v/>
      </c>
      <c r="K186">
        <f>IF(C186&gt;=8,TRIM(MID(SUBSTITUTE(B186," ",REPT(" ",200)),1401,200)),"")</f>
        <v/>
      </c>
      <c r="L186">
        <f>SUBSTITUTE(SUBSTITUTE(SUBSTITUTE(D186,"年","-"),"組","-"),"番","")</f>
        <v/>
      </c>
      <c r="M186">
        <f>IF(D186="",0,IF(ISNUMBER(VALUE(SUBSTITUTE(L186,"-",""))),1,0))</f>
        <v/>
      </c>
      <c r="N186">
        <f>IF(M186=0,"",IFERROR(VALUE(TRIM(MID(SUBSTITUTE(L186,"-",REPT(" ",100)),101,100))),""))</f>
        <v/>
      </c>
      <c r="O186">
        <f>IF(M186=0,"",IFERROR(VALUE(TRIM(RIGHT(SUBSTITUTE(L186,"-",REPT(" ",100)),100))),""))</f>
        <v/>
      </c>
      <c r="P186">
        <f>IF(B186="","",TRIM(INDEX($D186:$K186,IF(M186=1,2,1))&amp;IF(AD186&gt;=2," "&amp;INDEX($D186:$K186,IF(M186=1,2,1)+1),"")&amp;IF(AD186&gt;=3," "&amp;INDEX($D186:$K186,IF(M186=1,2,1)+2),"")))</f>
        <v/>
      </c>
      <c r="Q186">
        <f>IF(C186&lt;2,"",TRIM(IF(AND(2&gt;=(IF(M186=1,2,1)+AD186),2&lt;=C186-IF(S186="",0,1)),E186&amp;" ","")&amp;IF(AND(3&gt;=(IF(M186=1,2,1)+AD186),3&lt;=C186-IF(S186="",0,1)),F186&amp;" ","")&amp;IF(AND(4&gt;=(IF(M186=1,2,1)+AD186),4&lt;=C186-IF(S186="",0,1)),G186&amp;" ","")&amp;IF(AND(5&gt;=(IF(M186=1,2,1)+AD186),5&lt;=C186-IF(S186="",0,1)),H186&amp;" ","")&amp;IF(AND(6&gt;=(IF(M186=1,2,1)+AD186),6&lt;=C186-IF(S186="",0,1)),I186&amp;" ","")&amp;IF(AND(7&gt;=(IF(M186=1,2,1)+AD186),7&lt;=C186-IF(S186="",0,1)),J186&amp;" ","")&amp;IF(AND(8&gt;=(IF(M186=1,2,1)+AD186),8&lt;=C186-IF(S186="",0,1)),K186&amp;" ","")))</f>
        <v/>
      </c>
      <c r="R186">
        <f>IF(Q186="","",IFERROR(INDEX(資格マスタ!$B:$B,MATCH(ASC(SUBSTITUTE(SUBSTITUTE(Q186," ",""),"　","")),資格マスタ!$D:$D,0)),Q186))</f>
        <v/>
      </c>
      <c r="S186" s="132">
        <f>IF(C186&lt;2,"",IFERROR(IF(OR(LEFT(INDEX(D186:K186,MIN(8,MAX(1,C186))),2)="令和",LEFT(INDEX(D186:K186,MIN(8,MAX(1,C186))),2)="平成",LEFT(INDEX(D186:K186,MIN(8,MAX(1,C186))),2)="昭和"),DATE(VALUE(MID(INDEX(D186:K186,MIN(8,MAX(1,C186))),3,FIND("年",INDEX(D186:K186,MIN(8,MAX(1,C186))))-3))+IF(LEFT(INDEX(D186:K186,MIN(8,MAX(1,C186))),2)="令和",2018,IF(LEFT(INDEX(D186:K186,MIN(8,MAX(1,C186))),2)="平成",1988,1925)),VALUE(MID(INDEX(D186:K186,MIN(8,MAX(1,C186))),FIND("年",INDEX(D186:K186,MIN(8,MAX(1,C186))))+1,FIND("月",INDEX(D186:K186,MIN(8,MAX(1,C186))))-FIND("年",INDEX(D186:K186,MIN(8,MAX(1,C186))))-1)),VALUE(SUBSTITUTE(MID(INDEX(D186:K186,MIN(8,MAX(1,C186))),FIND("月",INDEX(D186:K186,MIN(8,MAX(1,C186))))+1,10),"日",""))),DATE(VALUE(TRIM(MID(SUBSTITUTE(AA186,"/",REPT(" ",50)),1,50))),VALUE(TRIM(MID(SUBSTITUTE(AA186,"/",REPT(" ",50)),51,50))),VALUE(TRIM(MID(SUBSTITUTE(AA186,"/",REPT(" ",50)),101,50))))),IFERROR(DATEVALUE(INDEX(D186:K186,MIN(8,MAX(1,C186)))),"")))</f>
        <v/>
      </c>
      <c r="T186">
        <f>IF(B186="","",IF(AB186&lt;&gt;"",AB186,IFERROR(MATCH(SUBSTITUTE(SUBSTITUTE(P186," ",""),"　",""),入力!$AJ$5:$AJ$44,0),"")))</f>
        <v/>
      </c>
      <c r="U186">
        <f>IF(T186="","",INDEX(入力!$D$5:$D$44,T186))</f>
        <v/>
      </c>
      <c r="V186">
        <f>IF(B186="","",IF(T186="","要確認（名簿と照合できません）",IF(R186="","要確認（資格名がありません）",IF(S186="","要確認（取得日が読めません）",IF((IF(INDEX(入力!$N$5:$N$44,T186)=R186,1,0)+IF(INDEX(入力!$P$5:$P$44,T186)=R186,1,0)+IF(INDEX(入力!$R$5:$R$44,T186)=R186,1,0)+IF(INDEX(入力!$T$5:$T$44,T186)=R186,1,0)+IF(INDEX(入力!$V$5:$V$44,T186)=R186,1,0)+IF(INDEX(入力!$X$5:$X$44,T186)=R186,1,0))+(COUNTIFS($T$6:$T$205,T186,$R$6:$R$205,R186,$X$6:$X$205,"&lt;"&amp;X186))&gt;0,"重複","反映")))))</f>
        <v/>
      </c>
      <c r="W186">
        <f>IF(V186="反映",1,0)</f>
        <v/>
      </c>
      <c r="X186" t="n">
        <v>186</v>
      </c>
      <c r="Y186">
        <f>IF(W186=0,"",COUNTIFS($T$6:$T$205,T186,$W$6:$W$205,1,$S$6:$S$205,"&lt;"&amp;S186)+COUNTIFS($T$6:$T$205,T186,$W$6:$W$205,1,$S$6:$S$205,S186,$X$6:$X$205,"&lt;"&amp;X186)+1)</f>
        <v/>
      </c>
      <c r="Z186">
        <f>IF(Y186="","",T186&amp;"_"&amp;Y186)</f>
        <v/>
      </c>
      <c r="AA186">
        <f>SUBSTITUTE(SUBSTITUTE(SUBSTITUTE(SUBSTITUTE(SUBSTITUTE(INDEX(D186:K186,MIN(8,MAX(1,C186))),"年","/"),"月","/"),"日",""),"-","/"),".","/")</f>
        <v/>
      </c>
      <c r="AB186">
        <f>IFERROR(MATCH(O186,入力!$C$5:$C$44,0),"")</f>
        <v/>
      </c>
      <c r="AC186">
        <f>IF(AB186="","",INDEX(入力!$AJ$5:$AJ$44,AB186))</f>
        <v/>
      </c>
      <c r="AD186">
        <f>IF(INDEX($D186:$K186,IF(M186=1,2,1))=AC186,1,IF(INDEX($D186:$K186,IF(M186=1,2,1))&amp;INDEX($D186:$K186,IF(M186=1,2,1)+1)=AC186,2,IF(INDEX($D186:$K186,IF(M186=1,2,1))&amp;INDEX($D186:$K186,IF(M186=1,2,1)+1)&amp;INDEX($D186:$K186,IF(M186=1,2,1)+2)=AC186,3,IF(AB186&lt;&gt;"",2,IF(ISNUMBER(MATCH(INDEX($D186:$K186,IF(M186=1,2,1)),入力!$AJ$5:$AJ$44,0)),1,IF(ISNUMBER(MATCH(INDEX($D186:$K186,IF(M186=1,2,1))&amp;INDEX($D186:$K186,IF(M186=1,2,1)+1),入力!$AJ$5:$AJ$44,0)),2,IF(ISNUMBER(MATCH(INDEX($D186:$K186,IF(M186=1,2,1))&amp;INDEX($D186:$K186,IF(M186=1,2,1)+1)&amp;INDEX($D186:$K186,IF(M186=1,2,1)+2),入力!$AJ$5:$AJ$44,0)),3,2)))))))</f>
        <v/>
      </c>
    </row>
    <row r="187">
      <c r="A187" s="131" t="n"/>
      <c r="B187">
        <f>TRIM(SUBSTITUTE(SUBSTITUTE(SUBSTITUTE(A187,CHAR(9)," "),"　"," "),CHAR(160)," "))</f>
        <v/>
      </c>
      <c r="C187">
        <f>IF(B187="",0,LEN(B187)-LEN(SUBSTITUTE(B187," ",""))+1)</f>
        <v/>
      </c>
      <c r="D187">
        <f>IF(C187&gt;=1,TRIM(MID(SUBSTITUTE(B187," ",REPT(" ",200)),1,200)),"")</f>
        <v/>
      </c>
      <c r="E187">
        <f>IF(C187&gt;=2,TRIM(MID(SUBSTITUTE(B187," ",REPT(" ",200)),201,200)),"")</f>
        <v/>
      </c>
      <c r="F187">
        <f>IF(C187&gt;=3,TRIM(MID(SUBSTITUTE(B187," ",REPT(" ",200)),401,200)),"")</f>
        <v/>
      </c>
      <c r="G187">
        <f>IF(C187&gt;=4,TRIM(MID(SUBSTITUTE(B187," ",REPT(" ",200)),601,200)),"")</f>
        <v/>
      </c>
      <c r="H187">
        <f>IF(C187&gt;=5,TRIM(MID(SUBSTITUTE(B187," ",REPT(" ",200)),801,200)),"")</f>
        <v/>
      </c>
      <c r="I187">
        <f>IF(C187&gt;=6,TRIM(MID(SUBSTITUTE(B187," ",REPT(" ",200)),1001,200)),"")</f>
        <v/>
      </c>
      <c r="J187">
        <f>IF(C187&gt;=7,TRIM(MID(SUBSTITUTE(B187," ",REPT(" ",200)),1201,200)),"")</f>
        <v/>
      </c>
      <c r="K187">
        <f>IF(C187&gt;=8,TRIM(MID(SUBSTITUTE(B187," ",REPT(" ",200)),1401,200)),"")</f>
        <v/>
      </c>
      <c r="L187">
        <f>SUBSTITUTE(SUBSTITUTE(SUBSTITUTE(D187,"年","-"),"組","-"),"番","")</f>
        <v/>
      </c>
      <c r="M187">
        <f>IF(D187="",0,IF(ISNUMBER(VALUE(SUBSTITUTE(L187,"-",""))),1,0))</f>
        <v/>
      </c>
      <c r="N187">
        <f>IF(M187=0,"",IFERROR(VALUE(TRIM(MID(SUBSTITUTE(L187,"-",REPT(" ",100)),101,100))),""))</f>
        <v/>
      </c>
      <c r="O187">
        <f>IF(M187=0,"",IFERROR(VALUE(TRIM(RIGHT(SUBSTITUTE(L187,"-",REPT(" ",100)),100))),""))</f>
        <v/>
      </c>
      <c r="P187">
        <f>IF(B187="","",TRIM(INDEX($D187:$K187,IF(M187=1,2,1))&amp;IF(AD187&gt;=2," "&amp;INDEX($D187:$K187,IF(M187=1,2,1)+1),"")&amp;IF(AD187&gt;=3," "&amp;INDEX($D187:$K187,IF(M187=1,2,1)+2),"")))</f>
        <v/>
      </c>
      <c r="Q187">
        <f>IF(C187&lt;2,"",TRIM(IF(AND(2&gt;=(IF(M187=1,2,1)+AD187),2&lt;=C187-IF(S187="",0,1)),E187&amp;" ","")&amp;IF(AND(3&gt;=(IF(M187=1,2,1)+AD187),3&lt;=C187-IF(S187="",0,1)),F187&amp;" ","")&amp;IF(AND(4&gt;=(IF(M187=1,2,1)+AD187),4&lt;=C187-IF(S187="",0,1)),G187&amp;" ","")&amp;IF(AND(5&gt;=(IF(M187=1,2,1)+AD187),5&lt;=C187-IF(S187="",0,1)),H187&amp;" ","")&amp;IF(AND(6&gt;=(IF(M187=1,2,1)+AD187),6&lt;=C187-IF(S187="",0,1)),I187&amp;" ","")&amp;IF(AND(7&gt;=(IF(M187=1,2,1)+AD187),7&lt;=C187-IF(S187="",0,1)),J187&amp;" ","")&amp;IF(AND(8&gt;=(IF(M187=1,2,1)+AD187),8&lt;=C187-IF(S187="",0,1)),K187&amp;" ","")))</f>
        <v/>
      </c>
      <c r="R187">
        <f>IF(Q187="","",IFERROR(INDEX(資格マスタ!$B:$B,MATCH(ASC(SUBSTITUTE(SUBSTITUTE(Q187," ",""),"　","")),資格マスタ!$D:$D,0)),Q187))</f>
        <v/>
      </c>
      <c r="S187" s="132">
        <f>IF(C187&lt;2,"",IFERROR(IF(OR(LEFT(INDEX(D187:K187,MIN(8,MAX(1,C187))),2)="令和",LEFT(INDEX(D187:K187,MIN(8,MAX(1,C187))),2)="平成",LEFT(INDEX(D187:K187,MIN(8,MAX(1,C187))),2)="昭和"),DATE(VALUE(MID(INDEX(D187:K187,MIN(8,MAX(1,C187))),3,FIND("年",INDEX(D187:K187,MIN(8,MAX(1,C187))))-3))+IF(LEFT(INDEX(D187:K187,MIN(8,MAX(1,C187))),2)="令和",2018,IF(LEFT(INDEX(D187:K187,MIN(8,MAX(1,C187))),2)="平成",1988,1925)),VALUE(MID(INDEX(D187:K187,MIN(8,MAX(1,C187))),FIND("年",INDEX(D187:K187,MIN(8,MAX(1,C187))))+1,FIND("月",INDEX(D187:K187,MIN(8,MAX(1,C187))))-FIND("年",INDEX(D187:K187,MIN(8,MAX(1,C187))))-1)),VALUE(SUBSTITUTE(MID(INDEX(D187:K187,MIN(8,MAX(1,C187))),FIND("月",INDEX(D187:K187,MIN(8,MAX(1,C187))))+1,10),"日",""))),DATE(VALUE(TRIM(MID(SUBSTITUTE(AA187,"/",REPT(" ",50)),1,50))),VALUE(TRIM(MID(SUBSTITUTE(AA187,"/",REPT(" ",50)),51,50))),VALUE(TRIM(MID(SUBSTITUTE(AA187,"/",REPT(" ",50)),101,50))))),IFERROR(DATEVALUE(INDEX(D187:K187,MIN(8,MAX(1,C187)))),"")))</f>
        <v/>
      </c>
      <c r="T187">
        <f>IF(B187="","",IF(AB187&lt;&gt;"",AB187,IFERROR(MATCH(SUBSTITUTE(SUBSTITUTE(P187," ",""),"　",""),入力!$AJ$5:$AJ$44,0),"")))</f>
        <v/>
      </c>
      <c r="U187">
        <f>IF(T187="","",INDEX(入力!$D$5:$D$44,T187))</f>
        <v/>
      </c>
      <c r="V187">
        <f>IF(B187="","",IF(T187="","要確認（名簿と照合できません）",IF(R187="","要確認（資格名がありません）",IF(S187="","要確認（取得日が読めません）",IF((IF(INDEX(入力!$N$5:$N$44,T187)=R187,1,0)+IF(INDEX(入力!$P$5:$P$44,T187)=R187,1,0)+IF(INDEX(入力!$R$5:$R$44,T187)=R187,1,0)+IF(INDEX(入力!$T$5:$T$44,T187)=R187,1,0)+IF(INDEX(入力!$V$5:$V$44,T187)=R187,1,0)+IF(INDEX(入力!$X$5:$X$44,T187)=R187,1,0))+(COUNTIFS($T$6:$T$205,T187,$R$6:$R$205,R187,$X$6:$X$205,"&lt;"&amp;X187))&gt;0,"重複","反映")))))</f>
        <v/>
      </c>
      <c r="W187">
        <f>IF(V187="反映",1,0)</f>
        <v/>
      </c>
      <c r="X187" t="n">
        <v>187</v>
      </c>
      <c r="Y187">
        <f>IF(W187=0,"",COUNTIFS($T$6:$T$205,T187,$W$6:$W$205,1,$S$6:$S$205,"&lt;"&amp;S187)+COUNTIFS($T$6:$T$205,T187,$W$6:$W$205,1,$S$6:$S$205,S187,$X$6:$X$205,"&lt;"&amp;X187)+1)</f>
        <v/>
      </c>
      <c r="Z187">
        <f>IF(Y187="","",T187&amp;"_"&amp;Y187)</f>
        <v/>
      </c>
      <c r="AA187">
        <f>SUBSTITUTE(SUBSTITUTE(SUBSTITUTE(SUBSTITUTE(SUBSTITUTE(INDEX(D187:K187,MIN(8,MAX(1,C187))),"年","/"),"月","/"),"日",""),"-","/"),".","/")</f>
        <v/>
      </c>
      <c r="AB187">
        <f>IFERROR(MATCH(O187,入力!$C$5:$C$44,0),"")</f>
        <v/>
      </c>
      <c r="AC187">
        <f>IF(AB187="","",INDEX(入力!$AJ$5:$AJ$44,AB187))</f>
        <v/>
      </c>
      <c r="AD187">
        <f>IF(INDEX($D187:$K187,IF(M187=1,2,1))=AC187,1,IF(INDEX($D187:$K187,IF(M187=1,2,1))&amp;INDEX($D187:$K187,IF(M187=1,2,1)+1)=AC187,2,IF(INDEX($D187:$K187,IF(M187=1,2,1))&amp;INDEX($D187:$K187,IF(M187=1,2,1)+1)&amp;INDEX($D187:$K187,IF(M187=1,2,1)+2)=AC187,3,IF(AB187&lt;&gt;"",2,IF(ISNUMBER(MATCH(INDEX($D187:$K187,IF(M187=1,2,1)),入力!$AJ$5:$AJ$44,0)),1,IF(ISNUMBER(MATCH(INDEX($D187:$K187,IF(M187=1,2,1))&amp;INDEX($D187:$K187,IF(M187=1,2,1)+1),入力!$AJ$5:$AJ$44,0)),2,IF(ISNUMBER(MATCH(INDEX($D187:$K187,IF(M187=1,2,1))&amp;INDEX($D187:$K187,IF(M187=1,2,1)+1)&amp;INDEX($D187:$K187,IF(M187=1,2,1)+2),入力!$AJ$5:$AJ$44,0)),3,2)))))))</f>
        <v/>
      </c>
    </row>
    <row r="188">
      <c r="A188" s="131" t="n"/>
      <c r="B188">
        <f>TRIM(SUBSTITUTE(SUBSTITUTE(SUBSTITUTE(A188,CHAR(9)," "),"　"," "),CHAR(160)," "))</f>
        <v/>
      </c>
      <c r="C188">
        <f>IF(B188="",0,LEN(B188)-LEN(SUBSTITUTE(B188," ",""))+1)</f>
        <v/>
      </c>
      <c r="D188">
        <f>IF(C188&gt;=1,TRIM(MID(SUBSTITUTE(B188," ",REPT(" ",200)),1,200)),"")</f>
        <v/>
      </c>
      <c r="E188">
        <f>IF(C188&gt;=2,TRIM(MID(SUBSTITUTE(B188," ",REPT(" ",200)),201,200)),"")</f>
        <v/>
      </c>
      <c r="F188">
        <f>IF(C188&gt;=3,TRIM(MID(SUBSTITUTE(B188," ",REPT(" ",200)),401,200)),"")</f>
        <v/>
      </c>
      <c r="G188">
        <f>IF(C188&gt;=4,TRIM(MID(SUBSTITUTE(B188," ",REPT(" ",200)),601,200)),"")</f>
        <v/>
      </c>
      <c r="H188">
        <f>IF(C188&gt;=5,TRIM(MID(SUBSTITUTE(B188," ",REPT(" ",200)),801,200)),"")</f>
        <v/>
      </c>
      <c r="I188">
        <f>IF(C188&gt;=6,TRIM(MID(SUBSTITUTE(B188," ",REPT(" ",200)),1001,200)),"")</f>
        <v/>
      </c>
      <c r="J188">
        <f>IF(C188&gt;=7,TRIM(MID(SUBSTITUTE(B188," ",REPT(" ",200)),1201,200)),"")</f>
        <v/>
      </c>
      <c r="K188">
        <f>IF(C188&gt;=8,TRIM(MID(SUBSTITUTE(B188," ",REPT(" ",200)),1401,200)),"")</f>
        <v/>
      </c>
      <c r="L188">
        <f>SUBSTITUTE(SUBSTITUTE(SUBSTITUTE(D188,"年","-"),"組","-"),"番","")</f>
        <v/>
      </c>
      <c r="M188">
        <f>IF(D188="",0,IF(ISNUMBER(VALUE(SUBSTITUTE(L188,"-",""))),1,0))</f>
        <v/>
      </c>
      <c r="N188">
        <f>IF(M188=0,"",IFERROR(VALUE(TRIM(MID(SUBSTITUTE(L188,"-",REPT(" ",100)),101,100))),""))</f>
        <v/>
      </c>
      <c r="O188">
        <f>IF(M188=0,"",IFERROR(VALUE(TRIM(RIGHT(SUBSTITUTE(L188,"-",REPT(" ",100)),100))),""))</f>
        <v/>
      </c>
      <c r="P188">
        <f>IF(B188="","",TRIM(INDEX($D188:$K188,IF(M188=1,2,1))&amp;IF(AD188&gt;=2," "&amp;INDEX($D188:$K188,IF(M188=1,2,1)+1),"")&amp;IF(AD188&gt;=3," "&amp;INDEX($D188:$K188,IF(M188=1,2,1)+2),"")))</f>
        <v/>
      </c>
      <c r="Q188">
        <f>IF(C188&lt;2,"",TRIM(IF(AND(2&gt;=(IF(M188=1,2,1)+AD188),2&lt;=C188-IF(S188="",0,1)),E188&amp;" ","")&amp;IF(AND(3&gt;=(IF(M188=1,2,1)+AD188),3&lt;=C188-IF(S188="",0,1)),F188&amp;" ","")&amp;IF(AND(4&gt;=(IF(M188=1,2,1)+AD188),4&lt;=C188-IF(S188="",0,1)),G188&amp;" ","")&amp;IF(AND(5&gt;=(IF(M188=1,2,1)+AD188),5&lt;=C188-IF(S188="",0,1)),H188&amp;" ","")&amp;IF(AND(6&gt;=(IF(M188=1,2,1)+AD188),6&lt;=C188-IF(S188="",0,1)),I188&amp;" ","")&amp;IF(AND(7&gt;=(IF(M188=1,2,1)+AD188),7&lt;=C188-IF(S188="",0,1)),J188&amp;" ","")&amp;IF(AND(8&gt;=(IF(M188=1,2,1)+AD188),8&lt;=C188-IF(S188="",0,1)),K188&amp;" ","")))</f>
        <v/>
      </c>
      <c r="R188">
        <f>IF(Q188="","",IFERROR(INDEX(資格マスタ!$B:$B,MATCH(ASC(SUBSTITUTE(SUBSTITUTE(Q188," ",""),"　","")),資格マスタ!$D:$D,0)),Q188))</f>
        <v/>
      </c>
      <c r="S188" s="132">
        <f>IF(C188&lt;2,"",IFERROR(IF(OR(LEFT(INDEX(D188:K188,MIN(8,MAX(1,C188))),2)="令和",LEFT(INDEX(D188:K188,MIN(8,MAX(1,C188))),2)="平成",LEFT(INDEX(D188:K188,MIN(8,MAX(1,C188))),2)="昭和"),DATE(VALUE(MID(INDEX(D188:K188,MIN(8,MAX(1,C188))),3,FIND("年",INDEX(D188:K188,MIN(8,MAX(1,C188))))-3))+IF(LEFT(INDEX(D188:K188,MIN(8,MAX(1,C188))),2)="令和",2018,IF(LEFT(INDEX(D188:K188,MIN(8,MAX(1,C188))),2)="平成",1988,1925)),VALUE(MID(INDEX(D188:K188,MIN(8,MAX(1,C188))),FIND("年",INDEX(D188:K188,MIN(8,MAX(1,C188))))+1,FIND("月",INDEX(D188:K188,MIN(8,MAX(1,C188))))-FIND("年",INDEX(D188:K188,MIN(8,MAX(1,C188))))-1)),VALUE(SUBSTITUTE(MID(INDEX(D188:K188,MIN(8,MAX(1,C188))),FIND("月",INDEX(D188:K188,MIN(8,MAX(1,C188))))+1,10),"日",""))),DATE(VALUE(TRIM(MID(SUBSTITUTE(AA188,"/",REPT(" ",50)),1,50))),VALUE(TRIM(MID(SUBSTITUTE(AA188,"/",REPT(" ",50)),51,50))),VALUE(TRIM(MID(SUBSTITUTE(AA188,"/",REPT(" ",50)),101,50))))),IFERROR(DATEVALUE(INDEX(D188:K188,MIN(8,MAX(1,C188)))),"")))</f>
        <v/>
      </c>
      <c r="T188">
        <f>IF(B188="","",IF(AB188&lt;&gt;"",AB188,IFERROR(MATCH(SUBSTITUTE(SUBSTITUTE(P188," ",""),"　",""),入力!$AJ$5:$AJ$44,0),"")))</f>
        <v/>
      </c>
      <c r="U188">
        <f>IF(T188="","",INDEX(入力!$D$5:$D$44,T188))</f>
        <v/>
      </c>
      <c r="V188">
        <f>IF(B188="","",IF(T188="","要確認（名簿と照合できません）",IF(R188="","要確認（資格名がありません）",IF(S188="","要確認（取得日が読めません）",IF((IF(INDEX(入力!$N$5:$N$44,T188)=R188,1,0)+IF(INDEX(入力!$P$5:$P$44,T188)=R188,1,0)+IF(INDEX(入力!$R$5:$R$44,T188)=R188,1,0)+IF(INDEX(入力!$T$5:$T$44,T188)=R188,1,0)+IF(INDEX(入力!$V$5:$V$44,T188)=R188,1,0)+IF(INDEX(入力!$X$5:$X$44,T188)=R188,1,0))+(COUNTIFS($T$6:$T$205,T188,$R$6:$R$205,R188,$X$6:$X$205,"&lt;"&amp;X188))&gt;0,"重複","反映")))))</f>
        <v/>
      </c>
      <c r="W188">
        <f>IF(V188="反映",1,0)</f>
        <v/>
      </c>
      <c r="X188" t="n">
        <v>188</v>
      </c>
      <c r="Y188">
        <f>IF(W188=0,"",COUNTIFS($T$6:$T$205,T188,$W$6:$W$205,1,$S$6:$S$205,"&lt;"&amp;S188)+COUNTIFS($T$6:$T$205,T188,$W$6:$W$205,1,$S$6:$S$205,S188,$X$6:$X$205,"&lt;"&amp;X188)+1)</f>
        <v/>
      </c>
      <c r="Z188">
        <f>IF(Y188="","",T188&amp;"_"&amp;Y188)</f>
        <v/>
      </c>
      <c r="AA188">
        <f>SUBSTITUTE(SUBSTITUTE(SUBSTITUTE(SUBSTITUTE(SUBSTITUTE(INDEX(D188:K188,MIN(8,MAX(1,C188))),"年","/"),"月","/"),"日",""),"-","/"),".","/")</f>
        <v/>
      </c>
      <c r="AB188">
        <f>IFERROR(MATCH(O188,入力!$C$5:$C$44,0),"")</f>
        <v/>
      </c>
      <c r="AC188">
        <f>IF(AB188="","",INDEX(入力!$AJ$5:$AJ$44,AB188))</f>
        <v/>
      </c>
      <c r="AD188">
        <f>IF(INDEX($D188:$K188,IF(M188=1,2,1))=AC188,1,IF(INDEX($D188:$K188,IF(M188=1,2,1))&amp;INDEX($D188:$K188,IF(M188=1,2,1)+1)=AC188,2,IF(INDEX($D188:$K188,IF(M188=1,2,1))&amp;INDEX($D188:$K188,IF(M188=1,2,1)+1)&amp;INDEX($D188:$K188,IF(M188=1,2,1)+2)=AC188,3,IF(AB188&lt;&gt;"",2,IF(ISNUMBER(MATCH(INDEX($D188:$K188,IF(M188=1,2,1)),入力!$AJ$5:$AJ$44,0)),1,IF(ISNUMBER(MATCH(INDEX($D188:$K188,IF(M188=1,2,1))&amp;INDEX($D188:$K188,IF(M188=1,2,1)+1),入力!$AJ$5:$AJ$44,0)),2,IF(ISNUMBER(MATCH(INDEX($D188:$K188,IF(M188=1,2,1))&amp;INDEX($D188:$K188,IF(M188=1,2,1)+1)&amp;INDEX($D188:$K188,IF(M188=1,2,1)+2),入力!$AJ$5:$AJ$44,0)),3,2)))))))</f>
        <v/>
      </c>
    </row>
    <row r="189">
      <c r="A189" s="131" t="n"/>
      <c r="B189">
        <f>TRIM(SUBSTITUTE(SUBSTITUTE(SUBSTITUTE(A189,CHAR(9)," "),"　"," "),CHAR(160)," "))</f>
        <v/>
      </c>
      <c r="C189">
        <f>IF(B189="",0,LEN(B189)-LEN(SUBSTITUTE(B189," ",""))+1)</f>
        <v/>
      </c>
      <c r="D189">
        <f>IF(C189&gt;=1,TRIM(MID(SUBSTITUTE(B189," ",REPT(" ",200)),1,200)),"")</f>
        <v/>
      </c>
      <c r="E189">
        <f>IF(C189&gt;=2,TRIM(MID(SUBSTITUTE(B189," ",REPT(" ",200)),201,200)),"")</f>
        <v/>
      </c>
      <c r="F189">
        <f>IF(C189&gt;=3,TRIM(MID(SUBSTITUTE(B189," ",REPT(" ",200)),401,200)),"")</f>
        <v/>
      </c>
      <c r="G189">
        <f>IF(C189&gt;=4,TRIM(MID(SUBSTITUTE(B189," ",REPT(" ",200)),601,200)),"")</f>
        <v/>
      </c>
      <c r="H189">
        <f>IF(C189&gt;=5,TRIM(MID(SUBSTITUTE(B189," ",REPT(" ",200)),801,200)),"")</f>
        <v/>
      </c>
      <c r="I189">
        <f>IF(C189&gt;=6,TRIM(MID(SUBSTITUTE(B189," ",REPT(" ",200)),1001,200)),"")</f>
        <v/>
      </c>
      <c r="J189">
        <f>IF(C189&gt;=7,TRIM(MID(SUBSTITUTE(B189," ",REPT(" ",200)),1201,200)),"")</f>
        <v/>
      </c>
      <c r="K189">
        <f>IF(C189&gt;=8,TRIM(MID(SUBSTITUTE(B189," ",REPT(" ",200)),1401,200)),"")</f>
        <v/>
      </c>
      <c r="L189">
        <f>SUBSTITUTE(SUBSTITUTE(SUBSTITUTE(D189,"年","-"),"組","-"),"番","")</f>
        <v/>
      </c>
      <c r="M189">
        <f>IF(D189="",0,IF(ISNUMBER(VALUE(SUBSTITUTE(L189,"-",""))),1,0))</f>
        <v/>
      </c>
      <c r="N189">
        <f>IF(M189=0,"",IFERROR(VALUE(TRIM(MID(SUBSTITUTE(L189,"-",REPT(" ",100)),101,100))),""))</f>
        <v/>
      </c>
      <c r="O189">
        <f>IF(M189=0,"",IFERROR(VALUE(TRIM(RIGHT(SUBSTITUTE(L189,"-",REPT(" ",100)),100))),""))</f>
        <v/>
      </c>
      <c r="P189">
        <f>IF(B189="","",TRIM(INDEX($D189:$K189,IF(M189=1,2,1))&amp;IF(AD189&gt;=2," "&amp;INDEX($D189:$K189,IF(M189=1,2,1)+1),"")&amp;IF(AD189&gt;=3," "&amp;INDEX($D189:$K189,IF(M189=1,2,1)+2),"")))</f>
        <v/>
      </c>
      <c r="Q189">
        <f>IF(C189&lt;2,"",TRIM(IF(AND(2&gt;=(IF(M189=1,2,1)+AD189),2&lt;=C189-IF(S189="",0,1)),E189&amp;" ","")&amp;IF(AND(3&gt;=(IF(M189=1,2,1)+AD189),3&lt;=C189-IF(S189="",0,1)),F189&amp;" ","")&amp;IF(AND(4&gt;=(IF(M189=1,2,1)+AD189),4&lt;=C189-IF(S189="",0,1)),G189&amp;" ","")&amp;IF(AND(5&gt;=(IF(M189=1,2,1)+AD189),5&lt;=C189-IF(S189="",0,1)),H189&amp;" ","")&amp;IF(AND(6&gt;=(IF(M189=1,2,1)+AD189),6&lt;=C189-IF(S189="",0,1)),I189&amp;" ","")&amp;IF(AND(7&gt;=(IF(M189=1,2,1)+AD189),7&lt;=C189-IF(S189="",0,1)),J189&amp;" ","")&amp;IF(AND(8&gt;=(IF(M189=1,2,1)+AD189),8&lt;=C189-IF(S189="",0,1)),K189&amp;" ","")))</f>
        <v/>
      </c>
      <c r="R189">
        <f>IF(Q189="","",IFERROR(INDEX(資格マスタ!$B:$B,MATCH(ASC(SUBSTITUTE(SUBSTITUTE(Q189," ",""),"　","")),資格マスタ!$D:$D,0)),Q189))</f>
        <v/>
      </c>
      <c r="S189" s="132">
        <f>IF(C189&lt;2,"",IFERROR(IF(OR(LEFT(INDEX(D189:K189,MIN(8,MAX(1,C189))),2)="令和",LEFT(INDEX(D189:K189,MIN(8,MAX(1,C189))),2)="平成",LEFT(INDEX(D189:K189,MIN(8,MAX(1,C189))),2)="昭和"),DATE(VALUE(MID(INDEX(D189:K189,MIN(8,MAX(1,C189))),3,FIND("年",INDEX(D189:K189,MIN(8,MAX(1,C189))))-3))+IF(LEFT(INDEX(D189:K189,MIN(8,MAX(1,C189))),2)="令和",2018,IF(LEFT(INDEX(D189:K189,MIN(8,MAX(1,C189))),2)="平成",1988,1925)),VALUE(MID(INDEX(D189:K189,MIN(8,MAX(1,C189))),FIND("年",INDEX(D189:K189,MIN(8,MAX(1,C189))))+1,FIND("月",INDEX(D189:K189,MIN(8,MAX(1,C189))))-FIND("年",INDEX(D189:K189,MIN(8,MAX(1,C189))))-1)),VALUE(SUBSTITUTE(MID(INDEX(D189:K189,MIN(8,MAX(1,C189))),FIND("月",INDEX(D189:K189,MIN(8,MAX(1,C189))))+1,10),"日",""))),DATE(VALUE(TRIM(MID(SUBSTITUTE(AA189,"/",REPT(" ",50)),1,50))),VALUE(TRIM(MID(SUBSTITUTE(AA189,"/",REPT(" ",50)),51,50))),VALUE(TRIM(MID(SUBSTITUTE(AA189,"/",REPT(" ",50)),101,50))))),IFERROR(DATEVALUE(INDEX(D189:K189,MIN(8,MAX(1,C189)))),"")))</f>
        <v/>
      </c>
      <c r="T189">
        <f>IF(B189="","",IF(AB189&lt;&gt;"",AB189,IFERROR(MATCH(SUBSTITUTE(SUBSTITUTE(P189," ",""),"　",""),入力!$AJ$5:$AJ$44,0),"")))</f>
        <v/>
      </c>
      <c r="U189">
        <f>IF(T189="","",INDEX(入力!$D$5:$D$44,T189))</f>
        <v/>
      </c>
      <c r="V189">
        <f>IF(B189="","",IF(T189="","要確認（名簿と照合できません）",IF(R189="","要確認（資格名がありません）",IF(S189="","要確認（取得日が読めません）",IF((IF(INDEX(入力!$N$5:$N$44,T189)=R189,1,0)+IF(INDEX(入力!$P$5:$P$44,T189)=R189,1,0)+IF(INDEX(入力!$R$5:$R$44,T189)=R189,1,0)+IF(INDEX(入力!$T$5:$T$44,T189)=R189,1,0)+IF(INDEX(入力!$V$5:$V$44,T189)=R189,1,0)+IF(INDEX(入力!$X$5:$X$44,T189)=R189,1,0))+(COUNTIFS($T$6:$T$205,T189,$R$6:$R$205,R189,$X$6:$X$205,"&lt;"&amp;X189))&gt;0,"重複","反映")))))</f>
        <v/>
      </c>
      <c r="W189">
        <f>IF(V189="反映",1,0)</f>
        <v/>
      </c>
      <c r="X189" t="n">
        <v>189</v>
      </c>
      <c r="Y189">
        <f>IF(W189=0,"",COUNTIFS($T$6:$T$205,T189,$W$6:$W$205,1,$S$6:$S$205,"&lt;"&amp;S189)+COUNTIFS($T$6:$T$205,T189,$W$6:$W$205,1,$S$6:$S$205,S189,$X$6:$X$205,"&lt;"&amp;X189)+1)</f>
        <v/>
      </c>
      <c r="Z189">
        <f>IF(Y189="","",T189&amp;"_"&amp;Y189)</f>
        <v/>
      </c>
      <c r="AA189">
        <f>SUBSTITUTE(SUBSTITUTE(SUBSTITUTE(SUBSTITUTE(SUBSTITUTE(INDEX(D189:K189,MIN(8,MAX(1,C189))),"年","/"),"月","/"),"日",""),"-","/"),".","/")</f>
        <v/>
      </c>
      <c r="AB189">
        <f>IFERROR(MATCH(O189,入力!$C$5:$C$44,0),"")</f>
        <v/>
      </c>
      <c r="AC189">
        <f>IF(AB189="","",INDEX(入力!$AJ$5:$AJ$44,AB189))</f>
        <v/>
      </c>
      <c r="AD189">
        <f>IF(INDEX($D189:$K189,IF(M189=1,2,1))=AC189,1,IF(INDEX($D189:$K189,IF(M189=1,2,1))&amp;INDEX($D189:$K189,IF(M189=1,2,1)+1)=AC189,2,IF(INDEX($D189:$K189,IF(M189=1,2,1))&amp;INDEX($D189:$K189,IF(M189=1,2,1)+1)&amp;INDEX($D189:$K189,IF(M189=1,2,1)+2)=AC189,3,IF(AB189&lt;&gt;"",2,IF(ISNUMBER(MATCH(INDEX($D189:$K189,IF(M189=1,2,1)),入力!$AJ$5:$AJ$44,0)),1,IF(ISNUMBER(MATCH(INDEX($D189:$K189,IF(M189=1,2,1))&amp;INDEX($D189:$K189,IF(M189=1,2,1)+1),入力!$AJ$5:$AJ$44,0)),2,IF(ISNUMBER(MATCH(INDEX($D189:$K189,IF(M189=1,2,1))&amp;INDEX($D189:$K189,IF(M189=1,2,1)+1)&amp;INDEX($D189:$K189,IF(M189=1,2,1)+2),入力!$AJ$5:$AJ$44,0)),3,2)))))))</f>
        <v/>
      </c>
    </row>
    <row r="190">
      <c r="A190" s="131" t="n"/>
      <c r="B190">
        <f>TRIM(SUBSTITUTE(SUBSTITUTE(SUBSTITUTE(A190,CHAR(9)," "),"　"," "),CHAR(160)," "))</f>
        <v/>
      </c>
      <c r="C190">
        <f>IF(B190="",0,LEN(B190)-LEN(SUBSTITUTE(B190," ",""))+1)</f>
        <v/>
      </c>
      <c r="D190">
        <f>IF(C190&gt;=1,TRIM(MID(SUBSTITUTE(B190," ",REPT(" ",200)),1,200)),"")</f>
        <v/>
      </c>
      <c r="E190">
        <f>IF(C190&gt;=2,TRIM(MID(SUBSTITUTE(B190," ",REPT(" ",200)),201,200)),"")</f>
        <v/>
      </c>
      <c r="F190">
        <f>IF(C190&gt;=3,TRIM(MID(SUBSTITUTE(B190," ",REPT(" ",200)),401,200)),"")</f>
        <v/>
      </c>
      <c r="G190">
        <f>IF(C190&gt;=4,TRIM(MID(SUBSTITUTE(B190," ",REPT(" ",200)),601,200)),"")</f>
        <v/>
      </c>
      <c r="H190">
        <f>IF(C190&gt;=5,TRIM(MID(SUBSTITUTE(B190," ",REPT(" ",200)),801,200)),"")</f>
        <v/>
      </c>
      <c r="I190">
        <f>IF(C190&gt;=6,TRIM(MID(SUBSTITUTE(B190," ",REPT(" ",200)),1001,200)),"")</f>
        <v/>
      </c>
      <c r="J190">
        <f>IF(C190&gt;=7,TRIM(MID(SUBSTITUTE(B190," ",REPT(" ",200)),1201,200)),"")</f>
        <v/>
      </c>
      <c r="K190">
        <f>IF(C190&gt;=8,TRIM(MID(SUBSTITUTE(B190," ",REPT(" ",200)),1401,200)),"")</f>
        <v/>
      </c>
      <c r="L190">
        <f>SUBSTITUTE(SUBSTITUTE(SUBSTITUTE(D190,"年","-"),"組","-"),"番","")</f>
        <v/>
      </c>
      <c r="M190">
        <f>IF(D190="",0,IF(ISNUMBER(VALUE(SUBSTITUTE(L190,"-",""))),1,0))</f>
        <v/>
      </c>
      <c r="N190">
        <f>IF(M190=0,"",IFERROR(VALUE(TRIM(MID(SUBSTITUTE(L190,"-",REPT(" ",100)),101,100))),""))</f>
        <v/>
      </c>
      <c r="O190">
        <f>IF(M190=0,"",IFERROR(VALUE(TRIM(RIGHT(SUBSTITUTE(L190,"-",REPT(" ",100)),100))),""))</f>
        <v/>
      </c>
      <c r="P190">
        <f>IF(B190="","",TRIM(INDEX($D190:$K190,IF(M190=1,2,1))&amp;IF(AD190&gt;=2," "&amp;INDEX($D190:$K190,IF(M190=1,2,1)+1),"")&amp;IF(AD190&gt;=3," "&amp;INDEX($D190:$K190,IF(M190=1,2,1)+2),"")))</f>
        <v/>
      </c>
      <c r="Q190">
        <f>IF(C190&lt;2,"",TRIM(IF(AND(2&gt;=(IF(M190=1,2,1)+AD190),2&lt;=C190-IF(S190="",0,1)),E190&amp;" ","")&amp;IF(AND(3&gt;=(IF(M190=1,2,1)+AD190),3&lt;=C190-IF(S190="",0,1)),F190&amp;" ","")&amp;IF(AND(4&gt;=(IF(M190=1,2,1)+AD190),4&lt;=C190-IF(S190="",0,1)),G190&amp;" ","")&amp;IF(AND(5&gt;=(IF(M190=1,2,1)+AD190),5&lt;=C190-IF(S190="",0,1)),H190&amp;" ","")&amp;IF(AND(6&gt;=(IF(M190=1,2,1)+AD190),6&lt;=C190-IF(S190="",0,1)),I190&amp;" ","")&amp;IF(AND(7&gt;=(IF(M190=1,2,1)+AD190),7&lt;=C190-IF(S190="",0,1)),J190&amp;" ","")&amp;IF(AND(8&gt;=(IF(M190=1,2,1)+AD190),8&lt;=C190-IF(S190="",0,1)),K190&amp;" ","")))</f>
        <v/>
      </c>
      <c r="R190">
        <f>IF(Q190="","",IFERROR(INDEX(資格マスタ!$B:$B,MATCH(ASC(SUBSTITUTE(SUBSTITUTE(Q190," ",""),"　","")),資格マスタ!$D:$D,0)),Q190))</f>
        <v/>
      </c>
      <c r="S190" s="132">
        <f>IF(C190&lt;2,"",IFERROR(IF(OR(LEFT(INDEX(D190:K190,MIN(8,MAX(1,C190))),2)="令和",LEFT(INDEX(D190:K190,MIN(8,MAX(1,C190))),2)="平成",LEFT(INDEX(D190:K190,MIN(8,MAX(1,C190))),2)="昭和"),DATE(VALUE(MID(INDEX(D190:K190,MIN(8,MAX(1,C190))),3,FIND("年",INDEX(D190:K190,MIN(8,MAX(1,C190))))-3))+IF(LEFT(INDEX(D190:K190,MIN(8,MAX(1,C190))),2)="令和",2018,IF(LEFT(INDEX(D190:K190,MIN(8,MAX(1,C190))),2)="平成",1988,1925)),VALUE(MID(INDEX(D190:K190,MIN(8,MAX(1,C190))),FIND("年",INDEX(D190:K190,MIN(8,MAX(1,C190))))+1,FIND("月",INDEX(D190:K190,MIN(8,MAX(1,C190))))-FIND("年",INDEX(D190:K190,MIN(8,MAX(1,C190))))-1)),VALUE(SUBSTITUTE(MID(INDEX(D190:K190,MIN(8,MAX(1,C190))),FIND("月",INDEX(D190:K190,MIN(8,MAX(1,C190))))+1,10),"日",""))),DATE(VALUE(TRIM(MID(SUBSTITUTE(AA190,"/",REPT(" ",50)),1,50))),VALUE(TRIM(MID(SUBSTITUTE(AA190,"/",REPT(" ",50)),51,50))),VALUE(TRIM(MID(SUBSTITUTE(AA190,"/",REPT(" ",50)),101,50))))),IFERROR(DATEVALUE(INDEX(D190:K190,MIN(8,MAX(1,C190)))),"")))</f>
        <v/>
      </c>
      <c r="T190">
        <f>IF(B190="","",IF(AB190&lt;&gt;"",AB190,IFERROR(MATCH(SUBSTITUTE(SUBSTITUTE(P190," ",""),"　",""),入力!$AJ$5:$AJ$44,0),"")))</f>
        <v/>
      </c>
      <c r="U190">
        <f>IF(T190="","",INDEX(入力!$D$5:$D$44,T190))</f>
        <v/>
      </c>
      <c r="V190">
        <f>IF(B190="","",IF(T190="","要確認（名簿と照合できません）",IF(R190="","要確認（資格名がありません）",IF(S190="","要確認（取得日が読めません）",IF((IF(INDEX(入力!$N$5:$N$44,T190)=R190,1,0)+IF(INDEX(入力!$P$5:$P$44,T190)=R190,1,0)+IF(INDEX(入力!$R$5:$R$44,T190)=R190,1,0)+IF(INDEX(入力!$T$5:$T$44,T190)=R190,1,0)+IF(INDEX(入力!$V$5:$V$44,T190)=R190,1,0)+IF(INDEX(入力!$X$5:$X$44,T190)=R190,1,0))+(COUNTIFS($T$6:$T$205,T190,$R$6:$R$205,R190,$X$6:$X$205,"&lt;"&amp;X190))&gt;0,"重複","反映")))))</f>
        <v/>
      </c>
      <c r="W190">
        <f>IF(V190="反映",1,0)</f>
        <v/>
      </c>
      <c r="X190" t="n">
        <v>190</v>
      </c>
      <c r="Y190">
        <f>IF(W190=0,"",COUNTIFS($T$6:$T$205,T190,$W$6:$W$205,1,$S$6:$S$205,"&lt;"&amp;S190)+COUNTIFS($T$6:$T$205,T190,$W$6:$W$205,1,$S$6:$S$205,S190,$X$6:$X$205,"&lt;"&amp;X190)+1)</f>
        <v/>
      </c>
      <c r="Z190">
        <f>IF(Y190="","",T190&amp;"_"&amp;Y190)</f>
        <v/>
      </c>
      <c r="AA190">
        <f>SUBSTITUTE(SUBSTITUTE(SUBSTITUTE(SUBSTITUTE(SUBSTITUTE(INDEX(D190:K190,MIN(8,MAX(1,C190))),"年","/"),"月","/"),"日",""),"-","/"),".","/")</f>
        <v/>
      </c>
      <c r="AB190">
        <f>IFERROR(MATCH(O190,入力!$C$5:$C$44,0),"")</f>
        <v/>
      </c>
      <c r="AC190">
        <f>IF(AB190="","",INDEX(入力!$AJ$5:$AJ$44,AB190))</f>
        <v/>
      </c>
      <c r="AD190">
        <f>IF(INDEX($D190:$K190,IF(M190=1,2,1))=AC190,1,IF(INDEX($D190:$K190,IF(M190=1,2,1))&amp;INDEX($D190:$K190,IF(M190=1,2,1)+1)=AC190,2,IF(INDEX($D190:$K190,IF(M190=1,2,1))&amp;INDEX($D190:$K190,IF(M190=1,2,1)+1)&amp;INDEX($D190:$K190,IF(M190=1,2,1)+2)=AC190,3,IF(AB190&lt;&gt;"",2,IF(ISNUMBER(MATCH(INDEX($D190:$K190,IF(M190=1,2,1)),入力!$AJ$5:$AJ$44,0)),1,IF(ISNUMBER(MATCH(INDEX($D190:$K190,IF(M190=1,2,1))&amp;INDEX($D190:$K190,IF(M190=1,2,1)+1),入力!$AJ$5:$AJ$44,0)),2,IF(ISNUMBER(MATCH(INDEX($D190:$K190,IF(M190=1,2,1))&amp;INDEX($D190:$K190,IF(M190=1,2,1)+1)&amp;INDEX($D190:$K190,IF(M190=1,2,1)+2),入力!$AJ$5:$AJ$44,0)),3,2)))))))</f>
        <v/>
      </c>
    </row>
    <row r="191">
      <c r="A191" s="131" t="n"/>
      <c r="B191">
        <f>TRIM(SUBSTITUTE(SUBSTITUTE(SUBSTITUTE(A191,CHAR(9)," "),"　"," "),CHAR(160)," "))</f>
        <v/>
      </c>
      <c r="C191">
        <f>IF(B191="",0,LEN(B191)-LEN(SUBSTITUTE(B191," ",""))+1)</f>
        <v/>
      </c>
      <c r="D191">
        <f>IF(C191&gt;=1,TRIM(MID(SUBSTITUTE(B191," ",REPT(" ",200)),1,200)),"")</f>
        <v/>
      </c>
      <c r="E191">
        <f>IF(C191&gt;=2,TRIM(MID(SUBSTITUTE(B191," ",REPT(" ",200)),201,200)),"")</f>
        <v/>
      </c>
      <c r="F191">
        <f>IF(C191&gt;=3,TRIM(MID(SUBSTITUTE(B191," ",REPT(" ",200)),401,200)),"")</f>
        <v/>
      </c>
      <c r="G191">
        <f>IF(C191&gt;=4,TRIM(MID(SUBSTITUTE(B191," ",REPT(" ",200)),601,200)),"")</f>
        <v/>
      </c>
      <c r="H191">
        <f>IF(C191&gt;=5,TRIM(MID(SUBSTITUTE(B191," ",REPT(" ",200)),801,200)),"")</f>
        <v/>
      </c>
      <c r="I191">
        <f>IF(C191&gt;=6,TRIM(MID(SUBSTITUTE(B191," ",REPT(" ",200)),1001,200)),"")</f>
        <v/>
      </c>
      <c r="J191">
        <f>IF(C191&gt;=7,TRIM(MID(SUBSTITUTE(B191," ",REPT(" ",200)),1201,200)),"")</f>
        <v/>
      </c>
      <c r="K191">
        <f>IF(C191&gt;=8,TRIM(MID(SUBSTITUTE(B191," ",REPT(" ",200)),1401,200)),"")</f>
        <v/>
      </c>
      <c r="L191">
        <f>SUBSTITUTE(SUBSTITUTE(SUBSTITUTE(D191,"年","-"),"組","-"),"番","")</f>
        <v/>
      </c>
      <c r="M191">
        <f>IF(D191="",0,IF(ISNUMBER(VALUE(SUBSTITUTE(L191,"-",""))),1,0))</f>
        <v/>
      </c>
      <c r="N191">
        <f>IF(M191=0,"",IFERROR(VALUE(TRIM(MID(SUBSTITUTE(L191,"-",REPT(" ",100)),101,100))),""))</f>
        <v/>
      </c>
      <c r="O191">
        <f>IF(M191=0,"",IFERROR(VALUE(TRIM(RIGHT(SUBSTITUTE(L191,"-",REPT(" ",100)),100))),""))</f>
        <v/>
      </c>
      <c r="P191">
        <f>IF(B191="","",TRIM(INDEX($D191:$K191,IF(M191=1,2,1))&amp;IF(AD191&gt;=2," "&amp;INDEX($D191:$K191,IF(M191=1,2,1)+1),"")&amp;IF(AD191&gt;=3," "&amp;INDEX($D191:$K191,IF(M191=1,2,1)+2),"")))</f>
        <v/>
      </c>
      <c r="Q191">
        <f>IF(C191&lt;2,"",TRIM(IF(AND(2&gt;=(IF(M191=1,2,1)+AD191),2&lt;=C191-IF(S191="",0,1)),E191&amp;" ","")&amp;IF(AND(3&gt;=(IF(M191=1,2,1)+AD191),3&lt;=C191-IF(S191="",0,1)),F191&amp;" ","")&amp;IF(AND(4&gt;=(IF(M191=1,2,1)+AD191),4&lt;=C191-IF(S191="",0,1)),G191&amp;" ","")&amp;IF(AND(5&gt;=(IF(M191=1,2,1)+AD191),5&lt;=C191-IF(S191="",0,1)),H191&amp;" ","")&amp;IF(AND(6&gt;=(IF(M191=1,2,1)+AD191),6&lt;=C191-IF(S191="",0,1)),I191&amp;" ","")&amp;IF(AND(7&gt;=(IF(M191=1,2,1)+AD191),7&lt;=C191-IF(S191="",0,1)),J191&amp;" ","")&amp;IF(AND(8&gt;=(IF(M191=1,2,1)+AD191),8&lt;=C191-IF(S191="",0,1)),K191&amp;" ","")))</f>
        <v/>
      </c>
      <c r="R191">
        <f>IF(Q191="","",IFERROR(INDEX(資格マスタ!$B:$B,MATCH(ASC(SUBSTITUTE(SUBSTITUTE(Q191," ",""),"　","")),資格マスタ!$D:$D,0)),Q191))</f>
        <v/>
      </c>
      <c r="S191" s="132">
        <f>IF(C191&lt;2,"",IFERROR(IF(OR(LEFT(INDEX(D191:K191,MIN(8,MAX(1,C191))),2)="令和",LEFT(INDEX(D191:K191,MIN(8,MAX(1,C191))),2)="平成",LEFT(INDEX(D191:K191,MIN(8,MAX(1,C191))),2)="昭和"),DATE(VALUE(MID(INDEX(D191:K191,MIN(8,MAX(1,C191))),3,FIND("年",INDEX(D191:K191,MIN(8,MAX(1,C191))))-3))+IF(LEFT(INDEX(D191:K191,MIN(8,MAX(1,C191))),2)="令和",2018,IF(LEFT(INDEX(D191:K191,MIN(8,MAX(1,C191))),2)="平成",1988,1925)),VALUE(MID(INDEX(D191:K191,MIN(8,MAX(1,C191))),FIND("年",INDEX(D191:K191,MIN(8,MAX(1,C191))))+1,FIND("月",INDEX(D191:K191,MIN(8,MAX(1,C191))))-FIND("年",INDEX(D191:K191,MIN(8,MAX(1,C191))))-1)),VALUE(SUBSTITUTE(MID(INDEX(D191:K191,MIN(8,MAX(1,C191))),FIND("月",INDEX(D191:K191,MIN(8,MAX(1,C191))))+1,10),"日",""))),DATE(VALUE(TRIM(MID(SUBSTITUTE(AA191,"/",REPT(" ",50)),1,50))),VALUE(TRIM(MID(SUBSTITUTE(AA191,"/",REPT(" ",50)),51,50))),VALUE(TRIM(MID(SUBSTITUTE(AA191,"/",REPT(" ",50)),101,50))))),IFERROR(DATEVALUE(INDEX(D191:K191,MIN(8,MAX(1,C191)))),"")))</f>
        <v/>
      </c>
      <c r="T191">
        <f>IF(B191="","",IF(AB191&lt;&gt;"",AB191,IFERROR(MATCH(SUBSTITUTE(SUBSTITUTE(P191," ",""),"　",""),入力!$AJ$5:$AJ$44,0),"")))</f>
        <v/>
      </c>
      <c r="U191">
        <f>IF(T191="","",INDEX(入力!$D$5:$D$44,T191))</f>
        <v/>
      </c>
      <c r="V191">
        <f>IF(B191="","",IF(T191="","要確認（名簿と照合できません）",IF(R191="","要確認（資格名がありません）",IF(S191="","要確認（取得日が読めません）",IF((IF(INDEX(入力!$N$5:$N$44,T191)=R191,1,0)+IF(INDEX(入力!$P$5:$P$44,T191)=R191,1,0)+IF(INDEX(入力!$R$5:$R$44,T191)=R191,1,0)+IF(INDEX(入力!$T$5:$T$44,T191)=R191,1,0)+IF(INDEX(入力!$V$5:$V$44,T191)=R191,1,0)+IF(INDEX(入力!$X$5:$X$44,T191)=R191,1,0))+(COUNTIFS($T$6:$T$205,T191,$R$6:$R$205,R191,$X$6:$X$205,"&lt;"&amp;X191))&gt;0,"重複","反映")))))</f>
        <v/>
      </c>
      <c r="W191">
        <f>IF(V191="反映",1,0)</f>
        <v/>
      </c>
      <c r="X191" t="n">
        <v>191</v>
      </c>
      <c r="Y191">
        <f>IF(W191=0,"",COUNTIFS($T$6:$T$205,T191,$W$6:$W$205,1,$S$6:$S$205,"&lt;"&amp;S191)+COUNTIFS($T$6:$T$205,T191,$W$6:$W$205,1,$S$6:$S$205,S191,$X$6:$X$205,"&lt;"&amp;X191)+1)</f>
        <v/>
      </c>
      <c r="Z191">
        <f>IF(Y191="","",T191&amp;"_"&amp;Y191)</f>
        <v/>
      </c>
      <c r="AA191">
        <f>SUBSTITUTE(SUBSTITUTE(SUBSTITUTE(SUBSTITUTE(SUBSTITUTE(INDEX(D191:K191,MIN(8,MAX(1,C191))),"年","/"),"月","/"),"日",""),"-","/"),".","/")</f>
        <v/>
      </c>
      <c r="AB191">
        <f>IFERROR(MATCH(O191,入力!$C$5:$C$44,0),"")</f>
        <v/>
      </c>
      <c r="AC191">
        <f>IF(AB191="","",INDEX(入力!$AJ$5:$AJ$44,AB191))</f>
        <v/>
      </c>
      <c r="AD191">
        <f>IF(INDEX($D191:$K191,IF(M191=1,2,1))=AC191,1,IF(INDEX($D191:$K191,IF(M191=1,2,1))&amp;INDEX($D191:$K191,IF(M191=1,2,1)+1)=AC191,2,IF(INDEX($D191:$K191,IF(M191=1,2,1))&amp;INDEX($D191:$K191,IF(M191=1,2,1)+1)&amp;INDEX($D191:$K191,IF(M191=1,2,1)+2)=AC191,3,IF(AB191&lt;&gt;"",2,IF(ISNUMBER(MATCH(INDEX($D191:$K191,IF(M191=1,2,1)),入力!$AJ$5:$AJ$44,0)),1,IF(ISNUMBER(MATCH(INDEX($D191:$K191,IF(M191=1,2,1))&amp;INDEX($D191:$K191,IF(M191=1,2,1)+1),入力!$AJ$5:$AJ$44,0)),2,IF(ISNUMBER(MATCH(INDEX($D191:$K191,IF(M191=1,2,1))&amp;INDEX($D191:$K191,IF(M191=1,2,1)+1)&amp;INDEX($D191:$K191,IF(M191=1,2,1)+2),入力!$AJ$5:$AJ$44,0)),3,2)))))))</f>
        <v/>
      </c>
    </row>
    <row r="192">
      <c r="A192" s="131" t="n"/>
      <c r="B192">
        <f>TRIM(SUBSTITUTE(SUBSTITUTE(SUBSTITUTE(A192,CHAR(9)," "),"　"," "),CHAR(160)," "))</f>
        <v/>
      </c>
      <c r="C192">
        <f>IF(B192="",0,LEN(B192)-LEN(SUBSTITUTE(B192," ",""))+1)</f>
        <v/>
      </c>
      <c r="D192">
        <f>IF(C192&gt;=1,TRIM(MID(SUBSTITUTE(B192," ",REPT(" ",200)),1,200)),"")</f>
        <v/>
      </c>
      <c r="E192">
        <f>IF(C192&gt;=2,TRIM(MID(SUBSTITUTE(B192," ",REPT(" ",200)),201,200)),"")</f>
        <v/>
      </c>
      <c r="F192">
        <f>IF(C192&gt;=3,TRIM(MID(SUBSTITUTE(B192," ",REPT(" ",200)),401,200)),"")</f>
        <v/>
      </c>
      <c r="G192">
        <f>IF(C192&gt;=4,TRIM(MID(SUBSTITUTE(B192," ",REPT(" ",200)),601,200)),"")</f>
        <v/>
      </c>
      <c r="H192">
        <f>IF(C192&gt;=5,TRIM(MID(SUBSTITUTE(B192," ",REPT(" ",200)),801,200)),"")</f>
        <v/>
      </c>
      <c r="I192">
        <f>IF(C192&gt;=6,TRIM(MID(SUBSTITUTE(B192," ",REPT(" ",200)),1001,200)),"")</f>
        <v/>
      </c>
      <c r="J192">
        <f>IF(C192&gt;=7,TRIM(MID(SUBSTITUTE(B192," ",REPT(" ",200)),1201,200)),"")</f>
        <v/>
      </c>
      <c r="K192">
        <f>IF(C192&gt;=8,TRIM(MID(SUBSTITUTE(B192," ",REPT(" ",200)),1401,200)),"")</f>
        <v/>
      </c>
      <c r="L192">
        <f>SUBSTITUTE(SUBSTITUTE(SUBSTITUTE(D192,"年","-"),"組","-"),"番","")</f>
        <v/>
      </c>
      <c r="M192">
        <f>IF(D192="",0,IF(ISNUMBER(VALUE(SUBSTITUTE(L192,"-",""))),1,0))</f>
        <v/>
      </c>
      <c r="N192">
        <f>IF(M192=0,"",IFERROR(VALUE(TRIM(MID(SUBSTITUTE(L192,"-",REPT(" ",100)),101,100))),""))</f>
        <v/>
      </c>
      <c r="O192">
        <f>IF(M192=0,"",IFERROR(VALUE(TRIM(RIGHT(SUBSTITUTE(L192,"-",REPT(" ",100)),100))),""))</f>
        <v/>
      </c>
      <c r="P192">
        <f>IF(B192="","",TRIM(INDEX($D192:$K192,IF(M192=1,2,1))&amp;IF(AD192&gt;=2," "&amp;INDEX($D192:$K192,IF(M192=1,2,1)+1),"")&amp;IF(AD192&gt;=3," "&amp;INDEX($D192:$K192,IF(M192=1,2,1)+2),"")))</f>
        <v/>
      </c>
      <c r="Q192">
        <f>IF(C192&lt;2,"",TRIM(IF(AND(2&gt;=(IF(M192=1,2,1)+AD192),2&lt;=C192-IF(S192="",0,1)),E192&amp;" ","")&amp;IF(AND(3&gt;=(IF(M192=1,2,1)+AD192),3&lt;=C192-IF(S192="",0,1)),F192&amp;" ","")&amp;IF(AND(4&gt;=(IF(M192=1,2,1)+AD192),4&lt;=C192-IF(S192="",0,1)),G192&amp;" ","")&amp;IF(AND(5&gt;=(IF(M192=1,2,1)+AD192),5&lt;=C192-IF(S192="",0,1)),H192&amp;" ","")&amp;IF(AND(6&gt;=(IF(M192=1,2,1)+AD192),6&lt;=C192-IF(S192="",0,1)),I192&amp;" ","")&amp;IF(AND(7&gt;=(IF(M192=1,2,1)+AD192),7&lt;=C192-IF(S192="",0,1)),J192&amp;" ","")&amp;IF(AND(8&gt;=(IF(M192=1,2,1)+AD192),8&lt;=C192-IF(S192="",0,1)),K192&amp;" ","")))</f>
        <v/>
      </c>
      <c r="R192">
        <f>IF(Q192="","",IFERROR(INDEX(資格マスタ!$B:$B,MATCH(ASC(SUBSTITUTE(SUBSTITUTE(Q192," ",""),"　","")),資格マスタ!$D:$D,0)),Q192))</f>
        <v/>
      </c>
      <c r="S192" s="132">
        <f>IF(C192&lt;2,"",IFERROR(IF(OR(LEFT(INDEX(D192:K192,MIN(8,MAX(1,C192))),2)="令和",LEFT(INDEX(D192:K192,MIN(8,MAX(1,C192))),2)="平成",LEFT(INDEX(D192:K192,MIN(8,MAX(1,C192))),2)="昭和"),DATE(VALUE(MID(INDEX(D192:K192,MIN(8,MAX(1,C192))),3,FIND("年",INDEX(D192:K192,MIN(8,MAX(1,C192))))-3))+IF(LEFT(INDEX(D192:K192,MIN(8,MAX(1,C192))),2)="令和",2018,IF(LEFT(INDEX(D192:K192,MIN(8,MAX(1,C192))),2)="平成",1988,1925)),VALUE(MID(INDEX(D192:K192,MIN(8,MAX(1,C192))),FIND("年",INDEX(D192:K192,MIN(8,MAX(1,C192))))+1,FIND("月",INDEX(D192:K192,MIN(8,MAX(1,C192))))-FIND("年",INDEX(D192:K192,MIN(8,MAX(1,C192))))-1)),VALUE(SUBSTITUTE(MID(INDEX(D192:K192,MIN(8,MAX(1,C192))),FIND("月",INDEX(D192:K192,MIN(8,MAX(1,C192))))+1,10),"日",""))),DATE(VALUE(TRIM(MID(SUBSTITUTE(AA192,"/",REPT(" ",50)),1,50))),VALUE(TRIM(MID(SUBSTITUTE(AA192,"/",REPT(" ",50)),51,50))),VALUE(TRIM(MID(SUBSTITUTE(AA192,"/",REPT(" ",50)),101,50))))),IFERROR(DATEVALUE(INDEX(D192:K192,MIN(8,MAX(1,C192)))),"")))</f>
        <v/>
      </c>
      <c r="T192">
        <f>IF(B192="","",IF(AB192&lt;&gt;"",AB192,IFERROR(MATCH(SUBSTITUTE(SUBSTITUTE(P192," ",""),"　",""),入力!$AJ$5:$AJ$44,0),"")))</f>
        <v/>
      </c>
      <c r="U192">
        <f>IF(T192="","",INDEX(入力!$D$5:$D$44,T192))</f>
        <v/>
      </c>
      <c r="V192">
        <f>IF(B192="","",IF(T192="","要確認（名簿と照合できません）",IF(R192="","要確認（資格名がありません）",IF(S192="","要確認（取得日が読めません）",IF((IF(INDEX(入力!$N$5:$N$44,T192)=R192,1,0)+IF(INDEX(入力!$P$5:$P$44,T192)=R192,1,0)+IF(INDEX(入力!$R$5:$R$44,T192)=R192,1,0)+IF(INDEX(入力!$T$5:$T$44,T192)=R192,1,0)+IF(INDEX(入力!$V$5:$V$44,T192)=R192,1,0)+IF(INDEX(入力!$X$5:$X$44,T192)=R192,1,0))+(COUNTIFS($T$6:$T$205,T192,$R$6:$R$205,R192,$X$6:$X$205,"&lt;"&amp;X192))&gt;0,"重複","反映")))))</f>
        <v/>
      </c>
      <c r="W192">
        <f>IF(V192="反映",1,0)</f>
        <v/>
      </c>
      <c r="X192" t="n">
        <v>192</v>
      </c>
      <c r="Y192">
        <f>IF(W192=0,"",COUNTIFS($T$6:$T$205,T192,$W$6:$W$205,1,$S$6:$S$205,"&lt;"&amp;S192)+COUNTIFS($T$6:$T$205,T192,$W$6:$W$205,1,$S$6:$S$205,S192,$X$6:$X$205,"&lt;"&amp;X192)+1)</f>
        <v/>
      </c>
      <c r="Z192">
        <f>IF(Y192="","",T192&amp;"_"&amp;Y192)</f>
        <v/>
      </c>
      <c r="AA192">
        <f>SUBSTITUTE(SUBSTITUTE(SUBSTITUTE(SUBSTITUTE(SUBSTITUTE(INDEX(D192:K192,MIN(8,MAX(1,C192))),"年","/"),"月","/"),"日",""),"-","/"),".","/")</f>
        <v/>
      </c>
      <c r="AB192">
        <f>IFERROR(MATCH(O192,入力!$C$5:$C$44,0),"")</f>
        <v/>
      </c>
      <c r="AC192">
        <f>IF(AB192="","",INDEX(入力!$AJ$5:$AJ$44,AB192))</f>
        <v/>
      </c>
      <c r="AD192">
        <f>IF(INDEX($D192:$K192,IF(M192=1,2,1))=AC192,1,IF(INDEX($D192:$K192,IF(M192=1,2,1))&amp;INDEX($D192:$K192,IF(M192=1,2,1)+1)=AC192,2,IF(INDEX($D192:$K192,IF(M192=1,2,1))&amp;INDEX($D192:$K192,IF(M192=1,2,1)+1)&amp;INDEX($D192:$K192,IF(M192=1,2,1)+2)=AC192,3,IF(AB192&lt;&gt;"",2,IF(ISNUMBER(MATCH(INDEX($D192:$K192,IF(M192=1,2,1)),入力!$AJ$5:$AJ$44,0)),1,IF(ISNUMBER(MATCH(INDEX($D192:$K192,IF(M192=1,2,1))&amp;INDEX($D192:$K192,IF(M192=1,2,1)+1),入力!$AJ$5:$AJ$44,0)),2,IF(ISNUMBER(MATCH(INDEX($D192:$K192,IF(M192=1,2,1))&amp;INDEX($D192:$K192,IF(M192=1,2,1)+1)&amp;INDEX($D192:$K192,IF(M192=1,2,1)+2),入力!$AJ$5:$AJ$44,0)),3,2)))))))</f>
        <v/>
      </c>
    </row>
    <row r="193">
      <c r="A193" s="131" t="n"/>
      <c r="B193">
        <f>TRIM(SUBSTITUTE(SUBSTITUTE(SUBSTITUTE(A193,CHAR(9)," "),"　"," "),CHAR(160)," "))</f>
        <v/>
      </c>
      <c r="C193">
        <f>IF(B193="",0,LEN(B193)-LEN(SUBSTITUTE(B193," ",""))+1)</f>
        <v/>
      </c>
      <c r="D193">
        <f>IF(C193&gt;=1,TRIM(MID(SUBSTITUTE(B193," ",REPT(" ",200)),1,200)),"")</f>
        <v/>
      </c>
      <c r="E193">
        <f>IF(C193&gt;=2,TRIM(MID(SUBSTITUTE(B193," ",REPT(" ",200)),201,200)),"")</f>
        <v/>
      </c>
      <c r="F193">
        <f>IF(C193&gt;=3,TRIM(MID(SUBSTITUTE(B193," ",REPT(" ",200)),401,200)),"")</f>
        <v/>
      </c>
      <c r="G193">
        <f>IF(C193&gt;=4,TRIM(MID(SUBSTITUTE(B193," ",REPT(" ",200)),601,200)),"")</f>
        <v/>
      </c>
      <c r="H193">
        <f>IF(C193&gt;=5,TRIM(MID(SUBSTITUTE(B193," ",REPT(" ",200)),801,200)),"")</f>
        <v/>
      </c>
      <c r="I193">
        <f>IF(C193&gt;=6,TRIM(MID(SUBSTITUTE(B193," ",REPT(" ",200)),1001,200)),"")</f>
        <v/>
      </c>
      <c r="J193">
        <f>IF(C193&gt;=7,TRIM(MID(SUBSTITUTE(B193," ",REPT(" ",200)),1201,200)),"")</f>
        <v/>
      </c>
      <c r="K193">
        <f>IF(C193&gt;=8,TRIM(MID(SUBSTITUTE(B193," ",REPT(" ",200)),1401,200)),"")</f>
        <v/>
      </c>
      <c r="L193">
        <f>SUBSTITUTE(SUBSTITUTE(SUBSTITUTE(D193,"年","-"),"組","-"),"番","")</f>
        <v/>
      </c>
      <c r="M193">
        <f>IF(D193="",0,IF(ISNUMBER(VALUE(SUBSTITUTE(L193,"-",""))),1,0))</f>
        <v/>
      </c>
      <c r="N193">
        <f>IF(M193=0,"",IFERROR(VALUE(TRIM(MID(SUBSTITUTE(L193,"-",REPT(" ",100)),101,100))),""))</f>
        <v/>
      </c>
      <c r="O193">
        <f>IF(M193=0,"",IFERROR(VALUE(TRIM(RIGHT(SUBSTITUTE(L193,"-",REPT(" ",100)),100))),""))</f>
        <v/>
      </c>
      <c r="P193">
        <f>IF(B193="","",TRIM(INDEX($D193:$K193,IF(M193=1,2,1))&amp;IF(AD193&gt;=2," "&amp;INDEX($D193:$K193,IF(M193=1,2,1)+1),"")&amp;IF(AD193&gt;=3," "&amp;INDEX($D193:$K193,IF(M193=1,2,1)+2),"")))</f>
        <v/>
      </c>
      <c r="Q193">
        <f>IF(C193&lt;2,"",TRIM(IF(AND(2&gt;=(IF(M193=1,2,1)+AD193),2&lt;=C193-IF(S193="",0,1)),E193&amp;" ","")&amp;IF(AND(3&gt;=(IF(M193=1,2,1)+AD193),3&lt;=C193-IF(S193="",0,1)),F193&amp;" ","")&amp;IF(AND(4&gt;=(IF(M193=1,2,1)+AD193),4&lt;=C193-IF(S193="",0,1)),G193&amp;" ","")&amp;IF(AND(5&gt;=(IF(M193=1,2,1)+AD193),5&lt;=C193-IF(S193="",0,1)),H193&amp;" ","")&amp;IF(AND(6&gt;=(IF(M193=1,2,1)+AD193),6&lt;=C193-IF(S193="",0,1)),I193&amp;" ","")&amp;IF(AND(7&gt;=(IF(M193=1,2,1)+AD193),7&lt;=C193-IF(S193="",0,1)),J193&amp;" ","")&amp;IF(AND(8&gt;=(IF(M193=1,2,1)+AD193),8&lt;=C193-IF(S193="",0,1)),K193&amp;" ","")))</f>
        <v/>
      </c>
      <c r="R193">
        <f>IF(Q193="","",IFERROR(INDEX(資格マスタ!$B:$B,MATCH(ASC(SUBSTITUTE(SUBSTITUTE(Q193," ",""),"　","")),資格マスタ!$D:$D,0)),Q193))</f>
        <v/>
      </c>
      <c r="S193" s="132">
        <f>IF(C193&lt;2,"",IFERROR(IF(OR(LEFT(INDEX(D193:K193,MIN(8,MAX(1,C193))),2)="令和",LEFT(INDEX(D193:K193,MIN(8,MAX(1,C193))),2)="平成",LEFT(INDEX(D193:K193,MIN(8,MAX(1,C193))),2)="昭和"),DATE(VALUE(MID(INDEX(D193:K193,MIN(8,MAX(1,C193))),3,FIND("年",INDEX(D193:K193,MIN(8,MAX(1,C193))))-3))+IF(LEFT(INDEX(D193:K193,MIN(8,MAX(1,C193))),2)="令和",2018,IF(LEFT(INDEX(D193:K193,MIN(8,MAX(1,C193))),2)="平成",1988,1925)),VALUE(MID(INDEX(D193:K193,MIN(8,MAX(1,C193))),FIND("年",INDEX(D193:K193,MIN(8,MAX(1,C193))))+1,FIND("月",INDEX(D193:K193,MIN(8,MAX(1,C193))))-FIND("年",INDEX(D193:K193,MIN(8,MAX(1,C193))))-1)),VALUE(SUBSTITUTE(MID(INDEX(D193:K193,MIN(8,MAX(1,C193))),FIND("月",INDEX(D193:K193,MIN(8,MAX(1,C193))))+1,10),"日",""))),DATE(VALUE(TRIM(MID(SUBSTITUTE(AA193,"/",REPT(" ",50)),1,50))),VALUE(TRIM(MID(SUBSTITUTE(AA193,"/",REPT(" ",50)),51,50))),VALUE(TRIM(MID(SUBSTITUTE(AA193,"/",REPT(" ",50)),101,50))))),IFERROR(DATEVALUE(INDEX(D193:K193,MIN(8,MAX(1,C193)))),"")))</f>
        <v/>
      </c>
      <c r="T193">
        <f>IF(B193="","",IF(AB193&lt;&gt;"",AB193,IFERROR(MATCH(SUBSTITUTE(SUBSTITUTE(P193," ",""),"　",""),入力!$AJ$5:$AJ$44,0),"")))</f>
        <v/>
      </c>
      <c r="U193">
        <f>IF(T193="","",INDEX(入力!$D$5:$D$44,T193))</f>
        <v/>
      </c>
      <c r="V193">
        <f>IF(B193="","",IF(T193="","要確認（名簿と照合できません）",IF(R193="","要確認（資格名がありません）",IF(S193="","要確認（取得日が読めません）",IF((IF(INDEX(入力!$N$5:$N$44,T193)=R193,1,0)+IF(INDEX(入力!$P$5:$P$44,T193)=R193,1,0)+IF(INDEX(入力!$R$5:$R$44,T193)=R193,1,0)+IF(INDEX(入力!$T$5:$T$44,T193)=R193,1,0)+IF(INDEX(入力!$V$5:$V$44,T193)=R193,1,0)+IF(INDEX(入力!$X$5:$X$44,T193)=R193,1,0))+(COUNTIFS($T$6:$T$205,T193,$R$6:$R$205,R193,$X$6:$X$205,"&lt;"&amp;X193))&gt;0,"重複","反映")))))</f>
        <v/>
      </c>
      <c r="W193">
        <f>IF(V193="反映",1,0)</f>
        <v/>
      </c>
      <c r="X193" t="n">
        <v>193</v>
      </c>
      <c r="Y193">
        <f>IF(W193=0,"",COUNTIFS($T$6:$T$205,T193,$W$6:$W$205,1,$S$6:$S$205,"&lt;"&amp;S193)+COUNTIFS($T$6:$T$205,T193,$W$6:$W$205,1,$S$6:$S$205,S193,$X$6:$X$205,"&lt;"&amp;X193)+1)</f>
        <v/>
      </c>
      <c r="Z193">
        <f>IF(Y193="","",T193&amp;"_"&amp;Y193)</f>
        <v/>
      </c>
      <c r="AA193">
        <f>SUBSTITUTE(SUBSTITUTE(SUBSTITUTE(SUBSTITUTE(SUBSTITUTE(INDEX(D193:K193,MIN(8,MAX(1,C193))),"年","/"),"月","/"),"日",""),"-","/"),".","/")</f>
        <v/>
      </c>
      <c r="AB193">
        <f>IFERROR(MATCH(O193,入力!$C$5:$C$44,0),"")</f>
        <v/>
      </c>
      <c r="AC193">
        <f>IF(AB193="","",INDEX(入力!$AJ$5:$AJ$44,AB193))</f>
        <v/>
      </c>
      <c r="AD193">
        <f>IF(INDEX($D193:$K193,IF(M193=1,2,1))=AC193,1,IF(INDEX($D193:$K193,IF(M193=1,2,1))&amp;INDEX($D193:$K193,IF(M193=1,2,1)+1)=AC193,2,IF(INDEX($D193:$K193,IF(M193=1,2,1))&amp;INDEX($D193:$K193,IF(M193=1,2,1)+1)&amp;INDEX($D193:$K193,IF(M193=1,2,1)+2)=AC193,3,IF(AB193&lt;&gt;"",2,IF(ISNUMBER(MATCH(INDEX($D193:$K193,IF(M193=1,2,1)),入力!$AJ$5:$AJ$44,0)),1,IF(ISNUMBER(MATCH(INDEX($D193:$K193,IF(M193=1,2,1))&amp;INDEX($D193:$K193,IF(M193=1,2,1)+1),入力!$AJ$5:$AJ$44,0)),2,IF(ISNUMBER(MATCH(INDEX($D193:$K193,IF(M193=1,2,1))&amp;INDEX($D193:$K193,IF(M193=1,2,1)+1)&amp;INDEX($D193:$K193,IF(M193=1,2,1)+2),入力!$AJ$5:$AJ$44,0)),3,2)))))))</f>
        <v/>
      </c>
    </row>
    <row r="194">
      <c r="A194" s="131" t="n"/>
      <c r="B194">
        <f>TRIM(SUBSTITUTE(SUBSTITUTE(SUBSTITUTE(A194,CHAR(9)," "),"　"," "),CHAR(160)," "))</f>
        <v/>
      </c>
      <c r="C194">
        <f>IF(B194="",0,LEN(B194)-LEN(SUBSTITUTE(B194," ",""))+1)</f>
        <v/>
      </c>
      <c r="D194">
        <f>IF(C194&gt;=1,TRIM(MID(SUBSTITUTE(B194," ",REPT(" ",200)),1,200)),"")</f>
        <v/>
      </c>
      <c r="E194">
        <f>IF(C194&gt;=2,TRIM(MID(SUBSTITUTE(B194," ",REPT(" ",200)),201,200)),"")</f>
        <v/>
      </c>
      <c r="F194">
        <f>IF(C194&gt;=3,TRIM(MID(SUBSTITUTE(B194," ",REPT(" ",200)),401,200)),"")</f>
        <v/>
      </c>
      <c r="G194">
        <f>IF(C194&gt;=4,TRIM(MID(SUBSTITUTE(B194," ",REPT(" ",200)),601,200)),"")</f>
        <v/>
      </c>
      <c r="H194">
        <f>IF(C194&gt;=5,TRIM(MID(SUBSTITUTE(B194," ",REPT(" ",200)),801,200)),"")</f>
        <v/>
      </c>
      <c r="I194">
        <f>IF(C194&gt;=6,TRIM(MID(SUBSTITUTE(B194," ",REPT(" ",200)),1001,200)),"")</f>
        <v/>
      </c>
      <c r="J194">
        <f>IF(C194&gt;=7,TRIM(MID(SUBSTITUTE(B194," ",REPT(" ",200)),1201,200)),"")</f>
        <v/>
      </c>
      <c r="K194">
        <f>IF(C194&gt;=8,TRIM(MID(SUBSTITUTE(B194," ",REPT(" ",200)),1401,200)),"")</f>
        <v/>
      </c>
      <c r="L194">
        <f>SUBSTITUTE(SUBSTITUTE(SUBSTITUTE(D194,"年","-"),"組","-"),"番","")</f>
        <v/>
      </c>
      <c r="M194">
        <f>IF(D194="",0,IF(ISNUMBER(VALUE(SUBSTITUTE(L194,"-",""))),1,0))</f>
        <v/>
      </c>
      <c r="N194">
        <f>IF(M194=0,"",IFERROR(VALUE(TRIM(MID(SUBSTITUTE(L194,"-",REPT(" ",100)),101,100))),""))</f>
        <v/>
      </c>
      <c r="O194">
        <f>IF(M194=0,"",IFERROR(VALUE(TRIM(RIGHT(SUBSTITUTE(L194,"-",REPT(" ",100)),100))),""))</f>
        <v/>
      </c>
      <c r="P194">
        <f>IF(B194="","",TRIM(INDEX($D194:$K194,IF(M194=1,2,1))&amp;IF(AD194&gt;=2," "&amp;INDEX($D194:$K194,IF(M194=1,2,1)+1),"")&amp;IF(AD194&gt;=3," "&amp;INDEX($D194:$K194,IF(M194=1,2,1)+2),"")))</f>
        <v/>
      </c>
      <c r="Q194">
        <f>IF(C194&lt;2,"",TRIM(IF(AND(2&gt;=(IF(M194=1,2,1)+AD194),2&lt;=C194-IF(S194="",0,1)),E194&amp;" ","")&amp;IF(AND(3&gt;=(IF(M194=1,2,1)+AD194),3&lt;=C194-IF(S194="",0,1)),F194&amp;" ","")&amp;IF(AND(4&gt;=(IF(M194=1,2,1)+AD194),4&lt;=C194-IF(S194="",0,1)),G194&amp;" ","")&amp;IF(AND(5&gt;=(IF(M194=1,2,1)+AD194),5&lt;=C194-IF(S194="",0,1)),H194&amp;" ","")&amp;IF(AND(6&gt;=(IF(M194=1,2,1)+AD194),6&lt;=C194-IF(S194="",0,1)),I194&amp;" ","")&amp;IF(AND(7&gt;=(IF(M194=1,2,1)+AD194),7&lt;=C194-IF(S194="",0,1)),J194&amp;" ","")&amp;IF(AND(8&gt;=(IF(M194=1,2,1)+AD194),8&lt;=C194-IF(S194="",0,1)),K194&amp;" ","")))</f>
        <v/>
      </c>
      <c r="R194">
        <f>IF(Q194="","",IFERROR(INDEX(資格マスタ!$B:$B,MATCH(ASC(SUBSTITUTE(SUBSTITUTE(Q194," ",""),"　","")),資格マスタ!$D:$D,0)),Q194))</f>
        <v/>
      </c>
      <c r="S194" s="132">
        <f>IF(C194&lt;2,"",IFERROR(IF(OR(LEFT(INDEX(D194:K194,MIN(8,MAX(1,C194))),2)="令和",LEFT(INDEX(D194:K194,MIN(8,MAX(1,C194))),2)="平成",LEFT(INDEX(D194:K194,MIN(8,MAX(1,C194))),2)="昭和"),DATE(VALUE(MID(INDEX(D194:K194,MIN(8,MAX(1,C194))),3,FIND("年",INDEX(D194:K194,MIN(8,MAX(1,C194))))-3))+IF(LEFT(INDEX(D194:K194,MIN(8,MAX(1,C194))),2)="令和",2018,IF(LEFT(INDEX(D194:K194,MIN(8,MAX(1,C194))),2)="平成",1988,1925)),VALUE(MID(INDEX(D194:K194,MIN(8,MAX(1,C194))),FIND("年",INDEX(D194:K194,MIN(8,MAX(1,C194))))+1,FIND("月",INDEX(D194:K194,MIN(8,MAX(1,C194))))-FIND("年",INDEX(D194:K194,MIN(8,MAX(1,C194))))-1)),VALUE(SUBSTITUTE(MID(INDEX(D194:K194,MIN(8,MAX(1,C194))),FIND("月",INDEX(D194:K194,MIN(8,MAX(1,C194))))+1,10),"日",""))),DATE(VALUE(TRIM(MID(SUBSTITUTE(AA194,"/",REPT(" ",50)),1,50))),VALUE(TRIM(MID(SUBSTITUTE(AA194,"/",REPT(" ",50)),51,50))),VALUE(TRIM(MID(SUBSTITUTE(AA194,"/",REPT(" ",50)),101,50))))),IFERROR(DATEVALUE(INDEX(D194:K194,MIN(8,MAX(1,C194)))),"")))</f>
        <v/>
      </c>
      <c r="T194">
        <f>IF(B194="","",IF(AB194&lt;&gt;"",AB194,IFERROR(MATCH(SUBSTITUTE(SUBSTITUTE(P194," ",""),"　",""),入力!$AJ$5:$AJ$44,0),"")))</f>
        <v/>
      </c>
      <c r="U194">
        <f>IF(T194="","",INDEX(入力!$D$5:$D$44,T194))</f>
        <v/>
      </c>
      <c r="V194">
        <f>IF(B194="","",IF(T194="","要確認（名簿と照合できません）",IF(R194="","要確認（資格名がありません）",IF(S194="","要確認（取得日が読めません）",IF((IF(INDEX(入力!$N$5:$N$44,T194)=R194,1,0)+IF(INDEX(入力!$P$5:$P$44,T194)=R194,1,0)+IF(INDEX(入力!$R$5:$R$44,T194)=R194,1,0)+IF(INDEX(入力!$T$5:$T$44,T194)=R194,1,0)+IF(INDEX(入力!$V$5:$V$44,T194)=R194,1,0)+IF(INDEX(入力!$X$5:$X$44,T194)=R194,1,0))+(COUNTIFS($T$6:$T$205,T194,$R$6:$R$205,R194,$X$6:$X$205,"&lt;"&amp;X194))&gt;0,"重複","反映")))))</f>
        <v/>
      </c>
      <c r="W194">
        <f>IF(V194="反映",1,0)</f>
        <v/>
      </c>
      <c r="X194" t="n">
        <v>194</v>
      </c>
      <c r="Y194">
        <f>IF(W194=0,"",COUNTIFS($T$6:$T$205,T194,$W$6:$W$205,1,$S$6:$S$205,"&lt;"&amp;S194)+COUNTIFS($T$6:$T$205,T194,$W$6:$W$205,1,$S$6:$S$205,S194,$X$6:$X$205,"&lt;"&amp;X194)+1)</f>
        <v/>
      </c>
      <c r="Z194">
        <f>IF(Y194="","",T194&amp;"_"&amp;Y194)</f>
        <v/>
      </c>
      <c r="AA194">
        <f>SUBSTITUTE(SUBSTITUTE(SUBSTITUTE(SUBSTITUTE(SUBSTITUTE(INDEX(D194:K194,MIN(8,MAX(1,C194))),"年","/"),"月","/"),"日",""),"-","/"),".","/")</f>
        <v/>
      </c>
      <c r="AB194">
        <f>IFERROR(MATCH(O194,入力!$C$5:$C$44,0),"")</f>
        <v/>
      </c>
      <c r="AC194">
        <f>IF(AB194="","",INDEX(入力!$AJ$5:$AJ$44,AB194))</f>
        <v/>
      </c>
      <c r="AD194">
        <f>IF(INDEX($D194:$K194,IF(M194=1,2,1))=AC194,1,IF(INDEX($D194:$K194,IF(M194=1,2,1))&amp;INDEX($D194:$K194,IF(M194=1,2,1)+1)=AC194,2,IF(INDEX($D194:$K194,IF(M194=1,2,1))&amp;INDEX($D194:$K194,IF(M194=1,2,1)+1)&amp;INDEX($D194:$K194,IF(M194=1,2,1)+2)=AC194,3,IF(AB194&lt;&gt;"",2,IF(ISNUMBER(MATCH(INDEX($D194:$K194,IF(M194=1,2,1)),入力!$AJ$5:$AJ$44,0)),1,IF(ISNUMBER(MATCH(INDEX($D194:$K194,IF(M194=1,2,1))&amp;INDEX($D194:$K194,IF(M194=1,2,1)+1),入力!$AJ$5:$AJ$44,0)),2,IF(ISNUMBER(MATCH(INDEX($D194:$K194,IF(M194=1,2,1))&amp;INDEX($D194:$K194,IF(M194=1,2,1)+1)&amp;INDEX($D194:$K194,IF(M194=1,2,1)+2),入力!$AJ$5:$AJ$44,0)),3,2)))))))</f>
        <v/>
      </c>
    </row>
    <row r="195">
      <c r="A195" s="131" t="n"/>
      <c r="B195">
        <f>TRIM(SUBSTITUTE(SUBSTITUTE(SUBSTITUTE(A195,CHAR(9)," "),"　"," "),CHAR(160)," "))</f>
        <v/>
      </c>
      <c r="C195">
        <f>IF(B195="",0,LEN(B195)-LEN(SUBSTITUTE(B195," ",""))+1)</f>
        <v/>
      </c>
      <c r="D195">
        <f>IF(C195&gt;=1,TRIM(MID(SUBSTITUTE(B195," ",REPT(" ",200)),1,200)),"")</f>
        <v/>
      </c>
      <c r="E195">
        <f>IF(C195&gt;=2,TRIM(MID(SUBSTITUTE(B195," ",REPT(" ",200)),201,200)),"")</f>
        <v/>
      </c>
      <c r="F195">
        <f>IF(C195&gt;=3,TRIM(MID(SUBSTITUTE(B195," ",REPT(" ",200)),401,200)),"")</f>
        <v/>
      </c>
      <c r="G195">
        <f>IF(C195&gt;=4,TRIM(MID(SUBSTITUTE(B195," ",REPT(" ",200)),601,200)),"")</f>
        <v/>
      </c>
      <c r="H195">
        <f>IF(C195&gt;=5,TRIM(MID(SUBSTITUTE(B195," ",REPT(" ",200)),801,200)),"")</f>
        <v/>
      </c>
      <c r="I195">
        <f>IF(C195&gt;=6,TRIM(MID(SUBSTITUTE(B195," ",REPT(" ",200)),1001,200)),"")</f>
        <v/>
      </c>
      <c r="J195">
        <f>IF(C195&gt;=7,TRIM(MID(SUBSTITUTE(B195," ",REPT(" ",200)),1201,200)),"")</f>
        <v/>
      </c>
      <c r="K195">
        <f>IF(C195&gt;=8,TRIM(MID(SUBSTITUTE(B195," ",REPT(" ",200)),1401,200)),"")</f>
        <v/>
      </c>
      <c r="L195">
        <f>SUBSTITUTE(SUBSTITUTE(SUBSTITUTE(D195,"年","-"),"組","-"),"番","")</f>
        <v/>
      </c>
      <c r="M195">
        <f>IF(D195="",0,IF(ISNUMBER(VALUE(SUBSTITUTE(L195,"-",""))),1,0))</f>
        <v/>
      </c>
      <c r="N195">
        <f>IF(M195=0,"",IFERROR(VALUE(TRIM(MID(SUBSTITUTE(L195,"-",REPT(" ",100)),101,100))),""))</f>
        <v/>
      </c>
      <c r="O195">
        <f>IF(M195=0,"",IFERROR(VALUE(TRIM(RIGHT(SUBSTITUTE(L195,"-",REPT(" ",100)),100))),""))</f>
        <v/>
      </c>
      <c r="P195">
        <f>IF(B195="","",TRIM(INDEX($D195:$K195,IF(M195=1,2,1))&amp;IF(AD195&gt;=2," "&amp;INDEX($D195:$K195,IF(M195=1,2,1)+1),"")&amp;IF(AD195&gt;=3," "&amp;INDEX($D195:$K195,IF(M195=1,2,1)+2),"")))</f>
        <v/>
      </c>
      <c r="Q195">
        <f>IF(C195&lt;2,"",TRIM(IF(AND(2&gt;=(IF(M195=1,2,1)+AD195),2&lt;=C195-IF(S195="",0,1)),E195&amp;" ","")&amp;IF(AND(3&gt;=(IF(M195=1,2,1)+AD195),3&lt;=C195-IF(S195="",0,1)),F195&amp;" ","")&amp;IF(AND(4&gt;=(IF(M195=1,2,1)+AD195),4&lt;=C195-IF(S195="",0,1)),G195&amp;" ","")&amp;IF(AND(5&gt;=(IF(M195=1,2,1)+AD195),5&lt;=C195-IF(S195="",0,1)),H195&amp;" ","")&amp;IF(AND(6&gt;=(IF(M195=1,2,1)+AD195),6&lt;=C195-IF(S195="",0,1)),I195&amp;" ","")&amp;IF(AND(7&gt;=(IF(M195=1,2,1)+AD195),7&lt;=C195-IF(S195="",0,1)),J195&amp;" ","")&amp;IF(AND(8&gt;=(IF(M195=1,2,1)+AD195),8&lt;=C195-IF(S195="",0,1)),K195&amp;" ","")))</f>
        <v/>
      </c>
      <c r="R195">
        <f>IF(Q195="","",IFERROR(INDEX(資格マスタ!$B:$B,MATCH(ASC(SUBSTITUTE(SUBSTITUTE(Q195," ",""),"　","")),資格マスタ!$D:$D,0)),Q195))</f>
        <v/>
      </c>
      <c r="S195" s="132">
        <f>IF(C195&lt;2,"",IFERROR(IF(OR(LEFT(INDEX(D195:K195,MIN(8,MAX(1,C195))),2)="令和",LEFT(INDEX(D195:K195,MIN(8,MAX(1,C195))),2)="平成",LEFT(INDEX(D195:K195,MIN(8,MAX(1,C195))),2)="昭和"),DATE(VALUE(MID(INDEX(D195:K195,MIN(8,MAX(1,C195))),3,FIND("年",INDEX(D195:K195,MIN(8,MAX(1,C195))))-3))+IF(LEFT(INDEX(D195:K195,MIN(8,MAX(1,C195))),2)="令和",2018,IF(LEFT(INDEX(D195:K195,MIN(8,MAX(1,C195))),2)="平成",1988,1925)),VALUE(MID(INDEX(D195:K195,MIN(8,MAX(1,C195))),FIND("年",INDEX(D195:K195,MIN(8,MAX(1,C195))))+1,FIND("月",INDEX(D195:K195,MIN(8,MAX(1,C195))))-FIND("年",INDEX(D195:K195,MIN(8,MAX(1,C195))))-1)),VALUE(SUBSTITUTE(MID(INDEX(D195:K195,MIN(8,MAX(1,C195))),FIND("月",INDEX(D195:K195,MIN(8,MAX(1,C195))))+1,10),"日",""))),DATE(VALUE(TRIM(MID(SUBSTITUTE(AA195,"/",REPT(" ",50)),1,50))),VALUE(TRIM(MID(SUBSTITUTE(AA195,"/",REPT(" ",50)),51,50))),VALUE(TRIM(MID(SUBSTITUTE(AA195,"/",REPT(" ",50)),101,50))))),IFERROR(DATEVALUE(INDEX(D195:K195,MIN(8,MAX(1,C195)))),"")))</f>
        <v/>
      </c>
      <c r="T195">
        <f>IF(B195="","",IF(AB195&lt;&gt;"",AB195,IFERROR(MATCH(SUBSTITUTE(SUBSTITUTE(P195," ",""),"　",""),入力!$AJ$5:$AJ$44,0),"")))</f>
        <v/>
      </c>
      <c r="U195">
        <f>IF(T195="","",INDEX(入力!$D$5:$D$44,T195))</f>
        <v/>
      </c>
      <c r="V195">
        <f>IF(B195="","",IF(T195="","要確認（名簿と照合できません）",IF(R195="","要確認（資格名がありません）",IF(S195="","要確認（取得日が読めません）",IF((IF(INDEX(入力!$N$5:$N$44,T195)=R195,1,0)+IF(INDEX(入力!$P$5:$P$44,T195)=R195,1,0)+IF(INDEX(入力!$R$5:$R$44,T195)=R195,1,0)+IF(INDEX(入力!$T$5:$T$44,T195)=R195,1,0)+IF(INDEX(入力!$V$5:$V$44,T195)=R195,1,0)+IF(INDEX(入力!$X$5:$X$44,T195)=R195,1,0))+(COUNTIFS($T$6:$T$205,T195,$R$6:$R$205,R195,$X$6:$X$205,"&lt;"&amp;X195))&gt;0,"重複","反映")))))</f>
        <v/>
      </c>
      <c r="W195">
        <f>IF(V195="反映",1,0)</f>
        <v/>
      </c>
      <c r="X195" t="n">
        <v>195</v>
      </c>
      <c r="Y195">
        <f>IF(W195=0,"",COUNTIFS($T$6:$T$205,T195,$W$6:$W$205,1,$S$6:$S$205,"&lt;"&amp;S195)+COUNTIFS($T$6:$T$205,T195,$W$6:$W$205,1,$S$6:$S$205,S195,$X$6:$X$205,"&lt;"&amp;X195)+1)</f>
        <v/>
      </c>
      <c r="Z195">
        <f>IF(Y195="","",T195&amp;"_"&amp;Y195)</f>
        <v/>
      </c>
      <c r="AA195">
        <f>SUBSTITUTE(SUBSTITUTE(SUBSTITUTE(SUBSTITUTE(SUBSTITUTE(INDEX(D195:K195,MIN(8,MAX(1,C195))),"年","/"),"月","/"),"日",""),"-","/"),".","/")</f>
        <v/>
      </c>
      <c r="AB195">
        <f>IFERROR(MATCH(O195,入力!$C$5:$C$44,0),"")</f>
        <v/>
      </c>
      <c r="AC195">
        <f>IF(AB195="","",INDEX(入力!$AJ$5:$AJ$44,AB195))</f>
        <v/>
      </c>
      <c r="AD195">
        <f>IF(INDEX($D195:$K195,IF(M195=1,2,1))=AC195,1,IF(INDEX($D195:$K195,IF(M195=1,2,1))&amp;INDEX($D195:$K195,IF(M195=1,2,1)+1)=AC195,2,IF(INDEX($D195:$K195,IF(M195=1,2,1))&amp;INDEX($D195:$K195,IF(M195=1,2,1)+1)&amp;INDEX($D195:$K195,IF(M195=1,2,1)+2)=AC195,3,IF(AB195&lt;&gt;"",2,IF(ISNUMBER(MATCH(INDEX($D195:$K195,IF(M195=1,2,1)),入力!$AJ$5:$AJ$44,0)),1,IF(ISNUMBER(MATCH(INDEX($D195:$K195,IF(M195=1,2,1))&amp;INDEX($D195:$K195,IF(M195=1,2,1)+1),入力!$AJ$5:$AJ$44,0)),2,IF(ISNUMBER(MATCH(INDEX($D195:$K195,IF(M195=1,2,1))&amp;INDEX($D195:$K195,IF(M195=1,2,1)+1)&amp;INDEX($D195:$K195,IF(M195=1,2,1)+2),入力!$AJ$5:$AJ$44,0)),3,2)))))))</f>
        <v/>
      </c>
    </row>
    <row r="196">
      <c r="A196" s="131" t="n"/>
      <c r="B196">
        <f>TRIM(SUBSTITUTE(SUBSTITUTE(SUBSTITUTE(A196,CHAR(9)," "),"　"," "),CHAR(160)," "))</f>
        <v/>
      </c>
      <c r="C196">
        <f>IF(B196="",0,LEN(B196)-LEN(SUBSTITUTE(B196," ",""))+1)</f>
        <v/>
      </c>
      <c r="D196">
        <f>IF(C196&gt;=1,TRIM(MID(SUBSTITUTE(B196," ",REPT(" ",200)),1,200)),"")</f>
        <v/>
      </c>
      <c r="E196">
        <f>IF(C196&gt;=2,TRIM(MID(SUBSTITUTE(B196," ",REPT(" ",200)),201,200)),"")</f>
        <v/>
      </c>
      <c r="F196">
        <f>IF(C196&gt;=3,TRIM(MID(SUBSTITUTE(B196," ",REPT(" ",200)),401,200)),"")</f>
        <v/>
      </c>
      <c r="G196">
        <f>IF(C196&gt;=4,TRIM(MID(SUBSTITUTE(B196," ",REPT(" ",200)),601,200)),"")</f>
        <v/>
      </c>
      <c r="H196">
        <f>IF(C196&gt;=5,TRIM(MID(SUBSTITUTE(B196," ",REPT(" ",200)),801,200)),"")</f>
        <v/>
      </c>
      <c r="I196">
        <f>IF(C196&gt;=6,TRIM(MID(SUBSTITUTE(B196," ",REPT(" ",200)),1001,200)),"")</f>
        <v/>
      </c>
      <c r="J196">
        <f>IF(C196&gt;=7,TRIM(MID(SUBSTITUTE(B196," ",REPT(" ",200)),1201,200)),"")</f>
        <v/>
      </c>
      <c r="K196">
        <f>IF(C196&gt;=8,TRIM(MID(SUBSTITUTE(B196," ",REPT(" ",200)),1401,200)),"")</f>
        <v/>
      </c>
      <c r="L196">
        <f>SUBSTITUTE(SUBSTITUTE(SUBSTITUTE(D196,"年","-"),"組","-"),"番","")</f>
        <v/>
      </c>
      <c r="M196">
        <f>IF(D196="",0,IF(ISNUMBER(VALUE(SUBSTITUTE(L196,"-",""))),1,0))</f>
        <v/>
      </c>
      <c r="N196">
        <f>IF(M196=0,"",IFERROR(VALUE(TRIM(MID(SUBSTITUTE(L196,"-",REPT(" ",100)),101,100))),""))</f>
        <v/>
      </c>
      <c r="O196">
        <f>IF(M196=0,"",IFERROR(VALUE(TRIM(RIGHT(SUBSTITUTE(L196,"-",REPT(" ",100)),100))),""))</f>
        <v/>
      </c>
      <c r="P196">
        <f>IF(B196="","",TRIM(INDEX($D196:$K196,IF(M196=1,2,1))&amp;IF(AD196&gt;=2," "&amp;INDEX($D196:$K196,IF(M196=1,2,1)+1),"")&amp;IF(AD196&gt;=3," "&amp;INDEX($D196:$K196,IF(M196=1,2,1)+2),"")))</f>
        <v/>
      </c>
      <c r="Q196">
        <f>IF(C196&lt;2,"",TRIM(IF(AND(2&gt;=(IF(M196=1,2,1)+AD196),2&lt;=C196-IF(S196="",0,1)),E196&amp;" ","")&amp;IF(AND(3&gt;=(IF(M196=1,2,1)+AD196),3&lt;=C196-IF(S196="",0,1)),F196&amp;" ","")&amp;IF(AND(4&gt;=(IF(M196=1,2,1)+AD196),4&lt;=C196-IF(S196="",0,1)),G196&amp;" ","")&amp;IF(AND(5&gt;=(IF(M196=1,2,1)+AD196),5&lt;=C196-IF(S196="",0,1)),H196&amp;" ","")&amp;IF(AND(6&gt;=(IF(M196=1,2,1)+AD196),6&lt;=C196-IF(S196="",0,1)),I196&amp;" ","")&amp;IF(AND(7&gt;=(IF(M196=1,2,1)+AD196),7&lt;=C196-IF(S196="",0,1)),J196&amp;" ","")&amp;IF(AND(8&gt;=(IF(M196=1,2,1)+AD196),8&lt;=C196-IF(S196="",0,1)),K196&amp;" ","")))</f>
        <v/>
      </c>
      <c r="R196">
        <f>IF(Q196="","",IFERROR(INDEX(資格マスタ!$B:$B,MATCH(ASC(SUBSTITUTE(SUBSTITUTE(Q196," ",""),"　","")),資格マスタ!$D:$D,0)),Q196))</f>
        <v/>
      </c>
      <c r="S196" s="132">
        <f>IF(C196&lt;2,"",IFERROR(IF(OR(LEFT(INDEX(D196:K196,MIN(8,MAX(1,C196))),2)="令和",LEFT(INDEX(D196:K196,MIN(8,MAX(1,C196))),2)="平成",LEFT(INDEX(D196:K196,MIN(8,MAX(1,C196))),2)="昭和"),DATE(VALUE(MID(INDEX(D196:K196,MIN(8,MAX(1,C196))),3,FIND("年",INDEX(D196:K196,MIN(8,MAX(1,C196))))-3))+IF(LEFT(INDEX(D196:K196,MIN(8,MAX(1,C196))),2)="令和",2018,IF(LEFT(INDEX(D196:K196,MIN(8,MAX(1,C196))),2)="平成",1988,1925)),VALUE(MID(INDEX(D196:K196,MIN(8,MAX(1,C196))),FIND("年",INDEX(D196:K196,MIN(8,MAX(1,C196))))+1,FIND("月",INDEX(D196:K196,MIN(8,MAX(1,C196))))-FIND("年",INDEX(D196:K196,MIN(8,MAX(1,C196))))-1)),VALUE(SUBSTITUTE(MID(INDEX(D196:K196,MIN(8,MAX(1,C196))),FIND("月",INDEX(D196:K196,MIN(8,MAX(1,C196))))+1,10),"日",""))),DATE(VALUE(TRIM(MID(SUBSTITUTE(AA196,"/",REPT(" ",50)),1,50))),VALUE(TRIM(MID(SUBSTITUTE(AA196,"/",REPT(" ",50)),51,50))),VALUE(TRIM(MID(SUBSTITUTE(AA196,"/",REPT(" ",50)),101,50))))),IFERROR(DATEVALUE(INDEX(D196:K196,MIN(8,MAX(1,C196)))),"")))</f>
        <v/>
      </c>
      <c r="T196">
        <f>IF(B196="","",IF(AB196&lt;&gt;"",AB196,IFERROR(MATCH(SUBSTITUTE(SUBSTITUTE(P196," ",""),"　",""),入力!$AJ$5:$AJ$44,0),"")))</f>
        <v/>
      </c>
      <c r="U196">
        <f>IF(T196="","",INDEX(入力!$D$5:$D$44,T196))</f>
        <v/>
      </c>
      <c r="V196">
        <f>IF(B196="","",IF(T196="","要確認（名簿と照合できません）",IF(R196="","要確認（資格名がありません）",IF(S196="","要確認（取得日が読めません）",IF((IF(INDEX(入力!$N$5:$N$44,T196)=R196,1,0)+IF(INDEX(入力!$P$5:$P$44,T196)=R196,1,0)+IF(INDEX(入力!$R$5:$R$44,T196)=R196,1,0)+IF(INDEX(入力!$T$5:$T$44,T196)=R196,1,0)+IF(INDEX(入力!$V$5:$V$44,T196)=R196,1,0)+IF(INDEX(入力!$X$5:$X$44,T196)=R196,1,0))+(COUNTIFS($T$6:$T$205,T196,$R$6:$R$205,R196,$X$6:$X$205,"&lt;"&amp;X196))&gt;0,"重複","反映")))))</f>
        <v/>
      </c>
      <c r="W196">
        <f>IF(V196="反映",1,0)</f>
        <v/>
      </c>
      <c r="X196" t="n">
        <v>196</v>
      </c>
      <c r="Y196">
        <f>IF(W196=0,"",COUNTIFS($T$6:$T$205,T196,$W$6:$W$205,1,$S$6:$S$205,"&lt;"&amp;S196)+COUNTIFS($T$6:$T$205,T196,$W$6:$W$205,1,$S$6:$S$205,S196,$X$6:$X$205,"&lt;"&amp;X196)+1)</f>
        <v/>
      </c>
      <c r="Z196">
        <f>IF(Y196="","",T196&amp;"_"&amp;Y196)</f>
        <v/>
      </c>
      <c r="AA196">
        <f>SUBSTITUTE(SUBSTITUTE(SUBSTITUTE(SUBSTITUTE(SUBSTITUTE(INDEX(D196:K196,MIN(8,MAX(1,C196))),"年","/"),"月","/"),"日",""),"-","/"),".","/")</f>
        <v/>
      </c>
      <c r="AB196">
        <f>IFERROR(MATCH(O196,入力!$C$5:$C$44,0),"")</f>
        <v/>
      </c>
      <c r="AC196">
        <f>IF(AB196="","",INDEX(入力!$AJ$5:$AJ$44,AB196))</f>
        <v/>
      </c>
      <c r="AD196">
        <f>IF(INDEX($D196:$K196,IF(M196=1,2,1))=AC196,1,IF(INDEX($D196:$K196,IF(M196=1,2,1))&amp;INDEX($D196:$K196,IF(M196=1,2,1)+1)=AC196,2,IF(INDEX($D196:$K196,IF(M196=1,2,1))&amp;INDEX($D196:$K196,IF(M196=1,2,1)+1)&amp;INDEX($D196:$K196,IF(M196=1,2,1)+2)=AC196,3,IF(AB196&lt;&gt;"",2,IF(ISNUMBER(MATCH(INDEX($D196:$K196,IF(M196=1,2,1)),入力!$AJ$5:$AJ$44,0)),1,IF(ISNUMBER(MATCH(INDEX($D196:$K196,IF(M196=1,2,1))&amp;INDEX($D196:$K196,IF(M196=1,2,1)+1),入力!$AJ$5:$AJ$44,0)),2,IF(ISNUMBER(MATCH(INDEX($D196:$K196,IF(M196=1,2,1))&amp;INDEX($D196:$K196,IF(M196=1,2,1)+1)&amp;INDEX($D196:$K196,IF(M196=1,2,1)+2),入力!$AJ$5:$AJ$44,0)),3,2)))))))</f>
        <v/>
      </c>
    </row>
    <row r="197">
      <c r="A197" s="131" t="n"/>
      <c r="B197">
        <f>TRIM(SUBSTITUTE(SUBSTITUTE(SUBSTITUTE(A197,CHAR(9)," "),"　"," "),CHAR(160)," "))</f>
        <v/>
      </c>
      <c r="C197">
        <f>IF(B197="",0,LEN(B197)-LEN(SUBSTITUTE(B197," ",""))+1)</f>
        <v/>
      </c>
      <c r="D197">
        <f>IF(C197&gt;=1,TRIM(MID(SUBSTITUTE(B197," ",REPT(" ",200)),1,200)),"")</f>
        <v/>
      </c>
      <c r="E197">
        <f>IF(C197&gt;=2,TRIM(MID(SUBSTITUTE(B197," ",REPT(" ",200)),201,200)),"")</f>
        <v/>
      </c>
      <c r="F197">
        <f>IF(C197&gt;=3,TRIM(MID(SUBSTITUTE(B197," ",REPT(" ",200)),401,200)),"")</f>
        <v/>
      </c>
      <c r="G197">
        <f>IF(C197&gt;=4,TRIM(MID(SUBSTITUTE(B197," ",REPT(" ",200)),601,200)),"")</f>
        <v/>
      </c>
      <c r="H197">
        <f>IF(C197&gt;=5,TRIM(MID(SUBSTITUTE(B197," ",REPT(" ",200)),801,200)),"")</f>
        <v/>
      </c>
      <c r="I197">
        <f>IF(C197&gt;=6,TRIM(MID(SUBSTITUTE(B197," ",REPT(" ",200)),1001,200)),"")</f>
        <v/>
      </c>
      <c r="J197">
        <f>IF(C197&gt;=7,TRIM(MID(SUBSTITUTE(B197," ",REPT(" ",200)),1201,200)),"")</f>
        <v/>
      </c>
      <c r="K197">
        <f>IF(C197&gt;=8,TRIM(MID(SUBSTITUTE(B197," ",REPT(" ",200)),1401,200)),"")</f>
        <v/>
      </c>
      <c r="L197">
        <f>SUBSTITUTE(SUBSTITUTE(SUBSTITUTE(D197,"年","-"),"組","-"),"番","")</f>
        <v/>
      </c>
      <c r="M197">
        <f>IF(D197="",0,IF(ISNUMBER(VALUE(SUBSTITUTE(L197,"-",""))),1,0))</f>
        <v/>
      </c>
      <c r="N197">
        <f>IF(M197=0,"",IFERROR(VALUE(TRIM(MID(SUBSTITUTE(L197,"-",REPT(" ",100)),101,100))),""))</f>
        <v/>
      </c>
      <c r="O197">
        <f>IF(M197=0,"",IFERROR(VALUE(TRIM(RIGHT(SUBSTITUTE(L197,"-",REPT(" ",100)),100))),""))</f>
        <v/>
      </c>
      <c r="P197">
        <f>IF(B197="","",TRIM(INDEX($D197:$K197,IF(M197=1,2,1))&amp;IF(AD197&gt;=2," "&amp;INDEX($D197:$K197,IF(M197=1,2,1)+1),"")&amp;IF(AD197&gt;=3," "&amp;INDEX($D197:$K197,IF(M197=1,2,1)+2),"")))</f>
        <v/>
      </c>
      <c r="Q197">
        <f>IF(C197&lt;2,"",TRIM(IF(AND(2&gt;=(IF(M197=1,2,1)+AD197),2&lt;=C197-IF(S197="",0,1)),E197&amp;" ","")&amp;IF(AND(3&gt;=(IF(M197=1,2,1)+AD197),3&lt;=C197-IF(S197="",0,1)),F197&amp;" ","")&amp;IF(AND(4&gt;=(IF(M197=1,2,1)+AD197),4&lt;=C197-IF(S197="",0,1)),G197&amp;" ","")&amp;IF(AND(5&gt;=(IF(M197=1,2,1)+AD197),5&lt;=C197-IF(S197="",0,1)),H197&amp;" ","")&amp;IF(AND(6&gt;=(IF(M197=1,2,1)+AD197),6&lt;=C197-IF(S197="",0,1)),I197&amp;" ","")&amp;IF(AND(7&gt;=(IF(M197=1,2,1)+AD197),7&lt;=C197-IF(S197="",0,1)),J197&amp;" ","")&amp;IF(AND(8&gt;=(IF(M197=1,2,1)+AD197),8&lt;=C197-IF(S197="",0,1)),K197&amp;" ","")))</f>
        <v/>
      </c>
      <c r="R197">
        <f>IF(Q197="","",IFERROR(INDEX(資格マスタ!$B:$B,MATCH(ASC(SUBSTITUTE(SUBSTITUTE(Q197," ",""),"　","")),資格マスタ!$D:$D,0)),Q197))</f>
        <v/>
      </c>
      <c r="S197" s="132">
        <f>IF(C197&lt;2,"",IFERROR(IF(OR(LEFT(INDEX(D197:K197,MIN(8,MAX(1,C197))),2)="令和",LEFT(INDEX(D197:K197,MIN(8,MAX(1,C197))),2)="平成",LEFT(INDEX(D197:K197,MIN(8,MAX(1,C197))),2)="昭和"),DATE(VALUE(MID(INDEX(D197:K197,MIN(8,MAX(1,C197))),3,FIND("年",INDEX(D197:K197,MIN(8,MAX(1,C197))))-3))+IF(LEFT(INDEX(D197:K197,MIN(8,MAX(1,C197))),2)="令和",2018,IF(LEFT(INDEX(D197:K197,MIN(8,MAX(1,C197))),2)="平成",1988,1925)),VALUE(MID(INDEX(D197:K197,MIN(8,MAX(1,C197))),FIND("年",INDEX(D197:K197,MIN(8,MAX(1,C197))))+1,FIND("月",INDEX(D197:K197,MIN(8,MAX(1,C197))))-FIND("年",INDEX(D197:K197,MIN(8,MAX(1,C197))))-1)),VALUE(SUBSTITUTE(MID(INDEX(D197:K197,MIN(8,MAX(1,C197))),FIND("月",INDEX(D197:K197,MIN(8,MAX(1,C197))))+1,10),"日",""))),DATE(VALUE(TRIM(MID(SUBSTITUTE(AA197,"/",REPT(" ",50)),1,50))),VALUE(TRIM(MID(SUBSTITUTE(AA197,"/",REPT(" ",50)),51,50))),VALUE(TRIM(MID(SUBSTITUTE(AA197,"/",REPT(" ",50)),101,50))))),IFERROR(DATEVALUE(INDEX(D197:K197,MIN(8,MAX(1,C197)))),"")))</f>
        <v/>
      </c>
      <c r="T197">
        <f>IF(B197="","",IF(AB197&lt;&gt;"",AB197,IFERROR(MATCH(SUBSTITUTE(SUBSTITUTE(P197," ",""),"　",""),入力!$AJ$5:$AJ$44,0),"")))</f>
        <v/>
      </c>
      <c r="U197">
        <f>IF(T197="","",INDEX(入力!$D$5:$D$44,T197))</f>
        <v/>
      </c>
      <c r="V197">
        <f>IF(B197="","",IF(T197="","要確認（名簿と照合できません）",IF(R197="","要確認（資格名がありません）",IF(S197="","要確認（取得日が読めません）",IF((IF(INDEX(入力!$N$5:$N$44,T197)=R197,1,0)+IF(INDEX(入力!$P$5:$P$44,T197)=R197,1,0)+IF(INDEX(入力!$R$5:$R$44,T197)=R197,1,0)+IF(INDEX(入力!$T$5:$T$44,T197)=R197,1,0)+IF(INDEX(入力!$V$5:$V$44,T197)=R197,1,0)+IF(INDEX(入力!$X$5:$X$44,T197)=R197,1,0))+(COUNTIFS($T$6:$T$205,T197,$R$6:$R$205,R197,$X$6:$X$205,"&lt;"&amp;X197))&gt;0,"重複","反映")))))</f>
        <v/>
      </c>
      <c r="W197">
        <f>IF(V197="反映",1,0)</f>
        <v/>
      </c>
      <c r="X197" t="n">
        <v>197</v>
      </c>
      <c r="Y197">
        <f>IF(W197=0,"",COUNTIFS($T$6:$T$205,T197,$W$6:$W$205,1,$S$6:$S$205,"&lt;"&amp;S197)+COUNTIFS($T$6:$T$205,T197,$W$6:$W$205,1,$S$6:$S$205,S197,$X$6:$X$205,"&lt;"&amp;X197)+1)</f>
        <v/>
      </c>
      <c r="Z197">
        <f>IF(Y197="","",T197&amp;"_"&amp;Y197)</f>
        <v/>
      </c>
      <c r="AA197">
        <f>SUBSTITUTE(SUBSTITUTE(SUBSTITUTE(SUBSTITUTE(SUBSTITUTE(INDEX(D197:K197,MIN(8,MAX(1,C197))),"年","/"),"月","/"),"日",""),"-","/"),".","/")</f>
        <v/>
      </c>
      <c r="AB197">
        <f>IFERROR(MATCH(O197,入力!$C$5:$C$44,0),"")</f>
        <v/>
      </c>
      <c r="AC197">
        <f>IF(AB197="","",INDEX(入力!$AJ$5:$AJ$44,AB197))</f>
        <v/>
      </c>
      <c r="AD197">
        <f>IF(INDEX($D197:$K197,IF(M197=1,2,1))=AC197,1,IF(INDEX($D197:$K197,IF(M197=1,2,1))&amp;INDEX($D197:$K197,IF(M197=1,2,1)+1)=AC197,2,IF(INDEX($D197:$K197,IF(M197=1,2,1))&amp;INDEX($D197:$K197,IF(M197=1,2,1)+1)&amp;INDEX($D197:$K197,IF(M197=1,2,1)+2)=AC197,3,IF(AB197&lt;&gt;"",2,IF(ISNUMBER(MATCH(INDEX($D197:$K197,IF(M197=1,2,1)),入力!$AJ$5:$AJ$44,0)),1,IF(ISNUMBER(MATCH(INDEX($D197:$K197,IF(M197=1,2,1))&amp;INDEX($D197:$K197,IF(M197=1,2,1)+1),入力!$AJ$5:$AJ$44,0)),2,IF(ISNUMBER(MATCH(INDEX($D197:$K197,IF(M197=1,2,1))&amp;INDEX($D197:$K197,IF(M197=1,2,1)+1)&amp;INDEX($D197:$K197,IF(M197=1,2,1)+2),入力!$AJ$5:$AJ$44,0)),3,2)))))))</f>
        <v/>
      </c>
    </row>
    <row r="198">
      <c r="A198" s="131" t="n"/>
      <c r="B198">
        <f>TRIM(SUBSTITUTE(SUBSTITUTE(SUBSTITUTE(A198,CHAR(9)," "),"　"," "),CHAR(160)," "))</f>
        <v/>
      </c>
      <c r="C198">
        <f>IF(B198="",0,LEN(B198)-LEN(SUBSTITUTE(B198," ",""))+1)</f>
        <v/>
      </c>
      <c r="D198">
        <f>IF(C198&gt;=1,TRIM(MID(SUBSTITUTE(B198," ",REPT(" ",200)),1,200)),"")</f>
        <v/>
      </c>
      <c r="E198">
        <f>IF(C198&gt;=2,TRIM(MID(SUBSTITUTE(B198," ",REPT(" ",200)),201,200)),"")</f>
        <v/>
      </c>
      <c r="F198">
        <f>IF(C198&gt;=3,TRIM(MID(SUBSTITUTE(B198," ",REPT(" ",200)),401,200)),"")</f>
        <v/>
      </c>
      <c r="G198">
        <f>IF(C198&gt;=4,TRIM(MID(SUBSTITUTE(B198," ",REPT(" ",200)),601,200)),"")</f>
        <v/>
      </c>
      <c r="H198">
        <f>IF(C198&gt;=5,TRIM(MID(SUBSTITUTE(B198," ",REPT(" ",200)),801,200)),"")</f>
        <v/>
      </c>
      <c r="I198">
        <f>IF(C198&gt;=6,TRIM(MID(SUBSTITUTE(B198," ",REPT(" ",200)),1001,200)),"")</f>
        <v/>
      </c>
      <c r="J198">
        <f>IF(C198&gt;=7,TRIM(MID(SUBSTITUTE(B198," ",REPT(" ",200)),1201,200)),"")</f>
        <v/>
      </c>
      <c r="K198">
        <f>IF(C198&gt;=8,TRIM(MID(SUBSTITUTE(B198," ",REPT(" ",200)),1401,200)),"")</f>
        <v/>
      </c>
      <c r="L198">
        <f>SUBSTITUTE(SUBSTITUTE(SUBSTITUTE(D198,"年","-"),"組","-"),"番","")</f>
        <v/>
      </c>
      <c r="M198">
        <f>IF(D198="",0,IF(ISNUMBER(VALUE(SUBSTITUTE(L198,"-",""))),1,0))</f>
        <v/>
      </c>
      <c r="N198">
        <f>IF(M198=0,"",IFERROR(VALUE(TRIM(MID(SUBSTITUTE(L198,"-",REPT(" ",100)),101,100))),""))</f>
        <v/>
      </c>
      <c r="O198">
        <f>IF(M198=0,"",IFERROR(VALUE(TRIM(RIGHT(SUBSTITUTE(L198,"-",REPT(" ",100)),100))),""))</f>
        <v/>
      </c>
      <c r="P198">
        <f>IF(B198="","",TRIM(INDEX($D198:$K198,IF(M198=1,2,1))&amp;IF(AD198&gt;=2," "&amp;INDEX($D198:$K198,IF(M198=1,2,1)+1),"")&amp;IF(AD198&gt;=3," "&amp;INDEX($D198:$K198,IF(M198=1,2,1)+2),"")))</f>
        <v/>
      </c>
      <c r="Q198">
        <f>IF(C198&lt;2,"",TRIM(IF(AND(2&gt;=(IF(M198=1,2,1)+AD198),2&lt;=C198-IF(S198="",0,1)),E198&amp;" ","")&amp;IF(AND(3&gt;=(IF(M198=1,2,1)+AD198),3&lt;=C198-IF(S198="",0,1)),F198&amp;" ","")&amp;IF(AND(4&gt;=(IF(M198=1,2,1)+AD198),4&lt;=C198-IF(S198="",0,1)),G198&amp;" ","")&amp;IF(AND(5&gt;=(IF(M198=1,2,1)+AD198),5&lt;=C198-IF(S198="",0,1)),H198&amp;" ","")&amp;IF(AND(6&gt;=(IF(M198=1,2,1)+AD198),6&lt;=C198-IF(S198="",0,1)),I198&amp;" ","")&amp;IF(AND(7&gt;=(IF(M198=1,2,1)+AD198),7&lt;=C198-IF(S198="",0,1)),J198&amp;" ","")&amp;IF(AND(8&gt;=(IF(M198=1,2,1)+AD198),8&lt;=C198-IF(S198="",0,1)),K198&amp;" ","")))</f>
        <v/>
      </c>
      <c r="R198">
        <f>IF(Q198="","",IFERROR(INDEX(資格マスタ!$B:$B,MATCH(ASC(SUBSTITUTE(SUBSTITUTE(Q198," ",""),"　","")),資格マスタ!$D:$D,0)),Q198))</f>
        <v/>
      </c>
      <c r="S198" s="132">
        <f>IF(C198&lt;2,"",IFERROR(IF(OR(LEFT(INDEX(D198:K198,MIN(8,MAX(1,C198))),2)="令和",LEFT(INDEX(D198:K198,MIN(8,MAX(1,C198))),2)="平成",LEFT(INDEX(D198:K198,MIN(8,MAX(1,C198))),2)="昭和"),DATE(VALUE(MID(INDEX(D198:K198,MIN(8,MAX(1,C198))),3,FIND("年",INDEX(D198:K198,MIN(8,MAX(1,C198))))-3))+IF(LEFT(INDEX(D198:K198,MIN(8,MAX(1,C198))),2)="令和",2018,IF(LEFT(INDEX(D198:K198,MIN(8,MAX(1,C198))),2)="平成",1988,1925)),VALUE(MID(INDEX(D198:K198,MIN(8,MAX(1,C198))),FIND("年",INDEX(D198:K198,MIN(8,MAX(1,C198))))+1,FIND("月",INDEX(D198:K198,MIN(8,MAX(1,C198))))-FIND("年",INDEX(D198:K198,MIN(8,MAX(1,C198))))-1)),VALUE(SUBSTITUTE(MID(INDEX(D198:K198,MIN(8,MAX(1,C198))),FIND("月",INDEX(D198:K198,MIN(8,MAX(1,C198))))+1,10),"日",""))),DATE(VALUE(TRIM(MID(SUBSTITUTE(AA198,"/",REPT(" ",50)),1,50))),VALUE(TRIM(MID(SUBSTITUTE(AA198,"/",REPT(" ",50)),51,50))),VALUE(TRIM(MID(SUBSTITUTE(AA198,"/",REPT(" ",50)),101,50))))),IFERROR(DATEVALUE(INDEX(D198:K198,MIN(8,MAX(1,C198)))),"")))</f>
        <v/>
      </c>
      <c r="T198">
        <f>IF(B198="","",IF(AB198&lt;&gt;"",AB198,IFERROR(MATCH(SUBSTITUTE(SUBSTITUTE(P198," ",""),"　",""),入力!$AJ$5:$AJ$44,0),"")))</f>
        <v/>
      </c>
      <c r="U198">
        <f>IF(T198="","",INDEX(入力!$D$5:$D$44,T198))</f>
        <v/>
      </c>
      <c r="V198">
        <f>IF(B198="","",IF(T198="","要確認（名簿と照合できません）",IF(R198="","要確認（資格名がありません）",IF(S198="","要確認（取得日が読めません）",IF((IF(INDEX(入力!$N$5:$N$44,T198)=R198,1,0)+IF(INDEX(入力!$P$5:$P$44,T198)=R198,1,0)+IF(INDEX(入力!$R$5:$R$44,T198)=R198,1,0)+IF(INDEX(入力!$T$5:$T$44,T198)=R198,1,0)+IF(INDEX(入力!$V$5:$V$44,T198)=R198,1,0)+IF(INDEX(入力!$X$5:$X$44,T198)=R198,1,0))+(COUNTIFS($T$6:$T$205,T198,$R$6:$R$205,R198,$X$6:$X$205,"&lt;"&amp;X198))&gt;0,"重複","反映")))))</f>
        <v/>
      </c>
      <c r="W198">
        <f>IF(V198="反映",1,0)</f>
        <v/>
      </c>
      <c r="X198" t="n">
        <v>198</v>
      </c>
      <c r="Y198">
        <f>IF(W198=0,"",COUNTIFS($T$6:$T$205,T198,$W$6:$W$205,1,$S$6:$S$205,"&lt;"&amp;S198)+COUNTIFS($T$6:$T$205,T198,$W$6:$W$205,1,$S$6:$S$205,S198,$X$6:$X$205,"&lt;"&amp;X198)+1)</f>
        <v/>
      </c>
      <c r="Z198">
        <f>IF(Y198="","",T198&amp;"_"&amp;Y198)</f>
        <v/>
      </c>
      <c r="AA198">
        <f>SUBSTITUTE(SUBSTITUTE(SUBSTITUTE(SUBSTITUTE(SUBSTITUTE(INDEX(D198:K198,MIN(8,MAX(1,C198))),"年","/"),"月","/"),"日",""),"-","/"),".","/")</f>
        <v/>
      </c>
      <c r="AB198">
        <f>IFERROR(MATCH(O198,入力!$C$5:$C$44,0),"")</f>
        <v/>
      </c>
      <c r="AC198">
        <f>IF(AB198="","",INDEX(入力!$AJ$5:$AJ$44,AB198))</f>
        <v/>
      </c>
      <c r="AD198">
        <f>IF(INDEX($D198:$K198,IF(M198=1,2,1))=AC198,1,IF(INDEX($D198:$K198,IF(M198=1,2,1))&amp;INDEX($D198:$K198,IF(M198=1,2,1)+1)=AC198,2,IF(INDEX($D198:$K198,IF(M198=1,2,1))&amp;INDEX($D198:$K198,IF(M198=1,2,1)+1)&amp;INDEX($D198:$K198,IF(M198=1,2,1)+2)=AC198,3,IF(AB198&lt;&gt;"",2,IF(ISNUMBER(MATCH(INDEX($D198:$K198,IF(M198=1,2,1)),入力!$AJ$5:$AJ$44,0)),1,IF(ISNUMBER(MATCH(INDEX($D198:$K198,IF(M198=1,2,1))&amp;INDEX($D198:$K198,IF(M198=1,2,1)+1),入力!$AJ$5:$AJ$44,0)),2,IF(ISNUMBER(MATCH(INDEX($D198:$K198,IF(M198=1,2,1))&amp;INDEX($D198:$K198,IF(M198=1,2,1)+1)&amp;INDEX($D198:$K198,IF(M198=1,2,1)+2),入力!$AJ$5:$AJ$44,0)),3,2)))))))</f>
        <v/>
      </c>
    </row>
    <row r="199">
      <c r="A199" s="131" t="n"/>
      <c r="B199">
        <f>TRIM(SUBSTITUTE(SUBSTITUTE(SUBSTITUTE(A199,CHAR(9)," "),"　"," "),CHAR(160)," "))</f>
        <v/>
      </c>
      <c r="C199">
        <f>IF(B199="",0,LEN(B199)-LEN(SUBSTITUTE(B199," ",""))+1)</f>
        <v/>
      </c>
      <c r="D199">
        <f>IF(C199&gt;=1,TRIM(MID(SUBSTITUTE(B199," ",REPT(" ",200)),1,200)),"")</f>
        <v/>
      </c>
      <c r="E199">
        <f>IF(C199&gt;=2,TRIM(MID(SUBSTITUTE(B199," ",REPT(" ",200)),201,200)),"")</f>
        <v/>
      </c>
      <c r="F199">
        <f>IF(C199&gt;=3,TRIM(MID(SUBSTITUTE(B199," ",REPT(" ",200)),401,200)),"")</f>
        <v/>
      </c>
      <c r="G199">
        <f>IF(C199&gt;=4,TRIM(MID(SUBSTITUTE(B199," ",REPT(" ",200)),601,200)),"")</f>
        <v/>
      </c>
      <c r="H199">
        <f>IF(C199&gt;=5,TRIM(MID(SUBSTITUTE(B199," ",REPT(" ",200)),801,200)),"")</f>
        <v/>
      </c>
      <c r="I199">
        <f>IF(C199&gt;=6,TRIM(MID(SUBSTITUTE(B199," ",REPT(" ",200)),1001,200)),"")</f>
        <v/>
      </c>
      <c r="J199">
        <f>IF(C199&gt;=7,TRIM(MID(SUBSTITUTE(B199," ",REPT(" ",200)),1201,200)),"")</f>
        <v/>
      </c>
      <c r="K199">
        <f>IF(C199&gt;=8,TRIM(MID(SUBSTITUTE(B199," ",REPT(" ",200)),1401,200)),"")</f>
        <v/>
      </c>
      <c r="L199">
        <f>SUBSTITUTE(SUBSTITUTE(SUBSTITUTE(D199,"年","-"),"組","-"),"番","")</f>
        <v/>
      </c>
      <c r="M199">
        <f>IF(D199="",0,IF(ISNUMBER(VALUE(SUBSTITUTE(L199,"-",""))),1,0))</f>
        <v/>
      </c>
      <c r="N199">
        <f>IF(M199=0,"",IFERROR(VALUE(TRIM(MID(SUBSTITUTE(L199,"-",REPT(" ",100)),101,100))),""))</f>
        <v/>
      </c>
      <c r="O199">
        <f>IF(M199=0,"",IFERROR(VALUE(TRIM(RIGHT(SUBSTITUTE(L199,"-",REPT(" ",100)),100))),""))</f>
        <v/>
      </c>
      <c r="P199">
        <f>IF(B199="","",TRIM(INDEX($D199:$K199,IF(M199=1,2,1))&amp;IF(AD199&gt;=2," "&amp;INDEX($D199:$K199,IF(M199=1,2,1)+1),"")&amp;IF(AD199&gt;=3," "&amp;INDEX($D199:$K199,IF(M199=1,2,1)+2),"")))</f>
        <v/>
      </c>
      <c r="Q199">
        <f>IF(C199&lt;2,"",TRIM(IF(AND(2&gt;=(IF(M199=1,2,1)+AD199),2&lt;=C199-IF(S199="",0,1)),E199&amp;" ","")&amp;IF(AND(3&gt;=(IF(M199=1,2,1)+AD199),3&lt;=C199-IF(S199="",0,1)),F199&amp;" ","")&amp;IF(AND(4&gt;=(IF(M199=1,2,1)+AD199),4&lt;=C199-IF(S199="",0,1)),G199&amp;" ","")&amp;IF(AND(5&gt;=(IF(M199=1,2,1)+AD199),5&lt;=C199-IF(S199="",0,1)),H199&amp;" ","")&amp;IF(AND(6&gt;=(IF(M199=1,2,1)+AD199),6&lt;=C199-IF(S199="",0,1)),I199&amp;" ","")&amp;IF(AND(7&gt;=(IF(M199=1,2,1)+AD199),7&lt;=C199-IF(S199="",0,1)),J199&amp;" ","")&amp;IF(AND(8&gt;=(IF(M199=1,2,1)+AD199),8&lt;=C199-IF(S199="",0,1)),K199&amp;" ","")))</f>
        <v/>
      </c>
      <c r="R199">
        <f>IF(Q199="","",IFERROR(INDEX(資格マスタ!$B:$B,MATCH(ASC(SUBSTITUTE(SUBSTITUTE(Q199," ",""),"　","")),資格マスタ!$D:$D,0)),Q199))</f>
        <v/>
      </c>
      <c r="S199" s="132">
        <f>IF(C199&lt;2,"",IFERROR(IF(OR(LEFT(INDEX(D199:K199,MIN(8,MAX(1,C199))),2)="令和",LEFT(INDEX(D199:K199,MIN(8,MAX(1,C199))),2)="平成",LEFT(INDEX(D199:K199,MIN(8,MAX(1,C199))),2)="昭和"),DATE(VALUE(MID(INDEX(D199:K199,MIN(8,MAX(1,C199))),3,FIND("年",INDEX(D199:K199,MIN(8,MAX(1,C199))))-3))+IF(LEFT(INDEX(D199:K199,MIN(8,MAX(1,C199))),2)="令和",2018,IF(LEFT(INDEX(D199:K199,MIN(8,MAX(1,C199))),2)="平成",1988,1925)),VALUE(MID(INDEX(D199:K199,MIN(8,MAX(1,C199))),FIND("年",INDEX(D199:K199,MIN(8,MAX(1,C199))))+1,FIND("月",INDEX(D199:K199,MIN(8,MAX(1,C199))))-FIND("年",INDEX(D199:K199,MIN(8,MAX(1,C199))))-1)),VALUE(SUBSTITUTE(MID(INDEX(D199:K199,MIN(8,MAX(1,C199))),FIND("月",INDEX(D199:K199,MIN(8,MAX(1,C199))))+1,10),"日",""))),DATE(VALUE(TRIM(MID(SUBSTITUTE(AA199,"/",REPT(" ",50)),1,50))),VALUE(TRIM(MID(SUBSTITUTE(AA199,"/",REPT(" ",50)),51,50))),VALUE(TRIM(MID(SUBSTITUTE(AA199,"/",REPT(" ",50)),101,50))))),IFERROR(DATEVALUE(INDEX(D199:K199,MIN(8,MAX(1,C199)))),"")))</f>
        <v/>
      </c>
      <c r="T199">
        <f>IF(B199="","",IF(AB199&lt;&gt;"",AB199,IFERROR(MATCH(SUBSTITUTE(SUBSTITUTE(P199," ",""),"　",""),入力!$AJ$5:$AJ$44,0),"")))</f>
        <v/>
      </c>
      <c r="U199">
        <f>IF(T199="","",INDEX(入力!$D$5:$D$44,T199))</f>
        <v/>
      </c>
      <c r="V199">
        <f>IF(B199="","",IF(T199="","要確認（名簿と照合できません）",IF(R199="","要確認（資格名がありません）",IF(S199="","要確認（取得日が読めません）",IF((IF(INDEX(入力!$N$5:$N$44,T199)=R199,1,0)+IF(INDEX(入力!$P$5:$P$44,T199)=R199,1,0)+IF(INDEX(入力!$R$5:$R$44,T199)=R199,1,0)+IF(INDEX(入力!$T$5:$T$44,T199)=R199,1,0)+IF(INDEX(入力!$V$5:$V$44,T199)=R199,1,0)+IF(INDEX(入力!$X$5:$X$44,T199)=R199,1,0))+(COUNTIFS($T$6:$T$205,T199,$R$6:$R$205,R199,$X$6:$X$205,"&lt;"&amp;X199))&gt;0,"重複","反映")))))</f>
        <v/>
      </c>
      <c r="W199">
        <f>IF(V199="反映",1,0)</f>
        <v/>
      </c>
      <c r="X199" t="n">
        <v>199</v>
      </c>
      <c r="Y199">
        <f>IF(W199=0,"",COUNTIFS($T$6:$T$205,T199,$W$6:$W$205,1,$S$6:$S$205,"&lt;"&amp;S199)+COUNTIFS($T$6:$T$205,T199,$W$6:$W$205,1,$S$6:$S$205,S199,$X$6:$X$205,"&lt;"&amp;X199)+1)</f>
        <v/>
      </c>
      <c r="Z199">
        <f>IF(Y199="","",T199&amp;"_"&amp;Y199)</f>
        <v/>
      </c>
      <c r="AA199">
        <f>SUBSTITUTE(SUBSTITUTE(SUBSTITUTE(SUBSTITUTE(SUBSTITUTE(INDEX(D199:K199,MIN(8,MAX(1,C199))),"年","/"),"月","/"),"日",""),"-","/"),".","/")</f>
        <v/>
      </c>
      <c r="AB199">
        <f>IFERROR(MATCH(O199,入力!$C$5:$C$44,0),"")</f>
        <v/>
      </c>
      <c r="AC199">
        <f>IF(AB199="","",INDEX(入力!$AJ$5:$AJ$44,AB199))</f>
        <v/>
      </c>
      <c r="AD199">
        <f>IF(INDEX($D199:$K199,IF(M199=1,2,1))=AC199,1,IF(INDEX($D199:$K199,IF(M199=1,2,1))&amp;INDEX($D199:$K199,IF(M199=1,2,1)+1)=AC199,2,IF(INDEX($D199:$K199,IF(M199=1,2,1))&amp;INDEX($D199:$K199,IF(M199=1,2,1)+1)&amp;INDEX($D199:$K199,IF(M199=1,2,1)+2)=AC199,3,IF(AB199&lt;&gt;"",2,IF(ISNUMBER(MATCH(INDEX($D199:$K199,IF(M199=1,2,1)),入力!$AJ$5:$AJ$44,0)),1,IF(ISNUMBER(MATCH(INDEX($D199:$K199,IF(M199=1,2,1))&amp;INDEX($D199:$K199,IF(M199=1,2,1)+1),入力!$AJ$5:$AJ$44,0)),2,IF(ISNUMBER(MATCH(INDEX($D199:$K199,IF(M199=1,2,1))&amp;INDEX($D199:$K199,IF(M199=1,2,1)+1)&amp;INDEX($D199:$K199,IF(M199=1,2,1)+2),入力!$AJ$5:$AJ$44,0)),3,2)))))))</f>
        <v/>
      </c>
    </row>
    <row r="200">
      <c r="A200" s="131" t="n"/>
      <c r="B200">
        <f>TRIM(SUBSTITUTE(SUBSTITUTE(SUBSTITUTE(A200,CHAR(9)," "),"　"," "),CHAR(160)," "))</f>
        <v/>
      </c>
      <c r="C200">
        <f>IF(B200="",0,LEN(B200)-LEN(SUBSTITUTE(B200," ",""))+1)</f>
        <v/>
      </c>
      <c r="D200">
        <f>IF(C200&gt;=1,TRIM(MID(SUBSTITUTE(B200," ",REPT(" ",200)),1,200)),"")</f>
        <v/>
      </c>
      <c r="E200">
        <f>IF(C200&gt;=2,TRIM(MID(SUBSTITUTE(B200," ",REPT(" ",200)),201,200)),"")</f>
        <v/>
      </c>
      <c r="F200">
        <f>IF(C200&gt;=3,TRIM(MID(SUBSTITUTE(B200," ",REPT(" ",200)),401,200)),"")</f>
        <v/>
      </c>
      <c r="G200">
        <f>IF(C200&gt;=4,TRIM(MID(SUBSTITUTE(B200," ",REPT(" ",200)),601,200)),"")</f>
        <v/>
      </c>
      <c r="H200">
        <f>IF(C200&gt;=5,TRIM(MID(SUBSTITUTE(B200," ",REPT(" ",200)),801,200)),"")</f>
        <v/>
      </c>
      <c r="I200">
        <f>IF(C200&gt;=6,TRIM(MID(SUBSTITUTE(B200," ",REPT(" ",200)),1001,200)),"")</f>
        <v/>
      </c>
      <c r="J200">
        <f>IF(C200&gt;=7,TRIM(MID(SUBSTITUTE(B200," ",REPT(" ",200)),1201,200)),"")</f>
        <v/>
      </c>
      <c r="K200">
        <f>IF(C200&gt;=8,TRIM(MID(SUBSTITUTE(B200," ",REPT(" ",200)),1401,200)),"")</f>
        <v/>
      </c>
      <c r="L200">
        <f>SUBSTITUTE(SUBSTITUTE(SUBSTITUTE(D200,"年","-"),"組","-"),"番","")</f>
        <v/>
      </c>
      <c r="M200">
        <f>IF(D200="",0,IF(ISNUMBER(VALUE(SUBSTITUTE(L200,"-",""))),1,0))</f>
        <v/>
      </c>
      <c r="N200">
        <f>IF(M200=0,"",IFERROR(VALUE(TRIM(MID(SUBSTITUTE(L200,"-",REPT(" ",100)),101,100))),""))</f>
        <v/>
      </c>
      <c r="O200">
        <f>IF(M200=0,"",IFERROR(VALUE(TRIM(RIGHT(SUBSTITUTE(L200,"-",REPT(" ",100)),100))),""))</f>
        <v/>
      </c>
      <c r="P200">
        <f>IF(B200="","",TRIM(INDEX($D200:$K200,IF(M200=1,2,1))&amp;IF(AD200&gt;=2," "&amp;INDEX($D200:$K200,IF(M200=1,2,1)+1),"")&amp;IF(AD200&gt;=3," "&amp;INDEX($D200:$K200,IF(M200=1,2,1)+2),"")))</f>
        <v/>
      </c>
      <c r="Q200">
        <f>IF(C200&lt;2,"",TRIM(IF(AND(2&gt;=(IF(M200=1,2,1)+AD200),2&lt;=C200-IF(S200="",0,1)),E200&amp;" ","")&amp;IF(AND(3&gt;=(IF(M200=1,2,1)+AD200),3&lt;=C200-IF(S200="",0,1)),F200&amp;" ","")&amp;IF(AND(4&gt;=(IF(M200=1,2,1)+AD200),4&lt;=C200-IF(S200="",0,1)),G200&amp;" ","")&amp;IF(AND(5&gt;=(IF(M200=1,2,1)+AD200),5&lt;=C200-IF(S200="",0,1)),H200&amp;" ","")&amp;IF(AND(6&gt;=(IF(M200=1,2,1)+AD200),6&lt;=C200-IF(S200="",0,1)),I200&amp;" ","")&amp;IF(AND(7&gt;=(IF(M200=1,2,1)+AD200),7&lt;=C200-IF(S200="",0,1)),J200&amp;" ","")&amp;IF(AND(8&gt;=(IF(M200=1,2,1)+AD200),8&lt;=C200-IF(S200="",0,1)),K200&amp;" ","")))</f>
        <v/>
      </c>
      <c r="R200">
        <f>IF(Q200="","",IFERROR(INDEX(資格マスタ!$B:$B,MATCH(ASC(SUBSTITUTE(SUBSTITUTE(Q200," ",""),"　","")),資格マスタ!$D:$D,0)),Q200))</f>
        <v/>
      </c>
      <c r="S200" s="132">
        <f>IF(C200&lt;2,"",IFERROR(IF(OR(LEFT(INDEX(D200:K200,MIN(8,MAX(1,C200))),2)="令和",LEFT(INDEX(D200:K200,MIN(8,MAX(1,C200))),2)="平成",LEFT(INDEX(D200:K200,MIN(8,MAX(1,C200))),2)="昭和"),DATE(VALUE(MID(INDEX(D200:K200,MIN(8,MAX(1,C200))),3,FIND("年",INDEX(D200:K200,MIN(8,MAX(1,C200))))-3))+IF(LEFT(INDEX(D200:K200,MIN(8,MAX(1,C200))),2)="令和",2018,IF(LEFT(INDEX(D200:K200,MIN(8,MAX(1,C200))),2)="平成",1988,1925)),VALUE(MID(INDEX(D200:K200,MIN(8,MAX(1,C200))),FIND("年",INDEX(D200:K200,MIN(8,MAX(1,C200))))+1,FIND("月",INDEX(D200:K200,MIN(8,MAX(1,C200))))-FIND("年",INDEX(D200:K200,MIN(8,MAX(1,C200))))-1)),VALUE(SUBSTITUTE(MID(INDEX(D200:K200,MIN(8,MAX(1,C200))),FIND("月",INDEX(D200:K200,MIN(8,MAX(1,C200))))+1,10),"日",""))),DATE(VALUE(TRIM(MID(SUBSTITUTE(AA200,"/",REPT(" ",50)),1,50))),VALUE(TRIM(MID(SUBSTITUTE(AA200,"/",REPT(" ",50)),51,50))),VALUE(TRIM(MID(SUBSTITUTE(AA200,"/",REPT(" ",50)),101,50))))),IFERROR(DATEVALUE(INDEX(D200:K200,MIN(8,MAX(1,C200)))),"")))</f>
        <v/>
      </c>
      <c r="T200">
        <f>IF(B200="","",IF(AB200&lt;&gt;"",AB200,IFERROR(MATCH(SUBSTITUTE(SUBSTITUTE(P200," ",""),"　",""),入力!$AJ$5:$AJ$44,0),"")))</f>
        <v/>
      </c>
      <c r="U200">
        <f>IF(T200="","",INDEX(入力!$D$5:$D$44,T200))</f>
        <v/>
      </c>
      <c r="V200">
        <f>IF(B200="","",IF(T200="","要確認（名簿と照合できません）",IF(R200="","要確認（資格名がありません）",IF(S200="","要確認（取得日が読めません）",IF((IF(INDEX(入力!$N$5:$N$44,T200)=R200,1,0)+IF(INDEX(入力!$P$5:$P$44,T200)=R200,1,0)+IF(INDEX(入力!$R$5:$R$44,T200)=R200,1,0)+IF(INDEX(入力!$T$5:$T$44,T200)=R200,1,0)+IF(INDEX(入力!$V$5:$V$44,T200)=R200,1,0)+IF(INDEX(入力!$X$5:$X$44,T200)=R200,1,0))+(COUNTIFS($T$6:$T$205,T200,$R$6:$R$205,R200,$X$6:$X$205,"&lt;"&amp;X200))&gt;0,"重複","反映")))))</f>
        <v/>
      </c>
      <c r="W200">
        <f>IF(V200="反映",1,0)</f>
        <v/>
      </c>
      <c r="X200" t="n">
        <v>200</v>
      </c>
      <c r="Y200">
        <f>IF(W200=0,"",COUNTIFS($T$6:$T$205,T200,$W$6:$W$205,1,$S$6:$S$205,"&lt;"&amp;S200)+COUNTIFS($T$6:$T$205,T200,$W$6:$W$205,1,$S$6:$S$205,S200,$X$6:$X$205,"&lt;"&amp;X200)+1)</f>
        <v/>
      </c>
      <c r="Z200">
        <f>IF(Y200="","",T200&amp;"_"&amp;Y200)</f>
        <v/>
      </c>
      <c r="AA200">
        <f>SUBSTITUTE(SUBSTITUTE(SUBSTITUTE(SUBSTITUTE(SUBSTITUTE(INDEX(D200:K200,MIN(8,MAX(1,C200))),"年","/"),"月","/"),"日",""),"-","/"),".","/")</f>
        <v/>
      </c>
      <c r="AB200">
        <f>IFERROR(MATCH(O200,入力!$C$5:$C$44,0),"")</f>
        <v/>
      </c>
      <c r="AC200">
        <f>IF(AB200="","",INDEX(入力!$AJ$5:$AJ$44,AB200))</f>
        <v/>
      </c>
      <c r="AD200">
        <f>IF(INDEX($D200:$K200,IF(M200=1,2,1))=AC200,1,IF(INDEX($D200:$K200,IF(M200=1,2,1))&amp;INDEX($D200:$K200,IF(M200=1,2,1)+1)=AC200,2,IF(INDEX($D200:$K200,IF(M200=1,2,1))&amp;INDEX($D200:$K200,IF(M200=1,2,1)+1)&amp;INDEX($D200:$K200,IF(M200=1,2,1)+2)=AC200,3,IF(AB200&lt;&gt;"",2,IF(ISNUMBER(MATCH(INDEX($D200:$K200,IF(M200=1,2,1)),入力!$AJ$5:$AJ$44,0)),1,IF(ISNUMBER(MATCH(INDEX($D200:$K200,IF(M200=1,2,1))&amp;INDEX($D200:$K200,IF(M200=1,2,1)+1),入力!$AJ$5:$AJ$44,0)),2,IF(ISNUMBER(MATCH(INDEX($D200:$K200,IF(M200=1,2,1))&amp;INDEX($D200:$K200,IF(M200=1,2,1)+1)&amp;INDEX($D200:$K200,IF(M200=1,2,1)+2),入力!$AJ$5:$AJ$44,0)),3,2)))))))</f>
        <v/>
      </c>
    </row>
    <row r="201">
      <c r="A201" s="131" t="n"/>
      <c r="B201">
        <f>TRIM(SUBSTITUTE(SUBSTITUTE(SUBSTITUTE(A201,CHAR(9)," "),"　"," "),CHAR(160)," "))</f>
        <v/>
      </c>
      <c r="C201">
        <f>IF(B201="",0,LEN(B201)-LEN(SUBSTITUTE(B201," ",""))+1)</f>
        <v/>
      </c>
      <c r="D201">
        <f>IF(C201&gt;=1,TRIM(MID(SUBSTITUTE(B201," ",REPT(" ",200)),1,200)),"")</f>
        <v/>
      </c>
      <c r="E201">
        <f>IF(C201&gt;=2,TRIM(MID(SUBSTITUTE(B201," ",REPT(" ",200)),201,200)),"")</f>
        <v/>
      </c>
      <c r="F201">
        <f>IF(C201&gt;=3,TRIM(MID(SUBSTITUTE(B201," ",REPT(" ",200)),401,200)),"")</f>
        <v/>
      </c>
      <c r="G201">
        <f>IF(C201&gt;=4,TRIM(MID(SUBSTITUTE(B201," ",REPT(" ",200)),601,200)),"")</f>
        <v/>
      </c>
      <c r="H201">
        <f>IF(C201&gt;=5,TRIM(MID(SUBSTITUTE(B201," ",REPT(" ",200)),801,200)),"")</f>
        <v/>
      </c>
      <c r="I201">
        <f>IF(C201&gt;=6,TRIM(MID(SUBSTITUTE(B201," ",REPT(" ",200)),1001,200)),"")</f>
        <v/>
      </c>
      <c r="J201">
        <f>IF(C201&gt;=7,TRIM(MID(SUBSTITUTE(B201," ",REPT(" ",200)),1201,200)),"")</f>
        <v/>
      </c>
      <c r="K201">
        <f>IF(C201&gt;=8,TRIM(MID(SUBSTITUTE(B201," ",REPT(" ",200)),1401,200)),"")</f>
        <v/>
      </c>
      <c r="L201">
        <f>SUBSTITUTE(SUBSTITUTE(SUBSTITUTE(D201,"年","-"),"組","-"),"番","")</f>
        <v/>
      </c>
      <c r="M201">
        <f>IF(D201="",0,IF(ISNUMBER(VALUE(SUBSTITUTE(L201,"-",""))),1,0))</f>
        <v/>
      </c>
      <c r="N201">
        <f>IF(M201=0,"",IFERROR(VALUE(TRIM(MID(SUBSTITUTE(L201,"-",REPT(" ",100)),101,100))),""))</f>
        <v/>
      </c>
      <c r="O201">
        <f>IF(M201=0,"",IFERROR(VALUE(TRIM(RIGHT(SUBSTITUTE(L201,"-",REPT(" ",100)),100))),""))</f>
        <v/>
      </c>
      <c r="P201">
        <f>IF(B201="","",TRIM(INDEX($D201:$K201,IF(M201=1,2,1))&amp;IF(AD201&gt;=2," "&amp;INDEX($D201:$K201,IF(M201=1,2,1)+1),"")&amp;IF(AD201&gt;=3," "&amp;INDEX($D201:$K201,IF(M201=1,2,1)+2),"")))</f>
        <v/>
      </c>
      <c r="Q201">
        <f>IF(C201&lt;2,"",TRIM(IF(AND(2&gt;=(IF(M201=1,2,1)+AD201),2&lt;=C201-IF(S201="",0,1)),E201&amp;" ","")&amp;IF(AND(3&gt;=(IF(M201=1,2,1)+AD201),3&lt;=C201-IF(S201="",0,1)),F201&amp;" ","")&amp;IF(AND(4&gt;=(IF(M201=1,2,1)+AD201),4&lt;=C201-IF(S201="",0,1)),G201&amp;" ","")&amp;IF(AND(5&gt;=(IF(M201=1,2,1)+AD201),5&lt;=C201-IF(S201="",0,1)),H201&amp;" ","")&amp;IF(AND(6&gt;=(IF(M201=1,2,1)+AD201),6&lt;=C201-IF(S201="",0,1)),I201&amp;" ","")&amp;IF(AND(7&gt;=(IF(M201=1,2,1)+AD201),7&lt;=C201-IF(S201="",0,1)),J201&amp;" ","")&amp;IF(AND(8&gt;=(IF(M201=1,2,1)+AD201),8&lt;=C201-IF(S201="",0,1)),K201&amp;" ","")))</f>
        <v/>
      </c>
      <c r="R201">
        <f>IF(Q201="","",IFERROR(INDEX(資格マスタ!$B:$B,MATCH(ASC(SUBSTITUTE(SUBSTITUTE(Q201," ",""),"　","")),資格マスタ!$D:$D,0)),Q201))</f>
        <v/>
      </c>
      <c r="S201" s="132">
        <f>IF(C201&lt;2,"",IFERROR(IF(OR(LEFT(INDEX(D201:K201,MIN(8,MAX(1,C201))),2)="令和",LEFT(INDEX(D201:K201,MIN(8,MAX(1,C201))),2)="平成",LEFT(INDEX(D201:K201,MIN(8,MAX(1,C201))),2)="昭和"),DATE(VALUE(MID(INDEX(D201:K201,MIN(8,MAX(1,C201))),3,FIND("年",INDEX(D201:K201,MIN(8,MAX(1,C201))))-3))+IF(LEFT(INDEX(D201:K201,MIN(8,MAX(1,C201))),2)="令和",2018,IF(LEFT(INDEX(D201:K201,MIN(8,MAX(1,C201))),2)="平成",1988,1925)),VALUE(MID(INDEX(D201:K201,MIN(8,MAX(1,C201))),FIND("年",INDEX(D201:K201,MIN(8,MAX(1,C201))))+1,FIND("月",INDEX(D201:K201,MIN(8,MAX(1,C201))))-FIND("年",INDEX(D201:K201,MIN(8,MAX(1,C201))))-1)),VALUE(SUBSTITUTE(MID(INDEX(D201:K201,MIN(8,MAX(1,C201))),FIND("月",INDEX(D201:K201,MIN(8,MAX(1,C201))))+1,10),"日",""))),DATE(VALUE(TRIM(MID(SUBSTITUTE(AA201,"/",REPT(" ",50)),1,50))),VALUE(TRIM(MID(SUBSTITUTE(AA201,"/",REPT(" ",50)),51,50))),VALUE(TRIM(MID(SUBSTITUTE(AA201,"/",REPT(" ",50)),101,50))))),IFERROR(DATEVALUE(INDEX(D201:K201,MIN(8,MAX(1,C201)))),"")))</f>
        <v/>
      </c>
      <c r="T201">
        <f>IF(B201="","",IF(AB201&lt;&gt;"",AB201,IFERROR(MATCH(SUBSTITUTE(SUBSTITUTE(P201," ",""),"　",""),入力!$AJ$5:$AJ$44,0),"")))</f>
        <v/>
      </c>
      <c r="U201">
        <f>IF(T201="","",INDEX(入力!$D$5:$D$44,T201))</f>
        <v/>
      </c>
      <c r="V201">
        <f>IF(B201="","",IF(T201="","要確認（名簿と照合できません）",IF(R201="","要確認（資格名がありません）",IF(S201="","要確認（取得日が読めません）",IF((IF(INDEX(入力!$N$5:$N$44,T201)=R201,1,0)+IF(INDEX(入力!$P$5:$P$44,T201)=R201,1,0)+IF(INDEX(入力!$R$5:$R$44,T201)=R201,1,0)+IF(INDEX(入力!$T$5:$T$44,T201)=R201,1,0)+IF(INDEX(入力!$V$5:$V$44,T201)=R201,1,0)+IF(INDEX(入力!$X$5:$X$44,T201)=R201,1,0))+(COUNTIFS($T$6:$T$205,T201,$R$6:$R$205,R201,$X$6:$X$205,"&lt;"&amp;X201))&gt;0,"重複","反映")))))</f>
        <v/>
      </c>
      <c r="W201">
        <f>IF(V201="反映",1,0)</f>
        <v/>
      </c>
      <c r="X201" t="n">
        <v>201</v>
      </c>
      <c r="Y201">
        <f>IF(W201=0,"",COUNTIFS($T$6:$T$205,T201,$W$6:$W$205,1,$S$6:$S$205,"&lt;"&amp;S201)+COUNTIFS($T$6:$T$205,T201,$W$6:$W$205,1,$S$6:$S$205,S201,$X$6:$X$205,"&lt;"&amp;X201)+1)</f>
        <v/>
      </c>
      <c r="Z201">
        <f>IF(Y201="","",T201&amp;"_"&amp;Y201)</f>
        <v/>
      </c>
      <c r="AA201">
        <f>SUBSTITUTE(SUBSTITUTE(SUBSTITUTE(SUBSTITUTE(SUBSTITUTE(INDEX(D201:K201,MIN(8,MAX(1,C201))),"年","/"),"月","/"),"日",""),"-","/"),".","/")</f>
        <v/>
      </c>
      <c r="AB201">
        <f>IFERROR(MATCH(O201,入力!$C$5:$C$44,0),"")</f>
        <v/>
      </c>
      <c r="AC201">
        <f>IF(AB201="","",INDEX(入力!$AJ$5:$AJ$44,AB201))</f>
        <v/>
      </c>
      <c r="AD201">
        <f>IF(INDEX($D201:$K201,IF(M201=1,2,1))=AC201,1,IF(INDEX($D201:$K201,IF(M201=1,2,1))&amp;INDEX($D201:$K201,IF(M201=1,2,1)+1)=AC201,2,IF(INDEX($D201:$K201,IF(M201=1,2,1))&amp;INDEX($D201:$K201,IF(M201=1,2,1)+1)&amp;INDEX($D201:$K201,IF(M201=1,2,1)+2)=AC201,3,IF(AB201&lt;&gt;"",2,IF(ISNUMBER(MATCH(INDEX($D201:$K201,IF(M201=1,2,1)),入力!$AJ$5:$AJ$44,0)),1,IF(ISNUMBER(MATCH(INDEX($D201:$K201,IF(M201=1,2,1))&amp;INDEX($D201:$K201,IF(M201=1,2,1)+1),入力!$AJ$5:$AJ$44,0)),2,IF(ISNUMBER(MATCH(INDEX($D201:$K201,IF(M201=1,2,1))&amp;INDEX($D201:$K201,IF(M201=1,2,1)+1)&amp;INDEX($D201:$K201,IF(M201=1,2,1)+2),入力!$AJ$5:$AJ$44,0)),3,2)))))))</f>
        <v/>
      </c>
    </row>
    <row r="202">
      <c r="A202" s="131" t="n"/>
      <c r="B202">
        <f>TRIM(SUBSTITUTE(SUBSTITUTE(SUBSTITUTE(A202,CHAR(9)," "),"　"," "),CHAR(160)," "))</f>
        <v/>
      </c>
      <c r="C202">
        <f>IF(B202="",0,LEN(B202)-LEN(SUBSTITUTE(B202," ",""))+1)</f>
        <v/>
      </c>
      <c r="D202">
        <f>IF(C202&gt;=1,TRIM(MID(SUBSTITUTE(B202," ",REPT(" ",200)),1,200)),"")</f>
        <v/>
      </c>
      <c r="E202">
        <f>IF(C202&gt;=2,TRIM(MID(SUBSTITUTE(B202," ",REPT(" ",200)),201,200)),"")</f>
        <v/>
      </c>
      <c r="F202">
        <f>IF(C202&gt;=3,TRIM(MID(SUBSTITUTE(B202," ",REPT(" ",200)),401,200)),"")</f>
        <v/>
      </c>
      <c r="G202">
        <f>IF(C202&gt;=4,TRIM(MID(SUBSTITUTE(B202," ",REPT(" ",200)),601,200)),"")</f>
        <v/>
      </c>
      <c r="H202">
        <f>IF(C202&gt;=5,TRIM(MID(SUBSTITUTE(B202," ",REPT(" ",200)),801,200)),"")</f>
        <v/>
      </c>
      <c r="I202">
        <f>IF(C202&gt;=6,TRIM(MID(SUBSTITUTE(B202," ",REPT(" ",200)),1001,200)),"")</f>
        <v/>
      </c>
      <c r="J202">
        <f>IF(C202&gt;=7,TRIM(MID(SUBSTITUTE(B202," ",REPT(" ",200)),1201,200)),"")</f>
        <v/>
      </c>
      <c r="K202">
        <f>IF(C202&gt;=8,TRIM(MID(SUBSTITUTE(B202," ",REPT(" ",200)),1401,200)),"")</f>
        <v/>
      </c>
      <c r="L202">
        <f>SUBSTITUTE(SUBSTITUTE(SUBSTITUTE(D202,"年","-"),"組","-"),"番","")</f>
        <v/>
      </c>
      <c r="M202">
        <f>IF(D202="",0,IF(ISNUMBER(VALUE(SUBSTITUTE(L202,"-",""))),1,0))</f>
        <v/>
      </c>
      <c r="N202">
        <f>IF(M202=0,"",IFERROR(VALUE(TRIM(MID(SUBSTITUTE(L202,"-",REPT(" ",100)),101,100))),""))</f>
        <v/>
      </c>
      <c r="O202">
        <f>IF(M202=0,"",IFERROR(VALUE(TRIM(RIGHT(SUBSTITUTE(L202,"-",REPT(" ",100)),100))),""))</f>
        <v/>
      </c>
      <c r="P202">
        <f>IF(B202="","",TRIM(INDEX($D202:$K202,IF(M202=1,2,1))&amp;IF(AD202&gt;=2," "&amp;INDEX($D202:$K202,IF(M202=1,2,1)+1),"")&amp;IF(AD202&gt;=3," "&amp;INDEX($D202:$K202,IF(M202=1,2,1)+2),"")))</f>
        <v/>
      </c>
      <c r="Q202">
        <f>IF(C202&lt;2,"",TRIM(IF(AND(2&gt;=(IF(M202=1,2,1)+AD202),2&lt;=C202-IF(S202="",0,1)),E202&amp;" ","")&amp;IF(AND(3&gt;=(IF(M202=1,2,1)+AD202),3&lt;=C202-IF(S202="",0,1)),F202&amp;" ","")&amp;IF(AND(4&gt;=(IF(M202=1,2,1)+AD202),4&lt;=C202-IF(S202="",0,1)),G202&amp;" ","")&amp;IF(AND(5&gt;=(IF(M202=1,2,1)+AD202),5&lt;=C202-IF(S202="",0,1)),H202&amp;" ","")&amp;IF(AND(6&gt;=(IF(M202=1,2,1)+AD202),6&lt;=C202-IF(S202="",0,1)),I202&amp;" ","")&amp;IF(AND(7&gt;=(IF(M202=1,2,1)+AD202),7&lt;=C202-IF(S202="",0,1)),J202&amp;" ","")&amp;IF(AND(8&gt;=(IF(M202=1,2,1)+AD202),8&lt;=C202-IF(S202="",0,1)),K202&amp;" ","")))</f>
        <v/>
      </c>
      <c r="R202">
        <f>IF(Q202="","",IFERROR(INDEX(資格マスタ!$B:$B,MATCH(ASC(SUBSTITUTE(SUBSTITUTE(Q202," ",""),"　","")),資格マスタ!$D:$D,0)),Q202))</f>
        <v/>
      </c>
      <c r="S202" s="132">
        <f>IF(C202&lt;2,"",IFERROR(IF(OR(LEFT(INDEX(D202:K202,MIN(8,MAX(1,C202))),2)="令和",LEFT(INDEX(D202:K202,MIN(8,MAX(1,C202))),2)="平成",LEFT(INDEX(D202:K202,MIN(8,MAX(1,C202))),2)="昭和"),DATE(VALUE(MID(INDEX(D202:K202,MIN(8,MAX(1,C202))),3,FIND("年",INDEX(D202:K202,MIN(8,MAX(1,C202))))-3))+IF(LEFT(INDEX(D202:K202,MIN(8,MAX(1,C202))),2)="令和",2018,IF(LEFT(INDEX(D202:K202,MIN(8,MAX(1,C202))),2)="平成",1988,1925)),VALUE(MID(INDEX(D202:K202,MIN(8,MAX(1,C202))),FIND("年",INDEX(D202:K202,MIN(8,MAX(1,C202))))+1,FIND("月",INDEX(D202:K202,MIN(8,MAX(1,C202))))-FIND("年",INDEX(D202:K202,MIN(8,MAX(1,C202))))-1)),VALUE(SUBSTITUTE(MID(INDEX(D202:K202,MIN(8,MAX(1,C202))),FIND("月",INDEX(D202:K202,MIN(8,MAX(1,C202))))+1,10),"日",""))),DATE(VALUE(TRIM(MID(SUBSTITUTE(AA202,"/",REPT(" ",50)),1,50))),VALUE(TRIM(MID(SUBSTITUTE(AA202,"/",REPT(" ",50)),51,50))),VALUE(TRIM(MID(SUBSTITUTE(AA202,"/",REPT(" ",50)),101,50))))),IFERROR(DATEVALUE(INDEX(D202:K202,MIN(8,MAX(1,C202)))),"")))</f>
        <v/>
      </c>
      <c r="T202">
        <f>IF(B202="","",IF(AB202&lt;&gt;"",AB202,IFERROR(MATCH(SUBSTITUTE(SUBSTITUTE(P202," ",""),"　",""),入力!$AJ$5:$AJ$44,0),"")))</f>
        <v/>
      </c>
      <c r="U202">
        <f>IF(T202="","",INDEX(入力!$D$5:$D$44,T202))</f>
        <v/>
      </c>
      <c r="V202">
        <f>IF(B202="","",IF(T202="","要確認（名簿と照合できません）",IF(R202="","要確認（資格名がありません）",IF(S202="","要確認（取得日が読めません）",IF((IF(INDEX(入力!$N$5:$N$44,T202)=R202,1,0)+IF(INDEX(入力!$P$5:$P$44,T202)=R202,1,0)+IF(INDEX(入力!$R$5:$R$44,T202)=R202,1,0)+IF(INDEX(入力!$T$5:$T$44,T202)=R202,1,0)+IF(INDEX(入力!$V$5:$V$44,T202)=R202,1,0)+IF(INDEX(入力!$X$5:$X$44,T202)=R202,1,0))+(COUNTIFS($T$6:$T$205,T202,$R$6:$R$205,R202,$X$6:$X$205,"&lt;"&amp;X202))&gt;0,"重複","反映")))))</f>
        <v/>
      </c>
      <c r="W202">
        <f>IF(V202="反映",1,0)</f>
        <v/>
      </c>
      <c r="X202" t="n">
        <v>202</v>
      </c>
      <c r="Y202">
        <f>IF(W202=0,"",COUNTIFS($T$6:$T$205,T202,$W$6:$W$205,1,$S$6:$S$205,"&lt;"&amp;S202)+COUNTIFS($T$6:$T$205,T202,$W$6:$W$205,1,$S$6:$S$205,S202,$X$6:$X$205,"&lt;"&amp;X202)+1)</f>
        <v/>
      </c>
      <c r="Z202">
        <f>IF(Y202="","",T202&amp;"_"&amp;Y202)</f>
        <v/>
      </c>
      <c r="AA202">
        <f>SUBSTITUTE(SUBSTITUTE(SUBSTITUTE(SUBSTITUTE(SUBSTITUTE(INDEX(D202:K202,MIN(8,MAX(1,C202))),"年","/"),"月","/"),"日",""),"-","/"),".","/")</f>
        <v/>
      </c>
      <c r="AB202">
        <f>IFERROR(MATCH(O202,入力!$C$5:$C$44,0),"")</f>
        <v/>
      </c>
      <c r="AC202">
        <f>IF(AB202="","",INDEX(入力!$AJ$5:$AJ$44,AB202))</f>
        <v/>
      </c>
      <c r="AD202">
        <f>IF(INDEX($D202:$K202,IF(M202=1,2,1))=AC202,1,IF(INDEX($D202:$K202,IF(M202=1,2,1))&amp;INDEX($D202:$K202,IF(M202=1,2,1)+1)=AC202,2,IF(INDEX($D202:$K202,IF(M202=1,2,1))&amp;INDEX($D202:$K202,IF(M202=1,2,1)+1)&amp;INDEX($D202:$K202,IF(M202=1,2,1)+2)=AC202,3,IF(AB202&lt;&gt;"",2,IF(ISNUMBER(MATCH(INDEX($D202:$K202,IF(M202=1,2,1)),入力!$AJ$5:$AJ$44,0)),1,IF(ISNUMBER(MATCH(INDEX($D202:$K202,IF(M202=1,2,1))&amp;INDEX($D202:$K202,IF(M202=1,2,1)+1),入力!$AJ$5:$AJ$44,0)),2,IF(ISNUMBER(MATCH(INDEX($D202:$K202,IF(M202=1,2,1))&amp;INDEX($D202:$K202,IF(M202=1,2,1)+1)&amp;INDEX($D202:$K202,IF(M202=1,2,1)+2),入力!$AJ$5:$AJ$44,0)),3,2)))))))</f>
        <v/>
      </c>
    </row>
    <row r="203">
      <c r="A203" s="131" t="n"/>
      <c r="B203">
        <f>TRIM(SUBSTITUTE(SUBSTITUTE(SUBSTITUTE(A203,CHAR(9)," "),"　"," "),CHAR(160)," "))</f>
        <v/>
      </c>
      <c r="C203">
        <f>IF(B203="",0,LEN(B203)-LEN(SUBSTITUTE(B203," ",""))+1)</f>
        <v/>
      </c>
      <c r="D203">
        <f>IF(C203&gt;=1,TRIM(MID(SUBSTITUTE(B203," ",REPT(" ",200)),1,200)),"")</f>
        <v/>
      </c>
      <c r="E203">
        <f>IF(C203&gt;=2,TRIM(MID(SUBSTITUTE(B203," ",REPT(" ",200)),201,200)),"")</f>
        <v/>
      </c>
      <c r="F203">
        <f>IF(C203&gt;=3,TRIM(MID(SUBSTITUTE(B203," ",REPT(" ",200)),401,200)),"")</f>
        <v/>
      </c>
      <c r="G203">
        <f>IF(C203&gt;=4,TRIM(MID(SUBSTITUTE(B203," ",REPT(" ",200)),601,200)),"")</f>
        <v/>
      </c>
      <c r="H203">
        <f>IF(C203&gt;=5,TRIM(MID(SUBSTITUTE(B203," ",REPT(" ",200)),801,200)),"")</f>
        <v/>
      </c>
      <c r="I203">
        <f>IF(C203&gt;=6,TRIM(MID(SUBSTITUTE(B203," ",REPT(" ",200)),1001,200)),"")</f>
        <v/>
      </c>
      <c r="J203">
        <f>IF(C203&gt;=7,TRIM(MID(SUBSTITUTE(B203," ",REPT(" ",200)),1201,200)),"")</f>
        <v/>
      </c>
      <c r="K203">
        <f>IF(C203&gt;=8,TRIM(MID(SUBSTITUTE(B203," ",REPT(" ",200)),1401,200)),"")</f>
        <v/>
      </c>
      <c r="L203">
        <f>SUBSTITUTE(SUBSTITUTE(SUBSTITUTE(D203,"年","-"),"組","-"),"番","")</f>
        <v/>
      </c>
      <c r="M203">
        <f>IF(D203="",0,IF(ISNUMBER(VALUE(SUBSTITUTE(L203,"-",""))),1,0))</f>
        <v/>
      </c>
      <c r="N203">
        <f>IF(M203=0,"",IFERROR(VALUE(TRIM(MID(SUBSTITUTE(L203,"-",REPT(" ",100)),101,100))),""))</f>
        <v/>
      </c>
      <c r="O203">
        <f>IF(M203=0,"",IFERROR(VALUE(TRIM(RIGHT(SUBSTITUTE(L203,"-",REPT(" ",100)),100))),""))</f>
        <v/>
      </c>
      <c r="P203">
        <f>IF(B203="","",TRIM(INDEX($D203:$K203,IF(M203=1,2,1))&amp;IF(AD203&gt;=2," "&amp;INDEX($D203:$K203,IF(M203=1,2,1)+1),"")&amp;IF(AD203&gt;=3," "&amp;INDEX($D203:$K203,IF(M203=1,2,1)+2),"")))</f>
        <v/>
      </c>
      <c r="Q203">
        <f>IF(C203&lt;2,"",TRIM(IF(AND(2&gt;=(IF(M203=1,2,1)+AD203),2&lt;=C203-IF(S203="",0,1)),E203&amp;" ","")&amp;IF(AND(3&gt;=(IF(M203=1,2,1)+AD203),3&lt;=C203-IF(S203="",0,1)),F203&amp;" ","")&amp;IF(AND(4&gt;=(IF(M203=1,2,1)+AD203),4&lt;=C203-IF(S203="",0,1)),G203&amp;" ","")&amp;IF(AND(5&gt;=(IF(M203=1,2,1)+AD203),5&lt;=C203-IF(S203="",0,1)),H203&amp;" ","")&amp;IF(AND(6&gt;=(IF(M203=1,2,1)+AD203),6&lt;=C203-IF(S203="",0,1)),I203&amp;" ","")&amp;IF(AND(7&gt;=(IF(M203=1,2,1)+AD203),7&lt;=C203-IF(S203="",0,1)),J203&amp;" ","")&amp;IF(AND(8&gt;=(IF(M203=1,2,1)+AD203),8&lt;=C203-IF(S203="",0,1)),K203&amp;" ","")))</f>
        <v/>
      </c>
      <c r="R203">
        <f>IF(Q203="","",IFERROR(INDEX(資格マスタ!$B:$B,MATCH(ASC(SUBSTITUTE(SUBSTITUTE(Q203," ",""),"　","")),資格マスタ!$D:$D,0)),Q203))</f>
        <v/>
      </c>
      <c r="S203" s="132">
        <f>IF(C203&lt;2,"",IFERROR(IF(OR(LEFT(INDEX(D203:K203,MIN(8,MAX(1,C203))),2)="令和",LEFT(INDEX(D203:K203,MIN(8,MAX(1,C203))),2)="平成",LEFT(INDEX(D203:K203,MIN(8,MAX(1,C203))),2)="昭和"),DATE(VALUE(MID(INDEX(D203:K203,MIN(8,MAX(1,C203))),3,FIND("年",INDEX(D203:K203,MIN(8,MAX(1,C203))))-3))+IF(LEFT(INDEX(D203:K203,MIN(8,MAX(1,C203))),2)="令和",2018,IF(LEFT(INDEX(D203:K203,MIN(8,MAX(1,C203))),2)="平成",1988,1925)),VALUE(MID(INDEX(D203:K203,MIN(8,MAX(1,C203))),FIND("年",INDEX(D203:K203,MIN(8,MAX(1,C203))))+1,FIND("月",INDEX(D203:K203,MIN(8,MAX(1,C203))))-FIND("年",INDEX(D203:K203,MIN(8,MAX(1,C203))))-1)),VALUE(SUBSTITUTE(MID(INDEX(D203:K203,MIN(8,MAX(1,C203))),FIND("月",INDEX(D203:K203,MIN(8,MAX(1,C203))))+1,10),"日",""))),DATE(VALUE(TRIM(MID(SUBSTITUTE(AA203,"/",REPT(" ",50)),1,50))),VALUE(TRIM(MID(SUBSTITUTE(AA203,"/",REPT(" ",50)),51,50))),VALUE(TRIM(MID(SUBSTITUTE(AA203,"/",REPT(" ",50)),101,50))))),IFERROR(DATEVALUE(INDEX(D203:K203,MIN(8,MAX(1,C203)))),"")))</f>
        <v/>
      </c>
      <c r="T203">
        <f>IF(B203="","",IF(AB203&lt;&gt;"",AB203,IFERROR(MATCH(SUBSTITUTE(SUBSTITUTE(P203," ",""),"　",""),入力!$AJ$5:$AJ$44,0),"")))</f>
        <v/>
      </c>
      <c r="U203">
        <f>IF(T203="","",INDEX(入力!$D$5:$D$44,T203))</f>
        <v/>
      </c>
      <c r="V203">
        <f>IF(B203="","",IF(T203="","要確認（名簿と照合できません）",IF(R203="","要確認（資格名がありません）",IF(S203="","要確認（取得日が読めません）",IF((IF(INDEX(入力!$N$5:$N$44,T203)=R203,1,0)+IF(INDEX(入力!$P$5:$P$44,T203)=R203,1,0)+IF(INDEX(入力!$R$5:$R$44,T203)=R203,1,0)+IF(INDEX(入力!$T$5:$T$44,T203)=R203,1,0)+IF(INDEX(入力!$V$5:$V$44,T203)=R203,1,0)+IF(INDEX(入力!$X$5:$X$44,T203)=R203,1,0))+(COUNTIFS($T$6:$T$205,T203,$R$6:$R$205,R203,$X$6:$X$205,"&lt;"&amp;X203))&gt;0,"重複","反映")))))</f>
        <v/>
      </c>
      <c r="W203">
        <f>IF(V203="反映",1,0)</f>
        <v/>
      </c>
      <c r="X203" t="n">
        <v>203</v>
      </c>
      <c r="Y203">
        <f>IF(W203=0,"",COUNTIFS($T$6:$T$205,T203,$W$6:$W$205,1,$S$6:$S$205,"&lt;"&amp;S203)+COUNTIFS($T$6:$T$205,T203,$W$6:$W$205,1,$S$6:$S$205,S203,$X$6:$X$205,"&lt;"&amp;X203)+1)</f>
        <v/>
      </c>
      <c r="Z203">
        <f>IF(Y203="","",T203&amp;"_"&amp;Y203)</f>
        <v/>
      </c>
      <c r="AA203">
        <f>SUBSTITUTE(SUBSTITUTE(SUBSTITUTE(SUBSTITUTE(SUBSTITUTE(INDEX(D203:K203,MIN(8,MAX(1,C203))),"年","/"),"月","/"),"日",""),"-","/"),".","/")</f>
        <v/>
      </c>
      <c r="AB203">
        <f>IFERROR(MATCH(O203,入力!$C$5:$C$44,0),"")</f>
        <v/>
      </c>
      <c r="AC203">
        <f>IF(AB203="","",INDEX(入力!$AJ$5:$AJ$44,AB203))</f>
        <v/>
      </c>
      <c r="AD203">
        <f>IF(INDEX($D203:$K203,IF(M203=1,2,1))=AC203,1,IF(INDEX($D203:$K203,IF(M203=1,2,1))&amp;INDEX($D203:$K203,IF(M203=1,2,1)+1)=AC203,2,IF(INDEX($D203:$K203,IF(M203=1,2,1))&amp;INDEX($D203:$K203,IF(M203=1,2,1)+1)&amp;INDEX($D203:$K203,IF(M203=1,2,1)+2)=AC203,3,IF(AB203&lt;&gt;"",2,IF(ISNUMBER(MATCH(INDEX($D203:$K203,IF(M203=1,2,1)),入力!$AJ$5:$AJ$44,0)),1,IF(ISNUMBER(MATCH(INDEX($D203:$K203,IF(M203=1,2,1))&amp;INDEX($D203:$K203,IF(M203=1,2,1)+1),入力!$AJ$5:$AJ$44,0)),2,IF(ISNUMBER(MATCH(INDEX($D203:$K203,IF(M203=1,2,1))&amp;INDEX($D203:$K203,IF(M203=1,2,1)+1)&amp;INDEX($D203:$K203,IF(M203=1,2,1)+2),入力!$AJ$5:$AJ$44,0)),3,2)))))))</f>
        <v/>
      </c>
    </row>
    <row r="204">
      <c r="A204" s="131" t="n"/>
      <c r="B204">
        <f>TRIM(SUBSTITUTE(SUBSTITUTE(SUBSTITUTE(A204,CHAR(9)," "),"　"," "),CHAR(160)," "))</f>
        <v/>
      </c>
      <c r="C204">
        <f>IF(B204="",0,LEN(B204)-LEN(SUBSTITUTE(B204," ",""))+1)</f>
        <v/>
      </c>
      <c r="D204">
        <f>IF(C204&gt;=1,TRIM(MID(SUBSTITUTE(B204," ",REPT(" ",200)),1,200)),"")</f>
        <v/>
      </c>
      <c r="E204">
        <f>IF(C204&gt;=2,TRIM(MID(SUBSTITUTE(B204," ",REPT(" ",200)),201,200)),"")</f>
        <v/>
      </c>
      <c r="F204">
        <f>IF(C204&gt;=3,TRIM(MID(SUBSTITUTE(B204," ",REPT(" ",200)),401,200)),"")</f>
        <v/>
      </c>
      <c r="G204">
        <f>IF(C204&gt;=4,TRIM(MID(SUBSTITUTE(B204," ",REPT(" ",200)),601,200)),"")</f>
        <v/>
      </c>
      <c r="H204">
        <f>IF(C204&gt;=5,TRIM(MID(SUBSTITUTE(B204," ",REPT(" ",200)),801,200)),"")</f>
        <v/>
      </c>
      <c r="I204">
        <f>IF(C204&gt;=6,TRIM(MID(SUBSTITUTE(B204," ",REPT(" ",200)),1001,200)),"")</f>
        <v/>
      </c>
      <c r="J204">
        <f>IF(C204&gt;=7,TRIM(MID(SUBSTITUTE(B204," ",REPT(" ",200)),1201,200)),"")</f>
        <v/>
      </c>
      <c r="K204">
        <f>IF(C204&gt;=8,TRIM(MID(SUBSTITUTE(B204," ",REPT(" ",200)),1401,200)),"")</f>
        <v/>
      </c>
      <c r="L204">
        <f>SUBSTITUTE(SUBSTITUTE(SUBSTITUTE(D204,"年","-"),"組","-"),"番","")</f>
        <v/>
      </c>
      <c r="M204">
        <f>IF(D204="",0,IF(ISNUMBER(VALUE(SUBSTITUTE(L204,"-",""))),1,0))</f>
        <v/>
      </c>
      <c r="N204">
        <f>IF(M204=0,"",IFERROR(VALUE(TRIM(MID(SUBSTITUTE(L204,"-",REPT(" ",100)),101,100))),""))</f>
        <v/>
      </c>
      <c r="O204">
        <f>IF(M204=0,"",IFERROR(VALUE(TRIM(RIGHT(SUBSTITUTE(L204,"-",REPT(" ",100)),100))),""))</f>
        <v/>
      </c>
      <c r="P204">
        <f>IF(B204="","",TRIM(INDEX($D204:$K204,IF(M204=1,2,1))&amp;IF(AD204&gt;=2," "&amp;INDEX($D204:$K204,IF(M204=1,2,1)+1),"")&amp;IF(AD204&gt;=3," "&amp;INDEX($D204:$K204,IF(M204=1,2,1)+2),"")))</f>
        <v/>
      </c>
      <c r="Q204">
        <f>IF(C204&lt;2,"",TRIM(IF(AND(2&gt;=(IF(M204=1,2,1)+AD204),2&lt;=C204-IF(S204="",0,1)),E204&amp;" ","")&amp;IF(AND(3&gt;=(IF(M204=1,2,1)+AD204),3&lt;=C204-IF(S204="",0,1)),F204&amp;" ","")&amp;IF(AND(4&gt;=(IF(M204=1,2,1)+AD204),4&lt;=C204-IF(S204="",0,1)),G204&amp;" ","")&amp;IF(AND(5&gt;=(IF(M204=1,2,1)+AD204),5&lt;=C204-IF(S204="",0,1)),H204&amp;" ","")&amp;IF(AND(6&gt;=(IF(M204=1,2,1)+AD204),6&lt;=C204-IF(S204="",0,1)),I204&amp;" ","")&amp;IF(AND(7&gt;=(IF(M204=1,2,1)+AD204),7&lt;=C204-IF(S204="",0,1)),J204&amp;" ","")&amp;IF(AND(8&gt;=(IF(M204=1,2,1)+AD204),8&lt;=C204-IF(S204="",0,1)),K204&amp;" ","")))</f>
        <v/>
      </c>
      <c r="R204">
        <f>IF(Q204="","",IFERROR(INDEX(資格マスタ!$B:$B,MATCH(ASC(SUBSTITUTE(SUBSTITUTE(Q204," ",""),"　","")),資格マスタ!$D:$D,0)),Q204))</f>
        <v/>
      </c>
      <c r="S204" s="132">
        <f>IF(C204&lt;2,"",IFERROR(IF(OR(LEFT(INDEX(D204:K204,MIN(8,MAX(1,C204))),2)="令和",LEFT(INDEX(D204:K204,MIN(8,MAX(1,C204))),2)="平成",LEFT(INDEX(D204:K204,MIN(8,MAX(1,C204))),2)="昭和"),DATE(VALUE(MID(INDEX(D204:K204,MIN(8,MAX(1,C204))),3,FIND("年",INDEX(D204:K204,MIN(8,MAX(1,C204))))-3))+IF(LEFT(INDEX(D204:K204,MIN(8,MAX(1,C204))),2)="令和",2018,IF(LEFT(INDEX(D204:K204,MIN(8,MAX(1,C204))),2)="平成",1988,1925)),VALUE(MID(INDEX(D204:K204,MIN(8,MAX(1,C204))),FIND("年",INDEX(D204:K204,MIN(8,MAX(1,C204))))+1,FIND("月",INDEX(D204:K204,MIN(8,MAX(1,C204))))-FIND("年",INDEX(D204:K204,MIN(8,MAX(1,C204))))-1)),VALUE(SUBSTITUTE(MID(INDEX(D204:K204,MIN(8,MAX(1,C204))),FIND("月",INDEX(D204:K204,MIN(8,MAX(1,C204))))+1,10),"日",""))),DATE(VALUE(TRIM(MID(SUBSTITUTE(AA204,"/",REPT(" ",50)),1,50))),VALUE(TRIM(MID(SUBSTITUTE(AA204,"/",REPT(" ",50)),51,50))),VALUE(TRIM(MID(SUBSTITUTE(AA204,"/",REPT(" ",50)),101,50))))),IFERROR(DATEVALUE(INDEX(D204:K204,MIN(8,MAX(1,C204)))),"")))</f>
        <v/>
      </c>
      <c r="T204">
        <f>IF(B204="","",IF(AB204&lt;&gt;"",AB204,IFERROR(MATCH(SUBSTITUTE(SUBSTITUTE(P204," ",""),"　",""),入力!$AJ$5:$AJ$44,0),"")))</f>
        <v/>
      </c>
      <c r="U204">
        <f>IF(T204="","",INDEX(入力!$D$5:$D$44,T204))</f>
        <v/>
      </c>
      <c r="V204">
        <f>IF(B204="","",IF(T204="","要確認（名簿と照合できません）",IF(R204="","要確認（資格名がありません）",IF(S204="","要確認（取得日が読めません）",IF((IF(INDEX(入力!$N$5:$N$44,T204)=R204,1,0)+IF(INDEX(入力!$P$5:$P$44,T204)=R204,1,0)+IF(INDEX(入力!$R$5:$R$44,T204)=R204,1,0)+IF(INDEX(入力!$T$5:$T$44,T204)=R204,1,0)+IF(INDEX(入力!$V$5:$V$44,T204)=R204,1,0)+IF(INDEX(入力!$X$5:$X$44,T204)=R204,1,0))+(COUNTIFS($T$6:$T$205,T204,$R$6:$R$205,R204,$X$6:$X$205,"&lt;"&amp;X204))&gt;0,"重複","反映")))))</f>
        <v/>
      </c>
      <c r="W204">
        <f>IF(V204="反映",1,0)</f>
        <v/>
      </c>
      <c r="X204" t="n">
        <v>204</v>
      </c>
      <c r="Y204">
        <f>IF(W204=0,"",COUNTIFS($T$6:$T$205,T204,$W$6:$W$205,1,$S$6:$S$205,"&lt;"&amp;S204)+COUNTIFS($T$6:$T$205,T204,$W$6:$W$205,1,$S$6:$S$205,S204,$X$6:$X$205,"&lt;"&amp;X204)+1)</f>
        <v/>
      </c>
      <c r="Z204">
        <f>IF(Y204="","",T204&amp;"_"&amp;Y204)</f>
        <v/>
      </c>
      <c r="AA204">
        <f>SUBSTITUTE(SUBSTITUTE(SUBSTITUTE(SUBSTITUTE(SUBSTITUTE(INDEX(D204:K204,MIN(8,MAX(1,C204))),"年","/"),"月","/"),"日",""),"-","/"),".","/")</f>
        <v/>
      </c>
      <c r="AB204">
        <f>IFERROR(MATCH(O204,入力!$C$5:$C$44,0),"")</f>
        <v/>
      </c>
      <c r="AC204">
        <f>IF(AB204="","",INDEX(入力!$AJ$5:$AJ$44,AB204))</f>
        <v/>
      </c>
      <c r="AD204">
        <f>IF(INDEX($D204:$K204,IF(M204=1,2,1))=AC204,1,IF(INDEX($D204:$K204,IF(M204=1,2,1))&amp;INDEX($D204:$K204,IF(M204=1,2,1)+1)=AC204,2,IF(INDEX($D204:$K204,IF(M204=1,2,1))&amp;INDEX($D204:$K204,IF(M204=1,2,1)+1)&amp;INDEX($D204:$K204,IF(M204=1,2,1)+2)=AC204,3,IF(AB204&lt;&gt;"",2,IF(ISNUMBER(MATCH(INDEX($D204:$K204,IF(M204=1,2,1)),入力!$AJ$5:$AJ$44,0)),1,IF(ISNUMBER(MATCH(INDEX($D204:$K204,IF(M204=1,2,1))&amp;INDEX($D204:$K204,IF(M204=1,2,1)+1),入力!$AJ$5:$AJ$44,0)),2,IF(ISNUMBER(MATCH(INDEX($D204:$K204,IF(M204=1,2,1))&amp;INDEX($D204:$K204,IF(M204=1,2,1)+1)&amp;INDEX($D204:$K204,IF(M204=1,2,1)+2),入力!$AJ$5:$AJ$44,0)),3,2)))))))</f>
        <v/>
      </c>
    </row>
    <row r="205">
      <c r="A205" s="131" t="n"/>
      <c r="B205">
        <f>TRIM(SUBSTITUTE(SUBSTITUTE(SUBSTITUTE(A205,CHAR(9)," "),"　"," "),CHAR(160)," "))</f>
        <v/>
      </c>
      <c r="C205">
        <f>IF(B205="",0,LEN(B205)-LEN(SUBSTITUTE(B205," ",""))+1)</f>
        <v/>
      </c>
      <c r="D205">
        <f>IF(C205&gt;=1,TRIM(MID(SUBSTITUTE(B205," ",REPT(" ",200)),1,200)),"")</f>
        <v/>
      </c>
      <c r="E205">
        <f>IF(C205&gt;=2,TRIM(MID(SUBSTITUTE(B205," ",REPT(" ",200)),201,200)),"")</f>
        <v/>
      </c>
      <c r="F205">
        <f>IF(C205&gt;=3,TRIM(MID(SUBSTITUTE(B205," ",REPT(" ",200)),401,200)),"")</f>
        <v/>
      </c>
      <c r="G205">
        <f>IF(C205&gt;=4,TRIM(MID(SUBSTITUTE(B205," ",REPT(" ",200)),601,200)),"")</f>
        <v/>
      </c>
      <c r="H205">
        <f>IF(C205&gt;=5,TRIM(MID(SUBSTITUTE(B205," ",REPT(" ",200)),801,200)),"")</f>
        <v/>
      </c>
      <c r="I205">
        <f>IF(C205&gt;=6,TRIM(MID(SUBSTITUTE(B205," ",REPT(" ",200)),1001,200)),"")</f>
        <v/>
      </c>
      <c r="J205">
        <f>IF(C205&gt;=7,TRIM(MID(SUBSTITUTE(B205," ",REPT(" ",200)),1201,200)),"")</f>
        <v/>
      </c>
      <c r="K205">
        <f>IF(C205&gt;=8,TRIM(MID(SUBSTITUTE(B205," ",REPT(" ",200)),1401,200)),"")</f>
        <v/>
      </c>
      <c r="L205">
        <f>SUBSTITUTE(SUBSTITUTE(SUBSTITUTE(D205,"年","-"),"組","-"),"番","")</f>
        <v/>
      </c>
      <c r="M205">
        <f>IF(D205="",0,IF(ISNUMBER(VALUE(SUBSTITUTE(L205,"-",""))),1,0))</f>
        <v/>
      </c>
      <c r="N205">
        <f>IF(M205=0,"",IFERROR(VALUE(TRIM(MID(SUBSTITUTE(L205,"-",REPT(" ",100)),101,100))),""))</f>
        <v/>
      </c>
      <c r="O205">
        <f>IF(M205=0,"",IFERROR(VALUE(TRIM(RIGHT(SUBSTITUTE(L205,"-",REPT(" ",100)),100))),""))</f>
        <v/>
      </c>
      <c r="P205">
        <f>IF(B205="","",TRIM(INDEX($D205:$K205,IF(M205=1,2,1))&amp;IF(AD205&gt;=2," "&amp;INDEX($D205:$K205,IF(M205=1,2,1)+1),"")&amp;IF(AD205&gt;=3," "&amp;INDEX($D205:$K205,IF(M205=1,2,1)+2),"")))</f>
        <v/>
      </c>
      <c r="Q205">
        <f>IF(C205&lt;2,"",TRIM(IF(AND(2&gt;=(IF(M205=1,2,1)+AD205),2&lt;=C205-IF(S205="",0,1)),E205&amp;" ","")&amp;IF(AND(3&gt;=(IF(M205=1,2,1)+AD205),3&lt;=C205-IF(S205="",0,1)),F205&amp;" ","")&amp;IF(AND(4&gt;=(IF(M205=1,2,1)+AD205),4&lt;=C205-IF(S205="",0,1)),G205&amp;" ","")&amp;IF(AND(5&gt;=(IF(M205=1,2,1)+AD205),5&lt;=C205-IF(S205="",0,1)),H205&amp;" ","")&amp;IF(AND(6&gt;=(IF(M205=1,2,1)+AD205),6&lt;=C205-IF(S205="",0,1)),I205&amp;" ","")&amp;IF(AND(7&gt;=(IF(M205=1,2,1)+AD205),7&lt;=C205-IF(S205="",0,1)),J205&amp;" ","")&amp;IF(AND(8&gt;=(IF(M205=1,2,1)+AD205),8&lt;=C205-IF(S205="",0,1)),K205&amp;" ","")))</f>
        <v/>
      </c>
      <c r="R205">
        <f>IF(Q205="","",IFERROR(INDEX(資格マスタ!$B:$B,MATCH(ASC(SUBSTITUTE(SUBSTITUTE(Q205," ",""),"　","")),資格マスタ!$D:$D,0)),Q205))</f>
        <v/>
      </c>
      <c r="S205" s="132">
        <f>IF(C205&lt;2,"",IFERROR(IF(OR(LEFT(INDEX(D205:K205,MIN(8,MAX(1,C205))),2)="令和",LEFT(INDEX(D205:K205,MIN(8,MAX(1,C205))),2)="平成",LEFT(INDEX(D205:K205,MIN(8,MAX(1,C205))),2)="昭和"),DATE(VALUE(MID(INDEX(D205:K205,MIN(8,MAX(1,C205))),3,FIND("年",INDEX(D205:K205,MIN(8,MAX(1,C205))))-3))+IF(LEFT(INDEX(D205:K205,MIN(8,MAX(1,C205))),2)="令和",2018,IF(LEFT(INDEX(D205:K205,MIN(8,MAX(1,C205))),2)="平成",1988,1925)),VALUE(MID(INDEX(D205:K205,MIN(8,MAX(1,C205))),FIND("年",INDEX(D205:K205,MIN(8,MAX(1,C205))))+1,FIND("月",INDEX(D205:K205,MIN(8,MAX(1,C205))))-FIND("年",INDEX(D205:K205,MIN(8,MAX(1,C205))))-1)),VALUE(SUBSTITUTE(MID(INDEX(D205:K205,MIN(8,MAX(1,C205))),FIND("月",INDEX(D205:K205,MIN(8,MAX(1,C205))))+1,10),"日",""))),DATE(VALUE(TRIM(MID(SUBSTITUTE(AA205,"/",REPT(" ",50)),1,50))),VALUE(TRIM(MID(SUBSTITUTE(AA205,"/",REPT(" ",50)),51,50))),VALUE(TRIM(MID(SUBSTITUTE(AA205,"/",REPT(" ",50)),101,50))))),IFERROR(DATEVALUE(INDEX(D205:K205,MIN(8,MAX(1,C205)))),"")))</f>
        <v/>
      </c>
      <c r="T205">
        <f>IF(B205="","",IF(AB205&lt;&gt;"",AB205,IFERROR(MATCH(SUBSTITUTE(SUBSTITUTE(P205," ",""),"　",""),入力!$AJ$5:$AJ$44,0),"")))</f>
        <v/>
      </c>
      <c r="U205">
        <f>IF(T205="","",INDEX(入力!$D$5:$D$44,T205))</f>
        <v/>
      </c>
      <c r="V205">
        <f>IF(B205="","",IF(T205="","要確認（名簿と照合できません）",IF(R205="","要確認（資格名がありません）",IF(S205="","要確認（取得日が読めません）",IF((IF(INDEX(入力!$N$5:$N$44,T205)=R205,1,0)+IF(INDEX(入力!$P$5:$P$44,T205)=R205,1,0)+IF(INDEX(入力!$R$5:$R$44,T205)=R205,1,0)+IF(INDEX(入力!$T$5:$T$44,T205)=R205,1,0)+IF(INDEX(入力!$V$5:$V$44,T205)=R205,1,0)+IF(INDEX(入力!$X$5:$X$44,T205)=R205,1,0))+(COUNTIFS($T$6:$T$205,T205,$R$6:$R$205,R205,$X$6:$X$205,"&lt;"&amp;X205))&gt;0,"重複","反映")))))</f>
        <v/>
      </c>
      <c r="W205">
        <f>IF(V205="反映",1,0)</f>
        <v/>
      </c>
      <c r="X205" t="n">
        <v>205</v>
      </c>
      <c r="Y205">
        <f>IF(W205=0,"",COUNTIFS($T$6:$T$205,T205,$W$6:$W$205,1,$S$6:$S$205,"&lt;"&amp;S205)+COUNTIFS($T$6:$T$205,T205,$W$6:$W$205,1,$S$6:$S$205,S205,$X$6:$X$205,"&lt;"&amp;X205)+1)</f>
        <v/>
      </c>
      <c r="Z205">
        <f>IF(Y205="","",T205&amp;"_"&amp;Y205)</f>
        <v/>
      </c>
      <c r="AA205">
        <f>SUBSTITUTE(SUBSTITUTE(SUBSTITUTE(SUBSTITUTE(SUBSTITUTE(INDEX(D205:K205,MIN(8,MAX(1,C205))),"年","/"),"月","/"),"日",""),"-","/"),".","/")</f>
        <v/>
      </c>
      <c r="AB205">
        <f>IFERROR(MATCH(O205,入力!$C$5:$C$44,0),"")</f>
        <v/>
      </c>
      <c r="AC205">
        <f>IF(AB205="","",INDEX(入力!$AJ$5:$AJ$44,AB205))</f>
        <v/>
      </c>
      <c r="AD205">
        <f>IF(INDEX($D205:$K205,IF(M205=1,2,1))=AC205,1,IF(INDEX($D205:$K205,IF(M205=1,2,1))&amp;INDEX($D205:$K205,IF(M205=1,2,1)+1)=AC205,2,IF(INDEX($D205:$K205,IF(M205=1,2,1))&amp;INDEX($D205:$K205,IF(M205=1,2,1)+1)&amp;INDEX($D205:$K205,IF(M205=1,2,1)+2)=AC205,3,IF(AB205&lt;&gt;"",2,IF(ISNUMBER(MATCH(INDEX($D205:$K205,IF(M205=1,2,1)),入力!$AJ$5:$AJ$44,0)),1,IF(ISNUMBER(MATCH(INDEX($D205:$K205,IF(M205=1,2,1))&amp;INDEX($D205:$K205,IF(M205=1,2,1)+1),入力!$AJ$5:$AJ$44,0)),2,IF(ISNUMBER(MATCH(INDEX($D205:$K205,IF(M205=1,2,1))&amp;INDEX($D205:$K205,IF(M205=1,2,1)+1)&amp;INDEX($D205:$K205,IF(M205=1,2,1)+2),入力!$AJ$5:$AJ$44,0)),3,2)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2" customWidth="1" style="118" min="1" max="1"/>
    <col width="30" customWidth="1" style="118" min="2" max="2"/>
    <col width="46" customWidth="1" style="118" min="3" max="3"/>
  </cols>
  <sheetData>
    <row r="1">
      <c r="A1" s="129" t="inlineStr">
        <is>
          <t>設定（全員に共通）</t>
        </is>
      </c>
    </row>
    <row r="3">
      <c r="A3" t="inlineStr">
        <is>
          <t>基準日（満○歳の計算日・用紙の「令和　年　月　日現在」）</t>
        </is>
      </c>
      <c r="B3" s="133" t="n">
        <v>46266</v>
      </c>
      <c r="C3" s="121" t="inlineStr">
        <is>
          <t>用紙の日付欄にもこの日付が入ります</t>
        </is>
      </c>
    </row>
    <row r="4">
      <c r="A4" t="inlineStr">
        <is>
          <t>学校名</t>
        </is>
      </c>
      <c r="B4" s="131" t="inlineStr">
        <is>
          <t>大阪府立佐野工科高等学校</t>
        </is>
      </c>
      <c r="C4" s="121" t="inlineStr">
        <is>
          <t>履歴書の在籍校欄に出ます</t>
        </is>
      </c>
    </row>
    <row r="5">
      <c r="A5" t="inlineStr">
        <is>
          <t>既定の学科</t>
        </is>
      </c>
      <c r="B5" s="131" t="inlineStr">
        <is>
          <t>機械系機械技術科（専科）</t>
        </is>
      </c>
      <c r="C5" s="121" t="inlineStr">
        <is>
          <t>「入力」の学科が空欄のとき、この学科になります</t>
        </is>
      </c>
    </row>
    <row r="6">
      <c r="A6" t="inlineStr">
        <is>
          <t>卒業（見込）年（令和）</t>
        </is>
      </c>
      <c r="B6" s="131" t="n">
        <v>9</v>
      </c>
      <c r="C6" s="121" t="inlineStr">
        <is>
          <t>在籍校欄の「令和　年」</t>
        </is>
      </c>
    </row>
    <row r="7">
      <c r="A7" t="inlineStr">
        <is>
          <t>卒業（見込）月</t>
        </is>
      </c>
      <c r="B7" s="131" t="n">
        <v>3</v>
      </c>
      <c r="C7" s="121" t="inlineStr">
        <is>
          <t>在籍校欄の「　月」</t>
        </is>
      </c>
    </row>
    <row r="8">
      <c r="A8" s="129" t="inlineStr">
        <is>
          <t>印刷する範囲</t>
        </is>
      </c>
    </row>
    <row r="9">
      <c r="A9" t="inlineStr">
        <is>
          <t>開始No（この生徒から）</t>
        </is>
      </c>
      <c r="B9" s="134" t="n">
        <v>1</v>
      </c>
      <c r="C9" s="121" t="inlineStr">
        <is>
          <t>「入力」シートのNo（1〜40）</t>
        </is>
      </c>
    </row>
    <row r="10">
      <c r="A10" t="inlineStr">
        <is>
          <t>終了No（この生徒まで）</t>
        </is>
      </c>
      <c r="B10" s="134" t="n">
        <v>40</v>
      </c>
      <c r="C10" s="121" t="inlineStr">
        <is>
          <t>1人だけのときは、開始と終了に同じ番号を入れます</t>
        </is>
      </c>
    </row>
    <row r="12" ht="22" customHeight="1" s="118">
      <c r="A12" s="135" t="inlineStr">
        <is>
          <t>▶ 印刷する（クリック → 履歴書シートへ移動 → Ctrl+P）</t>
        </is>
      </c>
      <c r="B12" s="136" t="n"/>
      <c r="C12" s="136" t="n"/>
    </row>
    <row r="13" ht="22" customHeight="1" s="118">
      <c r="A13" s="136" t="n"/>
      <c r="B13" s="136" t="n"/>
      <c r="C13" s="136" t="n"/>
    </row>
    <row r="14">
      <c r="A14" s="121" t="inlineStr">
        <is>
          <t>上の番号を入れてからボタンを押すと履歴書シートへ移動します。そのまま Ctrl+P（ファイル → 印刷／PDFで保存）を押すと、指定した範囲だけが出ます。</t>
        </is>
      </c>
    </row>
    <row r="15">
      <c r="A15" s="121" t="inlineStr">
        <is>
          <t>※ 範囲がうまく反映されないときは、印刷画面の「ページ指定」に同じ番号を入れてください（1ページ＝生徒1人・ページ番号＝No）。</t>
        </is>
      </c>
    </row>
  </sheetData>
  <mergeCells count="1">
    <mergeCell ref="A12:C13"/>
  </mergeCells>
  <dataValidations count="2">
    <dataValidation sqref="B5" showDropDown="0" showInputMessage="0" showErrorMessage="0" allowBlank="1" type="list">
      <formula1>=学科マスタ!$A$3:$A$8</formula1>
    </dataValidation>
    <dataValidation sqref="B9 B10" showDropDown="0" showInputMessage="0" showErrorMessage="1" allowBlank="0" errorTitle="No" error="1〜40 の数字を入れてください" type="whole" operator="between">
      <formula1>1</formula1>
      <formula2>40</formula2>
    </dataValidation>
  </dataValidations>
  <hyperlinks>
    <hyperlink ref="A12" location="履歴書!A1" display="印刷する"/>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26" customWidth="1" style="118" min="1" max="1"/>
    <col width="18" customWidth="1" style="118" min="2" max="2"/>
    <col hidden="1" width="13" customWidth="1" style="118" min="3" max="3"/>
  </cols>
  <sheetData>
    <row r="1">
      <c r="A1" s="129" t="inlineStr">
        <is>
          <t>反映項目（履歴書に出す項目を選びます）</t>
        </is>
      </c>
    </row>
    <row r="2">
      <c r="A2" s="121" t="inlineStr">
        <is>
          <t>B列を「×」にすると、入力してあってもその欄は空欄のまま印刷されます。</t>
        </is>
      </c>
    </row>
    <row r="3">
      <c r="A3" s="137" t="inlineStr">
        <is>
          <t>項目</t>
        </is>
      </c>
      <c r="B3" s="137" t="inlineStr">
        <is>
          <t>反映する（○／×）</t>
        </is>
      </c>
    </row>
    <row r="4">
      <c r="A4" t="inlineStr">
        <is>
          <t>氏名</t>
        </is>
      </c>
      <c r="B4" s="138" t="inlineStr">
        <is>
          <t>○</t>
        </is>
      </c>
      <c r="C4" t="inlineStr">
        <is>
          <t>name</t>
        </is>
      </c>
    </row>
    <row r="5">
      <c r="A5" t="inlineStr">
        <is>
          <t>ふりがな（氏名）</t>
        </is>
      </c>
      <c r="B5" s="138" t="inlineStr">
        <is>
          <t>○</t>
        </is>
      </c>
      <c r="C5" t="inlineStr">
        <is>
          <t>name_kana</t>
        </is>
      </c>
    </row>
    <row r="6">
      <c r="A6" t="inlineStr">
        <is>
          <t>生年月日・満○歳</t>
        </is>
      </c>
      <c r="B6" s="138" t="inlineStr">
        <is>
          <t>○</t>
        </is>
      </c>
      <c r="C6" t="inlineStr">
        <is>
          <t>birth</t>
        </is>
      </c>
    </row>
    <row r="7">
      <c r="A7" t="inlineStr">
        <is>
          <t>郵便番号</t>
        </is>
      </c>
      <c r="B7" s="138" t="inlineStr">
        <is>
          <t>○</t>
        </is>
      </c>
      <c r="C7" t="inlineStr">
        <is>
          <t>zip</t>
        </is>
      </c>
    </row>
    <row r="8">
      <c r="A8" t="inlineStr">
        <is>
          <t>住所</t>
        </is>
      </c>
      <c r="B8" s="138" t="inlineStr">
        <is>
          <t>○</t>
        </is>
      </c>
      <c r="C8" t="inlineStr">
        <is>
          <t>address</t>
        </is>
      </c>
    </row>
    <row r="9">
      <c r="A9" t="inlineStr">
        <is>
          <t>ふりがな（住所）</t>
        </is>
      </c>
      <c r="B9" s="138" t="inlineStr">
        <is>
          <t>○</t>
        </is>
      </c>
      <c r="C9" t="inlineStr">
        <is>
          <t>address_kana</t>
        </is>
      </c>
    </row>
    <row r="10">
      <c r="A10" t="inlineStr">
        <is>
          <t>連絡先（「同上」を含む）</t>
        </is>
      </c>
      <c r="B10" s="138" t="inlineStr">
        <is>
          <t>○</t>
        </is>
      </c>
      <c r="C10" t="inlineStr">
        <is>
          <t>contact</t>
        </is>
      </c>
    </row>
    <row r="11">
      <c r="A11" t="inlineStr">
        <is>
          <t>資格等</t>
        </is>
      </c>
      <c r="B11" s="138" t="inlineStr">
        <is>
          <t>○</t>
        </is>
      </c>
      <c r="C11" t="inlineStr">
        <is>
          <t>licenses</t>
        </is>
      </c>
    </row>
    <row r="12">
      <c r="A12" t="inlineStr">
        <is>
          <t>校内外の諸活動</t>
        </is>
      </c>
      <c r="B12" s="138" t="inlineStr">
        <is>
          <t>○</t>
        </is>
      </c>
      <c r="C12" t="inlineStr">
        <is>
          <t>activities</t>
        </is>
      </c>
    </row>
    <row r="13">
      <c r="A13" t="inlineStr">
        <is>
          <t>志望の動機</t>
        </is>
      </c>
      <c r="B13" s="138" t="inlineStr">
        <is>
          <t>○</t>
        </is>
      </c>
      <c r="C13" t="inlineStr">
        <is>
          <t>motivation</t>
        </is>
      </c>
    </row>
    <row r="14">
      <c r="A14" t="inlineStr">
        <is>
          <t>希望の職種</t>
        </is>
      </c>
      <c r="B14" s="138" t="inlineStr">
        <is>
          <t>○</t>
        </is>
      </c>
      <c r="C14" t="inlineStr">
        <is>
          <t>desired_job</t>
        </is>
      </c>
    </row>
    <row r="15">
      <c r="A15" t="inlineStr">
        <is>
          <t>アピールポイント</t>
        </is>
      </c>
      <c r="B15" s="138" t="inlineStr">
        <is>
          <t>○</t>
        </is>
      </c>
      <c r="C15" t="inlineStr">
        <is>
          <t>appeal</t>
        </is>
      </c>
    </row>
    <row r="16">
      <c r="A16" t="inlineStr">
        <is>
          <t>職歴</t>
        </is>
      </c>
      <c r="B16" s="138" t="inlineStr">
        <is>
          <t>○</t>
        </is>
      </c>
      <c r="C16" t="inlineStr">
        <is>
          <t>jobs</t>
        </is>
      </c>
    </row>
    <row r="17">
      <c r="A17" t="inlineStr">
        <is>
          <t>備考</t>
        </is>
      </c>
      <c r="B17" s="138" t="inlineStr">
        <is>
          <t>○</t>
        </is>
      </c>
      <c r="C17" t="inlineStr">
        <is>
          <t>remarks</t>
        </is>
      </c>
    </row>
  </sheetData>
  <dataValidations count="1">
    <dataValidation sqref="B4 B5 B6 B7 B8 B9 B10 B11 B12 B13 B14 B15 B16 B17" showDropDown="0" showInputMessage="0" showErrorMessage="0" allowBlank="1" type="list">
      <formula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40" customWidth="1" style="118" min="1" max="1"/>
  </cols>
  <sheetData>
    <row r="1">
      <c r="A1" s="129" t="inlineStr">
        <is>
          <t>学科マスタ（在籍校欄に出す学科・6種類）</t>
        </is>
      </c>
    </row>
    <row r="2">
      <c r="A2" s="137" t="inlineStr">
        <is>
          <t>学科名</t>
        </is>
      </c>
    </row>
    <row r="3">
      <c r="A3" s="131" t="inlineStr">
        <is>
          <t>産業創造系製品開発科（専科）</t>
        </is>
      </c>
    </row>
    <row r="4">
      <c r="A4" s="131" t="inlineStr">
        <is>
          <t>産業創造系ﾃｷｽﾀｲﾙﾃﾞｻﾞｲﾝ科（専科）</t>
        </is>
      </c>
    </row>
    <row r="5">
      <c r="A5" s="131" t="inlineStr">
        <is>
          <t>機械系機械技術科（専科）</t>
        </is>
      </c>
    </row>
    <row r="6">
      <c r="A6" s="131" t="inlineStr">
        <is>
          <t>機械系機械設計科（専科）</t>
        </is>
      </c>
    </row>
    <row r="7">
      <c r="A7" s="131" t="inlineStr">
        <is>
          <t>電気系電気技術科（専科）</t>
        </is>
      </c>
    </row>
    <row r="8">
      <c r="A8" s="131" t="inlineStr">
        <is>
          <t>電気系電子制御科（専科）</t>
        </is>
      </c>
    </row>
    <row r="10">
      <c r="A10" s="121" t="inlineStr">
        <is>
          <t>※ 学科名を変えたいときは、上の6行を書き換えてください。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2"/>
  <sheetViews>
    <sheetView workbookViewId="0">
      <pane ySplit="2" topLeftCell="A3" activePane="bottomLeft" state="frozen"/>
      <selection pane="bottomLeft" activeCell="A1" sqref="A1"/>
    </sheetView>
  </sheetViews>
  <sheetFormatPr baseColWidth="8" defaultRowHeight="15"/>
  <cols>
    <col width="36" customWidth="1" style="118" min="1" max="1"/>
    <col width="36" customWidth="1" style="118" min="2" max="2"/>
    <col width="24" customWidth="1" style="118" min="3" max="3"/>
    <col hidden="1" width="13" customWidth="1" style="118" min="4" max="4"/>
  </cols>
  <sheetData>
    <row r="1">
      <c r="A1" s="129" t="inlineStr">
        <is>
          <t>資格マスタ（入力した名称 → 履歴書に印字する正式名称）</t>
        </is>
      </c>
    </row>
    <row r="2">
      <c r="A2" s="137" t="inlineStr">
        <is>
          <t>入力での名称</t>
        </is>
      </c>
      <c r="B2" s="137" t="inlineStr">
        <is>
          <t>履歴書での正式名称</t>
        </is>
      </c>
      <c r="C2" s="137" t="inlineStr">
        <is>
          <t>メモ</t>
        </is>
      </c>
      <c r="D2" s="125" t="inlineStr">
        <is>
          <t>照合キー（自動）</t>
        </is>
      </c>
    </row>
    <row r="3">
      <c r="A3" s="131" t="inlineStr">
        <is>
          <t>実用英語検定5級</t>
        </is>
      </c>
      <c r="B3" s="131" t="inlineStr">
        <is>
          <t>実用英語検定5級</t>
        </is>
      </c>
      <c r="D3">
        <f>IF(A3="","",ASC(SUBSTITUTE(SUBSTITUTE(A3," ",""),"　","")))</f>
        <v/>
      </c>
    </row>
    <row r="4">
      <c r="A4" s="131" t="inlineStr">
        <is>
          <t>実用英語検定4級</t>
        </is>
      </c>
      <c r="B4" s="131" t="inlineStr">
        <is>
          <t>実用英語検定4級</t>
        </is>
      </c>
      <c r="D4">
        <f>IF(A4="","",ASC(SUBSTITUTE(SUBSTITUTE(A4," ",""),"　","")))</f>
        <v/>
      </c>
    </row>
    <row r="5">
      <c r="A5" s="131" t="inlineStr">
        <is>
          <t>実用英語検定3級</t>
        </is>
      </c>
      <c r="B5" s="131" t="inlineStr">
        <is>
          <t>実用英語検定3級</t>
        </is>
      </c>
      <c r="D5">
        <f>IF(A5="","",ASC(SUBSTITUTE(SUBSTITUTE(A5," ",""),"　","")))</f>
        <v/>
      </c>
    </row>
    <row r="6">
      <c r="A6" s="131" t="inlineStr">
        <is>
          <t>実用英語検定準２級</t>
        </is>
      </c>
      <c r="B6" s="131" t="inlineStr">
        <is>
          <t>実用英語検定準２級</t>
        </is>
      </c>
      <c r="D6">
        <f>IF(A6="","",ASC(SUBSTITUTE(SUBSTITUTE(A6," ",""),"　","")))</f>
        <v/>
      </c>
    </row>
    <row r="7">
      <c r="A7" s="131" t="inlineStr">
        <is>
          <t>実用英語検定2級</t>
        </is>
      </c>
      <c r="B7" s="131" t="inlineStr">
        <is>
          <t>実用英語検定2級</t>
        </is>
      </c>
      <c r="D7">
        <f>IF(A7="","",ASC(SUBSTITUTE(SUBSTITUTE(A7," ",""),"　","")))</f>
        <v/>
      </c>
    </row>
    <row r="8">
      <c r="A8" s="131" t="inlineStr">
        <is>
          <t>実用英語検定1級</t>
        </is>
      </c>
      <c r="B8" s="131" t="inlineStr">
        <is>
          <t>実用英語検定1級</t>
        </is>
      </c>
      <c r="D8">
        <f>IF(A8="","",ASC(SUBSTITUTE(SUBSTITUTE(A8," ",""),"　","")))</f>
        <v/>
      </c>
    </row>
    <row r="9">
      <c r="A9" s="131" t="inlineStr">
        <is>
          <t>日本漢字能力検定4級</t>
        </is>
      </c>
      <c r="B9" s="131" t="inlineStr">
        <is>
          <t>日本漢字能力検定4級</t>
        </is>
      </c>
      <c r="D9">
        <f>IF(A9="","",ASC(SUBSTITUTE(SUBSTITUTE(A9," ",""),"　","")))</f>
        <v/>
      </c>
    </row>
    <row r="10">
      <c r="A10" s="131" t="inlineStr">
        <is>
          <t>日本漢字能力検定3級</t>
        </is>
      </c>
      <c r="B10" s="131" t="inlineStr">
        <is>
          <t>日本漢字能力検定3級</t>
        </is>
      </c>
      <c r="D10">
        <f>IF(A10="","",ASC(SUBSTITUTE(SUBSTITUTE(A10," ",""),"　","")))</f>
        <v/>
      </c>
    </row>
    <row r="11">
      <c r="A11" s="131" t="inlineStr">
        <is>
          <t>日本漢字能力検定準2級</t>
        </is>
      </c>
      <c r="B11" s="131" t="inlineStr">
        <is>
          <t>日本漢字能力検定準2級</t>
        </is>
      </c>
      <c r="D11">
        <f>IF(A11="","",ASC(SUBSTITUTE(SUBSTITUTE(A11," ",""),"　","")))</f>
        <v/>
      </c>
    </row>
    <row r="12">
      <c r="A12" s="131" t="inlineStr">
        <is>
          <t>日本漢字能力検定2級</t>
        </is>
      </c>
      <c r="B12" s="131" t="inlineStr">
        <is>
          <t>日本漢字能力検定2級</t>
        </is>
      </c>
      <c r="D12">
        <f>IF(A12="","",ASC(SUBSTITUTE(SUBSTITUTE(A12," ",""),"　","")))</f>
        <v/>
      </c>
    </row>
    <row r="13">
      <c r="A13" s="131" t="inlineStr">
        <is>
          <t>計算技術検定1級</t>
        </is>
      </c>
      <c r="B13" s="131" t="inlineStr">
        <is>
          <t>計算技術検定1級</t>
        </is>
      </c>
      <c r="D13">
        <f>IF(A13="","",ASC(SUBSTITUTE(SUBSTITUTE(A13," ",""),"　","")))</f>
        <v/>
      </c>
    </row>
    <row r="14">
      <c r="A14" s="131" t="inlineStr">
        <is>
          <t>計算技術検定2級</t>
        </is>
      </c>
      <c r="B14" s="131" t="inlineStr">
        <is>
          <t>計算技術検定2級</t>
        </is>
      </c>
      <c r="D14">
        <f>IF(A14="","",ASC(SUBSTITUTE(SUBSTITUTE(A14," ",""),"　","")))</f>
        <v/>
      </c>
    </row>
    <row r="15">
      <c r="A15" s="131" t="inlineStr">
        <is>
          <t>計算技術検定3級</t>
        </is>
      </c>
      <c r="B15" s="131" t="inlineStr">
        <is>
          <t>計算技術検定3級</t>
        </is>
      </c>
      <c r="D15">
        <f>IF(A15="","",ASC(SUBSTITUTE(SUBSTITUTE(A15," ",""),"　","")))</f>
        <v/>
      </c>
    </row>
    <row r="16">
      <c r="A16" s="131" t="inlineStr">
        <is>
          <t>計算技術検定4級</t>
        </is>
      </c>
      <c r="B16" s="131" t="inlineStr">
        <is>
          <t>計算技術検定4級</t>
        </is>
      </c>
      <c r="D16">
        <f>IF(A16="","",ASC(SUBSTITUTE(SUBSTITUTE(A16," ",""),"　","")))</f>
        <v/>
      </c>
    </row>
    <row r="17">
      <c r="A17" s="131" t="inlineStr">
        <is>
          <t>情報技術検定1級</t>
        </is>
      </c>
      <c r="B17" s="131" t="inlineStr">
        <is>
          <t>情報技術検定1級</t>
        </is>
      </c>
      <c r="D17">
        <f>IF(A17="","",ASC(SUBSTITUTE(SUBSTITUTE(A17," ",""),"　","")))</f>
        <v/>
      </c>
    </row>
    <row r="18">
      <c r="A18" s="131" t="inlineStr">
        <is>
          <t>情報技術検定2級</t>
        </is>
      </c>
      <c r="B18" s="131" t="inlineStr">
        <is>
          <t>情報技術検定2級</t>
        </is>
      </c>
      <c r="D18">
        <f>IF(A18="","",ASC(SUBSTITUTE(SUBSTITUTE(A18," ",""),"　","")))</f>
        <v/>
      </c>
    </row>
    <row r="19">
      <c r="A19" s="131" t="inlineStr">
        <is>
          <t>情報技術検定3級</t>
        </is>
      </c>
      <c r="B19" s="131" t="inlineStr">
        <is>
          <t>情報技術検定3級</t>
        </is>
      </c>
      <c r="D19">
        <f>IF(A19="","",ASC(SUBSTITUTE(SUBSTITUTE(A19," ",""),"　","")))</f>
        <v/>
      </c>
    </row>
    <row r="20">
      <c r="A20" s="131" t="inlineStr">
        <is>
          <t>初級CAD検定</t>
        </is>
      </c>
      <c r="B20" s="131" t="inlineStr">
        <is>
          <t>初級CAD検定</t>
        </is>
      </c>
      <c r="D20">
        <f>IF(A20="","",ASC(SUBSTITUTE(SUBSTITUTE(A20," ",""),"　","")))</f>
        <v/>
      </c>
    </row>
    <row r="21">
      <c r="A21" s="131" t="inlineStr">
        <is>
          <t>基礎製図検定</t>
        </is>
      </c>
      <c r="B21" s="131" t="inlineStr">
        <is>
          <t>基礎製図検定</t>
        </is>
      </c>
      <c r="D21">
        <f>IF(A21="","",ASC(SUBSTITUTE(SUBSTITUTE(A21," ",""),"　","")))</f>
        <v/>
      </c>
    </row>
    <row r="22">
      <c r="A22" s="131" t="inlineStr">
        <is>
          <t>機械製図検定</t>
        </is>
      </c>
      <c r="B22" s="131" t="inlineStr">
        <is>
          <t>機械製図検定</t>
        </is>
      </c>
      <c r="D22">
        <f>IF(A22="","",ASC(SUBSTITUTE(SUBSTITUTE(A22," ",""),"　","")))</f>
        <v/>
      </c>
    </row>
    <row r="23">
      <c r="A23" s="131" t="inlineStr">
        <is>
          <t>色彩検定３級</t>
        </is>
      </c>
      <c r="B23" s="131" t="inlineStr">
        <is>
          <t>色彩検定３級</t>
        </is>
      </c>
      <c r="D23">
        <f>IF(A23="","",ASC(SUBSTITUTE(SUBSTITUTE(A23," ",""),"　","")))</f>
        <v/>
      </c>
    </row>
    <row r="24">
      <c r="A24" s="131" t="inlineStr">
        <is>
          <t>色彩検定２級</t>
        </is>
      </c>
      <c r="B24" s="131" t="inlineStr">
        <is>
          <t>色彩検定２級</t>
        </is>
      </c>
      <c r="D24">
        <f>IF(A24="","",ASC(SUBSTITUTE(SUBSTITUTE(A24," ",""),"　","")))</f>
        <v/>
      </c>
    </row>
    <row r="25">
      <c r="A25" s="131" t="inlineStr">
        <is>
          <t>色彩検定UC級</t>
        </is>
      </c>
      <c r="B25" s="131" t="inlineStr">
        <is>
          <t>色彩検定UC級</t>
        </is>
      </c>
      <c r="D25">
        <f>IF(A25="","",ASC(SUBSTITUTE(SUBSTITUTE(A25," ",""),"　","")))</f>
        <v/>
      </c>
    </row>
    <row r="26">
      <c r="A26" s="131" t="inlineStr">
        <is>
          <t>QC検定4級</t>
        </is>
      </c>
      <c r="B26" s="131" t="inlineStr">
        <is>
          <t>QC検定4級</t>
        </is>
      </c>
      <c r="D26">
        <f>IF(A26="","",ASC(SUBSTITUTE(SUBSTITUTE(A26," ",""),"　","")))</f>
        <v/>
      </c>
    </row>
    <row r="27">
      <c r="A27" s="131" t="inlineStr">
        <is>
          <t>QC検定3級</t>
        </is>
      </c>
      <c r="B27" s="131" t="inlineStr">
        <is>
          <t>QC検定3級</t>
        </is>
      </c>
      <c r="D27">
        <f>IF(A27="","",ASC(SUBSTITUTE(SUBSTITUTE(A27," ",""),"　","")))</f>
        <v/>
      </c>
    </row>
    <row r="28">
      <c r="A28" s="131" t="inlineStr">
        <is>
          <t>日本語ワープロ検定2級</t>
        </is>
      </c>
      <c r="B28" s="131" t="inlineStr">
        <is>
          <t>日本語ワープロ検定2級</t>
        </is>
      </c>
      <c r="D28">
        <f>IF(A28="","",ASC(SUBSTITUTE(SUBSTITUTE(A28," ",""),"　","")))</f>
        <v/>
      </c>
    </row>
    <row r="29">
      <c r="A29" s="131" t="inlineStr">
        <is>
          <t>日本語ワープロ検定準2級</t>
        </is>
      </c>
      <c r="B29" s="131" t="inlineStr">
        <is>
          <t>日本語ワープロ検定準2級</t>
        </is>
      </c>
      <c r="D29">
        <f>IF(A29="","",ASC(SUBSTITUTE(SUBSTITUTE(A29," ",""),"　","")))</f>
        <v/>
      </c>
    </row>
    <row r="30">
      <c r="A30" s="131" t="inlineStr">
        <is>
          <t>日本語ワープロ検定3級</t>
        </is>
      </c>
      <c r="B30" s="131" t="inlineStr">
        <is>
          <t>日本語ワープロ検定3級</t>
        </is>
      </c>
      <c r="D30">
        <f>IF(A30="","",ASC(SUBSTITUTE(SUBSTITUTE(A30," ",""),"　","")))</f>
        <v/>
      </c>
    </row>
    <row r="31">
      <c r="A31" s="131" t="inlineStr">
        <is>
          <t>日本語ワープロ検定4級</t>
        </is>
      </c>
      <c r="B31" s="131" t="inlineStr">
        <is>
          <t>日本語ワープロ検定4級</t>
        </is>
      </c>
      <c r="D31">
        <f>IF(A31="","",ASC(SUBSTITUTE(SUBSTITUTE(A31," ",""),"　","")))</f>
        <v/>
      </c>
    </row>
    <row r="32">
      <c r="A32" s="131" t="inlineStr">
        <is>
          <t>情報処理技能検定(表計算)4級</t>
        </is>
      </c>
      <c r="B32" s="131" t="inlineStr">
        <is>
          <t>情報処理技能検定(表計算)4級</t>
        </is>
      </c>
      <c r="D32">
        <f>IF(A32="","",ASC(SUBSTITUTE(SUBSTITUTE(A32," ",""),"　","")))</f>
        <v/>
      </c>
    </row>
    <row r="33">
      <c r="A33" s="131" t="inlineStr">
        <is>
          <t>文書デザイン検定4級</t>
        </is>
      </c>
      <c r="B33" s="131" t="inlineStr">
        <is>
          <t>文書デザイン検定4級</t>
        </is>
      </c>
      <c r="D33">
        <f>IF(A33="","",ASC(SUBSTITUTE(SUBSTITUTE(A33," ",""),"　","")))</f>
        <v/>
      </c>
    </row>
    <row r="34">
      <c r="A34" s="131" t="inlineStr">
        <is>
          <t>プレゼンテーション作成検定3級</t>
        </is>
      </c>
      <c r="B34" s="131" t="inlineStr">
        <is>
          <t>プレゼンテーション作成検定3級</t>
        </is>
      </c>
      <c r="D34">
        <f>IF(A34="","",ASC(SUBSTITUTE(SUBSTITUTE(A34," ",""),"　","")))</f>
        <v/>
      </c>
    </row>
    <row r="35">
      <c r="A35" s="131" t="inlineStr">
        <is>
          <t>プレゼンテーション作成検定4級</t>
        </is>
      </c>
      <c r="B35" s="131" t="inlineStr">
        <is>
          <t>プレゼンテーション作成検定4級</t>
        </is>
      </c>
      <c r="D35">
        <f>IF(A35="","",ASC(SUBSTITUTE(SUBSTITUTE(A35," ",""),"　","")))</f>
        <v/>
      </c>
    </row>
    <row r="36">
      <c r="A36" s="131" t="inlineStr">
        <is>
          <t>パソコンスピード認定1級</t>
        </is>
      </c>
      <c r="B36" s="131" t="inlineStr">
        <is>
          <t>パソコンスピード認定1級</t>
        </is>
      </c>
      <c r="D36">
        <f>IF(A36="","",ASC(SUBSTITUTE(SUBSTITUTE(A36," ",""),"　","")))</f>
        <v/>
      </c>
    </row>
    <row r="37">
      <c r="A37" s="131" t="inlineStr">
        <is>
          <t>パソコンスピード認定2級</t>
        </is>
      </c>
      <c r="B37" s="131" t="inlineStr">
        <is>
          <t>パソコンスピード認定2級</t>
        </is>
      </c>
      <c r="D37">
        <f>IF(A37="","",ASC(SUBSTITUTE(SUBSTITUTE(A37," ",""),"　","")))</f>
        <v/>
      </c>
    </row>
    <row r="38">
      <c r="A38" s="131" t="inlineStr">
        <is>
          <t>パソコンスピード認定3級</t>
        </is>
      </c>
      <c r="B38" s="131" t="inlineStr">
        <is>
          <t>パソコンスピード認定3級</t>
        </is>
      </c>
      <c r="D38">
        <f>IF(A38="","",ASC(SUBSTITUTE(SUBSTITUTE(A38," ",""),"　","")))</f>
        <v/>
      </c>
    </row>
    <row r="39">
      <c r="A39" s="131" t="inlineStr">
        <is>
          <t>パソコンスピード認定4級</t>
        </is>
      </c>
      <c r="B39" s="131" t="inlineStr">
        <is>
          <t>パソコンスピード認定4級</t>
        </is>
      </c>
      <c r="D39">
        <f>IF(A39="","",ASC(SUBSTITUTE(SUBSTITUTE(A39," ",""),"　","")))</f>
        <v/>
      </c>
    </row>
    <row r="40">
      <c r="A40" s="131" t="inlineStr">
        <is>
          <t>パソコンスピード認定5級</t>
        </is>
      </c>
      <c r="B40" s="131" t="inlineStr">
        <is>
          <t>パソコンスピード認定5級</t>
        </is>
      </c>
      <c r="D40">
        <f>IF(A40="","",ASC(SUBSTITUTE(SUBSTITUTE(A40," ",""),"　","")))</f>
        <v/>
      </c>
    </row>
    <row r="41">
      <c r="A41" s="131" t="inlineStr">
        <is>
          <t>電気工事士第一種</t>
        </is>
      </c>
      <c r="B41" s="131" t="inlineStr">
        <is>
          <t>電気工事士第一種</t>
        </is>
      </c>
      <c r="D41">
        <f>IF(A41="","",ASC(SUBSTITUTE(SUBSTITUTE(A41," ",""),"　","")))</f>
        <v/>
      </c>
    </row>
    <row r="42">
      <c r="A42" s="131" t="inlineStr">
        <is>
          <t>電気工事士第二種</t>
        </is>
      </c>
      <c r="B42" s="131" t="inlineStr">
        <is>
          <t>電気工事士第二種</t>
        </is>
      </c>
      <c r="D42">
        <f>IF(A42="","",ASC(SUBSTITUTE(SUBSTITUTE(A42," ",""),"　","")))</f>
        <v/>
      </c>
    </row>
    <row r="43">
      <c r="A43" s="131" t="inlineStr">
        <is>
          <t>危険物取扱者乙1</t>
        </is>
      </c>
      <c r="B43" s="131" t="inlineStr">
        <is>
          <t>危険物取扱者乙1</t>
        </is>
      </c>
      <c r="D43">
        <f>IF(A43="","",ASC(SUBSTITUTE(SUBSTITUTE(A43," ",""),"　","")))</f>
        <v/>
      </c>
    </row>
    <row r="44">
      <c r="A44" s="131" t="inlineStr">
        <is>
          <t>危険物取扱者乙2</t>
        </is>
      </c>
      <c r="B44" s="131" t="inlineStr">
        <is>
          <t>危険物取扱者乙2</t>
        </is>
      </c>
      <c r="D44">
        <f>IF(A44="","",ASC(SUBSTITUTE(SUBSTITUTE(A44," ",""),"　","")))</f>
        <v/>
      </c>
    </row>
    <row r="45">
      <c r="A45" s="131" t="inlineStr">
        <is>
          <t>危険物取扱者乙3</t>
        </is>
      </c>
      <c r="B45" s="131" t="inlineStr">
        <is>
          <t>危険物取扱者乙3</t>
        </is>
      </c>
      <c r="D45">
        <f>IF(A45="","",ASC(SUBSTITUTE(SUBSTITUTE(A45," ",""),"　","")))</f>
        <v/>
      </c>
    </row>
    <row r="46">
      <c r="A46" s="131" t="inlineStr">
        <is>
          <t>危険物取扱者乙4</t>
        </is>
      </c>
      <c r="B46" s="131" t="inlineStr">
        <is>
          <t>危険物取扱者乙4</t>
        </is>
      </c>
      <c r="D46">
        <f>IF(A46="","",ASC(SUBSTITUTE(SUBSTITUTE(A46," ",""),"　","")))</f>
        <v/>
      </c>
    </row>
    <row r="47">
      <c r="A47" s="131" t="inlineStr">
        <is>
          <t>危険物取扱者乙5</t>
        </is>
      </c>
      <c r="B47" s="131" t="inlineStr">
        <is>
          <t>危険物取扱者乙5</t>
        </is>
      </c>
      <c r="D47">
        <f>IF(A47="","",ASC(SUBSTITUTE(SUBSTITUTE(A47," ",""),"　","")))</f>
        <v/>
      </c>
    </row>
    <row r="48">
      <c r="A48" s="131" t="inlineStr">
        <is>
          <t>危険物取扱者乙6</t>
        </is>
      </c>
      <c r="B48" s="131" t="inlineStr">
        <is>
          <t>危険物取扱者乙6</t>
        </is>
      </c>
      <c r="D48">
        <f>IF(A48="","",ASC(SUBSTITUTE(SUBSTITUTE(A48," ",""),"　","")))</f>
        <v/>
      </c>
    </row>
    <row r="49">
      <c r="A49" s="131" t="inlineStr">
        <is>
          <t>危険物取扱者丙</t>
        </is>
      </c>
      <c r="B49" s="131" t="inlineStr">
        <is>
          <t>危険物取扱者丙</t>
        </is>
      </c>
      <c r="D49">
        <f>IF(A49="","",ASC(SUBSTITUTE(SUBSTITUTE(A49," ",""),"　","")))</f>
        <v/>
      </c>
    </row>
    <row r="50">
      <c r="A50" s="131" t="inlineStr">
        <is>
          <t>ガス溶接技能講習修了</t>
        </is>
      </c>
      <c r="B50" s="131" t="inlineStr">
        <is>
          <t>ガス溶接技能講習修了</t>
        </is>
      </c>
      <c r="D50">
        <f>IF(A50="","",ASC(SUBSTITUTE(SUBSTITUTE(A50," ",""),"　","")))</f>
        <v/>
      </c>
    </row>
    <row r="51">
      <c r="A51" s="131" t="inlineStr">
        <is>
          <t>ボイラー取扱技能講習修了</t>
        </is>
      </c>
      <c r="B51" s="131" t="inlineStr">
        <is>
          <t>ボイラー取扱技能講習修了</t>
        </is>
      </c>
      <c r="D51">
        <f>IF(A51="","",ASC(SUBSTITUTE(SUBSTITUTE(A51," ",""),"　","")))</f>
        <v/>
      </c>
    </row>
    <row r="52">
      <c r="A52" s="131" t="inlineStr">
        <is>
          <t>ア－ク溶接安全衛生教育修了</t>
        </is>
      </c>
      <c r="B52" s="131" t="inlineStr">
        <is>
          <t>ア－ク溶接安全衛生教育修了</t>
        </is>
      </c>
      <c r="D52">
        <f>IF(A52="","",ASC(SUBSTITUTE(SUBSTITUTE(A52," ",""),"　","")))</f>
        <v/>
      </c>
    </row>
    <row r="53">
      <c r="A53" s="131" t="inlineStr">
        <is>
          <t>小型フォークリフト運転特別教育講習修了</t>
        </is>
      </c>
      <c r="B53" s="131" t="inlineStr">
        <is>
          <t>小型フォークリフト運転特別教育講習修了</t>
        </is>
      </c>
      <c r="D53">
        <f>IF(A53="","",ASC(SUBSTITUTE(SUBSTITUTE(A53," ",""),"　","")))</f>
        <v/>
      </c>
    </row>
    <row r="54">
      <c r="A54" s="131" t="inlineStr">
        <is>
          <t>二級ボイラー技士2級</t>
        </is>
      </c>
      <c r="B54" s="131" t="inlineStr">
        <is>
          <t>二級ボイラー技士2級</t>
        </is>
      </c>
      <c r="D54">
        <f>IF(A54="","",ASC(SUBSTITUTE(SUBSTITUTE(A54," ",""),"　","")))</f>
        <v/>
      </c>
    </row>
    <row r="55">
      <c r="A55" s="131" t="inlineStr">
        <is>
          <t>技能検定　機械加工（普通旋盤作業）2級</t>
        </is>
      </c>
      <c r="B55" s="131" t="inlineStr">
        <is>
          <t>技能検定　機械加工（普通旋盤作業）2級</t>
        </is>
      </c>
      <c r="D55">
        <f>IF(A55="","",ASC(SUBSTITUTE(SUBSTITUTE(A55," ",""),"　","")))</f>
        <v/>
      </c>
    </row>
    <row r="56">
      <c r="A56" s="131" t="inlineStr">
        <is>
          <t>技能検定　機械加工（普通旋盤作業）3級</t>
        </is>
      </c>
      <c r="B56" s="131" t="inlineStr">
        <is>
          <t>技能検定　機械加工（普通旋盤作業）3級</t>
        </is>
      </c>
      <c r="D56">
        <f>IF(A56="","",ASC(SUBSTITUTE(SUBSTITUTE(A56," ",""),"　","")))</f>
        <v/>
      </c>
    </row>
    <row r="57">
      <c r="A57" s="131" t="inlineStr">
        <is>
          <t>技能検定　機械検査（機械検査作業）2級</t>
        </is>
      </c>
      <c r="B57" s="131" t="inlineStr">
        <is>
          <t>技能検定　機械検査（機械検査作業）2級</t>
        </is>
      </c>
      <c r="D57">
        <f>IF(A57="","",ASC(SUBSTITUTE(SUBSTITUTE(A57," ",""),"　","")))</f>
        <v/>
      </c>
    </row>
    <row r="58">
      <c r="A58" s="131" t="inlineStr">
        <is>
          <t>技能検定　機械検査（機械検査作業）3級</t>
        </is>
      </c>
      <c r="B58" s="131" t="inlineStr">
        <is>
          <t>技能検定　機械検査（機械検査作業）3級</t>
        </is>
      </c>
      <c r="D58">
        <f>IF(A58="","",ASC(SUBSTITUTE(SUBSTITUTE(A58," ",""),"　","")))</f>
        <v/>
      </c>
    </row>
    <row r="59">
      <c r="A59" s="131" t="inlineStr">
        <is>
          <t>アーク溶接技能者適格性証明書Ａ－２Ｆ</t>
        </is>
      </c>
      <c r="B59" s="131" t="inlineStr">
        <is>
          <t>アーク溶接技能者適格性証明書Ａ－２Ｆ</t>
        </is>
      </c>
      <c r="D59">
        <f>IF(A59="","",ASC(SUBSTITUTE(SUBSTITUTE(A59," ",""),"　","")))</f>
        <v/>
      </c>
    </row>
    <row r="60">
      <c r="A60" s="131" t="inlineStr">
        <is>
          <t>アーク溶接技能者適格性証明書Ａ－２V</t>
        </is>
      </c>
      <c r="B60" s="131" t="inlineStr">
        <is>
          <t>アーク溶接技能者適格性証明書Ａ－２V</t>
        </is>
      </c>
      <c r="D60">
        <f>IF(A60="","",ASC(SUBSTITUTE(SUBSTITUTE(A60," ",""),"　","")))</f>
        <v/>
      </c>
    </row>
    <row r="61">
      <c r="A61" s="131" t="inlineStr">
        <is>
          <t>アーク溶接技能者適格性証明書Ｎ－２Ｆ</t>
        </is>
      </c>
      <c r="B61" s="131" t="inlineStr">
        <is>
          <t>アーク溶接技能者適格性証明書Ｎ－２Ｆ</t>
        </is>
      </c>
      <c r="D61">
        <f>IF(A61="","",ASC(SUBSTITUTE(SUBSTITUTE(A61," ",""),"　","")))</f>
        <v/>
      </c>
    </row>
    <row r="62">
      <c r="A62" s="131" t="inlineStr">
        <is>
          <t>アーク溶接技能者適格性証明書Ａ－２H</t>
        </is>
      </c>
      <c r="B62" s="131" t="inlineStr">
        <is>
          <t>アーク溶接技能者適格性証明書Ａ－２H</t>
        </is>
      </c>
      <c r="D62">
        <f>IF(A62="","",ASC(SUBSTITUTE(SUBSTITUTE(A62," ",""),"　","")))</f>
        <v/>
      </c>
    </row>
    <row r="63">
      <c r="A63" s="131" t="inlineStr">
        <is>
          <t>アーク溶接技能者適格性証明書SＮ－２Ｆ</t>
        </is>
      </c>
      <c r="B63" s="131" t="inlineStr">
        <is>
          <t>アーク溶接技能者適格性証明書SＮ－２Ｆ</t>
        </is>
      </c>
      <c r="D63">
        <f>IF(A63="","",ASC(SUBSTITUTE(SUBSTITUTE(A63," ",""),"　","")))</f>
        <v/>
      </c>
    </row>
    <row r="64">
      <c r="A64" s="131" t="inlineStr">
        <is>
          <t>アーク溶接技能者適格性証明書T－1Ｆ</t>
        </is>
      </c>
      <c r="B64" s="131" t="inlineStr">
        <is>
          <t>アーク溶接技能者適格性証明書T－1Ｆ</t>
        </is>
      </c>
      <c r="D64">
        <f>IF(A64="","",ASC(SUBSTITUTE(SUBSTITUTE(A64," ",""),"　","")))</f>
        <v/>
      </c>
    </row>
    <row r="65">
      <c r="A65" s="131" t="inlineStr">
        <is>
          <t>アーク溶接技能者適格性証明書SA－2Ｆ</t>
        </is>
      </c>
      <c r="B65" s="131" t="inlineStr">
        <is>
          <t>アーク溶接技能者適格性証明書SA－2Ｆ</t>
        </is>
      </c>
      <c r="D65">
        <f>IF(A65="","",ASC(SUBSTITUTE(SUBSTITUTE(A65," ",""),"　","")))</f>
        <v/>
      </c>
    </row>
    <row r="66">
      <c r="A66" s="131" t="inlineStr">
        <is>
          <t>第二級デジタル通信</t>
        </is>
      </c>
      <c r="B66" s="131" t="inlineStr">
        <is>
          <t>第二級デジタル通信</t>
        </is>
      </c>
      <c r="D66">
        <f>IF(A66="","",ASC(SUBSTITUTE(SUBSTITUTE(A66," ",""),"　","")))</f>
        <v/>
      </c>
    </row>
    <row r="67">
      <c r="A67" s="131" t="inlineStr">
        <is>
          <t>ジュニアマイスターゴールド</t>
        </is>
      </c>
      <c r="B67" s="131" t="inlineStr">
        <is>
          <t>ジュニアマイスターゴールド</t>
        </is>
      </c>
      <c r="D67">
        <f>IF(A67="","",ASC(SUBSTITUTE(SUBSTITUTE(A67," ",""),"　","")))</f>
        <v/>
      </c>
    </row>
    <row r="68">
      <c r="A68" s="131" t="inlineStr">
        <is>
          <t>ジュニアマイスターシルバー</t>
        </is>
      </c>
      <c r="B68" s="131" t="inlineStr">
        <is>
          <t>ジュニアマイスターシルバー</t>
        </is>
      </c>
      <c r="D68">
        <f>IF(A68="","",ASC(SUBSTITUTE(SUBSTITUTE(A68," ",""),"　","")))</f>
        <v/>
      </c>
    </row>
    <row r="69">
      <c r="A69" s="131" t="inlineStr">
        <is>
          <t>ジュニアマイスターブロンズ</t>
        </is>
      </c>
      <c r="B69" s="131" t="inlineStr">
        <is>
          <t>ジュニアマイスターブロンズ</t>
        </is>
      </c>
      <c r="D69">
        <f>IF(A69="","",ASC(SUBSTITUTE(SUBSTITUTE(A69," ",""),"　","")))</f>
        <v/>
      </c>
    </row>
    <row r="70">
      <c r="A70" s="131" t="inlineStr">
        <is>
          <t>フォークリフト運転技能講習</t>
        </is>
      </c>
      <c r="B70" s="131" t="inlineStr">
        <is>
          <t>フォークリフト運転技能講習</t>
        </is>
      </c>
      <c r="D70">
        <f>IF(A70="","",ASC(SUBSTITUTE(SUBSTITUTE(A70," ",""),"　","")))</f>
        <v/>
      </c>
    </row>
    <row r="71">
      <c r="A71" s="131" t="inlineStr">
        <is>
          <t>玉掛け技能講習</t>
        </is>
      </c>
      <c r="B71" s="131" t="inlineStr">
        <is>
          <t>玉掛け技能講習</t>
        </is>
      </c>
      <c r="D71">
        <f>IF(A71="","",ASC(SUBSTITUTE(SUBSTITUTE(A71," ",""),"　","")))</f>
        <v/>
      </c>
    </row>
    <row r="72">
      <c r="A72" s="131" t="inlineStr">
        <is>
          <t>硬筆書写技能検定4級</t>
        </is>
      </c>
      <c r="B72" s="131" t="inlineStr">
        <is>
          <t>硬筆書写技能検定4級</t>
        </is>
      </c>
      <c r="D72">
        <f>IF(A72="","",ASC(SUBSTITUTE(SUBSTITUTE(A72," ",""),"　","")))</f>
        <v/>
      </c>
    </row>
    <row r="73">
      <c r="D73">
        <f>IF(A73="","",ASC(SUBSTITUTE(SUBSTITUTE(A73," ",""),"　","")))</f>
        <v/>
      </c>
    </row>
    <row r="74">
      <c r="D74">
        <f>IF(A74="","",ASC(SUBSTITUTE(SUBSTITUTE(A74," ",""),"　","")))</f>
        <v/>
      </c>
    </row>
    <row r="75">
      <c r="D75">
        <f>IF(A75="","",ASC(SUBSTITUTE(SUBSTITUTE(A75," ",""),"　","")))</f>
        <v/>
      </c>
    </row>
    <row r="76">
      <c r="D76">
        <f>IF(A76="","",ASC(SUBSTITUTE(SUBSTITUTE(A76," ",""),"　","")))</f>
        <v/>
      </c>
    </row>
    <row r="77">
      <c r="D77">
        <f>IF(A77="","",ASC(SUBSTITUTE(SUBSTITUTE(A77," ",""),"　","")))</f>
        <v/>
      </c>
    </row>
    <row r="78">
      <c r="D78">
        <f>IF(A78="","",ASC(SUBSTITUTE(SUBSTITUTE(A78," ",""),"　","")))</f>
        <v/>
      </c>
    </row>
    <row r="79">
      <c r="D79">
        <f>IF(A79="","",ASC(SUBSTITUTE(SUBSTITUTE(A79," ",""),"　","")))</f>
        <v/>
      </c>
    </row>
    <row r="80">
      <c r="D80">
        <f>IF(A80="","",ASC(SUBSTITUTE(SUBSTITUTE(A80," ",""),"　","")))</f>
        <v/>
      </c>
    </row>
    <row r="81">
      <c r="D81">
        <f>IF(A81="","",ASC(SUBSTITUTE(SUBSTITUTE(A81," ",""),"　","")))</f>
        <v/>
      </c>
    </row>
    <row r="82">
      <c r="D82">
        <f>IF(A82="","",ASC(SUBSTITUTE(SUBSTITUTE(A82," ",""),"　","")))</f>
        <v/>
      </c>
    </row>
    <row r="83">
      <c r="D83">
        <f>IF(A83="","",ASC(SUBSTITUTE(SUBSTITUTE(A83," ",""),"　","")))</f>
        <v/>
      </c>
    </row>
    <row r="84">
      <c r="D84">
        <f>IF(A84="","",ASC(SUBSTITUTE(SUBSTITUTE(A84," ",""),"　","")))</f>
        <v/>
      </c>
    </row>
    <row r="85">
      <c r="D85">
        <f>IF(A85="","",ASC(SUBSTITUTE(SUBSTITUTE(A85," ",""),"　","")))</f>
        <v/>
      </c>
    </row>
    <row r="86">
      <c r="D86">
        <f>IF(A86="","",ASC(SUBSTITUTE(SUBSTITUTE(A86," ",""),"　","")))</f>
        <v/>
      </c>
    </row>
    <row r="87">
      <c r="D87">
        <f>IF(A87="","",ASC(SUBSTITUTE(SUBSTITUTE(A87," ",""),"　","")))</f>
        <v/>
      </c>
    </row>
    <row r="88">
      <c r="D88">
        <f>IF(A88="","",ASC(SUBSTITUTE(SUBSTITUTE(A88," ",""),"　","")))</f>
        <v/>
      </c>
    </row>
    <row r="89">
      <c r="D89">
        <f>IF(A89="","",ASC(SUBSTITUTE(SUBSTITUTE(A89," ",""),"　","")))</f>
        <v/>
      </c>
    </row>
    <row r="90">
      <c r="D90">
        <f>IF(A90="","",ASC(SUBSTITUTE(SUBSTITUTE(A90," ",""),"　","")))</f>
        <v/>
      </c>
    </row>
    <row r="91">
      <c r="D91">
        <f>IF(A91="","",ASC(SUBSTITUTE(SUBSTITUTE(A91," ",""),"　","")))</f>
        <v/>
      </c>
    </row>
    <row r="92">
      <c r="D92">
        <f>IF(A92="","",ASC(SUBSTITUTE(SUBSTITUTE(A92," ",""),"　","")))</f>
        <v/>
      </c>
    </row>
    <row r="93">
      <c r="D93">
        <f>IF(A93="","",ASC(SUBSTITUTE(SUBSTITUTE(A93," ",""),"　","")))</f>
        <v/>
      </c>
    </row>
    <row r="94">
      <c r="D94">
        <f>IF(A94="","",ASC(SUBSTITUTE(SUBSTITUTE(A94," ",""),"　","")))</f>
        <v/>
      </c>
    </row>
    <row r="95">
      <c r="D95">
        <f>IF(A95="","",ASC(SUBSTITUTE(SUBSTITUTE(A95," ",""),"　","")))</f>
        <v/>
      </c>
    </row>
    <row r="96">
      <c r="D96">
        <f>IF(A96="","",ASC(SUBSTITUTE(SUBSTITUTE(A96," ",""),"　","")))</f>
        <v/>
      </c>
    </row>
    <row r="97">
      <c r="D97">
        <f>IF(A97="","",ASC(SUBSTITUTE(SUBSTITUTE(A97," ",""),"　","")))</f>
        <v/>
      </c>
    </row>
    <row r="98">
      <c r="D98">
        <f>IF(A98="","",ASC(SUBSTITUTE(SUBSTITUTE(A98," ",""),"　","")))</f>
        <v/>
      </c>
    </row>
    <row r="99">
      <c r="D99">
        <f>IF(A99="","",ASC(SUBSTITUTE(SUBSTITUTE(A99," ",""),"　","")))</f>
        <v/>
      </c>
    </row>
    <row r="100">
      <c r="D100">
        <f>IF(A100="","",ASC(SUBSTITUTE(SUBSTITUTE(A100," ",""),"　","")))</f>
        <v/>
      </c>
    </row>
    <row r="101">
      <c r="D101">
        <f>IF(A101="","",ASC(SUBSTITUTE(SUBSTITUTE(A101," ",""),"　","")))</f>
        <v/>
      </c>
    </row>
    <row r="102">
      <c r="D102">
        <f>IF(A102="","",ASC(SUBSTITUTE(SUBSTITUTE(A102," ",""),"　","")))</f>
        <v/>
      </c>
    </row>
    <row r="103">
      <c r="D103">
        <f>IF(A103="","",ASC(SUBSTITUTE(SUBSTITUTE(A103," ",""),"　","")))</f>
        <v/>
      </c>
    </row>
    <row r="104">
      <c r="D104">
        <f>IF(A104="","",ASC(SUBSTITUTE(SUBSTITUTE(A104," ",""),"　","")))</f>
        <v/>
      </c>
    </row>
    <row r="105">
      <c r="D105">
        <f>IF(A105="","",ASC(SUBSTITUTE(SUBSTITUTE(A105," ",""),"　","")))</f>
        <v/>
      </c>
    </row>
    <row r="106">
      <c r="D106">
        <f>IF(A106="","",ASC(SUBSTITUTE(SUBSTITUTE(A106," ",""),"　","")))</f>
        <v/>
      </c>
    </row>
    <row r="107">
      <c r="D107">
        <f>IF(A107="","",ASC(SUBSTITUTE(SUBSTITUTE(A107," ",""),"　","")))</f>
        <v/>
      </c>
    </row>
    <row r="108">
      <c r="D108">
        <f>IF(A108="","",ASC(SUBSTITUTE(SUBSTITUTE(A108," ",""),"　","")))</f>
        <v/>
      </c>
    </row>
    <row r="109">
      <c r="D109">
        <f>IF(A109="","",ASC(SUBSTITUTE(SUBSTITUTE(A109," ",""),"　","")))</f>
        <v/>
      </c>
    </row>
    <row r="110">
      <c r="D110">
        <f>IF(A110="","",ASC(SUBSTITUTE(SUBSTITUTE(A110," ",""),"　","")))</f>
        <v/>
      </c>
    </row>
    <row r="111">
      <c r="D111">
        <f>IF(A111="","",ASC(SUBSTITUTE(SUBSTITUTE(A111," ",""),"　","")))</f>
        <v/>
      </c>
    </row>
    <row r="112">
      <c r="D112">
        <f>IF(A112="","",ASC(SUBSTITUTE(SUBSTITUTE(A112," ",""),"　","")))</f>
        <v/>
      </c>
    </row>
    <row r="113">
      <c r="D113">
        <f>IF(A113="","",ASC(SUBSTITUTE(SUBSTITUTE(A113," ",""),"　","")))</f>
        <v/>
      </c>
    </row>
    <row r="114">
      <c r="D114">
        <f>IF(A114="","",ASC(SUBSTITUTE(SUBSTITUTE(A114," ",""),"　","")))</f>
        <v/>
      </c>
    </row>
    <row r="115">
      <c r="D115">
        <f>IF(A115="","",ASC(SUBSTITUTE(SUBSTITUTE(A115," ",""),"　","")))</f>
        <v/>
      </c>
    </row>
    <row r="116">
      <c r="D116">
        <f>IF(A116="","",ASC(SUBSTITUTE(SUBSTITUTE(A116," ",""),"　","")))</f>
        <v/>
      </c>
    </row>
    <row r="117">
      <c r="D117">
        <f>IF(A117="","",ASC(SUBSTITUTE(SUBSTITUTE(A117," ",""),"　","")))</f>
        <v/>
      </c>
    </row>
    <row r="118">
      <c r="D118">
        <f>IF(A118="","",ASC(SUBSTITUTE(SUBSTITUTE(A118," ",""),"　","")))</f>
        <v/>
      </c>
    </row>
    <row r="119">
      <c r="D119">
        <f>IF(A119="","",ASC(SUBSTITUTE(SUBSTITUTE(A119," ",""),"　","")))</f>
        <v/>
      </c>
    </row>
    <row r="120">
      <c r="D120">
        <f>IF(A120="","",ASC(SUBSTITUTE(SUBSTITUTE(A120," ",""),"　","")))</f>
        <v/>
      </c>
    </row>
    <row r="121">
      <c r="D121">
        <f>IF(A121="","",ASC(SUBSTITUTE(SUBSTITUTE(A121," ",""),"　","")))</f>
        <v/>
      </c>
    </row>
    <row r="122">
      <c r="D122">
        <f>IF(A122="","",ASC(SUBSTITUTE(SUBSTITUTE(A122," ",""),"　","")))</f>
        <v/>
      </c>
    </row>
    <row r="123">
      <c r="D123">
        <f>IF(A123="","",ASC(SUBSTITUTE(SUBSTITUTE(A123," ",""),"　","")))</f>
        <v/>
      </c>
    </row>
    <row r="124">
      <c r="D124">
        <f>IF(A124="","",ASC(SUBSTITUTE(SUBSTITUTE(A124," ",""),"　","")))</f>
        <v/>
      </c>
    </row>
    <row r="125">
      <c r="D125">
        <f>IF(A125="","",ASC(SUBSTITUTE(SUBSTITUTE(A125," ",""),"　","")))</f>
        <v/>
      </c>
    </row>
    <row r="126">
      <c r="D126">
        <f>IF(A126="","",ASC(SUBSTITUTE(SUBSTITUTE(A126," ",""),"　","")))</f>
        <v/>
      </c>
    </row>
    <row r="127">
      <c r="D127">
        <f>IF(A127="","",ASC(SUBSTITUTE(SUBSTITUTE(A127," ",""),"　","")))</f>
        <v/>
      </c>
    </row>
    <row r="128">
      <c r="D128">
        <f>IF(A128="","",ASC(SUBSTITUTE(SUBSTITUTE(A128," ",""),"　","")))</f>
        <v/>
      </c>
    </row>
    <row r="129">
      <c r="D129">
        <f>IF(A129="","",ASC(SUBSTITUTE(SUBSTITUTE(A129," ",""),"　","")))</f>
        <v/>
      </c>
    </row>
    <row r="130">
      <c r="D130">
        <f>IF(A130="","",ASC(SUBSTITUTE(SUBSTITUTE(A130," ",""),"　","")))</f>
        <v/>
      </c>
    </row>
    <row r="131">
      <c r="D131">
        <f>IF(A131="","",ASC(SUBSTITUTE(SUBSTITUTE(A131," ",""),"　","")))</f>
        <v/>
      </c>
    </row>
    <row r="132">
      <c r="D132">
        <f>IF(A132="","",ASC(SUBSTITUTE(SUBSTITUTE(A132," ",""),"　","")))</f>
        <v/>
      </c>
    </row>
    <row r="133">
      <c r="D133">
        <f>IF(A133="","",ASC(SUBSTITUTE(SUBSTITUTE(A133," ",""),"　","")))</f>
        <v/>
      </c>
    </row>
    <row r="134">
      <c r="D134">
        <f>IF(A134="","",ASC(SUBSTITUTE(SUBSTITUTE(A134," ",""),"　","")))</f>
        <v/>
      </c>
    </row>
    <row r="135">
      <c r="D135">
        <f>IF(A135="","",ASC(SUBSTITUTE(SUBSTITUTE(A135," ",""),"　","")))</f>
        <v/>
      </c>
    </row>
    <row r="136">
      <c r="D136">
        <f>IF(A136="","",ASC(SUBSTITUTE(SUBSTITUTE(A136," ",""),"　","")))</f>
        <v/>
      </c>
    </row>
    <row r="137">
      <c r="D137">
        <f>IF(A137="","",ASC(SUBSTITUTE(SUBSTITUTE(A137," ",""),"　","")))</f>
        <v/>
      </c>
    </row>
    <row r="138">
      <c r="D138">
        <f>IF(A138="","",ASC(SUBSTITUTE(SUBSTITUTE(A138," ",""),"　","")))</f>
        <v/>
      </c>
    </row>
    <row r="139">
      <c r="D139">
        <f>IF(A139="","",ASC(SUBSTITUTE(SUBSTITUTE(A139," ",""),"　","")))</f>
        <v/>
      </c>
    </row>
    <row r="140">
      <c r="D140">
        <f>IF(A140="","",ASC(SUBSTITUTE(SUBSTITUTE(A140," ",""),"　","")))</f>
        <v/>
      </c>
    </row>
    <row r="141">
      <c r="D141">
        <f>IF(A141="","",ASC(SUBSTITUTE(SUBSTITUTE(A141," ",""),"　","")))</f>
        <v/>
      </c>
    </row>
    <row r="142">
      <c r="D142">
        <f>IF(A142="","",ASC(SUBSTITUTE(SUBSTITUTE(A142," ",""),"　","")))</f>
        <v/>
      </c>
    </row>
    <row r="143">
      <c r="D143">
        <f>IF(A143="","",ASC(SUBSTITUTE(SUBSTITUTE(A143," ",""),"　","")))</f>
        <v/>
      </c>
    </row>
    <row r="144">
      <c r="D144">
        <f>IF(A144="","",ASC(SUBSTITUTE(SUBSTITUTE(A144," ",""),"　","")))</f>
        <v/>
      </c>
    </row>
    <row r="145">
      <c r="D145">
        <f>IF(A145="","",ASC(SUBSTITUTE(SUBSTITUTE(A145," ",""),"　","")))</f>
        <v/>
      </c>
    </row>
    <row r="146">
      <c r="D146">
        <f>IF(A146="","",ASC(SUBSTITUTE(SUBSTITUTE(A146," ",""),"　","")))</f>
        <v/>
      </c>
    </row>
    <row r="147">
      <c r="D147">
        <f>IF(A147="","",ASC(SUBSTITUTE(SUBSTITUTE(A147," ",""),"　","")))</f>
        <v/>
      </c>
    </row>
    <row r="148">
      <c r="D148">
        <f>IF(A148="","",ASC(SUBSTITUTE(SUBSTITUTE(A148," ",""),"　","")))</f>
        <v/>
      </c>
    </row>
    <row r="149">
      <c r="D149">
        <f>IF(A149="","",ASC(SUBSTITUTE(SUBSTITUTE(A149," ",""),"　","")))</f>
        <v/>
      </c>
    </row>
    <row r="150">
      <c r="D150">
        <f>IF(A150="","",ASC(SUBSTITUTE(SUBSTITUTE(A150," ",""),"　","")))</f>
        <v/>
      </c>
    </row>
    <row r="151">
      <c r="D151">
        <f>IF(A151="","",ASC(SUBSTITUTE(SUBSTITUTE(A151," ",""),"　","")))</f>
        <v/>
      </c>
    </row>
    <row r="152">
      <c r="D152">
        <f>IF(A152="","",ASC(SUBSTITUTE(SUBSTITUTE(A152," ",""),"　","")))</f>
        <v/>
      </c>
    </row>
    <row r="153">
      <c r="D153">
        <f>IF(A153="","",ASC(SUBSTITUTE(SUBSTITUTE(A153," ",""),"　","")))</f>
        <v/>
      </c>
    </row>
    <row r="154">
      <c r="D154">
        <f>IF(A154="","",ASC(SUBSTITUTE(SUBSTITUTE(A154," ",""),"　","")))</f>
        <v/>
      </c>
    </row>
    <row r="155">
      <c r="D155">
        <f>IF(A155="","",ASC(SUBSTITUTE(SUBSTITUTE(A155," ",""),"　","")))</f>
        <v/>
      </c>
    </row>
    <row r="156">
      <c r="D156">
        <f>IF(A156="","",ASC(SUBSTITUTE(SUBSTITUTE(A156," ",""),"　","")))</f>
        <v/>
      </c>
    </row>
    <row r="157">
      <c r="D157">
        <f>IF(A157="","",ASC(SUBSTITUTE(SUBSTITUTE(A157," ",""),"　","")))</f>
        <v/>
      </c>
    </row>
    <row r="158">
      <c r="D158">
        <f>IF(A158="","",ASC(SUBSTITUTE(SUBSTITUTE(A158," ",""),"　","")))</f>
        <v/>
      </c>
    </row>
    <row r="159">
      <c r="D159">
        <f>IF(A159="","",ASC(SUBSTITUTE(SUBSTITUTE(A159," ",""),"　","")))</f>
        <v/>
      </c>
    </row>
    <row r="160">
      <c r="D160">
        <f>IF(A160="","",ASC(SUBSTITUTE(SUBSTITUTE(A160," ",""),"　","")))</f>
        <v/>
      </c>
    </row>
    <row r="161">
      <c r="D161">
        <f>IF(A161="","",ASC(SUBSTITUTE(SUBSTITUTE(A161," ",""),"　","")))</f>
        <v/>
      </c>
    </row>
    <row r="162">
      <c r="D162">
        <f>IF(A162="","",ASC(SUBSTITUTE(SUBSTITUTE(A162," ",""),"　","")))</f>
        <v/>
      </c>
    </row>
    <row r="163">
      <c r="D163">
        <f>IF(A163="","",ASC(SUBSTITUTE(SUBSTITUTE(A163," ",""),"　","")))</f>
        <v/>
      </c>
    </row>
    <row r="164">
      <c r="D164">
        <f>IF(A164="","",ASC(SUBSTITUTE(SUBSTITUTE(A164," ",""),"　","")))</f>
        <v/>
      </c>
    </row>
    <row r="165">
      <c r="D165">
        <f>IF(A165="","",ASC(SUBSTITUTE(SUBSTITUTE(A165," ",""),"　","")))</f>
        <v/>
      </c>
    </row>
    <row r="166">
      <c r="D166">
        <f>IF(A166="","",ASC(SUBSTITUTE(SUBSTITUTE(A166," ",""),"　","")))</f>
        <v/>
      </c>
    </row>
    <row r="167">
      <c r="D167">
        <f>IF(A167="","",ASC(SUBSTITUTE(SUBSTITUTE(A167," ",""),"　","")))</f>
        <v/>
      </c>
    </row>
    <row r="168">
      <c r="D168">
        <f>IF(A168="","",ASC(SUBSTITUTE(SUBSTITUTE(A168," ",""),"　","")))</f>
        <v/>
      </c>
    </row>
    <row r="169">
      <c r="D169">
        <f>IF(A169="","",ASC(SUBSTITUTE(SUBSTITUTE(A169," ",""),"　","")))</f>
        <v/>
      </c>
    </row>
    <row r="170">
      <c r="D170">
        <f>IF(A170="","",ASC(SUBSTITUTE(SUBSTITUTE(A170," ",""),"　","")))</f>
        <v/>
      </c>
    </row>
    <row r="171">
      <c r="D171">
        <f>IF(A171="","",ASC(SUBSTITUTE(SUBSTITUTE(A171," ",""),"　","")))</f>
        <v/>
      </c>
    </row>
    <row r="172">
      <c r="D172">
        <f>IF(A172="","",ASC(SUBSTITUTE(SUBSTITUTE(A172," ",""),"　","")))</f>
        <v/>
      </c>
    </row>
    <row r="173">
      <c r="D173">
        <f>IF(A173="","",ASC(SUBSTITUTE(SUBSTITUTE(A173," ",""),"　","")))</f>
        <v/>
      </c>
    </row>
    <row r="174">
      <c r="D174">
        <f>IF(A174="","",ASC(SUBSTITUTE(SUBSTITUTE(A174," ",""),"　","")))</f>
        <v/>
      </c>
    </row>
    <row r="175">
      <c r="D175">
        <f>IF(A175="","",ASC(SUBSTITUTE(SUBSTITUTE(A175," ",""),"　","")))</f>
        <v/>
      </c>
    </row>
    <row r="176">
      <c r="D176">
        <f>IF(A176="","",ASC(SUBSTITUTE(SUBSTITUTE(A176," ",""),"　","")))</f>
        <v/>
      </c>
    </row>
    <row r="177">
      <c r="D177">
        <f>IF(A177="","",ASC(SUBSTITUTE(SUBSTITUTE(A177," ",""),"　","")))</f>
        <v/>
      </c>
    </row>
    <row r="178">
      <c r="D178">
        <f>IF(A178="","",ASC(SUBSTITUTE(SUBSTITUTE(A178," ",""),"　","")))</f>
        <v/>
      </c>
    </row>
    <row r="179">
      <c r="D179">
        <f>IF(A179="","",ASC(SUBSTITUTE(SUBSTITUTE(A179," ",""),"　","")))</f>
        <v/>
      </c>
    </row>
    <row r="180">
      <c r="D180">
        <f>IF(A180="","",ASC(SUBSTITUTE(SUBSTITUTE(A180," ",""),"　","")))</f>
        <v/>
      </c>
    </row>
    <row r="181">
      <c r="D181">
        <f>IF(A181="","",ASC(SUBSTITUTE(SUBSTITUTE(A181," ",""),"　","")))</f>
        <v/>
      </c>
    </row>
    <row r="182">
      <c r="D182">
        <f>IF(A182="","",ASC(SUBSTITUTE(SUBSTITUTE(A182," ",""),"　","")))</f>
        <v/>
      </c>
    </row>
    <row r="183">
      <c r="D183">
        <f>IF(A183="","",ASC(SUBSTITUTE(SUBSTITUTE(A183," ",""),"　","")))</f>
        <v/>
      </c>
    </row>
    <row r="184">
      <c r="D184">
        <f>IF(A184="","",ASC(SUBSTITUTE(SUBSTITUTE(A184," ",""),"　","")))</f>
        <v/>
      </c>
    </row>
    <row r="185">
      <c r="D185">
        <f>IF(A185="","",ASC(SUBSTITUTE(SUBSTITUTE(A185," ",""),"　","")))</f>
        <v/>
      </c>
    </row>
    <row r="186">
      <c r="D186">
        <f>IF(A186="","",ASC(SUBSTITUTE(SUBSTITUTE(A186," ",""),"　","")))</f>
        <v/>
      </c>
    </row>
    <row r="187">
      <c r="D187">
        <f>IF(A187="","",ASC(SUBSTITUTE(SUBSTITUTE(A187," ",""),"　","")))</f>
        <v/>
      </c>
    </row>
    <row r="188">
      <c r="D188">
        <f>IF(A188="","",ASC(SUBSTITUTE(SUBSTITUTE(A188," ",""),"　","")))</f>
        <v/>
      </c>
    </row>
    <row r="189">
      <c r="D189">
        <f>IF(A189="","",ASC(SUBSTITUTE(SUBSTITUTE(A189," ",""),"　","")))</f>
        <v/>
      </c>
    </row>
    <row r="190">
      <c r="D190">
        <f>IF(A190="","",ASC(SUBSTITUTE(SUBSTITUTE(A190," ",""),"　","")))</f>
        <v/>
      </c>
    </row>
    <row r="191">
      <c r="D191">
        <f>IF(A191="","",ASC(SUBSTITUTE(SUBSTITUTE(A191," ",""),"　","")))</f>
        <v/>
      </c>
    </row>
    <row r="192">
      <c r="D192">
        <f>IF(A192="","",ASC(SUBSTITUTE(SUBSTITUTE(A192," ",""),"　","")))</f>
        <v/>
      </c>
    </row>
    <row r="193">
      <c r="D193">
        <f>IF(A193="","",ASC(SUBSTITUTE(SUBSTITUTE(A193," ",""),"　","")))</f>
        <v/>
      </c>
    </row>
    <row r="194">
      <c r="D194">
        <f>IF(A194="","",ASC(SUBSTITUTE(SUBSTITUTE(A194," ",""),"　","")))</f>
        <v/>
      </c>
    </row>
    <row r="195">
      <c r="D195">
        <f>IF(A195="","",ASC(SUBSTITUTE(SUBSTITUTE(A195," ",""),"　","")))</f>
        <v/>
      </c>
    </row>
    <row r="196">
      <c r="D196">
        <f>IF(A196="","",ASC(SUBSTITUTE(SUBSTITUTE(A196," ",""),"　","")))</f>
        <v/>
      </c>
    </row>
    <row r="197">
      <c r="D197">
        <f>IF(A197="","",ASC(SUBSTITUTE(SUBSTITUTE(A197," ",""),"　","")))</f>
        <v/>
      </c>
    </row>
    <row r="198">
      <c r="D198">
        <f>IF(A198="","",ASC(SUBSTITUTE(SUBSTITUTE(A198," ",""),"　","")))</f>
        <v/>
      </c>
    </row>
    <row r="199">
      <c r="D199">
        <f>IF(A199="","",ASC(SUBSTITUTE(SUBSTITUTE(A199," ",""),"　","")))</f>
        <v/>
      </c>
    </row>
    <row r="200">
      <c r="D200">
        <f>IF(A200="","",ASC(SUBSTITUTE(SUBSTITUTE(A200," ",""),"　","")))</f>
        <v/>
      </c>
    </row>
    <row r="201">
      <c r="D201">
        <f>IF(A201="","",ASC(SUBSTITUTE(SUBSTITUTE(A201," ",""),"　","")))</f>
        <v/>
      </c>
    </row>
    <row r="202">
      <c r="D202">
        <f>IF(A202="","",ASC(SUBSTITUTE(SUBSTITUTE(A202," ",""),"　","")))</f>
        <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sheetPr>
    <outlinePr summaryBelow="1" summaryRight="1"/>
    <pageSetUpPr/>
  </sheetPr>
  <dimension ref="A1:EC3640"/>
  <sheetViews>
    <sheetView showGridLines="0" workbookViewId="0">
      <selection activeCell="A1" sqref="A1"/>
    </sheetView>
  </sheetViews>
  <sheetFormatPr baseColWidth="8" defaultColWidth="1.125" defaultRowHeight="6.75" customHeight="1"/>
  <cols>
    <col width="1.125" customWidth="1" style="1" min="1" max="23"/>
    <col width="1.375" customWidth="1" style="1" min="24" max="24"/>
    <col width="1.125" customWidth="1" style="1" min="25" max="46"/>
    <col width="0.625" customWidth="1" style="1" min="47" max="48"/>
    <col width="1.125" customWidth="1" style="1" min="49" max="66"/>
    <col width="0.625" customWidth="1" style="1" min="67" max="67"/>
    <col width="1.125" customWidth="1" style="1" min="68" max="93"/>
    <col width="1.125" customWidth="1" style="1" min="94" max="94"/>
    <col width="0.375" customWidth="1" style="1" min="95" max="95"/>
    <col width="1.125" customWidth="1" style="1" min="96" max="99"/>
    <col width="0.75" customWidth="1" style="1" min="100" max="100"/>
    <col width="1.125" customWidth="1" style="1" min="101" max="123"/>
    <col width="1.125" customWidth="1" style="1" min="124" max="124"/>
    <col width="0.75" customWidth="1" style="1" min="125" max="125"/>
    <col width="1.125" customWidth="1" style="1" min="126" max="16384"/>
  </cols>
  <sheetData>
    <row r="1" ht="6.75" customHeight="1" s="118">
      <c r="A1" s="2" t="n"/>
      <c r="B1" s="2"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n"/>
      <c r="BX1" s="2" t="n"/>
      <c r="BY1" s="2" t="n"/>
      <c r="BZ1" s="2" t="n"/>
      <c r="CA1" s="2" t="n"/>
      <c r="CB1" s="2" t="n"/>
      <c r="CC1" s="2" t="n"/>
      <c r="CD1" s="2" t="n"/>
      <c r="CE1" s="2" t="n"/>
      <c r="CF1" s="2" t="n"/>
      <c r="CG1" s="2" t="n"/>
      <c r="CH1" s="2" t="n"/>
      <c r="CI1" s="2" t="n"/>
      <c r="CJ1" s="2" t="n"/>
      <c r="CK1" s="2" t="n"/>
      <c r="CL1" s="2" t="n"/>
      <c r="CM1" s="2" t="n"/>
      <c r="CN1" s="2" t="n"/>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row>
    <row r="2" ht="6.75" customHeight="1" s="118">
      <c r="A2" s="2" t="n"/>
      <c r="B2" s="2" t="n"/>
      <c r="C2" s="3" t="n"/>
      <c r="D2" s="3" t="n"/>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2" t="n"/>
      <c r="AT2" s="2" t="n"/>
      <c r="AU2" s="2" t="n"/>
      <c r="AV2" s="2" t="n"/>
      <c r="AW2" s="2" t="n"/>
      <c r="AX2" s="2" t="n"/>
      <c r="AY2" s="2" t="n"/>
      <c r="AZ2" s="2" t="n"/>
      <c r="BA2" s="2" t="n"/>
      <c r="BB2" s="2" t="n"/>
      <c r="BC2" s="2" t="n"/>
      <c r="BD2" s="2" t="n"/>
      <c r="BE2" s="2" t="n"/>
      <c r="BF2" s="2" t="n"/>
      <c r="BG2" s="2" t="n"/>
      <c r="BH2" s="2" t="n"/>
      <c r="BI2" s="2" t="n"/>
      <c r="BJ2" s="2" t="n"/>
      <c r="BK2" s="2" t="n"/>
      <c r="BL2" s="2" t="n"/>
      <c r="BM2" s="2" t="n"/>
      <c r="BN2" s="2" t="n"/>
      <c r="BO2" s="2" t="n"/>
      <c r="BP2" s="2" t="n"/>
      <c r="BQ2" s="2" t="n"/>
      <c r="BR2" s="2" t="n"/>
      <c r="BS2" s="2" t="n"/>
      <c r="BT2" s="2" t="n"/>
      <c r="BU2" s="2" t="n"/>
      <c r="BV2" s="2" t="n"/>
      <c r="BW2" s="2" t="n"/>
      <c r="BX2" s="2" t="n"/>
      <c r="BY2" s="2" t="n"/>
      <c r="BZ2" s="2" t="n"/>
      <c r="CA2" s="2" t="n"/>
      <c r="CB2" s="2" t="n"/>
      <c r="CC2" s="2" t="n"/>
      <c r="CD2" s="2" t="n"/>
      <c r="CE2" s="2" t="n"/>
      <c r="CF2" s="2" t="n"/>
      <c r="CG2" s="2" t="n"/>
      <c r="CH2" s="2" t="n"/>
      <c r="CI2" s="2" t="n"/>
      <c r="CJ2" s="2" t="n"/>
      <c r="CK2" s="2" t="n"/>
      <c r="CL2" s="2" t="n"/>
      <c r="CM2" s="2" t="n"/>
      <c r="CN2" s="2" t="n"/>
      <c r="CO2" s="2" t="n"/>
      <c r="CP2" s="2" t="n"/>
      <c r="CQ2" s="2" t="n"/>
      <c r="CR2" s="2" t="n"/>
      <c r="CS2" s="2" t="n"/>
      <c r="CT2" s="2" t="n"/>
      <c r="CU2" s="2" t="n"/>
      <c r="CV2" s="2" t="n"/>
      <c r="CW2" s="2" t="n"/>
      <c r="CX2" s="2" t="n"/>
      <c r="CY2" s="2" t="n"/>
      <c r="CZ2" s="2" t="n"/>
      <c r="DA2" s="2" t="n"/>
      <c r="DB2" s="2" t="n"/>
      <c r="DC2" s="2" t="n"/>
      <c r="DD2" s="2" t="n"/>
      <c r="DE2" s="2" t="n"/>
      <c r="DF2" s="2" t="n"/>
      <c r="DG2" s="2" t="n"/>
      <c r="DH2" s="2" t="n"/>
      <c r="DI2" s="2" t="n"/>
      <c r="DJ2" s="2" t="n"/>
      <c r="DK2" s="2" t="n"/>
      <c r="DL2" s="2" t="n"/>
      <c r="DM2" s="2" t="n"/>
      <c r="DN2" s="2" t="n"/>
      <c r="DO2" s="2" t="n"/>
      <c r="DP2" s="2" t="n"/>
      <c r="DQ2" s="2" t="n"/>
      <c r="DR2" s="2" t="n"/>
      <c r="DS2" s="2" t="n"/>
      <c r="DT2" s="2" t="n"/>
      <c r="DU2" s="2" t="n"/>
      <c r="DV2" s="2" t="n"/>
      <c r="DW2" s="2" t="n"/>
      <c r="DX2" s="2" t="n"/>
      <c r="DY2" s="2" t="n"/>
      <c r="DZ2" s="2" t="n"/>
      <c r="EA2" s="2" t="n"/>
      <c r="EB2" s="2" t="n"/>
      <c r="EC2" s="2" t="n"/>
    </row>
    <row r="3" ht="6.75" customHeight="1" s="118">
      <c r="A3" s="2" t="n"/>
      <c r="B3" s="2" t="n"/>
      <c r="C3" s="3" t="n"/>
      <c r="D3" s="3" t="n"/>
      <c r="E3" s="3" t="n"/>
      <c r="F3" s="3" t="n"/>
      <c r="G3" s="3" t="n"/>
      <c r="H3" s="3" t="n"/>
      <c r="I3" s="3" t="n"/>
      <c r="J3" s="114" t="inlineStr">
        <is>
          <t xml:space="preserve">  履 　   歴　    書</t>
        </is>
      </c>
      <c r="AN3" s="3" t="n"/>
      <c r="AO3" s="3" t="n"/>
      <c r="AP3" s="3" t="n"/>
      <c r="AQ3" s="3" t="n"/>
      <c r="AR3" s="3" t="n"/>
      <c r="AS3" s="2" t="n"/>
      <c r="AT3" s="2" t="n"/>
      <c r="AU3" s="2" t="n"/>
      <c r="AV3" s="2" t="n"/>
      <c r="AW3" s="2" t="n"/>
      <c r="AX3" s="2" t="n"/>
      <c r="AY3" s="2" t="n"/>
      <c r="AZ3" s="2" t="n"/>
      <c r="BA3" s="2" t="n"/>
      <c r="BB3" s="2" t="n"/>
      <c r="BC3" s="2" t="n"/>
      <c r="BD3" s="2" t="n"/>
      <c r="BE3" s="2" t="n"/>
      <c r="BF3" s="2" t="n"/>
      <c r="BG3" s="2" t="n"/>
      <c r="BH3" s="2" t="n"/>
      <c r="BI3" s="2" t="n"/>
      <c r="BJ3" s="2" t="n"/>
      <c r="BK3" s="2" t="n"/>
      <c r="BL3" s="2" t="n"/>
      <c r="BM3" s="2" t="n"/>
      <c r="BN3" s="2" t="n"/>
      <c r="BO3" s="2" t="n"/>
      <c r="BP3" s="2" t="n"/>
      <c r="BQ3" s="2" t="n"/>
      <c r="BR3" s="2" t="n"/>
      <c r="BS3" s="2" t="n"/>
      <c r="BT3" s="2" t="n"/>
      <c r="BU3" s="2" t="n"/>
      <c r="BV3" s="2" t="n"/>
      <c r="BW3" s="2" t="n"/>
      <c r="BX3" s="2" t="n"/>
      <c r="BY3" s="2" t="n"/>
      <c r="BZ3" s="2" t="n"/>
      <c r="CA3" s="2" t="n"/>
      <c r="CB3" s="2" t="n"/>
      <c r="CC3" s="2" t="n"/>
      <c r="CD3" s="2" t="n"/>
      <c r="CE3" s="2" t="n"/>
      <c r="CF3" s="2" t="n"/>
      <c r="CG3" s="2" t="n"/>
      <c r="CH3" s="2" t="n"/>
      <c r="CI3" s="2" t="n"/>
      <c r="CJ3" s="2" t="n"/>
      <c r="CK3" s="2" t="n"/>
      <c r="CL3" s="2" t="n"/>
      <c r="CM3" s="2" t="n"/>
      <c r="CN3" s="2" t="n"/>
      <c r="CO3" s="2" t="n"/>
      <c r="CP3" s="2" t="n"/>
      <c r="CQ3" s="2" t="n"/>
      <c r="CR3" s="2" t="n"/>
      <c r="CS3" s="2" t="n"/>
      <c r="CT3" s="2" t="n"/>
      <c r="CU3" s="2" t="n"/>
      <c r="CV3" s="2" t="n"/>
      <c r="CW3" s="2" t="n"/>
      <c r="CX3" s="2" t="n"/>
      <c r="CY3" s="2" t="n"/>
      <c r="CZ3" s="2" t="n"/>
      <c r="DA3" s="2" t="n"/>
      <c r="DB3" s="2" t="n"/>
      <c r="DC3" s="2" t="n"/>
      <c r="DD3" s="2" t="n"/>
      <c r="DE3" s="2" t="n"/>
      <c r="DF3" s="2" t="n"/>
      <c r="DG3" s="2" t="n"/>
      <c r="DH3" s="2" t="n"/>
      <c r="DI3" s="2" t="n"/>
      <c r="DJ3" s="2" t="n"/>
      <c r="DK3" s="2" t="n"/>
      <c r="DL3" s="2" t="n"/>
      <c r="DM3" s="2" t="n"/>
      <c r="DN3" s="2" t="n"/>
      <c r="DO3" s="2" t="n"/>
      <c r="DP3" s="2" t="n"/>
      <c r="DQ3" s="2" t="n"/>
      <c r="DR3" s="2" t="n"/>
      <c r="DS3" s="2" t="n"/>
      <c r="DT3" s="2" t="n"/>
      <c r="DU3" s="2" t="n"/>
      <c r="DV3" s="2" t="n"/>
      <c r="DW3" s="2" t="n"/>
      <c r="DX3" s="2" t="n"/>
      <c r="DY3" s="2" t="n"/>
      <c r="DZ3" s="2" t="n"/>
      <c r="EA3" s="2" t="n"/>
      <c r="EB3" s="2" t="n"/>
      <c r="EC3" s="2" t="n"/>
    </row>
    <row r="4" ht="6.75" customHeight="1" s="118">
      <c r="A4" s="2" t="n"/>
      <c r="B4" s="2" t="n"/>
      <c r="C4" s="3" t="n"/>
      <c r="D4" s="3" t="n"/>
      <c r="E4" s="3" t="n"/>
      <c r="F4" s="3" t="n"/>
      <c r="G4" s="3" t="n"/>
      <c r="H4" s="3" t="n"/>
      <c r="I4" s="3" t="n"/>
      <c r="AN4" s="3" t="n"/>
      <c r="AO4" s="3" t="n"/>
      <c r="AP4" s="3" t="n"/>
      <c r="AQ4" s="3" t="n"/>
      <c r="AR4" s="3" t="n"/>
      <c r="AS4" s="2" t="n"/>
      <c r="AT4" s="2" t="n"/>
      <c r="AU4" s="2" t="n"/>
      <c r="AV4" s="2" t="n"/>
      <c r="AW4" s="2" t="n"/>
      <c r="AX4" s="2" t="n"/>
      <c r="AY4" s="2" t="n"/>
      <c r="AZ4" s="2" t="n"/>
      <c r="BA4" s="2" t="n"/>
      <c r="BB4" s="2" t="n"/>
      <c r="BC4" s="2" t="n"/>
      <c r="BD4" s="2" t="n"/>
      <c r="BE4" s="2" t="n"/>
      <c r="BF4" s="2" t="n"/>
      <c r="BG4" s="2" t="n"/>
      <c r="BH4" s="2" t="n"/>
      <c r="BI4" s="2" t="n"/>
      <c r="BJ4" s="2" t="n"/>
      <c r="BK4" s="2" t="n"/>
      <c r="BL4" s="2" t="n"/>
      <c r="BM4" s="2" t="n"/>
      <c r="BN4" s="2" t="n"/>
      <c r="BO4" s="2" t="n"/>
      <c r="BP4" s="2" t="n"/>
      <c r="BQ4" s="2" t="n"/>
      <c r="BR4" s="2" t="n"/>
      <c r="BS4" s="2" t="n"/>
      <c r="BT4" s="2" t="n"/>
      <c r="BU4" s="2" t="n"/>
      <c r="BV4" s="2" t="n"/>
      <c r="BW4" s="2" t="n"/>
      <c r="BX4" s="2" t="n"/>
      <c r="BY4" s="2" t="n"/>
      <c r="BZ4" s="2" t="n"/>
      <c r="CA4" s="2" t="n"/>
      <c r="CB4" s="2" t="n"/>
      <c r="CC4" s="2" t="n"/>
      <c r="CD4" s="2" t="n"/>
      <c r="CE4" s="2" t="n"/>
      <c r="CF4" s="2" t="n"/>
      <c r="CG4" s="2" t="n"/>
      <c r="CH4" s="2" t="n"/>
      <c r="CI4" s="2" t="n"/>
      <c r="CJ4" s="2" t="n"/>
      <c r="CK4" s="2" t="n"/>
      <c r="CL4" s="2" t="n"/>
      <c r="CM4" s="2" t="n"/>
      <c r="CN4" s="2" t="n"/>
      <c r="CO4" s="2" t="n"/>
      <c r="CP4" s="2" t="n"/>
      <c r="CQ4" s="2" t="n"/>
      <c r="CR4" s="2" t="n"/>
      <c r="CS4" s="2" t="n"/>
      <c r="CT4" s="2" t="n"/>
      <c r="CU4" s="2" t="n"/>
      <c r="CV4" s="2" t="n"/>
      <c r="CW4" s="2" t="n"/>
      <c r="CX4" s="2" t="n"/>
      <c r="CY4" s="2" t="n"/>
      <c r="CZ4" s="2" t="n"/>
      <c r="DA4" s="2" t="n"/>
      <c r="DB4" s="2" t="n"/>
      <c r="DC4" s="2" t="n"/>
      <c r="DD4" s="2" t="n"/>
      <c r="DE4" s="2" t="n"/>
      <c r="DF4" s="2" t="n"/>
      <c r="DG4" s="2" t="n"/>
      <c r="DH4" s="2" t="n"/>
      <c r="DI4" s="2" t="n"/>
      <c r="DJ4" s="2" t="n"/>
      <c r="DK4" s="2" t="n"/>
      <c r="DL4" s="2" t="n"/>
      <c r="DM4" s="2" t="n"/>
      <c r="DN4" s="2" t="n"/>
      <c r="DO4" s="2" t="n"/>
      <c r="DP4" s="2" t="n"/>
      <c r="DQ4" s="2" t="n"/>
      <c r="DR4" s="2" t="n"/>
      <c r="DS4" s="2" t="n"/>
      <c r="DT4" s="2" t="n"/>
      <c r="DU4" s="2" t="n"/>
      <c r="DV4" s="2" t="n"/>
      <c r="DW4" s="2" t="n"/>
      <c r="DX4" s="2" t="n"/>
      <c r="DY4" s="2" t="n"/>
      <c r="DZ4" s="2" t="n"/>
      <c r="EA4" s="2" t="n"/>
      <c r="EB4" s="2" t="n"/>
      <c r="EC4" s="2" t="n"/>
    </row>
    <row r="5" ht="4.5" customHeight="1" s="118">
      <c r="A5" s="2" t="n"/>
      <c r="B5" s="2" t="n"/>
      <c r="C5" s="2" t="n"/>
      <c r="D5" s="2" t="n"/>
      <c r="E5" s="2" t="n"/>
      <c r="F5" s="2" t="n"/>
      <c r="G5" s="2" t="n"/>
      <c r="H5" s="2" t="n"/>
      <c r="I5" s="2" t="n"/>
      <c r="AN5" s="3" t="n"/>
      <c r="AO5" s="2" t="n"/>
      <c r="AP5" s="2" t="n"/>
      <c r="AQ5" s="2" t="n"/>
      <c r="AR5" s="2" t="n"/>
      <c r="AS5" s="2" t="n"/>
      <c r="AT5" s="2" t="n"/>
      <c r="AU5" s="2" t="n"/>
      <c r="AV5" s="4" t="n"/>
      <c r="AW5" s="5" t="n"/>
      <c r="AX5" s="5" t="n"/>
      <c r="AY5" s="5" t="n"/>
      <c r="AZ5" s="5" t="n"/>
      <c r="BA5" s="5" t="n"/>
      <c r="BB5" s="5" t="n"/>
      <c r="BC5" s="5" t="n"/>
      <c r="BD5" s="5" t="n"/>
      <c r="BE5" s="5" t="n"/>
      <c r="BF5" s="5" t="n"/>
      <c r="BG5" s="5" t="n"/>
      <c r="BH5" s="5" t="n"/>
      <c r="BI5" s="6" t="n"/>
      <c r="BJ5" s="7" t="n"/>
      <c r="BK5" s="2" t="n"/>
      <c r="BL5" s="2" t="n"/>
      <c r="BM5" s="2" t="n"/>
      <c r="BN5" s="2" t="n"/>
      <c r="BO5" s="2" t="n"/>
      <c r="BP5" s="139" t="inlineStr">
        <is>
          <t xml:space="preserve">資 　格  等      </t>
        </is>
      </c>
      <c r="BQ5" s="140" t="n"/>
      <c r="BR5" s="140" t="n"/>
      <c r="BS5" s="140" t="n"/>
      <c r="BT5" s="140" t="n"/>
      <c r="BU5" s="140" t="n"/>
      <c r="BV5" s="141" t="n"/>
      <c r="BW5" s="142" t="inlineStr">
        <is>
          <t>取  得  年  月</t>
        </is>
      </c>
      <c r="BX5" s="140" t="n"/>
      <c r="BY5" s="140" t="n"/>
      <c r="BZ5" s="140" t="n"/>
      <c r="CA5" s="140" t="n"/>
      <c r="CB5" s="140" t="n"/>
      <c r="CC5" s="140" t="n"/>
      <c r="CD5" s="140" t="n"/>
      <c r="CE5" s="140" t="n"/>
      <c r="CF5" s="140" t="n"/>
      <c r="CG5" s="141" t="n"/>
      <c r="CH5" s="142" t="inlineStr">
        <is>
          <t>資       格       等       の       名       称</t>
        </is>
      </c>
      <c r="CI5" s="140" t="n"/>
      <c r="CJ5" s="140" t="n"/>
      <c r="CK5" s="140" t="n"/>
      <c r="CL5" s="140" t="n"/>
      <c r="CM5" s="140" t="n"/>
      <c r="CN5" s="140" t="n"/>
      <c r="CO5" s="140" t="n"/>
      <c r="CP5" s="140" t="n"/>
      <c r="CQ5" s="140" t="n"/>
      <c r="CR5" s="140" t="n"/>
      <c r="CS5" s="140" t="n"/>
      <c r="CT5" s="140" t="n"/>
      <c r="CU5" s="140" t="n"/>
      <c r="CV5" s="140" t="n"/>
      <c r="CW5" s="140" t="n"/>
      <c r="CX5" s="140" t="n"/>
      <c r="CY5" s="140" t="n"/>
      <c r="CZ5" s="140" t="n"/>
      <c r="DA5" s="140" t="n"/>
      <c r="DB5" s="140" t="n"/>
      <c r="DC5" s="140" t="n"/>
      <c r="DD5" s="140" t="n"/>
      <c r="DE5" s="140" t="n"/>
      <c r="DF5" s="140" t="n"/>
      <c r="DG5" s="140" t="n"/>
      <c r="DH5" s="140" t="n"/>
      <c r="DI5" s="140" t="n"/>
      <c r="DJ5" s="140" t="n"/>
      <c r="DK5" s="140" t="n"/>
      <c r="DL5" s="140" t="n"/>
      <c r="DM5" s="140" t="n"/>
      <c r="DN5" s="140" t="n"/>
      <c r="DO5" s="140" t="n"/>
      <c r="DP5" s="140" t="n"/>
      <c r="DQ5" s="140" t="n"/>
      <c r="DR5" s="140" t="n"/>
      <c r="DS5" s="140" t="n"/>
      <c r="DT5" s="140" t="n"/>
      <c r="DU5" s="141" t="n"/>
      <c r="DV5" s="2" t="n"/>
      <c r="DW5" s="2" t="n"/>
      <c r="DX5" s="2" t="n"/>
      <c r="DY5" s="2" t="n"/>
      <c r="DZ5" s="2" t="n"/>
      <c r="EA5" s="2" t="n"/>
      <c r="EB5" s="2" t="n"/>
      <c r="EC5" s="2" t="n"/>
    </row>
    <row r="6" ht="6.75" customHeight="1" s="118">
      <c r="A6" s="2" t="n"/>
      <c r="B6" s="2" t="n"/>
      <c r="C6" s="2" t="n"/>
      <c r="D6" s="2" t="n"/>
      <c r="E6" s="2" t="n"/>
      <c r="F6" s="2" t="n"/>
      <c r="G6" s="2" t="n"/>
      <c r="H6" s="2" t="n"/>
      <c r="I6" s="2" t="n"/>
      <c r="AN6" s="3" t="n"/>
      <c r="AO6" s="2" t="n"/>
      <c r="AP6" s="2" t="n"/>
      <c r="AQ6" s="2" t="n"/>
      <c r="AR6" s="2" t="n"/>
      <c r="AS6" s="2" t="n"/>
      <c r="AT6" s="2" t="n"/>
      <c r="AU6" s="2" t="n"/>
      <c r="AV6" s="7" t="n"/>
      <c r="AW6" s="2" t="n"/>
      <c r="AX6" s="2" t="n"/>
      <c r="AY6" s="2" t="n"/>
      <c r="AZ6" s="2" t="n"/>
      <c r="BA6" s="2" t="n"/>
      <c r="BB6" s="2" t="n"/>
      <c r="BC6" s="2" t="n"/>
      <c r="BD6" s="2" t="n"/>
      <c r="BE6" s="2" t="n"/>
      <c r="BF6" s="2" t="n"/>
      <c r="BG6" s="2" t="n"/>
      <c r="BH6" s="2" t="n"/>
      <c r="BI6" s="8" t="n"/>
      <c r="BJ6" s="7" t="n"/>
      <c r="BK6" s="2" t="n"/>
      <c r="BL6" s="2" t="n"/>
      <c r="BM6" s="2" t="n"/>
      <c r="BN6" s="2" t="n"/>
      <c r="BO6" s="2" t="n"/>
      <c r="BP6" s="143" t="n"/>
      <c r="BV6" s="144" t="n"/>
      <c r="BW6" s="143" t="n"/>
      <c r="CG6" s="144" t="n"/>
      <c r="CH6" s="143" t="n"/>
      <c r="DU6" s="144" t="n"/>
      <c r="DV6" s="2" t="n"/>
      <c r="DW6" s="2" t="n"/>
      <c r="DX6" s="2" t="n"/>
      <c r="DY6" s="2" t="n"/>
      <c r="DZ6" s="2" t="n"/>
      <c r="EA6" s="2" t="n"/>
      <c r="EB6" s="2" t="n"/>
      <c r="EC6" s="2" t="n"/>
    </row>
    <row r="7" ht="6.75" customHeight="1" s="118">
      <c r="A7" s="2" t="n"/>
      <c r="B7" s="2" t="n"/>
      <c r="C7" s="2" t="n"/>
      <c r="D7" s="2" t="n"/>
      <c r="E7" s="2" t="n"/>
      <c r="F7" s="2" t="n"/>
      <c r="G7" s="2" t="n"/>
      <c r="H7" s="2" t="n"/>
      <c r="I7" s="2" t="n"/>
      <c r="J7" s="2" t="n"/>
      <c r="K7" s="2" t="n"/>
      <c r="L7" s="2" t="n"/>
      <c r="M7" s="2" t="n"/>
      <c r="N7" s="3" t="n"/>
      <c r="O7" s="3" t="n"/>
      <c r="P7" s="3" t="n"/>
      <c r="Q7" s="3" t="n"/>
      <c r="R7" s="3" t="n"/>
      <c r="S7" s="3" t="n"/>
      <c r="T7" s="3" t="n"/>
      <c r="U7" s="3" t="n"/>
      <c r="V7" s="3" t="n"/>
      <c r="W7" s="3" t="n"/>
      <c r="X7" s="3" t="n"/>
      <c r="Y7" s="3" t="n"/>
      <c r="Z7" s="3" t="n"/>
      <c r="AA7" s="3" t="n"/>
      <c r="AB7" s="3" t="n"/>
      <c r="AC7" s="3" t="n"/>
      <c r="AD7" s="3" t="n"/>
      <c r="AE7" s="3" t="n"/>
      <c r="AF7" s="3" t="n"/>
      <c r="AG7" s="3" t="n"/>
      <c r="AH7" s="3" t="n"/>
      <c r="AI7" s="3" t="n"/>
      <c r="AJ7" s="3" t="n"/>
      <c r="AK7" s="3" t="n"/>
      <c r="AL7" s="3" t="n"/>
      <c r="AM7" s="3" t="n"/>
      <c r="AN7" s="2" t="n"/>
      <c r="AO7" s="2" t="n"/>
      <c r="AP7" s="2" t="n"/>
      <c r="AQ7" s="2" t="n"/>
      <c r="AR7" s="2" t="n"/>
      <c r="AS7" s="2" t="n"/>
      <c r="AT7" s="2" t="n"/>
      <c r="AU7" s="2" t="n"/>
      <c r="AV7" s="7" t="n"/>
      <c r="AW7" s="2" t="n"/>
      <c r="AX7" s="2" t="n"/>
      <c r="AY7" s="2" t="n"/>
      <c r="AZ7" s="2" t="n"/>
      <c r="BA7" s="2" t="n"/>
      <c r="BB7" s="2" t="n"/>
      <c r="BC7" s="2" t="n"/>
      <c r="BD7" s="2" t="n"/>
      <c r="BE7" s="2" t="n"/>
      <c r="BF7" s="2" t="n"/>
      <c r="BG7" s="2" t="n"/>
      <c r="BH7" s="2" t="n"/>
      <c r="BI7" s="8" t="n"/>
      <c r="BJ7" s="7" t="n"/>
      <c r="BK7" s="2" t="n"/>
      <c r="BL7" s="2" t="n"/>
      <c r="BM7" s="2" t="n"/>
      <c r="BN7" s="2" t="n"/>
      <c r="BO7" s="2" t="n"/>
      <c r="BP7" s="143" t="n"/>
      <c r="BV7" s="144" t="n"/>
      <c r="BW7" s="143" t="n"/>
      <c r="CG7" s="144" t="n"/>
      <c r="CH7" s="143" t="n"/>
      <c r="DU7" s="144" t="n"/>
      <c r="DV7" s="2" t="n"/>
      <c r="DW7" s="2" t="n"/>
      <c r="DX7" s="2" t="n"/>
      <c r="DY7" s="2" t="n"/>
      <c r="DZ7" s="2" t="n"/>
      <c r="EA7" s="2" t="n"/>
      <c r="EB7" s="2" t="n"/>
      <c r="EC7" s="2" t="n"/>
    </row>
    <row r="8" ht="6.75" customHeight="1" s="11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95" t="inlineStr">
        <is>
          <t>令和</t>
        </is>
      </c>
      <c r="AD8" s="145">
        <f>IF(N(設定!$B$3)=0,"",YEAR(設定!$B$3)-2018)</f>
        <v/>
      </c>
      <c r="AG8" s="95" t="inlineStr">
        <is>
          <t>年</t>
        </is>
      </c>
      <c r="AI8" s="145">
        <f>IF(N(設定!$B$3)=0,"",MONTH(設定!$B$3))</f>
        <v/>
      </c>
      <c r="AL8" s="95" t="inlineStr">
        <is>
          <t>月</t>
        </is>
      </c>
      <c r="AN8" s="145">
        <f>IF(N(設定!$B$3)=0,"",DAY(設定!$B$3))</f>
        <v/>
      </c>
      <c r="AP8" s="95" t="inlineStr">
        <is>
          <t>日現在</t>
        </is>
      </c>
      <c r="AU8" s="12" t="n"/>
      <c r="AV8" s="7" t="n"/>
      <c r="AW8" s="2" t="n"/>
      <c r="AX8" s="2" t="n"/>
      <c r="AY8" s="2" t="n"/>
      <c r="AZ8" s="2" t="n"/>
      <c r="BA8" s="2" t="n"/>
      <c r="BB8" s="2" t="n"/>
      <c r="BC8" s="2" t="n"/>
      <c r="BD8" s="2" t="n"/>
      <c r="BE8" s="2" t="n"/>
      <c r="BF8" s="2" t="n"/>
      <c r="BG8" s="2" t="n"/>
      <c r="BH8" s="2" t="n"/>
      <c r="BI8" s="8" t="n"/>
      <c r="BJ8" s="7" t="n"/>
      <c r="BK8" s="2" t="n"/>
      <c r="BL8" s="2" t="n"/>
      <c r="BM8" s="2" t="n"/>
      <c r="BN8" s="2" t="n"/>
      <c r="BO8" s="2" t="n"/>
      <c r="BP8" s="143" t="n"/>
      <c r="BV8" s="144" t="n"/>
      <c r="BW8" s="146" t="n"/>
      <c r="BX8" s="147" t="n"/>
      <c r="BY8" s="147" t="n"/>
      <c r="BZ8" s="147" t="n"/>
      <c r="CA8" s="147" t="n"/>
      <c r="CB8" s="147" t="n"/>
      <c r="CC8" s="147" t="n"/>
      <c r="CD8" s="147" t="n"/>
      <c r="CE8" s="147" t="n"/>
      <c r="CF8" s="147" t="n"/>
      <c r="CG8" s="148" t="n"/>
      <c r="CH8" s="146" t="n"/>
      <c r="CI8" s="147" t="n"/>
      <c r="CJ8" s="147" t="n"/>
      <c r="CK8" s="147" t="n"/>
      <c r="CL8" s="147" t="n"/>
      <c r="CM8" s="147" t="n"/>
      <c r="CN8" s="147" t="n"/>
      <c r="CO8" s="147" t="n"/>
      <c r="CP8" s="147" t="n"/>
      <c r="CQ8" s="147" t="n"/>
      <c r="CR8" s="147" t="n"/>
      <c r="CS8" s="147" t="n"/>
      <c r="CT8" s="147" t="n"/>
      <c r="CU8" s="147" t="n"/>
      <c r="CV8" s="147" t="n"/>
      <c r="CW8" s="147" t="n"/>
      <c r="CX8" s="147" t="n"/>
      <c r="CY8" s="147" t="n"/>
      <c r="CZ8" s="147" t="n"/>
      <c r="DA8" s="147" t="n"/>
      <c r="DB8" s="147" t="n"/>
      <c r="DC8" s="147" t="n"/>
      <c r="DD8" s="147" t="n"/>
      <c r="DE8" s="147" t="n"/>
      <c r="DF8" s="147" t="n"/>
      <c r="DG8" s="147" t="n"/>
      <c r="DH8" s="147" t="n"/>
      <c r="DI8" s="147" t="n"/>
      <c r="DJ8" s="147" t="n"/>
      <c r="DK8" s="147" t="n"/>
      <c r="DL8" s="147" t="n"/>
      <c r="DM8" s="147" t="n"/>
      <c r="DN8" s="147" t="n"/>
      <c r="DO8" s="147" t="n"/>
      <c r="DP8" s="147" t="n"/>
      <c r="DQ8" s="147" t="n"/>
      <c r="DR8" s="147" t="n"/>
      <c r="DS8" s="147" t="n"/>
      <c r="DT8" s="147" t="n"/>
      <c r="DU8" s="148" t="n"/>
      <c r="DV8" s="2" t="n"/>
      <c r="DW8" s="2" t="n"/>
      <c r="DX8" s="2" t="n"/>
      <c r="DY8" s="2" t="n"/>
      <c r="DZ8" s="2" t="n"/>
      <c r="EA8" s="2" t="n"/>
      <c r="EB8" s="2" t="n"/>
      <c r="EC8" s="2" t="n"/>
    </row>
    <row r="9" ht="6.75" customHeight="1" s="118">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AU9" s="12" t="n"/>
      <c r="AV9" s="7" t="n"/>
      <c r="AW9" s="48" t="inlineStr">
        <is>
          <t>写真をはる位置</t>
        </is>
      </c>
      <c r="BI9" s="8" t="n"/>
      <c r="BJ9" s="7" t="n"/>
      <c r="BK9" s="2" t="n"/>
      <c r="BL9" s="2" t="n"/>
      <c r="BM9" s="2" t="n"/>
      <c r="BN9" s="2" t="n"/>
      <c r="BO9" s="2" t="n"/>
      <c r="BP9" s="143" t="n"/>
      <c r="BV9" s="144" t="n"/>
      <c r="BW9" s="149">
        <f>計算!$O$3</f>
        <v/>
      </c>
      <c r="CG9" s="144" t="n"/>
      <c r="CH9" s="150">
        <f>計算!$P$3</f>
        <v/>
      </c>
      <c r="DU9" s="144" t="n"/>
      <c r="DV9" s="2" t="n"/>
      <c r="DW9" s="2" t="n"/>
      <c r="DX9" s="2" t="n"/>
      <c r="DY9" s="2" t="n"/>
      <c r="DZ9" s="2" t="n"/>
      <c r="EA9" s="2" t="n"/>
      <c r="EB9" s="2" t="n"/>
      <c r="EC9" s="2" t="n"/>
    </row>
    <row r="10" ht="6.75" customHeight="1" s="118">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147" t="n"/>
      <c r="AA10" s="147" t="n"/>
      <c r="AB10" s="147" t="n"/>
      <c r="AC10" s="147" t="n"/>
      <c r="AD10" s="147" t="n"/>
      <c r="AE10" s="147" t="n"/>
      <c r="AF10" s="147" t="n"/>
      <c r="AG10" s="147" t="n"/>
      <c r="AH10" s="147" t="n"/>
      <c r="AI10" s="147" t="n"/>
      <c r="AJ10" s="147" t="n"/>
      <c r="AK10" s="147" t="n"/>
      <c r="AL10" s="147" t="n"/>
      <c r="AM10" s="147" t="n"/>
      <c r="AN10" s="147" t="n"/>
      <c r="AO10" s="147" t="n"/>
      <c r="AP10" s="147" t="n"/>
      <c r="AQ10" s="147" t="n"/>
      <c r="AR10" s="147" t="n"/>
      <c r="AS10" s="147" t="n"/>
      <c r="AT10" s="147" t="n"/>
      <c r="AU10" s="12" t="n"/>
      <c r="AV10" s="7" t="n"/>
      <c r="BI10" s="8" t="n"/>
      <c r="BJ10" s="7" t="n"/>
      <c r="BK10" s="2" t="n"/>
      <c r="BL10" s="2" t="n"/>
      <c r="BM10" s="2" t="n"/>
      <c r="BN10" s="2" t="n"/>
      <c r="BO10" s="2" t="n"/>
      <c r="BP10" s="143" t="n"/>
      <c r="BV10" s="144" t="n"/>
      <c r="BW10" s="143" t="n"/>
      <c r="CG10" s="144" t="n"/>
      <c r="DU10" s="144" t="n"/>
      <c r="DV10" s="2" t="n"/>
      <c r="DW10" s="2" t="n"/>
      <c r="DX10" s="2" t="n"/>
      <c r="DY10" s="2" t="n"/>
      <c r="DZ10" s="2" t="n"/>
      <c r="EA10" s="2" t="n"/>
      <c r="EB10" s="2" t="n"/>
      <c r="EC10" s="2" t="n"/>
    </row>
    <row r="11" ht="6.75" customHeight="1" s="118">
      <c r="A11" s="2" t="n"/>
      <c r="B11" s="2" t="n"/>
      <c r="C11" s="2" t="n"/>
      <c r="D11" s="2" t="n"/>
      <c r="E11" s="142" t="inlineStr">
        <is>
          <t>ふ り が な</t>
        </is>
      </c>
      <c r="F11" s="140" t="n"/>
      <c r="G11" s="140" t="n"/>
      <c r="H11" s="140" t="n"/>
      <c r="I11" s="140" t="n"/>
      <c r="J11" s="140" t="n"/>
      <c r="K11" s="141" t="n"/>
      <c r="L11" s="151">
        <f>計算!$C$3</f>
        <v/>
      </c>
      <c r="M11" s="140" t="n"/>
      <c r="N11" s="140" t="n"/>
      <c r="O11" s="140" t="n"/>
      <c r="P11" s="140" t="n"/>
      <c r="Q11" s="140" t="n"/>
      <c r="R11" s="140" t="n"/>
      <c r="S11" s="140" t="n"/>
      <c r="T11" s="140" t="n"/>
      <c r="U11" s="140" t="n"/>
      <c r="V11" s="140" t="n"/>
      <c r="W11" s="140" t="n"/>
      <c r="X11" s="140" t="n"/>
      <c r="Y11" s="140" t="n"/>
      <c r="Z11" s="140" t="n"/>
      <c r="AA11" s="140" t="n"/>
      <c r="AB11" s="140" t="n"/>
      <c r="AC11" s="140" t="n"/>
      <c r="AD11" s="140" t="n"/>
      <c r="AE11" s="140" t="n"/>
      <c r="AF11" s="140" t="n"/>
      <c r="AG11" s="140" t="n"/>
      <c r="AH11" s="140" t="n"/>
      <c r="AI11" s="140" t="n"/>
      <c r="AJ11" s="140" t="n"/>
      <c r="AK11" s="140" t="n"/>
      <c r="AL11" s="140" t="n"/>
      <c r="AM11" s="140" t="n"/>
      <c r="AN11" s="140" t="n"/>
      <c r="AO11" s="140" t="n"/>
      <c r="AP11" s="140" t="n"/>
      <c r="AQ11" s="140" t="n"/>
      <c r="AR11" s="140" t="n"/>
      <c r="AS11" s="140" t="n"/>
      <c r="AT11" s="141" t="n"/>
      <c r="AU11" s="8" t="n"/>
      <c r="AV11" s="7" t="n"/>
      <c r="AW11" s="2" t="n"/>
      <c r="AX11" s="2" t="n"/>
      <c r="AY11" s="2" t="n"/>
      <c r="AZ11" s="2" t="n"/>
      <c r="BA11" s="2" t="n"/>
      <c r="BB11" s="2" t="n"/>
      <c r="BC11" s="2" t="n"/>
      <c r="BD11" s="2" t="n"/>
      <c r="BE11" s="2" t="n"/>
      <c r="BF11" s="2" t="n"/>
      <c r="BG11" s="2" t="n"/>
      <c r="BH11" s="2" t="n"/>
      <c r="BI11" s="8" t="n"/>
      <c r="BJ11" s="7" t="n"/>
      <c r="BK11" s="2" t="n"/>
      <c r="BL11" s="2" t="n"/>
      <c r="BM11" s="2" t="n"/>
      <c r="BN11" s="2" t="n"/>
      <c r="BO11" s="2" t="n"/>
      <c r="BP11" s="143" t="n"/>
      <c r="BV11" s="144" t="n"/>
      <c r="BW11" s="143" t="n"/>
      <c r="CG11" s="144" t="n"/>
      <c r="DU11" s="144" t="n"/>
      <c r="DV11" s="2" t="n"/>
      <c r="DW11" s="2" t="n"/>
      <c r="DX11" s="2" t="n"/>
      <c r="DY11" s="2" t="n"/>
      <c r="DZ11" s="2" t="n"/>
      <c r="EA11" s="2" t="n"/>
      <c r="EB11" s="2" t="n"/>
      <c r="EC11" s="2" t="n"/>
    </row>
    <row r="12" ht="6.75" customHeight="1" s="118">
      <c r="A12" s="2" t="n"/>
      <c r="B12" s="2" t="n"/>
      <c r="C12" s="2" t="n"/>
      <c r="D12" s="2" t="n"/>
      <c r="E12" s="143" t="n"/>
      <c r="K12" s="144" t="n"/>
      <c r="AT12" s="144" t="n"/>
      <c r="AU12" s="8" t="n"/>
      <c r="AV12" s="7" t="n"/>
      <c r="AW12" s="2" t="n"/>
      <c r="AX12" s="2" t="n"/>
      <c r="AY12" s="2" t="n"/>
      <c r="AZ12" s="2" t="n"/>
      <c r="BA12" s="2" t="n"/>
      <c r="BB12" s="2" t="n"/>
      <c r="BC12" s="2" t="n"/>
      <c r="BD12" s="2" t="n"/>
      <c r="BE12" s="2" t="n"/>
      <c r="BF12" s="2" t="n"/>
      <c r="BG12" s="2" t="n"/>
      <c r="BH12" s="2" t="n"/>
      <c r="BI12" s="8" t="n"/>
      <c r="BJ12" s="7" t="n"/>
      <c r="BK12" s="2" t="n"/>
      <c r="BL12" s="2" t="n"/>
      <c r="BM12" s="2" t="n"/>
      <c r="BN12" s="2" t="n"/>
      <c r="BO12" s="2" t="n"/>
      <c r="BP12" s="143" t="n"/>
      <c r="BV12" s="144" t="n"/>
      <c r="BW12" s="143" t="n"/>
      <c r="CG12" s="144" t="n"/>
      <c r="DU12" s="144" t="n"/>
      <c r="DV12" s="2" t="n"/>
      <c r="DW12" s="2" t="n"/>
      <c r="DX12" s="2" t="n"/>
      <c r="DY12" s="2" t="n"/>
      <c r="DZ12" s="2" t="n"/>
      <c r="EA12" s="2" t="n"/>
      <c r="EB12" s="2" t="n"/>
      <c r="EC12" s="2" t="n"/>
    </row>
    <row r="13" ht="6.75" customHeight="1" s="118">
      <c r="A13" s="2" t="n"/>
      <c r="B13" s="2" t="n"/>
      <c r="C13" s="2" t="n"/>
      <c r="D13" s="2" t="n"/>
      <c r="E13" s="143" t="n"/>
      <c r="K13" s="144" t="n"/>
      <c r="AT13" s="144" t="n"/>
      <c r="AU13" s="8" t="n"/>
      <c r="AV13" s="7" t="n"/>
      <c r="AW13" s="2" t="n"/>
      <c r="AX13" s="2" t="n"/>
      <c r="AY13" s="2" t="n"/>
      <c r="AZ13" s="2" t="n"/>
      <c r="BA13" s="2" t="n"/>
      <c r="BB13" s="2" t="n"/>
      <c r="BC13" s="2" t="n"/>
      <c r="BD13" s="2" t="n"/>
      <c r="BE13" s="2" t="n"/>
      <c r="BF13" s="2" t="n"/>
      <c r="BG13" s="2" t="n"/>
      <c r="BH13" s="2" t="n"/>
      <c r="BI13" s="8" t="n"/>
      <c r="BJ13" s="7" t="n"/>
      <c r="BK13" s="2" t="n"/>
      <c r="BL13" s="2" t="n"/>
      <c r="BM13" s="2" t="n"/>
      <c r="BN13" s="2" t="n"/>
      <c r="BO13" s="2" t="n"/>
      <c r="BP13" s="143" t="n"/>
      <c r="BV13" s="144" t="n"/>
      <c r="BW13" s="149">
        <f>計算!$Q$3</f>
        <v/>
      </c>
      <c r="CG13" s="144" t="n"/>
      <c r="CH13" s="150">
        <f>計算!$R$3</f>
        <v/>
      </c>
      <c r="DU13" s="144" t="n"/>
      <c r="DV13" s="2" t="n"/>
      <c r="DW13" s="2" t="n"/>
      <c r="DX13" s="2" t="n"/>
      <c r="DY13" s="2" t="n"/>
      <c r="DZ13" s="2" t="n"/>
      <c r="EA13" s="2" t="n"/>
      <c r="EB13" s="2" t="n"/>
      <c r="EC13" s="2" t="n"/>
    </row>
    <row r="14" ht="6.75" customHeight="1" s="118">
      <c r="A14" s="2" t="n"/>
      <c r="B14" s="2" t="n"/>
      <c r="C14" s="2" t="n"/>
      <c r="D14" s="2" t="n"/>
      <c r="E14" s="146" t="n"/>
      <c r="F14" s="147" t="n"/>
      <c r="G14" s="147" t="n"/>
      <c r="H14" s="147" t="n"/>
      <c r="I14" s="147" t="n"/>
      <c r="J14" s="147" t="n"/>
      <c r="K14" s="148" t="n"/>
      <c r="L14" s="147" t="n"/>
      <c r="M14" s="147" t="n"/>
      <c r="N14" s="147" t="n"/>
      <c r="O14" s="147" t="n"/>
      <c r="P14" s="147" t="n"/>
      <c r="Q14" s="147" t="n"/>
      <c r="R14" s="147" t="n"/>
      <c r="S14" s="147" t="n"/>
      <c r="T14" s="147" t="n"/>
      <c r="U14" s="147" t="n"/>
      <c r="V14" s="147" t="n"/>
      <c r="W14" s="147" t="n"/>
      <c r="X14" s="147" t="n"/>
      <c r="Y14" s="147" t="n"/>
      <c r="Z14" s="147" t="n"/>
      <c r="AA14" s="147" t="n"/>
      <c r="AB14" s="147" t="n"/>
      <c r="AC14" s="147" t="n"/>
      <c r="AD14" s="147" t="n"/>
      <c r="AE14" s="147" t="n"/>
      <c r="AF14" s="147" t="n"/>
      <c r="AG14" s="147" t="n"/>
      <c r="AH14" s="147" t="n"/>
      <c r="AI14" s="147" t="n"/>
      <c r="AJ14" s="147" t="n"/>
      <c r="AK14" s="147" t="n"/>
      <c r="AL14" s="147" t="n"/>
      <c r="AM14" s="147" t="n"/>
      <c r="AN14" s="147" t="n"/>
      <c r="AO14" s="147" t="n"/>
      <c r="AP14" s="147" t="n"/>
      <c r="AQ14" s="147" t="n"/>
      <c r="AR14" s="147" t="n"/>
      <c r="AS14" s="147" t="n"/>
      <c r="AT14" s="148" t="n"/>
      <c r="AU14" s="8" t="n"/>
      <c r="AV14" s="7" t="n"/>
      <c r="AW14" s="2" t="n"/>
      <c r="AX14" s="2" t="n"/>
      <c r="AY14" s="2" t="n"/>
      <c r="AZ14" s="2" t="n"/>
      <c r="BA14" s="2" t="n"/>
      <c r="BB14" s="2" t="n"/>
      <c r="BC14" s="2" t="n"/>
      <c r="BD14" s="2" t="n"/>
      <c r="BE14" s="2" t="n"/>
      <c r="BF14" s="2" t="n"/>
      <c r="BG14" s="2" t="n"/>
      <c r="BH14" s="2" t="n"/>
      <c r="BI14" s="8" t="n"/>
      <c r="BJ14" s="7" t="n"/>
      <c r="BK14" s="2" t="n"/>
      <c r="BL14" s="2" t="n"/>
      <c r="BM14" s="2" t="n"/>
      <c r="BN14" s="2" t="n"/>
      <c r="BO14" s="2" t="n"/>
      <c r="BP14" s="143" t="n"/>
      <c r="BV14" s="144" t="n"/>
      <c r="BW14" s="143" t="n"/>
      <c r="CG14" s="144" t="n"/>
      <c r="DU14" s="144" t="n"/>
      <c r="DV14" s="2" t="n"/>
      <c r="DW14" s="2" t="n"/>
      <c r="DX14" s="2" t="n"/>
      <c r="DY14" s="2" t="n"/>
      <c r="DZ14" s="2" t="n"/>
      <c r="EA14" s="2" t="n"/>
      <c r="EB14" s="2" t="n"/>
      <c r="EC14" s="2" t="n"/>
    </row>
    <row r="15" ht="6.75" customHeight="1" s="118">
      <c r="A15" s="2" t="n"/>
      <c r="B15" s="2" t="n"/>
      <c r="C15" s="2" t="n"/>
      <c r="D15" s="2" t="n"/>
      <c r="E15" s="152" t="inlineStr">
        <is>
          <t>名　前</t>
        </is>
      </c>
      <c r="F15" s="140" t="n"/>
      <c r="G15" s="140" t="n"/>
      <c r="H15" s="140" t="n"/>
      <c r="I15" s="140" t="n"/>
      <c r="J15" s="140" t="n"/>
      <c r="K15" s="141" t="n"/>
      <c r="L15" s="153">
        <f>計算!$B$3</f>
        <v/>
      </c>
      <c r="M15" s="140" t="n"/>
      <c r="N15" s="140" t="n"/>
      <c r="O15" s="140" t="n"/>
      <c r="P15" s="140" t="n"/>
      <c r="Q15" s="140" t="n"/>
      <c r="R15" s="140" t="n"/>
      <c r="S15" s="140" t="n"/>
      <c r="T15" s="140" t="n"/>
      <c r="U15" s="140" t="n"/>
      <c r="V15" s="140" t="n"/>
      <c r="W15" s="140" t="n"/>
      <c r="X15" s="140" t="n"/>
      <c r="Y15" s="140" t="n"/>
      <c r="Z15" s="140" t="n"/>
      <c r="AA15" s="140" t="n"/>
      <c r="AB15" s="140" t="n"/>
      <c r="AC15" s="140" t="n"/>
      <c r="AD15" s="140" t="n"/>
      <c r="AE15" s="140" t="n"/>
      <c r="AF15" s="140" t="n"/>
      <c r="AG15" s="140" t="n"/>
      <c r="AH15" s="140" t="n"/>
      <c r="AI15" s="140" t="n"/>
      <c r="AJ15" s="140" t="n"/>
      <c r="AK15" s="140" t="n"/>
      <c r="AL15" s="140" t="n"/>
      <c r="AM15" s="140" t="n"/>
      <c r="AN15" s="140" t="n"/>
      <c r="AO15" s="140" t="n"/>
      <c r="AP15" s="140" t="n"/>
      <c r="AQ15" s="140" t="n"/>
      <c r="AR15" s="140" t="n"/>
      <c r="AS15" s="140" t="n"/>
      <c r="AT15" s="141" t="n"/>
      <c r="AU15" s="8" t="n"/>
      <c r="AV15" s="7" t="n"/>
      <c r="AW15" s="2" t="n"/>
      <c r="AX15" s="2" t="n"/>
      <c r="AY15" s="2" t="n"/>
      <c r="AZ15" s="2" t="n"/>
      <c r="BA15" s="2" t="n"/>
      <c r="BB15" s="2" t="n"/>
      <c r="BC15" s="2" t="n"/>
      <c r="BD15" s="2" t="n"/>
      <c r="BE15" s="2" t="n"/>
      <c r="BF15" s="2" t="n"/>
      <c r="BG15" s="2" t="n"/>
      <c r="BH15" s="2" t="n"/>
      <c r="BI15" s="8" t="n"/>
      <c r="BJ15" s="7" t="n"/>
      <c r="BK15" s="2" t="n"/>
      <c r="BL15" s="2" t="n"/>
      <c r="BM15" s="2" t="n"/>
      <c r="BN15" s="2" t="n"/>
      <c r="BO15" s="2" t="n"/>
      <c r="BP15" s="143" t="n"/>
      <c r="BV15" s="144" t="n"/>
      <c r="BW15" s="143" t="n"/>
      <c r="CG15" s="144" t="n"/>
      <c r="DU15" s="144" t="n"/>
      <c r="DV15" s="2" t="n"/>
      <c r="DW15" s="2" t="n"/>
      <c r="DX15" s="2" t="n"/>
      <c r="DY15" s="2" t="n"/>
      <c r="DZ15" s="2" t="n"/>
      <c r="EA15" s="2" t="n"/>
      <c r="EB15" s="2" t="n"/>
      <c r="EC15" s="2" t="n"/>
    </row>
    <row r="16" ht="6.75" customHeight="1" s="118">
      <c r="A16" s="2" t="n"/>
      <c r="B16" s="2" t="n"/>
      <c r="C16" s="2" t="n"/>
      <c r="D16" s="2" t="n"/>
      <c r="E16" s="143" t="n"/>
      <c r="K16" s="144" t="n"/>
      <c r="L16" s="143" t="n"/>
      <c r="AT16" s="144" t="n"/>
      <c r="AU16" s="8" t="n"/>
      <c r="AV16" s="7" t="n"/>
      <c r="AW16" s="2" t="n"/>
      <c r="AX16" s="52" t="inlineStr">
        <is>
          <t>（30×40mm）</t>
        </is>
      </c>
      <c r="BH16" s="2" t="n"/>
      <c r="BI16" s="8" t="n"/>
      <c r="BJ16" s="7" t="n"/>
      <c r="BK16" s="2" t="n"/>
      <c r="BL16" s="2" t="n"/>
      <c r="BM16" s="2" t="n"/>
      <c r="BN16" s="2" t="n"/>
      <c r="BO16" s="2" t="n"/>
      <c r="BP16" s="143" t="n"/>
      <c r="BV16" s="144" t="n"/>
      <c r="BW16" s="143" t="n"/>
      <c r="CG16" s="144" t="n"/>
      <c r="DU16" s="144" t="n"/>
      <c r="DV16" s="2" t="n"/>
      <c r="DW16" s="2" t="n"/>
      <c r="DX16" s="2" t="n"/>
      <c r="DY16" s="2" t="n"/>
      <c r="DZ16" s="2" t="n"/>
      <c r="EA16" s="2" t="n"/>
      <c r="EB16" s="2" t="n"/>
      <c r="EC16" s="2" t="n"/>
    </row>
    <row r="17" ht="6.75" customHeight="1" s="118">
      <c r="A17" s="2" t="n"/>
      <c r="B17" s="2" t="n"/>
      <c r="C17" s="2" t="n"/>
      <c r="D17" s="2" t="n"/>
      <c r="E17" s="143" t="n"/>
      <c r="K17" s="144" t="n"/>
      <c r="L17" s="143" t="n"/>
      <c r="AT17" s="144" t="n"/>
      <c r="AU17" s="8" t="n"/>
      <c r="AV17" s="7" t="n"/>
      <c r="AW17" s="2" t="n"/>
      <c r="BH17" s="2" t="n"/>
      <c r="BI17" s="8" t="n"/>
      <c r="BJ17" s="7" t="n"/>
      <c r="BK17" s="2" t="n"/>
      <c r="BL17" s="2" t="n"/>
      <c r="BM17" s="2" t="n"/>
      <c r="BN17" s="2" t="n"/>
      <c r="BO17" s="2" t="n"/>
      <c r="BP17" s="143" t="n"/>
      <c r="BV17" s="144" t="n"/>
      <c r="BW17" s="149">
        <f>計算!$S$3</f>
        <v/>
      </c>
      <c r="CG17" s="144" t="n"/>
      <c r="CH17" s="150">
        <f>計算!$T$3</f>
        <v/>
      </c>
      <c r="DU17" s="144" t="n"/>
      <c r="DV17" s="2" t="n"/>
      <c r="DW17" s="2" t="n"/>
      <c r="DX17" s="2" t="n"/>
      <c r="DY17" s="2" t="n"/>
      <c r="DZ17" s="2" t="n"/>
      <c r="EA17" s="2" t="n"/>
      <c r="EB17" s="2" t="n"/>
      <c r="EC17" s="2" t="n"/>
    </row>
    <row r="18" ht="6.75" customHeight="1" s="118">
      <c r="A18" s="2" t="n"/>
      <c r="B18" s="2" t="n"/>
      <c r="C18" s="2" t="n"/>
      <c r="D18" s="2" t="n"/>
      <c r="E18" s="143" t="n"/>
      <c r="K18" s="144" t="n"/>
      <c r="L18" s="143" t="n"/>
      <c r="AT18" s="144" t="n"/>
      <c r="AU18" s="8" t="n"/>
      <c r="AV18" s="7" t="n"/>
      <c r="AW18" s="2" t="n"/>
      <c r="AX18" s="2" t="n"/>
      <c r="AY18" s="2" t="n"/>
      <c r="AZ18" s="2" t="n"/>
      <c r="BA18" s="2" t="n"/>
      <c r="BB18" s="2" t="n"/>
      <c r="BC18" s="2" t="n"/>
      <c r="BD18" s="2" t="n"/>
      <c r="BE18" s="2" t="n"/>
      <c r="BF18" s="2" t="n"/>
      <c r="BG18" s="2" t="n"/>
      <c r="BH18" s="2" t="n"/>
      <c r="BI18" s="8" t="n"/>
      <c r="BJ18" s="7" t="n"/>
      <c r="BK18" s="2" t="n"/>
      <c r="BL18" s="2" t="n"/>
      <c r="BM18" s="2" t="n"/>
      <c r="BN18" s="2" t="n"/>
      <c r="BO18" s="2" t="n"/>
      <c r="BP18" s="143" t="n"/>
      <c r="BV18" s="144" t="n"/>
      <c r="BW18" s="143" t="n"/>
      <c r="CG18" s="144" t="n"/>
      <c r="DU18" s="144" t="n"/>
      <c r="DV18" s="2" t="n"/>
      <c r="DW18" s="2" t="n"/>
      <c r="DX18" s="2" t="n"/>
      <c r="DY18" s="2" t="n"/>
      <c r="DZ18" s="2" t="n"/>
      <c r="EA18" s="2" t="n"/>
      <c r="EB18" s="2" t="n"/>
      <c r="EC18" s="2" t="n"/>
    </row>
    <row r="19" ht="6.75" customHeight="1" s="118">
      <c r="A19" s="2" t="n"/>
      <c r="B19" s="2" t="n"/>
      <c r="C19" s="2" t="n"/>
      <c r="D19" s="2" t="n"/>
      <c r="E19" s="143" t="n"/>
      <c r="K19" s="144" t="n"/>
      <c r="L19" s="143" t="n"/>
      <c r="AT19" s="144" t="n"/>
      <c r="AU19" s="8" t="n"/>
      <c r="AV19" s="7" t="n"/>
      <c r="AW19" s="2" t="n"/>
      <c r="AX19" s="2" t="n"/>
      <c r="AY19" s="2" t="n"/>
      <c r="AZ19" s="2" t="n"/>
      <c r="BA19" s="2" t="n"/>
      <c r="BB19" s="2" t="n"/>
      <c r="BC19" s="2" t="n"/>
      <c r="BD19" s="2" t="n"/>
      <c r="BE19" s="2" t="n"/>
      <c r="BF19" s="2" t="n"/>
      <c r="BG19" s="2" t="n"/>
      <c r="BH19" s="2" t="n"/>
      <c r="BI19" s="8" t="n"/>
      <c r="BJ19" s="7" t="n"/>
      <c r="BK19" s="2" t="n"/>
      <c r="BL19" s="2" t="n"/>
      <c r="BM19" s="2" t="n"/>
      <c r="BN19" s="2" t="n"/>
      <c r="BO19" s="2" t="n"/>
      <c r="BP19" s="143" t="n"/>
      <c r="BV19" s="144" t="n"/>
      <c r="BW19" s="143" t="n"/>
      <c r="CG19" s="144" t="n"/>
      <c r="DU19" s="144" t="n"/>
      <c r="DV19" s="2" t="n"/>
      <c r="DW19" s="2" t="n"/>
      <c r="DX19" s="2" t="n"/>
      <c r="DY19" s="2" t="n"/>
      <c r="DZ19" s="2" t="n"/>
      <c r="EA19" s="2" t="n"/>
      <c r="EB19" s="2" t="n"/>
      <c r="EC19" s="2" t="n"/>
    </row>
    <row r="20" ht="4.5" customHeight="1" s="118">
      <c r="A20" s="2" t="n"/>
      <c r="B20" s="2" t="n"/>
      <c r="C20" s="2" t="n"/>
      <c r="D20" s="2" t="n"/>
      <c r="E20" s="146" t="n"/>
      <c r="F20" s="147" t="n"/>
      <c r="G20" s="147" t="n"/>
      <c r="H20" s="147" t="n"/>
      <c r="I20" s="147" t="n"/>
      <c r="J20" s="147" t="n"/>
      <c r="K20" s="148" t="n"/>
      <c r="L20" s="146" t="n"/>
      <c r="M20" s="147" t="n"/>
      <c r="N20" s="147" t="n"/>
      <c r="O20" s="147" t="n"/>
      <c r="P20" s="147" t="n"/>
      <c r="Q20" s="147" t="n"/>
      <c r="R20" s="147" t="n"/>
      <c r="S20" s="147" t="n"/>
      <c r="T20" s="147" t="n"/>
      <c r="U20" s="147" t="n"/>
      <c r="V20" s="147" t="n"/>
      <c r="W20" s="147" t="n"/>
      <c r="X20" s="147" t="n"/>
      <c r="Y20" s="147" t="n"/>
      <c r="Z20" s="147" t="n"/>
      <c r="AA20" s="147" t="n"/>
      <c r="AB20" s="147" t="n"/>
      <c r="AC20" s="147" t="n"/>
      <c r="AD20" s="147" t="n"/>
      <c r="AE20" s="147" t="n"/>
      <c r="AF20" s="147" t="n"/>
      <c r="AG20" s="147" t="n"/>
      <c r="AH20" s="147" t="n"/>
      <c r="AI20" s="147" t="n"/>
      <c r="AJ20" s="147" t="n"/>
      <c r="AK20" s="147" t="n"/>
      <c r="AL20" s="147" t="n"/>
      <c r="AM20" s="147" t="n"/>
      <c r="AN20" s="147" t="n"/>
      <c r="AO20" s="147" t="n"/>
      <c r="AP20" s="147" t="n"/>
      <c r="AQ20" s="147" t="n"/>
      <c r="AR20" s="147" t="n"/>
      <c r="AS20" s="147" t="n"/>
      <c r="AT20" s="148" t="n"/>
      <c r="AU20" s="8" t="n"/>
      <c r="AV20" s="7" t="n"/>
      <c r="AW20" s="2" t="n"/>
      <c r="AX20" s="2" t="n"/>
      <c r="AY20" s="2" t="n"/>
      <c r="AZ20" s="2" t="n"/>
      <c r="BA20" s="2" t="n"/>
      <c r="BB20" s="2" t="n"/>
      <c r="BC20" s="2" t="n"/>
      <c r="BD20" s="2" t="n"/>
      <c r="BE20" s="2" t="n"/>
      <c r="BF20" s="2" t="n"/>
      <c r="BG20" s="2" t="n"/>
      <c r="BH20" s="2" t="n"/>
      <c r="BI20" s="8" t="n"/>
      <c r="BJ20" s="7" t="n"/>
      <c r="BK20" s="2" t="n"/>
      <c r="BL20" s="2" t="n"/>
      <c r="BM20" s="2" t="n"/>
      <c r="BN20" s="2" t="n"/>
      <c r="BO20" s="2" t="n"/>
      <c r="BP20" s="143" t="n"/>
      <c r="BV20" s="144" t="n"/>
      <c r="BW20" s="143" t="n"/>
      <c r="CG20" s="144" t="n"/>
      <c r="DU20" s="144" t="n"/>
      <c r="DV20" s="2" t="n"/>
      <c r="DW20" s="2" t="n"/>
      <c r="DX20" s="2" t="n"/>
      <c r="DY20" s="2" t="n"/>
      <c r="DZ20" s="2" t="n"/>
      <c r="EA20" s="2" t="n"/>
      <c r="EB20" s="2" t="n"/>
      <c r="EC20" s="2" t="n"/>
    </row>
    <row r="21" ht="6.75" customHeight="1" s="118">
      <c r="A21" s="2" t="n"/>
      <c r="B21" s="2" t="n"/>
      <c r="C21" s="2" t="n"/>
      <c r="D21" s="2" t="n"/>
      <c r="E21" s="152" t="inlineStr">
        <is>
          <t>生年月日</t>
        </is>
      </c>
      <c r="F21" s="140" t="n"/>
      <c r="G21" s="140" t="n"/>
      <c r="H21" s="140" t="n"/>
      <c r="I21" s="140" t="n"/>
      <c r="J21" s="140" t="n"/>
      <c r="K21" s="141" t="n"/>
      <c r="L21" s="154" t="inlineStr">
        <is>
          <t>昭和 ・ 平成</t>
        </is>
      </c>
      <c r="M21" s="140" t="n"/>
      <c r="N21" s="140" t="n"/>
      <c r="O21" s="140" t="n"/>
      <c r="P21" s="140" t="n"/>
      <c r="Q21" s="140" t="n"/>
      <c r="R21" s="140" t="n"/>
      <c r="S21" s="140" t="n"/>
      <c r="T21" s="140" t="n"/>
      <c r="U21" s="140" t="n"/>
      <c r="V21" s="155">
        <f>計算!$D$3</f>
        <v/>
      </c>
      <c r="W21" s="140" t="n"/>
      <c r="X21" s="156" t="inlineStr">
        <is>
          <t>年</t>
        </is>
      </c>
      <c r="Y21" s="140" t="n"/>
      <c r="Z21" s="155">
        <f>計算!$E$3</f>
        <v/>
      </c>
      <c r="AA21" s="140" t="n"/>
      <c r="AB21" s="140" t="n"/>
      <c r="AC21" s="156" t="inlineStr">
        <is>
          <t>月</t>
        </is>
      </c>
      <c r="AD21" s="140" t="n"/>
      <c r="AE21" s="155">
        <f>計算!$F$3</f>
        <v/>
      </c>
      <c r="AF21" s="140" t="n"/>
      <c r="AG21" s="140" t="n"/>
      <c r="AH21" s="156" t="inlineStr">
        <is>
          <t>日　生 （満</t>
        </is>
      </c>
      <c r="AI21" s="140" t="n"/>
      <c r="AJ21" s="140" t="n"/>
      <c r="AK21" s="140" t="n"/>
      <c r="AL21" s="140" t="n"/>
      <c r="AM21" s="140" t="n"/>
      <c r="AN21" s="140" t="n"/>
      <c r="AO21" s="140" t="n"/>
      <c r="AP21" s="157">
        <f>計算!$G$3</f>
        <v/>
      </c>
      <c r="AQ21" s="140" t="n"/>
      <c r="AR21" s="158" t="inlineStr">
        <is>
          <t>歳）</t>
        </is>
      </c>
      <c r="AS21" s="140" t="n"/>
      <c r="AT21" s="141" t="n"/>
      <c r="AU21" s="8" t="n"/>
      <c r="AV21" s="7" t="n"/>
      <c r="AW21" s="2" t="n"/>
      <c r="AX21" s="2" t="n"/>
      <c r="AY21" s="2" t="n"/>
      <c r="AZ21" s="2" t="n"/>
      <c r="BA21" s="2" t="n"/>
      <c r="BB21" s="2" t="n"/>
      <c r="BC21" s="2" t="n"/>
      <c r="BD21" s="2" t="n"/>
      <c r="BE21" s="2" t="n"/>
      <c r="BF21" s="2" t="n"/>
      <c r="BG21" s="2" t="n"/>
      <c r="BH21" s="2" t="n"/>
      <c r="BI21" s="8" t="n"/>
      <c r="BJ21" s="7" t="n"/>
      <c r="BK21" s="2" t="n"/>
      <c r="BL21" s="2" t="n"/>
      <c r="BM21" s="2" t="n"/>
      <c r="BN21" s="2" t="n"/>
      <c r="BO21" s="2" t="n"/>
      <c r="BP21" s="143" t="n"/>
      <c r="BV21" s="144" t="n"/>
      <c r="BW21" s="149">
        <f>計算!$U$3</f>
        <v/>
      </c>
      <c r="CG21" s="144" t="n"/>
      <c r="CH21" s="150">
        <f>計算!$V$3</f>
        <v/>
      </c>
      <c r="DU21" s="144" t="n"/>
      <c r="DV21" s="2" t="n"/>
      <c r="DW21" s="2" t="n"/>
      <c r="DX21" s="2" t="n"/>
      <c r="DY21" s="2" t="n"/>
      <c r="DZ21" s="2" t="n"/>
      <c r="EA21" s="2" t="n"/>
      <c r="EB21" s="2" t="n"/>
      <c r="EC21" s="2" t="n"/>
    </row>
    <row r="22" ht="6.75" customHeight="1" s="118">
      <c r="A22" s="2" t="n"/>
      <c r="B22" s="2" t="n"/>
      <c r="C22" s="2" t="n"/>
      <c r="D22" s="2" t="n"/>
      <c r="E22" s="143" t="n"/>
      <c r="K22" s="144" t="n"/>
      <c r="L22" s="143" t="n"/>
      <c r="AT22" s="144" t="n"/>
      <c r="AU22" s="8" t="n"/>
      <c r="AV22" s="7" t="n"/>
      <c r="AW22" s="2" t="n"/>
      <c r="AX22" s="2" t="n"/>
      <c r="AY22" s="2" t="n"/>
      <c r="AZ22" s="2" t="n"/>
      <c r="BA22" s="2" t="n"/>
      <c r="BB22" s="2" t="n"/>
      <c r="BC22" s="2" t="n"/>
      <c r="BD22" s="2" t="n"/>
      <c r="BE22" s="2" t="n"/>
      <c r="BF22" s="2" t="n"/>
      <c r="BG22" s="2" t="n"/>
      <c r="BH22" s="2" t="n"/>
      <c r="BI22" s="8" t="n"/>
      <c r="BJ22" s="7" t="n"/>
      <c r="BK22" s="2" t="n"/>
      <c r="BL22" s="2" t="n"/>
      <c r="BM22" s="2" t="n"/>
      <c r="BN22" s="2" t="n"/>
      <c r="BO22" s="2" t="n"/>
      <c r="BP22" s="143" t="n"/>
      <c r="BV22" s="144" t="n"/>
      <c r="BW22" s="143" t="n"/>
      <c r="CG22" s="144" t="n"/>
      <c r="DU22" s="144" t="n"/>
      <c r="DV22" s="2" t="n"/>
      <c r="DW22" s="2" t="n"/>
      <c r="DX22" s="2" t="n"/>
      <c r="DY22" s="2" t="n"/>
      <c r="DZ22" s="2" t="n"/>
      <c r="EA22" s="2" t="n"/>
      <c r="EB22" s="2" t="n"/>
      <c r="EC22" s="2" t="n"/>
    </row>
    <row r="23" ht="6.75" customHeight="1" s="118">
      <c r="A23" s="2" t="n"/>
      <c r="B23" s="2" t="n"/>
      <c r="C23" s="2" t="n"/>
      <c r="D23" s="2" t="n"/>
      <c r="E23" s="143" t="n"/>
      <c r="K23" s="144" t="n"/>
      <c r="L23" s="143" t="n"/>
      <c r="AT23" s="144" t="n"/>
      <c r="AU23" s="8" t="n"/>
      <c r="AV23" s="16" t="n"/>
      <c r="AW23" s="14" t="n"/>
      <c r="AX23" s="14" t="n"/>
      <c r="AY23" s="14" t="n"/>
      <c r="AZ23" s="14" t="n"/>
      <c r="BA23" s="14" t="n"/>
      <c r="BB23" s="14" t="n"/>
      <c r="BC23" s="14" t="n"/>
      <c r="BD23" s="14" t="n"/>
      <c r="BE23" s="14" t="n"/>
      <c r="BF23" s="14" t="n"/>
      <c r="BG23" s="14" t="n"/>
      <c r="BH23" s="14" t="n"/>
      <c r="BI23" s="15" t="n"/>
      <c r="BJ23" s="7" t="n"/>
      <c r="BK23" s="2" t="n"/>
      <c r="BL23" s="2" t="n"/>
      <c r="BM23" s="2" t="n"/>
      <c r="BN23" s="2" t="n"/>
      <c r="BO23" s="2" t="n"/>
      <c r="BP23" s="143" t="n"/>
      <c r="BV23" s="144" t="n"/>
      <c r="BW23" s="143" t="n"/>
      <c r="CG23" s="144" t="n"/>
      <c r="DU23" s="144" t="n"/>
      <c r="DV23" s="2" t="n"/>
      <c r="DW23" s="2" t="n"/>
      <c r="DX23" s="2" t="n"/>
      <c r="DY23" s="2" t="n"/>
      <c r="DZ23" s="2" t="n"/>
      <c r="EA23" s="2" t="n"/>
      <c r="EB23" s="2" t="n"/>
      <c r="EC23" s="2" t="n"/>
    </row>
    <row r="24" ht="3.75" customHeight="1" s="118">
      <c r="A24" s="2" t="n"/>
      <c r="B24" s="2" t="n"/>
      <c r="C24" s="2" t="n"/>
      <c r="D24" s="2" t="n"/>
      <c r="E24" s="146" t="n"/>
      <c r="F24" s="147" t="n"/>
      <c r="G24" s="147" t="n"/>
      <c r="H24" s="147" t="n"/>
      <c r="I24" s="147" t="n"/>
      <c r="J24" s="147" t="n"/>
      <c r="K24" s="148" t="n"/>
      <c r="L24" s="146" t="n"/>
      <c r="M24" s="147" t="n"/>
      <c r="N24" s="147" t="n"/>
      <c r="O24" s="147" t="n"/>
      <c r="P24" s="147" t="n"/>
      <c r="Q24" s="147" t="n"/>
      <c r="R24" s="147" t="n"/>
      <c r="S24" s="147" t="n"/>
      <c r="T24" s="147" t="n"/>
      <c r="U24" s="147" t="n"/>
      <c r="X24" s="147" t="n"/>
      <c r="Y24" s="147" t="n"/>
      <c r="AC24" s="147" t="n"/>
      <c r="AD24" s="147" t="n"/>
      <c r="AH24" s="147" t="n"/>
      <c r="AI24" s="147" t="n"/>
      <c r="AJ24" s="147" t="n"/>
      <c r="AK24" s="147" t="n"/>
      <c r="AL24" s="147" t="n"/>
      <c r="AM24" s="147" t="n"/>
      <c r="AN24" s="147" t="n"/>
      <c r="AO24" s="147" t="n"/>
      <c r="AP24" s="147" t="n"/>
      <c r="AQ24" s="147" t="n"/>
      <c r="AR24" s="147" t="n"/>
      <c r="AS24" s="147" t="n"/>
      <c r="AT24" s="148" t="n"/>
      <c r="AU24" s="2" t="n"/>
      <c r="AV24" s="21" t="n"/>
      <c r="AW24" s="2" t="n"/>
      <c r="AX24" s="2" t="n"/>
      <c r="AY24" s="2" t="n"/>
      <c r="AZ24" s="2" t="n"/>
      <c r="BA24" s="2" t="n"/>
      <c r="BB24" s="2" t="n"/>
      <c r="BC24" s="2" t="n"/>
      <c r="BD24" s="2" t="n"/>
      <c r="BE24" s="2" t="n"/>
      <c r="BF24" s="2" t="n"/>
      <c r="BG24" s="2" t="n"/>
      <c r="BH24" s="2" t="n"/>
      <c r="BI24" s="2" t="n"/>
      <c r="BJ24" s="2" t="n"/>
      <c r="BK24" s="2" t="n"/>
      <c r="BL24" s="2" t="n"/>
      <c r="BM24" s="2" t="n"/>
      <c r="BN24" s="2" t="n"/>
      <c r="BO24" s="2" t="n"/>
      <c r="BP24" s="143" t="n"/>
      <c r="BV24" s="144" t="n"/>
      <c r="BW24" s="143" t="n"/>
      <c r="CG24" s="144" t="n"/>
      <c r="DU24" s="144" t="n"/>
      <c r="DV24" s="2" t="n"/>
      <c r="DW24" s="2" t="n"/>
      <c r="DX24" s="2" t="n"/>
      <c r="DY24" s="2" t="n"/>
      <c r="DZ24" s="2" t="n"/>
      <c r="EA24" s="2" t="n"/>
      <c r="EB24" s="2" t="n"/>
      <c r="EC24" s="2" t="n"/>
    </row>
    <row r="25" ht="6.75" customHeight="1" s="118">
      <c r="A25" s="2" t="n"/>
      <c r="B25" s="2" t="n"/>
      <c r="C25" s="2" t="n"/>
      <c r="D25" s="2" t="n"/>
      <c r="E25" s="159" t="inlineStr">
        <is>
          <t>ふ り が な</t>
        </is>
      </c>
      <c r="F25" s="140" t="n"/>
      <c r="G25" s="140" t="n"/>
      <c r="H25" s="140" t="n"/>
      <c r="I25" s="140" t="n"/>
      <c r="J25" s="140" t="n"/>
      <c r="K25" s="141" t="n"/>
      <c r="L25" s="160">
        <f>計算!$J$3</f>
        <v/>
      </c>
      <c r="M25" s="140" t="n"/>
      <c r="N25" s="140" t="n"/>
      <c r="O25" s="140" t="n"/>
      <c r="P25" s="140" t="n"/>
      <c r="Q25" s="140" t="n"/>
      <c r="R25" s="140" t="n"/>
      <c r="S25" s="140" t="n"/>
      <c r="T25" s="140" t="n"/>
      <c r="U25" s="140" t="n"/>
      <c r="V25" s="140" t="n"/>
      <c r="W25" s="140" t="n"/>
      <c r="X25" s="140" t="n"/>
      <c r="Y25" s="140" t="n"/>
      <c r="Z25" s="140" t="n"/>
      <c r="AA25" s="140" t="n"/>
      <c r="AB25" s="140" t="n"/>
      <c r="AC25" s="140" t="n"/>
      <c r="AD25" s="140" t="n"/>
      <c r="AE25" s="140" t="n"/>
      <c r="AF25" s="140" t="n"/>
      <c r="AG25" s="140" t="n"/>
      <c r="AH25" s="140" t="n"/>
      <c r="AI25" s="140" t="n"/>
      <c r="AJ25" s="140" t="n"/>
      <c r="AK25" s="140" t="n"/>
      <c r="AL25" s="140" t="n"/>
      <c r="AM25" s="140" t="n"/>
      <c r="AN25" s="140" t="n"/>
      <c r="AO25" s="140" t="n"/>
      <c r="AP25" s="140" t="n"/>
      <c r="AQ25" s="140" t="n"/>
      <c r="AR25" s="140" t="n"/>
      <c r="AS25" s="140" t="n"/>
      <c r="AT25" s="140" t="n"/>
      <c r="AU25" s="140" t="n"/>
      <c r="AV25" s="140" t="n"/>
      <c r="AW25" s="140" t="n"/>
      <c r="AX25" s="140" t="n"/>
      <c r="AY25" s="140" t="n"/>
      <c r="AZ25" s="140" t="n"/>
      <c r="BA25" s="140" t="n"/>
      <c r="BB25" s="140" t="n"/>
      <c r="BC25" s="140" t="n"/>
      <c r="BD25" s="140" t="n"/>
      <c r="BE25" s="140" t="n"/>
      <c r="BF25" s="140" t="n"/>
      <c r="BG25" s="140" t="n"/>
      <c r="BH25" s="140" t="n"/>
      <c r="BI25" s="141" t="n"/>
      <c r="BJ25" s="2" t="n"/>
      <c r="BK25" s="2" t="n"/>
      <c r="BL25" s="2" t="n"/>
      <c r="BM25" s="2" t="n"/>
      <c r="BN25" s="2" t="n"/>
      <c r="BO25" s="2" t="n"/>
      <c r="BP25" s="143" t="n"/>
      <c r="BV25" s="144" t="n"/>
      <c r="BW25" s="161">
        <f>計算!$W$3</f>
        <v/>
      </c>
      <c r="CG25" s="144" t="n"/>
      <c r="CH25" s="150">
        <f>計算!$X$3</f>
        <v/>
      </c>
      <c r="DU25" s="144" t="n"/>
      <c r="DV25" s="2" t="n"/>
      <c r="DW25" s="2" t="n"/>
      <c r="DX25" s="2" t="n"/>
      <c r="DY25" s="2" t="n"/>
      <c r="DZ25" s="2" t="n"/>
      <c r="EA25" s="2" t="n"/>
      <c r="EB25" s="2" t="n"/>
      <c r="EC25" s="2" t="n"/>
    </row>
    <row r="26" ht="6.75" customHeight="1" s="118">
      <c r="A26" s="2" t="n"/>
      <c r="B26" s="2" t="n"/>
      <c r="C26" s="2" t="n"/>
      <c r="D26" s="2" t="n"/>
      <c r="E26" s="143" t="n"/>
      <c r="K26" s="144" t="n"/>
      <c r="BI26" s="144" t="n"/>
      <c r="BJ26" s="2" t="n"/>
      <c r="BK26" s="2" t="n"/>
      <c r="BL26" s="2" t="n"/>
      <c r="BM26" s="2" t="n"/>
      <c r="BN26" s="2" t="n"/>
      <c r="BO26" s="2" t="n"/>
      <c r="BP26" s="143" t="n"/>
      <c r="BV26" s="144" t="n"/>
      <c r="BW26" s="143" t="n"/>
      <c r="CG26" s="144" t="n"/>
      <c r="DU26" s="144" t="n"/>
      <c r="DV26" s="2" t="n"/>
      <c r="DW26" s="2" t="n"/>
      <c r="DX26" s="2" t="n"/>
      <c r="DY26" s="2" t="n"/>
      <c r="DZ26" s="2" t="n"/>
      <c r="EA26" s="2" t="n"/>
      <c r="EB26" s="2" t="n"/>
      <c r="EC26" s="2" t="n"/>
    </row>
    <row r="27" ht="6.75" customHeight="1" s="118">
      <c r="A27" s="2" t="n"/>
      <c r="B27" s="2" t="n"/>
      <c r="C27" s="2" t="n"/>
      <c r="D27" s="2" t="n"/>
      <c r="E27" s="162" t="n"/>
      <c r="F27" s="163" t="n"/>
      <c r="G27" s="163" t="n"/>
      <c r="H27" s="163" t="n"/>
      <c r="I27" s="163" t="n"/>
      <c r="J27" s="163" t="n"/>
      <c r="K27" s="164" t="n"/>
      <c r="L27" s="163" t="n"/>
      <c r="M27" s="163" t="n"/>
      <c r="N27" s="163" t="n"/>
      <c r="O27" s="163" t="n"/>
      <c r="P27" s="163" t="n"/>
      <c r="Q27" s="163" t="n"/>
      <c r="R27" s="163" t="n"/>
      <c r="S27" s="163" t="n"/>
      <c r="T27" s="163" t="n"/>
      <c r="U27" s="163" t="n"/>
      <c r="V27" s="163" t="n"/>
      <c r="W27" s="163" t="n"/>
      <c r="X27" s="163" t="n"/>
      <c r="Y27" s="163" t="n"/>
      <c r="Z27" s="163" t="n"/>
      <c r="AA27" s="163" t="n"/>
      <c r="AB27" s="163" t="n"/>
      <c r="AC27" s="163" t="n"/>
      <c r="AD27" s="163" t="n"/>
      <c r="AE27" s="163" t="n"/>
      <c r="AF27" s="163" t="n"/>
      <c r="AG27" s="163" t="n"/>
      <c r="AH27" s="163" t="n"/>
      <c r="AI27" s="163" t="n"/>
      <c r="AJ27" s="163" t="n"/>
      <c r="AK27" s="163" t="n"/>
      <c r="AL27" s="163" t="n"/>
      <c r="AM27" s="163" t="n"/>
      <c r="AN27" s="163" t="n"/>
      <c r="AO27" s="163" t="n"/>
      <c r="AP27" s="163" t="n"/>
      <c r="AQ27" s="163" t="n"/>
      <c r="AR27" s="163" t="n"/>
      <c r="AS27" s="163" t="n"/>
      <c r="AT27" s="163" t="n"/>
      <c r="AU27" s="163" t="n"/>
      <c r="AV27" s="163" t="n"/>
      <c r="AW27" s="163" t="n"/>
      <c r="AX27" s="163" t="n"/>
      <c r="AY27" s="163" t="n"/>
      <c r="AZ27" s="163" t="n"/>
      <c r="BA27" s="163" t="n"/>
      <c r="BB27" s="163" t="n"/>
      <c r="BC27" s="163" t="n"/>
      <c r="BD27" s="163" t="n"/>
      <c r="BE27" s="163" t="n"/>
      <c r="BF27" s="163" t="n"/>
      <c r="BG27" s="163" t="n"/>
      <c r="BH27" s="163" t="n"/>
      <c r="BI27" s="164" t="n"/>
      <c r="BJ27" s="2" t="n"/>
      <c r="BK27" s="2" t="n"/>
      <c r="BL27" s="2" t="n"/>
      <c r="BM27" s="2" t="n"/>
      <c r="BN27" s="2" t="n"/>
      <c r="BO27" s="2" t="n"/>
      <c r="BP27" s="143" t="n"/>
      <c r="BV27" s="144" t="n"/>
      <c r="BW27" s="143" t="n"/>
      <c r="CG27" s="144" t="n"/>
      <c r="DU27" s="144" t="n"/>
      <c r="DV27" s="2" t="n"/>
      <c r="DW27" s="2" t="n"/>
      <c r="DX27" s="2" t="n"/>
      <c r="DY27" s="2" t="n"/>
      <c r="DZ27" s="2" t="n"/>
      <c r="EA27" s="2" t="n"/>
      <c r="EB27" s="2" t="n"/>
      <c r="EC27" s="2" t="n"/>
    </row>
    <row r="28" ht="6.75" customHeight="1" s="118">
      <c r="A28" s="2" t="n"/>
      <c r="B28" s="2" t="n"/>
      <c r="C28" s="2" t="n"/>
      <c r="D28" s="2" t="n"/>
      <c r="E28" s="165" t="inlineStr">
        <is>
          <t>現住所</t>
        </is>
      </c>
      <c r="F28" s="166" t="n"/>
      <c r="G28" s="166" t="n"/>
      <c r="H28" s="166" t="n"/>
      <c r="I28" s="166" t="n"/>
      <c r="J28" s="166" t="n"/>
      <c r="K28" s="167" t="n"/>
      <c r="L28" s="107" t="inlineStr">
        <is>
          <t>〒</t>
        </is>
      </c>
      <c r="M28" s="166" t="n"/>
      <c r="N28" s="166" t="n"/>
      <c r="O28" s="166" t="n"/>
      <c r="P28" s="168">
        <f>計算!$H$3</f>
        <v/>
      </c>
      <c r="Q28" s="166" t="n"/>
      <c r="R28" s="166" t="n"/>
      <c r="S28" s="166" t="n"/>
      <c r="T28" s="166" t="n"/>
      <c r="U28" s="166" t="n"/>
      <c r="V28" s="166" t="n"/>
      <c r="W28" s="166" t="n"/>
      <c r="X28" s="166" t="n"/>
      <c r="Y28" s="166" t="n"/>
      <c r="Z28" s="166" t="n"/>
      <c r="AA28" s="166" t="n"/>
      <c r="AB28" s="166" t="n"/>
      <c r="AC28" s="166" t="n"/>
      <c r="AD28" s="166" t="n"/>
      <c r="AE28" s="166" t="n"/>
      <c r="AF28" s="166" t="n"/>
      <c r="AG28" s="166" t="n"/>
      <c r="AH28" s="166" t="n"/>
      <c r="AI28" s="166" t="n"/>
      <c r="AJ28" s="166" t="n"/>
      <c r="AK28" s="24" t="n"/>
      <c r="AL28" s="24" t="n"/>
      <c r="AM28" s="24" t="n"/>
      <c r="AN28" s="24" t="n"/>
      <c r="AO28" s="24" t="n"/>
      <c r="AP28" s="24" t="n"/>
      <c r="AQ28" s="24" t="n"/>
      <c r="AR28" s="24" t="n"/>
      <c r="AS28" s="24" t="n"/>
      <c r="AT28" s="24" t="n"/>
      <c r="AU28" s="24" t="n"/>
      <c r="AV28" s="24" t="n"/>
      <c r="AW28" s="24" t="n"/>
      <c r="AX28" s="24" t="n"/>
      <c r="AY28" s="24" t="n"/>
      <c r="AZ28" s="24" t="n"/>
      <c r="BA28" s="24" t="n"/>
      <c r="BB28" s="24" t="n"/>
      <c r="BC28" s="24" t="n"/>
      <c r="BD28" s="24" t="n"/>
      <c r="BE28" s="24" t="n"/>
      <c r="BF28" s="24" t="n"/>
      <c r="BG28" s="24" t="n"/>
      <c r="BH28" s="24" t="n"/>
      <c r="BI28" s="25" t="n"/>
      <c r="BJ28" s="2" t="n"/>
      <c r="BK28" s="2" t="n"/>
      <c r="BL28" s="2" t="n"/>
      <c r="BM28" s="2" t="n"/>
      <c r="BN28" s="2" t="n"/>
      <c r="BO28" s="2" t="n"/>
      <c r="BP28" s="143" t="n"/>
      <c r="BV28" s="144" t="n"/>
      <c r="BW28" s="143" t="n"/>
      <c r="CG28" s="144" t="n"/>
      <c r="DU28" s="144" t="n"/>
      <c r="DV28" s="2" t="n"/>
      <c r="DW28" s="2" t="n"/>
      <c r="DX28" s="2" t="n"/>
      <c r="DY28" s="2" t="n"/>
      <c r="DZ28" s="2" t="n"/>
      <c r="EA28" s="2" t="n"/>
      <c r="EB28" s="2" t="n"/>
      <c r="EC28" s="2" t="n"/>
    </row>
    <row r="29" ht="4.5" customHeight="1" s="118">
      <c r="A29" s="2" t="n"/>
      <c r="B29" s="2" t="n"/>
      <c r="C29" s="2" t="n"/>
      <c r="D29" s="2" t="n"/>
      <c r="E29" s="143" t="n"/>
      <c r="K29" s="144" t="n"/>
      <c r="L29" s="143" t="n"/>
      <c r="AK29" s="2" t="n"/>
      <c r="AL29" s="2" t="n"/>
      <c r="AM29" s="2" t="n"/>
      <c r="AN29" s="2" t="n"/>
      <c r="AO29" s="2" t="n"/>
      <c r="AP29" s="2" t="n"/>
      <c r="AQ29" s="2" t="n"/>
      <c r="AR29" s="2" t="n"/>
      <c r="AS29" s="2" t="n"/>
      <c r="AT29" s="2" t="n"/>
      <c r="AU29" s="2" t="n"/>
      <c r="AV29" s="2" t="n"/>
      <c r="AW29" s="2" t="n"/>
      <c r="AX29" s="2" t="n"/>
      <c r="AY29" s="2" t="n"/>
      <c r="AZ29" s="2" t="n"/>
      <c r="BA29" s="2" t="n"/>
      <c r="BB29" s="2" t="n"/>
      <c r="BC29" s="2" t="n"/>
      <c r="BD29" s="2" t="n"/>
      <c r="BE29" s="2" t="n"/>
      <c r="BF29" s="2" t="n"/>
      <c r="BG29" s="2" t="n"/>
      <c r="BH29" s="2" t="n"/>
      <c r="BI29" s="8" t="n"/>
      <c r="BJ29" s="2" t="n"/>
      <c r="BK29" s="2" t="n"/>
      <c r="BL29" s="2" t="n"/>
      <c r="BM29" s="2" t="n"/>
      <c r="BN29" s="2" t="n"/>
      <c r="BO29" s="2" t="n"/>
      <c r="BP29" s="146" t="n"/>
      <c r="BQ29" s="147" t="n"/>
      <c r="BR29" s="147" t="n"/>
      <c r="BS29" s="147" t="n"/>
      <c r="BT29" s="147" t="n"/>
      <c r="BU29" s="147" t="n"/>
      <c r="BV29" s="148" t="n"/>
      <c r="BW29" s="146" t="n"/>
      <c r="BX29" s="147" t="n"/>
      <c r="BY29" s="147" t="n"/>
      <c r="BZ29" s="147" t="n"/>
      <c r="CA29" s="147" t="n"/>
      <c r="CB29" s="147" t="n"/>
      <c r="CC29" s="147" t="n"/>
      <c r="CD29" s="147" t="n"/>
      <c r="CE29" s="147" t="n"/>
      <c r="CF29" s="147" t="n"/>
      <c r="CG29" s="148" t="n"/>
      <c r="DU29" s="144" t="n"/>
      <c r="DV29" s="2" t="n"/>
      <c r="DW29" s="2" t="n"/>
      <c r="DX29" s="2" t="n"/>
      <c r="DY29" s="2" t="n"/>
      <c r="DZ29" s="2" t="n"/>
      <c r="EA29" s="2" t="n"/>
      <c r="EB29" s="2" t="n"/>
      <c r="EC29" s="2" t="n"/>
    </row>
    <row r="30" ht="6.75" customHeight="1" s="118">
      <c r="A30" s="2" t="n"/>
      <c r="B30" s="2" t="n"/>
      <c r="C30" s="2" t="n"/>
      <c r="D30" s="2" t="n"/>
      <c r="E30" s="143" t="n"/>
      <c r="K30" s="144" t="n"/>
      <c r="L30" s="143" t="n"/>
      <c r="AK30" s="2" t="n"/>
      <c r="AL30" s="2" t="n"/>
      <c r="AM30" s="2" t="n"/>
      <c r="AN30" s="2" t="n"/>
      <c r="AO30" s="2" t="n"/>
      <c r="AP30" s="2" t="n"/>
      <c r="AQ30" s="2" t="n"/>
      <c r="AR30" s="2" t="n"/>
      <c r="AS30" s="2" t="n"/>
      <c r="AT30" s="2" t="n"/>
      <c r="AU30" s="2" t="n"/>
      <c r="AV30" s="2" t="n"/>
      <c r="AW30" s="2" t="n"/>
      <c r="AX30" s="2" t="n"/>
      <c r="AY30" s="2" t="n"/>
      <c r="AZ30" s="2" t="n"/>
      <c r="BA30" s="2" t="n"/>
      <c r="BB30" s="2" t="n"/>
      <c r="BC30" s="2" t="n"/>
      <c r="BD30" s="2" t="n"/>
      <c r="BE30" s="2" t="n"/>
      <c r="BF30" s="2" t="n"/>
      <c r="BG30" s="2" t="n"/>
      <c r="BH30" s="2" t="n"/>
      <c r="BI30" s="8" t="n"/>
      <c r="BJ30" s="2" t="n"/>
      <c r="BK30" s="2" t="n"/>
      <c r="BL30" s="2" t="n"/>
      <c r="BM30" s="2" t="n"/>
      <c r="BN30" s="2" t="n"/>
      <c r="BO30" s="2" t="n"/>
      <c r="BP30" s="169" t="inlineStr">
        <is>
          <t>校内外の諸活動</t>
        </is>
      </c>
      <c r="BQ30" s="140" t="n"/>
      <c r="BR30" s="140" t="n"/>
      <c r="BS30" s="140" t="n"/>
      <c r="BT30" s="140" t="n"/>
      <c r="BU30" s="140" t="n"/>
      <c r="BV30" s="141" t="n"/>
      <c r="BW30" s="170">
        <f>計算!$Y$3</f>
        <v/>
      </c>
      <c r="BX30" s="140" t="n"/>
      <c r="BY30" s="140" t="n"/>
      <c r="BZ30" s="140" t="n"/>
      <c r="CA30" s="140" t="n"/>
      <c r="CB30" s="140" t="n"/>
      <c r="CC30" s="140" t="n"/>
      <c r="CD30" s="140" t="n"/>
      <c r="CE30" s="140" t="n"/>
      <c r="CF30" s="140" t="n"/>
      <c r="CG30" s="140" t="n"/>
      <c r="CH30" s="140" t="n"/>
      <c r="CI30" s="140" t="n"/>
      <c r="CJ30" s="140" t="n"/>
      <c r="CK30" s="140" t="n"/>
      <c r="CL30" s="140" t="n"/>
      <c r="CM30" s="140" t="n"/>
      <c r="CN30" s="140" t="n"/>
      <c r="CO30" s="140" t="n"/>
      <c r="CP30" s="140" t="n"/>
      <c r="CQ30" s="140" t="n"/>
      <c r="CR30" s="140" t="n"/>
      <c r="CS30" s="140" t="n"/>
      <c r="CT30" s="140" t="n"/>
      <c r="CU30" s="140" t="n"/>
      <c r="CV30" s="140" t="n"/>
      <c r="CW30" s="140" t="n"/>
      <c r="CX30" s="140" t="n"/>
      <c r="CY30" s="140" t="n"/>
      <c r="CZ30" s="140" t="n"/>
      <c r="DA30" s="140" t="n"/>
      <c r="DB30" s="140" t="n"/>
      <c r="DC30" s="140" t="n"/>
      <c r="DD30" s="140" t="n"/>
      <c r="DE30" s="140" t="n"/>
      <c r="DF30" s="140" t="n"/>
      <c r="DG30" s="140" t="n"/>
      <c r="DH30" s="140" t="n"/>
      <c r="DI30" s="140" t="n"/>
      <c r="DJ30" s="140" t="n"/>
      <c r="DK30" s="140" t="n"/>
      <c r="DL30" s="140" t="n"/>
      <c r="DM30" s="140" t="n"/>
      <c r="DN30" s="140" t="n"/>
      <c r="DO30" s="140" t="n"/>
      <c r="DP30" s="140" t="n"/>
      <c r="DQ30" s="140" t="n"/>
      <c r="DR30" s="140" t="n"/>
      <c r="DS30" s="140" t="n"/>
      <c r="DT30" s="140" t="n"/>
      <c r="DU30" s="141" t="n"/>
      <c r="DV30" s="7" t="n"/>
      <c r="DW30" s="2" t="n"/>
      <c r="DX30" s="2" t="n"/>
      <c r="DY30" s="2" t="n"/>
      <c r="DZ30" s="2" t="n"/>
      <c r="EA30" s="2" t="n"/>
      <c r="EB30" s="2" t="n"/>
      <c r="EC30" s="2" t="n"/>
    </row>
    <row r="31" ht="6.75" customHeight="1" s="118">
      <c r="A31" s="2" t="n"/>
      <c r="B31" s="2" t="n"/>
      <c r="C31" s="2" t="n"/>
      <c r="D31" s="2" t="n"/>
      <c r="E31" s="143" t="n"/>
      <c r="K31" s="144" t="n"/>
      <c r="L31" s="171">
        <f>計算!$I$3</f>
        <v/>
      </c>
      <c r="BI31" s="144" t="n"/>
      <c r="BJ31" s="2" t="n"/>
      <c r="BK31" s="2" t="n"/>
      <c r="BL31" s="2" t="n"/>
      <c r="BM31" s="2" t="n"/>
      <c r="BN31" s="2" t="n"/>
      <c r="BO31" s="2" t="n"/>
      <c r="BP31" s="143" t="n"/>
      <c r="BV31" s="144" t="n"/>
      <c r="DU31" s="144" t="n"/>
      <c r="DV31" s="7" t="n"/>
      <c r="DW31" s="2" t="n"/>
      <c r="DX31" s="2" t="n"/>
      <c r="DY31" s="2" t="n"/>
      <c r="DZ31" s="2" t="n"/>
      <c r="EA31" s="2" t="n"/>
      <c r="EB31" s="2" t="n"/>
      <c r="EC31" s="2" t="n"/>
    </row>
    <row r="32" ht="6.75" customHeight="1" s="118">
      <c r="A32" s="2" t="n"/>
      <c r="B32" s="2" t="n"/>
      <c r="C32" s="2" t="n"/>
      <c r="D32" s="2" t="n"/>
      <c r="E32" s="143" t="n"/>
      <c r="K32" s="144" t="n"/>
      <c r="L32" s="143" t="n"/>
      <c r="BI32" s="144" t="n"/>
      <c r="BJ32" s="2" t="n"/>
      <c r="BK32" s="2" t="n"/>
      <c r="BL32" s="2" t="n"/>
      <c r="BM32" s="2" t="n"/>
      <c r="BN32" s="2" t="n"/>
      <c r="BO32" s="2" t="n"/>
      <c r="BP32" s="143" t="n"/>
      <c r="BV32" s="144" t="n"/>
      <c r="DU32" s="144" t="n"/>
      <c r="DV32" s="7" t="n"/>
      <c r="DW32" s="2" t="n"/>
      <c r="DX32" s="2" t="n"/>
      <c r="DY32" s="2" t="n"/>
      <c r="DZ32" s="2" t="n"/>
      <c r="EA32" s="2" t="n"/>
      <c r="EB32" s="2" t="n"/>
      <c r="EC32" s="2" t="n"/>
    </row>
    <row r="33" ht="6.75" customHeight="1" s="118">
      <c r="A33" s="2" t="n"/>
      <c r="B33" s="2" t="n"/>
      <c r="C33" s="2" t="n"/>
      <c r="D33" s="2" t="n"/>
      <c r="E33" s="146" t="n"/>
      <c r="F33" s="147" t="n"/>
      <c r="G33" s="147" t="n"/>
      <c r="H33" s="147" t="n"/>
      <c r="I33" s="147" t="n"/>
      <c r="J33" s="147" t="n"/>
      <c r="K33" s="148" t="n"/>
      <c r="L33" s="146" t="n"/>
      <c r="M33" s="147" t="n"/>
      <c r="N33" s="147" t="n"/>
      <c r="O33" s="147" t="n"/>
      <c r="P33" s="147" t="n"/>
      <c r="Q33" s="147" t="n"/>
      <c r="R33" s="147" t="n"/>
      <c r="S33" s="147" t="n"/>
      <c r="T33" s="147" t="n"/>
      <c r="U33" s="147" t="n"/>
      <c r="V33" s="147" t="n"/>
      <c r="W33" s="147" t="n"/>
      <c r="X33" s="147" t="n"/>
      <c r="Y33" s="147" t="n"/>
      <c r="Z33" s="147" t="n"/>
      <c r="AA33" s="147" t="n"/>
      <c r="AB33" s="147" t="n"/>
      <c r="AC33" s="147" t="n"/>
      <c r="AD33" s="147" t="n"/>
      <c r="AE33" s="147" t="n"/>
      <c r="AF33" s="147" t="n"/>
      <c r="AG33" s="147" t="n"/>
      <c r="AH33" s="147" t="n"/>
      <c r="AI33" s="147" t="n"/>
      <c r="AJ33" s="147" t="n"/>
      <c r="AK33" s="147" t="n"/>
      <c r="AL33" s="147" t="n"/>
      <c r="AM33" s="147" t="n"/>
      <c r="AN33" s="147" t="n"/>
      <c r="AO33" s="147" t="n"/>
      <c r="AP33" s="147" t="n"/>
      <c r="AQ33" s="147" t="n"/>
      <c r="AR33" s="147" t="n"/>
      <c r="AS33" s="147" t="n"/>
      <c r="AT33" s="147" t="n"/>
      <c r="AU33" s="147" t="n"/>
      <c r="AV33" s="147" t="n"/>
      <c r="AW33" s="147" t="n"/>
      <c r="AX33" s="147" t="n"/>
      <c r="AY33" s="147" t="n"/>
      <c r="AZ33" s="147" t="n"/>
      <c r="BA33" s="147" t="n"/>
      <c r="BB33" s="147" t="n"/>
      <c r="BC33" s="147" t="n"/>
      <c r="BD33" s="147" t="n"/>
      <c r="BE33" s="147" t="n"/>
      <c r="BF33" s="147" t="n"/>
      <c r="BG33" s="147" t="n"/>
      <c r="BH33" s="147" t="n"/>
      <c r="BI33" s="148" t="n"/>
      <c r="BJ33" s="2" t="n"/>
      <c r="BK33" s="2" t="n"/>
      <c r="BL33" s="2" t="n"/>
      <c r="BM33" s="2" t="n"/>
      <c r="BN33" s="2" t="n"/>
      <c r="BO33" s="2" t="n"/>
      <c r="BP33" s="143" t="n"/>
      <c r="BV33" s="144" t="n"/>
      <c r="DU33" s="144" t="n"/>
      <c r="DV33" s="7" t="n"/>
      <c r="DW33" s="2" t="n"/>
      <c r="DX33" s="2" t="n"/>
      <c r="DY33" s="2" t="n"/>
      <c r="DZ33" s="2" t="n"/>
      <c r="EA33" s="2" t="n"/>
      <c r="EB33" s="2" t="n"/>
      <c r="EC33" s="2" t="n"/>
    </row>
    <row r="34" ht="6.75" customHeight="1" s="118">
      <c r="A34" s="2" t="n"/>
      <c r="B34" s="2" t="n"/>
      <c r="C34" s="2" t="n"/>
      <c r="D34" s="2" t="n"/>
      <c r="E34" s="159" t="inlineStr">
        <is>
          <t>ふ り が な</t>
        </is>
      </c>
      <c r="F34" s="140" t="n"/>
      <c r="G34" s="140" t="n"/>
      <c r="H34" s="140" t="n"/>
      <c r="I34" s="140" t="n"/>
      <c r="J34" s="140" t="n"/>
      <c r="K34" s="141" t="n"/>
      <c r="L34" s="160">
        <f>計算!$M$3</f>
        <v/>
      </c>
      <c r="M34" s="140" t="n"/>
      <c r="N34" s="140" t="n"/>
      <c r="O34" s="140" t="n"/>
      <c r="P34" s="140" t="n"/>
      <c r="Q34" s="140" t="n"/>
      <c r="R34" s="140" t="n"/>
      <c r="S34" s="140" t="n"/>
      <c r="T34" s="140" t="n"/>
      <c r="U34" s="140" t="n"/>
      <c r="V34" s="140" t="n"/>
      <c r="W34" s="140" t="n"/>
      <c r="X34" s="140" t="n"/>
      <c r="Y34" s="140" t="n"/>
      <c r="Z34" s="140" t="n"/>
      <c r="AA34" s="140" t="n"/>
      <c r="AB34" s="140" t="n"/>
      <c r="AC34" s="140" t="n"/>
      <c r="AD34" s="140" t="n"/>
      <c r="AE34" s="140" t="n"/>
      <c r="AF34" s="140" t="n"/>
      <c r="AG34" s="140" t="n"/>
      <c r="AH34" s="140" t="n"/>
      <c r="AI34" s="140" t="n"/>
      <c r="AJ34" s="140" t="n"/>
      <c r="AK34" s="140" t="n"/>
      <c r="AL34" s="140" t="n"/>
      <c r="AM34" s="140" t="n"/>
      <c r="AN34" s="140" t="n"/>
      <c r="AO34" s="140" t="n"/>
      <c r="AP34" s="140" t="n"/>
      <c r="AQ34" s="140" t="n"/>
      <c r="AR34" s="140" t="n"/>
      <c r="AS34" s="140" t="n"/>
      <c r="AT34" s="140" t="n"/>
      <c r="AU34" s="140" t="n"/>
      <c r="AV34" s="140" t="n"/>
      <c r="AW34" s="140" t="n"/>
      <c r="AX34" s="140" t="n"/>
      <c r="AY34" s="140" t="n"/>
      <c r="AZ34" s="140" t="n"/>
      <c r="BA34" s="140" t="n"/>
      <c r="BB34" s="140" t="n"/>
      <c r="BC34" s="140" t="n"/>
      <c r="BD34" s="140" t="n"/>
      <c r="BE34" s="140" t="n"/>
      <c r="BF34" s="140" t="n"/>
      <c r="BG34" s="140" t="n"/>
      <c r="BH34" s="140" t="n"/>
      <c r="BI34" s="141" t="n"/>
      <c r="BJ34" s="2" t="n"/>
      <c r="BK34" s="2" t="n"/>
      <c r="BL34" s="2" t="n"/>
      <c r="BM34" s="2" t="n"/>
      <c r="BN34" s="2" t="n"/>
      <c r="BO34" s="2" t="n"/>
      <c r="BP34" s="143" t="n"/>
      <c r="BV34" s="144" t="n"/>
      <c r="DU34" s="144" t="n"/>
      <c r="DV34" s="7" t="n"/>
      <c r="DW34" s="2" t="n"/>
      <c r="DX34" s="2" t="n"/>
      <c r="DY34" s="2" t="n"/>
      <c r="DZ34" s="2" t="n"/>
      <c r="EA34" s="2" t="n"/>
      <c r="EB34" s="2" t="n"/>
      <c r="EC34" s="2" t="n"/>
    </row>
    <row r="35" ht="6.75" customHeight="1" s="118">
      <c r="A35" s="2" t="n"/>
      <c r="B35" s="2" t="n"/>
      <c r="C35" s="2" t="n"/>
      <c r="D35" s="2" t="n"/>
      <c r="E35" s="143" t="n"/>
      <c r="K35" s="144" t="n"/>
      <c r="BI35" s="144" t="n"/>
      <c r="BJ35" s="2" t="n"/>
      <c r="BK35" s="2" t="n"/>
      <c r="BL35" s="2" t="n"/>
      <c r="BM35" s="2" t="n"/>
      <c r="BN35" s="2" t="n"/>
      <c r="BO35" s="2" t="n"/>
      <c r="BP35" s="143" t="n"/>
      <c r="BV35" s="144" t="n"/>
      <c r="DU35" s="144" t="n"/>
      <c r="DV35" s="7" t="n"/>
      <c r="DW35" s="2" t="n"/>
      <c r="DX35" s="2" t="n"/>
      <c r="DY35" s="2" t="n"/>
      <c r="DZ35" s="2" t="n"/>
      <c r="EA35" s="2" t="n"/>
      <c r="EB35" s="2" t="n"/>
      <c r="EC35" s="2" t="n"/>
    </row>
    <row r="36" ht="6.75" customHeight="1" s="118">
      <c r="A36" s="2" t="n"/>
      <c r="B36" s="2" t="n"/>
      <c r="C36" s="2" t="n"/>
      <c r="D36" s="2" t="n"/>
      <c r="E36" s="162" t="n"/>
      <c r="F36" s="163" t="n"/>
      <c r="G36" s="163" t="n"/>
      <c r="H36" s="163" t="n"/>
      <c r="I36" s="163" t="n"/>
      <c r="J36" s="163" t="n"/>
      <c r="K36" s="164" t="n"/>
      <c r="L36" s="163" t="n"/>
      <c r="M36" s="163" t="n"/>
      <c r="N36" s="163" t="n"/>
      <c r="O36" s="163" t="n"/>
      <c r="P36" s="163" t="n"/>
      <c r="Q36" s="163" t="n"/>
      <c r="R36" s="163" t="n"/>
      <c r="S36" s="163" t="n"/>
      <c r="T36" s="163" t="n"/>
      <c r="U36" s="163" t="n"/>
      <c r="V36" s="163" t="n"/>
      <c r="W36" s="163" t="n"/>
      <c r="X36" s="163" t="n"/>
      <c r="Y36" s="163" t="n"/>
      <c r="Z36" s="163" t="n"/>
      <c r="AA36" s="163" t="n"/>
      <c r="AB36" s="163" t="n"/>
      <c r="AC36" s="163" t="n"/>
      <c r="AD36" s="163" t="n"/>
      <c r="AE36" s="163" t="n"/>
      <c r="AF36" s="163" t="n"/>
      <c r="AG36" s="163" t="n"/>
      <c r="AH36" s="163" t="n"/>
      <c r="AI36" s="163" t="n"/>
      <c r="AJ36" s="163" t="n"/>
      <c r="AK36" s="163" t="n"/>
      <c r="AL36" s="163" t="n"/>
      <c r="AM36" s="163" t="n"/>
      <c r="AN36" s="163" t="n"/>
      <c r="AO36" s="163" t="n"/>
      <c r="AP36" s="163" t="n"/>
      <c r="AQ36" s="163" t="n"/>
      <c r="AR36" s="163" t="n"/>
      <c r="AS36" s="163" t="n"/>
      <c r="AT36" s="163" t="n"/>
      <c r="AU36" s="163" t="n"/>
      <c r="AV36" s="163" t="n"/>
      <c r="AW36" s="163" t="n"/>
      <c r="AX36" s="163" t="n"/>
      <c r="AY36" s="163" t="n"/>
      <c r="AZ36" s="163" t="n"/>
      <c r="BA36" s="163" t="n"/>
      <c r="BB36" s="163" t="n"/>
      <c r="BC36" s="163" t="n"/>
      <c r="BD36" s="163" t="n"/>
      <c r="BE36" s="163" t="n"/>
      <c r="BF36" s="163" t="n"/>
      <c r="BG36" s="163" t="n"/>
      <c r="BH36" s="163" t="n"/>
      <c r="BI36" s="164" t="n"/>
      <c r="BJ36" s="2" t="n"/>
      <c r="BK36" s="2" t="n"/>
      <c r="BL36" s="2" t="n"/>
      <c r="BM36" s="2" t="n"/>
      <c r="BN36" s="2" t="n"/>
      <c r="BO36" s="2" t="n"/>
      <c r="BP36" s="143" t="n"/>
      <c r="BV36" s="144" t="n"/>
      <c r="DU36" s="144" t="n"/>
      <c r="DV36" s="7" t="n"/>
      <c r="DW36" s="2" t="n"/>
      <c r="DX36" s="2" t="n"/>
      <c r="DY36" s="2" t="n"/>
      <c r="DZ36" s="2" t="n"/>
      <c r="EA36" s="2" t="n"/>
      <c r="EB36" s="2" t="n"/>
      <c r="EC36" s="2" t="n"/>
    </row>
    <row r="37" ht="6.75" customHeight="1" s="118">
      <c r="A37" s="2" t="n"/>
      <c r="B37" s="2" t="n"/>
      <c r="C37" s="2" t="n"/>
      <c r="D37" s="2" t="n"/>
      <c r="E37" s="165" t="inlineStr">
        <is>
          <t>連絡先</t>
        </is>
      </c>
      <c r="F37" s="166" t="n"/>
      <c r="G37" s="166" t="n"/>
      <c r="H37" s="166" t="n"/>
      <c r="I37" s="166" t="n"/>
      <c r="J37" s="166" t="n"/>
      <c r="K37" s="167" t="n"/>
      <c r="L37" s="107" t="inlineStr">
        <is>
          <t>〒</t>
        </is>
      </c>
      <c r="M37" s="166" t="n"/>
      <c r="N37" s="166" t="n"/>
      <c r="O37" s="166" t="n"/>
      <c r="P37" s="172">
        <f>計算!$K$3</f>
        <v/>
      </c>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8" t="n"/>
      <c r="BJ37" s="2" t="n"/>
      <c r="BK37" s="2" t="n"/>
      <c r="BL37" s="2" t="n"/>
      <c r="BM37" s="2" t="n"/>
      <c r="BN37" s="2" t="n"/>
      <c r="BO37" s="2" t="n"/>
      <c r="BP37" s="143" t="n"/>
      <c r="BV37" s="144" t="n"/>
      <c r="DU37" s="144" t="n"/>
      <c r="DV37" s="7" t="n"/>
      <c r="DW37" s="2" t="n"/>
      <c r="DX37" s="2" t="n"/>
      <c r="DY37" s="2" t="n"/>
      <c r="DZ37" s="2" t="n"/>
      <c r="EA37" s="2" t="n"/>
      <c r="EB37" s="2" t="n"/>
      <c r="EC37" s="2" t="n"/>
    </row>
    <row r="38" ht="6.75" customHeight="1" s="118">
      <c r="A38" s="2" t="n"/>
      <c r="B38" s="2" t="n"/>
      <c r="C38" s="2" t="n"/>
      <c r="D38" s="2" t="n"/>
      <c r="E38" s="143" t="n"/>
      <c r="K38" s="144" t="n"/>
      <c r="L38" s="143"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8" t="n"/>
      <c r="BJ38" s="2" t="n"/>
      <c r="BK38" s="2" t="n"/>
      <c r="BL38" s="2" t="n"/>
      <c r="BM38" s="2" t="n"/>
      <c r="BN38" s="2" t="n"/>
      <c r="BO38" s="2" t="n"/>
      <c r="BP38" s="143" t="n"/>
      <c r="BV38" s="144" t="n"/>
      <c r="DU38" s="144" t="n"/>
      <c r="DV38" s="7" t="n"/>
      <c r="DW38" s="2" t="n"/>
      <c r="DX38" s="2" t="n"/>
      <c r="DY38" s="2" t="n"/>
      <c r="DZ38" s="2" t="n"/>
      <c r="EA38" s="2" t="n"/>
      <c r="EB38" s="2" t="n"/>
      <c r="EC38" s="2" t="n"/>
    </row>
    <row r="39" ht="6.75" customHeight="1" s="118">
      <c r="A39" s="2" t="n"/>
      <c r="B39" s="2" t="n"/>
      <c r="C39" s="2" t="n"/>
      <c r="D39" s="2" t="n"/>
      <c r="E39" s="143" t="n"/>
      <c r="K39" s="144" t="n"/>
      <c r="L39" s="143"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8" t="n"/>
      <c r="BJ39" s="2" t="n"/>
      <c r="BK39" s="2" t="n"/>
      <c r="BL39" s="2" t="n"/>
      <c r="BM39" s="2" t="n"/>
      <c r="BN39" s="2" t="n"/>
      <c r="BO39" s="2" t="n"/>
      <c r="BP39" s="143" t="n"/>
      <c r="BV39" s="144" t="n"/>
      <c r="DU39" s="144" t="n"/>
      <c r="DV39" s="7" t="n"/>
      <c r="DW39" s="2" t="n"/>
      <c r="DX39" s="2" t="n"/>
      <c r="DY39" s="2" t="n"/>
      <c r="DZ39" s="2" t="n"/>
      <c r="EA39" s="2" t="n"/>
      <c r="EB39" s="2" t="n"/>
      <c r="EC39" s="2" t="n"/>
    </row>
    <row r="40" ht="6.75" customHeight="1" s="118">
      <c r="A40" s="2" t="n"/>
      <c r="B40" s="2" t="n"/>
      <c r="C40" s="2" t="n"/>
      <c r="D40" s="2" t="n"/>
      <c r="E40" s="143" t="n"/>
      <c r="K40" s="144" t="n"/>
      <c r="L40" s="173">
        <f>計算!$L$3</f>
        <v/>
      </c>
      <c r="BI40" s="144" t="n"/>
      <c r="BJ40" s="2" t="n"/>
      <c r="BK40" s="2" t="n"/>
      <c r="BL40" s="2" t="n"/>
      <c r="BM40" s="2" t="n"/>
      <c r="BN40" s="2" t="n"/>
      <c r="BO40" s="2" t="n"/>
      <c r="BP40" s="143" t="n"/>
      <c r="BV40" s="144" t="n"/>
      <c r="DU40" s="144" t="n"/>
      <c r="DV40" s="7" t="n"/>
      <c r="DW40" s="2" t="n"/>
      <c r="DX40" s="2" t="n"/>
      <c r="DY40" s="2" t="n"/>
      <c r="DZ40" s="2" t="n"/>
      <c r="EA40" s="2" t="n"/>
      <c r="EB40" s="2" t="n"/>
      <c r="EC40" s="2" t="n"/>
    </row>
    <row r="41" ht="6.75" customHeight="1" s="118">
      <c r="A41" s="2" t="n"/>
      <c r="B41" s="2" t="n"/>
      <c r="C41" s="2" t="n"/>
      <c r="D41" s="2" t="n"/>
      <c r="E41" s="146" t="n"/>
      <c r="F41" s="147" t="n"/>
      <c r="G41" s="147" t="n"/>
      <c r="H41" s="147" t="n"/>
      <c r="I41" s="147" t="n"/>
      <c r="J41" s="147" t="n"/>
      <c r="K41" s="148" t="n"/>
      <c r="L41" s="147" t="n"/>
      <c r="M41" s="147" t="n"/>
      <c r="N41" s="147" t="n"/>
      <c r="O41" s="147" t="n"/>
      <c r="P41" s="147" t="n"/>
      <c r="Q41" s="147" t="n"/>
      <c r="R41" s="147" t="n"/>
      <c r="S41" s="147" t="n"/>
      <c r="T41" s="147" t="n"/>
      <c r="U41" s="147" t="n"/>
      <c r="V41" s="147" t="n"/>
      <c r="W41" s="147" t="n"/>
      <c r="X41" s="147" t="n"/>
      <c r="Y41" s="147" t="n"/>
      <c r="Z41" s="147" t="n"/>
      <c r="AA41" s="147" t="n"/>
      <c r="AB41" s="147" t="n"/>
      <c r="AC41" s="147" t="n"/>
      <c r="AD41" s="147" t="n"/>
      <c r="AE41" s="147" t="n"/>
      <c r="AF41" s="147" t="n"/>
      <c r="AG41" s="147" t="n"/>
      <c r="AH41" s="147" t="n"/>
      <c r="AI41" s="147" t="n"/>
      <c r="AJ41" s="147" t="n"/>
      <c r="AK41" s="147" t="n"/>
      <c r="AL41" s="147" t="n"/>
      <c r="AM41" s="147" t="n"/>
      <c r="AN41" s="147" t="n"/>
      <c r="AO41" s="147" t="n"/>
      <c r="AP41" s="147" t="n"/>
      <c r="AQ41" s="147" t="n"/>
      <c r="AR41" s="147" t="n"/>
      <c r="AS41" s="147" t="n"/>
      <c r="AT41" s="147" t="n"/>
      <c r="AU41" s="147" t="n"/>
      <c r="AV41" s="147" t="n"/>
      <c r="AW41" s="147" t="n"/>
      <c r="AX41" s="147" t="n"/>
      <c r="AY41" s="147" t="n"/>
      <c r="AZ41" s="147" t="n"/>
      <c r="BA41" s="147" t="n"/>
      <c r="BB41" s="147" t="n"/>
      <c r="BC41" s="147" t="n"/>
      <c r="BD41" s="147" t="n"/>
      <c r="BE41" s="147" t="n"/>
      <c r="BF41" s="147" t="n"/>
      <c r="BG41" s="147" t="n"/>
      <c r="BH41" s="147" t="n"/>
      <c r="BI41" s="148" t="n"/>
      <c r="BJ41" s="2" t="n"/>
      <c r="BK41" s="2" t="n"/>
      <c r="BL41" s="2" t="n"/>
      <c r="BM41" s="2" t="n"/>
      <c r="BN41" s="2" t="n"/>
      <c r="BO41" s="2" t="n"/>
      <c r="BP41" s="143" t="n"/>
      <c r="BV41" s="144" t="n"/>
      <c r="DU41" s="144" t="n"/>
      <c r="DV41" s="7" t="n"/>
      <c r="DW41" s="2" t="n"/>
      <c r="DX41" s="2" t="n"/>
      <c r="DY41" s="2" t="n"/>
      <c r="DZ41" s="2" t="n"/>
      <c r="EA41" s="2" t="n"/>
      <c r="EB41" s="2" t="n"/>
      <c r="EC41" s="2" t="n"/>
    </row>
    <row r="42" ht="6.75" customHeight="1" s="118">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143" t="n"/>
      <c r="BV42" s="144" t="n"/>
      <c r="DU42" s="144" t="n"/>
      <c r="DV42" s="7" t="n"/>
      <c r="DW42" s="2" t="n"/>
      <c r="DX42" s="2" t="n"/>
      <c r="DY42" s="2" t="n"/>
      <c r="DZ42" s="2" t="n"/>
      <c r="EA42" s="2" t="n"/>
      <c r="EB42" s="2" t="n"/>
      <c r="EC42" s="2" t="n"/>
    </row>
    <row r="43" ht="6.75" customHeight="1" s="118">
      <c r="A43" s="2" t="n"/>
      <c r="B43" s="2" t="n"/>
      <c r="C43" s="2" t="n"/>
      <c r="D43" s="2" t="n"/>
      <c r="E43" s="2" t="n"/>
      <c r="F43" s="2" t="n"/>
      <c r="G43" s="2" t="n"/>
      <c r="H43" s="2" t="n"/>
      <c r="I43" s="2" t="n"/>
      <c r="J43" s="2" t="n"/>
      <c r="K43" s="2" t="n"/>
      <c r="L43" s="2" t="n"/>
      <c r="M43" s="2" t="n"/>
      <c r="N43" s="2" t="n"/>
      <c r="O43" s="2" t="n"/>
      <c r="P43" s="2" t="n"/>
      <c r="Q43" s="2" t="n"/>
      <c r="R43" s="113" t="inlineStr">
        <is>
          <t>（連絡先欄は現住所以外に連絡を希望する場合のみ記入すること）</t>
        </is>
      </c>
      <c r="BJ43" s="2" t="n"/>
      <c r="BK43" s="2" t="n"/>
      <c r="BL43" s="2" t="n"/>
      <c r="BM43" s="2" t="n"/>
      <c r="BN43" s="2" t="n"/>
      <c r="BO43" s="2" t="n"/>
      <c r="BP43" s="143" t="n"/>
      <c r="BV43" s="144" t="n"/>
      <c r="DU43" s="144" t="n"/>
      <c r="DV43" s="7" t="n"/>
      <c r="DW43" s="2" t="n"/>
      <c r="DX43" s="2" t="n"/>
      <c r="DY43" s="2" t="n"/>
      <c r="DZ43" s="2" t="n"/>
      <c r="EA43" s="2" t="n"/>
      <c r="EB43" s="2" t="n"/>
      <c r="EC43" s="2" t="n"/>
    </row>
    <row r="44" ht="6.75" customHeight="1" s="118">
      <c r="A44" s="2" t="n"/>
      <c r="B44" s="2" t="n"/>
      <c r="C44" s="2" t="n"/>
      <c r="D44" s="2" t="n"/>
      <c r="E44" s="2" t="n"/>
      <c r="F44" s="2" t="n"/>
      <c r="G44" s="2" t="n"/>
      <c r="H44" s="2" t="n"/>
      <c r="I44" s="2" t="n"/>
      <c r="J44" s="2" t="n"/>
      <c r="K44" s="2" t="n"/>
      <c r="L44" s="2" t="n"/>
      <c r="M44" s="2" t="n"/>
      <c r="N44" s="2" t="n"/>
      <c r="O44" s="2" t="n"/>
      <c r="P44" s="2" t="n"/>
      <c r="Q44" s="2" t="n"/>
      <c r="BJ44" s="2" t="n"/>
      <c r="BK44" s="2" t="n"/>
      <c r="BL44" s="2" t="n"/>
      <c r="BM44" s="2" t="n"/>
      <c r="BN44" s="2" t="n"/>
      <c r="BO44" s="2" t="n"/>
      <c r="BP44" s="143" t="n"/>
      <c r="BV44" s="144" t="n"/>
      <c r="DU44" s="144" t="n"/>
      <c r="DV44" s="7" t="n"/>
      <c r="DW44" s="2" t="n"/>
      <c r="DX44" s="2" t="n"/>
      <c r="DY44" s="2" t="n"/>
      <c r="DZ44" s="2" t="n"/>
      <c r="EA44" s="2" t="n"/>
      <c r="EB44" s="2" t="n"/>
      <c r="EC44" s="2" t="n"/>
    </row>
    <row r="45" ht="6.75" customHeight="1" s="118">
      <c r="A45" s="2" t="n"/>
      <c r="B45" s="2" t="n"/>
      <c r="C45" s="2" t="n"/>
      <c r="D45" s="2" t="n"/>
      <c r="E45" s="2" t="n"/>
      <c r="F45" s="2" t="n"/>
      <c r="G45" s="2" t="n"/>
      <c r="H45" s="2" t="n"/>
      <c r="I45" s="2" t="n"/>
      <c r="J45" s="2" t="n"/>
      <c r="K45" s="2" t="n"/>
      <c r="L45" s="2" t="n"/>
      <c r="M45" s="2" t="n"/>
      <c r="N45" s="2" t="n"/>
      <c r="O45" s="2" t="n"/>
      <c r="P45" s="2" t="n"/>
      <c r="Q45" s="2" t="n"/>
      <c r="BJ45" s="2" t="n"/>
      <c r="BK45" s="2" t="n"/>
      <c r="BL45" s="2" t="n"/>
      <c r="BM45" s="2" t="n"/>
      <c r="BN45" s="2" t="n"/>
      <c r="BO45" s="2" t="n"/>
      <c r="BP45" s="143" t="n"/>
      <c r="BV45" s="144" t="n"/>
      <c r="DU45" s="144" t="n"/>
      <c r="DV45" s="7" t="n"/>
      <c r="DW45" s="2" t="n"/>
      <c r="DX45" s="2" t="n"/>
      <c r="DY45" s="2" t="n"/>
      <c r="DZ45" s="2" t="n"/>
      <c r="EA45" s="2" t="n"/>
      <c r="EB45" s="2" t="n"/>
      <c r="EC45" s="2" t="n"/>
    </row>
    <row r="46" ht="6.75" customHeight="1" s="118">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143" t="n"/>
      <c r="BV46" s="144" t="n"/>
      <c r="DU46" s="144" t="n"/>
      <c r="DV46" s="7" t="n"/>
      <c r="DW46" s="2" t="n"/>
      <c r="DX46" s="2" t="n"/>
      <c r="DY46" s="2" t="n"/>
      <c r="DZ46" s="2" t="n"/>
      <c r="EA46" s="2" t="n"/>
      <c r="EB46" s="2" t="n"/>
      <c r="EC46" s="2" t="n"/>
    </row>
    <row r="47" ht="6.75" customHeight="1" s="118">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174" t="n"/>
      <c r="BQ47" s="140" t="n"/>
      <c r="BR47" s="175" t="n"/>
      <c r="BS47" s="140" t="n"/>
      <c r="BT47" s="140" t="n"/>
      <c r="BU47" s="28" t="n"/>
      <c r="BV47" s="29" t="n"/>
      <c r="BW47" s="176">
        <f>計算!$Z$3</f>
        <v/>
      </c>
      <c r="BX47" s="140" t="n"/>
      <c r="BY47" s="140" t="n"/>
      <c r="BZ47" s="140" t="n"/>
      <c r="CA47" s="140" t="n"/>
      <c r="CB47" s="140" t="n"/>
      <c r="CC47" s="140" t="n"/>
      <c r="CD47" s="140" t="n"/>
      <c r="CE47" s="140" t="n"/>
      <c r="CF47" s="140" t="n"/>
      <c r="CG47" s="140" t="n"/>
      <c r="CH47" s="140" t="n"/>
      <c r="CI47" s="140" t="n"/>
      <c r="CJ47" s="140" t="n"/>
      <c r="CK47" s="140" t="n"/>
      <c r="CL47" s="140" t="n"/>
      <c r="CM47" s="140" t="n"/>
      <c r="CN47" s="140" t="n"/>
      <c r="CO47" s="140" t="n"/>
      <c r="CP47" s="140" t="n"/>
      <c r="CQ47" s="140" t="n"/>
      <c r="CR47" s="140" t="n"/>
      <c r="CS47" s="140" t="n"/>
      <c r="CT47" s="140" t="n"/>
      <c r="CU47" s="140" t="n"/>
      <c r="CV47" s="140" t="n"/>
      <c r="CW47" s="140" t="n"/>
      <c r="CX47" s="140" t="n"/>
      <c r="CY47" s="140" t="n"/>
      <c r="CZ47" s="140" t="n"/>
      <c r="DA47" s="140" t="n"/>
      <c r="DB47" s="140" t="n"/>
      <c r="DC47" s="140" t="n"/>
      <c r="DD47" s="140" t="n"/>
      <c r="DE47" s="140" t="n"/>
      <c r="DF47" s="140" t="n"/>
      <c r="DG47" s="140" t="n"/>
      <c r="DH47" s="140" t="n"/>
      <c r="DI47" s="140" t="n"/>
      <c r="DJ47" s="140" t="n"/>
      <c r="DK47" s="140" t="n"/>
      <c r="DL47" s="140" t="n"/>
      <c r="DM47" s="140" t="n"/>
      <c r="DN47" s="140" t="n"/>
      <c r="DO47" s="140" t="n"/>
      <c r="DP47" s="140" t="n"/>
      <c r="DQ47" s="140" t="n"/>
      <c r="DR47" s="140" t="n"/>
      <c r="DS47" s="140" t="n"/>
      <c r="DT47" s="140" t="n"/>
      <c r="DU47" s="141" t="n"/>
      <c r="DV47" s="7" t="n"/>
      <c r="DW47" s="2" t="n"/>
      <c r="DX47" s="2" t="n"/>
      <c r="DY47" s="2" t="n"/>
      <c r="DZ47" s="2" t="n"/>
      <c r="EA47" s="2" t="n"/>
      <c r="EB47" s="2" t="n"/>
      <c r="EC47" s="2" t="n"/>
    </row>
    <row r="48" ht="6.75" customHeight="1" s="11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143" t="n"/>
      <c r="BU48" s="31" t="n"/>
      <c r="BV48" s="32" t="n"/>
      <c r="DU48" s="144" t="n"/>
      <c r="DV48" s="7" t="n"/>
      <c r="DW48" s="2" t="n"/>
      <c r="DX48" s="2" t="n"/>
      <c r="DY48" s="2" t="n"/>
      <c r="DZ48" s="2" t="n"/>
      <c r="EA48" s="2" t="n"/>
      <c r="EB48" s="2" t="n"/>
      <c r="EC48" s="2" t="n"/>
    </row>
    <row r="49" ht="6.75" customHeight="1" s="118">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143" t="n"/>
      <c r="BU49" s="72" t="n"/>
      <c r="BV49" s="144" t="n"/>
      <c r="DU49" s="144" t="n"/>
      <c r="DV49" s="7" t="n"/>
      <c r="DW49" s="2" t="n"/>
      <c r="DX49" s="2" t="n"/>
      <c r="DY49" s="2" t="n"/>
      <c r="DZ49" s="2" t="n"/>
      <c r="EA49" s="2" t="n"/>
      <c r="EB49" s="2" t="n"/>
      <c r="EC49" s="2" t="n"/>
    </row>
    <row r="50" ht="6.75" customHeight="1" s="118">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143" t="n"/>
      <c r="BV50" s="144" t="n"/>
      <c r="DU50" s="144" t="n"/>
      <c r="DV50" s="7" t="n"/>
      <c r="DW50" s="2" t="n"/>
      <c r="DX50" s="2" t="n"/>
      <c r="DY50" s="2" t="n"/>
      <c r="DZ50" s="2" t="n"/>
      <c r="EA50" s="2" t="n"/>
      <c r="EB50" s="2" t="n"/>
      <c r="EC50" s="2" t="n"/>
    </row>
    <row r="51" ht="6.75" customHeight="1" s="118">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143" t="n"/>
      <c r="BV51" s="144" t="n"/>
      <c r="DU51" s="144" t="n"/>
      <c r="DV51" s="7" t="n"/>
      <c r="DW51" s="2" t="n"/>
      <c r="DX51" s="2" t="n"/>
      <c r="DY51" s="2" t="n"/>
      <c r="DZ51" s="2" t="n"/>
      <c r="EA51" s="2" t="n"/>
      <c r="EB51" s="2" t="n"/>
      <c r="EC51" s="2" t="n"/>
    </row>
    <row r="52" ht="8.25" customHeight="1" s="118">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143" t="n"/>
      <c r="BV52" s="144" t="n"/>
      <c r="DU52" s="144" t="n"/>
      <c r="DV52" s="7" t="n"/>
      <c r="DW52" s="2" t="n"/>
      <c r="DX52" s="2" t="n"/>
      <c r="DY52" s="2" t="n"/>
      <c r="DZ52" s="2" t="n"/>
      <c r="EA52" s="2" t="n"/>
      <c r="EB52" s="2" t="n"/>
      <c r="EC52" s="2" t="n"/>
    </row>
    <row r="53" ht="6.75" customHeight="1" s="118">
      <c r="A53" s="2" t="n"/>
      <c r="B53" s="2" t="n"/>
      <c r="C53" s="2" t="n"/>
      <c r="D53" s="2" t="n"/>
      <c r="E53" s="177" t="inlineStr">
        <is>
          <t>在籍校</t>
        </is>
      </c>
      <c r="F53" s="140" t="n"/>
      <c r="G53" s="140" t="n"/>
      <c r="H53" s="140" t="n"/>
      <c r="I53" s="140" t="n"/>
      <c r="J53" s="140" t="n"/>
      <c r="K53" s="141" t="n"/>
      <c r="L53" s="34" t="n"/>
      <c r="M53" s="18" t="n"/>
      <c r="N53" s="18" t="n"/>
      <c r="O53" s="18" t="n"/>
      <c r="P53" s="18" t="n"/>
      <c r="Q53" s="18" t="n"/>
      <c r="R53" s="18" t="n"/>
      <c r="S53" s="18" t="n"/>
      <c r="T53" s="18" t="n"/>
      <c r="U53" s="18" t="n"/>
      <c r="V53" s="18" t="n"/>
      <c r="W53" s="18" t="n"/>
      <c r="X53" s="35" t="n"/>
      <c r="Y53" s="4" t="n"/>
      <c r="Z53" s="5" t="n"/>
      <c r="AA53" s="5" t="n"/>
      <c r="AB53" s="5" t="n"/>
      <c r="AC53" s="5" t="n"/>
      <c r="AD53" s="5" t="n"/>
      <c r="AE53" s="5" t="n"/>
      <c r="AF53" s="5" t="n"/>
      <c r="AG53" s="5" t="n"/>
      <c r="AH53" s="5" t="n"/>
      <c r="AI53" s="5" t="n"/>
      <c r="AJ53" s="5" t="n"/>
      <c r="AK53" s="5" t="n"/>
      <c r="AL53" s="5" t="n"/>
      <c r="AM53" s="5" t="n"/>
      <c r="AN53" s="5" t="n"/>
      <c r="AO53" s="5" t="n"/>
      <c r="AP53" s="5" t="n"/>
      <c r="AQ53" s="5" t="n"/>
      <c r="AR53" s="5" t="n"/>
      <c r="AS53" s="5" t="n"/>
      <c r="AT53" s="5" t="n"/>
      <c r="AU53" s="5" t="n"/>
      <c r="AV53" s="5" t="n"/>
      <c r="AW53" s="89" t="inlineStr">
        <is>
          <t>卒業見込</t>
        </is>
      </c>
      <c r="AX53" s="140" t="n"/>
      <c r="AY53" s="140" t="n"/>
      <c r="AZ53" s="140" t="n"/>
      <c r="BA53" s="140" t="n"/>
      <c r="BB53" s="140" t="n"/>
      <c r="BC53" s="140" t="n"/>
      <c r="BD53" s="140" t="n"/>
      <c r="BE53" s="140" t="n"/>
      <c r="BF53" s="140" t="n"/>
      <c r="BG53" s="140" t="n"/>
      <c r="BH53" s="140" t="n"/>
      <c r="BI53" s="141" t="n"/>
      <c r="BJ53" s="2" t="n"/>
      <c r="BK53" s="2" t="n"/>
      <c r="BL53" s="2" t="n"/>
      <c r="BM53" s="2" t="n"/>
      <c r="BN53" s="2" t="n"/>
      <c r="BO53" s="2" t="n"/>
      <c r="BP53" s="143" t="n"/>
      <c r="BV53" s="144" t="n"/>
      <c r="DU53" s="144" t="n"/>
      <c r="DV53" s="2" t="n"/>
      <c r="DW53" s="2" t="n"/>
      <c r="DX53" s="2" t="n"/>
      <c r="DY53" s="2" t="n"/>
      <c r="DZ53" s="2" t="n"/>
      <c r="EA53" s="2" t="n"/>
      <c r="EB53" s="2" t="n"/>
      <c r="EC53" s="2" t="n"/>
    </row>
    <row r="54" ht="6.75" customHeight="1" s="118">
      <c r="A54" s="2" t="n"/>
      <c r="B54" s="2" t="n"/>
      <c r="C54" s="2" t="n"/>
      <c r="D54" s="2" t="n"/>
      <c r="E54" s="143" t="n"/>
      <c r="K54" s="144" t="n"/>
      <c r="L54" s="36" t="n"/>
      <c r="M54" s="19" t="n"/>
      <c r="N54" s="19" t="n"/>
      <c r="O54" s="19" t="n"/>
      <c r="P54" s="19" t="n"/>
      <c r="Q54" s="19" t="n"/>
      <c r="R54" s="19" t="n"/>
      <c r="S54" s="19" t="n"/>
      <c r="T54" s="19" t="n"/>
      <c r="U54" s="19" t="n"/>
      <c r="V54" s="19" t="n"/>
      <c r="W54" s="19" t="n"/>
      <c r="X54" s="37" t="n"/>
      <c r="Y54" s="178">
        <f>計算!$N$3</f>
        <v/>
      </c>
      <c r="BI54" s="144" t="n"/>
      <c r="BJ54" s="2" t="n"/>
      <c r="BK54" s="2" t="n"/>
      <c r="BL54" s="2" t="n"/>
      <c r="BM54" s="2" t="n"/>
      <c r="BN54" s="2" t="n"/>
      <c r="BO54" s="2" t="n"/>
      <c r="BP54" s="143" t="n"/>
      <c r="BV54" s="144" t="n"/>
      <c r="DU54" s="144" t="n"/>
      <c r="DV54" s="2" t="n"/>
      <c r="DW54" s="2" t="n"/>
      <c r="DX54" s="2" t="n"/>
      <c r="DY54" s="2" t="n"/>
      <c r="DZ54" s="2" t="n"/>
      <c r="EA54" s="2" t="n"/>
      <c r="EB54" s="2" t="n"/>
      <c r="EC54" s="2" t="n"/>
    </row>
    <row r="55" ht="6.75" customHeight="1" s="118">
      <c r="A55" s="2" t="n"/>
      <c r="B55" s="2" t="n"/>
      <c r="C55" s="2" t="n"/>
      <c r="D55" s="2" t="n"/>
      <c r="E55" s="143" t="n"/>
      <c r="K55" s="144" t="n"/>
      <c r="L55" s="36" t="n"/>
      <c r="M55" s="19" t="n"/>
      <c r="N55" s="19" t="n"/>
      <c r="O55" s="19" t="n"/>
      <c r="P55" s="179">
        <f>設定!$B$6</f>
        <v/>
      </c>
      <c r="S55" s="11" t="n"/>
      <c r="T55" s="11" t="n"/>
      <c r="U55" s="179">
        <f>設定!$B$7</f>
        <v/>
      </c>
      <c r="W55" s="11" t="n"/>
      <c r="X55" s="12" t="n"/>
      <c r="Y55" s="143" t="n"/>
      <c r="BI55" s="144" t="n"/>
      <c r="BJ55" s="2" t="n"/>
      <c r="BK55" s="2" t="n"/>
      <c r="BL55" s="2" t="n"/>
      <c r="BM55" s="2" t="n"/>
      <c r="BN55" s="2" t="n"/>
      <c r="BO55" s="2" t="n"/>
      <c r="BP55" s="143" t="n"/>
      <c r="BV55" s="144" t="n"/>
      <c r="DU55" s="144" t="n"/>
      <c r="DV55" s="2" t="n"/>
      <c r="DW55" s="2" t="n"/>
      <c r="DX55" s="2" t="n"/>
      <c r="DY55" s="2" t="n"/>
      <c r="DZ55" s="2" t="n"/>
      <c r="EA55" s="2" t="n"/>
      <c r="EB55" s="2" t="n"/>
      <c r="EC55" s="2" t="n"/>
    </row>
    <row r="56" ht="6.75" customHeight="1" s="118">
      <c r="A56" s="2" t="n"/>
      <c r="B56" s="2" t="n"/>
      <c r="C56" s="2" t="n"/>
      <c r="D56" s="2" t="n"/>
      <c r="E56" s="143" t="n"/>
      <c r="K56" s="144" t="n"/>
      <c r="L56" s="92" t="inlineStr">
        <is>
          <t>令和</t>
        </is>
      </c>
      <c r="S56" s="52" t="inlineStr">
        <is>
          <t>年</t>
        </is>
      </c>
      <c r="W56" s="53" t="inlineStr">
        <is>
          <t>月</t>
        </is>
      </c>
      <c r="X56" s="144" t="n"/>
      <c r="Y56" s="143" t="n"/>
      <c r="BI56" s="144" t="n"/>
      <c r="BJ56" s="2" t="n"/>
      <c r="BK56" s="2" t="n"/>
      <c r="BL56" s="2" t="n"/>
      <c r="BM56" s="2" t="n"/>
      <c r="BN56" s="2" t="n"/>
      <c r="BO56" s="2" t="n"/>
      <c r="BP56" s="143" t="n"/>
      <c r="BV56" s="144" t="n"/>
      <c r="DU56" s="144" t="n"/>
      <c r="DV56" s="2" t="n"/>
      <c r="DW56" s="2" t="n"/>
      <c r="DX56" s="2" t="n"/>
      <c r="DY56" s="2" t="n"/>
      <c r="DZ56" s="2" t="n"/>
      <c r="EA56" s="2" t="n"/>
      <c r="EB56" s="2" t="n"/>
      <c r="EC56" s="2" t="n"/>
    </row>
    <row r="57" ht="6.75" customHeight="1" s="118">
      <c r="A57" s="2" t="n"/>
      <c r="B57" s="2" t="n"/>
      <c r="C57" s="2" t="n"/>
      <c r="D57" s="2" t="n"/>
      <c r="E57" s="143" t="n"/>
      <c r="K57" s="144" t="n"/>
      <c r="L57" s="143" t="n"/>
      <c r="X57" s="144" t="n"/>
      <c r="Y57" s="143" t="n"/>
      <c r="AW57" s="75" t="inlineStr">
        <is>
          <t>卒業</t>
        </is>
      </c>
      <c r="BI57" s="144" t="n"/>
      <c r="BJ57" s="2" t="n"/>
      <c r="BK57" s="2" t="n"/>
      <c r="BL57" s="2" t="n"/>
      <c r="BM57" s="2" t="n"/>
      <c r="BN57" s="2" t="n"/>
      <c r="BO57" s="2" t="n"/>
      <c r="BP57" s="143" t="n"/>
      <c r="BV57" s="144" t="n"/>
      <c r="DU57" s="144" t="n"/>
      <c r="DV57" s="2" t="n"/>
      <c r="DW57" s="2" t="n"/>
      <c r="DX57" s="2" t="n"/>
      <c r="DY57" s="2" t="n"/>
      <c r="DZ57" s="2" t="n"/>
      <c r="EA57" s="2" t="n"/>
      <c r="EB57" s="2" t="n"/>
      <c r="EC57" s="2" t="n"/>
    </row>
    <row r="58" ht="6.75" customHeight="1" s="118">
      <c r="A58" s="2" t="n"/>
      <c r="B58" s="2" t="n"/>
      <c r="C58" s="2" t="n"/>
      <c r="D58" s="2" t="n"/>
      <c r="E58" s="143" t="n"/>
      <c r="K58" s="144" t="n"/>
      <c r="L58" s="36" t="n"/>
      <c r="M58" s="19" t="n"/>
      <c r="N58" s="19" t="n"/>
      <c r="O58" s="19" t="n"/>
      <c r="P58" s="19" t="n"/>
      <c r="Q58" s="19" t="n"/>
      <c r="R58" s="19" t="n"/>
      <c r="S58" s="19" t="n"/>
      <c r="T58" s="19" t="n"/>
      <c r="U58" s="19" t="n"/>
      <c r="V58" s="19" t="n"/>
      <c r="W58" s="19" t="n"/>
      <c r="X58" s="37" t="n"/>
      <c r="Y58" s="143" t="n"/>
      <c r="BI58" s="144" t="n"/>
      <c r="BJ58" s="2" t="n"/>
      <c r="BK58" s="2" t="n"/>
      <c r="BL58" s="2" t="n"/>
      <c r="BM58" s="2" t="n"/>
      <c r="BN58" s="2" t="n"/>
      <c r="BO58" s="2" t="n"/>
      <c r="BP58" s="143" t="n"/>
      <c r="BV58" s="144" t="n"/>
      <c r="DU58" s="144" t="n"/>
      <c r="DV58" s="2" t="n"/>
      <c r="DW58" s="2" t="n"/>
      <c r="DX58" s="2" t="n"/>
      <c r="DY58" s="2" t="n"/>
      <c r="DZ58" s="2" t="n"/>
      <c r="EA58" s="2" t="n"/>
      <c r="EB58" s="2" t="n"/>
      <c r="EC58" s="2" t="n"/>
    </row>
    <row r="59" ht="6.75" customHeight="1" s="118">
      <c r="A59" s="2" t="n"/>
      <c r="B59" s="2" t="n"/>
      <c r="C59" s="2" t="n"/>
      <c r="D59" s="2" t="n"/>
      <c r="E59" s="143" t="n"/>
      <c r="K59" s="144" t="n"/>
      <c r="L59" s="36" t="n"/>
      <c r="M59" s="19" t="n"/>
      <c r="N59" s="19" t="n"/>
      <c r="O59" s="19" t="n"/>
      <c r="P59" s="19" t="n"/>
      <c r="Q59" s="19" t="n"/>
      <c r="R59" s="19" t="n"/>
      <c r="S59" s="19" t="n"/>
      <c r="T59" s="19" t="n"/>
      <c r="U59" s="19" t="n"/>
      <c r="V59" s="19" t="n"/>
      <c r="W59" s="19" t="n"/>
      <c r="X59" s="37" t="n"/>
      <c r="Y59" s="143" t="n"/>
      <c r="BI59" s="144" t="n"/>
      <c r="BJ59" s="2" t="n"/>
      <c r="BK59" s="2" t="n"/>
      <c r="BL59" s="2" t="n"/>
      <c r="BM59" s="2" t="n"/>
      <c r="BN59" s="2" t="n"/>
      <c r="BO59" s="2" t="n"/>
      <c r="BP59" s="143" t="n"/>
      <c r="BV59" s="144" t="n"/>
      <c r="DU59" s="144" t="n"/>
      <c r="DV59" s="2" t="n"/>
      <c r="DW59" s="2" t="n"/>
      <c r="DX59" s="2" t="n"/>
      <c r="DY59" s="2" t="n"/>
      <c r="DZ59" s="2" t="n"/>
      <c r="EA59" s="2" t="n"/>
      <c r="EB59" s="2" t="n"/>
      <c r="EC59" s="2" t="n"/>
    </row>
    <row r="60" ht="6.75" customHeight="1" s="118">
      <c r="A60" s="2" t="n"/>
      <c r="B60" s="2" t="n"/>
      <c r="C60" s="2" t="n"/>
      <c r="D60" s="2" t="n"/>
      <c r="E60" s="146" t="n"/>
      <c r="F60" s="147" t="n"/>
      <c r="G60" s="147" t="n"/>
      <c r="H60" s="147" t="n"/>
      <c r="I60" s="147" t="n"/>
      <c r="J60" s="147" t="n"/>
      <c r="K60" s="148" t="n"/>
      <c r="L60" s="38" t="n"/>
      <c r="M60" s="20" t="n"/>
      <c r="N60" s="20" t="n"/>
      <c r="O60" s="20" t="n"/>
      <c r="P60" s="20" t="n"/>
      <c r="Q60" s="20" t="n"/>
      <c r="R60" s="20" t="n"/>
      <c r="S60" s="20" t="n"/>
      <c r="T60" s="20" t="n"/>
      <c r="U60" s="20" t="n"/>
      <c r="V60" s="20" t="n"/>
      <c r="W60" s="20" t="n"/>
      <c r="X60" s="39" t="n"/>
      <c r="Y60" s="16" t="n"/>
      <c r="Z60" s="14" t="n"/>
      <c r="AA60" s="14" t="n"/>
      <c r="AB60" s="14" t="n"/>
      <c r="AC60" s="14" t="n"/>
      <c r="AD60" s="14" t="n"/>
      <c r="AE60" s="14" t="n"/>
      <c r="AF60" s="14" t="n"/>
      <c r="AG60" s="14" t="n"/>
      <c r="AH60" s="14" t="n"/>
      <c r="AI60" s="14" t="n"/>
      <c r="AJ60" s="14" t="n"/>
      <c r="AK60" s="14" t="n"/>
      <c r="AL60" s="14" t="n"/>
      <c r="AM60" s="14" t="n"/>
      <c r="AN60" s="14" t="n"/>
      <c r="AO60" s="14" t="n"/>
      <c r="AP60" s="14" t="n"/>
      <c r="AQ60" s="14" t="n"/>
      <c r="AR60" s="14" t="n"/>
      <c r="AS60" s="14" t="n"/>
      <c r="AT60" s="14" t="n"/>
      <c r="AU60" s="14" t="n"/>
      <c r="AV60" s="14" t="n"/>
      <c r="AW60" s="147" t="n"/>
      <c r="AX60" s="147" t="n"/>
      <c r="AY60" s="147" t="n"/>
      <c r="AZ60" s="147" t="n"/>
      <c r="BA60" s="147" t="n"/>
      <c r="BB60" s="147" t="n"/>
      <c r="BC60" s="147" t="n"/>
      <c r="BD60" s="147" t="n"/>
      <c r="BE60" s="147" t="n"/>
      <c r="BF60" s="147" t="n"/>
      <c r="BG60" s="147" t="n"/>
      <c r="BH60" s="147" t="n"/>
      <c r="BI60" s="148" t="n"/>
      <c r="BJ60" s="2" t="n"/>
      <c r="BK60" s="2" t="n"/>
      <c r="BL60" s="2" t="n"/>
      <c r="BM60" s="2" t="n"/>
      <c r="BN60" s="2" t="n"/>
      <c r="BO60" s="2" t="n"/>
      <c r="BP60" s="143" t="n"/>
      <c r="BV60" s="144" t="n"/>
      <c r="DU60" s="144" t="n"/>
      <c r="DV60" s="2" t="n"/>
      <c r="DW60" s="2" t="n"/>
      <c r="DX60" s="2" t="n"/>
      <c r="DY60" s="2" t="n"/>
      <c r="DZ60" s="2" t="n"/>
      <c r="EA60" s="2" t="n"/>
      <c r="EB60" s="2" t="n"/>
      <c r="EC60" s="2" t="n"/>
    </row>
    <row r="61" ht="6.75" customHeight="1" s="118">
      <c r="A61" s="2" t="n"/>
      <c r="B61" s="2" t="n"/>
      <c r="C61" s="2" t="n"/>
      <c r="D61" s="2" t="n"/>
      <c r="E61" s="40" t="n"/>
      <c r="F61" s="40" t="n"/>
      <c r="G61" s="40" t="n"/>
      <c r="H61" s="40" t="n"/>
      <c r="I61" s="40" t="n"/>
      <c r="J61" s="40" t="n"/>
      <c r="K61" s="40" t="n"/>
      <c r="L61" s="18" t="n"/>
      <c r="M61" s="18" t="n"/>
      <c r="N61" s="18" t="n"/>
      <c r="O61" s="18" t="n"/>
      <c r="P61" s="18" t="n"/>
      <c r="Q61" s="18" t="n"/>
      <c r="R61" s="18" t="n"/>
      <c r="S61" s="76" t="n"/>
      <c r="T61" s="140" t="n"/>
      <c r="U61" s="17" t="n"/>
      <c r="V61" s="17" t="n"/>
      <c r="W61" s="76" t="n"/>
      <c r="X61" s="140" t="n"/>
      <c r="Y61" s="5" t="n"/>
      <c r="Z61" s="5" t="n"/>
      <c r="AA61" s="5" t="n"/>
      <c r="AB61" s="5" t="n"/>
      <c r="AC61" s="5" t="n"/>
      <c r="AD61" s="5" t="n"/>
      <c r="AE61" s="5" t="n"/>
      <c r="AF61" s="5" t="n"/>
      <c r="AG61" s="5" t="n"/>
      <c r="AH61" s="5" t="n"/>
      <c r="AI61" s="5" t="n"/>
      <c r="AJ61" s="5" t="n"/>
      <c r="AK61" s="5" t="n"/>
      <c r="AL61" s="5" t="n"/>
      <c r="AM61" s="5" t="n"/>
      <c r="AN61" s="5" t="n"/>
      <c r="AO61" s="5" t="n"/>
      <c r="AP61" s="5" t="n"/>
      <c r="AQ61" s="5" t="n"/>
      <c r="AR61" s="5" t="n"/>
      <c r="AS61" s="5" t="n"/>
      <c r="AT61" s="5" t="n"/>
      <c r="AU61" s="5" t="n"/>
      <c r="AV61" s="5" t="n"/>
      <c r="AW61" s="5" t="n"/>
      <c r="AX61" s="5" t="n"/>
      <c r="AY61" s="5" t="n"/>
      <c r="AZ61" s="5" t="n"/>
      <c r="BA61" s="5" t="n"/>
      <c r="BB61" s="5" t="n"/>
      <c r="BC61" s="5" t="n"/>
      <c r="BD61" s="5" t="n"/>
      <c r="BE61" s="5" t="n"/>
      <c r="BF61" s="5" t="n"/>
      <c r="BG61" s="5" t="n"/>
      <c r="BH61" s="5" t="n"/>
      <c r="BI61" s="5" t="n"/>
      <c r="BJ61" s="2" t="n"/>
      <c r="BK61" s="2" t="n"/>
      <c r="BL61" s="2" t="n"/>
      <c r="BM61" s="2" t="n"/>
      <c r="BN61" s="2" t="n"/>
      <c r="BO61" s="2" t="n"/>
      <c r="BP61" s="143" t="n"/>
      <c r="BV61" s="144" t="n"/>
      <c r="DU61" s="144" t="n"/>
      <c r="DV61" s="2" t="n"/>
      <c r="DW61" s="2" t="n"/>
      <c r="DX61" s="2" t="n"/>
      <c r="DY61" s="2" t="n"/>
      <c r="DZ61" s="2" t="n"/>
      <c r="EA61" s="2" t="n"/>
      <c r="EB61" s="2" t="n"/>
      <c r="EC61" s="2" t="n"/>
    </row>
    <row r="62" ht="6.75" customHeight="1" s="118">
      <c r="A62" s="2" t="n"/>
      <c r="B62" s="2" t="n"/>
      <c r="C62" s="2" t="n"/>
      <c r="D62" s="2" t="n"/>
      <c r="E62" s="41" t="n"/>
      <c r="F62" s="41" t="n"/>
      <c r="G62" s="41" t="n"/>
      <c r="H62" s="41" t="n"/>
      <c r="I62" s="41" t="n"/>
      <c r="J62" s="41" t="n"/>
      <c r="K62" s="41" t="n"/>
      <c r="L62" s="19" t="n"/>
      <c r="M62" s="19" t="n"/>
      <c r="N62" s="19" t="n"/>
      <c r="O62" s="19" t="n"/>
      <c r="P62" s="19" t="n"/>
      <c r="Q62" s="19" t="n"/>
      <c r="R62" s="19" t="n"/>
      <c r="U62" s="11" t="n"/>
      <c r="V62" s="11" t="n"/>
      <c r="Y62" s="2" t="n"/>
      <c r="Z62" s="2" t="n"/>
      <c r="AA62" s="2" t="n"/>
      <c r="AB62" s="2" t="n"/>
      <c r="AC62" s="2" t="n"/>
      <c r="AD62" s="2" t="n"/>
      <c r="AE62" s="2" t="n"/>
      <c r="AF62" s="2" t="n"/>
      <c r="AG62" s="2" t="n"/>
      <c r="AH62" s="2" t="n"/>
      <c r="AI62" s="2" t="n"/>
      <c r="AJ62" s="2" t="n"/>
      <c r="AK62" s="2" t="n"/>
      <c r="AL62" s="2" t="n"/>
      <c r="AM62" s="2" t="n"/>
      <c r="AN62" s="2" t="n"/>
      <c r="AO62" s="2" t="n"/>
      <c r="AP62" s="2" t="n"/>
      <c r="AQ62" s="2" t="n"/>
      <c r="AR62" s="2" t="n"/>
      <c r="AS62" s="2" t="n"/>
      <c r="AT62" s="2" t="n"/>
      <c r="AU62" s="2" t="n"/>
      <c r="AV62" s="2" t="n"/>
      <c r="AW62" s="2" t="n"/>
      <c r="AX62" s="2" t="n"/>
      <c r="AY62" s="2" t="n"/>
      <c r="AZ62" s="2" t="n"/>
      <c r="BA62" s="2" t="n"/>
      <c r="BB62" s="2" t="n"/>
      <c r="BC62" s="2" t="n"/>
      <c r="BD62" s="2" t="n"/>
      <c r="BE62" s="2" t="n"/>
      <c r="BF62" s="2" t="n"/>
      <c r="BG62" s="2" t="n"/>
      <c r="BH62" s="2" t="n"/>
      <c r="BI62" s="2" t="n"/>
      <c r="BJ62" s="2" t="n"/>
      <c r="BK62" s="2" t="n"/>
      <c r="BL62" s="2" t="n"/>
      <c r="BM62" s="2" t="n"/>
      <c r="BN62" s="2" t="n"/>
      <c r="BO62" s="2" t="n"/>
      <c r="BP62" s="143" t="n"/>
      <c r="BV62" s="144" t="n"/>
      <c r="DU62" s="144" t="n"/>
      <c r="DV62" s="2" t="n"/>
      <c r="DW62" s="2" t="n"/>
      <c r="DX62" s="2" t="n"/>
      <c r="DY62" s="2" t="n"/>
      <c r="DZ62" s="2" t="n"/>
      <c r="EA62" s="2" t="n"/>
      <c r="EB62" s="2" t="n"/>
      <c r="EC62" s="2" t="n"/>
    </row>
    <row r="63" ht="9.75" customHeight="1" s="118">
      <c r="A63" s="2" t="n"/>
      <c r="B63" s="2" t="n"/>
      <c r="C63" s="2" t="n"/>
      <c r="D63" s="2" t="n"/>
      <c r="E63" s="42" t="n"/>
      <c r="F63" s="42" t="n"/>
      <c r="G63" s="42" t="n"/>
      <c r="H63" s="42" t="n"/>
      <c r="I63" s="42" t="n"/>
      <c r="J63" s="42" t="n"/>
      <c r="K63" s="42" t="n"/>
      <c r="L63" s="20" t="n"/>
      <c r="M63" s="20" t="n"/>
      <c r="N63" s="20" t="n"/>
      <c r="O63" s="20" t="n"/>
      <c r="P63" s="20" t="n"/>
      <c r="Q63" s="20" t="n"/>
      <c r="R63" s="20" t="n"/>
      <c r="S63" s="20" t="n"/>
      <c r="T63" s="20" t="n"/>
      <c r="U63" s="20" t="n"/>
      <c r="V63" s="20" t="n"/>
      <c r="W63" s="20" t="n"/>
      <c r="X63" s="20" t="n"/>
      <c r="Y63" s="14" t="n"/>
      <c r="Z63" s="14" t="n"/>
      <c r="AA63" s="14" t="n"/>
      <c r="AB63" s="14" t="n"/>
      <c r="AC63" s="14" t="n"/>
      <c r="AD63" s="14" t="n"/>
      <c r="AE63" s="14" t="n"/>
      <c r="AF63" s="14" t="n"/>
      <c r="AG63" s="14" t="n"/>
      <c r="AH63" s="14" t="n"/>
      <c r="AI63" s="14" t="n"/>
      <c r="AJ63" s="14" t="n"/>
      <c r="AK63" s="14" t="n"/>
      <c r="AL63" s="14" t="n"/>
      <c r="AM63" s="14" t="n"/>
      <c r="AN63" s="14" t="n"/>
      <c r="AO63" s="14" t="n"/>
      <c r="AP63" s="14" t="n"/>
      <c r="AQ63" s="14" t="n"/>
      <c r="AR63" s="14" t="n"/>
      <c r="AS63" s="14" t="n"/>
      <c r="AT63" s="14" t="n"/>
      <c r="AU63" s="14" t="n"/>
      <c r="AV63" s="14" t="n"/>
      <c r="AW63" s="14" t="n"/>
      <c r="AX63" s="14" t="n"/>
      <c r="AY63" s="14" t="n"/>
      <c r="AZ63" s="14" t="n"/>
      <c r="BA63" s="14" t="n"/>
      <c r="BB63" s="14" t="n"/>
      <c r="BC63" s="14" t="n"/>
      <c r="BD63" s="14" t="n"/>
      <c r="BE63" s="14" t="n"/>
      <c r="BF63" s="14" t="n"/>
      <c r="BG63" s="14" t="n"/>
      <c r="BH63" s="14" t="n"/>
      <c r="BI63" s="14" t="n"/>
      <c r="BJ63" s="2" t="n"/>
      <c r="BK63" s="2" t="n"/>
      <c r="BL63" s="2" t="n"/>
      <c r="BM63" s="2" t="n"/>
      <c r="BN63" s="2" t="n"/>
      <c r="BO63" s="2" t="n"/>
      <c r="BP63" s="143" t="n"/>
      <c r="BV63" s="144" t="n"/>
      <c r="DU63" s="144" t="n"/>
      <c r="DV63" s="2" t="n"/>
      <c r="DW63" s="2" t="n"/>
      <c r="DX63" s="2" t="n"/>
      <c r="DY63" s="2" t="n"/>
      <c r="DZ63" s="2" t="n"/>
      <c r="EA63" s="2" t="n"/>
      <c r="EB63" s="2" t="n"/>
      <c r="EC63" s="2" t="n"/>
    </row>
    <row r="64" ht="6.75" customHeight="1" s="118">
      <c r="A64" s="2" t="n"/>
      <c r="B64" s="2" t="n"/>
      <c r="C64" s="2" t="n"/>
      <c r="D64" s="2" t="n"/>
      <c r="E64" s="180" t="inlineStr">
        <is>
          <t>職　歴</t>
        </is>
      </c>
      <c r="K64" s="144" t="n"/>
      <c r="L64" s="54" t="inlineStr">
        <is>
          <t>平成</t>
        </is>
      </c>
      <c r="M64" s="140" t="n"/>
      <c r="N64" s="140" t="n"/>
      <c r="O64" s="140" t="n"/>
      <c r="P64" s="19" t="n"/>
      <c r="Q64" s="19" t="n"/>
      <c r="R64" s="19" t="n"/>
      <c r="S64" s="19" t="n"/>
      <c r="T64" s="19" t="n"/>
      <c r="U64" s="19" t="n"/>
      <c r="V64" s="19" t="n"/>
      <c r="W64" s="19" t="n"/>
      <c r="X64" s="37" t="n"/>
      <c r="Y64" s="171">
        <f>計算!$AD$3</f>
        <v/>
      </c>
      <c r="BI64" s="144" t="n"/>
      <c r="BJ64" s="2" t="n"/>
      <c r="BK64" s="2" t="n"/>
      <c r="BL64" s="2" t="n"/>
      <c r="BM64" s="2" t="n"/>
      <c r="BN64" s="2" t="n"/>
      <c r="BO64" s="2" t="n"/>
      <c r="BP64" s="143" t="n"/>
      <c r="BV64" s="144" t="n"/>
      <c r="DU64" s="144" t="n"/>
      <c r="DV64" s="2" t="n"/>
      <c r="DW64" s="2" t="n"/>
      <c r="DX64" s="2" t="n"/>
      <c r="DY64" s="2" t="n"/>
      <c r="DZ64" s="2" t="n"/>
      <c r="EA64" s="2" t="n"/>
      <c r="EB64" s="2" t="n"/>
      <c r="EC64" s="2" t="n"/>
    </row>
    <row r="65" ht="6.75" customHeight="1" s="118">
      <c r="A65" s="2" t="n"/>
      <c r="B65" s="2" t="n"/>
      <c r="C65" s="2" t="n"/>
      <c r="D65" s="2" t="n"/>
      <c r="E65" s="143" t="n"/>
      <c r="K65" s="144" t="n"/>
      <c r="L65" s="143" t="n"/>
      <c r="P65" s="19" t="n"/>
      <c r="Q65" s="19" t="n"/>
      <c r="R65" s="19" t="n"/>
      <c r="S65" s="19" t="n"/>
      <c r="T65" s="19" t="n"/>
      <c r="U65" s="19" t="n"/>
      <c r="V65" s="19" t="n"/>
      <c r="W65" s="19" t="n"/>
      <c r="X65" s="37" t="n"/>
      <c r="Y65" s="143" t="n"/>
      <c r="BI65" s="144" t="n"/>
      <c r="BJ65" s="2" t="n"/>
      <c r="BK65" s="2" t="n"/>
      <c r="BL65" s="2" t="n"/>
      <c r="BM65" s="2" t="n"/>
      <c r="BN65" s="2" t="n"/>
      <c r="BO65" s="2" t="n"/>
      <c r="BP65" s="143" t="n"/>
      <c r="BV65" s="144" t="n"/>
      <c r="DU65" s="144" t="n"/>
      <c r="DV65" s="2" t="n"/>
      <c r="DW65" s="2" t="n"/>
      <c r="DX65" s="2" t="n"/>
      <c r="DY65" s="2" t="n"/>
      <c r="DZ65" s="2" t="n"/>
      <c r="EA65" s="2" t="n"/>
      <c r="EB65" s="2" t="n"/>
      <c r="EC65" s="2" t="n"/>
    </row>
    <row r="66" ht="6.75" customHeight="1" s="118">
      <c r="A66" s="2" t="n"/>
      <c r="B66" s="2" t="n"/>
      <c r="C66" s="2" t="n"/>
      <c r="D66" s="2" t="n"/>
      <c r="E66" s="143" t="n"/>
      <c r="K66" s="144" t="n"/>
      <c r="L66" s="143" t="n"/>
      <c r="P66" s="179">
        <f>計算!$AB$3</f>
        <v/>
      </c>
      <c r="S66" s="52" t="inlineStr">
        <is>
          <t>年</t>
        </is>
      </c>
      <c r="U66" s="179">
        <f>計算!$AC$3</f>
        <v/>
      </c>
      <c r="W66" s="53" t="inlineStr">
        <is>
          <t>月</t>
        </is>
      </c>
      <c r="X66" s="144" t="n"/>
      <c r="Y66" s="143" t="n"/>
      <c r="BI66" s="144" t="n"/>
      <c r="BJ66" s="2" t="n"/>
      <c r="BK66" s="2" t="n"/>
      <c r="BL66" s="2" t="n"/>
      <c r="BM66" s="2" t="n"/>
      <c r="BN66" s="2" t="n"/>
      <c r="BO66" s="2" t="n"/>
      <c r="BP66" s="143" t="n"/>
      <c r="BV66" s="144" t="n"/>
      <c r="DU66" s="144" t="n"/>
      <c r="DV66" s="2" t="n"/>
      <c r="DW66" s="2" t="n"/>
      <c r="DX66" s="2" t="n"/>
      <c r="DY66" s="2" t="n"/>
      <c r="DZ66" s="2" t="n"/>
      <c r="EA66" s="2" t="n"/>
      <c r="EB66" s="2" t="n"/>
      <c r="EC66" s="2" t="n"/>
    </row>
    <row r="67" ht="6.75" customHeight="1" s="118">
      <c r="A67" s="2" t="n"/>
      <c r="B67" s="2" t="n"/>
      <c r="C67" s="2" t="n"/>
      <c r="D67" s="2" t="n"/>
      <c r="E67" s="143" t="n"/>
      <c r="K67" s="144" t="n"/>
      <c r="L67" s="49" t="inlineStr">
        <is>
          <t>令和</t>
        </is>
      </c>
      <c r="X67" s="144" t="n"/>
      <c r="Y67" s="143" t="n"/>
      <c r="BI67" s="144" t="n"/>
      <c r="BJ67" s="2" t="n"/>
      <c r="BK67" s="2" t="n"/>
      <c r="BL67" s="2" t="n"/>
      <c r="BM67" s="2" t="n"/>
      <c r="BN67" s="2" t="n"/>
      <c r="BO67" s="2" t="n"/>
      <c r="BP67" s="143" t="n"/>
      <c r="BV67" s="144" t="n"/>
      <c r="DU67" s="144" t="n"/>
      <c r="DV67" s="2" t="n"/>
      <c r="DW67" s="2" t="n"/>
      <c r="DX67" s="2" t="n"/>
      <c r="DY67" s="2" t="n"/>
      <c r="DZ67" s="2" t="n"/>
      <c r="EA67" s="2" t="n"/>
      <c r="EB67" s="2" t="n"/>
      <c r="EC67" s="2" t="n"/>
    </row>
    <row r="68" ht="6.75" customHeight="1" s="118">
      <c r="A68" s="2" t="n"/>
      <c r="B68" s="2" t="n"/>
      <c r="C68" s="2" t="n"/>
      <c r="D68" s="2" t="n"/>
      <c r="E68" s="143" t="n"/>
      <c r="K68" s="144" t="n"/>
      <c r="L68" s="143" t="n"/>
      <c r="P68" s="19" t="n"/>
      <c r="Q68" s="19" t="n"/>
      <c r="R68" s="19" t="n"/>
      <c r="S68" s="19" t="n"/>
      <c r="T68" s="19" t="n"/>
      <c r="U68" s="19" t="n"/>
      <c r="V68" s="19" t="n"/>
      <c r="W68" s="19" t="n"/>
      <c r="X68" s="37" t="n"/>
      <c r="Y68" s="143" t="n"/>
      <c r="BI68" s="144" t="n"/>
      <c r="BJ68" s="2" t="n"/>
      <c r="BK68" s="2" t="n"/>
      <c r="BL68" s="2" t="n"/>
      <c r="BM68" s="2" t="n"/>
      <c r="BN68" s="2" t="n"/>
      <c r="BO68" s="2" t="n"/>
      <c r="BP68" s="143" t="n"/>
      <c r="BV68" s="144" t="n"/>
      <c r="DU68" s="144" t="n"/>
      <c r="DV68" s="2" t="n"/>
      <c r="DW68" s="2" t="n"/>
      <c r="DX68" s="2" t="n"/>
      <c r="DY68" s="2" t="n"/>
      <c r="DZ68" s="2" t="n"/>
      <c r="EA68" s="2" t="n"/>
      <c r="EB68" s="2" t="n"/>
      <c r="EC68" s="2" t="n"/>
    </row>
    <row r="69" ht="5.25" customHeight="1" s="118">
      <c r="A69" s="2" t="n"/>
      <c r="B69" s="2" t="n"/>
      <c r="C69" s="2" t="n"/>
      <c r="D69" s="2" t="n"/>
      <c r="E69" s="143" t="n"/>
      <c r="K69" s="144" t="n"/>
      <c r="L69" s="146" t="n"/>
      <c r="M69" s="147" t="n"/>
      <c r="N69" s="147" t="n"/>
      <c r="O69" s="147" t="n"/>
      <c r="P69" s="20" t="n"/>
      <c r="Q69" s="20" t="n"/>
      <c r="R69" s="20" t="n"/>
      <c r="S69" s="20" t="n"/>
      <c r="T69" s="20" t="n"/>
      <c r="U69" s="20" t="n"/>
      <c r="V69" s="20" t="n"/>
      <c r="W69" s="20" t="n"/>
      <c r="X69" s="39" t="n"/>
      <c r="Y69" s="146" t="n"/>
      <c r="Z69" s="147" t="n"/>
      <c r="AA69" s="147" t="n"/>
      <c r="AB69" s="147" t="n"/>
      <c r="AC69" s="147" t="n"/>
      <c r="AD69" s="147" t="n"/>
      <c r="AE69" s="147" t="n"/>
      <c r="AF69" s="147" t="n"/>
      <c r="AG69" s="147" t="n"/>
      <c r="AH69" s="147" t="n"/>
      <c r="AI69" s="147" t="n"/>
      <c r="AJ69" s="147" t="n"/>
      <c r="AK69" s="147" t="n"/>
      <c r="AL69" s="147" t="n"/>
      <c r="AM69" s="147" t="n"/>
      <c r="AN69" s="147" t="n"/>
      <c r="AO69" s="147" t="n"/>
      <c r="AP69" s="147" t="n"/>
      <c r="AQ69" s="147" t="n"/>
      <c r="AR69" s="147" t="n"/>
      <c r="AS69" s="147" t="n"/>
      <c r="AT69" s="147" t="n"/>
      <c r="AU69" s="147" t="n"/>
      <c r="AV69" s="147" t="n"/>
      <c r="AW69" s="147" t="n"/>
      <c r="AX69" s="147" t="n"/>
      <c r="AY69" s="147" t="n"/>
      <c r="AZ69" s="147" t="n"/>
      <c r="BA69" s="147" t="n"/>
      <c r="BB69" s="147" t="n"/>
      <c r="BC69" s="147" t="n"/>
      <c r="BD69" s="147" t="n"/>
      <c r="BE69" s="147" t="n"/>
      <c r="BF69" s="147" t="n"/>
      <c r="BG69" s="147" t="n"/>
      <c r="BH69" s="147" t="n"/>
      <c r="BI69" s="148" t="n"/>
      <c r="BJ69" s="2" t="n"/>
      <c r="BK69" s="2" t="n"/>
      <c r="BL69" s="2" t="n"/>
      <c r="BM69" s="2" t="n"/>
      <c r="BN69" s="2" t="n"/>
      <c r="BO69" s="2" t="n"/>
      <c r="BP69" s="143" t="n"/>
      <c r="BV69" s="144" t="n"/>
      <c r="DU69" s="144" t="n"/>
      <c r="DV69" s="2" t="n"/>
      <c r="DW69" s="2" t="n"/>
      <c r="DX69" s="2" t="n"/>
      <c r="DY69" s="2" t="n"/>
      <c r="DZ69" s="2" t="n"/>
      <c r="EA69" s="2" t="n"/>
      <c r="EB69" s="2" t="n"/>
      <c r="EC69" s="2" t="n"/>
    </row>
    <row r="70" ht="6.75" customHeight="1" s="118">
      <c r="A70" s="2" t="n"/>
      <c r="B70" s="2" t="n"/>
      <c r="C70" s="2" t="n"/>
      <c r="D70" s="2" t="n"/>
      <c r="E70" s="143" t="n"/>
      <c r="K70" s="144" t="n"/>
      <c r="L70" s="54" t="inlineStr">
        <is>
          <t>平成</t>
        </is>
      </c>
      <c r="M70" s="140" t="n"/>
      <c r="N70" s="140" t="n"/>
      <c r="O70" s="140" t="n"/>
      <c r="P70" s="18" t="n"/>
      <c r="Q70" s="18" t="n"/>
      <c r="R70" s="18" t="n"/>
      <c r="S70" s="18" t="n"/>
      <c r="T70" s="18" t="n"/>
      <c r="U70" s="18" t="n"/>
      <c r="V70" s="18" t="n"/>
      <c r="W70" s="18" t="n"/>
      <c r="X70" s="35" t="n"/>
      <c r="Y70" s="171">
        <f>計算!$AG$3</f>
        <v/>
      </c>
      <c r="BI70" s="144" t="n"/>
      <c r="BJ70" s="2" t="n"/>
      <c r="BK70" s="2" t="n"/>
      <c r="BL70" s="2" t="n"/>
      <c r="BM70" s="2" t="n"/>
      <c r="BN70" s="2" t="n"/>
      <c r="BO70" s="2" t="n"/>
      <c r="BP70" s="143" t="n"/>
      <c r="BV70" s="144" t="n"/>
      <c r="DU70" s="144" t="n"/>
      <c r="DV70" s="2" t="n"/>
      <c r="DW70" s="2" t="n"/>
      <c r="DX70" s="2" t="n"/>
      <c r="DY70" s="2" t="n"/>
      <c r="DZ70" s="2" t="n"/>
      <c r="EA70" s="2" t="n"/>
      <c r="EB70" s="2" t="n"/>
      <c r="EC70" s="2" t="n"/>
    </row>
    <row r="71" ht="6.75" customHeight="1" s="118">
      <c r="A71" s="2" t="n"/>
      <c r="B71" s="2" t="n"/>
      <c r="C71" s="2" t="n"/>
      <c r="D71" s="2" t="n"/>
      <c r="E71" s="143" t="n"/>
      <c r="K71" s="144" t="n"/>
      <c r="L71" s="143" t="n"/>
      <c r="P71" s="19" t="n"/>
      <c r="Q71" s="19" t="n"/>
      <c r="R71" s="19" t="n"/>
      <c r="S71" s="19" t="n"/>
      <c r="T71" s="19" t="n"/>
      <c r="U71" s="19" t="n"/>
      <c r="V71" s="19" t="n"/>
      <c r="W71" s="19" t="n"/>
      <c r="X71" s="37" t="n"/>
      <c r="Y71" s="143" t="n"/>
      <c r="BI71" s="144" t="n"/>
      <c r="BJ71" s="2" t="n"/>
      <c r="BK71" s="2" t="n"/>
      <c r="BL71" s="2" t="n"/>
      <c r="BM71" s="2" t="n"/>
      <c r="BN71" s="2" t="n"/>
      <c r="BO71" s="2" t="n"/>
      <c r="BP71" s="143" t="n"/>
      <c r="BV71" s="144" t="n"/>
      <c r="DU71" s="144" t="n"/>
      <c r="DV71" s="2" t="n"/>
      <c r="DW71" s="2" t="n"/>
      <c r="DX71" s="2" t="n"/>
      <c r="DY71" s="2" t="n"/>
      <c r="DZ71" s="2" t="n"/>
      <c r="EA71" s="2" t="n"/>
      <c r="EB71" s="2" t="n"/>
      <c r="EC71" s="2" t="n"/>
    </row>
    <row r="72" ht="6.75" customHeight="1" s="118">
      <c r="A72" s="2" t="n"/>
      <c r="B72" s="2" t="n"/>
      <c r="C72" s="2" t="n"/>
      <c r="D72" s="2" t="n"/>
      <c r="E72" s="143" t="n"/>
      <c r="K72" s="144" t="n"/>
      <c r="L72" s="143" t="n"/>
      <c r="P72" s="179">
        <f>計算!$AE$3</f>
        <v/>
      </c>
      <c r="S72" s="52" t="inlineStr">
        <is>
          <t>年</t>
        </is>
      </c>
      <c r="U72" s="179">
        <f>計算!$AF$3</f>
        <v/>
      </c>
      <c r="W72" s="53" t="inlineStr">
        <is>
          <t>月</t>
        </is>
      </c>
      <c r="X72" s="144" t="n"/>
      <c r="Y72" s="143" t="n"/>
      <c r="BI72" s="144" t="n"/>
      <c r="BJ72" s="2" t="n"/>
      <c r="BK72" s="2" t="n"/>
      <c r="BL72" s="2" t="n"/>
      <c r="BM72" s="2" t="n"/>
      <c r="BN72" s="2" t="n"/>
      <c r="BO72" s="2" t="n"/>
      <c r="BP72" s="143" t="n"/>
      <c r="BV72" s="144" t="n"/>
      <c r="DU72" s="144" t="n"/>
      <c r="DV72" s="2" t="n"/>
      <c r="DW72" s="2" t="n"/>
      <c r="DX72" s="2" t="n"/>
      <c r="DY72" s="2" t="n"/>
      <c r="DZ72" s="2" t="n"/>
      <c r="EA72" s="2" t="n"/>
      <c r="EB72" s="2" t="n"/>
      <c r="EC72" s="2" t="n"/>
    </row>
    <row r="73" ht="6.75" customHeight="1" s="118">
      <c r="A73" s="2" t="n"/>
      <c r="B73" s="2" t="n"/>
      <c r="C73" s="2" t="n"/>
      <c r="D73" s="2" t="n"/>
      <c r="E73" s="143" t="n"/>
      <c r="K73" s="144" t="n"/>
      <c r="L73" s="49" t="inlineStr">
        <is>
          <t>令和</t>
        </is>
      </c>
      <c r="X73" s="144" t="n"/>
      <c r="Y73" s="143" t="n"/>
      <c r="BI73" s="144" t="n"/>
      <c r="BJ73" s="2" t="n"/>
      <c r="BK73" s="2" t="n"/>
      <c r="BL73" s="2" t="n"/>
      <c r="BM73" s="2" t="n"/>
      <c r="BN73" s="2" t="n"/>
      <c r="BO73" s="2" t="n"/>
      <c r="BP73" s="143" t="n"/>
      <c r="BV73" s="144" t="n"/>
      <c r="DU73" s="144" t="n"/>
      <c r="DV73" s="2" t="n"/>
      <c r="DW73" s="2" t="n"/>
      <c r="DX73" s="2" t="n"/>
      <c r="DY73" s="2" t="n"/>
      <c r="DZ73" s="2" t="n"/>
      <c r="EA73" s="2" t="n"/>
      <c r="EB73" s="2" t="n"/>
      <c r="EC73" s="2" t="n"/>
    </row>
    <row r="74" ht="6.75" customHeight="1" s="118">
      <c r="A74" s="2" t="n"/>
      <c r="B74" s="2" t="n"/>
      <c r="C74" s="2" t="n"/>
      <c r="D74" s="2" t="n"/>
      <c r="E74" s="143" t="n"/>
      <c r="K74" s="144" t="n"/>
      <c r="L74" s="143" t="n"/>
      <c r="P74" s="19" t="n"/>
      <c r="Q74" s="19" t="n"/>
      <c r="R74" s="19" t="n"/>
      <c r="S74" s="19" t="n"/>
      <c r="T74" s="19" t="n"/>
      <c r="U74" s="19" t="n"/>
      <c r="V74" s="19" t="n"/>
      <c r="W74" s="19" t="n"/>
      <c r="X74" s="37" t="n"/>
      <c r="Y74" s="143" t="n"/>
      <c r="BI74" s="144" t="n"/>
      <c r="BJ74" s="2" t="n"/>
      <c r="BK74" s="2" t="n"/>
      <c r="BL74" s="2" t="n"/>
      <c r="BM74" s="2" t="n"/>
      <c r="BN74" s="2" t="n"/>
      <c r="BO74" s="2" t="n"/>
      <c r="BP74" s="143" t="n"/>
      <c r="BU74" s="43" t="n"/>
      <c r="BV74" s="44" t="n"/>
      <c r="DU74" s="144" t="n"/>
      <c r="DV74" s="2" t="n"/>
      <c r="DW74" s="2" t="n"/>
      <c r="DX74" s="2" t="n"/>
      <c r="DY74" s="2" t="n"/>
      <c r="DZ74" s="2" t="n"/>
      <c r="EA74" s="2" t="n"/>
      <c r="EB74" s="2" t="n"/>
      <c r="EC74" s="2" t="n"/>
    </row>
    <row r="75" ht="4.5" customHeight="1" s="118">
      <c r="A75" s="2" t="n"/>
      <c r="B75" s="2" t="n"/>
      <c r="C75" s="2" t="n"/>
      <c r="D75" s="2" t="n"/>
      <c r="E75" s="143" t="n"/>
      <c r="K75" s="144" t="n"/>
      <c r="L75" s="146" t="n"/>
      <c r="M75" s="147" t="n"/>
      <c r="N75" s="147" t="n"/>
      <c r="O75" s="147" t="n"/>
      <c r="P75" s="20" t="n"/>
      <c r="Q75" s="20" t="n"/>
      <c r="R75" s="20" t="n"/>
      <c r="S75" s="20" t="n"/>
      <c r="T75" s="20" t="n"/>
      <c r="U75" s="20" t="n"/>
      <c r="V75" s="20" t="n"/>
      <c r="W75" s="20" t="n"/>
      <c r="X75" s="39" t="n"/>
      <c r="Y75" s="146" t="n"/>
      <c r="Z75" s="147" t="n"/>
      <c r="AA75" s="147" t="n"/>
      <c r="AB75" s="147" t="n"/>
      <c r="AC75" s="147" t="n"/>
      <c r="AD75" s="147" t="n"/>
      <c r="AE75" s="147" t="n"/>
      <c r="AF75" s="147" t="n"/>
      <c r="AG75" s="147" t="n"/>
      <c r="AH75" s="147" t="n"/>
      <c r="AI75" s="147" t="n"/>
      <c r="AJ75" s="147" t="n"/>
      <c r="AK75" s="147" t="n"/>
      <c r="AL75" s="147" t="n"/>
      <c r="AM75" s="147" t="n"/>
      <c r="AN75" s="147" t="n"/>
      <c r="AO75" s="147" t="n"/>
      <c r="AP75" s="147" t="n"/>
      <c r="AQ75" s="147" t="n"/>
      <c r="AR75" s="147" t="n"/>
      <c r="AS75" s="147" t="n"/>
      <c r="AT75" s="147" t="n"/>
      <c r="AU75" s="147" t="n"/>
      <c r="AV75" s="147" t="n"/>
      <c r="AW75" s="147" t="n"/>
      <c r="AX75" s="147" t="n"/>
      <c r="AY75" s="147" t="n"/>
      <c r="AZ75" s="147" t="n"/>
      <c r="BA75" s="147" t="n"/>
      <c r="BB75" s="147" t="n"/>
      <c r="BC75" s="147" t="n"/>
      <c r="BD75" s="147" t="n"/>
      <c r="BE75" s="147" t="n"/>
      <c r="BF75" s="147" t="n"/>
      <c r="BG75" s="147" t="n"/>
      <c r="BH75" s="147" t="n"/>
      <c r="BI75" s="148" t="n"/>
      <c r="BJ75" s="2" t="n"/>
      <c r="BK75" s="2" t="n"/>
      <c r="BL75" s="2" t="n"/>
      <c r="BM75" s="2" t="n"/>
      <c r="BN75" s="2" t="n"/>
      <c r="BO75" s="2" t="n"/>
      <c r="BP75" s="146" t="n"/>
      <c r="BQ75" s="147" t="n"/>
      <c r="BR75" s="147" t="n"/>
      <c r="BS75" s="147" t="n"/>
      <c r="BT75" s="147" t="n"/>
      <c r="BU75" s="42" t="n"/>
      <c r="BV75" s="45" t="n"/>
      <c r="BW75" s="147" t="n"/>
      <c r="BX75" s="147" t="n"/>
      <c r="BY75" s="147" t="n"/>
      <c r="BZ75" s="147" t="n"/>
      <c r="CA75" s="147" t="n"/>
      <c r="CB75" s="147" t="n"/>
      <c r="CC75" s="147" t="n"/>
      <c r="CD75" s="147" t="n"/>
      <c r="CE75" s="147" t="n"/>
      <c r="CF75" s="147" t="n"/>
      <c r="CG75" s="147" t="n"/>
      <c r="CH75" s="147" t="n"/>
      <c r="CI75" s="147" t="n"/>
      <c r="CJ75" s="147" t="n"/>
      <c r="CK75" s="147" t="n"/>
      <c r="CL75" s="147" t="n"/>
      <c r="CM75" s="147" t="n"/>
      <c r="CN75" s="147" t="n"/>
      <c r="CO75" s="147" t="n"/>
      <c r="CP75" s="147" t="n"/>
      <c r="CQ75" s="147" t="n"/>
      <c r="CR75" s="147" t="n"/>
      <c r="CS75" s="147" t="n"/>
      <c r="CT75" s="147" t="n"/>
      <c r="CU75" s="147" t="n"/>
      <c r="CV75" s="147" t="n"/>
      <c r="CW75" s="147" t="n"/>
      <c r="CX75" s="147" t="n"/>
      <c r="CY75" s="147" t="n"/>
      <c r="CZ75" s="147" t="n"/>
      <c r="DA75" s="147" t="n"/>
      <c r="DB75" s="147" t="n"/>
      <c r="DC75" s="147" t="n"/>
      <c r="DD75" s="147" t="n"/>
      <c r="DE75" s="147" t="n"/>
      <c r="DF75" s="147" t="n"/>
      <c r="DG75" s="147" t="n"/>
      <c r="DH75" s="147" t="n"/>
      <c r="DI75" s="147" t="n"/>
      <c r="DJ75" s="147" t="n"/>
      <c r="DK75" s="147" t="n"/>
      <c r="DL75" s="147" t="n"/>
      <c r="DM75" s="147" t="n"/>
      <c r="DN75" s="147" t="n"/>
      <c r="DO75" s="147" t="n"/>
      <c r="DP75" s="147" t="n"/>
      <c r="DQ75" s="147" t="n"/>
      <c r="DR75" s="147" t="n"/>
      <c r="DS75" s="147" t="n"/>
      <c r="DT75" s="147" t="n"/>
      <c r="DU75" s="148" t="n"/>
      <c r="DV75" s="2" t="n"/>
      <c r="DW75" s="2" t="n"/>
      <c r="DX75" s="2" t="n"/>
      <c r="DY75" s="2" t="n"/>
      <c r="DZ75" s="2" t="n"/>
      <c r="EA75" s="2" t="n"/>
      <c r="EB75" s="2" t="n"/>
      <c r="EC75" s="2" t="n"/>
    </row>
    <row r="76" ht="6.75" customHeight="1" s="118">
      <c r="A76" s="2" t="n"/>
      <c r="B76" s="2" t="n"/>
      <c r="C76" s="2" t="n"/>
      <c r="D76" s="2" t="n"/>
      <c r="E76" s="143" t="n"/>
      <c r="K76" s="144" t="n"/>
      <c r="L76" s="54" t="inlineStr">
        <is>
          <t>平成</t>
        </is>
      </c>
      <c r="M76" s="140" t="n"/>
      <c r="N76" s="140" t="n"/>
      <c r="O76" s="140" t="n"/>
      <c r="P76" s="18" t="n"/>
      <c r="Q76" s="18" t="n"/>
      <c r="R76" s="18" t="n"/>
      <c r="S76" s="18" t="n"/>
      <c r="T76" s="18" t="n"/>
      <c r="U76" s="18" t="n"/>
      <c r="V76" s="18" t="n"/>
      <c r="W76" s="18" t="n"/>
      <c r="X76" s="35" t="n"/>
      <c r="Y76" s="7" t="n"/>
      <c r="Z76" s="2" t="n"/>
      <c r="AA76" s="2" t="n"/>
      <c r="AB76" s="2" t="n"/>
      <c r="AC76" s="2" t="n"/>
      <c r="AD76" s="2" t="n"/>
      <c r="AE76" s="2" t="n"/>
      <c r="AF76" s="2" t="n"/>
      <c r="AG76" s="2" t="n"/>
      <c r="AH76" s="2" t="n"/>
      <c r="AI76" s="2" t="n"/>
      <c r="AJ76" s="2" t="n"/>
      <c r="AK76" s="2" t="n"/>
      <c r="AL76" s="2" t="n"/>
      <c r="AM76" s="2" t="n"/>
      <c r="AN76" s="2" t="n"/>
      <c r="AO76" s="2" t="n"/>
      <c r="AP76" s="2" t="n"/>
      <c r="AQ76" s="2" t="n"/>
      <c r="AR76" s="2" t="n"/>
      <c r="AS76" s="2" t="n"/>
      <c r="AT76" s="2" t="n"/>
      <c r="AU76" s="2" t="n"/>
      <c r="AV76" s="2" t="n"/>
      <c r="AW76" s="2" t="n"/>
      <c r="AX76" s="2" t="n"/>
      <c r="AY76" s="2" t="n"/>
      <c r="AZ76" s="2" t="n"/>
      <c r="BA76" s="2" t="n"/>
      <c r="BB76" s="2" t="n"/>
      <c r="BC76" s="2" t="n"/>
      <c r="BD76" s="2" t="n"/>
      <c r="BE76" s="2" t="n"/>
      <c r="BF76" s="2" t="n"/>
      <c r="BG76" s="2" t="n"/>
      <c r="BH76" s="2" t="n"/>
      <c r="BI76" s="6" t="n"/>
      <c r="BJ76" s="2" t="n"/>
      <c r="BK76" s="2" t="n"/>
      <c r="BL76" s="2" t="n"/>
      <c r="BM76" s="2" t="n"/>
      <c r="BN76" s="2" t="n"/>
      <c r="BO76" s="2" t="n"/>
      <c r="BP76" s="139" t="inlineStr">
        <is>
          <t>備　考</t>
        </is>
      </c>
      <c r="BQ76" s="140" t="n"/>
      <c r="BR76" s="140" t="n"/>
      <c r="BS76" s="140" t="n"/>
      <c r="BT76" s="140" t="n"/>
      <c r="BU76" s="140" t="n"/>
      <c r="BV76" s="141" t="n"/>
      <c r="BW76" s="176">
        <f>計算!$AA$3</f>
        <v/>
      </c>
      <c r="BX76" s="140" t="n"/>
      <c r="BY76" s="140" t="n"/>
      <c r="BZ76" s="140" t="n"/>
      <c r="CA76" s="140" t="n"/>
      <c r="CB76" s="140" t="n"/>
      <c r="CC76" s="140" t="n"/>
      <c r="CD76" s="140" t="n"/>
      <c r="CE76" s="140" t="n"/>
      <c r="CF76" s="140" t="n"/>
      <c r="CG76" s="140" t="n"/>
      <c r="CH76" s="140" t="n"/>
      <c r="CI76" s="140" t="n"/>
      <c r="CJ76" s="140" t="n"/>
      <c r="CK76" s="140" t="n"/>
      <c r="CL76" s="140" t="n"/>
      <c r="CM76" s="140" t="n"/>
      <c r="CN76" s="140" t="n"/>
      <c r="CO76" s="140" t="n"/>
      <c r="CP76" s="140" t="n"/>
      <c r="CQ76" s="140" t="n"/>
      <c r="CR76" s="140" t="n"/>
      <c r="CS76" s="140" t="n"/>
      <c r="CT76" s="140" t="n"/>
      <c r="CU76" s="140" t="n"/>
      <c r="CV76" s="140" t="n"/>
      <c r="CW76" s="140" t="n"/>
      <c r="CX76" s="140" t="n"/>
      <c r="CY76" s="140" t="n"/>
      <c r="CZ76" s="140" t="n"/>
      <c r="DA76" s="140" t="n"/>
      <c r="DB76" s="140" t="n"/>
      <c r="DC76" s="140" t="n"/>
      <c r="DD76" s="140" t="n"/>
      <c r="DE76" s="140" t="n"/>
      <c r="DF76" s="140" t="n"/>
      <c r="DG76" s="140" t="n"/>
      <c r="DH76" s="140" t="n"/>
      <c r="DI76" s="140" t="n"/>
      <c r="DJ76" s="140" t="n"/>
      <c r="DK76" s="140" t="n"/>
      <c r="DL76" s="140" t="n"/>
      <c r="DM76" s="140" t="n"/>
      <c r="DN76" s="140" t="n"/>
      <c r="DO76" s="140" t="n"/>
      <c r="DP76" s="140" t="n"/>
      <c r="DQ76" s="140" t="n"/>
      <c r="DR76" s="140" t="n"/>
      <c r="DS76" s="140" t="n"/>
      <c r="DT76" s="140" t="n"/>
      <c r="DU76" s="141" t="n"/>
      <c r="DV76" s="2" t="n"/>
      <c r="DW76" s="2" t="n"/>
      <c r="DX76" s="2" t="n"/>
      <c r="DY76" s="2" t="n"/>
      <c r="DZ76" s="2" t="n"/>
      <c r="EA76" s="2" t="n"/>
      <c r="EB76" s="2" t="n"/>
      <c r="EC76" s="2" t="n"/>
    </row>
    <row r="77" ht="6.75" customHeight="1" s="118">
      <c r="A77" s="2" t="n"/>
      <c r="B77" s="2" t="n"/>
      <c r="C77" s="2" t="n"/>
      <c r="D77" s="2" t="n"/>
      <c r="E77" s="143" t="n"/>
      <c r="K77" s="144" t="n"/>
      <c r="L77" s="143" t="n"/>
      <c r="P77" s="19" t="n"/>
      <c r="Q77" s="19" t="n"/>
      <c r="R77" s="19" t="n"/>
      <c r="S77" s="19" t="n"/>
      <c r="T77" s="19" t="n"/>
      <c r="U77" s="19" t="n"/>
      <c r="V77" s="19" t="n"/>
      <c r="W77" s="19" t="n"/>
      <c r="X77" s="37" t="n"/>
      <c r="Y77" s="7" t="n"/>
      <c r="Z77" s="2" t="n"/>
      <c r="AA77" s="2" t="n"/>
      <c r="AB77" s="2" t="n"/>
      <c r="AC77" s="2" t="n"/>
      <c r="AD77" s="2" t="n"/>
      <c r="AE77" s="2" t="n"/>
      <c r="AF77" s="2" t="n"/>
      <c r="AG77" s="2" t="n"/>
      <c r="AH77" s="2" t="n"/>
      <c r="AI77" s="2" t="n"/>
      <c r="AJ77" s="2" t="n"/>
      <c r="AK77" s="2" t="n"/>
      <c r="AL77" s="2" t="n"/>
      <c r="AM77" s="2" t="n"/>
      <c r="AN77" s="2" t="n"/>
      <c r="AO77" s="2" t="n"/>
      <c r="AP77" s="2" t="n"/>
      <c r="AQ77" s="2" t="n"/>
      <c r="AR77" s="2" t="n"/>
      <c r="AS77" s="2" t="n"/>
      <c r="AT77" s="2" t="n"/>
      <c r="AU77" s="2" t="n"/>
      <c r="AV77" s="2" t="n"/>
      <c r="AW77" s="2" t="n"/>
      <c r="AX77" s="2" t="n"/>
      <c r="AY77" s="2" t="n"/>
      <c r="AZ77" s="2" t="n"/>
      <c r="BA77" s="2" t="n"/>
      <c r="BB77" s="2" t="n"/>
      <c r="BC77" s="2" t="n"/>
      <c r="BD77" s="2" t="n"/>
      <c r="BE77" s="2" t="n"/>
      <c r="BF77" s="2" t="n"/>
      <c r="BG77" s="2" t="n"/>
      <c r="BH77" s="2" t="n"/>
      <c r="BI77" s="8" t="n"/>
      <c r="BJ77" s="2" t="n"/>
      <c r="BK77" s="2" t="n"/>
      <c r="BL77" s="2" t="n"/>
      <c r="BM77" s="2" t="n"/>
      <c r="BN77" s="2" t="n"/>
      <c r="BO77" s="2" t="n"/>
      <c r="BP77" s="143" t="n"/>
      <c r="BV77" s="144" t="n"/>
      <c r="DU77" s="144" t="n"/>
      <c r="DV77" s="2" t="n"/>
      <c r="DW77" s="2" t="n"/>
      <c r="DX77" s="2" t="n"/>
      <c r="DY77" s="2" t="n"/>
      <c r="DZ77" s="2" t="n"/>
      <c r="EA77" s="2" t="n"/>
      <c r="EB77" s="2" t="n"/>
      <c r="EC77" s="2" t="n"/>
    </row>
    <row r="78" ht="6.75" customHeight="1" s="118">
      <c r="A78" s="2" t="n"/>
      <c r="B78" s="2" t="n"/>
      <c r="C78" s="2" t="n"/>
      <c r="D78" s="2" t="n"/>
      <c r="E78" s="143" t="n"/>
      <c r="K78" s="144" t="n"/>
      <c r="L78" s="143" t="n"/>
      <c r="P78" s="19" t="n"/>
      <c r="Q78" s="19" t="n"/>
      <c r="R78" s="19" t="n"/>
      <c r="S78" s="52" t="inlineStr">
        <is>
          <t>年</t>
        </is>
      </c>
      <c r="U78" s="11" t="n"/>
      <c r="V78" s="11" t="n"/>
      <c r="W78" s="53" t="inlineStr">
        <is>
          <t>月</t>
        </is>
      </c>
      <c r="X78" s="144" t="n"/>
      <c r="Y78" s="7" t="n"/>
      <c r="Z78" s="2" t="n"/>
      <c r="AA78" s="2" t="n"/>
      <c r="AB78" s="2" t="n"/>
      <c r="AC78" s="2" t="n"/>
      <c r="AD78" s="2" t="n"/>
      <c r="AE78" s="2" t="n"/>
      <c r="AF78" s="2" t="n"/>
      <c r="AG78" s="2" t="n"/>
      <c r="AH78" s="2" t="n"/>
      <c r="AI78" s="2" t="n"/>
      <c r="AJ78" s="2" t="n"/>
      <c r="AK78" s="2" t="n"/>
      <c r="AL78" s="2" t="n"/>
      <c r="AM78" s="2" t="n"/>
      <c r="AN78" s="2" t="n"/>
      <c r="AO78" s="2" t="n"/>
      <c r="AP78" s="2" t="n"/>
      <c r="AQ78" s="2" t="n"/>
      <c r="AR78" s="2" t="n"/>
      <c r="AS78" s="2" t="n"/>
      <c r="AT78" s="2" t="n"/>
      <c r="AU78" s="2" t="n"/>
      <c r="AV78" s="2" t="n"/>
      <c r="AW78" s="2" t="n"/>
      <c r="AX78" s="2" t="n"/>
      <c r="AY78" s="2" t="n"/>
      <c r="AZ78" s="2" t="n"/>
      <c r="BA78" s="2" t="n"/>
      <c r="BB78" s="2" t="n"/>
      <c r="BC78" s="2" t="n"/>
      <c r="BD78" s="2" t="n"/>
      <c r="BE78" s="2" t="n"/>
      <c r="BF78" s="2" t="n"/>
      <c r="BG78" s="2" t="n"/>
      <c r="BH78" s="2" t="n"/>
      <c r="BI78" s="8" t="n"/>
      <c r="BJ78" s="2" t="n"/>
      <c r="BK78" s="2" t="n"/>
      <c r="BL78" s="2" t="n"/>
      <c r="BM78" s="2" t="n"/>
      <c r="BN78" s="2" t="n"/>
      <c r="BO78" s="2" t="n"/>
      <c r="BP78" s="143" t="n"/>
      <c r="BV78" s="144" t="n"/>
      <c r="DU78" s="144" t="n"/>
      <c r="DV78" s="2" t="n"/>
      <c r="DW78" s="2" t="n"/>
      <c r="DX78" s="2" t="n"/>
      <c r="DY78" s="2" t="n"/>
      <c r="DZ78" s="2" t="n"/>
      <c r="EA78" s="2" t="n"/>
      <c r="EB78" s="2" t="n"/>
      <c r="EC78" s="2" t="n"/>
    </row>
    <row r="79" ht="6.75" customHeight="1" s="118">
      <c r="A79" s="2" t="n"/>
      <c r="B79" s="2" t="n"/>
      <c r="C79" s="2" t="n"/>
      <c r="D79" s="2" t="n"/>
      <c r="E79" s="143" t="n"/>
      <c r="K79" s="144" t="n"/>
      <c r="L79" s="49" t="inlineStr">
        <is>
          <t>令和</t>
        </is>
      </c>
      <c r="P79" s="19" t="n"/>
      <c r="Q79" s="19" t="n"/>
      <c r="R79" s="19" t="n"/>
      <c r="U79" s="11" t="n"/>
      <c r="V79" s="11" t="n"/>
      <c r="X79" s="144" t="n"/>
      <c r="Y79" s="7" t="n"/>
      <c r="Z79" s="2" t="n"/>
      <c r="AA79" s="2" t="n"/>
      <c r="AB79" s="2" t="n"/>
      <c r="AC79" s="2" t="n"/>
      <c r="AD79" s="2" t="n"/>
      <c r="AE79" s="2" t="n"/>
      <c r="AF79" s="2" t="n"/>
      <c r="AG79" s="2" t="n"/>
      <c r="AH79" s="2" t="n"/>
      <c r="AI79" s="2" t="n"/>
      <c r="AJ79" s="2" t="n"/>
      <c r="AK79" s="2" t="n"/>
      <c r="AL79" s="2" t="n"/>
      <c r="AM79" s="2" t="n"/>
      <c r="AN79" s="2" t="n"/>
      <c r="AO79" s="2" t="n"/>
      <c r="AP79" s="2" t="n"/>
      <c r="AQ79" s="2" t="n"/>
      <c r="AR79" s="2" t="n"/>
      <c r="AS79" s="2" t="n"/>
      <c r="AT79" s="2" t="n"/>
      <c r="AU79" s="2" t="n"/>
      <c r="AV79" s="2" t="n"/>
      <c r="AW79" s="2" t="n"/>
      <c r="AX79" s="2" t="n"/>
      <c r="AY79" s="2" t="n"/>
      <c r="AZ79" s="2" t="n"/>
      <c r="BA79" s="2" t="n"/>
      <c r="BB79" s="2" t="n"/>
      <c r="BC79" s="2" t="n"/>
      <c r="BD79" s="2" t="n"/>
      <c r="BE79" s="2" t="n"/>
      <c r="BF79" s="2" t="n"/>
      <c r="BG79" s="2" t="n"/>
      <c r="BH79" s="2" t="n"/>
      <c r="BI79" s="8" t="n"/>
      <c r="BJ79" s="2" t="n"/>
      <c r="BK79" s="2" t="n"/>
      <c r="BL79" s="2" t="n"/>
      <c r="BM79" s="2" t="n"/>
      <c r="BN79" s="2" t="n"/>
      <c r="BO79" s="2" t="n"/>
      <c r="BP79" s="143" t="n"/>
      <c r="BV79" s="144" t="n"/>
      <c r="DU79" s="144" t="n"/>
      <c r="DV79" s="2" t="n"/>
      <c r="DW79" s="2" t="n"/>
      <c r="DX79" s="2" t="n"/>
      <c r="DY79" s="2" t="n"/>
      <c r="DZ79" s="2" t="n"/>
      <c r="EA79" s="2" t="n"/>
      <c r="EB79" s="2" t="n"/>
      <c r="EC79" s="2" t="n"/>
    </row>
    <row r="80" ht="6.75" customHeight="1" s="118">
      <c r="A80" s="2" t="n"/>
      <c r="B80" s="2" t="n"/>
      <c r="C80" s="2" t="n"/>
      <c r="D80" s="2" t="n"/>
      <c r="E80" s="143" t="n"/>
      <c r="K80" s="144" t="n"/>
      <c r="L80" s="143" t="n"/>
      <c r="P80" s="19" t="n"/>
      <c r="Q80" s="19" t="n"/>
      <c r="R80" s="19" t="n"/>
      <c r="S80" s="19" t="n"/>
      <c r="T80" s="19" t="n"/>
      <c r="U80" s="19" t="n"/>
      <c r="V80" s="19" t="n"/>
      <c r="W80" s="19" t="n"/>
      <c r="X80" s="37" t="n"/>
      <c r="Y80" s="7" t="n"/>
      <c r="Z80" s="2" t="n"/>
      <c r="AA80" s="2" t="n"/>
      <c r="AB80" s="2" t="n"/>
      <c r="AC80" s="2" t="n"/>
      <c r="AD80" s="2" t="n"/>
      <c r="AE80" s="2" t="n"/>
      <c r="AF80" s="2" t="n"/>
      <c r="AG80" s="2" t="n"/>
      <c r="AH80" s="2" t="n"/>
      <c r="AI80" s="2" t="n"/>
      <c r="AJ80" s="2" t="n"/>
      <c r="AK80" s="2" t="n"/>
      <c r="AL80" s="2" t="n"/>
      <c r="AM80" s="2" t="n"/>
      <c r="AN80" s="2" t="n"/>
      <c r="AO80" s="2" t="n"/>
      <c r="AP80" s="2" t="n"/>
      <c r="AQ80" s="2" t="n"/>
      <c r="AR80" s="2" t="n"/>
      <c r="AS80" s="2" t="n"/>
      <c r="AT80" s="2" t="n"/>
      <c r="AU80" s="2" t="n"/>
      <c r="AV80" s="2" t="n"/>
      <c r="AW80" s="2" t="n"/>
      <c r="AX80" s="2" t="n"/>
      <c r="AY80" s="2" t="n"/>
      <c r="AZ80" s="2" t="n"/>
      <c r="BA80" s="2" t="n"/>
      <c r="BB80" s="2" t="n"/>
      <c r="BC80" s="2" t="n"/>
      <c r="BD80" s="2" t="n"/>
      <c r="BE80" s="2" t="n"/>
      <c r="BF80" s="2" t="n"/>
      <c r="BG80" s="2" t="n"/>
      <c r="BH80" s="2" t="n"/>
      <c r="BI80" s="8" t="n"/>
      <c r="BJ80" s="2" t="n"/>
      <c r="BK80" s="2" t="n"/>
      <c r="BL80" s="2" t="n"/>
      <c r="BM80" s="2" t="n"/>
      <c r="BN80" s="2" t="n"/>
      <c r="BO80" s="2" t="n"/>
      <c r="BP80" s="143" t="n"/>
      <c r="BV80" s="144" t="n"/>
      <c r="DU80" s="144" t="n"/>
      <c r="DV80" s="2" t="n"/>
      <c r="DW80" s="2" t="n"/>
      <c r="DX80" s="2" t="n"/>
      <c r="DY80" s="2" t="n"/>
      <c r="DZ80" s="2" t="n"/>
      <c r="EA80" s="2" t="n"/>
      <c r="EB80" s="2" t="n"/>
      <c r="EC80" s="2" t="n"/>
    </row>
    <row r="81" ht="3.75" customHeight="1" s="118">
      <c r="A81" s="2" t="n"/>
      <c r="B81" s="2" t="n"/>
      <c r="C81" s="2" t="n"/>
      <c r="D81" s="2" t="n"/>
      <c r="E81" s="143" t="n"/>
      <c r="K81" s="144" t="n"/>
      <c r="L81" s="146" t="n"/>
      <c r="M81" s="147" t="n"/>
      <c r="N81" s="147" t="n"/>
      <c r="O81" s="147" t="n"/>
      <c r="P81" s="20" t="n"/>
      <c r="Q81" s="20" t="n"/>
      <c r="R81" s="20" t="n"/>
      <c r="S81" s="20" t="n"/>
      <c r="T81" s="20" t="n"/>
      <c r="U81" s="20" t="n"/>
      <c r="V81" s="20" t="n"/>
      <c r="W81" s="20" t="n"/>
      <c r="X81" s="39" t="n"/>
      <c r="Y81" s="16" t="n"/>
      <c r="Z81" s="14" t="n"/>
      <c r="AA81" s="14" t="n"/>
      <c r="AB81" s="14" t="n"/>
      <c r="AC81" s="14" t="n"/>
      <c r="AD81" s="14" t="n"/>
      <c r="AE81" s="14" t="n"/>
      <c r="AF81" s="14" t="n"/>
      <c r="AG81" s="14" t="n"/>
      <c r="AH81" s="14" t="n"/>
      <c r="AI81" s="14" t="n"/>
      <c r="AJ81" s="14" t="n"/>
      <c r="AK81" s="14" t="n"/>
      <c r="AL81" s="14" t="n"/>
      <c r="AM81" s="14" t="n"/>
      <c r="AN81" s="14" t="n"/>
      <c r="AO81" s="14" t="n"/>
      <c r="AP81" s="14" t="n"/>
      <c r="AQ81" s="14" t="n"/>
      <c r="AR81" s="14" t="n"/>
      <c r="AS81" s="14" t="n"/>
      <c r="AT81" s="14" t="n"/>
      <c r="AU81" s="14" t="n"/>
      <c r="AV81" s="14" t="n"/>
      <c r="AW81" s="14" t="n"/>
      <c r="AX81" s="14" t="n"/>
      <c r="AY81" s="14" t="n"/>
      <c r="AZ81" s="14" t="n"/>
      <c r="BA81" s="14" t="n"/>
      <c r="BB81" s="14" t="n"/>
      <c r="BC81" s="14" t="n"/>
      <c r="BD81" s="14" t="n"/>
      <c r="BE81" s="14" t="n"/>
      <c r="BF81" s="14" t="n"/>
      <c r="BG81" s="14" t="n"/>
      <c r="BH81" s="14" t="n"/>
      <c r="BI81" s="15" t="n"/>
      <c r="BJ81" s="2" t="n"/>
      <c r="BK81" s="2" t="n"/>
      <c r="BL81" s="2" t="n"/>
      <c r="BM81" s="2" t="n"/>
      <c r="BN81" s="2" t="n"/>
      <c r="BO81" s="2" t="n"/>
      <c r="BP81" s="143" t="n"/>
      <c r="BV81" s="144" t="n"/>
      <c r="DU81" s="144" t="n"/>
      <c r="DV81" s="2" t="n"/>
      <c r="DW81" s="2" t="n"/>
      <c r="DX81" s="2" t="n"/>
      <c r="DY81" s="2" t="n"/>
      <c r="DZ81" s="2" t="n"/>
      <c r="EA81" s="2" t="n"/>
      <c r="EB81" s="2" t="n"/>
      <c r="EC81" s="2" t="n"/>
    </row>
    <row r="82" ht="6.75" customHeight="1" s="118">
      <c r="A82" s="2" t="n"/>
      <c r="B82" s="2" t="n"/>
      <c r="C82" s="2" t="n"/>
      <c r="D82" s="2" t="n"/>
      <c r="E82" s="143" t="n"/>
      <c r="K82" s="144" t="n"/>
      <c r="L82" s="54" t="inlineStr">
        <is>
          <t>平成</t>
        </is>
      </c>
      <c r="M82" s="140" t="n"/>
      <c r="N82" s="140" t="n"/>
      <c r="O82" s="140" t="n"/>
      <c r="P82" s="18" t="n"/>
      <c r="Q82" s="18" t="n"/>
      <c r="R82" s="18" t="n"/>
      <c r="S82" s="18" t="n"/>
      <c r="T82" s="18" t="n"/>
      <c r="U82" s="18" t="n"/>
      <c r="V82" s="18" t="n"/>
      <c r="W82" s="18" t="n"/>
      <c r="X82" s="35" t="n"/>
      <c r="Y82" s="7" t="n"/>
      <c r="Z82" s="2" t="n"/>
      <c r="AA82" s="2" t="n"/>
      <c r="AB82" s="2" t="n"/>
      <c r="AC82" s="2" t="n"/>
      <c r="AD82" s="2" t="n"/>
      <c r="AE82" s="2" t="n"/>
      <c r="AF82" s="2" t="n"/>
      <c r="AG82" s="2" t="n"/>
      <c r="AH82" s="2" t="n"/>
      <c r="AI82" s="2" t="n"/>
      <c r="AJ82" s="2" t="n"/>
      <c r="AK82" s="2" t="n"/>
      <c r="AL82" s="2" t="n"/>
      <c r="AM82" s="2" t="n"/>
      <c r="AN82" s="2" t="n"/>
      <c r="AO82" s="2" t="n"/>
      <c r="AP82" s="2" t="n"/>
      <c r="AQ82" s="2" t="n"/>
      <c r="AR82" s="2" t="n"/>
      <c r="AS82" s="2" t="n"/>
      <c r="AT82" s="2" t="n"/>
      <c r="AU82" s="2" t="n"/>
      <c r="AV82" s="2" t="n"/>
      <c r="AW82" s="2" t="n"/>
      <c r="AX82" s="2" t="n"/>
      <c r="AY82" s="2" t="n"/>
      <c r="AZ82" s="2" t="n"/>
      <c r="BA82" s="2" t="n"/>
      <c r="BB82" s="2" t="n"/>
      <c r="BC82" s="2" t="n"/>
      <c r="BD82" s="2" t="n"/>
      <c r="BE82" s="2" t="n"/>
      <c r="BF82" s="2" t="n"/>
      <c r="BG82" s="2" t="n"/>
      <c r="BH82" s="2" t="n"/>
      <c r="BI82" s="6" t="n"/>
      <c r="BJ82" s="2" t="n"/>
      <c r="BK82" s="2" t="n"/>
      <c r="BL82" s="2" t="n"/>
      <c r="BM82" s="2" t="n"/>
      <c r="BN82" s="2" t="n"/>
      <c r="BO82" s="2" t="n"/>
      <c r="BP82" s="143" t="n"/>
      <c r="BV82" s="144" t="n"/>
      <c r="DU82" s="144" t="n"/>
      <c r="DV82" s="2" t="n"/>
      <c r="DW82" s="2" t="n"/>
      <c r="DX82" s="2" t="n"/>
      <c r="DY82" s="2" t="n"/>
      <c r="DZ82" s="2" t="n"/>
      <c r="EA82" s="2" t="n"/>
      <c r="EB82" s="2" t="n"/>
      <c r="EC82" s="2" t="n"/>
    </row>
    <row r="83" ht="6.75" customHeight="1" s="118">
      <c r="A83" s="2" t="n"/>
      <c r="B83" s="2" t="n"/>
      <c r="C83" s="2" t="n"/>
      <c r="D83" s="2" t="n"/>
      <c r="E83" s="143" t="n"/>
      <c r="K83" s="144" t="n"/>
      <c r="L83" s="143" t="n"/>
      <c r="P83" s="19" t="n"/>
      <c r="Q83" s="19" t="n"/>
      <c r="R83" s="19" t="n"/>
      <c r="S83" s="19" t="n"/>
      <c r="T83" s="19" t="n"/>
      <c r="U83" s="19" t="n"/>
      <c r="V83" s="19" t="n"/>
      <c r="W83" s="19" t="n"/>
      <c r="X83" s="37" t="n"/>
      <c r="Y83" s="7" t="n"/>
      <c r="Z83" s="2" t="n"/>
      <c r="AA83" s="2" t="n"/>
      <c r="AB83" s="2" t="n"/>
      <c r="AC83" s="2" t="n"/>
      <c r="AD83" s="2" t="n"/>
      <c r="AE83" s="2" t="n"/>
      <c r="AF83" s="2" t="n"/>
      <c r="AG83" s="2" t="n"/>
      <c r="AH83" s="2" t="n"/>
      <c r="AI83" s="2" t="n"/>
      <c r="AJ83" s="2" t="n"/>
      <c r="AK83" s="2" t="n"/>
      <c r="AL83" s="2" t="n"/>
      <c r="AM83" s="2" t="n"/>
      <c r="AN83" s="2" t="n"/>
      <c r="AO83" s="2" t="n"/>
      <c r="AP83" s="2" t="n"/>
      <c r="AQ83" s="2" t="n"/>
      <c r="AR83" s="2" t="n"/>
      <c r="AS83" s="2" t="n"/>
      <c r="AT83" s="2" t="n"/>
      <c r="AU83" s="2" t="n"/>
      <c r="AV83" s="2" t="n"/>
      <c r="AW83" s="2" t="n"/>
      <c r="AX83" s="2" t="n"/>
      <c r="AY83" s="2" t="n"/>
      <c r="AZ83" s="2" t="n"/>
      <c r="BA83" s="2" t="n"/>
      <c r="BB83" s="2" t="n"/>
      <c r="BC83" s="2" t="n"/>
      <c r="BD83" s="2" t="n"/>
      <c r="BE83" s="2" t="n"/>
      <c r="BF83" s="2" t="n"/>
      <c r="BG83" s="2" t="n"/>
      <c r="BH83" s="2" t="n"/>
      <c r="BI83" s="8" t="n"/>
      <c r="BJ83" s="2" t="n"/>
      <c r="BK83" s="2" t="n"/>
      <c r="BL83" s="2" t="n"/>
      <c r="BM83" s="2" t="n"/>
      <c r="BN83" s="2" t="n"/>
      <c r="BO83" s="2" t="n"/>
      <c r="BP83" s="143" t="n"/>
      <c r="BV83" s="144" t="n"/>
      <c r="DU83" s="144" t="n"/>
      <c r="DV83" s="2" t="n"/>
      <c r="DW83" s="2" t="n"/>
      <c r="DX83" s="2" t="n"/>
      <c r="DY83" s="2" t="n"/>
      <c r="DZ83" s="2" t="n"/>
      <c r="EA83" s="2" t="n"/>
      <c r="EB83" s="2" t="n"/>
      <c r="EC83" s="2" t="n"/>
    </row>
    <row r="84" ht="6.75" customHeight="1" s="118">
      <c r="A84" s="2" t="n"/>
      <c r="B84" s="2" t="n"/>
      <c r="C84" s="2" t="n"/>
      <c r="D84" s="2" t="n"/>
      <c r="E84" s="143" t="n"/>
      <c r="K84" s="144" t="n"/>
      <c r="L84" s="143" t="n"/>
      <c r="P84" s="19" t="n"/>
      <c r="Q84" s="19" t="n"/>
      <c r="R84" s="19" t="n"/>
      <c r="S84" s="52" t="inlineStr">
        <is>
          <t>年</t>
        </is>
      </c>
      <c r="U84" s="11" t="n"/>
      <c r="V84" s="11" t="n"/>
      <c r="W84" s="53" t="inlineStr">
        <is>
          <t>月</t>
        </is>
      </c>
      <c r="X84" s="144" t="n"/>
      <c r="Y84" s="7" t="n"/>
      <c r="Z84" s="2" t="n"/>
      <c r="AA84" s="2" t="n"/>
      <c r="AB84" s="2" t="n"/>
      <c r="AC84" s="2" t="n"/>
      <c r="AD84" s="2" t="n"/>
      <c r="AE84" s="2" t="n"/>
      <c r="AF84" s="2" t="n"/>
      <c r="AG84" s="2" t="n"/>
      <c r="AH84" s="2" t="n"/>
      <c r="AI84" s="2" t="n"/>
      <c r="AJ84" s="2" t="n"/>
      <c r="AK84" s="2" t="n"/>
      <c r="AL84" s="2" t="n"/>
      <c r="AM84" s="2" t="n"/>
      <c r="AN84" s="2" t="n"/>
      <c r="AO84" s="2" t="n"/>
      <c r="AP84" s="2" t="n"/>
      <c r="AQ84" s="2" t="n"/>
      <c r="AR84" s="2" t="n"/>
      <c r="AS84" s="2" t="n"/>
      <c r="AT84" s="2" t="n"/>
      <c r="AU84" s="2" t="n"/>
      <c r="AV84" s="2" t="n"/>
      <c r="AW84" s="2" t="n"/>
      <c r="AX84" s="2" t="n"/>
      <c r="AY84" s="2" t="n"/>
      <c r="AZ84" s="2" t="n"/>
      <c r="BA84" s="2" t="n"/>
      <c r="BB84" s="2" t="n"/>
      <c r="BC84" s="2" t="n"/>
      <c r="BD84" s="2" t="n"/>
      <c r="BE84" s="2" t="n"/>
      <c r="BF84" s="2" t="n"/>
      <c r="BG84" s="2" t="n"/>
      <c r="BH84" s="2" t="n"/>
      <c r="BI84" s="8" t="n"/>
      <c r="BJ84" s="2" t="n"/>
      <c r="BK84" s="2" t="n"/>
      <c r="BL84" s="2" t="n"/>
      <c r="BM84" s="2" t="n"/>
      <c r="BN84" s="2" t="n"/>
      <c r="BO84" s="2" t="n"/>
      <c r="BP84" s="143" t="n"/>
      <c r="BV84" s="144" t="n"/>
      <c r="DU84" s="144" t="n"/>
      <c r="DV84" s="2" t="n"/>
      <c r="DW84" s="2" t="n"/>
      <c r="DX84" s="2" t="n"/>
      <c r="DY84" s="2" t="n"/>
      <c r="DZ84" s="2" t="n"/>
      <c r="EA84" s="2" t="n"/>
      <c r="EB84" s="2" t="n"/>
      <c r="EC84" s="2" t="n"/>
    </row>
    <row r="85" ht="6.75" customHeight="1" s="118">
      <c r="A85" s="2" t="n"/>
      <c r="B85" s="2" t="n"/>
      <c r="C85" s="2" t="n"/>
      <c r="D85" s="2" t="n"/>
      <c r="E85" s="143" t="n"/>
      <c r="K85" s="144" t="n"/>
      <c r="L85" s="49" t="inlineStr">
        <is>
          <t>令和</t>
        </is>
      </c>
      <c r="P85" s="19" t="n"/>
      <c r="Q85" s="19" t="n"/>
      <c r="R85" s="19" t="n"/>
      <c r="U85" s="11" t="n"/>
      <c r="V85" s="11" t="n"/>
      <c r="X85" s="144" t="n"/>
      <c r="Y85" s="7" t="n"/>
      <c r="Z85" s="2" t="n"/>
      <c r="AA85" s="2" t="n"/>
      <c r="AB85" s="2" t="n"/>
      <c r="AC85" s="2" t="n"/>
      <c r="AD85" s="2" t="n"/>
      <c r="AE85" s="2" t="n"/>
      <c r="AF85" s="2" t="n"/>
      <c r="AG85" s="2" t="n"/>
      <c r="AH85" s="2" t="n"/>
      <c r="AI85" s="2" t="n"/>
      <c r="AJ85" s="2" t="n"/>
      <c r="AK85" s="2" t="n"/>
      <c r="AL85" s="2" t="n"/>
      <c r="AM85" s="2" t="n"/>
      <c r="AN85" s="2" t="n"/>
      <c r="AO85" s="2" t="n"/>
      <c r="AP85" s="2" t="n"/>
      <c r="AQ85" s="2" t="n"/>
      <c r="AR85" s="2" t="n"/>
      <c r="AS85" s="2" t="n"/>
      <c r="AT85" s="2" t="n"/>
      <c r="AU85" s="2" t="n"/>
      <c r="AV85" s="2" t="n"/>
      <c r="AW85" s="2" t="n"/>
      <c r="AX85" s="2" t="n"/>
      <c r="AY85" s="2" t="n"/>
      <c r="AZ85" s="2" t="n"/>
      <c r="BA85" s="2" t="n"/>
      <c r="BB85" s="2" t="n"/>
      <c r="BC85" s="2" t="n"/>
      <c r="BD85" s="2" t="n"/>
      <c r="BE85" s="2" t="n"/>
      <c r="BF85" s="2" t="n"/>
      <c r="BG85" s="2" t="n"/>
      <c r="BH85" s="2" t="n"/>
      <c r="BI85" s="8" t="n"/>
      <c r="BJ85" s="2" t="n"/>
      <c r="BK85" s="2" t="n"/>
      <c r="BL85" s="2" t="n"/>
      <c r="BM85" s="2" t="n"/>
      <c r="BN85" s="2" t="n"/>
      <c r="BO85" s="2" t="n"/>
      <c r="BP85" s="143" t="n"/>
      <c r="BV85" s="144" t="n"/>
      <c r="DU85" s="144" t="n"/>
      <c r="DV85" s="2" t="n"/>
      <c r="DW85" s="2" t="n"/>
      <c r="DX85" s="2" t="n"/>
      <c r="DY85" s="2" t="n"/>
      <c r="DZ85" s="2" t="n"/>
      <c r="EA85" s="2" t="n"/>
      <c r="EB85" s="2" t="n"/>
      <c r="EC85" s="2" t="n"/>
    </row>
    <row r="86" ht="6.75" customHeight="1" s="118">
      <c r="A86" s="2" t="n"/>
      <c r="B86" s="2" t="n"/>
      <c r="C86" s="2" t="n"/>
      <c r="D86" s="2" t="n"/>
      <c r="E86" s="143" t="n"/>
      <c r="K86" s="144" t="n"/>
      <c r="L86" s="143" t="n"/>
      <c r="P86" s="19" t="n"/>
      <c r="Q86" s="19" t="n"/>
      <c r="R86" s="19" t="n"/>
      <c r="S86" s="52" t="n"/>
      <c r="T86" s="52" t="n"/>
      <c r="U86" s="11" t="n"/>
      <c r="V86" s="11" t="n"/>
      <c r="W86" s="52" t="n"/>
      <c r="X86" s="53" t="n"/>
      <c r="Y86" s="7" t="n"/>
      <c r="Z86" s="2" t="n"/>
      <c r="AA86" s="2" t="n"/>
      <c r="AB86" s="2" t="n"/>
      <c r="AC86" s="2" t="n"/>
      <c r="AD86" s="2" t="n"/>
      <c r="AE86" s="2" t="n"/>
      <c r="AF86" s="2" t="n"/>
      <c r="AG86" s="2" t="n"/>
      <c r="AH86" s="2" t="n"/>
      <c r="AI86" s="2" t="n"/>
      <c r="AJ86" s="2" t="n"/>
      <c r="AK86" s="2" t="n"/>
      <c r="AL86" s="2" t="n"/>
      <c r="AM86" s="2" t="n"/>
      <c r="AN86" s="2" t="n"/>
      <c r="AO86" s="2" t="n"/>
      <c r="AP86" s="2" t="n"/>
      <c r="AQ86" s="2" t="n"/>
      <c r="AR86" s="2" t="n"/>
      <c r="AS86" s="2" t="n"/>
      <c r="AT86" s="2" t="n"/>
      <c r="AU86" s="2" t="n"/>
      <c r="AV86" s="2" t="n"/>
      <c r="AW86" s="2" t="n"/>
      <c r="AX86" s="2" t="n"/>
      <c r="AY86" s="2" t="n"/>
      <c r="AZ86" s="2" t="n"/>
      <c r="BA86" s="2" t="n"/>
      <c r="BB86" s="2" t="n"/>
      <c r="BC86" s="2" t="n"/>
      <c r="BD86" s="2" t="n"/>
      <c r="BE86" s="2" t="n"/>
      <c r="BF86" s="2" t="n"/>
      <c r="BG86" s="2" t="n"/>
      <c r="BH86" s="2" t="n"/>
      <c r="BI86" s="8" t="n"/>
      <c r="BJ86" s="2" t="n"/>
      <c r="BK86" s="2" t="n"/>
      <c r="BL86" s="2" t="n"/>
      <c r="BM86" s="2" t="n"/>
      <c r="BN86" s="2" t="n"/>
      <c r="BO86" s="2" t="n"/>
      <c r="BP86" s="143" t="n"/>
      <c r="BV86" s="144" t="n"/>
      <c r="DU86" s="144" t="n"/>
      <c r="DV86" s="2" t="n"/>
      <c r="DW86" s="2" t="n"/>
      <c r="DX86" s="2" t="n"/>
      <c r="DY86" s="2" t="n"/>
      <c r="DZ86" s="2" t="n"/>
      <c r="EA86" s="2" t="n"/>
      <c r="EB86" s="2" t="n"/>
      <c r="EC86" s="2" t="n"/>
    </row>
    <row r="87" ht="6.75" customHeight="1" s="118">
      <c r="A87" s="2" t="n"/>
      <c r="B87" s="2" t="n"/>
      <c r="C87" s="2" t="n"/>
      <c r="D87" s="2" t="n"/>
      <c r="E87" s="146" t="n"/>
      <c r="F87" s="147" t="n"/>
      <c r="G87" s="147" t="n"/>
      <c r="H87" s="147" t="n"/>
      <c r="I87" s="147" t="n"/>
      <c r="J87" s="147" t="n"/>
      <c r="K87" s="148" t="n"/>
      <c r="L87" s="146" t="n"/>
      <c r="M87" s="147" t="n"/>
      <c r="N87" s="147" t="n"/>
      <c r="O87" s="147" t="n"/>
      <c r="P87" s="20" t="n"/>
      <c r="Q87" s="20" t="n"/>
      <c r="R87" s="20" t="n"/>
      <c r="S87" s="20" t="n"/>
      <c r="T87" s="20" t="n"/>
      <c r="U87" s="20" t="n"/>
      <c r="V87" s="20" t="n"/>
      <c r="W87" s="20" t="n"/>
      <c r="X87" s="39" t="n"/>
      <c r="Y87" s="16" t="n"/>
      <c r="Z87" s="14" t="n"/>
      <c r="AA87" s="14" t="n"/>
      <c r="AB87" s="14" t="n"/>
      <c r="AC87" s="14" t="n"/>
      <c r="AD87" s="14" t="n"/>
      <c r="AE87" s="14" t="n"/>
      <c r="AF87" s="14" t="n"/>
      <c r="AG87" s="14" t="n"/>
      <c r="AH87" s="14" t="n"/>
      <c r="AI87" s="14" t="n"/>
      <c r="AJ87" s="14" t="n"/>
      <c r="AK87" s="14" t="n"/>
      <c r="AL87" s="14" t="n"/>
      <c r="AM87" s="14" t="n"/>
      <c r="AN87" s="14" t="n"/>
      <c r="AO87" s="14" t="n"/>
      <c r="AP87" s="14" t="n"/>
      <c r="AQ87" s="14" t="n"/>
      <c r="AR87" s="14" t="n"/>
      <c r="AS87" s="14" t="n"/>
      <c r="AT87" s="14" t="n"/>
      <c r="AU87" s="14" t="n"/>
      <c r="AV87" s="14" t="n"/>
      <c r="AW87" s="14" t="n"/>
      <c r="AX87" s="14" t="n"/>
      <c r="AY87" s="14" t="n"/>
      <c r="AZ87" s="14" t="n"/>
      <c r="BA87" s="14" t="n"/>
      <c r="BB87" s="14" t="n"/>
      <c r="BC87" s="14" t="n"/>
      <c r="BD87" s="14" t="n"/>
      <c r="BE87" s="14" t="n"/>
      <c r="BF87" s="14" t="n"/>
      <c r="BG87" s="14" t="n"/>
      <c r="BH87" s="14" t="n"/>
      <c r="BI87" s="15" t="n"/>
      <c r="BJ87" s="2" t="n"/>
      <c r="BK87" s="2" t="n"/>
      <c r="BL87" s="2" t="n"/>
      <c r="BM87" s="2" t="n"/>
      <c r="BN87" s="2" t="n"/>
      <c r="BO87" s="2" t="n"/>
      <c r="BP87" s="146" t="n"/>
      <c r="BQ87" s="147" t="n"/>
      <c r="BR87" s="147" t="n"/>
      <c r="BS87" s="147" t="n"/>
      <c r="BT87" s="147" t="n"/>
      <c r="BU87" s="147" t="n"/>
      <c r="BV87" s="148" t="n"/>
      <c r="BW87" s="147" t="n"/>
      <c r="BX87" s="147" t="n"/>
      <c r="BY87" s="147" t="n"/>
      <c r="BZ87" s="147" t="n"/>
      <c r="CA87" s="147" t="n"/>
      <c r="CB87" s="147" t="n"/>
      <c r="CC87" s="147" t="n"/>
      <c r="CD87" s="147" t="n"/>
      <c r="CE87" s="147" t="n"/>
      <c r="CF87" s="147" t="n"/>
      <c r="CG87" s="147" t="n"/>
      <c r="CH87" s="147" t="n"/>
      <c r="CI87" s="147" t="n"/>
      <c r="CJ87" s="147" t="n"/>
      <c r="CK87" s="147" t="n"/>
      <c r="CL87" s="147" t="n"/>
      <c r="CM87" s="147" t="n"/>
      <c r="CN87" s="147" t="n"/>
      <c r="CO87" s="147" t="n"/>
      <c r="CP87" s="147" t="n"/>
      <c r="CQ87" s="147" t="n"/>
      <c r="CR87" s="147" t="n"/>
      <c r="CS87" s="147" t="n"/>
      <c r="CT87" s="147" t="n"/>
      <c r="CU87" s="147" t="n"/>
      <c r="CV87" s="147" t="n"/>
      <c r="CW87" s="147" t="n"/>
      <c r="CX87" s="147" t="n"/>
      <c r="CY87" s="147" t="n"/>
      <c r="CZ87" s="147" t="n"/>
      <c r="DA87" s="147" t="n"/>
      <c r="DB87" s="147" t="n"/>
      <c r="DC87" s="147" t="n"/>
      <c r="DD87" s="147" t="n"/>
      <c r="DE87" s="147" t="n"/>
      <c r="DF87" s="147" t="n"/>
      <c r="DG87" s="147" t="n"/>
      <c r="DH87" s="147" t="n"/>
      <c r="DI87" s="147" t="n"/>
      <c r="DJ87" s="147" t="n"/>
      <c r="DK87" s="147" t="n"/>
      <c r="DL87" s="147" t="n"/>
      <c r="DM87" s="147" t="n"/>
      <c r="DN87" s="147" t="n"/>
      <c r="DO87" s="147" t="n"/>
      <c r="DP87" s="147" t="n"/>
      <c r="DQ87" s="147" t="n"/>
      <c r="DR87" s="147" t="n"/>
      <c r="DS87" s="147" t="n"/>
      <c r="DT87" s="147" t="n"/>
      <c r="DU87" s="148" t="n"/>
      <c r="DV87" s="2" t="n"/>
      <c r="DW87" s="2" t="n"/>
      <c r="DX87" s="2" t="n"/>
      <c r="DY87" s="2" t="n"/>
      <c r="DZ87" s="2" t="n"/>
      <c r="EA87" s="2" t="n"/>
      <c r="EB87" s="2" t="n"/>
      <c r="EC87" s="2" t="n"/>
    </row>
    <row r="88" ht="6.75" customHeight="1" s="118">
      <c r="A88" s="2" t="n"/>
      <c r="B88" s="2" t="n"/>
      <c r="C88" s="2" t="n"/>
      <c r="D88" s="2" t="n"/>
      <c r="E88" s="46" t="n"/>
      <c r="F88" s="46" t="n"/>
      <c r="G88" s="46" t="n"/>
      <c r="H88" s="46" t="n"/>
      <c r="I88" s="46" t="n"/>
      <c r="J88" s="46" t="n"/>
      <c r="K88" s="46" t="n"/>
      <c r="L88" s="18" t="n"/>
      <c r="M88" s="18" t="n"/>
      <c r="N88" s="18" t="n"/>
      <c r="O88" s="5" t="n"/>
      <c r="P88" s="5" t="n"/>
      <c r="Q88" s="5" t="n"/>
      <c r="R88" s="5" t="n"/>
      <c r="S88" s="5" t="n"/>
      <c r="T88" s="5" t="n"/>
      <c r="U88" s="5" t="n"/>
      <c r="V88" s="5" t="n"/>
      <c r="W88" s="5" t="n"/>
      <c r="X88" s="5" t="n"/>
      <c r="Y88" s="5" t="n"/>
      <c r="Z88" s="5" t="n"/>
      <c r="AA88" s="5" t="n"/>
      <c r="AB88" s="5" t="n"/>
      <c r="AC88" s="5" t="n"/>
      <c r="AD88" s="5" t="n"/>
      <c r="AE88" s="5" t="n"/>
      <c r="AF88" s="5" t="n"/>
      <c r="AG88" s="5" t="n"/>
      <c r="AH88" s="5" t="n"/>
      <c r="AI88" s="5" t="n"/>
      <c r="AJ88" s="5" t="n"/>
      <c r="AK88" s="5" t="n"/>
      <c r="AL88" s="5" t="n"/>
      <c r="AM88" s="5" t="n"/>
      <c r="AN88" s="5" t="n"/>
      <c r="AO88" s="5" t="n"/>
      <c r="AP88" s="5" t="n"/>
      <c r="AQ88" s="5" t="n"/>
      <c r="AR88" s="5" t="n"/>
      <c r="AS88" s="5" t="n"/>
      <c r="AT88" s="5" t="n"/>
      <c r="AU88" s="5" t="n"/>
      <c r="AV88" s="5" t="n"/>
      <c r="AW88" s="5" t="n"/>
      <c r="AX88" s="5" t="n"/>
      <c r="AY88" s="5" t="n"/>
      <c r="AZ88" s="5" t="n"/>
      <c r="BA88" s="5" t="n"/>
      <c r="BB88" s="5" t="n"/>
      <c r="BC88" s="5" t="n"/>
      <c r="BD88" s="5" t="n"/>
      <c r="BE88" s="5" t="n"/>
      <c r="BF88" s="5" t="n"/>
      <c r="BG88" s="5" t="n"/>
      <c r="BH88" s="5" t="n"/>
      <c r="BI88" s="2" t="n"/>
      <c r="BJ88" s="2" t="n"/>
      <c r="BK88" s="2" t="n"/>
      <c r="BL88" s="2" t="n"/>
      <c r="BM88" s="2" t="n"/>
      <c r="BN88" s="2" t="n"/>
      <c r="BO88" s="2" t="n"/>
      <c r="BP88" s="2" t="n"/>
      <c r="BQ88" s="2" t="n"/>
      <c r="BR88" s="2" t="n"/>
      <c r="BS88" s="2" t="n"/>
      <c r="BT88" s="2" t="n"/>
      <c r="BU88" s="2" t="n"/>
      <c r="BV88" s="2" t="n"/>
      <c r="BW88" s="2" t="n"/>
      <c r="BX88" s="2" t="n"/>
      <c r="BY88" s="2" t="n"/>
      <c r="BZ88" s="2" t="n"/>
      <c r="CA88" s="2" t="n"/>
      <c r="CB88" s="2" t="n"/>
      <c r="CC88" s="2" t="n"/>
      <c r="CD88" s="2" t="n"/>
      <c r="CE88" s="2" t="n"/>
      <c r="CF88" s="2" t="n"/>
      <c r="CG88" s="2" t="n"/>
      <c r="CH88" s="2" t="n"/>
      <c r="CI88" s="2" t="n"/>
      <c r="CJ88" s="2" t="n"/>
      <c r="CK88" s="2" t="n"/>
      <c r="CL88" s="2" t="n"/>
      <c r="CM88" s="2" t="n"/>
      <c r="CN88" s="2" t="n"/>
      <c r="CO88" s="2" t="n"/>
      <c r="CP88" s="2" t="n"/>
      <c r="CQ88" s="2" t="n"/>
      <c r="CR88" s="2" t="n"/>
      <c r="CS88" s="2" t="n"/>
      <c r="CT88" s="2" t="n"/>
      <c r="CU88" s="2" t="n"/>
      <c r="CV88" s="2" t="n"/>
      <c r="CW88" s="2" t="n"/>
      <c r="CX88" s="2" t="n"/>
      <c r="CY88" s="2" t="n"/>
      <c r="CZ88" s="2" t="n"/>
      <c r="DA88" s="2" t="n"/>
      <c r="DB88" s="2" t="n"/>
      <c r="DC88" s="2" t="n"/>
      <c r="DD88" s="2" t="n"/>
      <c r="DE88" s="2" t="n"/>
      <c r="DF88" s="2" t="n"/>
      <c r="DG88" s="2" t="n"/>
      <c r="DH88" s="2" t="n"/>
      <c r="DI88" s="2" t="n"/>
      <c r="DJ88" s="2" t="n"/>
      <c r="DK88" s="2" t="n"/>
      <c r="DL88" s="2" t="n"/>
      <c r="DM88" s="2" t="n"/>
      <c r="DN88" s="2" t="n"/>
      <c r="DO88" s="2" t="n"/>
      <c r="DP88" s="2" t="n"/>
      <c r="DQ88" s="2" t="n"/>
      <c r="DR88" s="2" t="n"/>
      <c r="DS88" s="2" t="n"/>
      <c r="DT88" s="2" t="n"/>
      <c r="DU88" s="2" t="n"/>
      <c r="DV88" s="2" t="n"/>
      <c r="DW88" s="2" t="n"/>
      <c r="DX88" s="2" t="n"/>
      <c r="DY88" s="2" t="n"/>
      <c r="DZ88" s="2" t="n"/>
      <c r="EA88" s="2" t="n"/>
      <c r="EB88" s="2" t="n"/>
      <c r="EC88" s="2" t="n"/>
    </row>
    <row r="89" ht="6.75" customHeight="1" s="118">
      <c r="A89" s="2" t="n"/>
      <c r="B89" s="2" t="n"/>
      <c r="C89" s="2" t="n"/>
      <c r="D89" s="2" t="n"/>
      <c r="E89" s="43" t="n"/>
      <c r="F89" s="43" t="n"/>
      <c r="G89" s="43" t="n"/>
      <c r="H89" s="43" t="n"/>
      <c r="I89" s="43" t="n"/>
      <c r="J89" s="43" t="n"/>
      <c r="K89" s="43" t="n"/>
      <c r="L89" s="2" t="n"/>
      <c r="M89" s="2" t="n"/>
      <c r="N89" s="2" t="n"/>
      <c r="O89" s="2" t="n"/>
      <c r="P89" s="2" t="n"/>
      <c r="Q89" s="2" t="n"/>
      <c r="R89" s="2" t="n"/>
      <c r="S89" s="2" t="n"/>
      <c r="T89" s="2" t="n"/>
      <c r="U89" s="2" t="n"/>
      <c r="V89" s="2" t="n"/>
      <c r="W89" s="2" t="n"/>
      <c r="X89" s="2" t="n"/>
      <c r="Y89" s="2" t="n"/>
      <c r="Z89" s="2" t="n"/>
      <c r="AA89" s="2" t="n"/>
      <c r="AB89" s="2" t="n"/>
      <c r="AC89" s="2" t="n"/>
      <c r="AD89" s="2" t="n"/>
      <c r="AE89" s="2" t="n"/>
      <c r="AF89" s="2" t="n"/>
      <c r="AG89" s="2" t="n"/>
      <c r="AH89" s="2" t="n"/>
      <c r="AI89" s="2" t="n"/>
      <c r="AJ89" s="2" t="n"/>
      <c r="AK89" s="2" t="n"/>
      <c r="AL89" s="2" t="n"/>
      <c r="AM89" s="2" t="n"/>
      <c r="AN89" s="2" t="n"/>
      <c r="AO89" s="2" t="n"/>
      <c r="AP89" s="2" t="n"/>
      <c r="AQ89" s="2" t="n"/>
      <c r="AR89" s="2" t="n"/>
      <c r="AS89" s="2" t="n"/>
      <c r="AT89" s="2" t="n"/>
      <c r="AU89" s="2" t="n"/>
      <c r="AV89" s="2" t="n"/>
      <c r="AW89" s="2" t="n"/>
      <c r="AX89" s="2" t="n"/>
      <c r="AY89" s="2" t="n"/>
      <c r="AZ89" s="2" t="n"/>
      <c r="BA89" s="2" t="n"/>
      <c r="BB89" s="2" t="n"/>
      <c r="BC89" s="2" t="n"/>
      <c r="BD89" s="2" t="n"/>
      <c r="BE89" s="2" t="n"/>
      <c r="BF89" s="2" t="n"/>
      <c r="BG89" s="2" t="n"/>
      <c r="BH89" s="2" t="n"/>
      <c r="BI89" s="2" t="n"/>
      <c r="BJ89" s="2" t="n"/>
      <c r="BK89" s="2" t="n"/>
      <c r="BL89" s="2" t="n"/>
      <c r="BM89" s="2" t="n"/>
      <c r="BN89" s="2" t="n"/>
      <c r="BO89" s="2" t="n"/>
      <c r="BP89" s="2" t="n"/>
      <c r="BQ89" s="2" t="n"/>
      <c r="BR89" s="2" t="n"/>
      <c r="BS89" s="2" t="n"/>
      <c r="BT89" s="2" t="n"/>
      <c r="BU89" s="2" t="n"/>
      <c r="BV89" s="2" t="n"/>
      <c r="BW89" s="2" t="n"/>
      <c r="BX89" s="2" t="n"/>
      <c r="BY89" s="2" t="n"/>
      <c r="BZ89" s="2" t="n"/>
      <c r="CA89" s="2" t="n"/>
      <c r="CB89" s="2" t="n"/>
      <c r="CC89" s="2" t="n"/>
      <c r="CD89" s="2" t="n"/>
      <c r="CE89" s="2" t="n"/>
      <c r="CF89" s="2" t="n"/>
      <c r="CG89" s="2" t="n"/>
      <c r="CH89" s="2" t="n"/>
      <c r="CI89" s="2" t="n"/>
      <c r="CJ89" s="51" t="inlineStr">
        <is>
          <t xml:space="preserve">    (近畿高等学校統一用紙　  その２ 　  令和７年度改定)　</t>
        </is>
      </c>
      <c r="DV89" s="2" t="n"/>
      <c r="DW89" s="2" t="n"/>
      <c r="DX89" s="2" t="n"/>
      <c r="DY89" s="2" t="n"/>
      <c r="DZ89" s="2" t="n"/>
      <c r="EA89" s="2" t="n"/>
      <c r="EB89" s="2" t="n"/>
      <c r="EC89" s="2" t="n"/>
    </row>
    <row r="90" ht="6.75" customHeight="1" s="118">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c r="AD90" s="2" t="n"/>
      <c r="AE90" s="2" t="n"/>
      <c r="AF90" s="2" t="n"/>
      <c r="AG90" s="2" t="n"/>
      <c r="AH90" s="2" t="n"/>
      <c r="AI90" s="2" t="n"/>
      <c r="AJ90" s="2" t="n"/>
      <c r="AK90" s="2" t="n"/>
      <c r="AL90" s="2" t="n"/>
      <c r="AM90" s="2" t="n"/>
      <c r="AN90" s="2" t="n"/>
      <c r="AO90" s="2" t="n"/>
      <c r="AP90" s="2" t="n"/>
      <c r="AQ90" s="2" t="n"/>
      <c r="AR90" s="2" t="n"/>
      <c r="AS90" s="2" t="n"/>
      <c r="AT90" s="2" t="n"/>
      <c r="AU90" s="2" t="n"/>
      <c r="AV90" s="2" t="n"/>
      <c r="AW90" s="2" t="n"/>
      <c r="AX90" s="2" t="n"/>
      <c r="AY90" s="2" t="n"/>
      <c r="AZ90" s="2" t="n"/>
      <c r="BA90" s="2" t="n"/>
      <c r="BB90" s="2" t="n"/>
      <c r="BC90" s="2" t="n"/>
      <c r="BD90" s="2" t="n"/>
      <c r="BE90" s="2" t="n"/>
      <c r="BF90" s="2" t="n"/>
      <c r="BG90" s="2" t="n"/>
      <c r="BH90" s="2" t="n"/>
      <c r="BI90" s="2" t="n"/>
      <c r="BJ90" s="2" t="n"/>
      <c r="BK90" s="2" t="n"/>
      <c r="BL90" s="2" t="n"/>
      <c r="BM90" s="2" t="n"/>
      <c r="BN90" s="2" t="n"/>
      <c r="BO90" s="2" t="n"/>
      <c r="BP90" s="2" t="n"/>
      <c r="BQ90" s="2" t="n"/>
      <c r="BR90" s="2" t="n"/>
      <c r="BS90" s="2" t="n"/>
      <c r="BT90" s="2" t="n"/>
      <c r="BU90" s="2" t="n"/>
      <c r="BV90" s="2" t="n"/>
      <c r="BW90" s="2" t="n"/>
      <c r="BX90" s="2" t="n"/>
      <c r="BY90" s="2" t="n"/>
      <c r="BZ90" s="2" t="n"/>
      <c r="CA90" s="2" t="n"/>
      <c r="CB90" s="2" t="n"/>
      <c r="CC90" s="2" t="n"/>
      <c r="CD90" s="2" t="n"/>
      <c r="CE90" s="2" t="n"/>
      <c r="CF90" s="2" t="n"/>
      <c r="CG90" s="2" t="n"/>
      <c r="CH90" s="2" t="n"/>
      <c r="CI90" s="2" t="n"/>
      <c r="DV90" s="2" t="n"/>
      <c r="DW90" s="2" t="n"/>
      <c r="DX90" s="2" t="n"/>
      <c r="DY90" s="2" t="n"/>
      <c r="DZ90" s="2" t="n"/>
      <c r="EA90" s="2" t="n"/>
      <c r="EB90" s="2" t="n"/>
      <c r="EC90" s="2" t="n"/>
    </row>
    <row r="91" ht="6.75" customHeight="1" s="118">
      <c r="A91" s="2" t="n"/>
      <c r="B91" s="2"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c r="AA91" s="3" t="n"/>
      <c r="AB91" s="3" t="n"/>
      <c r="AC91" s="3" t="n"/>
      <c r="AD91" s="3" t="n"/>
      <c r="AE91" s="3" t="n"/>
      <c r="AF91" s="3" t="n"/>
      <c r="AG91" s="3" t="n"/>
      <c r="AH91" s="3" t="n"/>
      <c r="AI91" s="3" t="n"/>
      <c r="AJ91" s="3" t="n"/>
      <c r="AK91" s="3" t="n"/>
      <c r="AL91" s="3" t="n"/>
      <c r="AM91" s="3" t="n"/>
      <c r="AN91" s="3" t="n"/>
      <c r="AO91" s="3" t="n"/>
      <c r="AP91" s="3" t="n"/>
      <c r="AQ91" s="3" t="n"/>
      <c r="AR91" s="3" t="n"/>
      <c r="AS91" s="2" t="n"/>
      <c r="AT91" s="2" t="n"/>
      <c r="AU91" s="2" t="n"/>
      <c r="AV91" s="2" t="n"/>
      <c r="AW91" s="2" t="n"/>
      <c r="AX91" s="2" t="n"/>
      <c r="AY91" s="2" t="n"/>
      <c r="AZ91" s="2" t="n"/>
      <c r="BA91" s="2" t="n"/>
      <c r="BB91" s="2" t="n"/>
      <c r="BC91" s="2" t="n"/>
      <c r="BD91" s="2" t="n"/>
      <c r="BE91" s="2" t="n"/>
      <c r="BF91" s="2" t="n"/>
      <c r="BG91" s="2" t="n"/>
      <c r="BH91" s="2" t="n"/>
      <c r="BI91" s="2" t="n"/>
      <c r="BJ91" s="2" t="n"/>
      <c r="BK91" s="2" t="n"/>
      <c r="BL91" s="2" t="n"/>
      <c r="BM91" s="2" t="n"/>
      <c r="BN91" s="2" t="n"/>
      <c r="BO91" s="2" t="n"/>
      <c r="BP91" s="2" t="n"/>
      <c r="BQ91" s="2" t="n"/>
      <c r="BR91" s="2" t="n"/>
      <c r="BS91" s="2" t="n"/>
      <c r="BT91" s="2" t="n"/>
      <c r="BU91" s="2" t="n"/>
      <c r="BV91" s="2" t="n"/>
      <c r="BW91" s="2" t="n"/>
      <c r="BX91" s="2" t="n"/>
      <c r="BY91" s="2" t="n"/>
      <c r="BZ91" s="2" t="n"/>
      <c r="CA91" s="2" t="n"/>
      <c r="CB91" s="2" t="n"/>
      <c r="CC91" s="2" t="n"/>
      <c r="CD91" s="2" t="n"/>
      <c r="CE91" s="2" t="n"/>
      <c r="CF91" s="2" t="n"/>
      <c r="CG91" s="2" t="n"/>
      <c r="CH91" s="2" t="n"/>
      <c r="CI91" s="2" t="n"/>
      <c r="CJ91" s="2" t="n"/>
      <c r="CK91" s="2" t="n"/>
      <c r="CL91" s="2" t="n"/>
      <c r="CM91" s="2" t="n"/>
      <c r="CN91" s="2" t="n"/>
      <c r="CO91" s="2" t="n"/>
      <c r="CP91" s="2" t="n"/>
      <c r="CQ91" s="2" t="n"/>
      <c r="CR91" s="2" t="n"/>
      <c r="CS91" s="2" t="n"/>
      <c r="CT91" s="2" t="n"/>
      <c r="CU91" s="2" t="n"/>
      <c r="CV91" s="2" t="n"/>
      <c r="CW91" s="2" t="n"/>
      <c r="CX91" s="2" t="n"/>
      <c r="CY91" s="2" t="n"/>
      <c r="CZ91" s="2" t="n"/>
      <c r="DA91" s="2" t="n"/>
      <c r="DB91" s="2" t="n"/>
      <c r="DC91" s="2" t="n"/>
      <c r="DD91" s="2" t="n"/>
      <c r="DE91" s="2" t="n"/>
      <c r="DF91" s="2" t="n"/>
      <c r="DG91" s="2" t="n"/>
      <c r="DH91" s="2" t="n"/>
      <c r="DI91" s="2" t="n"/>
      <c r="DJ91" s="2" t="n"/>
      <c r="DK91" s="2" t="n"/>
      <c r="DL91" s="2" t="n"/>
      <c r="DM91" s="2" t="n"/>
      <c r="DN91" s="2" t="n"/>
      <c r="DO91" s="2" t="n"/>
      <c r="DP91" s="2" t="n"/>
      <c r="DQ91" s="2" t="n"/>
      <c r="DR91" s="2" t="n"/>
      <c r="DS91" s="2" t="n"/>
      <c r="DT91" s="2" t="n"/>
      <c r="DU91" s="2" t="n"/>
      <c r="DV91" s="2" t="n"/>
      <c r="DW91" s="2" t="n"/>
      <c r="DX91" s="2" t="n"/>
      <c r="DY91" s="2" t="n"/>
      <c r="DZ91" s="2" t="n"/>
      <c r="EA91" s="2" t="n"/>
      <c r="EB91" s="2" t="n"/>
      <c r="EC91" s="2" t="n"/>
    </row>
    <row r="92" ht="6.75" customHeight="1" s="118">
      <c r="A92" s="2" t="n"/>
      <c r="B92" s="2"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c r="AA92" s="3" t="n"/>
      <c r="AB92" s="3" t="n"/>
      <c r="AC92" s="3" t="n"/>
      <c r="AD92" s="3" t="n"/>
      <c r="AE92" s="3" t="n"/>
      <c r="AF92" s="3" t="n"/>
      <c r="AG92" s="3" t="n"/>
      <c r="AH92" s="3" t="n"/>
      <c r="AI92" s="3" t="n"/>
      <c r="AJ92" s="3" t="n"/>
      <c r="AK92" s="3" t="n"/>
      <c r="AL92" s="3" t="n"/>
      <c r="AM92" s="3" t="n"/>
      <c r="AN92" s="3" t="n"/>
      <c r="AO92" s="3" t="n"/>
      <c r="AP92" s="3" t="n"/>
      <c r="AQ92" s="3" t="n"/>
      <c r="AR92" s="3" t="n"/>
      <c r="AS92" s="2" t="n"/>
      <c r="AT92" s="2" t="n"/>
      <c r="AU92" s="2" t="n"/>
      <c r="AV92" s="2" t="n"/>
      <c r="AW92" s="2" t="n"/>
      <c r="AX92" s="2" t="n"/>
      <c r="AY92" s="2" t="n"/>
      <c r="AZ92" s="2" t="n"/>
      <c r="BA92" s="2" t="n"/>
      <c r="BB92" s="2" t="n"/>
      <c r="BC92" s="2" t="n"/>
      <c r="BD92" s="2" t="n"/>
      <c r="BE92" s="2" t="n"/>
      <c r="BF92" s="2" t="n"/>
      <c r="BG92" s="2" t="n"/>
      <c r="BH92" s="2" t="n"/>
      <c r="BI92" s="2" t="n"/>
      <c r="BJ92" s="2" t="n"/>
      <c r="BK92" s="2" t="n"/>
      <c r="BL92" s="2" t="n"/>
      <c r="BM92" s="2" t="n"/>
      <c r="BN92" s="2" t="n"/>
      <c r="BO92" s="2" t="n"/>
      <c r="BP92" s="2" t="n"/>
      <c r="BQ92" s="2" t="n"/>
      <c r="BR92" s="2" t="n"/>
      <c r="BS92" s="2" t="n"/>
      <c r="BT92" s="2" t="n"/>
      <c r="BU92" s="2" t="n"/>
      <c r="BV92" s="2" t="n"/>
      <c r="BW92" s="2" t="n"/>
      <c r="BX92" s="2" t="n"/>
      <c r="BY92" s="2" t="n"/>
      <c r="BZ92" s="2" t="n"/>
      <c r="CA92" s="2" t="n"/>
      <c r="CB92" s="2" t="n"/>
      <c r="CC92" s="2" t="n"/>
      <c r="CD92" s="2" t="n"/>
      <c r="CE92" s="2" t="n"/>
      <c r="CF92" s="2" t="n"/>
      <c r="CG92" s="2" t="n"/>
      <c r="CH92" s="2" t="n"/>
      <c r="CI92" s="2" t="n"/>
      <c r="CJ92" s="2" t="n"/>
      <c r="CK92" s="2" t="n"/>
      <c r="CL92" s="2" t="n"/>
      <c r="CM92" s="2" t="n"/>
      <c r="CN92" s="2" t="n"/>
      <c r="CO92" s="2" t="n"/>
      <c r="CP92" s="2" t="n"/>
      <c r="CQ92" s="2" t="n"/>
      <c r="CR92" s="2" t="n"/>
      <c r="CS92" s="2" t="n"/>
      <c r="CT92" s="2" t="n"/>
      <c r="CU92" s="2" t="n"/>
      <c r="CV92" s="2" t="n"/>
      <c r="CW92" s="2" t="n"/>
      <c r="CX92" s="2" t="n"/>
      <c r="CY92" s="2" t="n"/>
      <c r="CZ92" s="2" t="n"/>
      <c r="DA92" s="2" t="n"/>
      <c r="DB92" s="2" t="n"/>
      <c r="DC92" s="2" t="n"/>
      <c r="DD92" s="2" t="n"/>
      <c r="DE92" s="2" t="n"/>
      <c r="DF92" s="2" t="n"/>
      <c r="DG92" s="2" t="n"/>
      <c r="DH92" s="2" t="n"/>
      <c r="DI92" s="2" t="n"/>
      <c r="DJ92" s="2" t="n"/>
      <c r="DK92" s="2" t="n"/>
      <c r="DL92" s="2" t="n"/>
      <c r="DM92" s="2" t="n"/>
      <c r="DN92" s="2" t="n"/>
      <c r="DO92" s="2" t="n"/>
      <c r="DP92" s="2" t="n"/>
      <c r="DQ92" s="2" t="n"/>
      <c r="DR92" s="2" t="n"/>
      <c r="DS92" s="2" t="n"/>
      <c r="DT92" s="2" t="n"/>
      <c r="DU92" s="2" t="n"/>
      <c r="DV92" s="2" t="n"/>
      <c r="DW92" s="2" t="n"/>
      <c r="DX92" s="2" t="n"/>
      <c r="DY92" s="2" t="n"/>
      <c r="DZ92" s="2" t="n"/>
      <c r="EA92" s="2" t="n"/>
      <c r="EB92" s="2" t="n"/>
      <c r="EC92" s="2" t="n"/>
    </row>
    <row r="93" ht="6.75" customHeight="1" s="118">
      <c r="A93" s="2" t="n"/>
      <c r="B93" s="2"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c r="AA93" s="3" t="n"/>
      <c r="AB93" s="3" t="n"/>
      <c r="AC93" s="3" t="n"/>
      <c r="AD93" s="3" t="n"/>
      <c r="AE93" s="3" t="n"/>
      <c r="AF93" s="3" t="n"/>
      <c r="AG93" s="3" t="n"/>
      <c r="AH93" s="3" t="n"/>
      <c r="AI93" s="3" t="n"/>
      <c r="AJ93" s="3" t="n"/>
      <c r="AK93" s="3" t="n"/>
      <c r="AL93" s="3" t="n"/>
      <c r="AM93" s="3" t="n"/>
      <c r="AN93" s="3" t="n"/>
      <c r="AO93" s="3" t="n"/>
      <c r="AP93" s="3" t="n"/>
      <c r="AQ93" s="3" t="n"/>
      <c r="AR93" s="3" t="n"/>
      <c r="AS93" s="2" t="n"/>
      <c r="AT93" s="2" t="n"/>
      <c r="AU93" s="2" t="n"/>
      <c r="AV93" s="2" t="n"/>
      <c r="AW93" s="2" t="n"/>
      <c r="AX93" s="2" t="n"/>
      <c r="AY93" s="2" t="n"/>
      <c r="AZ93" s="2" t="n"/>
      <c r="BA93" s="2" t="n"/>
      <c r="BB93" s="2" t="n"/>
      <c r="BC93" s="2" t="n"/>
      <c r="BD93" s="2" t="n"/>
      <c r="BE93" s="2" t="n"/>
      <c r="BF93" s="2" t="n"/>
      <c r="BG93" s="2" t="n"/>
      <c r="BH93" s="2" t="n"/>
      <c r="BI93" s="2" t="n"/>
      <c r="BJ93" s="2" t="n"/>
      <c r="BK93" s="2" t="n"/>
      <c r="BL93" s="2" t="n"/>
      <c r="BM93" s="2" t="n"/>
      <c r="BN93" s="2" t="n"/>
      <c r="BO93" s="2" t="n"/>
      <c r="BP93" s="2" t="n"/>
      <c r="BQ93" s="2" t="n"/>
      <c r="BR93" s="2" t="n"/>
      <c r="BS93" s="2" t="n"/>
      <c r="BT93" s="2" t="n"/>
      <c r="BU93" s="2" t="n"/>
      <c r="BV93" s="2" t="n"/>
      <c r="BW93" s="2" t="n"/>
      <c r="BX93" s="2" t="n"/>
      <c r="BY93" s="2" t="n"/>
      <c r="BZ93" s="2" t="n"/>
      <c r="CA93" s="2" t="n"/>
      <c r="CB93" s="2" t="n"/>
      <c r="CC93" s="2" t="n"/>
      <c r="CD93" s="2" t="n"/>
      <c r="CE93" s="2" t="n"/>
      <c r="CF93" s="2" t="n"/>
      <c r="CG93" s="2" t="n"/>
      <c r="CH93" s="2" t="n"/>
      <c r="CI93" s="2" t="n"/>
      <c r="CJ93" s="2" t="n"/>
      <c r="CK93" s="2" t="n"/>
      <c r="CL93" s="2" t="n"/>
      <c r="CM93" s="2" t="n"/>
      <c r="CN93" s="2" t="n"/>
      <c r="CO93" s="2" t="n"/>
      <c r="CP93" s="2" t="n"/>
      <c r="CQ93" s="2" t="n"/>
      <c r="CR93" s="2" t="n"/>
      <c r="CS93" s="2" t="n"/>
      <c r="CT93" s="2" t="n"/>
      <c r="CU93" s="2" t="n"/>
      <c r="CV93" s="2" t="n"/>
      <c r="CW93" s="2" t="n"/>
      <c r="CX93" s="2" t="n"/>
      <c r="CY93" s="2" t="n"/>
      <c r="CZ93" s="2" t="n"/>
      <c r="DA93" s="2" t="n"/>
      <c r="DB93" s="2" t="n"/>
      <c r="DC93" s="2" t="n"/>
      <c r="DD93" s="2" t="n"/>
      <c r="DE93" s="2" t="n"/>
      <c r="DF93" s="2" t="n"/>
      <c r="DG93" s="2" t="n"/>
      <c r="DH93" s="2" t="n"/>
      <c r="DI93" s="2" t="n"/>
      <c r="DJ93" s="2" t="n"/>
      <c r="DK93" s="2" t="n"/>
      <c r="DL93" s="2" t="n"/>
      <c r="DM93" s="2" t="n"/>
      <c r="DN93" s="2" t="n"/>
      <c r="DO93" s="2" t="n"/>
      <c r="DP93" s="2" t="n"/>
      <c r="DQ93" s="2" t="n"/>
      <c r="DR93" s="2" t="n"/>
      <c r="DS93" s="2" t="n"/>
      <c r="DT93" s="2" t="n"/>
      <c r="DU93" s="2" t="n"/>
      <c r="DV93" s="2" t="n"/>
      <c r="DW93" s="2" t="n"/>
      <c r="DX93" s="2" t="n"/>
      <c r="DY93" s="2" t="n"/>
      <c r="DZ93" s="2" t="n"/>
      <c r="EA93" s="2" t="n"/>
      <c r="EB93" s="2" t="n"/>
      <c r="EC93" s="2" t="n"/>
    </row>
    <row r="94" ht="6.75" customHeight="1" s="118">
      <c r="A94" s="2" t="n"/>
      <c r="B94" s="2" t="n"/>
      <c r="C94" s="3" t="n"/>
      <c r="D94" s="3" t="n"/>
      <c r="E94" s="3" t="n"/>
      <c r="F94" s="3" t="n"/>
      <c r="G94" s="3" t="n"/>
      <c r="H94" s="3" t="n"/>
      <c r="I94" s="3" t="n"/>
      <c r="J94" s="114" t="inlineStr">
        <is>
          <t xml:space="preserve">  履 　   歴　    書</t>
        </is>
      </c>
      <c r="AN94" s="3" t="n"/>
      <c r="AO94" s="3" t="n"/>
      <c r="AP94" s="3" t="n"/>
      <c r="AQ94" s="3" t="n"/>
      <c r="AR94" s="3" t="n"/>
      <c r="AS94" s="2" t="n"/>
      <c r="AT94" s="2" t="n"/>
      <c r="AU94" s="2" t="n"/>
      <c r="AV94" s="2" t="n"/>
      <c r="AW94" s="2" t="n"/>
      <c r="AX94" s="2" t="n"/>
      <c r="AY94" s="2" t="n"/>
      <c r="AZ94" s="2" t="n"/>
      <c r="BA94" s="2" t="n"/>
      <c r="BB94" s="2" t="n"/>
      <c r="BC94" s="2" t="n"/>
      <c r="BD94" s="2" t="n"/>
      <c r="BE94" s="2" t="n"/>
      <c r="BF94" s="2" t="n"/>
      <c r="BG94" s="2" t="n"/>
      <c r="BH94" s="2" t="n"/>
      <c r="BI94" s="2" t="n"/>
      <c r="BJ94" s="2" t="n"/>
      <c r="BK94" s="2" t="n"/>
      <c r="BL94" s="2" t="n"/>
      <c r="BM94" s="2" t="n"/>
      <c r="BN94" s="2" t="n"/>
      <c r="BO94" s="2" t="n"/>
      <c r="BP94" s="2" t="n"/>
      <c r="BQ94" s="2" t="n"/>
      <c r="BR94" s="2" t="n"/>
      <c r="BS94" s="2" t="n"/>
      <c r="BT94" s="2" t="n"/>
      <c r="BU94" s="2" t="n"/>
      <c r="BV94" s="2" t="n"/>
      <c r="BW94" s="2" t="n"/>
      <c r="BX94" s="2" t="n"/>
      <c r="BY94" s="2" t="n"/>
      <c r="BZ94" s="2" t="n"/>
      <c r="CA94" s="2" t="n"/>
      <c r="CB94" s="2" t="n"/>
      <c r="CC94" s="2" t="n"/>
      <c r="CD94" s="2" t="n"/>
      <c r="CE94" s="2" t="n"/>
      <c r="CF94" s="2" t="n"/>
      <c r="CG94" s="2" t="n"/>
      <c r="CH94" s="2" t="n"/>
      <c r="CI94" s="2" t="n"/>
      <c r="CJ94" s="2" t="n"/>
      <c r="CK94" s="2" t="n"/>
      <c r="CL94" s="2" t="n"/>
      <c r="CM94" s="2" t="n"/>
      <c r="CN94" s="2" t="n"/>
      <c r="CO94" s="2" t="n"/>
      <c r="CP94" s="2" t="n"/>
      <c r="CQ94" s="2" t="n"/>
      <c r="CR94" s="2" t="n"/>
      <c r="CS94" s="2" t="n"/>
      <c r="CT94" s="2" t="n"/>
      <c r="CU94" s="2" t="n"/>
      <c r="CV94" s="2" t="n"/>
      <c r="CW94" s="2" t="n"/>
      <c r="CX94" s="2" t="n"/>
      <c r="CY94" s="2" t="n"/>
      <c r="CZ94" s="2" t="n"/>
      <c r="DA94" s="2" t="n"/>
      <c r="DB94" s="2" t="n"/>
      <c r="DC94" s="2" t="n"/>
      <c r="DD94" s="2" t="n"/>
      <c r="DE94" s="2" t="n"/>
      <c r="DF94" s="2" t="n"/>
      <c r="DG94" s="2" t="n"/>
      <c r="DH94" s="2" t="n"/>
      <c r="DI94" s="2" t="n"/>
      <c r="DJ94" s="2" t="n"/>
      <c r="DK94" s="2" t="n"/>
      <c r="DL94" s="2" t="n"/>
      <c r="DM94" s="2" t="n"/>
      <c r="DN94" s="2" t="n"/>
      <c r="DO94" s="2" t="n"/>
      <c r="DP94" s="2" t="n"/>
      <c r="DQ94" s="2" t="n"/>
      <c r="DR94" s="2" t="n"/>
      <c r="DS94" s="2" t="n"/>
      <c r="DT94" s="2" t="n"/>
      <c r="DU94" s="2" t="n"/>
      <c r="DV94" s="2" t="n"/>
      <c r="DW94" s="2" t="n"/>
      <c r="DX94" s="2" t="n"/>
      <c r="DY94" s="2" t="n"/>
      <c r="DZ94" s="2" t="n"/>
      <c r="EA94" s="2" t="n"/>
      <c r="EB94" s="2" t="n"/>
      <c r="EC94" s="2" t="n"/>
    </row>
    <row r="95" ht="6.75" customHeight="1" s="118">
      <c r="A95" s="2" t="n"/>
      <c r="B95" s="2" t="n"/>
      <c r="C95" s="3" t="n"/>
      <c r="D95" s="3" t="n"/>
      <c r="E95" s="3" t="n"/>
      <c r="F95" s="3" t="n"/>
      <c r="G95" s="3" t="n"/>
      <c r="H95" s="3" t="n"/>
      <c r="I95" s="3" t="n"/>
      <c r="AN95" s="3" t="n"/>
      <c r="AO95" s="3" t="n"/>
      <c r="AP95" s="3" t="n"/>
      <c r="AQ95" s="3" t="n"/>
      <c r="AR95" s="3" t="n"/>
      <c r="AS95" s="2" t="n"/>
      <c r="AT95" s="2" t="n"/>
      <c r="AU95" s="2" t="n"/>
      <c r="AV95" s="2" t="n"/>
      <c r="AW95" s="2" t="n"/>
      <c r="AX95" s="2" t="n"/>
      <c r="AY95" s="2" t="n"/>
      <c r="AZ95" s="2" t="n"/>
      <c r="BA95" s="2" t="n"/>
      <c r="BB95" s="2" t="n"/>
      <c r="BC95" s="2" t="n"/>
      <c r="BD95" s="2" t="n"/>
      <c r="BE95" s="2" t="n"/>
      <c r="BF95" s="2" t="n"/>
      <c r="BG95" s="2" t="n"/>
      <c r="BH95" s="2" t="n"/>
      <c r="BI95" s="2" t="n"/>
      <c r="BJ95" s="2" t="n"/>
      <c r="BK95" s="2" t="n"/>
      <c r="BL95" s="2" t="n"/>
      <c r="BM95" s="2" t="n"/>
      <c r="BN95" s="2" t="n"/>
      <c r="BO95" s="2" t="n"/>
      <c r="BP95" s="2" t="n"/>
      <c r="BQ95" s="2" t="n"/>
      <c r="BR95" s="2" t="n"/>
      <c r="BS95" s="2" t="n"/>
      <c r="BT95" s="2" t="n"/>
      <c r="BU95" s="2" t="n"/>
      <c r="BV95" s="2" t="n"/>
      <c r="BW95" s="2" t="n"/>
      <c r="BX95" s="2" t="n"/>
      <c r="BY95" s="2" t="n"/>
      <c r="BZ95" s="2" t="n"/>
      <c r="CA95" s="2" t="n"/>
      <c r="CB95" s="2" t="n"/>
      <c r="CC95" s="2" t="n"/>
      <c r="CD95" s="2" t="n"/>
      <c r="CE95" s="2" t="n"/>
      <c r="CF95" s="2" t="n"/>
      <c r="CG95" s="2" t="n"/>
      <c r="CH95" s="2" t="n"/>
      <c r="CI95" s="2" t="n"/>
      <c r="CJ95" s="2" t="n"/>
      <c r="CK95" s="2" t="n"/>
      <c r="CL95" s="2" t="n"/>
      <c r="CM95" s="2" t="n"/>
      <c r="CN95" s="2" t="n"/>
      <c r="CO95" s="2" t="n"/>
      <c r="CP95" s="2" t="n"/>
      <c r="CQ95" s="2" t="n"/>
      <c r="CR95" s="2" t="n"/>
      <c r="CS95" s="2" t="n"/>
      <c r="CT95" s="2" t="n"/>
      <c r="CU95" s="2" t="n"/>
      <c r="CV95" s="2" t="n"/>
      <c r="CW95" s="2" t="n"/>
      <c r="CX95" s="2" t="n"/>
      <c r="CY95" s="2" t="n"/>
      <c r="CZ95" s="2" t="n"/>
      <c r="DA95" s="2" t="n"/>
      <c r="DB95" s="2" t="n"/>
      <c r="DC95" s="2" t="n"/>
      <c r="DD95" s="2" t="n"/>
      <c r="DE95" s="2" t="n"/>
      <c r="DF95" s="2" t="n"/>
      <c r="DG95" s="2" t="n"/>
      <c r="DH95" s="2" t="n"/>
      <c r="DI95" s="2" t="n"/>
      <c r="DJ95" s="2" t="n"/>
      <c r="DK95" s="2" t="n"/>
      <c r="DL95" s="2" t="n"/>
      <c r="DM95" s="2" t="n"/>
      <c r="DN95" s="2" t="n"/>
      <c r="DO95" s="2" t="n"/>
      <c r="DP95" s="2" t="n"/>
      <c r="DQ95" s="2" t="n"/>
      <c r="DR95" s="2" t="n"/>
      <c r="DS95" s="2" t="n"/>
      <c r="DT95" s="2" t="n"/>
      <c r="DU95" s="2" t="n"/>
      <c r="DV95" s="2" t="n"/>
      <c r="DW95" s="2" t="n"/>
      <c r="DX95" s="2" t="n"/>
      <c r="DY95" s="2" t="n"/>
      <c r="DZ95" s="2" t="n"/>
      <c r="EA95" s="2" t="n"/>
      <c r="EB95" s="2" t="n"/>
      <c r="EC95" s="2" t="n"/>
    </row>
    <row r="96" ht="4.5" customHeight="1" s="118">
      <c r="A96" s="2" t="n"/>
      <c r="B96" s="2" t="n"/>
      <c r="C96" s="2" t="n"/>
      <c r="D96" s="2" t="n"/>
      <c r="E96" s="2" t="n"/>
      <c r="F96" s="2" t="n"/>
      <c r="G96" s="2" t="n"/>
      <c r="H96" s="2" t="n"/>
      <c r="I96" s="2" t="n"/>
      <c r="AN96" s="3" t="n"/>
      <c r="AO96" s="2" t="n"/>
      <c r="AP96" s="2" t="n"/>
      <c r="AQ96" s="2" t="n"/>
      <c r="AR96" s="2" t="n"/>
      <c r="AS96" s="2" t="n"/>
      <c r="AT96" s="2" t="n"/>
      <c r="AU96" s="2" t="n"/>
      <c r="AV96" s="4" t="n"/>
      <c r="AW96" s="5" t="n"/>
      <c r="AX96" s="5" t="n"/>
      <c r="AY96" s="5" t="n"/>
      <c r="AZ96" s="5" t="n"/>
      <c r="BA96" s="5" t="n"/>
      <c r="BB96" s="5" t="n"/>
      <c r="BC96" s="5" t="n"/>
      <c r="BD96" s="5" t="n"/>
      <c r="BE96" s="5" t="n"/>
      <c r="BF96" s="5" t="n"/>
      <c r="BG96" s="5" t="n"/>
      <c r="BH96" s="5" t="n"/>
      <c r="BI96" s="6" t="n"/>
      <c r="BJ96" s="7" t="n"/>
      <c r="BK96" s="2" t="n"/>
      <c r="BL96" s="2" t="n"/>
      <c r="BM96" s="2" t="n"/>
      <c r="BN96" s="2" t="n"/>
      <c r="BO96" s="2" t="n"/>
      <c r="BP96" s="139" t="inlineStr">
        <is>
          <t xml:space="preserve">資 　格  等      </t>
        </is>
      </c>
      <c r="BQ96" s="140" t="n"/>
      <c r="BR96" s="140" t="n"/>
      <c r="BS96" s="140" t="n"/>
      <c r="BT96" s="140" t="n"/>
      <c r="BU96" s="140" t="n"/>
      <c r="BV96" s="141" t="n"/>
      <c r="BW96" s="142" t="inlineStr">
        <is>
          <t>取  得  年  月</t>
        </is>
      </c>
      <c r="BX96" s="140" t="n"/>
      <c r="BY96" s="140" t="n"/>
      <c r="BZ96" s="140" t="n"/>
      <c r="CA96" s="140" t="n"/>
      <c r="CB96" s="140" t="n"/>
      <c r="CC96" s="140" t="n"/>
      <c r="CD96" s="140" t="n"/>
      <c r="CE96" s="140" t="n"/>
      <c r="CF96" s="140" t="n"/>
      <c r="CG96" s="141" t="n"/>
      <c r="CH96" s="142" t="inlineStr">
        <is>
          <t>資       格       等       の       名       称</t>
        </is>
      </c>
      <c r="CI96" s="140" t="n"/>
      <c r="CJ96" s="140" t="n"/>
      <c r="CK96" s="140" t="n"/>
      <c r="CL96" s="140" t="n"/>
      <c r="CM96" s="140" t="n"/>
      <c r="CN96" s="140" t="n"/>
      <c r="CO96" s="140" t="n"/>
      <c r="CP96" s="140" t="n"/>
      <c r="CQ96" s="140" t="n"/>
      <c r="CR96" s="140" t="n"/>
      <c r="CS96" s="140" t="n"/>
      <c r="CT96" s="140" t="n"/>
      <c r="CU96" s="140" t="n"/>
      <c r="CV96" s="140" t="n"/>
      <c r="CW96" s="140" t="n"/>
      <c r="CX96" s="140" t="n"/>
      <c r="CY96" s="140" t="n"/>
      <c r="CZ96" s="140" t="n"/>
      <c r="DA96" s="140" t="n"/>
      <c r="DB96" s="140" t="n"/>
      <c r="DC96" s="140" t="n"/>
      <c r="DD96" s="140" t="n"/>
      <c r="DE96" s="140" t="n"/>
      <c r="DF96" s="140" t="n"/>
      <c r="DG96" s="140" t="n"/>
      <c r="DH96" s="140" t="n"/>
      <c r="DI96" s="140" t="n"/>
      <c r="DJ96" s="140" t="n"/>
      <c r="DK96" s="140" t="n"/>
      <c r="DL96" s="140" t="n"/>
      <c r="DM96" s="140" t="n"/>
      <c r="DN96" s="140" t="n"/>
      <c r="DO96" s="140" t="n"/>
      <c r="DP96" s="140" t="n"/>
      <c r="DQ96" s="140" t="n"/>
      <c r="DR96" s="140" t="n"/>
      <c r="DS96" s="140" t="n"/>
      <c r="DT96" s="140" t="n"/>
      <c r="DU96" s="141" t="n"/>
      <c r="DV96" s="2" t="n"/>
      <c r="DW96" s="2" t="n"/>
      <c r="DX96" s="2" t="n"/>
      <c r="DY96" s="2" t="n"/>
      <c r="DZ96" s="2" t="n"/>
      <c r="EA96" s="2" t="n"/>
      <c r="EB96" s="2" t="n"/>
      <c r="EC96" s="2" t="n"/>
    </row>
    <row r="97" ht="6.75" customHeight="1" s="118">
      <c r="A97" s="2" t="n"/>
      <c r="B97" s="2" t="n"/>
      <c r="C97" s="2" t="n"/>
      <c r="D97" s="2" t="n"/>
      <c r="E97" s="2" t="n"/>
      <c r="F97" s="2" t="n"/>
      <c r="G97" s="2" t="n"/>
      <c r="H97" s="2" t="n"/>
      <c r="I97" s="2" t="n"/>
      <c r="AN97" s="3" t="n"/>
      <c r="AO97" s="2" t="n"/>
      <c r="AP97" s="2" t="n"/>
      <c r="AQ97" s="2" t="n"/>
      <c r="AR97" s="2" t="n"/>
      <c r="AS97" s="2" t="n"/>
      <c r="AT97" s="2" t="n"/>
      <c r="AU97" s="2" t="n"/>
      <c r="AV97" s="7" t="n"/>
      <c r="AW97" s="2" t="n"/>
      <c r="AX97" s="2" t="n"/>
      <c r="AY97" s="2" t="n"/>
      <c r="AZ97" s="2" t="n"/>
      <c r="BA97" s="2" t="n"/>
      <c r="BB97" s="2" t="n"/>
      <c r="BC97" s="2" t="n"/>
      <c r="BD97" s="2" t="n"/>
      <c r="BE97" s="2" t="n"/>
      <c r="BF97" s="2" t="n"/>
      <c r="BG97" s="2" t="n"/>
      <c r="BH97" s="2" t="n"/>
      <c r="BI97" s="8" t="n"/>
      <c r="BJ97" s="7" t="n"/>
      <c r="BK97" s="2" t="n"/>
      <c r="BL97" s="2" t="n"/>
      <c r="BM97" s="2" t="n"/>
      <c r="BN97" s="2" t="n"/>
      <c r="BO97" s="2" t="n"/>
      <c r="BP97" s="143" t="n"/>
      <c r="BV97" s="144" t="n"/>
      <c r="BW97" s="143" t="n"/>
      <c r="CG97" s="144" t="n"/>
      <c r="CH97" s="143" t="n"/>
      <c r="DU97" s="144" t="n"/>
      <c r="DV97" s="2" t="n"/>
      <c r="DW97" s="2" t="n"/>
      <c r="DX97" s="2" t="n"/>
      <c r="DY97" s="2" t="n"/>
      <c r="DZ97" s="2" t="n"/>
      <c r="EA97" s="2" t="n"/>
      <c r="EB97" s="2" t="n"/>
      <c r="EC97" s="2" t="n"/>
    </row>
    <row r="98" ht="6.75" customHeight="1" s="118">
      <c r="A98" s="2" t="n"/>
      <c r="B98" s="2" t="n"/>
      <c r="C98" s="2" t="n"/>
      <c r="D98" s="2" t="n"/>
      <c r="E98" s="2" t="n"/>
      <c r="F98" s="2" t="n"/>
      <c r="G98" s="2" t="n"/>
      <c r="H98" s="2" t="n"/>
      <c r="I98" s="2" t="n"/>
      <c r="J98" s="2" t="n"/>
      <c r="K98" s="2" t="n"/>
      <c r="L98" s="2" t="n"/>
      <c r="M98" s="2" t="n"/>
      <c r="N98" s="3" t="n"/>
      <c r="O98" s="3" t="n"/>
      <c r="P98" s="3" t="n"/>
      <c r="Q98" s="3" t="n"/>
      <c r="R98" s="3" t="n"/>
      <c r="S98" s="3" t="n"/>
      <c r="T98" s="3" t="n"/>
      <c r="U98" s="3" t="n"/>
      <c r="V98" s="3" t="n"/>
      <c r="W98" s="3" t="n"/>
      <c r="X98" s="3" t="n"/>
      <c r="Y98" s="3" t="n"/>
      <c r="Z98" s="3" t="n"/>
      <c r="AA98" s="3" t="n"/>
      <c r="AB98" s="3" t="n"/>
      <c r="AC98" s="3" t="n"/>
      <c r="AD98" s="3" t="n"/>
      <c r="AE98" s="3" t="n"/>
      <c r="AF98" s="3" t="n"/>
      <c r="AG98" s="3" t="n"/>
      <c r="AH98" s="3" t="n"/>
      <c r="AI98" s="3" t="n"/>
      <c r="AJ98" s="3" t="n"/>
      <c r="AK98" s="3" t="n"/>
      <c r="AL98" s="3" t="n"/>
      <c r="AM98" s="3" t="n"/>
      <c r="AN98" s="2" t="n"/>
      <c r="AO98" s="2" t="n"/>
      <c r="AP98" s="2" t="n"/>
      <c r="AQ98" s="2" t="n"/>
      <c r="AR98" s="2" t="n"/>
      <c r="AS98" s="2" t="n"/>
      <c r="AT98" s="2" t="n"/>
      <c r="AU98" s="2" t="n"/>
      <c r="AV98" s="7" t="n"/>
      <c r="AW98" s="2" t="n"/>
      <c r="AX98" s="2" t="n"/>
      <c r="AY98" s="2" t="n"/>
      <c r="AZ98" s="2" t="n"/>
      <c r="BA98" s="2" t="n"/>
      <c r="BB98" s="2" t="n"/>
      <c r="BC98" s="2" t="n"/>
      <c r="BD98" s="2" t="n"/>
      <c r="BE98" s="2" t="n"/>
      <c r="BF98" s="2" t="n"/>
      <c r="BG98" s="2" t="n"/>
      <c r="BH98" s="2" t="n"/>
      <c r="BI98" s="8" t="n"/>
      <c r="BJ98" s="7" t="n"/>
      <c r="BK98" s="2" t="n"/>
      <c r="BL98" s="2" t="n"/>
      <c r="BM98" s="2" t="n"/>
      <c r="BN98" s="2" t="n"/>
      <c r="BO98" s="2" t="n"/>
      <c r="BP98" s="143" t="n"/>
      <c r="BV98" s="144" t="n"/>
      <c r="BW98" s="143" t="n"/>
      <c r="CG98" s="144" t="n"/>
      <c r="CH98" s="143" t="n"/>
      <c r="DU98" s="144" t="n"/>
      <c r="DV98" s="2" t="n"/>
      <c r="DW98" s="2" t="n"/>
      <c r="DX98" s="2" t="n"/>
      <c r="DY98" s="2" t="n"/>
      <c r="DZ98" s="2" t="n"/>
      <c r="EA98" s="2" t="n"/>
      <c r="EB98" s="2" t="n"/>
      <c r="EC98" s="2" t="n"/>
    </row>
    <row r="99" ht="6.75" customHeight="1" s="118">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95" t="inlineStr">
        <is>
          <t>令和</t>
        </is>
      </c>
      <c r="AD99" s="145">
        <f>IF(N(設定!$B$3)=0,"",YEAR(設定!$B$3)-2018)</f>
        <v/>
      </c>
      <c r="AG99" s="95" t="inlineStr">
        <is>
          <t>年</t>
        </is>
      </c>
      <c r="AI99" s="145">
        <f>IF(N(設定!$B$3)=0,"",MONTH(設定!$B$3))</f>
        <v/>
      </c>
      <c r="AL99" s="95" t="inlineStr">
        <is>
          <t>月</t>
        </is>
      </c>
      <c r="AN99" s="145">
        <f>IF(N(設定!$B$3)=0,"",DAY(設定!$B$3))</f>
        <v/>
      </c>
      <c r="AP99" s="95" t="inlineStr">
        <is>
          <t>日現在</t>
        </is>
      </c>
      <c r="AU99" s="12" t="n"/>
      <c r="AV99" s="7" t="n"/>
      <c r="AW99" s="2" t="n"/>
      <c r="AX99" s="2" t="n"/>
      <c r="AY99" s="2" t="n"/>
      <c r="AZ99" s="2" t="n"/>
      <c r="BA99" s="2" t="n"/>
      <c r="BB99" s="2" t="n"/>
      <c r="BC99" s="2" t="n"/>
      <c r="BD99" s="2" t="n"/>
      <c r="BE99" s="2" t="n"/>
      <c r="BF99" s="2" t="n"/>
      <c r="BG99" s="2" t="n"/>
      <c r="BH99" s="2" t="n"/>
      <c r="BI99" s="8" t="n"/>
      <c r="BJ99" s="7" t="n"/>
      <c r="BK99" s="2" t="n"/>
      <c r="BL99" s="2" t="n"/>
      <c r="BM99" s="2" t="n"/>
      <c r="BN99" s="2" t="n"/>
      <c r="BO99" s="2" t="n"/>
      <c r="BP99" s="143" t="n"/>
      <c r="BV99" s="144" t="n"/>
      <c r="BW99" s="146" t="n"/>
      <c r="BX99" s="147" t="n"/>
      <c r="BY99" s="147" t="n"/>
      <c r="BZ99" s="147" t="n"/>
      <c r="CA99" s="147" t="n"/>
      <c r="CB99" s="147" t="n"/>
      <c r="CC99" s="147" t="n"/>
      <c r="CD99" s="147" t="n"/>
      <c r="CE99" s="147" t="n"/>
      <c r="CF99" s="147" t="n"/>
      <c r="CG99" s="148" t="n"/>
      <c r="CH99" s="146" t="n"/>
      <c r="CI99" s="147" t="n"/>
      <c r="CJ99" s="147" t="n"/>
      <c r="CK99" s="147" t="n"/>
      <c r="CL99" s="147" t="n"/>
      <c r="CM99" s="147" t="n"/>
      <c r="CN99" s="147" t="n"/>
      <c r="CO99" s="147" t="n"/>
      <c r="CP99" s="147" t="n"/>
      <c r="CQ99" s="147" t="n"/>
      <c r="CR99" s="147" t="n"/>
      <c r="CS99" s="147" t="n"/>
      <c r="CT99" s="147" t="n"/>
      <c r="CU99" s="147" t="n"/>
      <c r="CV99" s="147" t="n"/>
      <c r="CW99" s="147" t="n"/>
      <c r="CX99" s="147" t="n"/>
      <c r="CY99" s="147" t="n"/>
      <c r="CZ99" s="147" t="n"/>
      <c r="DA99" s="147" t="n"/>
      <c r="DB99" s="147" t="n"/>
      <c r="DC99" s="147" t="n"/>
      <c r="DD99" s="147" t="n"/>
      <c r="DE99" s="147" t="n"/>
      <c r="DF99" s="147" t="n"/>
      <c r="DG99" s="147" t="n"/>
      <c r="DH99" s="147" t="n"/>
      <c r="DI99" s="147" t="n"/>
      <c r="DJ99" s="147" t="n"/>
      <c r="DK99" s="147" t="n"/>
      <c r="DL99" s="147" t="n"/>
      <c r="DM99" s="147" t="n"/>
      <c r="DN99" s="147" t="n"/>
      <c r="DO99" s="147" t="n"/>
      <c r="DP99" s="147" t="n"/>
      <c r="DQ99" s="147" t="n"/>
      <c r="DR99" s="147" t="n"/>
      <c r="DS99" s="147" t="n"/>
      <c r="DT99" s="147" t="n"/>
      <c r="DU99" s="148" t="n"/>
      <c r="DV99" s="2" t="n"/>
      <c r="DW99" s="2" t="n"/>
      <c r="DX99" s="2" t="n"/>
      <c r="DY99" s="2" t="n"/>
      <c r="DZ99" s="2" t="n"/>
      <c r="EA99" s="2" t="n"/>
      <c r="EB99" s="2" t="n"/>
      <c r="EC99" s="2" t="n"/>
    </row>
    <row r="100" ht="6.75" customHeight="1" s="118">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AU100" s="12" t="n"/>
      <c r="AV100" s="7" t="n"/>
      <c r="AW100" s="48" t="inlineStr">
        <is>
          <t>写真をはる位置</t>
        </is>
      </c>
      <c r="BI100" s="8" t="n"/>
      <c r="BJ100" s="7" t="n"/>
      <c r="BK100" s="2" t="n"/>
      <c r="BL100" s="2" t="n"/>
      <c r="BM100" s="2" t="n"/>
      <c r="BN100" s="2" t="n"/>
      <c r="BO100" s="2" t="n"/>
      <c r="BP100" s="143" t="n"/>
      <c r="BV100" s="144" t="n"/>
      <c r="BW100" s="149">
        <f>計算!$O$4</f>
        <v/>
      </c>
      <c r="CG100" s="144" t="n"/>
      <c r="CH100" s="150">
        <f>計算!$P$4</f>
        <v/>
      </c>
      <c r="DU100" s="144" t="n"/>
      <c r="DV100" s="2" t="n"/>
      <c r="DW100" s="2" t="n"/>
      <c r="DX100" s="2" t="n"/>
      <c r="DY100" s="2" t="n"/>
      <c r="DZ100" s="2" t="n"/>
      <c r="EA100" s="2" t="n"/>
      <c r="EB100" s="2" t="n"/>
      <c r="EC100" s="2" t="n"/>
    </row>
    <row r="101" ht="6.75" customHeight="1" s="118">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147" t="n"/>
      <c r="AA101" s="147" t="n"/>
      <c r="AB101" s="147" t="n"/>
      <c r="AC101" s="147" t="n"/>
      <c r="AD101" s="147" t="n"/>
      <c r="AE101" s="147" t="n"/>
      <c r="AF101" s="147" t="n"/>
      <c r="AG101" s="147" t="n"/>
      <c r="AH101" s="147" t="n"/>
      <c r="AI101" s="147" t="n"/>
      <c r="AJ101" s="147" t="n"/>
      <c r="AK101" s="147" t="n"/>
      <c r="AL101" s="147" t="n"/>
      <c r="AM101" s="147" t="n"/>
      <c r="AN101" s="147" t="n"/>
      <c r="AO101" s="147" t="n"/>
      <c r="AP101" s="147" t="n"/>
      <c r="AQ101" s="147" t="n"/>
      <c r="AR101" s="147" t="n"/>
      <c r="AS101" s="147" t="n"/>
      <c r="AT101" s="147" t="n"/>
      <c r="AU101" s="12" t="n"/>
      <c r="AV101" s="7" t="n"/>
      <c r="BI101" s="8" t="n"/>
      <c r="BJ101" s="7" t="n"/>
      <c r="BK101" s="2" t="n"/>
      <c r="BL101" s="2" t="n"/>
      <c r="BM101" s="2" t="n"/>
      <c r="BN101" s="2" t="n"/>
      <c r="BO101" s="2" t="n"/>
      <c r="BP101" s="143" t="n"/>
      <c r="BV101" s="144" t="n"/>
      <c r="BW101" s="143" t="n"/>
      <c r="CG101" s="144" t="n"/>
      <c r="DU101" s="144" t="n"/>
      <c r="DV101" s="2" t="n"/>
      <c r="DW101" s="2" t="n"/>
      <c r="DX101" s="2" t="n"/>
      <c r="DY101" s="2" t="n"/>
      <c r="DZ101" s="2" t="n"/>
      <c r="EA101" s="2" t="n"/>
      <c r="EB101" s="2" t="n"/>
      <c r="EC101" s="2" t="n"/>
    </row>
    <row r="102" ht="6.75" customHeight="1" s="118">
      <c r="A102" s="2" t="n"/>
      <c r="B102" s="2" t="n"/>
      <c r="C102" s="2" t="n"/>
      <c r="D102" s="2" t="n"/>
      <c r="E102" s="142" t="inlineStr">
        <is>
          <t>ふ り が な</t>
        </is>
      </c>
      <c r="F102" s="140" t="n"/>
      <c r="G102" s="140" t="n"/>
      <c r="H102" s="140" t="n"/>
      <c r="I102" s="140" t="n"/>
      <c r="J102" s="140" t="n"/>
      <c r="K102" s="141" t="n"/>
      <c r="L102" s="151">
        <f>計算!$C$4</f>
        <v/>
      </c>
      <c r="M102" s="140" t="n"/>
      <c r="N102" s="140" t="n"/>
      <c r="O102" s="140" t="n"/>
      <c r="P102" s="140" t="n"/>
      <c r="Q102" s="140" t="n"/>
      <c r="R102" s="140" t="n"/>
      <c r="S102" s="140" t="n"/>
      <c r="T102" s="140" t="n"/>
      <c r="U102" s="140" t="n"/>
      <c r="V102" s="140" t="n"/>
      <c r="W102" s="140" t="n"/>
      <c r="X102" s="140" t="n"/>
      <c r="Y102" s="140" t="n"/>
      <c r="Z102" s="140" t="n"/>
      <c r="AA102" s="140" t="n"/>
      <c r="AB102" s="140" t="n"/>
      <c r="AC102" s="140" t="n"/>
      <c r="AD102" s="140" t="n"/>
      <c r="AE102" s="140" t="n"/>
      <c r="AF102" s="140" t="n"/>
      <c r="AG102" s="140" t="n"/>
      <c r="AH102" s="140" t="n"/>
      <c r="AI102" s="140" t="n"/>
      <c r="AJ102" s="140" t="n"/>
      <c r="AK102" s="140" t="n"/>
      <c r="AL102" s="140" t="n"/>
      <c r="AM102" s="140" t="n"/>
      <c r="AN102" s="140" t="n"/>
      <c r="AO102" s="140" t="n"/>
      <c r="AP102" s="140" t="n"/>
      <c r="AQ102" s="140" t="n"/>
      <c r="AR102" s="140" t="n"/>
      <c r="AS102" s="140" t="n"/>
      <c r="AT102" s="141" t="n"/>
      <c r="AU102" s="8" t="n"/>
      <c r="AV102" s="7" t="n"/>
      <c r="AW102" s="2" t="n"/>
      <c r="AX102" s="2" t="n"/>
      <c r="AY102" s="2" t="n"/>
      <c r="AZ102" s="2" t="n"/>
      <c r="BA102" s="2" t="n"/>
      <c r="BB102" s="2" t="n"/>
      <c r="BC102" s="2" t="n"/>
      <c r="BD102" s="2" t="n"/>
      <c r="BE102" s="2" t="n"/>
      <c r="BF102" s="2" t="n"/>
      <c r="BG102" s="2" t="n"/>
      <c r="BH102" s="2" t="n"/>
      <c r="BI102" s="8" t="n"/>
      <c r="BJ102" s="7" t="n"/>
      <c r="BK102" s="2" t="n"/>
      <c r="BL102" s="2" t="n"/>
      <c r="BM102" s="2" t="n"/>
      <c r="BN102" s="2" t="n"/>
      <c r="BO102" s="2" t="n"/>
      <c r="BP102" s="143" t="n"/>
      <c r="BV102" s="144" t="n"/>
      <c r="BW102" s="143" t="n"/>
      <c r="CG102" s="144" t="n"/>
      <c r="DU102" s="144" t="n"/>
      <c r="DV102" s="2" t="n"/>
      <c r="DW102" s="2" t="n"/>
      <c r="DX102" s="2" t="n"/>
      <c r="DY102" s="2" t="n"/>
      <c r="DZ102" s="2" t="n"/>
      <c r="EA102" s="2" t="n"/>
      <c r="EB102" s="2" t="n"/>
      <c r="EC102" s="2" t="n"/>
    </row>
    <row r="103" ht="6.75" customHeight="1" s="118">
      <c r="A103" s="2" t="n"/>
      <c r="B103" s="2" t="n"/>
      <c r="C103" s="2" t="n"/>
      <c r="D103" s="2" t="n"/>
      <c r="E103" s="143" t="n"/>
      <c r="K103" s="144" t="n"/>
      <c r="AT103" s="144" t="n"/>
      <c r="AU103" s="8" t="n"/>
      <c r="AV103" s="7" t="n"/>
      <c r="AW103" s="2" t="n"/>
      <c r="AX103" s="2" t="n"/>
      <c r="AY103" s="2" t="n"/>
      <c r="AZ103" s="2" t="n"/>
      <c r="BA103" s="2" t="n"/>
      <c r="BB103" s="2" t="n"/>
      <c r="BC103" s="2" t="n"/>
      <c r="BD103" s="2" t="n"/>
      <c r="BE103" s="2" t="n"/>
      <c r="BF103" s="2" t="n"/>
      <c r="BG103" s="2" t="n"/>
      <c r="BH103" s="2" t="n"/>
      <c r="BI103" s="8" t="n"/>
      <c r="BJ103" s="7" t="n"/>
      <c r="BK103" s="2" t="n"/>
      <c r="BL103" s="2" t="n"/>
      <c r="BM103" s="2" t="n"/>
      <c r="BN103" s="2" t="n"/>
      <c r="BO103" s="2" t="n"/>
      <c r="BP103" s="143" t="n"/>
      <c r="BV103" s="144" t="n"/>
      <c r="BW103" s="143" t="n"/>
      <c r="CG103" s="144" t="n"/>
      <c r="DU103" s="144" t="n"/>
      <c r="DV103" s="2" t="n"/>
      <c r="DW103" s="2" t="n"/>
      <c r="DX103" s="2" t="n"/>
      <c r="DY103" s="2" t="n"/>
      <c r="DZ103" s="2" t="n"/>
      <c r="EA103" s="2" t="n"/>
      <c r="EB103" s="2" t="n"/>
      <c r="EC103" s="2" t="n"/>
    </row>
    <row r="104" ht="6.75" customHeight="1" s="118">
      <c r="A104" s="2" t="n"/>
      <c r="B104" s="2" t="n"/>
      <c r="C104" s="2" t="n"/>
      <c r="D104" s="2" t="n"/>
      <c r="E104" s="143" t="n"/>
      <c r="K104" s="144" t="n"/>
      <c r="AT104" s="144" t="n"/>
      <c r="AU104" s="8" t="n"/>
      <c r="AV104" s="7" t="n"/>
      <c r="AW104" s="2" t="n"/>
      <c r="AX104" s="2" t="n"/>
      <c r="AY104" s="2" t="n"/>
      <c r="AZ104" s="2" t="n"/>
      <c r="BA104" s="2" t="n"/>
      <c r="BB104" s="2" t="n"/>
      <c r="BC104" s="2" t="n"/>
      <c r="BD104" s="2" t="n"/>
      <c r="BE104" s="2" t="n"/>
      <c r="BF104" s="2" t="n"/>
      <c r="BG104" s="2" t="n"/>
      <c r="BH104" s="2" t="n"/>
      <c r="BI104" s="8" t="n"/>
      <c r="BJ104" s="7" t="n"/>
      <c r="BK104" s="2" t="n"/>
      <c r="BL104" s="2" t="n"/>
      <c r="BM104" s="2" t="n"/>
      <c r="BN104" s="2" t="n"/>
      <c r="BO104" s="2" t="n"/>
      <c r="BP104" s="143" t="n"/>
      <c r="BV104" s="144" t="n"/>
      <c r="BW104" s="149">
        <f>計算!$Q$4</f>
        <v/>
      </c>
      <c r="CG104" s="144" t="n"/>
      <c r="CH104" s="150">
        <f>計算!$R$4</f>
        <v/>
      </c>
      <c r="DU104" s="144" t="n"/>
      <c r="DV104" s="2" t="n"/>
      <c r="DW104" s="2" t="n"/>
      <c r="DX104" s="2" t="n"/>
      <c r="DY104" s="2" t="n"/>
      <c r="DZ104" s="2" t="n"/>
      <c r="EA104" s="2" t="n"/>
      <c r="EB104" s="2" t="n"/>
      <c r="EC104" s="2" t="n"/>
    </row>
    <row r="105" ht="6.75" customHeight="1" s="118">
      <c r="A105" s="2" t="n"/>
      <c r="B105" s="2" t="n"/>
      <c r="C105" s="2" t="n"/>
      <c r="D105" s="2" t="n"/>
      <c r="E105" s="146" t="n"/>
      <c r="F105" s="147" t="n"/>
      <c r="G105" s="147" t="n"/>
      <c r="H105" s="147" t="n"/>
      <c r="I105" s="147" t="n"/>
      <c r="J105" s="147" t="n"/>
      <c r="K105" s="148" t="n"/>
      <c r="L105" s="147" t="n"/>
      <c r="M105" s="147" t="n"/>
      <c r="N105" s="147" t="n"/>
      <c r="O105" s="147" t="n"/>
      <c r="P105" s="147" t="n"/>
      <c r="Q105" s="147" t="n"/>
      <c r="R105" s="147" t="n"/>
      <c r="S105" s="147" t="n"/>
      <c r="T105" s="147" t="n"/>
      <c r="U105" s="147" t="n"/>
      <c r="V105" s="147" t="n"/>
      <c r="W105" s="147" t="n"/>
      <c r="X105" s="147" t="n"/>
      <c r="Y105" s="147" t="n"/>
      <c r="Z105" s="147" t="n"/>
      <c r="AA105" s="147" t="n"/>
      <c r="AB105" s="147" t="n"/>
      <c r="AC105" s="147" t="n"/>
      <c r="AD105" s="147" t="n"/>
      <c r="AE105" s="147" t="n"/>
      <c r="AF105" s="147" t="n"/>
      <c r="AG105" s="147" t="n"/>
      <c r="AH105" s="147" t="n"/>
      <c r="AI105" s="147" t="n"/>
      <c r="AJ105" s="147" t="n"/>
      <c r="AK105" s="147" t="n"/>
      <c r="AL105" s="147" t="n"/>
      <c r="AM105" s="147" t="n"/>
      <c r="AN105" s="147" t="n"/>
      <c r="AO105" s="147" t="n"/>
      <c r="AP105" s="147" t="n"/>
      <c r="AQ105" s="147" t="n"/>
      <c r="AR105" s="147" t="n"/>
      <c r="AS105" s="147" t="n"/>
      <c r="AT105" s="148" t="n"/>
      <c r="AU105" s="8" t="n"/>
      <c r="AV105" s="7" t="n"/>
      <c r="AW105" s="2" t="n"/>
      <c r="AX105" s="2" t="n"/>
      <c r="AY105" s="2" t="n"/>
      <c r="AZ105" s="2" t="n"/>
      <c r="BA105" s="2" t="n"/>
      <c r="BB105" s="2" t="n"/>
      <c r="BC105" s="2" t="n"/>
      <c r="BD105" s="2" t="n"/>
      <c r="BE105" s="2" t="n"/>
      <c r="BF105" s="2" t="n"/>
      <c r="BG105" s="2" t="n"/>
      <c r="BH105" s="2" t="n"/>
      <c r="BI105" s="8" t="n"/>
      <c r="BJ105" s="7" t="n"/>
      <c r="BK105" s="2" t="n"/>
      <c r="BL105" s="2" t="n"/>
      <c r="BM105" s="2" t="n"/>
      <c r="BN105" s="2" t="n"/>
      <c r="BO105" s="2" t="n"/>
      <c r="BP105" s="143" t="n"/>
      <c r="BV105" s="144" t="n"/>
      <c r="BW105" s="143" t="n"/>
      <c r="CG105" s="144" t="n"/>
      <c r="DU105" s="144" t="n"/>
      <c r="DV105" s="2" t="n"/>
      <c r="DW105" s="2" t="n"/>
      <c r="DX105" s="2" t="n"/>
      <c r="DY105" s="2" t="n"/>
      <c r="DZ105" s="2" t="n"/>
      <c r="EA105" s="2" t="n"/>
      <c r="EB105" s="2" t="n"/>
      <c r="EC105" s="2" t="n"/>
    </row>
    <row r="106" ht="6.75" customHeight="1" s="118">
      <c r="A106" s="2" t="n"/>
      <c r="B106" s="2" t="n"/>
      <c r="C106" s="2" t="n"/>
      <c r="D106" s="2" t="n"/>
      <c r="E106" s="152" t="inlineStr">
        <is>
          <t>名　前</t>
        </is>
      </c>
      <c r="F106" s="140" t="n"/>
      <c r="G106" s="140" t="n"/>
      <c r="H106" s="140" t="n"/>
      <c r="I106" s="140" t="n"/>
      <c r="J106" s="140" t="n"/>
      <c r="K106" s="141" t="n"/>
      <c r="L106" s="153">
        <f>計算!$B$4</f>
        <v/>
      </c>
      <c r="M106" s="140" t="n"/>
      <c r="N106" s="140" t="n"/>
      <c r="O106" s="140" t="n"/>
      <c r="P106" s="140" t="n"/>
      <c r="Q106" s="140" t="n"/>
      <c r="R106" s="140" t="n"/>
      <c r="S106" s="140" t="n"/>
      <c r="T106" s="140" t="n"/>
      <c r="U106" s="140" t="n"/>
      <c r="V106" s="140" t="n"/>
      <c r="W106" s="140" t="n"/>
      <c r="X106" s="140" t="n"/>
      <c r="Y106" s="140" t="n"/>
      <c r="Z106" s="140" t="n"/>
      <c r="AA106" s="140" t="n"/>
      <c r="AB106" s="140" t="n"/>
      <c r="AC106" s="140" t="n"/>
      <c r="AD106" s="140" t="n"/>
      <c r="AE106" s="140" t="n"/>
      <c r="AF106" s="140" t="n"/>
      <c r="AG106" s="140" t="n"/>
      <c r="AH106" s="140" t="n"/>
      <c r="AI106" s="140" t="n"/>
      <c r="AJ106" s="140" t="n"/>
      <c r="AK106" s="140" t="n"/>
      <c r="AL106" s="140" t="n"/>
      <c r="AM106" s="140" t="n"/>
      <c r="AN106" s="140" t="n"/>
      <c r="AO106" s="140" t="n"/>
      <c r="AP106" s="140" t="n"/>
      <c r="AQ106" s="140" t="n"/>
      <c r="AR106" s="140" t="n"/>
      <c r="AS106" s="140" t="n"/>
      <c r="AT106" s="141" t="n"/>
      <c r="AU106" s="8" t="n"/>
      <c r="AV106" s="7" t="n"/>
      <c r="AW106" s="2" t="n"/>
      <c r="AX106" s="2" t="n"/>
      <c r="AY106" s="2" t="n"/>
      <c r="AZ106" s="2" t="n"/>
      <c r="BA106" s="2" t="n"/>
      <c r="BB106" s="2" t="n"/>
      <c r="BC106" s="2" t="n"/>
      <c r="BD106" s="2" t="n"/>
      <c r="BE106" s="2" t="n"/>
      <c r="BF106" s="2" t="n"/>
      <c r="BG106" s="2" t="n"/>
      <c r="BH106" s="2" t="n"/>
      <c r="BI106" s="8" t="n"/>
      <c r="BJ106" s="7" t="n"/>
      <c r="BK106" s="2" t="n"/>
      <c r="BL106" s="2" t="n"/>
      <c r="BM106" s="2" t="n"/>
      <c r="BN106" s="2" t="n"/>
      <c r="BO106" s="2" t="n"/>
      <c r="BP106" s="143" t="n"/>
      <c r="BV106" s="144" t="n"/>
      <c r="BW106" s="143" t="n"/>
      <c r="CG106" s="144" t="n"/>
      <c r="DU106" s="144" t="n"/>
      <c r="DV106" s="2" t="n"/>
      <c r="DW106" s="2" t="n"/>
      <c r="DX106" s="2" t="n"/>
      <c r="DY106" s="2" t="n"/>
      <c r="DZ106" s="2" t="n"/>
      <c r="EA106" s="2" t="n"/>
      <c r="EB106" s="2" t="n"/>
      <c r="EC106" s="2" t="n"/>
    </row>
    <row r="107" ht="6.75" customHeight="1" s="118">
      <c r="A107" s="2" t="n"/>
      <c r="B107" s="2" t="n"/>
      <c r="C107" s="2" t="n"/>
      <c r="D107" s="2" t="n"/>
      <c r="E107" s="143" t="n"/>
      <c r="K107" s="144" t="n"/>
      <c r="L107" s="143" t="n"/>
      <c r="AT107" s="144" t="n"/>
      <c r="AU107" s="8" t="n"/>
      <c r="AV107" s="7" t="n"/>
      <c r="AW107" s="2" t="n"/>
      <c r="AX107" s="52" t="inlineStr">
        <is>
          <t>（30×40mm）</t>
        </is>
      </c>
      <c r="BH107" s="2" t="n"/>
      <c r="BI107" s="8" t="n"/>
      <c r="BJ107" s="7" t="n"/>
      <c r="BK107" s="2" t="n"/>
      <c r="BL107" s="2" t="n"/>
      <c r="BM107" s="2" t="n"/>
      <c r="BN107" s="2" t="n"/>
      <c r="BO107" s="2" t="n"/>
      <c r="BP107" s="143" t="n"/>
      <c r="BV107" s="144" t="n"/>
      <c r="BW107" s="143" t="n"/>
      <c r="CG107" s="144" t="n"/>
      <c r="DU107" s="144" t="n"/>
      <c r="DV107" s="2" t="n"/>
      <c r="DW107" s="2" t="n"/>
      <c r="DX107" s="2" t="n"/>
      <c r="DY107" s="2" t="n"/>
      <c r="DZ107" s="2" t="n"/>
      <c r="EA107" s="2" t="n"/>
      <c r="EB107" s="2" t="n"/>
      <c r="EC107" s="2" t="n"/>
    </row>
    <row r="108" ht="6.75" customHeight="1" s="118">
      <c r="A108" s="2" t="n"/>
      <c r="B108" s="2" t="n"/>
      <c r="C108" s="2" t="n"/>
      <c r="D108" s="2" t="n"/>
      <c r="E108" s="143" t="n"/>
      <c r="K108" s="144" t="n"/>
      <c r="L108" s="143" t="n"/>
      <c r="AT108" s="144" t="n"/>
      <c r="AU108" s="8" t="n"/>
      <c r="AV108" s="7" t="n"/>
      <c r="AW108" s="2" t="n"/>
      <c r="BH108" s="2" t="n"/>
      <c r="BI108" s="8" t="n"/>
      <c r="BJ108" s="7" t="n"/>
      <c r="BK108" s="2" t="n"/>
      <c r="BL108" s="2" t="n"/>
      <c r="BM108" s="2" t="n"/>
      <c r="BN108" s="2" t="n"/>
      <c r="BO108" s="2" t="n"/>
      <c r="BP108" s="143" t="n"/>
      <c r="BV108" s="144" t="n"/>
      <c r="BW108" s="149">
        <f>計算!$S$4</f>
        <v/>
      </c>
      <c r="CG108" s="144" t="n"/>
      <c r="CH108" s="150">
        <f>計算!$T$4</f>
        <v/>
      </c>
      <c r="DU108" s="144" t="n"/>
      <c r="DV108" s="2" t="n"/>
      <c r="DW108" s="2" t="n"/>
      <c r="DX108" s="2" t="n"/>
      <c r="DY108" s="2" t="n"/>
      <c r="DZ108" s="2" t="n"/>
      <c r="EA108" s="2" t="n"/>
      <c r="EB108" s="2" t="n"/>
      <c r="EC108" s="2" t="n"/>
    </row>
    <row r="109" ht="6.75" customHeight="1" s="118">
      <c r="A109" s="2" t="n"/>
      <c r="B109" s="2" t="n"/>
      <c r="C109" s="2" t="n"/>
      <c r="D109" s="2" t="n"/>
      <c r="E109" s="143" t="n"/>
      <c r="K109" s="144" t="n"/>
      <c r="L109" s="143" t="n"/>
      <c r="AT109" s="144" t="n"/>
      <c r="AU109" s="8" t="n"/>
      <c r="AV109" s="7" t="n"/>
      <c r="AW109" s="2" t="n"/>
      <c r="AX109" s="2" t="n"/>
      <c r="AY109" s="2" t="n"/>
      <c r="AZ109" s="2" t="n"/>
      <c r="BA109" s="2" t="n"/>
      <c r="BB109" s="2" t="n"/>
      <c r="BC109" s="2" t="n"/>
      <c r="BD109" s="2" t="n"/>
      <c r="BE109" s="2" t="n"/>
      <c r="BF109" s="2" t="n"/>
      <c r="BG109" s="2" t="n"/>
      <c r="BH109" s="2" t="n"/>
      <c r="BI109" s="8" t="n"/>
      <c r="BJ109" s="7" t="n"/>
      <c r="BK109" s="2" t="n"/>
      <c r="BL109" s="2" t="n"/>
      <c r="BM109" s="2" t="n"/>
      <c r="BN109" s="2" t="n"/>
      <c r="BO109" s="2" t="n"/>
      <c r="BP109" s="143" t="n"/>
      <c r="BV109" s="144" t="n"/>
      <c r="BW109" s="143" t="n"/>
      <c r="CG109" s="144" t="n"/>
      <c r="DU109" s="144" t="n"/>
      <c r="DV109" s="2" t="n"/>
      <c r="DW109" s="2" t="n"/>
      <c r="DX109" s="2" t="n"/>
      <c r="DY109" s="2" t="n"/>
      <c r="DZ109" s="2" t="n"/>
      <c r="EA109" s="2" t="n"/>
      <c r="EB109" s="2" t="n"/>
      <c r="EC109" s="2" t="n"/>
    </row>
    <row r="110" ht="6.75" customHeight="1" s="118">
      <c r="A110" s="2" t="n"/>
      <c r="B110" s="2" t="n"/>
      <c r="C110" s="2" t="n"/>
      <c r="D110" s="2" t="n"/>
      <c r="E110" s="143" t="n"/>
      <c r="K110" s="144" t="n"/>
      <c r="L110" s="143" t="n"/>
      <c r="AT110" s="144" t="n"/>
      <c r="AU110" s="8" t="n"/>
      <c r="AV110" s="7" t="n"/>
      <c r="AW110" s="2" t="n"/>
      <c r="AX110" s="2" t="n"/>
      <c r="AY110" s="2" t="n"/>
      <c r="AZ110" s="2" t="n"/>
      <c r="BA110" s="2" t="n"/>
      <c r="BB110" s="2" t="n"/>
      <c r="BC110" s="2" t="n"/>
      <c r="BD110" s="2" t="n"/>
      <c r="BE110" s="2" t="n"/>
      <c r="BF110" s="2" t="n"/>
      <c r="BG110" s="2" t="n"/>
      <c r="BH110" s="2" t="n"/>
      <c r="BI110" s="8" t="n"/>
      <c r="BJ110" s="7" t="n"/>
      <c r="BK110" s="2" t="n"/>
      <c r="BL110" s="2" t="n"/>
      <c r="BM110" s="2" t="n"/>
      <c r="BN110" s="2" t="n"/>
      <c r="BO110" s="2" t="n"/>
      <c r="BP110" s="143" t="n"/>
      <c r="BV110" s="144" t="n"/>
      <c r="BW110" s="143" t="n"/>
      <c r="CG110" s="144" t="n"/>
      <c r="DU110" s="144" t="n"/>
      <c r="DV110" s="2" t="n"/>
      <c r="DW110" s="2" t="n"/>
      <c r="DX110" s="2" t="n"/>
      <c r="DY110" s="2" t="n"/>
      <c r="DZ110" s="2" t="n"/>
      <c r="EA110" s="2" t="n"/>
      <c r="EB110" s="2" t="n"/>
      <c r="EC110" s="2" t="n"/>
    </row>
    <row r="111" ht="4.5" customHeight="1" s="118">
      <c r="A111" s="2" t="n"/>
      <c r="B111" s="2" t="n"/>
      <c r="C111" s="2" t="n"/>
      <c r="D111" s="2" t="n"/>
      <c r="E111" s="146" t="n"/>
      <c r="F111" s="147" t="n"/>
      <c r="G111" s="147" t="n"/>
      <c r="H111" s="147" t="n"/>
      <c r="I111" s="147" t="n"/>
      <c r="J111" s="147" t="n"/>
      <c r="K111" s="148" t="n"/>
      <c r="L111" s="146" t="n"/>
      <c r="M111" s="147" t="n"/>
      <c r="N111" s="147" t="n"/>
      <c r="O111" s="147" t="n"/>
      <c r="P111" s="147" t="n"/>
      <c r="Q111" s="147" t="n"/>
      <c r="R111" s="147" t="n"/>
      <c r="S111" s="147" t="n"/>
      <c r="T111" s="147" t="n"/>
      <c r="U111" s="147" t="n"/>
      <c r="V111" s="147" t="n"/>
      <c r="W111" s="147" t="n"/>
      <c r="X111" s="147" t="n"/>
      <c r="Y111" s="147" t="n"/>
      <c r="Z111" s="147" t="n"/>
      <c r="AA111" s="147" t="n"/>
      <c r="AB111" s="147" t="n"/>
      <c r="AC111" s="147" t="n"/>
      <c r="AD111" s="147" t="n"/>
      <c r="AE111" s="147" t="n"/>
      <c r="AF111" s="147" t="n"/>
      <c r="AG111" s="147" t="n"/>
      <c r="AH111" s="147" t="n"/>
      <c r="AI111" s="147" t="n"/>
      <c r="AJ111" s="147" t="n"/>
      <c r="AK111" s="147" t="n"/>
      <c r="AL111" s="147" t="n"/>
      <c r="AM111" s="147" t="n"/>
      <c r="AN111" s="147" t="n"/>
      <c r="AO111" s="147" t="n"/>
      <c r="AP111" s="147" t="n"/>
      <c r="AQ111" s="147" t="n"/>
      <c r="AR111" s="147" t="n"/>
      <c r="AS111" s="147" t="n"/>
      <c r="AT111" s="148" t="n"/>
      <c r="AU111" s="8" t="n"/>
      <c r="AV111" s="7" t="n"/>
      <c r="AW111" s="2" t="n"/>
      <c r="AX111" s="2" t="n"/>
      <c r="AY111" s="2" t="n"/>
      <c r="AZ111" s="2" t="n"/>
      <c r="BA111" s="2" t="n"/>
      <c r="BB111" s="2" t="n"/>
      <c r="BC111" s="2" t="n"/>
      <c r="BD111" s="2" t="n"/>
      <c r="BE111" s="2" t="n"/>
      <c r="BF111" s="2" t="n"/>
      <c r="BG111" s="2" t="n"/>
      <c r="BH111" s="2" t="n"/>
      <c r="BI111" s="8" t="n"/>
      <c r="BJ111" s="7" t="n"/>
      <c r="BK111" s="2" t="n"/>
      <c r="BL111" s="2" t="n"/>
      <c r="BM111" s="2" t="n"/>
      <c r="BN111" s="2" t="n"/>
      <c r="BO111" s="2" t="n"/>
      <c r="BP111" s="143" t="n"/>
      <c r="BV111" s="144" t="n"/>
      <c r="BW111" s="143" t="n"/>
      <c r="CG111" s="144" t="n"/>
      <c r="DU111" s="144" t="n"/>
      <c r="DV111" s="2" t="n"/>
      <c r="DW111" s="2" t="n"/>
      <c r="DX111" s="2" t="n"/>
      <c r="DY111" s="2" t="n"/>
      <c r="DZ111" s="2" t="n"/>
      <c r="EA111" s="2" t="n"/>
      <c r="EB111" s="2" t="n"/>
      <c r="EC111" s="2" t="n"/>
    </row>
    <row r="112" ht="6.75" customHeight="1" s="118">
      <c r="A112" s="2" t="n"/>
      <c r="B112" s="2" t="n"/>
      <c r="C112" s="2" t="n"/>
      <c r="D112" s="2" t="n"/>
      <c r="E112" s="152" t="inlineStr">
        <is>
          <t>生年月日</t>
        </is>
      </c>
      <c r="F112" s="140" t="n"/>
      <c r="G112" s="140" t="n"/>
      <c r="H112" s="140" t="n"/>
      <c r="I112" s="140" t="n"/>
      <c r="J112" s="140" t="n"/>
      <c r="K112" s="141" t="n"/>
      <c r="L112" s="154" t="inlineStr">
        <is>
          <t>昭和 ・ 平成</t>
        </is>
      </c>
      <c r="M112" s="140" t="n"/>
      <c r="N112" s="140" t="n"/>
      <c r="O112" s="140" t="n"/>
      <c r="P112" s="140" t="n"/>
      <c r="Q112" s="140" t="n"/>
      <c r="R112" s="140" t="n"/>
      <c r="S112" s="140" t="n"/>
      <c r="T112" s="140" t="n"/>
      <c r="U112" s="140" t="n"/>
      <c r="V112" s="155">
        <f>計算!$D$4</f>
        <v/>
      </c>
      <c r="W112" s="140" t="n"/>
      <c r="X112" s="156" t="inlineStr">
        <is>
          <t>年</t>
        </is>
      </c>
      <c r="Y112" s="140" t="n"/>
      <c r="Z112" s="155">
        <f>計算!$E$4</f>
        <v/>
      </c>
      <c r="AA112" s="140" t="n"/>
      <c r="AB112" s="140" t="n"/>
      <c r="AC112" s="156" t="inlineStr">
        <is>
          <t>月</t>
        </is>
      </c>
      <c r="AD112" s="140" t="n"/>
      <c r="AE112" s="155">
        <f>計算!$F$4</f>
        <v/>
      </c>
      <c r="AF112" s="140" t="n"/>
      <c r="AG112" s="140" t="n"/>
      <c r="AH112" s="156" t="inlineStr">
        <is>
          <t>日　生 （満</t>
        </is>
      </c>
      <c r="AI112" s="140" t="n"/>
      <c r="AJ112" s="140" t="n"/>
      <c r="AK112" s="140" t="n"/>
      <c r="AL112" s="140" t="n"/>
      <c r="AM112" s="140" t="n"/>
      <c r="AN112" s="140" t="n"/>
      <c r="AO112" s="140" t="n"/>
      <c r="AP112" s="157">
        <f>計算!$G$4</f>
        <v/>
      </c>
      <c r="AQ112" s="140" t="n"/>
      <c r="AR112" s="158" t="inlineStr">
        <is>
          <t>歳）</t>
        </is>
      </c>
      <c r="AS112" s="140" t="n"/>
      <c r="AT112" s="141" t="n"/>
      <c r="AU112" s="8" t="n"/>
      <c r="AV112" s="7" t="n"/>
      <c r="AW112" s="2" t="n"/>
      <c r="AX112" s="2" t="n"/>
      <c r="AY112" s="2" t="n"/>
      <c r="AZ112" s="2" t="n"/>
      <c r="BA112" s="2" t="n"/>
      <c r="BB112" s="2" t="n"/>
      <c r="BC112" s="2" t="n"/>
      <c r="BD112" s="2" t="n"/>
      <c r="BE112" s="2" t="n"/>
      <c r="BF112" s="2" t="n"/>
      <c r="BG112" s="2" t="n"/>
      <c r="BH112" s="2" t="n"/>
      <c r="BI112" s="8" t="n"/>
      <c r="BJ112" s="7" t="n"/>
      <c r="BK112" s="2" t="n"/>
      <c r="BL112" s="2" t="n"/>
      <c r="BM112" s="2" t="n"/>
      <c r="BN112" s="2" t="n"/>
      <c r="BO112" s="2" t="n"/>
      <c r="BP112" s="143" t="n"/>
      <c r="BV112" s="144" t="n"/>
      <c r="BW112" s="149">
        <f>計算!$U$4</f>
        <v/>
      </c>
      <c r="CG112" s="144" t="n"/>
      <c r="CH112" s="150">
        <f>計算!$V$4</f>
        <v/>
      </c>
      <c r="DU112" s="144" t="n"/>
      <c r="DV112" s="2" t="n"/>
      <c r="DW112" s="2" t="n"/>
      <c r="DX112" s="2" t="n"/>
      <c r="DY112" s="2" t="n"/>
      <c r="DZ112" s="2" t="n"/>
      <c r="EA112" s="2" t="n"/>
      <c r="EB112" s="2" t="n"/>
      <c r="EC112" s="2" t="n"/>
    </row>
    <row r="113" ht="6.75" customHeight="1" s="118">
      <c r="A113" s="2" t="n"/>
      <c r="B113" s="2" t="n"/>
      <c r="C113" s="2" t="n"/>
      <c r="D113" s="2" t="n"/>
      <c r="E113" s="143" t="n"/>
      <c r="K113" s="144" t="n"/>
      <c r="L113" s="143" t="n"/>
      <c r="AT113" s="144" t="n"/>
      <c r="AU113" s="8" t="n"/>
      <c r="AV113" s="7" t="n"/>
      <c r="AW113" s="2" t="n"/>
      <c r="AX113" s="2" t="n"/>
      <c r="AY113" s="2" t="n"/>
      <c r="AZ113" s="2" t="n"/>
      <c r="BA113" s="2" t="n"/>
      <c r="BB113" s="2" t="n"/>
      <c r="BC113" s="2" t="n"/>
      <c r="BD113" s="2" t="n"/>
      <c r="BE113" s="2" t="n"/>
      <c r="BF113" s="2" t="n"/>
      <c r="BG113" s="2" t="n"/>
      <c r="BH113" s="2" t="n"/>
      <c r="BI113" s="8" t="n"/>
      <c r="BJ113" s="7" t="n"/>
      <c r="BK113" s="2" t="n"/>
      <c r="BL113" s="2" t="n"/>
      <c r="BM113" s="2" t="n"/>
      <c r="BN113" s="2" t="n"/>
      <c r="BO113" s="2" t="n"/>
      <c r="BP113" s="143" t="n"/>
      <c r="BV113" s="144" t="n"/>
      <c r="BW113" s="143" t="n"/>
      <c r="CG113" s="144" t="n"/>
      <c r="DU113" s="144" t="n"/>
      <c r="DV113" s="2" t="n"/>
      <c r="DW113" s="2" t="n"/>
      <c r="DX113" s="2" t="n"/>
      <c r="DY113" s="2" t="n"/>
      <c r="DZ113" s="2" t="n"/>
      <c r="EA113" s="2" t="n"/>
      <c r="EB113" s="2" t="n"/>
      <c r="EC113" s="2" t="n"/>
    </row>
    <row r="114" ht="6.75" customHeight="1" s="118">
      <c r="A114" s="2" t="n"/>
      <c r="B114" s="2" t="n"/>
      <c r="C114" s="2" t="n"/>
      <c r="D114" s="2" t="n"/>
      <c r="E114" s="143" t="n"/>
      <c r="K114" s="144" t="n"/>
      <c r="L114" s="143" t="n"/>
      <c r="AT114" s="144" t="n"/>
      <c r="AU114" s="8" t="n"/>
      <c r="AV114" s="16" t="n"/>
      <c r="AW114" s="14" t="n"/>
      <c r="AX114" s="14" t="n"/>
      <c r="AY114" s="14" t="n"/>
      <c r="AZ114" s="14" t="n"/>
      <c r="BA114" s="14" t="n"/>
      <c r="BB114" s="14" t="n"/>
      <c r="BC114" s="14" t="n"/>
      <c r="BD114" s="14" t="n"/>
      <c r="BE114" s="14" t="n"/>
      <c r="BF114" s="14" t="n"/>
      <c r="BG114" s="14" t="n"/>
      <c r="BH114" s="14" t="n"/>
      <c r="BI114" s="15" t="n"/>
      <c r="BJ114" s="7" t="n"/>
      <c r="BK114" s="2" t="n"/>
      <c r="BL114" s="2" t="n"/>
      <c r="BM114" s="2" t="n"/>
      <c r="BN114" s="2" t="n"/>
      <c r="BO114" s="2" t="n"/>
      <c r="BP114" s="143" t="n"/>
      <c r="BV114" s="144" t="n"/>
      <c r="BW114" s="143" t="n"/>
      <c r="CG114" s="144" t="n"/>
      <c r="DU114" s="144" t="n"/>
      <c r="DV114" s="2" t="n"/>
      <c r="DW114" s="2" t="n"/>
      <c r="DX114" s="2" t="n"/>
      <c r="DY114" s="2" t="n"/>
      <c r="DZ114" s="2" t="n"/>
      <c r="EA114" s="2" t="n"/>
      <c r="EB114" s="2" t="n"/>
      <c r="EC114" s="2" t="n"/>
    </row>
    <row r="115" ht="3.75" customHeight="1" s="118">
      <c r="A115" s="2" t="n"/>
      <c r="B115" s="2" t="n"/>
      <c r="C115" s="2" t="n"/>
      <c r="D115" s="2" t="n"/>
      <c r="E115" s="146" t="n"/>
      <c r="F115" s="147" t="n"/>
      <c r="G115" s="147" t="n"/>
      <c r="H115" s="147" t="n"/>
      <c r="I115" s="147" t="n"/>
      <c r="J115" s="147" t="n"/>
      <c r="K115" s="148" t="n"/>
      <c r="L115" s="146" t="n"/>
      <c r="M115" s="147" t="n"/>
      <c r="N115" s="147" t="n"/>
      <c r="O115" s="147" t="n"/>
      <c r="P115" s="147" t="n"/>
      <c r="Q115" s="147" t="n"/>
      <c r="R115" s="147" t="n"/>
      <c r="S115" s="147" t="n"/>
      <c r="T115" s="147" t="n"/>
      <c r="U115" s="147" t="n"/>
      <c r="X115" s="147" t="n"/>
      <c r="Y115" s="147" t="n"/>
      <c r="AC115" s="147" t="n"/>
      <c r="AD115" s="147" t="n"/>
      <c r="AH115" s="147" t="n"/>
      <c r="AI115" s="147" t="n"/>
      <c r="AJ115" s="147" t="n"/>
      <c r="AK115" s="147" t="n"/>
      <c r="AL115" s="147" t="n"/>
      <c r="AM115" s="147" t="n"/>
      <c r="AN115" s="147" t="n"/>
      <c r="AO115" s="147" t="n"/>
      <c r="AP115" s="147" t="n"/>
      <c r="AQ115" s="147" t="n"/>
      <c r="AR115" s="147" t="n"/>
      <c r="AS115" s="147" t="n"/>
      <c r="AT115" s="148" t="n"/>
      <c r="AU115" s="2" t="n"/>
      <c r="AV115" s="21" t="n"/>
      <c r="AW115" s="2" t="n"/>
      <c r="AX115" s="2" t="n"/>
      <c r="AY115" s="2" t="n"/>
      <c r="AZ115" s="2" t="n"/>
      <c r="BA115" s="2" t="n"/>
      <c r="BB115" s="2" t="n"/>
      <c r="BC115" s="2" t="n"/>
      <c r="BD115" s="2" t="n"/>
      <c r="BE115" s="2" t="n"/>
      <c r="BF115" s="2" t="n"/>
      <c r="BG115" s="2" t="n"/>
      <c r="BH115" s="2" t="n"/>
      <c r="BI115" s="2" t="n"/>
      <c r="BJ115" s="2" t="n"/>
      <c r="BK115" s="2" t="n"/>
      <c r="BL115" s="2" t="n"/>
      <c r="BM115" s="2" t="n"/>
      <c r="BN115" s="2" t="n"/>
      <c r="BO115" s="2" t="n"/>
      <c r="BP115" s="143" t="n"/>
      <c r="BV115" s="144" t="n"/>
      <c r="BW115" s="143" t="n"/>
      <c r="CG115" s="144" t="n"/>
      <c r="DU115" s="144" t="n"/>
      <c r="DV115" s="2" t="n"/>
      <c r="DW115" s="2" t="n"/>
      <c r="DX115" s="2" t="n"/>
      <c r="DY115" s="2" t="n"/>
      <c r="DZ115" s="2" t="n"/>
      <c r="EA115" s="2" t="n"/>
      <c r="EB115" s="2" t="n"/>
      <c r="EC115" s="2" t="n"/>
    </row>
    <row r="116" ht="6.75" customHeight="1" s="118">
      <c r="A116" s="2" t="n"/>
      <c r="B116" s="2" t="n"/>
      <c r="C116" s="2" t="n"/>
      <c r="D116" s="2" t="n"/>
      <c r="E116" s="159" t="inlineStr">
        <is>
          <t>ふ り が な</t>
        </is>
      </c>
      <c r="F116" s="140" t="n"/>
      <c r="G116" s="140" t="n"/>
      <c r="H116" s="140" t="n"/>
      <c r="I116" s="140" t="n"/>
      <c r="J116" s="140" t="n"/>
      <c r="K116" s="141" t="n"/>
      <c r="L116" s="160">
        <f>計算!$J$4</f>
        <v/>
      </c>
      <c r="M116" s="140" t="n"/>
      <c r="N116" s="140" t="n"/>
      <c r="O116" s="140" t="n"/>
      <c r="P116" s="140" t="n"/>
      <c r="Q116" s="140" t="n"/>
      <c r="R116" s="140" t="n"/>
      <c r="S116" s="140" t="n"/>
      <c r="T116" s="140" t="n"/>
      <c r="U116" s="140" t="n"/>
      <c r="V116" s="140" t="n"/>
      <c r="W116" s="140" t="n"/>
      <c r="X116" s="140" t="n"/>
      <c r="Y116" s="140" t="n"/>
      <c r="Z116" s="140" t="n"/>
      <c r="AA116" s="140" t="n"/>
      <c r="AB116" s="140" t="n"/>
      <c r="AC116" s="140" t="n"/>
      <c r="AD116" s="140" t="n"/>
      <c r="AE116" s="140" t="n"/>
      <c r="AF116" s="140" t="n"/>
      <c r="AG116" s="140" t="n"/>
      <c r="AH116" s="140" t="n"/>
      <c r="AI116" s="140" t="n"/>
      <c r="AJ116" s="140" t="n"/>
      <c r="AK116" s="140" t="n"/>
      <c r="AL116" s="140" t="n"/>
      <c r="AM116" s="140" t="n"/>
      <c r="AN116" s="140" t="n"/>
      <c r="AO116" s="140" t="n"/>
      <c r="AP116" s="140" t="n"/>
      <c r="AQ116" s="140" t="n"/>
      <c r="AR116" s="140" t="n"/>
      <c r="AS116" s="140" t="n"/>
      <c r="AT116" s="140" t="n"/>
      <c r="AU116" s="140" t="n"/>
      <c r="AV116" s="140" t="n"/>
      <c r="AW116" s="140" t="n"/>
      <c r="AX116" s="140" t="n"/>
      <c r="AY116" s="140" t="n"/>
      <c r="AZ116" s="140" t="n"/>
      <c r="BA116" s="140" t="n"/>
      <c r="BB116" s="140" t="n"/>
      <c r="BC116" s="140" t="n"/>
      <c r="BD116" s="140" t="n"/>
      <c r="BE116" s="140" t="n"/>
      <c r="BF116" s="140" t="n"/>
      <c r="BG116" s="140" t="n"/>
      <c r="BH116" s="140" t="n"/>
      <c r="BI116" s="141" t="n"/>
      <c r="BJ116" s="2" t="n"/>
      <c r="BK116" s="2" t="n"/>
      <c r="BL116" s="2" t="n"/>
      <c r="BM116" s="2" t="n"/>
      <c r="BN116" s="2" t="n"/>
      <c r="BO116" s="2" t="n"/>
      <c r="BP116" s="143" t="n"/>
      <c r="BV116" s="144" t="n"/>
      <c r="BW116" s="161">
        <f>計算!$W$4</f>
        <v/>
      </c>
      <c r="CG116" s="144" t="n"/>
      <c r="CH116" s="150">
        <f>計算!$X$4</f>
        <v/>
      </c>
      <c r="DU116" s="144" t="n"/>
      <c r="DV116" s="2" t="n"/>
      <c r="DW116" s="2" t="n"/>
      <c r="DX116" s="2" t="n"/>
      <c r="DY116" s="2" t="n"/>
      <c r="DZ116" s="2" t="n"/>
      <c r="EA116" s="2" t="n"/>
      <c r="EB116" s="2" t="n"/>
      <c r="EC116" s="2" t="n"/>
    </row>
    <row r="117" ht="6.75" customHeight="1" s="118">
      <c r="A117" s="2" t="n"/>
      <c r="B117" s="2" t="n"/>
      <c r="C117" s="2" t="n"/>
      <c r="D117" s="2" t="n"/>
      <c r="E117" s="143" t="n"/>
      <c r="K117" s="144" t="n"/>
      <c r="BI117" s="144" t="n"/>
      <c r="BJ117" s="2" t="n"/>
      <c r="BK117" s="2" t="n"/>
      <c r="BL117" s="2" t="n"/>
      <c r="BM117" s="2" t="n"/>
      <c r="BN117" s="2" t="n"/>
      <c r="BO117" s="2" t="n"/>
      <c r="BP117" s="143" t="n"/>
      <c r="BV117" s="144" t="n"/>
      <c r="BW117" s="143" t="n"/>
      <c r="CG117" s="144" t="n"/>
      <c r="DU117" s="144" t="n"/>
      <c r="DV117" s="2" t="n"/>
      <c r="DW117" s="2" t="n"/>
      <c r="DX117" s="2" t="n"/>
      <c r="DY117" s="2" t="n"/>
      <c r="DZ117" s="2" t="n"/>
      <c r="EA117" s="2" t="n"/>
      <c r="EB117" s="2" t="n"/>
      <c r="EC117" s="2" t="n"/>
    </row>
    <row r="118" ht="6.75" customHeight="1" s="118">
      <c r="A118" s="2" t="n"/>
      <c r="B118" s="2" t="n"/>
      <c r="C118" s="2" t="n"/>
      <c r="D118" s="2" t="n"/>
      <c r="E118" s="162" t="n"/>
      <c r="F118" s="163" t="n"/>
      <c r="G118" s="163" t="n"/>
      <c r="H118" s="163" t="n"/>
      <c r="I118" s="163" t="n"/>
      <c r="J118" s="163" t="n"/>
      <c r="K118" s="164" t="n"/>
      <c r="L118" s="163" t="n"/>
      <c r="M118" s="163" t="n"/>
      <c r="N118" s="163" t="n"/>
      <c r="O118" s="163" t="n"/>
      <c r="P118" s="163" t="n"/>
      <c r="Q118" s="163" t="n"/>
      <c r="R118" s="163" t="n"/>
      <c r="S118" s="163" t="n"/>
      <c r="T118" s="163" t="n"/>
      <c r="U118" s="163" t="n"/>
      <c r="V118" s="163" t="n"/>
      <c r="W118" s="163" t="n"/>
      <c r="X118" s="163" t="n"/>
      <c r="Y118" s="163" t="n"/>
      <c r="Z118" s="163" t="n"/>
      <c r="AA118" s="163" t="n"/>
      <c r="AB118" s="163" t="n"/>
      <c r="AC118" s="163" t="n"/>
      <c r="AD118" s="163" t="n"/>
      <c r="AE118" s="163" t="n"/>
      <c r="AF118" s="163" t="n"/>
      <c r="AG118" s="163" t="n"/>
      <c r="AH118" s="163" t="n"/>
      <c r="AI118" s="163" t="n"/>
      <c r="AJ118" s="163" t="n"/>
      <c r="AK118" s="163" t="n"/>
      <c r="AL118" s="163" t="n"/>
      <c r="AM118" s="163" t="n"/>
      <c r="AN118" s="163" t="n"/>
      <c r="AO118" s="163" t="n"/>
      <c r="AP118" s="163" t="n"/>
      <c r="AQ118" s="163" t="n"/>
      <c r="AR118" s="163" t="n"/>
      <c r="AS118" s="163" t="n"/>
      <c r="AT118" s="163" t="n"/>
      <c r="AU118" s="163" t="n"/>
      <c r="AV118" s="163" t="n"/>
      <c r="AW118" s="163" t="n"/>
      <c r="AX118" s="163" t="n"/>
      <c r="AY118" s="163" t="n"/>
      <c r="AZ118" s="163" t="n"/>
      <c r="BA118" s="163" t="n"/>
      <c r="BB118" s="163" t="n"/>
      <c r="BC118" s="163" t="n"/>
      <c r="BD118" s="163" t="n"/>
      <c r="BE118" s="163" t="n"/>
      <c r="BF118" s="163" t="n"/>
      <c r="BG118" s="163" t="n"/>
      <c r="BH118" s="163" t="n"/>
      <c r="BI118" s="164" t="n"/>
      <c r="BJ118" s="2" t="n"/>
      <c r="BK118" s="2" t="n"/>
      <c r="BL118" s="2" t="n"/>
      <c r="BM118" s="2" t="n"/>
      <c r="BN118" s="2" t="n"/>
      <c r="BO118" s="2" t="n"/>
      <c r="BP118" s="143" t="n"/>
      <c r="BV118" s="144" t="n"/>
      <c r="BW118" s="143" t="n"/>
      <c r="CG118" s="144" t="n"/>
      <c r="DU118" s="144" t="n"/>
      <c r="DV118" s="2" t="n"/>
      <c r="DW118" s="2" t="n"/>
      <c r="DX118" s="2" t="n"/>
      <c r="DY118" s="2" t="n"/>
      <c r="DZ118" s="2" t="n"/>
      <c r="EA118" s="2" t="n"/>
      <c r="EB118" s="2" t="n"/>
      <c r="EC118" s="2" t="n"/>
    </row>
    <row r="119" ht="6.75" customHeight="1" s="118">
      <c r="A119" s="2" t="n"/>
      <c r="B119" s="2" t="n"/>
      <c r="C119" s="2" t="n"/>
      <c r="D119" s="2" t="n"/>
      <c r="E119" s="165" t="inlineStr">
        <is>
          <t>現住所</t>
        </is>
      </c>
      <c r="F119" s="166" t="n"/>
      <c r="G119" s="166" t="n"/>
      <c r="H119" s="166" t="n"/>
      <c r="I119" s="166" t="n"/>
      <c r="J119" s="166" t="n"/>
      <c r="K119" s="167" t="n"/>
      <c r="L119" s="107" t="inlineStr">
        <is>
          <t>〒</t>
        </is>
      </c>
      <c r="M119" s="166" t="n"/>
      <c r="N119" s="166" t="n"/>
      <c r="O119" s="166" t="n"/>
      <c r="P119" s="168">
        <f>計算!$H$4</f>
        <v/>
      </c>
      <c r="Q119" s="166" t="n"/>
      <c r="R119" s="166" t="n"/>
      <c r="S119" s="166" t="n"/>
      <c r="T119" s="166" t="n"/>
      <c r="U119" s="166" t="n"/>
      <c r="V119" s="166" t="n"/>
      <c r="W119" s="166" t="n"/>
      <c r="X119" s="166" t="n"/>
      <c r="Y119" s="166" t="n"/>
      <c r="Z119" s="166" t="n"/>
      <c r="AA119" s="166" t="n"/>
      <c r="AB119" s="166" t="n"/>
      <c r="AC119" s="166" t="n"/>
      <c r="AD119" s="166" t="n"/>
      <c r="AE119" s="166" t="n"/>
      <c r="AF119" s="166" t="n"/>
      <c r="AG119" s="166" t="n"/>
      <c r="AH119" s="166" t="n"/>
      <c r="AI119" s="166" t="n"/>
      <c r="AJ119" s="166" t="n"/>
      <c r="AK119" s="24" t="n"/>
      <c r="AL119" s="24" t="n"/>
      <c r="AM119" s="24" t="n"/>
      <c r="AN119" s="24" t="n"/>
      <c r="AO119" s="24" t="n"/>
      <c r="AP119" s="24" t="n"/>
      <c r="AQ119" s="24" t="n"/>
      <c r="AR119" s="24" t="n"/>
      <c r="AS119" s="24" t="n"/>
      <c r="AT119" s="24" t="n"/>
      <c r="AU119" s="24" t="n"/>
      <c r="AV119" s="24" t="n"/>
      <c r="AW119" s="24" t="n"/>
      <c r="AX119" s="24" t="n"/>
      <c r="AY119" s="24" t="n"/>
      <c r="AZ119" s="24" t="n"/>
      <c r="BA119" s="24" t="n"/>
      <c r="BB119" s="24" t="n"/>
      <c r="BC119" s="24" t="n"/>
      <c r="BD119" s="24" t="n"/>
      <c r="BE119" s="24" t="n"/>
      <c r="BF119" s="24" t="n"/>
      <c r="BG119" s="24" t="n"/>
      <c r="BH119" s="24" t="n"/>
      <c r="BI119" s="25" t="n"/>
      <c r="BJ119" s="2" t="n"/>
      <c r="BK119" s="2" t="n"/>
      <c r="BL119" s="2" t="n"/>
      <c r="BM119" s="2" t="n"/>
      <c r="BN119" s="2" t="n"/>
      <c r="BO119" s="2" t="n"/>
      <c r="BP119" s="143" t="n"/>
      <c r="BV119" s="144" t="n"/>
      <c r="BW119" s="143" t="n"/>
      <c r="CG119" s="144" t="n"/>
      <c r="DU119" s="144" t="n"/>
      <c r="DV119" s="2" t="n"/>
      <c r="DW119" s="2" t="n"/>
      <c r="DX119" s="2" t="n"/>
      <c r="DY119" s="2" t="n"/>
      <c r="DZ119" s="2" t="n"/>
      <c r="EA119" s="2" t="n"/>
      <c r="EB119" s="2" t="n"/>
      <c r="EC119" s="2" t="n"/>
    </row>
    <row r="120" ht="4.5" customHeight="1" s="118">
      <c r="A120" s="2" t="n"/>
      <c r="B120" s="2" t="n"/>
      <c r="C120" s="2" t="n"/>
      <c r="D120" s="2" t="n"/>
      <c r="E120" s="143" t="n"/>
      <c r="K120" s="144" t="n"/>
      <c r="L120" s="143" t="n"/>
      <c r="AK120" s="2" t="n"/>
      <c r="AL120" s="2" t="n"/>
      <c r="AM120" s="2" t="n"/>
      <c r="AN120" s="2" t="n"/>
      <c r="AO120" s="2" t="n"/>
      <c r="AP120" s="2" t="n"/>
      <c r="AQ120" s="2" t="n"/>
      <c r="AR120" s="2" t="n"/>
      <c r="AS120" s="2" t="n"/>
      <c r="AT120" s="2" t="n"/>
      <c r="AU120" s="2" t="n"/>
      <c r="AV120" s="2" t="n"/>
      <c r="AW120" s="2" t="n"/>
      <c r="AX120" s="2" t="n"/>
      <c r="AY120" s="2" t="n"/>
      <c r="AZ120" s="2" t="n"/>
      <c r="BA120" s="2" t="n"/>
      <c r="BB120" s="2" t="n"/>
      <c r="BC120" s="2" t="n"/>
      <c r="BD120" s="2" t="n"/>
      <c r="BE120" s="2" t="n"/>
      <c r="BF120" s="2" t="n"/>
      <c r="BG120" s="2" t="n"/>
      <c r="BH120" s="2" t="n"/>
      <c r="BI120" s="8" t="n"/>
      <c r="BJ120" s="2" t="n"/>
      <c r="BK120" s="2" t="n"/>
      <c r="BL120" s="2" t="n"/>
      <c r="BM120" s="2" t="n"/>
      <c r="BN120" s="2" t="n"/>
      <c r="BO120" s="2" t="n"/>
      <c r="BP120" s="146" t="n"/>
      <c r="BQ120" s="147" t="n"/>
      <c r="BR120" s="147" t="n"/>
      <c r="BS120" s="147" t="n"/>
      <c r="BT120" s="147" t="n"/>
      <c r="BU120" s="147" t="n"/>
      <c r="BV120" s="148" t="n"/>
      <c r="BW120" s="146" t="n"/>
      <c r="BX120" s="147" t="n"/>
      <c r="BY120" s="147" t="n"/>
      <c r="BZ120" s="147" t="n"/>
      <c r="CA120" s="147" t="n"/>
      <c r="CB120" s="147" t="n"/>
      <c r="CC120" s="147" t="n"/>
      <c r="CD120" s="147" t="n"/>
      <c r="CE120" s="147" t="n"/>
      <c r="CF120" s="147" t="n"/>
      <c r="CG120" s="148" t="n"/>
      <c r="DU120" s="144" t="n"/>
      <c r="DV120" s="2" t="n"/>
      <c r="DW120" s="2" t="n"/>
      <c r="DX120" s="2" t="n"/>
      <c r="DY120" s="2" t="n"/>
      <c r="DZ120" s="2" t="n"/>
      <c r="EA120" s="2" t="n"/>
      <c r="EB120" s="2" t="n"/>
      <c r="EC120" s="2" t="n"/>
    </row>
    <row r="121" ht="6.75" customHeight="1" s="118">
      <c r="A121" s="2" t="n"/>
      <c r="B121" s="2" t="n"/>
      <c r="C121" s="2" t="n"/>
      <c r="D121" s="2" t="n"/>
      <c r="E121" s="143" t="n"/>
      <c r="K121" s="144" t="n"/>
      <c r="L121" s="143" t="n"/>
      <c r="AK121" s="2" t="n"/>
      <c r="AL121" s="2" t="n"/>
      <c r="AM121" s="2" t="n"/>
      <c r="AN121" s="2" t="n"/>
      <c r="AO121" s="2" t="n"/>
      <c r="AP121" s="2" t="n"/>
      <c r="AQ121" s="2" t="n"/>
      <c r="AR121" s="2" t="n"/>
      <c r="AS121" s="2" t="n"/>
      <c r="AT121" s="2" t="n"/>
      <c r="AU121" s="2" t="n"/>
      <c r="AV121" s="2" t="n"/>
      <c r="AW121" s="2" t="n"/>
      <c r="AX121" s="2" t="n"/>
      <c r="AY121" s="2" t="n"/>
      <c r="AZ121" s="2" t="n"/>
      <c r="BA121" s="2" t="n"/>
      <c r="BB121" s="2" t="n"/>
      <c r="BC121" s="2" t="n"/>
      <c r="BD121" s="2" t="n"/>
      <c r="BE121" s="2" t="n"/>
      <c r="BF121" s="2" t="n"/>
      <c r="BG121" s="2" t="n"/>
      <c r="BH121" s="2" t="n"/>
      <c r="BI121" s="8" t="n"/>
      <c r="BJ121" s="2" t="n"/>
      <c r="BK121" s="2" t="n"/>
      <c r="BL121" s="2" t="n"/>
      <c r="BM121" s="2" t="n"/>
      <c r="BN121" s="2" t="n"/>
      <c r="BO121" s="2" t="n"/>
      <c r="BP121" s="169" t="inlineStr">
        <is>
          <t>校内外の諸活動</t>
        </is>
      </c>
      <c r="BQ121" s="140" t="n"/>
      <c r="BR121" s="140" t="n"/>
      <c r="BS121" s="140" t="n"/>
      <c r="BT121" s="140" t="n"/>
      <c r="BU121" s="140" t="n"/>
      <c r="BV121" s="141" t="n"/>
      <c r="BW121" s="170">
        <f>計算!$Y$4</f>
        <v/>
      </c>
      <c r="BX121" s="140" t="n"/>
      <c r="BY121" s="140" t="n"/>
      <c r="BZ121" s="140" t="n"/>
      <c r="CA121" s="140" t="n"/>
      <c r="CB121" s="140" t="n"/>
      <c r="CC121" s="140" t="n"/>
      <c r="CD121" s="140" t="n"/>
      <c r="CE121" s="140" t="n"/>
      <c r="CF121" s="140" t="n"/>
      <c r="CG121" s="140" t="n"/>
      <c r="CH121" s="140" t="n"/>
      <c r="CI121" s="140" t="n"/>
      <c r="CJ121" s="140" t="n"/>
      <c r="CK121" s="140" t="n"/>
      <c r="CL121" s="140" t="n"/>
      <c r="CM121" s="140" t="n"/>
      <c r="CN121" s="140" t="n"/>
      <c r="CO121" s="140" t="n"/>
      <c r="CP121" s="140" t="n"/>
      <c r="CQ121" s="140" t="n"/>
      <c r="CR121" s="140" t="n"/>
      <c r="CS121" s="140" t="n"/>
      <c r="CT121" s="140" t="n"/>
      <c r="CU121" s="140" t="n"/>
      <c r="CV121" s="140" t="n"/>
      <c r="CW121" s="140" t="n"/>
      <c r="CX121" s="140" t="n"/>
      <c r="CY121" s="140" t="n"/>
      <c r="CZ121" s="140" t="n"/>
      <c r="DA121" s="140" t="n"/>
      <c r="DB121" s="140" t="n"/>
      <c r="DC121" s="140" t="n"/>
      <c r="DD121" s="140" t="n"/>
      <c r="DE121" s="140" t="n"/>
      <c r="DF121" s="140" t="n"/>
      <c r="DG121" s="140" t="n"/>
      <c r="DH121" s="140" t="n"/>
      <c r="DI121" s="140" t="n"/>
      <c r="DJ121" s="140" t="n"/>
      <c r="DK121" s="140" t="n"/>
      <c r="DL121" s="140" t="n"/>
      <c r="DM121" s="140" t="n"/>
      <c r="DN121" s="140" t="n"/>
      <c r="DO121" s="140" t="n"/>
      <c r="DP121" s="140" t="n"/>
      <c r="DQ121" s="140" t="n"/>
      <c r="DR121" s="140" t="n"/>
      <c r="DS121" s="140" t="n"/>
      <c r="DT121" s="140" t="n"/>
      <c r="DU121" s="141" t="n"/>
      <c r="DV121" s="7" t="n"/>
      <c r="DW121" s="2" t="n"/>
      <c r="DX121" s="2" t="n"/>
      <c r="DY121" s="2" t="n"/>
      <c r="DZ121" s="2" t="n"/>
      <c r="EA121" s="2" t="n"/>
      <c r="EB121" s="2" t="n"/>
      <c r="EC121" s="2" t="n"/>
    </row>
    <row r="122" ht="6.75" customHeight="1" s="118">
      <c r="A122" s="2" t="n"/>
      <c r="B122" s="2" t="n"/>
      <c r="C122" s="2" t="n"/>
      <c r="D122" s="2" t="n"/>
      <c r="E122" s="143" t="n"/>
      <c r="K122" s="144" t="n"/>
      <c r="L122" s="171">
        <f>計算!$I$4</f>
        <v/>
      </c>
      <c r="BI122" s="144" t="n"/>
      <c r="BJ122" s="2" t="n"/>
      <c r="BK122" s="2" t="n"/>
      <c r="BL122" s="2" t="n"/>
      <c r="BM122" s="2" t="n"/>
      <c r="BN122" s="2" t="n"/>
      <c r="BO122" s="2" t="n"/>
      <c r="BP122" s="143" t="n"/>
      <c r="BV122" s="144" t="n"/>
      <c r="DU122" s="144" t="n"/>
      <c r="DV122" s="7" t="n"/>
      <c r="DW122" s="2" t="n"/>
      <c r="DX122" s="2" t="n"/>
      <c r="DY122" s="2" t="n"/>
      <c r="DZ122" s="2" t="n"/>
      <c r="EA122" s="2" t="n"/>
      <c r="EB122" s="2" t="n"/>
      <c r="EC122" s="2" t="n"/>
    </row>
    <row r="123" ht="6.75" customHeight="1" s="118">
      <c r="A123" s="2" t="n"/>
      <c r="B123" s="2" t="n"/>
      <c r="C123" s="2" t="n"/>
      <c r="D123" s="2" t="n"/>
      <c r="E123" s="143" t="n"/>
      <c r="K123" s="144" t="n"/>
      <c r="L123" s="143" t="n"/>
      <c r="BI123" s="144" t="n"/>
      <c r="BJ123" s="2" t="n"/>
      <c r="BK123" s="2" t="n"/>
      <c r="BL123" s="2" t="n"/>
      <c r="BM123" s="2" t="n"/>
      <c r="BN123" s="2" t="n"/>
      <c r="BO123" s="2" t="n"/>
      <c r="BP123" s="143" t="n"/>
      <c r="BV123" s="144" t="n"/>
      <c r="DU123" s="144" t="n"/>
      <c r="DV123" s="7" t="n"/>
      <c r="DW123" s="2" t="n"/>
      <c r="DX123" s="2" t="n"/>
      <c r="DY123" s="2" t="n"/>
      <c r="DZ123" s="2" t="n"/>
      <c r="EA123" s="2" t="n"/>
      <c r="EB123" s="2" t="n"/>
      <c r="EC123" s="2" t="n"/>
    </row>
    <row r="124" ht="6.75" customHeight="1" s="118">
      <c r="A124" s="2" t="n"/>
      <c r="B124" s="2" t="n"/>
      <c r="C124" s="2" t="n"/>
      <c r="D124" s="2" t="n"/>
      <c r="E124" s="146" t="n"/>
      <c r="F124" s="147" t="n"/>
      <c r="G124" s="147" t="n"/>
      <c r="H124" s="147" t="n"/>
      <c r="I124" s="147" t="n"/>
      <c r="J124" s="147" t="n"/>
      <c r="K124" s="148" t="n"/>
      <c r="L124" s="146" t="n"/>
      <c r="M124" s="147" t="n"/>
      <c r="N124" s="147" t="n"/>
      <c r="O124" s="147" t="n"/>
      <c r="P124" s="147" t="n"/>
      <c r="Q124" s="147" t="n"/>
      <c r="R124" s="147" t="n"/>
      <c r="S124" s="147" t="n"/>
      <c r="T124" s="147" t="n"/>
      <c r="U124" s="147" t="n"/>
      <c r="V124" s="147" t="n"/>
      <c r="W124" s="147" t="n"/>
      <c r="X124" s="147" t="n"/>
      <c r="Y124" s="147" t="n"/>
      <c r="Z124" s="147" t="n"/>
      <c r="AA124" s="147" t="n"/>
      <c r="AB124" s="147" t="n"/>
      <c r="AC124" s="147" t="n"/>
      <c r="AD124" s="147" t="n"/>
      <c r="AE124" s="147" t="n"/>
      <c r="AF124" s="147" t="n"/>
      <c r="AG124" s="147" t="n"/>
      <c r="AH124" s="147" t="n"/>
      <c r="AI124" s="147" t="n"/>
      <c r="AJ124" s="147" t="n"/>
      <c r="AK124" s="147" t="n"/>
      <c r="AL124" s="147" t="n"/>
      <c r="AM124" s="147" t="n"/>
      <c r="AN124" s="147" t="n"/>
      <c r="AO124" s="147" t="n"/>
      <c r="AP124" s="147" t="n"/>
      <c r="AQ124" s="147" t="n"/>
      <c r="AR124" s="147" t="n"/>
      <c r="AS124" s="147" t="n"/>
      <c r="AT124" s="147" t="n"/>
      <c r="AU124" s="147" t="n"/>
      <c r="AV124" s="147" t="n"/>
      <c r="AW124" s="147" t="n"/>
      <c r="AX124" s="147" t="n"/>
      <c r="AY124" s="147" t="n"/>
      <c r="AZ124" s="147" t="n"/>
      <c r="BA124" s="147" t="n"/>
      <c r="BB124" s="147" t="n"/>
      <c r="BC124" s="147" t="n"/>
      <c r="BD124" s="147" t="n"/>
      <c r="BE124" s="147" t="n"/>
      <c r="BF124" s="147" t="n"/>
      <c r="BG124" s="147" t="n"/>
      <c r="BH124" s="147" t="n"/>
      <c r="BI124" s="148" t="n"/>
      <c r="BJ124" s="2" t="n"/>
      <c r="BK124" s="2" t="n"/>
      <c r="BL124" s="2" t="n"/>
      <c r="BM124" s="2" t="n"/>
      <c r="BN124" s="2" t="n"/>
      <c r="BO124" s="2" t="n"/>
      <c r="BP124" s="143" t="n"/>
      <c r="BV124" s="144" t="n"/>
      <c r="DU124" s="144" t="n"/>
      <c r="DV124" s="7" t="n"/>
      <c r="DW124" s="2" t="n"/>
      <c r="DX124" s="2" t="n"/>
      <c r="DY124" s="2" t="n"/>
      <c r="DZ124" s="2" t="n"/>
      <c r="EA124" s="2" t="n"/>
      <c r="EB124" s="2" t="n"/>
      <c r="EC124" s="2" t="n"/>
    </row>
    <row r="125" ht="6.75" customHeight="1" s="118">
      <c r="A125" s="2" t="n"/>
      <c r="B125" s="2" t="n"/>
      <c r="C125" s="2" t="n"/>
      <c r="D125" s="2" t="n"/>
      <c r="E125" s="159" t="inlineStr">
        <is>
          <t>ふ り が な</t>
        </is>
      </c>
      <c r="F125" s="140" t="n"/>
      <c r="G125" s="140" t="n"/>
      <c r="H125" s="140" t="n"/>
      <c r="I125" s="140" t="n"/>
      <c r="J125" s="140" t="n"/>
      <c r="K125" s="141" t="n"/>
      <c r="L125" s="160">
        <f>計算!$M$4</f>
        <v/>
      </c>
      <c r="M125" s="140" t="n"/>
      <c r="N125" s="140" t="n"/>
      <c r="O125" s="140" t="n"/>
      <c r="P125" s="140" t="n"/>
      <c r="Q125" s="140" t="n"/>
      <c r="R125" s="140" t="n"/>
      <c r="S125" s="140" t="n"/>
      <c r="T125" s="140" t="n"/>
      <c r="U125" s="140" t="n"/>
      <c r="V125" s="140" t="n"/>
      <c r="W125" s="140" t="n"/>
      <c r="X125" s="140" t="n"/>
      <c r="Y125" s="140" t="n"/>
      <c r="Z125" s="140" t="n"/>
      <c r="AA125" s="140" t="n"/>
      <c r="AB125" s="140" t="n"/>
      <c r="AC125" s="140" t="n"/>
      <c r="AD125" s="140" t="n"/>
      <c r="AE125" s="140" t="n"/>
      <c r="AF125" s="140" t="n"/>
      <c r="AG125" s="140" t="n"/>
      <c r="AH125" s="140" t="n"/>
      <c r="AI125" s="140" t="n"/>
      <c r="AJ125" s="140" t="n"/>
      <c r="AK125" s="140" t="n"/>
      <c r="AL125" s="140" t="n"/>
      <c r="AM125" s="140" t="n"/>
      <c r="AN125" s="140" t="n"/>
      <c r="AO125" s="140" t="n"/>
      <c r="AP125" s="140" t="n"/>
      <c r="AQ125" s="140" t="n"/>
      <c r="AR125" s="140" t="n"/>
      <c r="AS125" s="140" t="n"/>
      <c r="AT125" s="140" t="n"/>
      <c r="AU125" s="140" t="n"/>
      <c r="AV125" s="140" t="n"/>
      <c r="AW125" s="140" t="n"/>
      <c r="AX125" s="140" t="n"/>
      <c r="AY125" s="140" t="n"/>
      <c r="AZ125" s="140" t="n"/>
      <c r="BA125" s="140" t="n"/>
      <c r="BB125" s="140" t="n"/>
      <c r="BC125" s="140" t="n"/>
      <c r="BD125" s="140" t="n"/>
      <c r="BE125" s="140" t="n"/>
      <c r="BF125" s="140" t="n"/>
      <c r="BG125" s="140" t="n"/>
      <c r="BH125" s="140" t="n"/>
      <c r="BI125" s="141" t="n"/>
      <c r="BJ125" s="2" t="n"/>
      <c r="BK125" s="2" t="n"/>
      <c r="BL125" s="2" t="n"/>
      <c r="BM125" s="2" t="n"/>
      <c r="BN125" s="2" t="n"/>
      <c r="BO125" s="2" t="n"/>
      <c r="BP125" s="143" t="n"/>
      <c r="BV125" s="144" t="n"/>
      <c r="DU125" s="144" t="n"/>
      <c r="DV125" s="7" t="n"/>
      <c r="DW125" s="2" t="n"/>
      <c r="DX125" s="2" t="n"/>
      <c r="DY125" s="2" t="n"/>
      <c r="DZ125" s="2" t="n"/>
      <c r="EA125" s="2" t="n"/>
      <c r="EB125" s="2" t="n"/>
      <c r="EC125" s="2" t="n"/>
    </row>
    <row r="126" ht="6.75" customHeight="1" s="118">
      <c r="A126" s="2" t="n"/>
      <c r="B126" s="2" t="n"/>
      <c r="C126" s="2" t="n"/>
      <c r="D126" s="2" t="n"/>
      <c r="E126" s="143" t="n"/>
      <c r="K126" s="144" t="n"/>
      <c r="BI126" s="144" t="n"/>
      <c r="BJ126" s="2" t="n"/>
      <c r="BK126" s="2" t="n"/>
      <c r="BL126" s="2" t="n"/>
      <c r="BM126" s="2" t="n"/>
      <c r="BN126" s="2" t="n"/>
      <c r="BO126" s="2" t="n"/>
      <c r="BP126" s="143" t="n"/>
      <c r="BV126" s="144" t="n"/>
      <c r="DU126" s="144" t="n"/>
      <c r="DV126" s="7" t="n"/>
      <c r="DW126" s="2" t="n"/>
      <c r="DX126" s="2" t="n"/>
      <c r="DY126" s="2" t="n"/>
      <c r="DZ126" s="2" t="n"/>
      <c r="EA126" s="2" t="n"/>
      <c r="EB126" s="2" t="n"/>
      <c r="EC126" s="2" t="n"/>
    </row>
    <row r="127" ht="6.75" customHeight="1" s="118">
      <c r="A127" s="2" t="n"/>
      <c r="B127" s="2" t="n"/>
      <c r="C127" s="2" t="n"/>
      <c r="D127" s="2" t="n"/>
      <c r="E127" s="162" t="n"/>
      <c r="F127" s="163" t="n"/>
      <c r="G127" s="163" t="n"/>
      <c r="H127" s="163" t="n"/>
      <c r="I127" s="163" t="n"/>
      <c r="J127" s="163" t="n"/>
      <c r="K127" s="164" t="n"/>
      <c r="L127" s="163" t="n"/>
      <c r="M127" s="163" t="n"/>
      <c r="N127" s="163" t="n"/>
      <c r="O127" s="163" t="n"/>
      <c r="P127" s="163" t="n"/>
      <c r="Q127" s="163" t="n"/>
      <c r="R127" s="163" t="n"/>
      <c r="S127" s="163" t="n"/>
      <c r="T127" s="163" t="n"/>
      <c r="U127" s="163" t="n"/>
      <c r="V127" s="163" t="n"/>
      <c r="W127" s="163" t="n"/>
      <c r="X127" s="163" t="n"/>
      <c r="Y127" s="163" t="n"/>
      <c r="Z127" s="163" t="n"/>
      <c r="AA127" s="163" t="n"/>
      <c r="AB127" s="163" t="n"/>
      <c r="AC127" s="163" t="n"/>
      <c r="AD127" s="163" t="n"/>
      <c r="AE127" s="163" t="n"/>
      <c r="AF127" s="163" t="n"/>
      <c r="AG127" s="163" t="n"/>
      <c r="AH127" s="163" t="n"/>
      <c r="AI127" s="163" t="n"/>
      <c r="AJ127" s="163" t="n"/>
      <c r="AK127" s="163" t="n"/>
      <c r="AL127" s="163" t="n"/>
      <c r="AM127" s="163" t="n"/>
      <c r="AN127" s="163" t="n"/>
      <c r="AO127" s="163" t="n"/>
      <c r="AP127" s="163" t="n"/>
      <c r="AQ127" s="163" t="n"/>
      <c r="AR127" s="163" t="n"/>
      <c r="AS127" s="163" t="n"/>
      <c r="AT127" s="163" t="n"/>
      <c r="AU127" s="163" t="n"/>
      <c r="AV127" s="163" t="n"/>
      <c r="AW127" s="163" t="n"/>
      <c r="AX127" s="163" t="n"/>
      <c r="AY127" s="163" t="n"/>
      <c r="AZ127" s="163" t="n"/>
      <c r="BA127" s="163" t="n"/>
      <c r="BB127" s="163" t="n"/>
      <c r="BC127" s="163" t="n"/>
      <c r="BD127" s="163" t="n"/>
      <c r="BE127" s="163" t="n"/>
      <c r="BF127" s="163" t="n"/>
      <c r="BG127" s="163" t="n"/>
      <c r="BH127" s="163" t="n"/>
      <c r="BI127" s="164" t="n"/>
      <c r="BJ127" s="2" t="n"/>
      <c r="BK127" s="2" t="n"/>
      <c r="BL127" s="2" t="n"/>
      <c r="BM127" s="2" t="n"/>
      <c r="BN127" s="2" t="n"/>
      <c r="BO127" s="2" t="n"/>
      <c r="BP127" s="143" t="n"/>
      <c r="BV127" s="144" t="n"/>
      <c r="DU127" s="144" t="n"/>
      <c r="DV127" s="7" t="n"/>
      <c r="DW127" s="2" t="n"/>
      <c r="DX127" s="2" t="n"/>
      <c r="DY127" s="2" t="n"/>
      <c r="DZ127" s="2" t="n"/>
      <c r="EA127" s="2" t="n"/>
      <c r="EB127" s="2" t="n"/>
      <c r="EC127" s="2" t="n"/>
    </row>
    <row r="128" ht="6.75" customHeight="1" s="118">
      <c r="A128" s="2" t="n"/>
      <c r="B128" s="2" t="n"/>
      <c r="C128" s="2" t="n"/>
      <c r="D128" s="2" t="n"/>
      <c r="E128" s="165" t="inlineStr">
        <is>
          <t>連絡先</t>
        </is>
      </c>
      <c r="F128" s="166" t="n"/>
      <c r="G128" s="166" t="n"/>
      <c r="H128" s="166" t="n"/>
      <c r="I128" s="166" t="n"/>
      <c r="J128" s="166" t="n"/>
      <c r="K128" s="167" t="n"/>
      <c r="L128" s="107" t="inlineStr">
        <is>
          <t>〒</t>
        </is>
      </c>
      <c r="M128" s="166" t="n"/>
      <c r="N128" s="166" t="n"/>
      <c r="O128" s="166" t="n"/>
      <c r="P128" s="172">
        <f>計算!$K$4</f>
        <v/>
      </c>
      <c r="AK128" s="2" t="n"/>
      <c r="AL128" s="2" t="n"/>
      <c r="AM128" s="2" t="n"/>
      <c r="AN128" s="2" t="n"/>
      <c r="AO128" s="2" t="n"/>
      <c r="AP128" s="2" t="n"/>
      <c r="AQ128" s="2" t="n"/>
      <c r="AR128" s="2" t="n"/>
      <c r="AS128" s="2" t="n"/>
      <c r="AT128" s="2" t="n"/>
      <c r="AU128" s="2" t="n"/>
      <c r="AV128" s="2" t="n"/>
      <c r="AW128" s="2" t="n"/>
      <c r="AX128" s="2" t="n"/>
      <c r="AY128" s="2" t="n"/>
      <c r="AZ128" s="2" t="n"/>
      <c r="BA128" s="2" t="n"/>
      <c r="BB128" s="2" t="n"/>
      <c r="BC128" s="2" t="n"/>
      <c r="BD128" s="2" t="n"/>
      <c r="BE128" s="2" t="n"/>
      <c r="BF128" s="2" t="n"/>
      <c r="BG128" s="2" t="n"/>
      <c r="BH128" s="2" t="n"/>
      <c r="BI128" s="8" t="n"/>
      <c r="BJ128" s="2" t="n"/>
      <c r="BK128" s="2" t="n"/>
      <c r="BL128" s="2" t="n"/>
      <c r="BM128" s="2" t="n"/>
      <c r="BN128" s="2" t="n"/>
      <c r="BO128" s="2" t="n"/>
      <c r="BP128" s="143" t="n"/>
      <c r="BV128" s="144" t="n"/>
      <c r="DU128" s="144" t="n"/>
      <c r="DV128" s="7" t="n"/>
      <c r="DW128" s="2" t="n"/>
      <c r="DX128" s="2" t="n"/>
      <c r="DY128" s="2" t="n"/>
      <c r="DZ128" s="2" t="n"/>
      <c r="EA128" s="2" t="n"/>
      <c r="EB128" s="2" t="n"/>
      <c r="EC128" s="2" t="n"/>
    </row>
    <row r="129" ht="6.75" customHeight="1" s="118">
      <c r="A129" s="2" t="n"/>
      <c r="B129" s="2" t="n"/>
      <c r="C129" s="2" t="n"/>
      <c r="D129" s="2" t="n"/>
      <c r="E129" s="143" t="n"/>
      <c r="K129" s="144" t="n"/>
      <c r="L129" s="143" t="n"/>
      <c r="AK129" s="2" t="n"/>
      <c r="AL129" s="2" t="n"/>
      <c r="AM129" s="2" t="n"/>
      <c r="AN129" s="2" t="n"/>
      <c r="AO129" s="2" t="n"/>
      <c r="AP129" s="2" t="n"/>
      <c r="AQ129" s="2" t="n"/>
      <c r="AR129" s="2" t="n"/>
      <c r="AS129" s="2" t="n"/>
      <c r="AT129" s="2" t="n"/>
      <c r="AU129" s="2" t="n"/>
      <c r="AV129" s="2" t="n"/>
      <c r="AW129" s="2" t="n"/>
      <c r="AX129" s="2" t="n"/>
      <c r="AY129" s="2" t="n"/>
      <c r="AZ129" s="2" t="n"/>
      <c r="BA129" s="2" t="n"/>
      <c r="BB129" s="2" t="n"/>
      <c r="BC129" s="2" t="n"/>
      <c r="BD129" s="2" t="n"/>
      <c r="BE129" s="2" t="n"/>
      <c r="BF129" s="2" t="n"/>
      <c r="BG129" s="2" t="n"/>
      <c r="BH129" s="2" t="n"/>
      <c r="BI129" s="8" t="n"/>
      <c r="BJ129" s="2" t="n"/>
      <c r="BK129" s="2" t="n"/>
      <c r="BL129" s="2" t="n"/>
      <c r="BM129" s="2" t="n"/>
      <c r="BN129" s="2" t="n"/>
      <c r="BO129" s="2" t="n"/>
      <c r="BP129" s="143" t="n"/>
      <c r="BV129" s="144" t="n"/>
      <c r="DU129" s="144" t="n"/>
      <c r="DV129" s="7" t="n"/>
      <c r="DW129" s="2" t="n"/>
      <c r="DX129" s="2" t="n"/>
      <c r="DY129" s="2" t="n"/>
      <c r="DZ129" s="2" t="n"/>
      <c r="EA129" s="2" t="n"/>
      <c r="EB129" s="2" t="n"/>
      <c r="EC129" s="2" t="n"/>
    </row>
    <row r="130" ht="6.75" customHeight="1" s="118">
      <c r="A130" s="2" t="n"/>
      <c r="B130" s="2" t="n"/>
      <c r="C130" s="2" t="n"/>
      <c r="D130" s="2" t="n"/>
      <c r="E130" s="143" t="n"/>
      <c r="K130" s="144" t="n"/>
      <c r="L130" s="143" t="n"/>
      <c r="AK130" s="2" t="n"/>
      <c r="AL130" s="2" t="n"/>
      <c r="AM130" s="2" t="n"/>
      <c r="AN130" s="2" t="n"/>
      <c r="AO130" s="2" t="n"/>
      <c r="AP130" s="2" t="n"/>
      <c r="AQ130" s="2" t="n"/>
      <c r="AR130" s="2" t="n"/>
      <c r="AS130" s="2" t="n"/>
      <c r="AT130" s="2" t="n"/>
      <c r="AU130" s="2" t="n"/>
      <c r="AV130" s="2" t="n"/>
      <c r="AW130" s="2" t="n"/>
      <c r="AX130" s="2" t="n"/>
      <c r="AY130" s="2" t="n"/>
      <c r="AZ130" s="2" t="n"/>
      <c r="BA130" s="2" t="n"/>
      <c r="BB130" s="2" t="n"/>
      <c r="BC130" s="2" t="n"/>
      <c r="BD130" s="2" t="n"/>
      <c r="BE130" s="2" t="n"/>
      <c r="BF130" s="2" t="n"/>
      <c r="BG130" s="2" t="n"/>
      <c r="BH130" s="2" t="n"/>
      <c r="BI130" s="8" t="n"/>
      <c r="BJ130" s="2" t="n"/>
      <c r="BK130" s="2" t="n"/>
      <c r="BL130" s="2" t="n"/>
      <c r="BM130" s="2" t="n"/>
      <c r="BN130" s="2" t="n"/>
      <c r="BO130" s="2" t="n"/>
      <c r="BP130" s="143" t="n"/>
      <c r="BV130" s="144" t="n"/>
      <c r="DU130" s="144" t="n"/>
      <c r="DV130" s="7" t="n"/>
      <c r="DW130" s="2" t="n"/>
      <c r="DX130" s="2" t="n"/>
      <c r="DY130" s="2" t="n"/>
      <c r="DZ130" s="2" t="n"/>
      <c r="EA130" s="2" t="n"/>
      <c r="EB130" s="2" t="n"/>
      <c r="EC130" s="2" t="n"/>
    </row>
    <row r="131" ht="6.75" customHeight="1" s="118">
      <c r="A131" s="2" t="n"/>
      <c r="B131" s="2" t="n"/>
      <c r="C131" s="2" t="n"/>
      <c r="D131" s="2" t="n"/>
      <c r="E131" s="143" t="n"/>
      <c r="K131" s="144" t="n"/>
      <c r="L131" s="173">
        <f>計算!$L$4</f>
        <v/>
      </c>
      <c r="BI131" s="144" t="n"/>
      <c r="BJ131" s="2" t="n"/>
      <c r="BK131" s="2" t="n"/>
      <c r="BL131" s="2" t="n"/>
      <c r="BM131" s="2" t="n"/>
      <c r="BN131" s="2" t="n"/>
      <c r="BO131" s="2" t="n"/>
      <c r="BP131" s="143" t="n"/>
      <c r="BV131" s="144" t="n"/>
      <c r="DU131" s="144" t="n"/>
      <c r="DV131" s="7" t="n"/>
      <c r="DW131" s="2" t="n"/>
      <c r="DX131" s="2" t="n"/>
      <c r="DY131" s="2" t="n"/>
      <c r="DZ131" s="2" t="n"/>
      <c r="EA131" s="2" t="n"/>
      <c r="EB131" s="2" t="n"/>
      <c r="EC131" s="2" t="n"/>
    </row>
    <row r="132" ht="6.75" customHeight="1" s="118">
      <c r="A132" s="2" t="n"/>
      <c r="B132" s="2" t="n"/>
      <c r="C132" s="2" t="n"/>
      <c r="D132" s="2" t="n"/>
      <c r="E132" s="146" t="n"/>
      <c r="F132" s="147" t="n"/>
      <c r="G132" s="147" t="n"/>
      <c r="H132" s="147" t="n"/>
      <c r="I132" s="147" t="n"/>
      <c r="J132" s="147" t="n"/>
      <c r="K132" s="148" t="n"/>
      <c r="L132" s="147" t="n"/>
      <c r="M132" s="147" t="n"/>
      <c r="N132" s="147" t="n"/>
      <c r="O132" s="147" t="n"/>
      <c r="P132" s="147" t="n"/>
      <c r="Q132" s="147" t="n"/>
      <c r="R132" s="147" t="n"/>
      <c r="S132" s="147" t="n"/>
      <c r="T132" s="147" t="n"/>
      <c r="U132" s="147" t="n"/>
      <c r="V132" s="147" t="n"/>
      <c r="W132" s="147" t="n"/>
      <c r="X132" s="147" t="n"/>
      <c r="Y132" s="147" t="n"/>
      <c r="Z132" s="147" t="n"/>
      <c r="AA132" s="147" t="n"/>
      <c r="AB132" s="147" t="n"/>
      <c r="AC132" s="147" t="n"/>
      <c r="AD132" s="147" t="n"/>
      <c r="AE132" s="147" t="n"/>
      <c r="AF132" s="147" t="n"/>
      <c r="AG132" s="147" t="n"/>
      <c r="AH132" s="147" t="n"/>
      <c r="AI132" s="147" t="n"/>
      <c r="AJ132" s="147" t="n"/>
      <c r="AK132" s="147" t="n"/>
      <c r="AL132" s="147" t="n"/>
      <c r="AM132" s="147" t="n"/>
      <c r="AN132" s="147" t="n"/>
      <c r="AO132" s="147" t="n"/>
      <c r="AP132" s="147" t="n"/>
      <c r="AQ132" s="147" t="n"/>
      <c r="AR132" s="147" t="n"/>
      <c r="AS132" s="147" t="n"/>
      <c r="AT132" s="147" t="n"/>
      <c r="AU132" s="147" t="n"/>
      <c r="AV132" s="147" t="n"/>
      <c r="AW132" s="147" t="n"/>
      <c r="AX132" s="147" t="n"/>
      <c r="AY132" s="147" t="n"/>
      <c r="AZ132" s="147" t="n"/>
      <c r="BA132" s="147" t="n"/>
      <c r="BB132" s="147" t="n"/>
      <c r="BC132" s="147" t="n"/>
      <c r="BD132" s="147" t="n"/>
      <c r="BE132" s="147" t="n"/>
      <c r="BF132" s="147" t="n"/>
      <c r="BG132" s="147" t="n"/>
      <c r="BH132" s="147" t="n"/>
      <c r="BI132" s="148" t="n"/>
      <c r="BJ132" s="2" t="n"/>
      <c r="BK132" s="2" t="n"/>
      <c r="BL132" s="2" t="n"/>
      <c r="BM132" s="2" t="n"/>
      <c r="BN132" s="2" t="n"/>
      <c r="BO132" s="2" t="n"/>
      <c r="BP132" s="143" t="n"/>
      <c r="BV132" s="144" t="n"/>
      <c r="DU132" s="144" t="n"/>
      <c r="DV132" s="7" t="n"/>
      <c r="DW132" s="2" t="n"/>
      <c r="DX132" s="2" t="n"/>
      <c r="DY132" s="2" t="n"/>
      <c r="DZ132" s="2" t="n"/>
      <c r="EA132" s="2" t="n"/>
      <c r="EB132" s="2" t="n"/>
      <c r="EC132" s="2" t="n"/>
    </row>
    <row r="133" ht="6.75" customHeight="1" s="118">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c r="AQ133" s="2" t="n"/>
      <c r="AR133" s="2" t="n"/>
      <c r="AS133" s="2" t="n"/>
      <c r="AT133" s="2" t="n"/>
      <c r="AU133" s="2" t="n"/>
      <c r="AV133" s="2" t="n"/>
      <c r="AW133" s="2" t="n"/>
      <c r="AX133" s="2" t="n"/>
      <c r="AY133" s="2" t="n"/>
      <c r="AZ133" s="2" t="n"/>
      <c r="BA133" s="2" t="n"/>
      <c r="BB133" s="2" t="n"/>
      <c r="BC133" s="2" t="n"/>
      <c r="BD133" s="2" t="n"/>
      <c r="BE133" s="2" t="n"/>
      <c r="BF133" s="2" t="n"/>
      <c r="BG133" s="2" t="n"/>
      <c r="BH133" s="2" t="n"/>
      <c r="BI133" s="2" t="n"/>
      <c r="BJ133" s="2" t="n"/>
      <c r="BK133" s="2" t="n"/>
      <c r="BL133" s="2" t="n"/>
      <c r="BM133" s="2" t="n"/>
      <c r="BN133" s="2" t="n"/>
      <c r="BO133" s="2" t="n"/>
      <c r="BP133" s="143" t="n"/>
      <c r="BV133" s="144" t="n"/>
      <c r="DU133" s="144" t="n"/>
      <c r="DV133" s="7" t="n"/>
      <c r="DW133" s="2" t="n"/>
      <c r="DX133" s="2" t="n"/>
      <c r="DY133" s="2" t="n"/>
      <c r="DZ133" s="2" t="n"/>
      <c r="EA133" s="2" t="n"/>
      <c r="EB133" s="2" t="n"/>
      <c r="EC133" s="2" t="n"/>
    </row>
    <row r="134" ht="6.75" customHeight="1" s="118">
      <c r="A134" s="2" t="n"/>
      <c r="B134" s="2" t="n"/>
      <c r="C134" s="2" t="n"/>
      <c r="D134" s="2" t="n"/>
      <c r="E134" s="2" t="n"/>
      <c r="F134" s="2" t="n"/>
      <c r="G134" s="2" t="n"/>
      <c r="H134" s="2" t="n"/>
      <c r="I134" s="2" t="n"/>
      <c r="J134" s="2" t="n"/>
      <c r="K134" s="2" t="n"/>
      <c r="L134" s="2" t="n"/>
      <c r="M134" s="2" t="n"/>
      <c r="N134" s="2" t="n"/>
      <c r="O134" s="2" t="n"/>
      <c r="P134" s="2" t="n"/>
      <c r="Q134" s="2" t="n"/>
      <c r="R134" s="113" t="inlineStr">
        <is>
          <t>（連絡先欄は現住所以外に連絡を希望する場合のみ記入すること）</t>
        </is>
      </c>
      <c r="BJ134" s="2" t="n"/>
      <c r="BK134" s="2" t="n"/>
      <c r="BL134" s="2" t="n"/>
      <c r="BM134" s="2" t="n"/>
      <c r="BN134" s="2" t="n"/>
      <c r="BO134" s="2" t="n"/>
      <c r="BP134" s="143" t="n"/>
      <c r="BV134" s="144" t="n"/>
      <c r="DU134" s="144" t="n"/>
      <c r="DV134" s="7" t="n"/>
      <c r="DW134" s="2" t="n"/>
      <c r="DX134" s="2" t="n"/>
      <c r="DY134" s="2" t="n"/>
      <c r="DZ134" s="2" t="n"/>
      <c r="EA134" s="2" t="n"/>
      <c r="EB134" s="2" t="n"/>
      <c r="EC134" s="2" t="n"/>
    </row>
    <row r="135" ht="6.75" customHeight="1" s="118">
      <c r="A135" s="2" t="n"/>
      <c r="B135" s="2" t="n"/>
      <c r="C135" s="2" t="n"/>
      <c r="D135" s="2" t="n"/>
      <c r="E135" s="2" t="n"/>
      <c r="F135" s="2" t="n"/>
      <c r="G135" s="2" t="n"/>
      <c r="H135" s="2" t="n"/>
      <c r="I135" s="2" t="n"/>
      <c r="J135" s="2" t="n"/>
      <c r="K135" s="2" t="n"/>
      <c r="L135" s="2" t="n"/>
      <c r="M135" s="2" t="n"/>
      <c r="N135" s="2" t="n"/>
      <c r="O135" s="2" t="n"/>
      <c r="P135" s="2" t="n"/>
      <c r="Q135" s="2" t="n"/>
      <c r="BJ135" s="2" t="n"/>
      <c r="BK135" s="2" t="n"/>
      <c r="BL135" s="2" t="n"/>
      <c r="BM135" s="2" t="n"/>
      <c r="BN135" s="2" t="n"/>
      <c r="BO135" s="2" t="n"/>
      <c r="BP135" s="143" t="n"/>
      <c r="BV135" s="144" t="n"/>
      <c r="DU135" s="144" t="n"/>
      <c r="DV135" s="7" t="n"/>
      <c r="DW135" s="2" t="n"/>
      <c r="DX135" s="2" t="n"/>
      <c r="DY135" s="2" t="n"/>
      <c r="DZ135" s="2" t="n"/>
      <c r="EA135" s="2" t="n"/>
      <c r="EB135" s="2" t="n"/>
      <c r="EC135" s="2" t="n"/>
    </row>
    <row r="136" ht="6.75" customHeight="1" s="118">
      <c r="A136" s="2" t="n"/>
      <c r="B136" s="2" t="n"/>
      <c r="C136" s="2" t="n"/>
      <c r="D136" s="2" t="n"/>
      <c r="E136" s="2" t="n"/>
      <c r="F136" s="2" t="n"/>
      <c r="G136" s="2" t="n"/>
      <c r="H136" s="2" t="n"/>
      <c r="I136" s="2" t="n"/>
      <c r="J136" s="2" t="n"/>
      <c r="K136" s="2" t="n"/>
      <c r="L136" s="2" t="n"/>
      <c r="M136" s="2" t="n"/>
      <c r="N136" s="2" t="n"/>
      <c r="O136" s="2" t="n"/>
      <c r="P136" s="2" t="n"/>
      <c r="Q136" s="2" t="n"/>
      <c r="BJ136" s="2" t="n"/>
      <c r="BK136" s="2" t="n"/>
      <c r="BL136" s="2" t="n"/>
      <c r="BM136" s="2" t="n"/>
      <c r="BN136" s="2" t="n"/>
      <c r="BO136" s="2" t="n"/>
      <c r="BP136" s="143" t="n"/>
      <c r="BV136" s="144" t="n"/>
      <c r="DU136" s="144" t="n"/>
      <c r="DV136" s="7" t="n"/>
      <c r="DW136" s="2" t="n"/>
      <c r="DX136" s="2" t="n"/>
      <c r="DY136" s="2" t="n"/>
      <c r="DZ136" s="2" t="n"/>
      <c r="EA136" s="2" t="n"/>
      <c r="EB136" s="2" t="n"/>
      <c r="EC136" s="2" t="n"/>
    </row>
    <row r="137" ht="6.75" customHeight="1" s="118">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c r="AQ137" s="2" t="n"/>
      <c r="AR137" s="2" t="n"/>
      <c r="AS137" s="2" t="n"/>
      <c r="AT137" s="2" t="n"/>
      <c r="AU137" s="2" t="n"/>
      <c r="AV137" s="2" t="n"/>
      <c r="AW137" s="2" t="n"/>
      <c r="AX137" s="2" t="n"/>
      <c r="AY137" s="2" t="n"/>
      <c r="AZ137" s="2" t="n"/>
      <c r="BA137" s="2" t="n"/>
      <c r="BB137" s="2" t="n"/>
      <c r="BC137" s="2" t="n"/>
      <c r="BD137" s="2" t="n"/>
      <c r="BE137" s="2" t="n"/>
      <c r="BF137" s="2" t="n"/>
      <c r="BG137" s="2" t="n"/>
      <c r="BH137" s="2" t="n"/>
      <c r="BI137" s="2" t="n"/>
      <c r="BJ137" s="2" t="n"/>
      <c r="BK137" s="2" t="n"/>
      <c r="BL137" s="2" t="n"/>
      <c r="BM137" s="2" t="n"/>
      <c r="BN137" s="2" t="n"/>
      <c r="BO137" s="2" t="n"/>
      <c r="BP137" s="143" t="n"/>
      <c r="BV137" s="144" t="n"/>
      <c r="DU137" s="144" t="n"/>
      <c r="DV137" s="7" t="n"/>
      <c r="DW137" s="2" t="n"/>
      <c r="DX137" s="2" t="n"/>
      <c r="DY137" s="2" t="n"/>
      <c r="DZ137" s="2" t="n"/>
      <c r="EA137" s="2" t="n"/>
      <c r="EB137" s="2" t="n"/>
      <c r="EC137" s="2" t="n"/>
    </row>
    <row r="138" ht="6.75" customHeight="1" s="11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c r="AQ138" s="2" t="n"/>
      <c r="AR138" s="2" t="n"/>
      <c r="AS138" s="2" t="n"/>
      <c r="AT138" s="2" t="n"/>
      <c r="AU138" s="2" t="n"/>
      <c r="AV138" s="2" t="n"/>
      <c r="AW138" s="2" t="n"/>
      <c r="AX138" s="2" t="n"/>
      <c r="AY138" s="2" t="n"/>
      <c r="AZ138" s="2" t="n"/>
      <c r="BA138" s="2" t="n"/>
      <c r="BB138" s="2" t="n"/>
      <c r="BC138" s="2" t="n"/>
      <c r="BD138" s="2" t="n"/>
      <c r="BE138" s="2" t="n"/>
      <c r="BF138" s="2" t="n"/>
      <c r="BG138" s="2" t="n"/>
      <c r="BH138" s="2" t="n"/>
      <c r="BI138" s="2" t="n"/>
      <c r="BJ138" s="2" t="n"/>
      <c r="BK138" s="2" t="n"/>
      <c r="BL138" s="2" t="n"/>
      <c r="BM138" s="2" t="n"/>
      <c r="BN138" s="2" t="n"/>
      <c r="BO138" s="2" t="n"/>
      <c r="BP138" s="174" t="n"/>
      <c r="BQ138" s="140" t="n"/>
      <c r="BR138" s="175" t="n"/>
      <c r="BS138" s="140" t="n"/>
      <c r="BT138" s="140" t="n"/>
      <c r="BU138" s="28" t="n"/>
      <c r="BV138" s="29" t="n"/>
      <c r="BW138" s="176">
        <f>計算!$Z$4</f>
        <v/>
      </c>
      <c r="BX138" s="140" t="n"/>
      <c r="BY138" s="140" t="n"/>
      <c r="BZ138" s="140" t="n"/>
      <c r="CA138" s="140" t="n"/>
      <c r="CB138" s="140" t="n"/>
      <c r="CC138" s="140" t="n"/>
      <c r="CD138" s="140" t="n"/>
      <c r="CE138" s="140" t="n"/>
      <c r="CF138" s="140" t="n"/>
      <c r="CG138" s="140" t="n"/>
      <c r="CH138" s="140" t="n"/>
      <c r="CI138" s="140" t="n"/>
      <c r="CJ138" s="140" t="n"/>
      <c r="CK138" s="140" t="n"/>
      <c r="CL138" s="140" t="n"/>
      <c r="CM138" s="140" t="n"/>
      <c r="CN138" s="140" t="n"/>
      <c r="CO138" s="140" t="n"/>
      <c r="CP138" s="140" t="n"/>
      <c r="CQ138" s="140" t="n"/>
      <c r="CR138" s="140" t="n"/>
      <c r="CS138" s="140" t="n"/>
      <c r="CT138" s="140" t="n"/>
      <c r="CU138" s="140" t="n"/>
      <c r="CV138" s="140" t="n"/>
      <c r="CW138" s="140" t="n"/>
      <c r="CX138" s="140" t="n"/>
      <c r="CY138" s="140" t="n"/>
      <c r="CZ138" s="140" t="n"/>
      <c r="DA138" s="140" t="n"/>
      <c r="DB138" s="140" t="n"/>
      <c r="DC138" s="140" t="n"/>
      <c r="DD138" s="140" t="n"/>
      <c r="DE138" s="140" t="n"/>
      <c r="DF138" s="140" t="n"/>
      <c r="DG138" s="140" t="n"/>
      <c r="DH138" s="140" t="n"/>
      <c r="DI138" s="140" t="n"/>
      <c r="DJ138" s="140" t="n"/>
      <c r="DK138" s="140" t="n"/>
      <c r="DL138" s="140" t="n"/>
      <c r="DM138" s="140" t="n"/>
      <c r="DN138" s="140" t="n"/>
      <c r="DO138" s="140" t="n"/>
      <c r="DP138" s="140" t="n"/>
      <c r="DQ138" s="140" t="n"/>
      <c r="DR138" s="140" t="n"/>
      <c r="DS138" s="140" t="n"/>
      <c r="DT138" s="140" t="n"/>
      <c r="DU138" s="141" t="n"/>
      <c r="DV138" s="7" t="n"/>
      <c r="DW138" s="2" t="n"/>
      <c r="DX138" s="2" t="n"/>
      <c r="DY138" s="2" t="n"/>
      <c r="DZ138" s="2" t="n"/>
      <c r="EA138" s="2" t="n"/>
      <c r="EB138" s="2" t="n"/>
      <c r="EC138" s="2" t="n"/>
    </row>
    <row r="139" ht="6.75" customHeight="1" s="118">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c r="AQ139" s="2" t="n"/>
      <c r="AR139" s="2" t="n"/>
      <c r="AS139" s="2" t="n"/>
      <c r="AT139" s="2" t="n"/>
      <c r="AU139" s="2" t="n"/>
      <c r="AV139" s="2" t="n"/>
      <c r="AW139" s="2" t="n"/>
      <c r="AX139" s="2" t="n"/>
      <c r="AY139" s="2" t="n"/>
      <c r="AZ139" s="2" t="n"/>
      <c r="BA139" s="2" t="n"/>
      <c r="BB139" s="2" t="n"/>
      <c r="BC139" s="2" t="n"/>
      <c r="BD139" s="2" t="n"/>
      <c r="BE139" s="2" t="n"/>
      <c r="BF139" s="2" t="n"/>
      <c r="BG139" s="2" t="n"/>
      <c r="BH139" s="2" t="n"/>
      <c r="BI139" s="2" t="n"/>
      <c r="BJ139" s="2" t="n"/>
      <c r="BK139" s="2" t="n"/>
      <c r="BL139" s="2" t="n"/>
      <c r="BM139" s="2" t="n"/>
      <c r="BN139" s="2" t="n"/>
      <c r="BO139" s="2" t="n"/>
      <c r="BP139" s="143" t="n"/>
      <c r="BU139" s="31" t="n"/>
      <c r="BV139" s="32" t="n"/>
      <c r="DU139" s="144" t="n"/>
      <c r="DV139" s="7" t="n"/>
      <c r="DW139" s="2" t="n"/>
      <c r="DX139" s="2" t="n"/>
      <c r="DY139" s="2" t="n"/>
      <c r="DZ139" s="2" t="n"/>
      <c r="EA139" s="2" t="n"/>
      <c r="EB139" s="2" t="n"/>
      <c r="EC139" s="2" t="n"/>
    </row>
    <row r="140" ht="6.75" customHeight="1" s="118">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c r="AQ140" s="2" t="n"/>
      <c r="AR140" s="2" t="n"/>
      <c r="AS140" s="2" t="n"/>
      <c r="AT140" s="2" t="n"/>
      <c r="AU140" s="2" t="n"/>
      <c r="AV140" s="2" t="n"/>
      <c r="AW140" s="2" t="n"/>
      <c r="AX140" s="2" t="n"/>
      <c r="AY140" s="2" t="n"/>
      <c r="AZ140" s="2" t="n"/>
      <c r="BA140" s="2" t="n"/>
      <c r="BB140" s="2" t="n"/>
      <c r="BC140" s="2" t="n"/>
      <c r="BD140" s="2" t="n"/>
      <c r="BE140" s="2" t="n"/>
      <c r="BF140" s="2" t="n"/>
      <c r="BG140" s="2" t="n"/>
      <c r="BH140" s="2" t="n"/>
      <c r="BI140" s="2" t="n"/>
      <c r="BJ140" s="2" t="n"/>
      <c r="BK140" s="2" t="n"/>
      <c r="BL140" s="2" t="n"/>
      <c r="BM140" s="2" t="n"/>
      <c r="BN140" s="2" t="n"/>
      <c r="BO140" s="2" t="n"/>
      <c r="BP140" s="143" t="n"/>
      <c r="BU140" s="72" t="n"/>
      <c r="BV140" s="144" t="n"/>
      <c r="DU140" s="144" t="n"/>
      <c r="DV140" s="7" t="n"/>
      <c r="DW140" s="2" t="n"/>
      <c r="DX140" s="2" t="n"/>
      <c r="DY140" s="2" t="n"/>
      <c r="DZ140" s="2" t="n"/>
      <c r="EA140" s="2" t="n"/>
      <c r="EB140" s="2" t="n"/>
      <c r="EC140" s="2" t="n"/>
    </row>
    <row r="141" ht="6.75" customHeight="1" s="118">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c r="AQ141" s="2" t="n"/>
      <c r="AR141" s="2" t="n"/>
      <c r="AS141" s="2" t="n"/>
      <c r="AT141" s="2" t="n"/>
      <c r="AU141" s="2" t="n"/>
      <c r="AV141" s="2" t="n"/>
      <c r="AW141" s="2" t="n"/>
      <c r="AX141" s="2" t="n"/>
      <c r="AY141" s="2" t="n"/>
      <c r="AZ141" s="2" t="n"/>
      <c r="BA141" s="2" t="n"/>
      <c r="BB141" s="2" t="n"/>
      <c r="BC141" s="2" t="n"/>
      <c r="BD141" s="2" t="n"/>
      <c r="BE141" s="2" t="n"/>
      <c r="BF141" s="2" t="n"/>
      <c r="BG141" s="2" t="n"/>
      <c r="BH141" s="2" t="n"/>
      <c r="BI141" s="2" t="n"/>
      <c r="BJ141" s="2" t="n"/>
      <c r="BK141" s="2" t="n"/>
      <c r="BL141" s="2" t="n"/>
      <c r="BM141" s="2" t="n"/>
      <c r="BN141" s="2" t="n"/>
      <c r="BO141" s="2" t="n"/>
      <c r="BP141" s="143" t="n"/>
      <c r="BV141" s="144" t="n"/>
      <c r="DU141" s="144" t="n"/>
      <c r="DV141" s="7" t="n"/>
      <c r="DW141" s="2" t="n"/>
      <c r="DX141" s="2" t="n"/>
      <c r="DY141" s="2" t="n"/>
      <c r="DZ141" s="2" t="n"/>
      <c r="EA141" s="2" t="n"/>
      <c r="EB141" s="2" t="n"/>
      <c r="EC141" s="2" t="n"/>
    </row>
    <row r="142" ht="6.75" customHeight="1" s="118">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c r="AQ142" s="2" t="n"/>
      <c r="AR142" s="2" t="n"/>
      <c r="AS142" s="2" t="n"/>
      <c r="AT142" s="2" t="n"/>
      <c r="AU142" s="2" t="n"/>
      <c r="AV142" s="2" t="n"/>
      <c r="AW142" s="2" t="n"/>
      <c r="AX142" s="2" t="n"/>
      <c r="AY142" s="2" t="n"/>
      <c r="AZ142" s="2" t="n"/>
      <c r="BA142" s="2" t="n"/>
      <c r="BB142" s="2" t="n"/>
      <c r="BC142" s="2" t="n"/>
      <c r="BD142" s="2" t="n"/>
      <c r="BE142" s="2" t="n"/>
      <c r="BF142" s="2" t="n"/>
      <c r="BG142" s="2" t="n"/>
      <c r="BH142" s="2" t="n"/>
      <c r="BI142" s="2" t="n"/>
      <c r="BJ142" s="2" t="n"/>
      <c r="BK142" s="2" t="n"/>
      <c r="BL142" s="2" t="n"/>
      <c r="BM142" s="2" t="n"/>
      <c r="BN142" s="2" t="n"/>
      <c r="BO142" s="2" t="n"/>
      <c r="BP142" s="143" t="n"/>
      <c r="BV142" s="144" t="n"/>
      <c r="DU142" s="144" t="n"/>
      <c r="DV142" s="7" t="n"/>
      <c r="DW142" s="2" t="n"/>
      <c r="DX142" s="2" t="n"/>
      <c r="DY142" s="2" t="n"/>
      <c r="DZ142" s="2" t="n"/>
      <c r="EA142" s="2" t="n"/>
      <c r="EB142" s="2" t="n"/>
      <c r="EC142" s="2" t="n"/>
    </row>
    <row r="143" ht="8.25" customHeight="1" s="118">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c r="AQ143" s="2" t="n"/>
      <c r="AR143" s="2" t="n"/>
      <c r="AS143" s="2" t="n"/>
      <c r="AT143" s="2" t="n"/>
      <c r="AU143" s="2" t="n"/>
      <c r="AV143" s="2" t="n"/>
      <c r="AW143" s="2" t="n"/>
      <c r="AX143" s="2" t="n"/>
      <c r="AY143" s="2" t="n"/>
      <c r="AZ143" s="2" t="n"/>
      <c r="BA143" s="2" t="n"/>
      <c r="BB143" s="2" t="n"/>
      <c r="BC143" s="2" t="n"/>
      <c r="BD143" s="2" t="n"/>
      <c r="BE143" s="2" t="n"/>
      <c r="BF143" s="2" t="n"/>
      <c r="BG143" s="2" t="n"/>
      <c r="BH143" s="2" t="n"/>
      <c r="BI143" s="2" t="n"/>
      <c r="BJ143" s="2" t="n"/>
      <c r="BK143" s="2" t="n"/>
      <c r="BL143" s="2" t="n"/>
      <c r="BM143" s="2" t="n"/>
      <c r="BN143" s="2" t="n"/>
      <c r="BO143" s="2" t="n"/>
      <c r="BP143" s="143" t="n"/>
      <c r="BV143" s="144" t="n"/>
      <c r="DU143" s="144" t="n"/>
      <c r="DV143" s="7" t="n"/>
      <c r="DW143" s="2" t="n"/>
      <c r="DX143" s="2" t="n"/>
      <c r="DY143" s="2" t="n"/>
      <c r="DZ143" s="2" t="n"/>
      <c r="EA143" s="2" t="n"/>
      <c r="EB143" s="2" t="n"/>
      <c r="EC143" s="2" t="n"/>
    </row>
    <row r="144" ht="6.75" customHeight="1" s="118">
      <c r="A144" s="2" t="n"/>
      <c r="B144" s="2" t="n"/>
      <c r="C144" s="2" t="n"/>
      <c r="D144" s="2" t="n"/>
      <c r="E144" s="177" t="inlineStr">
        <is>
          <t>在籍校</t>
        </is>
      </c>
      <c r="F144" s="140" t="n"/>
      <c r="G144" s="140" t="n"/>
      <c r="H144" s="140" t="n"/>
      <c r="I144" s="140" t="n"/>
      <c r="J144" s="140" t="n"/>
      <c r="K144" s="141" t="n"/>
      <c r="L144" s="34" t="n"/>
      <c r="M144" s="18" t="n"/>
      <c r="N144" s="18" t="n"/>
      <c r="O144" s="18" t="n"/>
      <c r="P144" s="18" t="n"/>
      <c r="Q144" s="18" t="n"/>
      <c r="R144" s="18" t="n"/>
      <c r="S144" s="18" t="n"/>
      <c r="T144" s="18" t="n"/>
      <c r="U144" s="18" t="n"/>
      <c r="V144" s="18" t="n"/>
      <c r="W144" s="18" t="n"/>
      <c r="X144" s="35" t="n"/>
      <c r="Y144" s="4" t="n"/>
      <c r="Z144" s="5" t="n"/>
      <c r="AA144" s="5" t="n"/>
      <c r="AB144" s="5" t="n"/>
      <c r="AC144" s="5" t="n"/>
      <c r="AD144" s="5" t="n"/>
      <c r="AE144" s="5" t="n"/>
      <c r="AF144" s="5" t="n"/>
      <c r="AG144" s="5" t="n"/>
      <c r="AH144" s="5" t="n"/>
      <c r="AI144" s="5" t="n"/>
      <c r="AJ144" s="5" t="n"/>
      <c r="AK144" s="5" t="n"/>
      <c r="AL144" s="5" t="n"/>
      <c r="AM144" s="5" t="n"/>
      <c r="AN144" s="5" t="n"/>
      <c r="AO144" s="5" t="n"/>
      <c r="AP144" s="5" t="n"/>
      <c r="AQ144" s="5" t="n"/>
      <c r="AR144" s="5" t="n"/>
      <c r="AS144" s="5" t="n"/>
      <c r="AT144" s="5" t="n"/>
      <c r="AU144" s="5" t="n"/>
      <c r="AV144" s="5" t="n"/>
      <c r="AW144" s="89" t="inlineStr">
        <is>
          <t>卒業見込</t>
        </is>
      </c>
      <c r="AX144" s="140" t="n"/>
      <c r="AY144" s="140" t="n"/>
      <c r="AZ144" s="140" t="n"/>
      <c r="BA144" s="140" t="n"/>
      <c r="BB144" s="140" t="n"/>
      <c r="BC144" s="140" t="n"/>
      <c r="BD144" s="140" t="n"/>
      <c r="BE144" s="140" t="n"/>
      <c r="BF144" s="140" t="n"/>
      <c r="BG144" s="140" t="n"/>
      <c r="BH144" s="140" t="n"/>
      <c r="BI144" s="141" t="n"/>
      <c r="BJ144" s="2" t="n"/>
      <c r="BK144" s="2" t="n"/>
      <c r="BL144" s="2" t="n"/>
      <c r="BM144" s="2" t="n"/>
      <c r="BN144" s="2" t="n"/>
      <c r="BO144" s="2" t="n"/>
      <c r="BP144" s="143" t="n"/>
      <c r="BV144" s="144" t="n"/>
      <c r="DU144" s="144" t="n"/>
      <c r="DV144" s="2" t="n"/>
      <c r="DW144" s="2" t="n"/>
      <c r="DX144" s="2" t="n"/>
      <c r="DY144" s="2" t="n"/>
      <c r="DZ144" s="2" t="n"/>
      <c r="EA144" s="2" t="n"/>
      <c r="EB144" s="2" t="n"/>
      <c r="EC144" s="2" t="n"/>
    </row>
    <row r="145" ht="6.75" customHeight="1" s="118">
      <c r="A145" s="2" t="n"/>
      <c r="B145" s="2" t="n"/>
      <c r="C145" s="2" t="n"/>
      <c r="D145" s="2" t="n"/>
      <c r="E145" s="143" t="n"/>
      <c r="K145" s="144" t="n"/>
      <c r="L145" s="36" t="n"/>
      <c r="M145" s="19" t="n"/>
      <c r="N145" s="19" t="n"/>
      <c r="O145" s="19" t="n"/>
      <c r="P145" s="19" t="n"/>
      <c r="Q145" s="19" t="n"/>
      <c r="R145" s="19" t="n"/>
      <c r="S145" s="19" t="n"/>
      <c r="T145" s="19" t="n"/>
      <c r="U145" s="19" t="n"/>
      <c r="V145" s="19" t="n"/>
      <c r="W145" s="19" t="n"/>
      <c r="X145" s="37" t="n"/>
      <c r="Y145" s="178">
        <f>計算!$N$4</f>
        <v/>
      </c>
      <c r="BI145" s="144" t="n"/>
      <c r="BJ145" s="2" t="n"/>
      <c r="BK145" s="2" t="n"/>
      <c r="BL145" s="2" t="n"/>
      <c r="BM145" s="2" t="n"/>
      <c r="BN145" s="2" t="n"/>
      <c r="BO145" s="2" t="n"/>
      <c r="BP145" s="143" t="n"/>
      <c r="BV145" s="144" t="n"/>
      <c r="DU145" s="144" t="n"/>
      <c r="DV145" s="2" t="n"/>
      <c r="DW145" s="2" t="n"/>
      <c r="DX145" s="2" t="n"/>
      <c r="DY145" s="2" t="n"/>
      <c r="DZ145" s="2" t="n"/>
      <c r="EA145" s="2" t="n"/>
      <c r="EB145" s="2" t="n"/>
      <c r="EC145" s="2" t="n"/>
    </row>
    <row r="146" ht="6.75" customHeight="1" s="118">
      <c r="A146" s="2" t="n"/>
      <c r="B146" s="2" t="n"/>
      <c r="C146" s="2" t="n"/>
      <c r="D146" s="2" t="n"/>
      <c r="E146" s="143" t="n"/>
      <c r="K146" s="144" t="n"/>
      <c r="L146" s="36" t="n"/>
      <c r="M146" s="19" t="n"/>
      <c r="N146" s="19" t="n"/>
      <c r="O146" s="19" t="n"/>
      <c r="P146" s="179">
        <f>設定!$B$6</f>
        <v/>
      </c>
      <c r="S146" s="11" t="n"/>
      <c r="T146" s="11" t="n"/>
      <c r="U146" s="179">
        <f>設定!$B$7</f>
        <v/>
      </c>
      <c r="W146" s="11" t="n"/>
      <c r="X146" s="12" t="n"/>
      <c r="Y146" s="143" t="n"/>
      <c r="BI146" s="144" t="n"/>
      <c r="BJ146" s="2" t="n"/>
      <c r="BK146" s="2" t="n"/>
      <c r="BL146" s="2" t="n"/>
      <c r="BM146" s="2" t="n"/>
      <c r="BN146" s="2" t="n"/>
      <c r="BO146" s="2" t="n"/>
      <c r="BP146" s="143" t="n"/>
      <c r="BV146" s="144" t="n"/>
      <c r="DU146" s="144" t="n"/>
      <c r="DV146" s="2" t="n"/>
      <c r="DW146" s="2" t="n"/>
      <c r="DX146" s="2" t="n"/>
      <c r="DY146" s="2" t="n"/>
      <c r="DZ146" s="2" t="n"/>
      <c r="EA146" s="2" t="n"/>
      <c r="EB146" s="2" t="n"/>
      <c r="EC146" s="2" t="n"/>
    </row>
    <row r="147" ht="6.75" customHeight="1" s="118">
      <c r="A147" s="2" t="n"/>
      <c r="B147" s="2" t="n"/>
      <c r="C147" s="2" t="n"/>
      <c r="D147" s="2" t="n"/>
      <c r="E147" s="143" t="n"/>
      <c r="K147" s="144" t="n"/>
      <c r="L147" s="92" t="inlineStr">
        <is>
          <t>令和</t>
        </is>
      </c>
      <c r="S147" s="52" t="inlineStr">
        <is>
          <t>年</t>
        </is>
      </c>
      <c r="W147" s="53" t="inlineStr">
        <is>
          <t>月</t>
        </is>
      </c>
      <c r="X147" s="144" t="n"/>
      <c r="Y147" s="143" t="n"/>
      <c r="BI147" s="144" t="n"/>
      <c r="BJ147" s="2" t="n"/>
      <c r="BK147" s="2" t="n"/>
      <c r="BL147" s="2" t="n"/>
      <c r="BM147" s="2" t="n"/>
      <c r="BN147" s="2" t="n"/>
      <c r="BO147" s="2" t="n"/>
      <c r="BP147" s="143" t="n"/>
      <c r="BV147" s="144" t="n"/>
      <c r="DU147" s="144" t="n"/>
      <c r="DV147" s="2" t="n"/>
      <c r="DW147" s="2" t="n"/>
      <c r="DX147" s="2" t="n"/>
      <c r="DY147" s="2" t="n"/>
      <c r="DZ147" s="2" t="n"/>
      <c r="EA147" s="2" t="n"/>
      <c r="EB147" s="2" t="n"/>
      <c r="EC147" s="2" t="n"/>
    </row>
    <row r="148" ht="6.75" customHeight="1" s="118">
      <c r="A148" s="2" t="n"/>
      <c r="B148" s="2" t="n"/>
      <c r="C148" s="2" t="n"/>
      <c r="D148" s="2" t="n"/>
      <c r="E148" s="143" t="n"/>
      <c r="K148" s="144" t="n"/>
      <c r="L148" s="143" t="n"/>
      <c r="X148" s="144" t="n"/>
      <c r="Y148" s="143" t="n"/>
      <c r="AW148" s="75" t="inlineStr">
        <is>
          <t>卒業</t>
        </is>
      </c>
      <c r="BI148" s="144" t="n"/>
      <c r="BJ148" s="2" t="n"/>
      <c r="BK148" s="2" t="n"/>
      <c r="BL148" s="2" t="n"/>
      <c r="BM148" s="2" t="n"/>
      <c r="BN148" s="2" t="n"/>
      <c r="BO148" s="2" t="n"/>
      <c r="BP148" s="143" t="n"/>
      <c r="BV148" s="144" t="n"/>
      <c r="DU148" s="144" t="n"/>
      <c r="DV148" s="2" t="n"/>
      <c r="DW148" s="2" t="n"/>
      <c r="DX148" s="2" t="n"/>
      <c r="DY148" s="2" t="n"/>
      <c r="DZ148" s="2" t="n"/>
      <c r="EA148" s="2" t="n"/>
      <c r="EB148" s="2" t="n"/>
      <c r="EC148" s="2" t="n"/>
    </row>
    <row r="149" ht="6.75" customHeight="1" s="118">
      <c r="A149" s="2" t="n"/>
      <c r="B149" s="2" t="n"/>
      <c r="C149" s="2" t="n"/>
      <c r="D149" s="2" t="n"/>
      <c r="E149" s="143" t="n"/>
      <c r="K149" s="144" t="n"/>
      <c r="L149" s="36" t="n"/>
      <c r="M149" s="19" t="n"/>
      <c r="N149" s="19" t="n"/>
      <c r="O149" s="19" t="n"/>
      <c r="P149" s="19" t="n"/>
      <c r="Q149" s="19" t="n"/>
      <c r="R149" s="19" t="n"/>
      <c r="S149" s="19" t="n"/>
      <c r="T149" s="19" t="n"/>
      <c r="U149" s="19" t="n"/>
      <c r="V149" s="19" t="n"/>
      <c r="W149" s="19" t="n"/>
      <c r="X149" s="37" t="n"/>
      <c r="Y149" s="143" t="n"/>
      <c r="BI149" s="144" t="n"/>
      <c r="BJ149" s="2" t="n"/>
      <c r="BK149" s="2" t="n"/>
      <c r="BL149" s="2" t="n"/>
      <c r="BM149" s="2" t="n"/>
      <c r="BN149" s="2" t="n"/>
      <c r="BO149" s="2" t="n"/>
      <c r="BP149" s="143" t="n"/>
      <c r="BV149" s="144" t="n"/>
      <c r="DU149" s="144" t="n"/>
      <c r="DV149" s="2" t="n"/>
      <c r="DW149" s="2" t="n"/>
      <c r="DX149" s="2" t="n"/>
      <c r="DY149" s="2" t="n"/>
      <c r="DZ149" s="2" t="n"/>
      <c r="EA149" s="2" t="n"/>
      <c r="EB149" s="2" t="n"/>
      <c r="EC149" s="2" t="n"/>
    </row>
    <row r="150" ht="6.75" customHeight="1" s="118">
      <c r="A150" s="2" t="n"/>
      <c r="B150" s="2" t="n"/>
      <c r="C150" s="2" t="n"/>
      <c r="D150" s="2" t="n"/>
      <c r="E150" s="143" t="n"/>
      <c r="K150" s="144" t="n"/>
      <c r="L150" s="36" t="n"/>
      <c r="M150" s="19" t="n"/>
      <c r="N150" s="19" t="n"/>
      <c r="O150" s="19" t="n"/>
      <c r="P150" s="19" t="n"/>
      <c r="Q150" s="19" t="n"/>
      <c r="R150" s="19" t="n"/>
      <c r="S150" s="19" t="n"/>
      <c r="T150" s="19" t="n"/>
      <c r="U150" s="19" t="n"/>
      <c r="V150" s="19" t="n"/>
      <c r="W150" s="19" t="n"/>
      <c r="X150" s="37" t="n"/>
      <c r="Y150" s="143" t="n"/>
      <c r="BI150" s="144" t="n"/>
      <c r="BJ150" s="2" t="n"/>
      <c r="BK150" s="2" t="n"/>
      <c r="BL150" s="2" t="n"/>
      <c r="BM150" s="2" t="n"/>
      <c r="BN150" s="2" t="n"/>
      <c r="BO150" s="2" t="n"/>
      <c r="BP150" s="143" t="n"/>
      <c r="BV150" s="144" t="n"/>
      <c r="DU150" s="144" t="n"/>
      <c r="DV150" s="2" t="n"/>
      <c r="DW150" s="2" t="n"/>
      <c r="DX150" s="2" t="n"/>
      <c r="DY150" s="2" t="n"/>
      <c r="DZ150" s="2" t="n"/>
      <c r="EA150" s="2" t="n"/>
      <c r="EB150" s="2" t="n"/>
      <c r="EC150" s="2" t="n"/>
    </row>
    <row r="151" ht="6.75" customHeight="1" s="118">
      <c r="A151" s="2" t="n"/>
      <c r="B151" s="2" t="n"/>
      <c r="C151" s="2" t="n"/>
      <c r="D151" s="2" t="n"/>
      <c r="E151" s="146" t="n"/>
      <c r="F151" s="147" t="n"/>
      <c r="G151" s="147" t="n"/>
      <c r="H151" s="147" t="n"/>
      <c r="I151" s="147" t="n"/>
      <c r="J151" s="147" t="n"/>
      <c r="K151" s="148" t="n"/>
      <c r="L151" s="38" t="n"/>
      <c r="M151" s="20" t="n"/>
      <c r="N151" s="20" t="n"/>
      <c r="O151" s="20" t="n"/>
      <c r="P151" s="20" t="n"/>
      <c r="Q151" s="20" t="n"/>
      <c r="R151" s="20" t="n"/>
      <c r="S151" s="20" t="n"/>
      <c r="T151" s="20" t="n"/>
      <c r="U151" s="20" t="n"/>
      <c r="V151" s="20" t="n"/>
      <c r="W151" s="20" t="n"/>
      <c r="X151" s="39" t="n"/>
      <c r="Y151" s="16" t="n"/>
      <c r="Z151" s="14" t="n"/>
      <c r="AA151" s="14" t="n"/>
      <c r="AB151" s="14" t="n"/>
      <c r="AC151" s="14" t="n"/>
      <c r="AD151" s="14" t="n"/>
      <c r="AE151" s="14" t="n"/>
      <c r="AF151" s="14" t="n"/>
      <c r="AG151" s="14" t="n"/>
      <c r="AH151" s="14" t="n"/>
      <c r="AI151" s="14" t="n"/>
      <c r="AJ151" s="14" t="n"/>
      <c r="AK151" s="14" t="n"/>
      <c r="AL151" s="14" t="n"/>
      <c r="AM151" s="14" t="n"/>
      <c r="AN151" s="14" t="n"/>
      <c r="AO151" s="14" t="n"/>
      <c r="AP151" s="14" t="n"/>
      <c r="AQ151" s="14" t="n"/>
      <c r="AR151" s="14" t="n"/>
      <c r="AS151" s="14" t="n"/>
      <c r="AT151" s="14" t="n"/>
      <c r="AU151" s="14" t="n"/>
      <c r="AV151" s="14" t="n"/>
      <c r="AW151" s="147" t="n"/>
      <c r="AX151" s="147" t="n"/>
      <c r="AY151" s="147" t="n"/>
      <c r="AZ151" s="147" t="n"/>
      <c r="BA151" s="147" t="n"/>
      <c r="BB151" s="147" t="n"/>
      <c r="BC151" s="147" t="n"/>
      <c r="BD151" s="147" t="n"/>
      <c r="BE151" s="147" t="n"/>
      <c r="BF151" s="147" t="n"/>
      <c r="BG151" s="147" t="n"/>
      <c r="BH151" s="147" t="n"/>
      <c r="BI151" s="148" t="n"/>
      <c r="BJ151" s="2" t="n"/>
      <c r="BK151" s="2" t="n"/>
      <c r="BL151" s="2" t="n"/>
      <c r="BM151" s="2" t="n"/>
      <c r="BN151" s="2" t="n"/>
      <c r="BO151" s="2" t="n"/>
      <c r="BP151" s="143" t="n"/>
      <c r="BV151" s="144" t="n"/>
      <c r="DU151" s="144" t="n"/>
      <c r="DV151" s="2" t="n"/>
      <c r="DW151" s="2" t="n"/>
      <c r="DX151" s="2" t="n"/>
      <c r="DY151" s="2" t="n"/>
      <c r="DZ151" s="2" t="n"/>
      <c r="EA151" s="2" t="n"/>
      <c r="EB151" s="2" t="n"/>
      <c r="EC151" s="2" t="n"/>
    </row>
    <row r="152" ht="6.75" customHeight="1" s="118">
      <c r="A152" s="2" t="n"/>
      <c r="B152" s="2" t="n"/>
      <c r="C152" s="2" t="n"/>
      <c r="D152" s="2" t="n"/>
      <c r="E152" s="40" t="n"/>
      <c r="F152" s="40" t="n"/>
      <c r="G152" s="40" t="n"/>
      <c r="H152" s="40" t="n"/>
      <c r="I152" s="40" t="n"/>
      <c r="J152" s="40" t="n"/>
      <c r="K152" s="40" t="n"/>
      <c r="L152" s="18" t="n"/>
      <c r="M152" s="18" t="n"/>
      <c r="N152" s="18" t="n"/>
      <c r="O152" s="18" t="n"/>
      <c r="P152" s="18" t="n"/>
      <c r="Q152" s="18" t="n"/>
      <c r="R152" s="18" t="n"/>
      <c r="S152" s="76" t="n"/>
      <c r="T152" s="140" t="n"/>
      <c r="U152" s="17" t="n"/>
      <c r="V152" s="17" t="n"/>
      <c r="W152" s="76" t="n"/>
      <c r="X152" s="140" t="n"/>
      <c r="Y152" s="5" t="n"/>
      <c r="Z152" s="5" t="n"/>
      <c r="AA152" s="5" t="n"/>
      <c r="AB152" s="5" t="n"/>
      <c r="AC152" s="5" t="n"/>
      <c r="AD152" s="5" t="n"/>
      <c r="AE152" s="5" t="n"/>
      <c r="AF152" s="5" t="n"/>
      <c r="AG152" s="5" t="n"/>
      <c r="AH152" s="5" t="n"/>
      <c r="AI152" s="5" t="n"/>
      <c r="AJ152" s="5" t="n"/>
      <c r="AK152" s="5" t="n"/>
      <c r="AL152" s="5" t="n"/>
      <c r="AM152" s="5" t="n"/>
      <c r="AN152" s="5" t="n"/>
      <c r="AO152" s="5" t="n"/>
      <c r="AP152" s="5" t="n"/>
      <c r="AQ152" s="5" t="n"/>
      <c r="AR152" s="5" t="n"/>
      <c r="AS152" s="5" t="n"/>
      <c r="AT152" s="5" t="n"/>
      <c r="AU152" s="5" t="n"/>
      <c r="AV152" s="5" t="n"/>
      <c r="AW152" s="5" t="n"/>
      <c r="AX152" s="5" t="n"/>
      <c r="AY152" s="5" t="n"/>
      <c r="AZ152" s="5" t="n"/>
      <c r="BA152" s="5" t="n"/>
      <c r="BB152" s="5" t="n"/>
      <c r="BC152" s="5" t="n"/>
      <c r="BD152" s="5" t="n"/>
      <c r="BE152" s="5" t="n"/>
      <c r="BF152" s="5" t="n"/>
      <c r="BG152" s="5" t="n"/>
      <c r="BH152" s="5" t="n"/>
      <c r="BI152" s="5" t="n"/>
      <c r="BJ152" s="2" t="n"/>
      <c r="BK152" s="2" t="n"/>
      <c r="BL152" s="2" t="n"/>
      <c r="BM152" s="2" t="n"/>
      <c r="BN152" s="2" t="n"/>
      <c r="BO152" s="2" t="n"/>
      <c r="BP152" s="143" t="n"/>
      <c r="BV152" s="144" t="n"/>
      <c r="DU152" s="144" t="n"/>
      <c r="DV152" s="2" t="n"/>
      <c r="DW152" s="2" t="n"/>
      <c r="DX152" s="2" t="n"/>
      <c r="DY152" s="2" t="n"/>
      <c r="DZ152" s="2" t="n"/>
      <c r="EA152" s="2" t="n"/>
      <c r="EB152" s="2" t="n"/>
      <c r="EC152" s="2" t="n"/>
    </row>
    <row r="153" ht="6.75" customHeight="1" s="118">
      <c r="A153" s="2" t="n"/>
      <c r="B153" s="2" t="n"/>
      <c r="C153" s="2" t="n"/>
      <c r="D153" s="2" t="n"/>
      <c r="E153" s="41" t="n"/>
      <c r="F153" s="41" t="n"/>
      <c r="G153" s="41" t="n"/>
      <c r="H153" s="41" t="n"/>
      <c r="I153" s="41" t="n"/>
      <c r="J153" s="41" t="n"/>
      <c r="K153" s="41" t="n"/>
      <c r="L153" s="19" t="n"/>
      <c r="M153" s="19" t="n"/>
      <c r="N153" s="19" t="n"/>
      <c r="O153" s="19" t="n"/>
      <c r="P153" s="19" t="n"/>
      <c r="Q153" s="19" t="n"/>
      <c r="R153" s="19" t="n"/>
      <c r="U153" s="11" t="n"/>
      <c r="V153" s="11" t="n"/>
      <c r="Y153" s="2" t="n"/>
      <c r="Z153" s="2" t="n"/>
      <c r="AA153" s="2" t="n"/>
      <c r="AB153" s="2" t="n"/>
      <c r="AC153" s="2" t="n"/>
      <c r="AD153" s="2" t="n"/>
      <c r="AE153" s="2" t="n"/>
      <c r="AF153" s="2" t="n"/>
      <c r="AG153" s="2" t="n"/>
      <c r="AH153" s="2" t="n"/>
      <c r="AI153" s="2" t="n"/>
      <c r="AJ153" s="2" t="n"/>
      <c r="AK153" s="2" t="n"/>
      <c r="AL153" s="2" t="n"/>
      <c r="AM153" s="2" t="n"/>
      <c r="AN153" s="2" t="n"/>
      <c r="AO153" s="2" t="n"/>
      <c r="AP153" s="2" t="n"/>
      <c r="AQ153" s="2" t="n"/>
      <c r="AR153" s="2" t="n"/>
      <c r="AS153" s="2" t="n"/>
      <c r="AT153" s="2" t="n"/>
      <c r="AU153" s="2" t="n"/>
      <c r="AV153" s="2" t="n"/>
      <c r="AW153" s="2" t="n"/>
      <c r="AX153" s="2" t="n"/>
      <c r="AY153" s="2" t="n"/>
      <c r="AZ153" s="2" t="n"/>
      <c r="BA153" s="2" t="n"/>
      <c r="BB153" s="2" t="n"/>
      <c r="BC153" s="2" t="n"/>
      <c r="BD153" s="2" t="n"/>
      <c r="BE153" s="2" t="n"/>
      <c r="BF153" s="2" t="n"/>
      <c r="BG153" s="2" t="n"/>
      <c r="BH153" s="2" t="n"/>
      <c r="BI153" s="2" t="n"/>
      <c r="BJ153" s="2" t="n"/>
      <c r="BK153" s="2" t="n"/>
      <c r="BL153" s="2" t="n"/>
      <c r="BM153" s="2" t="n"/>
      <c r="BN153" s="2" t="n"/>
      <c r="BO153" s="2" t="n"/>
      <c r="BP153" s="143" t="n"/>
      <c r="BV153" s="144" t="n"/>
      <c r="DU153" s="144" t="n"/>
      <c r="DV153" s="2" t="n"/>
      <c r="DW153" s="2" t="n"/>
      <c r="DX153" s="2" t="n"/>
      <c r="DY153" s="2" t="n"/>
      <c r="DZ153" s="2" t="n"/>
      <c r="EA153" s="2" t="n"/>
      <c r="EB153" s="2" t="n"/>
      <c r="EC153" s="2" t="n"/>
    </row>
    <row r="154" ht="9.75" customHeight="1" s="118">
      <c r="A154" s="2" t="n"/>
      <c r="B154" s="2" t="n"/>
      <c r="C154" s="2" t="n"/>
      <c r="D154" s="2" t="n"/>
      <c r="E154" s="42" t="n"/>
      <c r="F154" s="42" t="n"/>
      <c r="G154" s="42" t="n"/>
      <c r="H154" s="42" t="n"/>
      <c r="I154" s="42" t="n"/>
      <c r="J154" s="42" t="n"/>
      <c r="K154" s="42" t="n"/>
      <c r="L154" s="20" t="n"/>
      <c r="M154" s="20" t="n"/>
      <c r="N154" s="20" t="n"/>
      <c r="O154" s="20" t="n"/>
      <c r="P154" s="20" t="n"/>
      <c r="Q154" s="20" t="n"/>
      <c r="R154" s="20" t="n"/>
      <c r="S154" s="20" t="n"/>
      <c r="T154" s="20" t="n"/>
      <c r="U154" s="20" t="n"/>
      <c r="V154" s="20" t="n"/>
      <c r="W154" s="20" t="n"/>
      <c r="X154" s="20" t="n"/>
      <c r="Y154" s="14" t="n"/>
      <c r="Z154" s="14" t="n"/>
      <c r="AA154" s="14" t="n"/>
      <c r="AB154" s="14" t="n"/>
      <c r="AC154" s="14" t="n"/>
      <c r="AD154" s="14" t="n"/>
      <c r="AE154" s="14" t="n"/>
      <c r="AF154" s="14" t="n"/>
      <c r="AG154" s="14" t="n"/>
      <c r="AH154" s="14" t="n"/>
      <c r="AI154" s="14" t="n"/>
      <c r="AJ154" s="14" t="n"/>
      <c r="AK154" s="14" t="n"/>
      <c r="AL154" s="14" t="n"/>
      <c r="AM154" s="14" t="n"/>
      <c r="AN154" s="14" t="n"/>
      <c r="AO154" s="14" t="n"/>
      <c r="AP154" s="14" t="n"/>
      <c r="AQ154" s="14" t="n"/>
      <c r="AR154" s="14" t="n"/>
      <c r="AS154" s="14" t="n"/>
      <c r="AT154" s="14" t="n"/>
      <c r="AU154" s="14" t="n"/>
      <c r="AV154" s="14" t="n"/>
      <c r="AW154" s="14" t="n"/>
      <c r="AX154" s="14" t="n"/>
      <c r="AY154" s="14" t="n"/>
      <c r="AZ154" s="14" t="n"/>
      <c r="BA154" s="14" t="n"/>
      <c r="BB154" s="14" t="n"/>
      <c r="BC154" s="14" t="n"/>
      <c r="BD154" s="14" t="n"/>
      <c r="BE154" s="14" t="n"/>
      <c r="BF154" s="14" t="n"/>
      <c r="BG154" s="14" t="n"/>
      <c r="BH154" s="14" t="n"/>
      <c r="BI154" s="14" t="n"/>
      <c r="BJ154" s="2" t="n"/>
      <c r="BK154" s="2" t="n"/>
      <c r="BL154" s="2" t="n"/>
      <c r="BM154" s="2" t="n"/>
      <c r="BN154" s="2" t="n"/>
      <c r="BO154" s="2" t="n"/>
      <c r="BP154" s="143" t="n"/>
      <c r="BV154" s="144" t="n"/>
      <c r="DU154" s="144" t="n"/>
      <c r="DV154" s="2" t="n"/>
      <c r="DW154" s="2" t="n"/>
      <c r="DX154" s="2" t="n"/>
      <c r="DY154" s="2" t="n"/>
      <c r="DZ154" s="2" t="n"/>
      <c r="EA154" s="2" t="n"/>
      <c r="EB154" s="2" t="n"/>
      <c r="EC154" s="2" t="n"/>
    </row>
    <row r="155" ht="6.75" customHeight="1" s="118">
      <c r="A155" s="2" t="n"/>
      <c r="B155" s="2" t="n"/>
      <c r="C155" s="2" t="n"/>
      <c r="D155" s="2" t="n"/>
      <c r="E155" s="180" t="inlineStr">
        <is>
          <t>職　歴</t>
        </is>
      </c>
      <c r="K155" s="144" t="n"/>
      <c r="L155" s="54" t="inlineStr">
        <is>
          <t>平成</t>
        </is>
      </c>
      <c r="M155" s="140" t="n"/>
      <c r="N155" s="140" t="n"/>
      <c r="O155" s="140" t="n"/>
      <c r="P155" s="19" t="n"/>
      <c r="Q155" s="19" t="n"/>
      <c r="R155" s="19" t="n"/>
      <c r="S155" s="19" t="n"/>
      <c r="T155" s="19" t="n"/>
      <c r="U155" s="19" t="n"/>
      <c r="V155" s="19" t="n"/>
      <c r="W155" s="19" t="n"/>
      <c r="X155" s="37" t="n"/>
      <c r="Y155" s="171">
        <f>計算!$AD$4</f>
        <v/>
      </c>
      <c r="BI155" s="144" t="n"/>
      <c r="BJ155" s="2" t="n"/>
      <c r="BK155" s="2" t="n"/>
      <c r="BL155" s="2" t="n"/>
      <c r="BM155" s="2" t="n"/>
      <c r="BN155" s="2" t="n"/>
      <c r="BO155" s="2" t="n"/>
      <c r="BP155" s="143" t="n"/>
      <c r="BV155" s="144" t="n"/>
      <c r="DU155" s="144" t="n"/>
      <c r="DV155" s="2" t="n"/>
      <c r="DW155" s="2" t="n"/>
      <c r="DX155" s="2" t="n"/>
      <c r="DY155" s="2" t="n"/>
      <c r="DZ155" s="2" t="n"/>
      <c r="EA155" s="2" t="n"/>
      <c r="EB155" s="2" t="n"/>
      <c r="EC155" s="2" t="n"/>
    </row>
    <row r="156" ht="6.75" customHeight="1" s="118">
      <c r="A156" s="2" t="n"/>
      <c r="B156" s="2" t="n"/>
      <c r="C156" s="2" t="n"/>
      <c r="D156" s="2" t="n"/>
      <c r="E156" s="143" t="n"/>
      <c r="K156" s="144" t="n"/>
      <c r="L156" s="143" t="n"/>
      <c r="P156" s="19" t="n"/>
      <c r="Q156" s="19" t="n"/>
      <c r="R156" s="19" t="n"/>
      <c r="S156" s="19" t="n"/>
      <c r="T156" s="19" t="n"/>
      <c r="U156" s="19" t="n"/>
      <c r="V156" s="19" t="n"/>
      <c r="W156" s="19" t="n"/>
      <c r="X156" s="37" t="n"/>
      <c r="Y156" s="143" t="n"/>
      <c r="BI156" s="144" t="n"/>
      <c r="BJ156" s="2" t="n"/>
      <c r="BK156" s="2" t="n"/>
      <c r="BL156" s="2" t="n"/>
      <c r="BM156" s="2" t="n"/>
      <c r="BN156" s="2" t="n"/>
      <c r="BO156" s="2" t="n"/>
      <c r="BP156" s="143" t="n"/>
      <c r="BV156" s="144" t="n"/>
      <c r="DU156" s="144" t="n"/>
      <c r="DV156" s="2" t="n"/>
      <c r="DW156" s="2" t="n"/>
      <c r="DX156" s="2" t="n"/>
      <c r="DY156" s="2" t="n"/>
      <c r="DZ156" s="2" t="n"/>
      <c r="EA156" s="2" t="n"/>
      <c r="EB156" s="2" t="n"/>
      <c r="EC156" s="2" t="n"/>
    </row>
    <row r="157" ht="6.75" customHeight="1" s="118">
      <c r="A157" s="2" t="n"/>
      <c r="B157" s="2" t="n"/>
      <c r="C157" s="2" t="n"/>
      <c r="D157" s="2" t="n"/>
      <c r="E157" s="143" t="n"/>
      <c r="K157" s="144" t="n"/>
      <c r="L157" s="143" t="n"/>
      <c r="P157" s="179">
        <f>計算!$AB$4</f>
        <v/>
      </c>
      <c r="S157" s="52" t="inlineStr">
        <is>
          <t>年</t>
        </is>
      </c>
      <c r="U157" s="179">
        <f>計算!$AC$4</f>
        <v/>
      </c>
      <c r="W157" s="53" t="inlineStr">
        <is>
          <t>月</t>
        </is>
      </c>
      <c r="X157" s="144" t="n"/>
      <c r="Y157" s="143" t="n"/>
      <c r="BI157" s="144" t="n"/>
      <c r="BJ157" s="2" t="n"/>
      <c r="BK157" s="2" t="n"/>
      <c r="BL157" s="2" t="n"/>
      <c r="BM157" s="2" t="n"/>
      <c r="BN157" s="2" t="n"/>
      <c r="BO157" s="2" t="n"/>
      <c r="BP157" s="143" t="n"/>
      <c r="BV157" s="144" t="n"/>
      <c r="DU157" s="144" t="n"/>
      <c r="DV157" s="2" t="n"/>
      <c r="DW157" s="2" t="n"/>
      <c r="DX157" s="2" t="n"/>
      <c r="DY157" s="2" t="n"/>
      <c r="DZ157" s="2" t="n"/>
      <c r="EA157" s="2" t="n"/>
      <c r="EB157" s="2" t="n"/>
      <c r="EC157" s="2" t="n"/>
    </row>
    <row r="158" ht="6.75" customHeight="1" s="118">
      <c r="A158" s="2" t="n"/>
      <c r="B158" s="2" t="n"/>
      <c r="C158" s="2" t="n"/>
      <c r="D158" s="2" t="n"/>
      <c r="E158" s="143" t="n"/>
      <c r="K158" s="144" t="n"/>
      <c r="L158" s="49" t="inlineStr">
        <is>
          <t>令和</t>
        </is>
      </c>
      <c r="X158" s="144" t="n"/>
      <c r="Y158" s="143" t="n"/>
      <c r="BI158" s="144" t="n"/>
      <c r="BJ158" s="2" t="n"/>
      <c r="BK158" s="2" t="n"/>
      <c r="BL158" s="2" t="n"/>
      <c r="BM158" s="2" t="n"/>
      <c r="BN158" s="2" t="n"/>
      <c r="BO158" s="2" t="n"/>
      <c r="BP158" s="143" t="n"/>
      <c r="BV158" s="144" t="n"/>
      <c r="DU158" s="144" t="n"/>
      <c r="DV158" s="2" t="n"/>
      <c r="DW158" s="2" t="n"/>
      <c r="DX158" s="2" t="n"/>
      <c r="DY158" s="2" t="n"/>
      <c r="DZ158" s="2" t="n"/>
      <c r="EA158" s="2" t="n"/>
      <c r="EB158" s="2" t="n"/>
      <c r="EC158" s="2" t="n"/>
    </row>
    <row r="159" ht="6.75" customHeight="1" s="118">
      <c r="A159" s="2" t="n"/>
      <c r="B159" s="2" t="n"/>
      <c r="C159" s="2" t="n"/>
      <c r="D159" s="2" t="n"/>
      <c r="E159" s="143" t="n"/>
      <c r="K159" s="144" t="n"/>
      <c r="L159" s="143" t="n"/>
      <c r="P159" s="19" t="n"/>
      <c r="Q159" s="19" t="n"/>
      <c r="R159" s="19" t="n"/>
      <c r="S159" s="19" t="n"/>
      <c r="T159" s="19" t="n"/>
      <c r="U159" s="19" t="n"/>
      <c r="V159" s="19" t="n"/>
      <c r="W159" s="19" t="n"/>
      <c r="X159" s="37" t="n"/>
      <c r="Y159" s="143" t="n"/>
      <c r="BI159" s="144" t="n"/>
      <c r="BJ159" s="2" t="n"/>
      <c r="BK159" s="2" t="n"/>
      <c r="BL159" s="2" t="n"/>
      <c r="BM159" s="2" t="n"/>
      <c r="BN159" s="2" t="n"/>
      <c r="BO159" s="2" t="n"/>
      <c r="BP159" s="143" t="n"/>
      <c r="BV159" s="144" t="n"/>
      <c r="DU159" s="144" t="n"/>
      <c r="DV159" s="2" t="n"/>
      <c r="DW159" s="2" t="n"/>
      <c r="DX159" s="2" t="n"/>
      <c r="DY159" s="2" t="n"/>
      <c r="DZ159" s="2" t="n"/>
      <c r="EA159" s="2" t="n"/>
      <c r="EB159" s="2" t="n"/>
      <c r="EC159" s="2" t="n"/>
    </row>
    <row r="160" ht="5.25" customHeight="1" s="118">
      <c r="A160" s="2" t="n"/>
      <c r="B160" s="2" t="n"/>
      <c r="C160" s="2" t="n"/>
      <c r="D160" s="2" t="n"/>
      <c r="E160" s="143" t="n"/>
      <c r="K160" s="144" t="n"/>
      <c r="L160" s="146" t="n"/>
      <c r="M160" s="147" t="n"/>
      <c r="N160" s="147" t="n"/>
      <c r="O160" s="147" t="n"/>
      <c r="P160" s="20" t="n"/>
      <c r="Q160" s="20" t="n"/>
      <c r="R160" s="20" t="n"/>
      <c r="S160" s="20" t="n"/>
      <c r="T160" s="20" t="n"/>
      <c r="U160" s="20" t="n"/>
      <c r="V160" s="20" t="n"/>
      <c r="W160" s="20" t="n"/>
      <c r="X160" s="39" t="n"/>
      <c r="Y160" s="146" t="n"/>
      <c r="Z160" s="147" t="n"/>
      <c r="AA160" s="147" t="n"/>
      <c r="AB160" s="147" t="n"/>
      <c r="AC160" s="147" t="n"/>
      <c r="AD160" s="147" t="n"/>
      <c r="AE160" s="147" t="n"/>
      <c r="AF160" s="147" t="n"/>
      <c r="AG160" s="147" t="n"/>
      <c r="AH160" s="147" t="n"/>
      <c r="AI160" s="147" t="n"/>
      <c r="AJ160" s="147" t="n"/>
      <c r="AK160" s="147" t="n"/>
      <c r="AL160" s="147" t="n"/>
      <c r="AM160" s="147" t="n"/>
      <c r="AN160" s="147" t="n"/>
      <c r="AO160" s="147" t="n"/>
      <c r="AP160" s="147" t="n"/>
      <c r="AQ160" s="147" t="n"/>
      <c r="AR160" s="147" t="n"/>
      <c r="AS160" s="147" t="n"/>
      <c r="AT160" s="147" t="n"/>
      <c r="AU160" s="147" t="n"/>
      <c r="AV160" s="147" t="n"/>
      <c r="AW160" s="147" t="n"/>
      <c r="AX160" s="147" t="n"/>
      <c r="AY160" s="147" t="n"/>
      <c r="AZ160" s="147" t="n"/>
      <c r="BA160" s="147" t="n"/>
      <c r="BB160" s="147" t="n"/>
      <c r="BC160" s="147" t="n"/>
      <c r="BD160" s="147" t="n"/>
      <c r="BE160" s="147" t="n"/>
      <c r="BF160" s="147" t="n"/>
      <c r="BG160" s="147" t="n"/>
      <c r="BH160" s="147" t="n"/>
      <c r="BI160" s="148" t="n"/>
      <c r="BJ160" s="2" t="n"/>
      <c r="BK160" s="2" t="n"/>
      <c r="BL160" s="2" t="n"/>
      <c r="BM160" s="2" t="n"/>
      <c r="BN160" s="2" t="n"/>
      <c r="BO160" s="2" t="n"/>
      <c r="BP160" s="143" t="n"/>
      <c r="BV160" s="144" t="n"/>
      <c r="DU160" s="144" t="n"/>
      <c r="DV160" s="2" t="n"/>
      <c r="DW160" s="2" t="n"/>
      <c r="DX160" s="2" t="n"/>
      <c r="DY160" s="2" t="n"/>
      <c r="DZ160" s="2" t="n"/>
      <c r="EA160" s="2" t="n"/>
      <c r="EB160" s="2" t="n"/>
      <c r="EC160" s="2" t="n"/>
    </row>
    <row r="161" ht="6.75" customHeight="1" s="118">
      <c r="A161" s="2" t="n"/>
      <c r="B161" s="2" t="n"/>
      <c r="C161" s="2" t="n"/>
      <c r="D161" s="2" t="n"/>
      <c r="E161" s="143" t="n"/>
      <c r="K161" s="144" t="n"/>
      <c r="L161" s="54" t="inlineStr">
        <is>
          <t>平成</t>
        </is>
      </c>
      <c r="M161" s="140" t="n"/>
      <c r="N161" s="140" t="n"/>
      <c r="O161" s="140" t="n"/>
      <c r="P161" s="18" t="n"/>
      <c r="Q161" s="18" t="n"/>
      <c r="R161" s="18" t="n"/>
      <c r="S161" s="18" t="n"/>
      <c r="T161" s="18" t="n"/>
      <c r="U161" s="18" t="n"/>
      <c r="V161" s="18" t="n"/>
      <c r="W161" s="18" t="n"/>
      <c r="X161" s="35" t="n"/>
      <c r="Y161" s="171">
        <f>計算!$AG$4</f>
        <v/>
      </c>
      <c r="BI161" s="144" t="n"/>
      <c r="BJ161" s="2" t="n"/>
      <c r="BK161" s="2" t="n"/>
      <c r="BL161" s="2" t="n"/>
      <c r="BM161" s="2" t="n"/>
      <c r="BN161" s="2" t="n"/>
      <c r="BO161" s="2" t="n"/>
      <c r="BP161" s="143" t="n"/>
      <c r="BV161" s="144" t="n"/>
      <c r="DU161" s="144" t="n"/>
      <c r="DV161" s="2" t="n"/>
      <c r="DW161" s="2" t="n"/>
      <c r="DX161" s="2" t="n"/>
      <c r="DY161" s="2" t="n"/>
      <c r="DZ161" s="2" t="n"/>
      <c r="EA161" s="2" t="n"/>
      <c r="EB161" s="2" t="n"/>
      <c r="EC161" s="2" t="n"/>
    </row>
    <row r="162" ht="6.75" customHeight="1" s="118">
      <c r="A162" s="2" t="n"/>
      <c r="B162" s="2" t="n"/>
      <c r="C162" s="2" t="n"/>
      <c r="D162" s="2" t="n"/>
      <c r="E162" s="143" t="n"/>
      <c r="K162" s="144" t="n"/>
      <c r="L162" s="143" t="n"/>
      <c r="P162" s="19" t="n"/>
      <c r="Q162" s="19" t="n"/>
      <c r="R162" s="19" t="n"/>
      <c r="S162" s="19" t="n"/>
      <c r="T162" s="19" t="n"/>
      <c r="U162" s="19" t="n"/>
      <c r="V162" s="19" t="n"/>
      <c r="W162" s="19" t="n"/>
      <c r="X162" s="37" t="n"/>
      <c r="Y162" s="143" t="n"/>
      <c r="BI162" s="144" t="n"/>
      <c r="BJ162" s="2" t="n"/>
      <c r="BK162" s="2" t="n"/>
      <c r="BL162" s="2" t="n"/>
      <c r="BM162" s="2" t="n"/>
      <c r="BN162" s="2" t="n"/>
      <c r="BO162" s="2" t="n"/>
      <c r="BP162" s="143" t="n"/>
      <c r="BV162" s="144" t="n"/>
      <c r="DU162" s="144" t="n"/>
      <c r="DV162" s="2" t="n"/>
      <c r="DW162" s="2" t="n"/>
      <c r="DX162" s="2" t="n"/>
      <c r="DY162" s="2" t="n"/>
      <c r="DZ162" s="2" t="n"/>
      <c r="EA162" s="2" t="n"/>
      <c r="EB162" s="2" t="n"/>
      <c r="EC162" s="2" t="n"/>
    </row>
    <row r="163" ht="6.75" customHeight="1" s="118">
      <c r="A163" s="2" t="n"/>
      <c r="B163" s="2" t="n"/>
      <c r="C163" s="2" t="n"/>
      <c r="D163" s="2" t="n"/>
      <c r="E163" s="143" t="n"/>
      <c r="K163" s="144" t="n"/>
      <c r="L163" s="143" t="n"/>
      <c r="P163" s="179">
        <f>計算!$AE$4</f>
        <v/>
      </c>
      <c r="S163" s="52" t="inlineStr">
        <is>
          <t>年</t>
        </is>
      </c>
      <c r="U163" s="179">
        <f>計算!$AF$4</f>
        <v/>
      </c>
      <c r="W163" s="53" t="inlineStr">
        <is>
          <t>月</t>
        </is>
      </c>
      <c r="X163" s="144" t="n"/>
      <c r="Y163" s="143" t="n"/>
      <c r="BI163" s="144" t="n"/>
      <c r="BJ163" s="2" t="n"/>
      <c r="BK163" s="2" t="n"/>
      <c r="BL163" s="2" t="n"/>
      <c r="BM163" s="2" t="n"/>
      <c r="BN163" s="2" t="n"/>
      <c r="BO163" s="2" t="n"/>
      <c r="BP163" s="143" t="n"/>
      <c r="BV163" s="144" t="n"/>
      <c r="DU163" s="144" t="n"/>
      <c r="DV163" s="2" t="n"/>
      <c r="DW163" s="2" t="n"/>
      <c r="DX163" s="2" t="n"/>
      <c r="DY163" s="2" t="n"/>
      <c r="DZ163" s="2" t="n"/>
      <c r="EA163" s="2" t="n"/>
      <c r="EB163" s="2" t="n"/>
      <c r="EC163" s="2" t="n"/>
    </row>
    <row r="164" ht="6.75" customHeight="1" s="118">
      <c r="A164" s="2" t="n"/>
      <c r="B164" s="2" t="n"/>
      <c r="C164" s="2" t="n"/>
      <c r="D164" s="2" t="n"/>
      <c r="E164" s="143" t="n"/>
      <c r="K164" s="144" t="n"/>
      <c r="L164" s="49" t="inlineStr">
        <is>
          <t>令和</t>
        </is>
      </c>
      <c r="X164" s="144" t="n"/>
      <c r="Y164" s="143" t="n"/>
      <c r="BI164" s="144" t="n"/>
      <c r="BJ164" s="2" t="n"/>
      <c r="BK164" s="2" t="n"/>
      <c r="BL164" s="2" t="n"/>
      <c r="BM164" s="2" t="n"/>
      <c r="BN164" s="2" t="n"/>
      <c r="BO164" s="2" t="n"/>
      <c r="BP164" s="143" t="n"/>
      <c r="BV164" s="144" t="n"/>
      <c r="DU164" s="144" t="n"/>
      <c r="DV164" s="2" t="n"/>
      <c r="DW164" s="2" t="n"/>
      <c r="DX164" s="2" t="n"/>
      <c r="DY164" s="2" t="n"/>
      <c r="DZ164" s="2" t="n"/>
      <c r="EA164" s="2" t="n"/>
      <c r="EB164" s="2" t="n"/>
      <c r="EC164" s="2" t="n"/>
    </row>
    <row r="165" ht="6.75" customHeight="1" s="118">
      <c r="A165" s="2" t="n"/>
      <c r="B165" s="2" t="n"/>
      <c r="C165" s="2" t="n"/>
      <c r="D165" s="2" t="n"/>
      <c r="E165" s="143" t="n"/>
      <c r="K165" s="144" t="n"/>
      <c r="L165" s="143" t="n"/>
      <c r="P165" s="19" t="n"/>
      <c r="Q165" s="19" t="n"/>
      <c r="R165" s="19" t="n"/>
      <c r="S165" s="19" t="n"/>
      <c r="T165" s="19" t="n"/>
      <c r="U165" s="19" t="n"/>
      <c r="V165" s="19" t="n"/>
      <c r="W165" s="19" t="n"/>
      <c r="X165" s="37" t="n"/>
      <c r="Y165" s="143" t="n"/>
      <c r="BI165" s="144" t="n"/>
      <c r="BJ165" s="2" t="n"/>
      <c r="BK165" s="2" t="n"/>
      <c r="BL165" s="2" t="n"/>
      <c r="BM165" s="2" t="n"/>
      <c r="BN165" s="2" t="n"/>
      <c r="BO165" s="2" t="n"/>
      <c r="BP165" s="143" t="n"/>
      <c r="BU165" s="43" t="n"/>
      <c r="BV165" s="44" t="n"/>
      <c r="DU165" s="144" t="n"/>
      <c r="DV165" s="2" t="n"/>
      <c r="DW165" s="2" t="n"/>
      <c r="DX165" s="2" t="n"/>
      <c r="DY165" s="2" t="n"/>
      <c r="DZ165" s="2" t="n"/>
      <c r="EA165" s="2" t="n"/>
      <c r="EB165" s="2" t="n"/>
      <c r="EC165" s="2" t="n"/>
    </row>
    <row r="166" ht="4.5" customHeight="1" s="118">
      <c r="A166" s="2" t="n"/>
      <c r="B166" s="2" t="n"/>
      <c r="C166" s="2" t="n"/>
      <c r="D166" s="2" t="n"/>
      <c r="E166" s="143" t="n"/>
      <c r="K166" s="144" t="n"/>
      <c r="L166" s="146" t="n"/>
      <c r="M166" s="147" t="n"/>
      <c r="N166" s="147" t="n"/>
      <c r="O166" s="147" t="n"/>
      <c r="P166" s="20" t="n"/>
      <c r="Q166" s="20" t="n"/>
      <c r="R166" s="20" t="n"/>
      <c r="S166" s="20" t="n"/>
      <c r="T166" s="20" t="n"/>
      <c r="U166" s="20" t="n"/>
      <c r="V166" s="20" t="n"/>
      <c r="W166" s="20" t="n"/>
      <c r="X166" s="39" t="n"/>
      <c r="Y166" s="146" t="n"/>
      <c r="Z166" s="147" t="n"/>
      <c r="AA166" s="147" t="n"/>
      <c r="AB166" s="147" t="n"/>
      <c r="AC166" s="147" t="n"/>
      <c r="AD166" s="147" t="n"/>
      <c r="AE166" s="147" t="n"/>
      <c r="AF166" s="147" t="n"/>
      <c r="AG166" s="147" t="n"/>
      <c r="AH166" s="147" t="n"/>
      <c r="AI166" s="147" t="n"/>
      <c r="AJ166" s="147" t="n"/>
      <c r="AK166" s="147" t="n"/>
      <c r="AL166" s="147" t="n"/>
      <c r="AM166" s="147" t="n"/>
      <c r="AN166" s="147" t="n"/>
      <c r="AO166" s="147" t="n"/>
      <c r="AP166" s="147" t="n"/>
      <c r="AQ166" s="147" t="n"/>
      <c r="AR166" s="147" t="n"/>
      <c r="AS166" s="147" t="n"/>
      <c r="AT166" s="147" t="n"/>
      <c r="AU166" s="147" t="n"/>
      <c r="AV166" s="147" t="n"/>
      <c r="AW166" s="147" t="n"/>
      <c r="AX166" s="147" t="n"/>
      <c r="AY166" s="147" t="n"/>
      <c r="AZ166" s="147" t="n"/>
      <c r="BA166" s="147" t="n"/>
      <c r="BB166" s="147" t="n"/>
      <c r="BC166" s="147" t="n"/>
      <c r="BD166" s="147" t="n"/>
      <c r="BE166" s="147" t="n"/>
      <c r="BF166" s="147" t="n"/>
      <c r="BG166" s="147" t="n"/>
      <c r="BH166" s="147" t="n"/>
      <c r="BI166" s="148" t="n"/>
      <c r="BJ166" s="2" t="n"/>
      <c r="BK166" s="2" t="n"/>
      <c r="BL166" s="2" t="n"/>
      <c r="BM166" s="2" t="n"/>
      <c r="BN166" s="2" t="n"/>
      <c r="BO166" s="2" t="n"/>
      <c r="BP166" s="146" t="n"/>
      <c r="BQ166" s="147" t="n"/>
      <c r="BR166" s="147" t="n"/>
      <c r="BS166" s="147" t="n"/>
      <c r="BT166" s="147" t="n"/>
      <c r="BU166" s="42" t="n"/>
      <c r="BV166" s="45" t="n"/>
      <c r="BW166" s="147" t="n"/>
      <c r="BX166" s="147" t="n"/>
      <c r="BY166" s="147" t="n"/>
      <c r="BZ166" s="147" t="n"/>
      <c r="CA166" s="147" t="n"/>
      <c r="CB166" s="147" t="n"/>
      <c r="CC166" s="147" t="n"/>
      <c r="CD166" s="147" t="n"/>
      <c r="CE166" s="147" t="n"/>
      <c r="CF166" s="147" t="n"/>
      <c r="CG166" s="147" t="n"/>
      <c r="CH166" s="147" t="n"/>
      <c r="CI166" s="147" t="n"/>
      <c r="CJ166" s="147" t="n"/>
      <c r="CK166" s="147" t="n"/>
      <c r="CL166" s="147" t="n"/>
      <c r="CM166" s="147" t="n"/>
      <c r="CN166" s="147" t="n"/>
      <c r="CO166" s="147" t="n"/>
      <c r="CP166" s="147" t="n"/>
      <c r="CQ166" s="147" t="n"/>
      <c r="CR166" s="147" t="n"/>
      <c r="CS166" s="147" t="n"/>
      <c r="CT166" s="147" t="n"/>
      <c r="CU166" s="147" t="n"/>
      <c r="CV166" s="147" t="n"/>
      <c r="CW166" s="147" t="n"/>
      <c r="CX166" s="147" t="n"/>
      <c r="CY166" s="147" t="n"/>
      <c r="CZ166" s="147" t="n"/>
      <c r="DA166" s="147" t="n"/>
      <c r="DB166" s="147" t="n"/>
      <c r="DC166" s="147" t="n"/>
      <c r="DD166" s="147" t="n"/>
      <c r="DE166" s="147" t="n"/>
      <c r="DF166" s="147" t="n"/>
      <c r="DG166" s="147" t="n"/>
      <c r="DH166" s="147" t="n"/>
      <c r="DI166" s="147" t="n"/>
      <c r="DJ166" s="147" t="n"/>
      <c r="DK166" s="147" t="n"/>
      <c r="DL166" s="147" t="n"/>
      <c r="DM166" s="147" t="n"/>
      <c r="DN166" s="147" t="n"/>
      <c r="DO166" s="147" t="n"/>
      <c r="DP166" s="147" t="n"/>
      <c r="DQ166" s="147" t="n"/>
      <c r="DR166" s="147" t="n"/>
      <c r="DS166" s="147" t="n"/>
      <c r="DT166" s="147" t="n"/>
      <c r="DU166" s="148" t="n"/>
      <c r="DV166" s="2" t="n"/>
      <c r="DW166" s="2" t="n"/>
      <c r="DX166" s="2" t="n"/>
      <c r="DY166" s="2" t="n"/>
      <c r="DZ166" s="2" t="n"/>
      <c r="EA166" s="2" t="n"/>
      <c r="EB166" s="2" t="n"/>
      <c r="EC166" s="2" t="n"/>
    </row>
    <row r="167" ht="6.75" customHeight="1" s="118">
      <c r="A167" s="2" t="n"/>
      <c r="B167" s="2" t="n"/>
      <c r="C167" s="2" t="n"/>
      <c r="D167" s="2" t="n"/>
      <c r="E167" s="143" t="n"/>
      <c r="K167" s="144" t="n"/>
      <c r="L167" s="54" t="inlineStr">
        <is>
          <t>平成</t>
        </is>
      </c>
      <c r="M167" s="140" t="n"/>
      <c r="N167" s="140" t="n"/>
      <c r="O167" s="140" t="n"/>
      <c r="P167" s="18" t="n"/>
      <c r="Q167" s="18" t="n"/>
      <c r="R167" s="18" t="n"/>
      <c r="S167" s="18" t="n"/>
      <c r="T167" s="18" t="n"/>
      <c r="U167" s="18" t="n"/>
      <c r="V167" s="18" t="n"/>
      <c r="W167" s="18" t="n"/>
      <c r="X167" s="35" t="n"/>
      <c r="Y167" s="7" t="n"/>
      <c r="Z167" s="2" t="n"/>
      <c r="AA167" s="2" t="n"/>
      <c r="AB167" s="2" t="n"/>
      <c r="AC167" s="2" t="n"/>
      <c r="AD167" s="2" t="n"/>
      <c r="AE167" s="2" t="n"/>
      <c r="AF167" s="2" t="n"/>
      <c r="AG167" s="2" t="n"/>
      <c r="AH167" s="2" t="n"/>
      <c r="AI167" s="2" t="n"/>
      <c r="AJ167" s="2" t="n"/>
      <c r="AK167" s="2" t="n"/>
      <c r="AL167" s="2" t="n"/>
      <c r="AM167" s="2" t="n"/>
      <c r="AN167" s="2" t="n"/>
      <c r="AO167" s="2" t="n"/>
      <c r="AP167" s="2" t="n"/>
      <c r="AQ167" s="2" t="n"/>
      <c r="AR167" s="2" t="n"/>
      <c r="AS167" s="2" t="n"/>
      <c r="AT167" s="2" t="n"/>
      <c r="AU167" s="2" t="n"/>
      <c r="AV167" s="2" t="n"/>
      <c r="AW167" s="2" t="n"/>
      <c r="AX167" s="2" t="n"/>
      <c r="AY167" s="2" t="n"/>
      <c r="AZ167" s="2" t="n"/>
      <c r="BA167" s="2" t="n"/>
      <c r="BB167" s="2" t="n"/>
      <c r="BC167" s="2" t="n"/>
      <c r="BD167" s="2" t="n"/>
      <c r="BE167" s="2" t="n"/>
      <c r="BF167" s="2" t="n"/>
      <c r="BG167" s="2" t="n"/>
      <c r="BH167" s="2" t="n"/>
      <c r="BI167" s="6" t="n"/>
      <c r="BJ167" s="2" t="n"/>
      <c r="BK167" s="2" t="n"/>
      <c r="BL167" s="2" t="n"/>
      <c r="BM167" s="2" t="n"/>
      <c r="BN167" s="2" t="n"/>
      <c r="BO167" s="2" t="n"/>
      <c r="BP167" s="139" t="inlineStr">
        <is>
          <t>備　考</t>
        </is>
      </c>
      <c r="BQ167" s="140" t="n"/>
      <c r="BR167" s="140" t="n"/>
      <c r="BS167" s="140" t="n"/>
      <c r="BT167" s="140" t="n"/>
      <c r="BU167" s="140" t="n"/>
      <c r="BV167" s="141" t="n"/>
      <c r="BW167" s="176">
        <f>計算!$AA$4</f>
        <v/>
      </c>
      <c r="BX167" s="140" t="n"/>
      <c r="BY167" s="140" t="n"/>
      <c r="BZ167" s="140" t="n"/>
      <c r="CA167" s="140" t="n"/>
      <c r="CB167" s="140" t="n"/>
      <c r="CC167" s="140" t="n"/>
      <c r="CD167" s="140" t="n"/>
      <c r="CE167" s="140" t="n"/>
      <c r="CF167" s="140" t="n"/>
      <c r="CG167" s="140" t="n"/>
      <c r="CH167" s="140" t="n"/>
      <c r="CI167" s="140" t="n"/>
      <c r="CJ167" s="140" t="n"/>
      <c r="CK167" s="140" t="n"/>
      <c r="CL167" s="140" t="n"/>
      <c r="CM167" s="140" t="n"/>
      <c r="CN167" s="140" t="n"/>
      <c r="CO167" s="140" t="n"/>
      <c r="CP167" s="140" t="n"/>
      <c r="CQ167" s="140" t="n"/>
      <c r="CR167" s="140" t="n"/>
      <c r="CS167" s="140" t="n"/>
      <c r="CT167" s="140" t="n"/>
      <c r="CU167" s="140" t="n"/>
      <c r="CV167" s="140" t="n"/>
      <c r="CW167" s="140" t="n"/>
      <c r="CX167" s="140" t="n"/>
      <c r="CY167" s="140" t="n"/>
      <c r="CZ167" s="140" t="n"/>
      <c r="DA167" s="140" t="n"/>
      <c r="DB167" s="140" t="n"/>
      <c r="DC167" s="140" t="n"/>
      <c r="DD167" s="140" t="n"/>
      <c r="DE167" s="140" t="n"/>
      <c r="DF167" s="140" t="n"/>
      <c r="DG167" s="140" t="n"/>
      <c r="DH167" s="140" t="n"/>
      <c r="DI167" s="140" t="n"/>
      <c r="DJ167" s="140" t="n"/>
      <c r="DK167" s="140" t="n"/>
      <c r="DL167" s="140" t="n"/>
      <c r="DM167" s="140" t="n"/>
      <c r="DN167" s="140" t="n"/>
      <c r="DO167" s="140" t="n"/>
      <c r="DP167" s="140" t="n"/>
      <c r="DQ167" s="140" t="n"/>
      <c r="DR167" s="140" t="n"/>
      <c r="DS167" s="140" t="n"/>
      <c r="DT167" s="140" t="n"/>
      <c r="DU167" s="141" t="n"/>
      <c r="DV167" s="2" t="n"/>
      <c r="DW167" s="2" t="n"/>
      <c r="DX167" s="2" t="n"/>
      <c r="DY167" s="2" t="n"/>
      <c r="DZ167" s="2" t="n"/>
      <c r="EA167" s="2" t="n"/>
      <c r="EB167" s="2" t="n"/>
      <c r="EC167" s="2" t="n"/>
    </row>
    <row r="168" ht="6.75" customHeight="1" s="118">
      <c r="A168" s="2" t="n"/>
      <c r="B168" s="2" t="n"/>
      <c r="C168" s="2" t="n"/>
      <c r="D168" s="2" t="n"/>
      <c r="E168" s="143" t="n"/>
      <c r="K168" s="144" t="n"/>
      <c r="L168" s="143" t="n"/>
      <c r="P168" s="19" t="n"/>
      <c r="Q168" s="19" t="n"/>
      <c r="R168" s="19" t="n"/>
      <c r="S168" s="19" t="n"/>
      <c r="T168" s="19" t="n"/>
      <c r="U168" s="19" t="n"/>
      <c r="V168" s="19" t="n"/>
      <c r="W168" s="19" t="n"/>
      <c r="X168" s="37" t="n"/>
      <c r="Y168" s="7" t="n"/>
      <c r="Z168" s="2" t="n"/>
      <c r="AA168" s="2" t="n"/>
      <c r="AB168" s="2" t="n"/>
      <c r="AC168" s="2" t="n"/>
      <c r="AD168" s="2" t="n"/>
      <c r="AE168" s="2" t="n"/>
      <c r="AF168" s="2" t="n"/>
      <c r="AG168" s="2" t="n"/>
      <c r="AH168" s="2" t="n"/>
      <c r="AI168" s="2" t="n"/>
      <c r="AJ168" s="2" t="n"/>
      <c r="AK168" s="2" t="n"/>
      <c r="AL168" s="2" t="n"/>
      <c r="AM168" s="2" t="n"/>
      <c r="AN168" s="2" t="n"/>
      <c r="AO168" s="2" t="n"/>
      <c r="AP168" s="2" t="n"/>
      <c r="AQ168" s="2" t="n"/>
      <c r="AR168" s="2" t="n"/>
      <c r="AS168" s="2" t="n"/>
      <c r="AT168" s="2" t="n"/>
      <c r="AU168" s="2" t="n"/>
      <c r="AV168" s="2" t="n"/>
      <c r="AW168" s="2" t="n"/>
      <c r="AX168" s="2" t="n"/>
      <c r="AY168" s="2" t="n"/>
      <c r="AZ168" s="2" t="n"/>
      <c r="BA168" s="2" t="n"/>
      <c r="BB168" s="2" t="n"/>
      <c r="BC168" s="2" t="n"/>
      <c r="BD168" s="2" t="n"/>
      <c r="BE168" s="2" t="n"/>
      <c r="BF168" s="2" t="n"/>
      <c r="BG168" s="2" t="n"/>
      <c r="BH168" s="2" t="n"/>
      <c r="BI168" s="8" t="n"/>
      <c r="BJ168" s="2" t="n"/>
      <c r="BK168" s="2" t="n"/>
      <c r="BL168" s="2" t="n"/>
      <c r="BM168" s="2" t="n"/>
      <c r="BN168" s="2" t="n"/>
      <c r="BO168" s="2" t="n"/>
      <c r="BP168" s="143" t="n"/>
      <c r="BV168" s="144" t="n"/>
      <c r="DU168" s="144" t="n"/>
      <c r="DV168" s="2" t="n"/>
      <c r="DW168" s="2" t="n"/>
      <c r="DX168" s="2" t="n"/>
      <c r="DY168" s="2" t="n"/>
      <c r="DZ168" s="2" t="n"/>
      <c r="EA168" s="2" t="n"/>
      <c r="EB168" s="2" t="n"/>
      <c r="EC168" s="2" t="n"/>
    </row>
    <row r="169" ht="6.75" customHeight="1" s="118">
      <c r="A169" s="2" t="n"/>
      <c r="B169" s="2" t="n"/>
      <c r="C169" s="2" t="n"/>
      <c r="D169" s="2" t="n"/>
      <c r="E169" s="143" t="n"/>
      <c r="K169" s="144" t="n"/>
      <c r="L169" s="143" t="n"/>
      <c r="P169" s="19" t="n"/>
      <c r="Q169" s="19" t="n"/>
      <c r="R169" s="19" t="n"/>
      <c r="S169" s="52" t="inlineStr">
        <is>
          <t>年</t>
        </is>
      </c>
      <c r="U169" s="11" t="n"/>
      <c r="V169" s="11" t="n"/>
      <c r="W169" s="53" t="inlineStr">
        <is>
          <t>月</t>
        </is>
      </c>
      <c r="X169" s="144" t="n"/>
      <c r="Y169" s="7" t="n"/>
      <c r="Z169" s="2" t="n"/>
      <c r="AA169" s="2" t="n"/>
      <c r="AB169" s="2" t="n"/>
      <c r="AC169" s="2" t="n"/>
      <c r="AD169" s="2" t="n"/>
      <c r="AE169" s="2" t="n"/>
      <c r="AF169" s="2" t="n"/>
      <c r="AG169" s="2" t="n"/>
      <c r="AH169" s="2" t="n"/>
      <c r="AI169" s="2" t="n"/>
      <c r="AJ169" s="2" t="n"/>
      <c r="AK169" s="2" t="n"/>
      <c r="AL169" s="2" t="n"/>
      <c r="AM169" s="2" t="n"/>
      <c r="AN169" s="2" t="n"/>
      <c r="AO169" s="2" t="n"/>
      <c r="AP169" s="2" t="n"/>
      <c r="AQ169" s="2" t="n"/>
      <c r="AR169" s="2" t="n"/>
      <c r="AS169" s="2" t="n"/>
      <c r="AT169" s="2" t="n"/>
      <c r="AU169" s="2" t="n"/>
      <c r="AV169" s="2" t="n"/>
      <c r="AW169" s="2" t="n"/>
      <c r="AX169" s="2" t="n"/>
      <c r="AY169" s="2" t="n"/>
      <c r="AZ169" s="2" t="n"/>
      <c r="BA169" s="2" t="n"/>
      <c r="BB169" s="2" t="n"/>
      <c r="BC169" s="2" t="n"/>
      <c r="BD169" s="2" t="n"/>
      <c r="BE169" s="2" t="n"/>
      <c r="BF169" s="2" t="n"/>
      <c r="BG169" s="2" t="n"/>
      <c r="BH169" s="2" t="n"/>
      <c r="BI169" s="8" t="n"/>
      <c r="BJ169" s="2" t="n"/>
      <c r="BK169" s="2" t="n"/>
      <c r="BL169" s="2" t="n"/>
      <c r="BM169" s="2" t="n"/>
      <c r="BN169" s="2" t="n"/>
      <c r="BO169" s="2" t="n"/>
      <c r="BP169" s="143" t="n"/>
      <c r="BV169" s="144" t="n"/>
      <c r="DU169" s="144" t="n"/>
      <c r="DV169" s="2" t="n"/>
      <c r="DW169" s="2" t="n"/>
      <c r="DX169" s="2" t="n"/>
      <c r="DY169" s="2" t="n"/>
      <c r="DZ169" s="2" t="n"/>
      <c r="EA169" s="2" t="n"/>
      <c r="EB169" s="2" t="n"/>
      <c r="EC169" s="2" t="n"/>
    </row>
    <row r="170" ht="6.75" customHeight="1" s="118">
      <c r="A170" s="2" t="n"/>
      <c r="B170" s="2" t="n"/>
      <c r="C170" s="2" t="n"/>
      <c r="D170" s="2" t="n"/>
      <c r="E170" s="143" t="n"/>
      <c r="K170" s="144" t="n"/>
      <c r="L170" s="49" t="inlineStr">
        <is>
          <t>令和</t>
        </is>
      </c>
      <c r="P170" s="19" t="n"/>
      <c r="Q170" s="19" t="n"/>
      <c r="R170" s="19" t="n"/>
      <c r="U170" s="11" t="n"/>
      <c r="V170" s="11" t="n"/>
      <c r="X170" s="144" t="n"/>
      <c r="Y170" s="7" t="n"/>
      <c r="Z170" s="2" t="n"/>
      <c r="AA170" s="2" t="n"/>
      <c r="AB170" s="2" t="n"/>
      <c r="AC170" s="2" t="n"/>
      <c r="AD170" s="2" t="n"/>
      <c r="AE170" s="2" t="n"/>
      <c r="AF170" s="2" t="n"/>
      <c r="AG170" s="2" t="n"/>
      <c r="AH170" s="2" t="n"/>
      <c r="AI170" s="2" t="n"/>
      <c r="AJ170" s="2" t="n"/>
      <c r="AK170" s="2" t="n"/>
      <c r="AL170" s="2" t="n"/>
      <c r="AM170" s="2" t="n"/>
      <c r="AN170" s="2" t="n"/>
      <c r="AO170" s="2" t="n"/>
      <c r="AP170" s="2" t="n"/>
      <c r="AQ170" s="2" t="n"/>
      <c r="AR170" s="2" t="n"/>
      <c r="AS170" s="2" t="n"/>
      <c r="AT170" s="2" t="n"/>
      <c r="AU170" s="2" t="n"/>
      <c r="AV170" s="2" t="n"/>
      <c r="AW170" s="2" t="n"/>
      <c r="AX170" s="2" t="n"/>
      <c r="AY170" s="2" t="n"/>
      <c r="AZ170" s="2" t="n"/>
      <c r="BA170" s="2" t="n"/>
      <c r="BB170" s="2" t="n"/>
      <c r="BC170" s="2" t="n"/>
      <c r="BD170" s="2" t="n"/>
      <c r="BE170" s="2" t="n"/>
      <c r="BF170" s="2" t="n"/>
      <c r="BG170" s="2" t="n"/>
      <c r="BH170" s="2" t="n"/>
      <c r="BI170" s="8" t="n"/>
      <c r="BJ170" s="2" t="n"/>
      <c r="BK170" s="2" t="n"/>
      <c r="BL170" s="2" t="n"/>
      <c r="BM170" s="2" t="n"/>
      <c r="BN170" s="2" t="n"/>
      <c r="BO170" s="2" t="n"/>
      <c r="BP170" s="143" t="n"/>
      <c r="BV170" s="144" t="n"/>
      <c r="DU170" s="144" t="n"/>
      <c r="DV170" s="2" t="n"/>
      <c r="DW170" s="2" t="n"/>
      <c r="DX170" s="2" t="n"/>
      <c r="DY170" s="2" t="n"/>
      <c r="DZ170" s="2" t="n"/>
      <c r="EA170" s="2" t="n"/>
      <c r="EB170" s="2" t="n"/>
      <c r="EC170" s="2" t="n"/>
    </row>
    <row r="171" ht="6.75" customHeight="1" s="118">
      <c r="A171" s="2" t="n"/>
      <c r="B171" s="2" t="n"/>
      <c r="C171" s="2" t="n"/>
      <c r="D171" s="2" t="n"/>
      <c r="E171" s="143" t="n"/>
      <c r="K171" s="144" t="n"/>
      <c r="L171" s="143" t="n"/>
      <c r="P171" s="19" t="n"/>
      <c r="Q171" s="19" t="n"/>
      <c r="R171" s="19" t="n"/>
      <c r="S171" s="19" t="n"/>
      <c r="T171" s="19" t="n"/>
      <c r="U171" s="19" t="n"/>
      <c r="V171" s="19" t="n"/>
      <c r="W171" s="19" t="n"/>
      <c r="X171" s="37" t="n"/>
      <c r="Y171" s="7" t="n"/>
      <c r="Z171" s="2" t="n"/>
      <c r="AA171" s="2" t="n"/>
      <c r="AB171" s="2" t="n"/>
      <c r="AC171" s="2" t="n"/>
      <c r="AD171" s="2" t="n"/>
      <c r="AE171" s="2" t="n"/>
      <c r="AF171" s="2" t="n"/>
      <c r="AG171" s="2" t="n"/>
      <c r="AH171" s="2" t="n"/>
      <c r="AI171" s="2" t="n"/>
      <c r="AJ171" s="2" t="n"/>
      <c r="AK171" s="2" t="n"/>
      <c r="AL171" s="2" t="n"/>
      <c r="AM171" s="2" t="n"/>
      <c r="AN171" s="2" t="n"/>
      <c r="AO171" s="2" t="n"/>
      <c r="AP171" s="2" t="n"/>
      <c r="AQ171" s="2" t="n"/>
      <c r="AR171" s="2" t="n"/>
      <c r="AS171" s="2" t="n"/>
      <c r="AT171" s="2" t="n"/>
      <c r="AU171" s="2" t="n"/>
      <c r="AV171" s="2" t="n"/>
      <c r="AW171" s="2" t="n"/>
      <c r="AX171" s="2" t="n"/>
      <c r="AY171" s="2" t="n"/>
      <c r="AZ171" s="2" t="n"/>
      <c r="BA171" s="2" t="n"/>
      <c r="BB171" s="2" t="n"/>
      <c r="BC171" s="2" t="n"/>
      <c r="BD171" s="2" t="n"/>
      <c r="BE171" s="2" t="n"/>
      <c r="BF171" s="2" t="n"/>
      <c r="BG171" s="2" t="n"/>
      <c r="BH171" s="2" t="n"/>
      <c r="BI171" s="8" t="n"/>
      <c r="BJ171" s="2" t="n"/>
      <c r="BK171" s="2" t="n"/>
      <c r="BL171" s="2" t="n"/>
      <c r="BM171" s="2" t="n"/>
      <c r="BN171" s="2" t="n"/>
      <c r="BO171" s="2" t="n"/>
      <c r="BP171" s="143" t="n"/>
      <c r="BV171" s="144" t="n"/>
      <c r="DU171" s="144" t="n"/>
      <c r="DV171" s="2" t="n"/>
      <c r="DW171" s="2" t="n"/>
      <c r="DX171" s="2" t="n"/>
      <c r="DY171" s="2" t="n"/>
      <c r="DZ171" s="2" t="n"/>
      <c r="EA171" s="2" t="n"/>
      <c r="EB171" s="2" t="n"/>
      <c r="EC171" s="2" t="n"/>
    </row>
    <row r="172" ht="3.75" customHeight="1" s="118">
      <c r="A172" s="2" t="n"/>
      <c r="B172" s="2" t="n"/>
      <c r="C172" s="2" t="n"/>
      <c r="D172" s="2" t="n"/>
      <c r="E172" s="143" t="n"/>
      <c r="K172" s="144" t="n"/>
      <c r="L172" s="146" t="n"/>
      <c r="M172" s="147" t="n"/>
      <c r="N172" s="147" t="n"/>
      <c r="O172" s="147" t="n"/>
      <c r="P172" s="20" t="n"/>
      <c r="Q172" s="20" t="n"/>
      <c r="R172" s="20" t="n"/>
      <c r="S172" s="20" t="n"/>
      <c r="T172" s="20" t="n"/>
      <c r="U172" s="20" t="n"/>
      <c r="V172" s="20" t="n"/>
      <c r="W172" s="20" t="n"/>
      <c r="X172" s="39" t="n"/>
      <c r="Y172" s="16" t="n"/>
      <c r="Z172" s="14" t="n"/>
      <c r="AA172" s="14" t="n"/>
      <c r="AB172" s="14" t="n"/>
      <c r="AC172" s="14" t="n"/>
      <c r="AD172" s="14" t="n"/>
      <c r="AE172" s="14" t="n"/>
      <c r="AF172" s="14" t="n"/>
      <c r="AG172" s="14" t="n"/>
      <c r="AH172" s="14" t="n"/>
      <c r="AI172" s="14" t="n"/>
      <c r="AJ172" s="14" t="n"/>
      <c r="AK172" s="14" t="n"/>
      <c r="AL172" s="14" t="n"/>
      <c r="AM172" s="14" t="n"/>
      <c r="AN172" s="14" t="n"/>
      <c r="AO172" s="14" t="n"/>
      <c r="AP172" s="14" t="n"/>
      <c r="AQ172" s="14" t="n"/>
      <c r="AR172" s="14" t="n"/>
      <c r="AS172" s="14" t="n"/>
      <c r="AT172" s="14" t="n"/>
      <c r="AU172" s="14" t="n"/>
      <c r="AV172" s="14" t="n"/>
      <c r="AW172" s="14" t="n"/>
      <c r="AX172" s="14" t="n"/>
      <c r="AY172" s="14" t="n"/>
      <c r="AZ172" s="14" t="n"/>
      <c r="BA172" s="14" t="n"/>
      <c r="BB172" s="14" t="n"/>
      <c r="BC172" s="14" t="n"/>
      <c r="BD172" s="14" t="n"/>
      <c r="BE172" s="14" t="n"/>
      <c r="BF172" s="14" t="n"/>
      <c r="BG172" s="14" t="n"/>
      <c r="BH172" s="14" t="n"/>
      <c r="BI172" s="15" t="n"/>
      <c r="BJ172" s="2" t="n"/>
      <c r="BK172" s="2" t="n"/>
      <c r="BL172" s="2" t="n"/>
      <c r="BM172" s="2" t="n"/>
      <c r="BN172" s="2" t="n"/>
      <c r="BO172" s="2" t="n"/>
      <c r="BP172" s="143" t="n"/>
      <c r="BV172" s="144" t="n"/>
      <c r="DU172" s="144" t="n"/>
      <c r="DV172" s="2" t="n"/>
      <c r="DW172" s="2" t="n"/>
      <c r="DX172" s="2" t="n"/>
      <c r="DY172" s="2" t="n"/>
      <c r="DZ172" s="2" t="n"/>
      <c r="EA172" s="2" t="n"/>
      <c r="EB172" s="2" t="n"/>
      <c r="EC172" s="2" t="n"/>
    </row>
    <row r="173" ht="6.75" customHeight="1" s="118">
      <c r="A173" s="2" t="n"/>
      <c r="B173" s="2" t="n"/>
      <c r="C173" s="2" t="n"/>
      <c r="D173" s="2" t="n"/>
      <c r="E173" s="143" t="n"/>
      <c r="K173" s="144" t="n"/>
      <c r="L173" s="54" t="inlineStr">
        <is>
          <t>平成</t>
        </is>
      </c>
      <c r="M173" s="140" t="n"/>
      <c r="N173" s="140" t="n"/>
      <c r="O173" s="140" t="n"/>
      <c r="P173" s="18" t="n"/>
      <c r="Q173" s="18" t="n"/>
      <c r="R173" s="18" t="n"/>
      <c r="S173" s="18" t="n"/>
      <c r="T173" s="18" t="n"/>
      <c r="U173" s="18" t="n"/>
      <c r="V173" s="18" t="n"/>
      <c r="W173" s="18" t="n"/>
      <c r="X173" s="35" t="n"/>
      <c r="Y173" s="7" t="n"/>
      <c r="Z173" s="2" t="n"/>
      <c r="AA173" s="2" t="n"/>
      <c r="AB173" s="2" t="n"/>
      <c r="AC173" s="2" t="n"/>
      <c r="AD173" s="2" t="n"/>
      <c r="AE173" s="2" t="n"/>
      <c r="AF173" s="2" t="n"/>
      <c r="AG173" s="2" t="n"/>
      <c r="AH173" s="2" t="n"/>
      <c r="AI173" s="2" t="n"/>
      <c r="AJ173" s="2" t="n"/>
      <c r="AK173" s="2" t="n"/>
      <c r="AL173" s="2" t="n"/>
      <c r="AM173" s="2" t="n"/>
      <c r="AN173" s="2" t="n"/>
      <c r="AO173" s="2" t="n"/>
      <c r="AP173" s="2" t="n"/>
      <c r="AQ173" s="2" t="n"/>
      <c r="AR173" s="2" t="n"/>
      <c r="AS173" s="2" t="n"/>
      <c r="AT173" s="2" t="n"/>
      <c r="AU173" s="2" t="n"/>
      <c r="AV173" s="2" t="n"/>
      <c r="AW173" s="2" t="n"/>
      <c r="AX173" s="2" t="n"/>
      <c r="AY173" s="2" t="n"/>
      <c r="AZ173" s="2" t="n"/>
      <c r="BA173" s="2" t="n"/>
      <c r="BB173" s="2" t="n"/>
      <c r="BC173" s="2" t="n"/>
      <c r="BD173" s="2" t="n"/>
      <c r="BE173" s="2" t="n"/>
      <c r="BF173" s="2" t="n"/>
      <c r="BG173" s="2" t="n"/>
      <c r="BH173" s="2" t="n"/>
      <c r="BI173" s="6" t="n"/>
      <c r="BJ173" s="2" t="n"/>
      <c r="BK173" s="2" t="n"/>
      <c r="BL173" s="2" t="n"/>
      <c r="BM173" s="2" t="n"/>
      <c r="BN173" s="2" t="n"/>
      <c r="BO173" s="2" t="n"/>
      <c r="BP173" s="143" t="n"/>
      <c r="BV173" s="144" t="n"/>
      <c r="DU173" s="144" t="n"/>
      <c r="DV173" s="2" t="n"/>
      <c r="DW173" s="2" t="n"/>
      <c r="DX173" s="2" t="n"/>
      <c r="DY173" s="2" t="n"/>
      <c r="DZ173" s="2" t="n"/>
      <c r="EA173" s="2" t="n"/>
      <c r="EB173" s="2" t="n"/>
      <c r="EC173" s="2" t="n"/>
    </row>
    <row r="174" ht="6.75" customHeight="1" s="118">
      <c r="A174" s="2" t="n"/>
      <c r="B174" s="2" t="n"/>
      <c r="C174" s="2" t="n"/>
      <c r="D174" s="2" t="n"/>
      <c r="E174" s="143" t="n"/>
      <c r="K174" s="144" t="n"/>
      <c r="L174" s="143" t="n"/>
      <c r="P174" s="19" t="n"/>
      <c r="Q174" s="19" t="n"/>
      <c r="R174" s="19" t="n"/>
      <c r="S174" s="19" t="n"/>
      <c r="T174" s="19" t="n"/>
      <c r="U174" s="19" t="n"/>
      <c r="V174" s="19" t="n"/>
      <c r="W174" s="19" t="n"/>
      <c r="X174" s="37" t="n"/>
      <c r="Y174" s="7" t="n"/>
      <c r="Z174" s="2" t="n"/>
      <c r="AA174" s="2" t="n"/>
      <c r="AB174" s="2" t="n"/>
      <c r="AC174" s="2" t="n"/>
      <c r="AD174" s="2" t="n"/>
      <c r="AE174" s="2" t="n"/>
      <c r="AF174" s="2" t="n"/>
      <c r="AG174" s="2" t="n"/>
      <c r="AH174" s="2" t="n"/>
      <c r="AI174" s="2" t="n"/>
      <c r="AJ174" s="2" t="n"/>
      <c r="AK174" s="2" t="n"/>
      <c r="AL174" s="2" t="n"/>
      <c r="AM174" s="2" t="n"/>
      <c r="AN174" s="2" t="n"/>
      <c r="AO174" s="2" t="n"/>
      <c r="AP174" s="2" t="n"/>
      <c r="AQ174" s="2" t="n"/>
      <c r="AR174" s="2" t="n"/>
      <c r="AS174" s="2" t="n"/>
      <c r="AT174" s="2" t="n"/>
      <c r="AU174" s="2" t="n"/>
      <c r="AV174" s="2" t="n"/>
      <c r="AW174" s="2" t="n"/>
      <c r="AX174" s="2" t="n"/>
      <c r="AY174" s="2" t="n"/>
      <c r="AZ174" s="2" t="n"/>
      <c r="BA174" s="2" t="n"/>
      <c r="BB174" s="2" t="n"/>
      <c r="BC174" s="2" t="n"/>
      <c r="BD174" s="2" t="n"/>
      <c r="BE174" s="2" t="n"/>
      <c r="BF174" s="2" t="n"/>
      <c r="BG174" s="2" t="n"/>
      <c r="BH174" s="2" t="n"/>
      <c r="BI174" s="8" t="n"/>
      <c r="BJ174" s="2" t="n"/>
      <c r="BK174" s="2" t="n"/>
      <c r="BL174" s="2" t="n"/>
      <c r="BM174" s="2" t="n"/>
      <c r="BN174" s="2" t="n"/>
      <c r="BO174" s="2" t="n"/>
      <c r="BP174" s="143" t="n"/>
      <c r="BV174" s="144" t="n"/>
      <c r="DU174" s="144" t="n"/>
      <c r="DV174" s="2" t="n"/>
      <c r="DW174" s="2" t="n"/>
      <c r="DX174" s="2" t="n"/>
      <c r="DY174" s="2" t="n"/>
      <c r="DZ174" s="2" t="n"/>
      <c r="EA174" s="2" t="n"/>
      <c r="EB174" s="2" t="n"/>
      <c r="EC174" s="2" t="n"/>
    </row>
    <row r="175" ht="6.75" customHeight="1" s="118">
      <c r="A175" s="2" t="n"/>
      <c r="B175" s="2" t="n"/>
      <c r="C175" s="2" t="n"/>
      <c r="D175" s="2" t="n"/>
      <c r="E175" s="143" t="n"/>
      <c r="K175" s="144" t="n"/>
      <c r="L175" s="143" t="n"/>
      <c r="P175" s="19" t="n"/>
      <c r="Q175" s="19" t="n"/>
      <c r="R175" s="19" t="n"/>
      <c r="S175" s="52" t="inlineStr">
        <is>
          <t>年</t>
        </is>
      </c>
      <c r="U175" s="11" t="n"/>
      <c r="V175" s="11" t="n"/>
      <c r="W175" s="53" t="inlineStr">
        <is>
          <t>月</t>
        </is>
      </c>
      <c r="X175" s="144" t="n"/>
      <c r="Y175" s="7" t="n"/>
      <c r="Z175" s="2" t="n"/>
      <c r="AA175" s="2" t="n"/>
      <c r="AB175" s="2" t="n"/>
      <c r="AC175" s="2" t="n"/>
      <c r="AD175" s="2" t="n"/>
      <c r="AE175" s="2" t="n"/>
      <c r="AF175" s="2" t="n"/>
      <c r="AG175" s="2" t="n"/>
      <c r="AH175" s="2" t="n"/>
      <c r="AI175" s="2" t="n"/>
      <c r="AJ175" s="2" t="n"/>
      <c r="AK175" s="2" t="n"/>
      <c r="AL175" s="2" t="n"/>
      <c r="AM175" s="2" t="n"/>
      <c r="AN175" s="2" t="n"/>
      <c r="AO175" s="2" t="n"/>
      <c r="AP175" s="2" t="n"/>
      <c r="AQ175" s="2" t="n"/>
      <c r="AR175" s="2" t="n"/>
      <c r="AS175" s="2" t="n"/>
      <c r="AT175" s="2" t="n"/>
      <c r="AU175" s="2" t="n"/>
      <c r="AV175" s="2" t="n"/>
      <c r="AW175" s="2" t="n"/>
      <c r="AX175" s="2" t="n"/>
      <c r="AY175" s="2" t="n"/>
      <c r="AZ175" s="2" t="n"/>
      <c r="BA175" s="2" t="n"/>
      <c r="BB175" s="2" t="n"/>
      <c r="BC175" s="2" t="n"/>
      <c r="BD175" s="2" t="n"/>
      <c r="BE175" s="2" t="n"/>
      <c r="BF175" s="2" t="n"/>
      <c r="BG175" s="2" t="n"/>
      <c r="BH175" s="2" t="n"/>
      <c r="BI175" s="8" t="n"/>
      <c r="BJ175" s="2" t="n"/>
      <c r="BK175" s="2" t="n"/>
      <c r="BL175" s="2" t="n"/>
      <c r="BM175" s="2" t="n"/>
      <c r="BN175" s="2" t="n"/>
      <c r="BO175" s="2" t="n"/>
      <c r="BP175" s="143" t="n"/>
      <c r="BV175" s="144" t="n"/>
      <c r="DU175" s="144" t="n"/>
      <c r="DV175" s="2" t="n"/>
      <c r="DW175" s="2" t="n"/>
      <c r="DX175" s="2" t="n"/>
      <c r="DY175" s="2" t="n"/>
      <c r="DZ175" s="2" t="n"/>
      <c r="EA175" s="2" t="n"/>
      <c r="EB175" s="2" t="n"/>
      <c r="EC175" s="2" t="n"/>
    </row>
    <row r="176" ht="6.75" customHeight="1" s="118">
      <c r="A176" s="2" t="n"/>
      <c r="B176" s="2" t="n"/>
      <c r="C176" s="2" t="n"/>
      <c r="D176" s="2" t="n"/>
      <c r="E176" s="143" t="n"/>
      <c r="K176" s="144" t="n"/>
      <c r="L176" s="49" t="inlineStr">
        <is>
          <t>令和</t>
        </is>
      </c>
      <c r="P176" s="19" t="n"/>
      <c r="Q176" s="19" t="n"/>
      <c r="R176" s="19" t="n"/>
      <c r="U176" s="11" t="n"/>
      <c r="V176" s="11" t="n"/>
      <c r="X176" s="144" t="n"/>
      <c r="Y176" s="7" t="n"/>
      <c r="Z176" s="2" t="n"/>
      <c r="AA176" s="2" t="n"/>
      <c r="AB176" s="2" t="n"/>
      <c r="AC176" s="2" t="n"/>
      <c r="AD176" s="2" t="n"/>
      <c r="AE176" s="2" t="n"/>
      <c r="AF176" s="2" t="n"/>
      <c r="AG176" s="2" t="n"/>
      <c r="AH176" s="2" t="n"/>
      <c r="AI176" s="2" t="n"/>
      <c r="AJ176" s="2" t="n"/>
      <c r="AK176" s="2" t="n"/>
      <c r="AL176" s="2" t="n"/>
      <c r="AM176" s="2" t="n"/>
      <c r="AN176" s="2" t="n"/>
      <c r="AO176" s="2" t="n"/>
      <c r="AP176" s="2" t="n"/>
      <c r="AQ176" s="2" t="n"/>
      <c r="AR176" s="2" t="n"/>
      <c r="AS176" s="2" t="n"/>
      <c r="AT176" s="2" t="n"/>
      <c r="AU176" s="2" t="n"/>
      <c r="AV176" s="2" t="n"/>
      <c r="AW176" s="2" t="n"/>
      <c r="AX176" s="2" t="n"/>
      <c r="AY176" s="2" t="n"/>
      <c r="AZ176" s="2" t="n"/>
      <c r="BA176" s="2" t="n"/>
      <c r="BB176" s="2" t="n"/>
      <c r="BC176" s="2" t="n"/>
      <c r="BD176" s="2" t="n"/>
      <c r="BE176" s="2" t="n"/>
      <c r="BF176" s="2" t="n"/>
      <c r="BG176" s="2" t="n"/>
      <c r="BH176" s="2" t="n"/>
      <c r="BI176" s="8" t="n"/>
      <c r="BJ176" s="2" t="n"/>
      <c r="BK176" s="2" t="n"/>
      <c r="BL176" s="2" t="n"/>
      <c r="BM176" s="2" t="n"/>
      <c r="BN176" s="2" t="n"/>
      <c r="BO176" s="2" t="n"/>
      <c r="BP176" s="143" t="n"/>
      <c r="BV176" s="144" t="n"/>
      <c r="DU176" s="144" t="n"/>
      <c r="DV176" s="2" t="n"/>
      <c r="DW176" s="2" t="n"/>
      <c r="DX176" s="2" t="n"/>
      <c r="DY176" s="2" t="n"/>
      <c r="DZ176" s="2" t="n"/>
      <c r="EA176" s="2" t="n"/>
      <c r="EB176" s="2" t="n"/>
      <c r="EC176" s="2" t="n"/>
    </row>
    <row r="177" ht="6.75" customHeight="1" s="118">
      <c r="A177" s="2" t="n"/>
      <c r="B177" s="2" t="n"/>
      <c r="C177" s="2" t="n"/>
      <c r="D177" s="2" t="n"/>
      <c r="E177" s="143" t="n"/>
      <c r="K177" s="144" t="n"/>
      <c r="L177" s="143" t="n"/>
      <c r="P177" s="19" t="n"/>
      <c r="Q177" s="19" t="n"/>
      <c r="R177" s="19" t="n"/>
      <c r="S177" s="52" t="n"/>
      <c r="T177" s="52" t="n"/>
      <c r="U177" s="11" t="n"/>
      <c r="V177" s="11" t="n"/>
      <c r="W177" s="52" t="n"/>
      <c r="X177" s="53" t="n"/>
      <c r="Y177" s="7" t="n"/>
      <c r="Z177" s="2" t="n"/>
      <c r="AA177" s="2" t="n"/>
      <c r="AB177" s="2" t="n"/>
      <c r="AC177" s="2" t="n"/>
      <c r="AD177" s="2" t="n"/>
      <c r="AE177" s="2" t="n"/>
      <c r="AF177" s="2" t="n"/>
      <c r="AG177" s="2" t="n"/>
      <c r="AH177" s="2" t="n"/>
      <c r="AI177" s="2" t="n"/>
      <c r="AJ177" s="2" t="n"/>
      <c r="AK177" s="2" t="n"/>
      <c r="AL177" s="2" t="n"/>
      <c r="AM177" s="2" t="n"/>
      <c r="AN177" s="2" t="n"/>
      <c r="AO177" s="2" t="n"/>
      <c r="AP177" s="2" t="n"/>
      <c r="AQ177" s="2" t="n"/>
      <c r="AR177" s="2" t="n"/>
      <c r="AS177" s="2" t="n"/>
      <c r="AT177" s="2" t="n"/>
      <c r="AU177" s="2" t="n"/>
      <c r="AV177" s="2" t="n"/>
      <c r="AW177" s="2" t="n"/>
      <c r="AX177" s="2" t="n"/>
      <c r="AY177" s="2" t="n"/>
      <c r="AZ177" s="2" t="n"/>
      <c r="BA177" s="2" t="n"/>
      <c r="BB177" s="2" t="n"/>
      <c r="BC177" s="2" t="n"/>
      <c r="BD177" s="2" t="n"/>
      <c r="BE177" s="2" t="n"/>
      <c r="BF177" s="2" t="n"/>
      <c r="BG177" s="2" t="n"/>
      <c r="BH177" s="2" t="n"/>
      <c r="BI177" s="8" t="n"/>
      <c r="BJ177" s="2" t="n"/>
      <c r="BK177" s="2" t="n"/>
      <c r="BL177" s="2" t="n"/>
      <c r="BM177" s="2" t="n"/>
      <c r="BN177" s="2" t="n"/>
      <c r="BO177" s="2" t="n"/>
      <c r="BP177" s="143" t="n"/>
      <c r="BV177" s="144" t="n"/>
      <c r="DU177" s="144" t="n"/>
      <c r="DV177" s="2" t="n"/>
      <c r="DW177" s="2" t="n"/>
      <c r="DX177" s="2" t="n"/>
      <c r="DY177" s="2" t="n"/>
      <c r="DZ177" s="2" t="n"/>
      <c r="EA177" s="2" t="n"/>
      <c r="EB177" s="2" t="n"/>
      <c r="EC177" s="2" t="n"/>
    </row>
    <row r="178" ht="6.75" customHeight="1" s="118">
      <c r="A178" s="2" t="n"/>
      <c r="B178" s="2" t="n"/>
      <c r="C178" s="2" t="n"/>
      <c r="D178" s="2" t="n"/>
      <c r="E178" s="146" t="n"/>
      <c r="F178" s="147" t="n"/>
      <c r="G178" s="147" t="n"/>
      <c r="H178" s="147" t="n"/>
      <c r="I178" s="147" t="n"/>
      <c r="J178" s="147" t="n"/>
      <c r="K178" s="148" t="n"/>
      <c r="L178" s="146" t="n"/>
      <c r="M178" s="147" t="n"/>
      <c r="N178" s="147" t="n"/>
      <c r="O178" s="147" t="n"/>
      <c r="P178" s="20" t="n"/>
      <c r="Q178" s="20" t="n"/>
      <c r="R178" s="20" t="n"/>
      <c r="S178" s="20" t="n"/>
      <c r="T178" s="20" t="n"/>
      <c r="U178" s="20" t="n"/>
      <c r="V178" s="20" t="n"/>
      <c r="W178" s="20" t="n"/>
      <c r="X178" s="39" t="n"/>
      <c r="Y178" s="16" t="n"/>
      <c r="Z178" s="14" t="n"/>
      <c r="AA178" s="14" t="n"/>
      <c r="AB178" s="14" t="n"/>
      <c r="AC178" s="14" t="n"/>
      <c r="AD178" s="14" t="n"/>
      <c r="AE178" s="14" t="n"/>
      <c r="AF178" s="14" t="n"/>
      <c r="AG178" s="14" t="n"/>
      <c r="AH178" s="14" t="n"/>
      <c r="AI178" s="14" t="n"/>
      <c r="AJ178" s="14" t="n"/>
      <c r="AK178" s="14" t="n"/>
      <c r="AL178" s="14" t="n"/>
      <c r="AM178" s="14" t="n"/>
      <c r="AN178" s="14" t="n"/>
      <c r="AO178" s="14" t="n"/>
      <c r="AP178" s="14" t="n"/>
      <c r="AQ178" s="14" t="n"/>
      <c r="AR178" s="14" t="n"/>
      <c r="AS178" s="14" t="n"/>
      <c r="AT178" s="14" t="n"/>
      <c r="AU178" s="14" t="n"/>
      <c r="AV178" s="14" t="n"/>
      <c r="AW178" s="14" t="n"/>
      <c r="AX178" s="14" t="n"/>
      <c r="AY178" s="14" t="n"/>
      <c r="AZ178" s="14" t="n"/>
      <c r="BA178" s="14" t="n"/>
      <c r="BB178" s="14" t="n"/>
      <c r="BC178" s="14" t="n"/>
      <c r="BD178" s="14" t="n"/>
      <c r="BE178" s="14" t="n"/>
      <c r="BF178" s="14" t="n"/>
      <c r="BG178" s="14" t="n"/>
      <c r="BH178" s="14" t="n"/>
      <c r="BI178" s="15" t="n"/>
      <c r="BJ178" s="2" t="n"/>
      <c r="BK178" s="2" t="n"/>
      <c r="BL178" s="2" t="n"/>
      <c r="BM178" s="2" t="n"/>
      <c r="BN178" s="2" t="n"/>
      <c r="BO178" s="2" t="n"/>
      <c r="BP178" s="146" t="n"/>
      <c r="BQ178" s="147" t="n"/>
      <c r="BR178" s="147" t="n"/>
      <c r="BS178" s="147" t="n"/>
      <c r="BT178" s="147" t="n"/>
      <c r="BU178" s="147" t="n"/>
      <c r="BV178" s="148" t="n"/>
      <c r="BW178" s="147" t="n"/>
      <c r="BX178" s="147" t="n"/>
      <c r="BY178" s="147" t="n"/>
      <c r="BZ178" s="147" t="n"/>
      <c r="CA178" s="147" t="n"/>
      <c r="CB178" s="147" t="n"/>
      <c r="CC178" s="147" t="n"/>
      <c r="CD178" s="147" t="n"/>
      <c r="CE178" s="147" t="n"/>
      <c r="CF178" s="147" t="n"/>
      <c r="CG178" s="147" t="n"/>
      <c r="CH178" s="147" t="n"/>
      <c r="CI178" s="147" t="n"/>
      <c r="CJ178" s="147" t="n"/>
      <c r="CK178" s="147" t="n"/>
      <c r="CL178" s="147" t="n"/>
      <c r="CM178" s="147" t="n"/>
      <c r="CN178" s="147" t="n"/>
      <c r="CO178" s="147" t="n"/>
      <c r="CP178" s="147" t="n"/>
      <c r="CQ178" s="147" t="n"/>
      <c r="CR178" s="147" t="n"/>
      <c r="CS178" s="147" t="n"/>
      <c r="CT178" s="147" t="n"/>
      <c r="CU178" s="147" t="n"/>
      <c r="CV178" s="147" t="n"/>
      <c r="CW178" s="147" t="n"/>
      <c r="CX178" s="147" t="n"/>
      <c r="CY178" s="147" t="n"/>
      <c r="CZ178" s="147" t="n"/>
      <c r="DA178" s="147" t="n"/>
      <c r="DB178" s="147" t="n"/>
      <c r="DC178" s="147" t="n"/>
      <c r="DD178" s="147" t="n"/>
      <c r="DE178" s="147" t="n"/>
      <c r="DF178" s="147" t="n"/>
      <c r="DG178" s="147" t="n"/>
      <c r="DH178" s="147" t="n"/>
      <c r="DI178" s="147" t="n"/>
      <c r="DJ178" s="147" t="n"/>
      <c r="DK178" s="147" t="n"/>
      <c r="DL178" s="147" t="n"/>
      <c r="DM178" s="147" t="n"/>
      <c r="DN178" s="147" t="n"/>
      <c r="DO178" s="147" t="n"/>
      <c r="DP178" s="147" t="n"/>
      <c r="DQ178" s="147" t="n"/>
      <c r="DR178" s="147" t="n"/>
      <c r="DS178" s="147" t="n"/>
      <c r="DT178" s="147" t="n"/>
      <c r="DU178" s="148" t="n"/>
      <c r="DV178" s="2" t="n"/>
      <c r="DW178" s="2" t="n"/>
      <c r="DX178" s="2" t="n"/>
      <c r="DY178" s="2" t="n"/>
      <c r="DZ178" s="2" t="n"/>
      <c r="EA178" s="2" t="n"/>
      <c r="EB178" s="2" t="n"/>
      <c r="EC178" s="2" t="n"/>
    </row>
    <row r="179" ht="6.75" customHeight="1" s="118">
      <c r="A179" s="2" t="n"/>
      <c r="B179" s="2" t="n"/>
      <c r="C179" s="2" t="n"/>
      <c r="D179" s="2" t="n"/>
      <c r="E179" s="46" t="n"/>
      <c r="F179" s="46" t="n"/>
      <c r="G179" s="46" t="n"/>
      <c r="H179" s="46" t="n"/>
      <c r="I179" s="46" t="n"/>
      <c r="J179" s="46" t="n"/>
      <c r="K179" s="46" t="n"/>
      <c r="L179" s="18" t="n"/>
      <c r="M179" s="18" t="n"/>
      <c r="N179" s="18" t="n"/>
      <c r="O179" s="5" t="n"/>
      <c r="P179" s="5" t="n"/>
      <c r="Q179" s="5" t="n"/>
      <c r="R179" s="5" t="n"/>
      <c r="S179" s="5" t="n"/>
      <c r="T179" s="5" t="n"/>
      <c r="U179" s="5" t="n"/>
      <c r="V179" s="5" t="n"/>
      <c r="W179" s="5" t="n"/>
      <c r="X179" s="5" t="n"/>
      <c r="Y179" s="5" t="n"/>
      <c r="Z179" s="5" t="n"/>
      <c r="AA179" s="5" t="n"/>
      <c r="AB179" s="5" t="n"/>
      <c r="AC179" s="5" t="n"/>
      <c r="AD179" s="5" t="n"/>
      <c r="AE179" s="5" t="n"/>
      <c r="AF179" s="5" t="n"/>
      <c r="AG179" s="5" t="n"/>
      <c r="AH179" s="5" t="n"/>
      <c r="AI179" s="5" t="n"/>
      <c r="AJ179" s="5" t="n"/>
      <c r="AK179" s="5" t="n"/>
      <c r="AL179" s="5" t="n"/>
      <c r="AM179" s="5" t="n"/>
      <c r="AN179" s="5" t="n"/>
      <c r="AO179" s="5" t="n"/>
      <c r="AP179" s="5" t="n"/>
      <c r="AQ179" s="5" t="n"/>
      <c r="AR179" s="5" t="n"/>
      <c r="AS179" s="5" t="n"/>
      <c r="AT179" s="5" t="n"/>
      <c r="AU179" s="5" t="n"/>
      <c r="AV179" s="5" t="n"/>
      <c r="AW179" s="5" t="n"/>
      <c r="AX179" s="5" t="n"/>
      <c r="AY179" s="5" t="n"/>
      <c r="AZ179" s="5" t="n"/>
      <c r="BA179" s="5" t="n"/>
      <c r="BB179" s="5" t="n"/>
      <c r="BC179" s="5" t="n"/>
      <c r="BD179" s="5" t="n"/>
      <c r="BE179" s="5" t="n"/>
      <c r="BF179" s="5" t="n"/>
      <c r="BG179" s="5" t="n"/>
      <c r="BH179" s="5" t="n"/>
      <c r="BI179" s="2" t="n"/>
      <c r="BJ179" s="2" t="n"/>
      <c r="BK179" s="2" t="n"/>
      <c r="BL179" s="2" t="n"/>
      <c r="BM179" s="2" t="n"/>
      <c r="BN179" s="2" t="n"/>
      <c r="BO179" s="2" t="n"/>
      <c r="BP179" s="2" t="n"/>
      <c r="BQ179" s="2" t="n"/>
      <c r="BR179" s="2" t="n"/>
      <c r="BS179" s="2" t="n"/>
      <c r="BT179" s="2" t="n"/>
      <c r="BU179" s="2" t="n"/>
      <c r="BV179" s="2" t="n"/>
      <c r="BW179" s="2" t="n"/>
      <c r="BX179" s="2" t="n"/>
      <c r="BY179" s="2" t="n"/>
      <c r="BZ179" s="2" t="n"/>
      <c r="CA179" s="2" t="n"/>
      <c r="CB179" s="2" t="n"/>
      <c r="CC179" s="2" t="n"/>
      <c r="CD179" s="2" t="n"/>
      <c r="CE179" s="2" t="n"/>
      <c r="CF179" s="2" t="n"/>
      <c r="CG179" s="2" t="n"/>
      <c r="CH179" s="2" t="n"/>
      <c r="CI179" s="2" t="n"/>
      <c r="CJ179" s="2" t="n"/>
      <c r="CK179" s="2" t="n"/>
      <c r="CL179" s="2" t="n"/>
      <c r="CM179" s="2" t="n"/>
      <c r="CN179" s="2" t="n"/>
      <c r="CO179" s="2" t="n"/>
      <c r="CP179" s="2" t="n"/>
      <c r="CQ179" s="2" t="n"/>
      <c r="CR179" s="2" t="n"/>
      <c r="CS179" s="2" t="n"/>
      <c r="CT179" s="2" t="n"/>
      <c r="CU179" s="2" t="n"/>
      <c r="CV179" s="2" t="n"/>
      <c r="CW179" s="2" t="n"/>
      <c r="CX179" s="2" t="n"/>
      <c r="CY179" s="2" t="n"/>
      <c r="CZ179" s="2" t="n"/>
      <c r="DA179" s="2" t="n"/>
      <c r="DB179" s="2" t="n"/>
      <c r="DC179" s="2" t="n"/>
      <c r="DD179" s="2" t="n"/>
      <c r="DE179" s="2" t="n"/>
      <c r="DF179" s="2" t="n"/>
      <c r="DG179" s="2" t="n"/>
      <c r="DH179" s="2" t="n"/>
      <c r="DI179" s="2" t="n"/>
      <c r="DJ179" s="2" t="n"/>
      <c r="DK179" s="2" t="n"/>
      <c r="DL179" s="2" t="n"/>
      <c r="DM179" s="2" t="n"/>
      <c r="DN179" s="2" t="n"/>
      <c r="DO179" s="2" t="n"/>
      <c r="DP179" s="2" t="n"/>
      <c r="DQ179" s="2" t="n"/>
      <c r="DR179" s="2" t="n"/>
      <c r="DS179" s="2" t="n"/>
      <c r="DT179" s="2" t="n"/>
      <c r="DU179" s="2" t="n"/>
      <c r="DV179" s="2" t="n"/>
      <c r="DW179" s="2" t="n"/>
      <c r="DX179" s="2" t="n"/>
      <c r="DY179" s="2" t="n"/>
      <c r="DZ179" s="2" t="n"/>
      <c r="EA179" s="2" t="n"/>
      <c r="EB179" s="2" t="n"/>
      <c r="EC179" s="2" t="n"/>
    </row>
    <row r="180" ht="6.75" customHeight="1" s="118">
      <c r="A180" s="2" t="n"/>
      <c r="B180" s="2" t="n"/>
      <c r="C180" s="2" t="n"/>
      <c r="D180" s="2" t="n"/>
      <c r="E180" s="43" t="n"/>
      <c r="F180" s="43" t="n"/>
      <c r="G180" s="43" t="n"/>
      <c r="H180" s="43" t="n"/>
      <c r="I180" s="43" t="n"/>
      <c r="J180" s="43" t="n"/>
      <c r="K180" s="43"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c r="AQ180" s="2" t="n"/>
      <c r="AR180" s="2" t="n"/>
      <c r="AS180" s="2" t="n"/>
      <c r="AT180" s="2" t="n"/>
      <c r="AU180" s="2" t="n"/>
      <c r="AV180" s="2" t="n"/>
      <c r="AW180" s="2" t="n"/>
      <c r="AX180" s="2" t="n"/>
      <c r="AY180" s="2" t="n"/>
      <c r="AZ180" s="2" t="n"/>
      <c r="BA180" s="2" t="n"/>
      <c r="BB180" s="2" t="n"/>
      <c r="BC180" s="2" t="n"/>
      <c r="BD180" s="2" t="n"/>
      <c r="BE180" s="2" t="n"/>
      <c r="BF180" s="2" t="n"/>
      <c r="BG180" s="2" t="n"/>
      <c r="BH180" s="2" t="n"/>
      <c r="BI180" s="2" t="n"/>
      <c r="BJ180" s="2" t="n"/>
      <c r="BK180" s="2" t="n"/>
      <c r="BL180" s="2" t="n"/>
      <c r="BM180" s="2" t="n"/>
      <c r="BN180" s="2" t="n"/>
      <c r="BO180" s="2" t="n"/>
      <c r="BP180" s="2" t="n"/>
      <c r="BQ180" s="2" t="n"/>
      <c r="BR180" s="2" t="n"/>
      <c r="BS180" s="2" t="n"/>
      <c r="BT180" s="2" t="n"/>
      <c r="BU180" s="2" t="n"/>
      <c r="BV180" s="2" t="n"/>
      <c r="BW180" s="2" t="n"/>
      <c r="BX180" s="2" t="n"/>
      <c r="BY180" s="2" t="n"/>
      <c r="BZ180" s="2" t="n"/>
      <c r="CA180" s="2" t="n"/>
      <c r="CB180" s="2" t="n"/>
      <c r="CC180" s="2" t="n"/>
      <c r="CD180" s="2" t="n"/>
      <c r="CE180" s="2" t="n"/>
      <c r="CF180" s="2" t="n"/>
      <c r="CG180" s="2" t="n"/>
      <c r="CH180" s="2" t="n"/>
      <c r="CI180" s="2" t="n"/>
      <c r="CJ180" s="51" t="inlineStr">
        <is>
          <t xml:space="preserve">    (近畿高等学校統一用紙　  その２ 　  令和７年度改定)　</t>
        </is>
      </c>
      <c r="DV180" s="2" t="n"/>
      <c r="DW180" s="2" t="n"/>
      <c r="DX180" s="2" t="n"/>
      <c r="DY180" s="2" t="n"/>
      <c r="DZ180" s="2" t="n"/>
      <c r="EA180" s="2" t="n"/>
      <c r="EB180" s="2" t="n"/>
      <c r="EC180" s="2" t="n"/>
    </row>
    <row r="181" ht="6.75" customHeight="1" s="118">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c r="AQ181" s="2" t="n"/>
      <c r="AR181" s="2" t="n"/>
      <c r="AS181" s="2" t="n"/>
      <c r="AT181" s="2" t="n"/>
      <c r="AU181" s="2" t="n"/>
      <c r="AV181" s="2" t="n"/>
      <c r="AW181" s="2" t="n"/>
      <c r="AX181" s="2" t="n"/>
      <c r="AY181" s="2" t="n"/>
      <c r="AZ181" s="2" t="n"/>
      <c r="BA181" s="2" t="n"/>
      <c r="BB181" s="2" t="n"/>
      <c r="BC181" s="2" t="n"/>
      <c r="BD181" s="2" t="n"/>
      <c r="BE181" s="2" t="n"/>
      <c r="BF181" s="2" t="n"/>
      <c r="BG181" s="2" t="n"/>
      <c r="BH181" s="2" t="n"/>
      <c r="BI181" s="2" t="n"/>
      <c r="BJ181" s="2" t="n"/>
      <c r="BK181" s="2" t="n"/>
      <c r="BL181" s="2" t="n"/>
      <c r="BM181" s="2" t="n"/>
      <c r="BN181" s="2" t="n"/>
      <c r="BO181" s="2" t="n"/>
      <c r="BP181" s="2" t="n"/>
      <c r="BQ181" s="2" t="n"/>
      <c r="BR181" s="2" t="n"/>
      <c r="BS181" s="2" t="n"/>
      <c r="BT181" s="2" t="n"/>
      <c r="BU181" s="2" t="n"/>
      <c r="BV181" s="2" t="n"/>
      <c r="BW181" s="2" t="n"/>
      <c r="BX181" s="2" t="n"/>
      <c r="BY181" s="2" t="n"/>
      <c r="BZ181" s="2" t="n"/>
      <c r="CA181" s="2" t="n"/>
      <c r="CB181" s="2" t="n"/>
      <c r="CC181" s="2" t="n"/>
      <c r="CD181" s="2" t="n"/>
      <c r="CE181" s="2" t="n"/>
      <c r="CF181" s="2" t="n"/>
      <c r="CG181" s="2" t="n"/>
      <c r="CH181" s="2" t="n"/>
      <c r="CI181" s="2" t="n"/>
      <c r="DV181" s="2" t="n"/>
      <c r="DW181" s="2" t="n"/>
      <c r="DX181" s="2" t="n"/>
      <c r="DY181" s="2" t="n"/>
      <c r="DZ181" s="2" t="n"/>
      <c r="EA181" s="2" t="n"/>
      <c r="EB181" s="2" t="n"/>
      <c r="EC181" s="2" t="n"/>
    </row>
    <row r="182" ht="6.75" customHeight="1" s="118">
      <c r="A182" s="2" t="n"/>
      <c r="B182" s="2"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c r="AA182" s="3" t="n"/>
      <c r="AB182" s="3" t="n"/>
      <c r="AC182" s="3" t="n"/>
      <c r="AD182" s="3" t="n"/>
      <c r="AE182" s="3" t="n"/>
      <c r="AF182" s="3" t="n"/>
      <c r="AG182" s="3" t="n"/>
      <c r="AH182" s="3" t="n"/>
      <c r="AI182" s="3" t="n"/>
      <c r="AJ182" s="3" t="n"/>
      <c r="AK182" s="3" t="n"/>
      <c r="AL182" s="3" t="n"/>
      <c r="AM182" s="3" t="n"/>
      <c r="AN182" s="3" t="n"/>
      <c r="AO182" s="3" t="n"/>
      <c r="AP182" s="3" t="n"/>
      <c r="AQ182" s="3" t="n"/>
      <c r="AR182" s="3" t="n"/>
      <c r="AS182" s="2" t="n"/>
      <c r="AT182" s="2" t="n"/>
      <c r="AU182" s="2" t="n"/>
      <c r="AV182" s="2" t="n"/>
      <c r="AW182" s="2" t="n"/>
      <c r="AX182" s="2" t="n"/>
      <c r="AY182" s="2" t="n"/>
      <c r="AZ182" s="2" t="n"/>
      <c r="BA182" s="2" t="n"/>
      <c r="BB182" s="2" t="n"/>
      <c r="BC182" s="2" t="n"/>
      <c r="BD182" s="2" t="n"/>
      <c r="BE182" s="2" t="n"/>
      <c r="BF182" s="2" t="n"/>
      <c r="BG182" s="2" t="n"/>
      <c r="BH182" s="2" t="n"/>
      <c r="BI182" s="2" t="n"/>
      <c r="BJ182" s="2" t="n"/>
      <c r="BK182" s="2" t="n"/>
      <c r="BL182" s="2" t="n"/>
      <c r="BM182" s="2" t="n"/>
      <c r="BN182" s="2" t="n"/>
      <c r="BO182" s="2" t="n"/>
      <c r="BP182" s="2" t="n"/>
      <c r="BQ182" s="2" t="n"/>
      <c r="BR182" s="2" t="n"/>
      <c r="BS182" s="2" t="n"/>
      <c r="BT182" s="2" t="n"/>
      <c r="BU182" s="2" t="n"/>
      <c r="BV182" s="2" t="n"/>
      <c r="BW182" s="2" t="n"/>
      <c r="BX182" s="2" t="n"/>
      <c r="BY182" s="2" t="n"/>
      <c r="BZ182" s="2" t="n"/>
      <c r="CA182" s="2" t="n"/>
      <c r="CB182" s="2" t="n"/>
      <c r="CC182" s="2" t="n"/>
      <c r="CD182" s="2" t="n"/>
      <c r="CE182" s="2" t="n"/>
      <c r="CF182" s="2" t="n"/>
      <c r="CG182" s="2" t="n"/>
      <c r="CH182" s="2" t="n"/>
      <c r="CI182" s="2" t="n"/>
      <c r="CJ182" s="2" t="n"/>
      <c r="CK182" s="2" t="n"/>
      <c r="CL182" s="2" t="n"/>
      <c r="CM182" s="2" t="n"/>
      <c r="CN182" s="2" t="n"/>
      <c r="CO182" s="2" t="n"/>
      <c r="CP182" s="2" t="n"/>
      <c r="CQ182" s="2" t="n"/>
      <c r="CR182" s="2" t="n"/>
      <c r="CS182" s="2" t="n"/>
      <c r="CT182" s="2" t="n"/>
      <c r="CU182" s="2" t="n"/>
      <c r="CV182" s="2" t="n"/>
      <c r="CW182" s="2" t="n"/>
      <c r="CX182" s="2" t="n"/>
      <c r="CY182" s="2" t="n"/>
      <c r="CZ182" s="2" t="n"/>
      <c r="DA182" s="2" t="n"/>
      <c r="DB182" s="2" t="n"/>
      <c r="DC182" s="2" t="n"/>
      <c r="DD182" s="2" t="n"/>
      <c r="DE182" s="2" t="n"/>
      <c r="DF182" s="2" t="n"/>
      <c r="DG182" s="2" t="n"/>
      <c r="DH182" s="2" t="n"/>
      <c r="DI182" s="2" t="n"/>
      <c r="DJ182" s="2" t="n"/>
      <c r="DK182" s="2" t="n"/>
      <c r="DL182" s="2" t="n"/>
      <c r="DM182" s="2" t="n"/>
      <c r="DN182" s="2" t="n"/>
      <c r="DO182" s="2" t="n"/>
      <c r="DP182" s="2" t="n"/>
      <c r="DQ182" s="2" t="n"/>
      <c r="DR182" s="2" t="n"/>
      <c r="DS182" s="2" t="n"/>
      <c r="DT182" s="2" t="n"/>
      <c r="DU182" s="2" t="n"/>
      <c r="DV182" s="2" t="n"/>
      <c r="DW182" s="2" t="n"/>
      <c r="DX182" s="2" t="n"/>
      <c r="DY182" s="2" t="n"/>
      <c r="DZ182" s="2" t="n"/>
      <c r="EA182" s="2" t="n"/>
      <c r="EB182" s="2" t="n"/>
      <c r="EC182" s="2" t="n"/>
    </row>
    <row r="183" ht="6.75" customHeight="1" s="118">
      <c r="A183" s="2" t="n"/>
      <c r="B183" s="2"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c r="AA183" s="3" t="n"/>
      <c r="AB183" s="3" t="n"/>
      <c r="AC183" s="3" t="n"/>
      <c r="AD183" s="3" t="n"/>
      <c r="AE183" s="3" t="n"/>
      <c r="AF183" s="3" t="n"/>
      <c r="AG183" s="3" t="n"/>
      <c r="AH183" s="3" t="n"/>
      <c r="AI183" s="3" t="n"/>
      <c r="AJ183" s="3" t="n"/>
      <c r="AK183" s="3" t="n"/>
      <c r="AL183" s="3" t="n"/>
      <c r="AM183" s="3" t="n"/>
      <c r="AN183" s="3" t="n"/>
      <c r="AO183" s="3" t="n"/>
      <c r="AP183" s="3" t="n"/>
      <c r="AQ183" s="3" t="n"/>
      <c r="AR183" s="3" t="n"/>
      <c r="AS183" s="2" t="n"/>
      <c r="AT183" s="2" t="n"/>
      <c r="AU183" s="2" t="n"/>
      <c r="AV183" s="2" t="n"/>
      <c r="AW183" s="2" t="n"/>
      <c r="AX183" s="2" t="n"/>
      <c r="AY183" s="2" t="n"/>
      <c r="AZ183" s="2" t="n"/>
      <c r="BA183" s="2" t="n"/>
      <c r="BB183" s="2" t="n"/>
      <c r="BC183" s="2" t="n"/>
      <c r="BD183" s="2" t="n"/>
      <c r="BE183" s="2" t="n"/>
      <c r="BF183" s="2" t="n"/>
      <c r="BG183" s="2" t="n"/>
      <c r="BH183" s="2" t="n"/>
      <c r="BI183" s="2" t="n"/>
      <c r="BJ183" s="2" t="n"/>
      <c r="BK183" s="2" t="n"/>
      <c r="BL183" s="2" t="n"/>
      <c r="BM183" s="2" t="n"/>
      <c r="BN183" s="2" t="n"/>
      <c r="BO183" s="2" t="n"/>
      <c r="BP183" s="2" t="n"/>
      <c r="BQ183" s="2" t="n"/>
      <c r="BR183" s="2" t="n"/>
      <c r="BS183" s="2" t="n"/>
      <c r="BT183" s="2" t="n"/>
      <c r="BU183" s="2" t="n"/>
      <c r="BV183" s="2" t="n"/>
      <c r="BW183" s="2" t="n"/>
      <c r="BX183" s="2" t="n"/>
      <c r="BY183" s="2" t="n"/>
      <c r="BZ183" s="2" t="n"/>
      <c r="CA183" s="2" t="n"/>
      <c r="CB183" s="2" t="n"/>
      <c r="CC183" s="2" t="n"/>
      <c r="CD183" s="2" t="n"/>
      <c r="CE183" s="2" t="n"/>
      <c r="CF183" s="2" t="n"/>
      <c r="CG183" s="2" t="n"/>
      <c r="CH183" s="2" t="n"/>
      <c r="CI183" s="2" t="n"/>
      <c r="CJ183" s="2" t="n"/>
      <c r="CK183" s="2" t="n"/>
      <c r="CL183" s="2" t="n"/>
      <c r="CM183" s="2" t="n"/>
      <c r="CN183" s="2" t="n"/>
      <c r="CO183" s="2" t="n"/>
      <c r="CP183" s="2" t="n"/>
      <c r="CQ183" s="2" t="n"/>
      <c r="CR183" s="2" t="n"/>
      <c r="CS183" s="2" t="n"/>
      <c r="CT183" s="2" t="n"/>
      <c r="CU183" s="2" t="n"/>
      <c r="CV183" s="2" t="n"/>
      <c r="CW183" s="2" t="n"/>
      <c r="CX183" s="2" t="n"/>
      <c r="CY183" s="2" t="n"/>
      <c r="CZ183" s="2" t="n"/>
      <c r="DA183" s="2" t="n"/>
      <c r="DB183" s="2" t="n"/>
      <c r="DC183" s="2" t="n"/>
      <c r="DD183" s="2" t="n"/>
      <c r="DE183" s="2" t="n"/>
      <c r="DF183" s="2" t="n"/>
      <c r="DG183" s="2" t="n"/>
      <c r="DH183" s="2" t="n"/>
      <c r="DI183" s="2" t="n"/>
      <c r="DJ183" s="2" t="n"/>
      <c r="DK183" s="2" t="n"/>
      <c r="DL183" s="2" t="n"/>
      <c r="DM183" s="2" t="n"/>
      <c r="DN183" s="2" t="n"/>
      <c r="DO183" s="2" t="n"/>
      <c r="DP183" s="2" t="n"/>
      <c r="DQ183" s="2" t="n"/>
      <c r="DR183" s="2" t="n"/>
      <c r="DS183" s="2" t="n"/>
      <c r="DT183" s="2" t="n"/>
      <c r="DU183" s="2" t="n"/>
      <c r="DV183" s="2" t="n"/>
      <c r="DW183" s="2" t="n"/>
      <c r="DX183" s="2" t="n"/>
      <c r="DY183" s="2" t="n"/>
      <c r="DZ183" s="2" t="n"/>
      <c r="EA183" s="2" t="n"/>
      <c r="EB183" s="2" t="n"/>
      <c r="EC183" s="2" t="n"/>
    </row>
    <row r="184" ht="6.75" customHeight="1" s="118">
      <c r="A184" s="2" t="n"/>
      <c r="B184" s="2"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c r="AA184" s="3" t="n"/>
      <c r="AB184" s="3" t="n"/>
      <c r="AC184" s="3" t="n"/>
      <c r="AD184" s="3" t="n"/>
      <c r="AE184" s="3" t="n"/>
      <c r="AF184" s="3" t="n"/>
      <c r="AG184" s="3" t="n"/>
      <c r="AH184" s="3" t="n"/>
      <c r="AI184" s="3" t="n"/>
      <c r="AJ184" s="3" t="n"/>
      <c r="AK184" s="3" t="n"/>
      <c r="AL184" s="3" t="n"/>
      <c r="AM184" s="3" t="n"/>
      <c r="AN184" s="3" t="n"/>
      <c r="AO184" s="3" t="n"/>
      <c r="AP184" s="3" t="n"/>
      <c r="AQ184" s="3" t="n"/>
      <c r="AR184" s="3" t="n"/>
      <c r="AS184" s="2" t="n"/>
      <c r="AT184" s="2" t="n"/>
      <c r="AU184" s="2" t="n"/>
      <c r="AV184" s="2" t="n"/>
      <c r="AW184" s="2" t="n"/>
      <c r="AX184" s="2" t="n"/>
      <c r="AY184" s="2" t="n"/>
      <c r="AZ184" s="2" t="n"/>
      <c r="BA184" s="2" t="n"/>
      <c r="BB184" s="2" t="n"/>
      <c r="BC184" s="2" t="n"/>
      <c r="BD184" s="2" t="n"/>
      <c r="BE184" s="2" t="n"/>
      <c r="BF184" s="2" t="n"/>
      <c r="BG184" s="2" t="n"/>
      <c r="BH184" s="2" t="n"/>
      <c r="BI184" s="2" t="n"/>
      <c r="BJ184" s="2" t="n"/>
      <c r="BK184" s="2" t="n"/>
      <c r="BL184" s="2" t="n"/>
      <c r="BM184" s="2" t="n"/>
      <c r="BN184" s="2" t="n"/>
      <c r="BO184" s="2" t="n"/>
      <c r="BP184" s="2" t="n"/>
      <c r="BQ184" s="2" t="n"/>
      <c r="BR184" s="2" t="n"/>
      <c r="BS184" s="2" t="n"/>
      <c r="BT184" s="2" t="n"/>
      <c r="BU184" s="2" t="n"/>
      <c r="BV184" s="2" t="n"/>
      <c r="BW184" s="2" t="n"/>
      <c r="BX184" s="2" t="n"/>
      <c r="BY184" s="2" t="n"/>
      <c r="BZ184" s="2" t="n"/>
      <c r="CA184" s="2" t="n"/>
      <c r="CB184" s="2" t="n"/>
      <c r="CC184" s="2" t="n"/>
      <c r="CD184" s="2" t="n"/>
      <c r="CE184" s="2" t="n"/>
      <c r="CF184" s="2" t="n"/>
      <c r="CG184" s="2" t="n"/>
      <c r="CH184" s="2" t="n"/>
      <c r="CI184" s="2" t="n"/>
      <c r="CJ184" s="2" t="n"/>
      <c r="CK184" s="2" t="n"/>
      <c r="CL184" s="2" t="n"/>
      <c r="CM184" s="2" t="n"/>
      <c r="CN184" s="2" t="n"/>
      <c r="CO184" s="2" t="n"/>
      <c r="CP184" s="2" t="n"/>
      <c r="CQ184" s="2" t="n"/>
      <c r="CR184" s="2" t="n"/>
      <c r="CS184" s="2" t="n"/>
      <c r="CT184" s="2" t="n"/>
      <c r="CU184" s="2" t="n"/>
      <c r="CV184" s="2" t="n"/>
      <c r="CW184" s="2" t="n"/>
      <c r="CX184" s="2" t="n"/>
      <c r="CY184" s="2" t="n"/>
      <c r="CZ184" s="2" t="n"/>
      <c r="DA184" s="2" t="n"/>
      <c r="DB184" s="2" t="n"/>
      <c r="DC184" s="2" t="n"/>
      <c r="DD184" s="2" t="n"/>
      <c r="DE184" s="2" t="n"/>
      <c r="DF184" s="2" t="n"/>
      <c r="DG184" s="2" t="n"/>
      <c r="DH184" s="2" t="n"/>
      <c r="DI184" s="2" t="n"/>
      <c r="DJ184" s="2" t="n"/>
      <c r="DK184" s="2" t="n"/>
      <c r="DL184" s="2" t="n"/>
      <c r="DM184" s="2" t="n"/>
      <c r="DN184" s="2" t="n"/>
      <c r="DO184" s="2" t="n"/>
      <c r="DP184" s="2" t="n"/>
      <c r="DQ184" s="2" t="n"/>
      <c r="DR184" s="2" t="n"/>
      <c r="DS184" s="2" t="n"/>
      <c r="DT184" s="2" t="n"/>
      <c r="DU184" s="2" t="n"/>
      <c r="DV184" s="2" t="n"/>
      <c r="DW184" s="2" t="n"/>
      <c r="DX184" s="2" t="n"/>
      <c r="DY184" s="2" t="n"/>
      <c r="DZ184" s="2" t="n"/>
      <c r="EA184" s="2" t="n"/>
      <c r="EB184" s="2" t="n"/>
      <c r="EC184" s="2" t="n"/>
    </row>
    <row r="185" ht="6.75" customHeight="1" s="118">
      <c r="A185" s="2" t="n"/>
      <c r="B185" s="2" t="n"/>
      <c r="C185" s="3" t="n"/>
      <c r="D185" s="3" t="n"/>
      <c r="E185" s="3" t="n"/>
      <c r="F185" s="3" t="n"/>
      <c r="G185" s="3" t="n"/>
      <c r="H185" s="3" t="n"/>
      <c r="I185" s="3" t="n"/>
      <c r="J185" s="114" t="inlineStr">
        <is>
          <t xml:space="preserve">  履 　   歴　    書</t>
        </is>
      </c>
      <c r="AN185" s="3" t="n"/>
      <c r="AO185" s="3" t="n"/>
      <c r="AP185" s="3" t="n"/>
      <c r="AQ185" s="3" t="n"/>
      <c r="AR185" s="3" t="n"/>
      <c r="AS185" s="2" t="n"/>
      <c r="AT185" s="2" t="n"/>
      <c r="AU185" s="2" t="n"/>
      <c r="AV185" s="2" t="n"/>
      <c r="AW185" s="2" t="n"/>
      <c r="AX185" s="2" t="n"/>
      <c r="AY185" s="2" t="n"/>
      <c r="AZ185" s="2" t="n"/>
      <c r="BA185" s="2" t="n"/>
      <c r="BB185" s="2" t="n"/>
      <c r="BC185" s="2" t="n"/>
      <c r="BD185" s="2" t="n"/>
      <c r="BE185" s="2" t="n"/>
      <c r="BF185" s="2" t="n"/>
      <c r="BG185" s="2" t="n"/>
      <c r="BH185" s="2" t="n"/>
      <c r="BI185" s="2" t="n"/>
      <c r="BJ185" s="2" t="n"/>
      <c r="BK185" s="2" t="n"/>
      <c r="BL185" s="2" t="n"/>
      <c r="BM185" s="2" t="n"/>
      <c r="BN185" s="2" t="n"/>
      <c r="BO185" s="2" t="n"/>
      <c r="BP185" s="2" t="n"/>
      <c r="BQ185" s="2" t="n"/>
      <c r="BR185" s="2" t="n"/>
      <c r="BS185" s="2" t="n"/>
      <c r="BT185" s="2" t="n"/>
      <c r="BU185" s="2" t="n"/>
      <c r="BV185" s="2" t="n"/>
      <c r="BW185" s="2" t="n"/>
      <c r="BX185" s="2" t="n"/>
      <c r="BY185" s="2" t="n"/>
      <c r="BZ185" s="2" t="n"/>
      <c r="CA185" s="2" t="n"/>
      <c r="CB185" s="2" t="n"/>
      <c r="CC185" s="2" t="n"/>
      <c r="CD185" s="2" t="n"/>
      <c r="CE185" s="2" t="n"/>
      <c r="CF185" s="2" t="n"/>
      <c r="CG185" s="2" t="n"/>
      <c r="CH185" s="2" t="n"/>
      <c r="CI185" s="2" t="n"/>
      <c r="CJ185" s="2" t="n"/>
      <c r="CK185" s="2" t="n"/>
      <c r="CL185" s="2" t="n"/>
      <c r="CM185" s="2" t="n"/>
      <c r="CN185" s="2" t="n"/>
      <c r="CO185" s="2" t="n"/>
      <c r="CP185" s="2" t="n"/>
      <c r="CQ185" s="2" t="n"/>
      <c r="CR185" s="2" t="n"/>
      <c r="CS185" s="2" t="n"/>
      <c r="CT185" s="2" t="n"/>
      <c r="CU185" s="2" t="n"/>
      <c r="CV185" s="2" t="n"/>
      <c r="CW185" s="2" t="n"/>
      <c r="CX185" s="2" t="n"/>
      <c r="CY185" s="2" t="n"/>
      <c r="CZ185" s="2" t="n"/>
      <c r="DA185" s="2" t="n"/>
      <c r="DB185" s="2" t="n"/>
      <c r="DC185" s="2" t="n"/>
      <c r="DD185" s="2" t="n"/>
      <c r="DE185" s="2" t="n"/>
      <c r="DF185" s="2" t="n"/>
      <c r="DG185" s="2" t="n"/>
      <c r="DH185" s="2" t="n"/>
      <c r="DI185" s="2" t="n"/>
      <c r="DJ185" s="2" t="n"/>
      <c r="DK185" s="2" t="n"/>
      <c r="DL185" s="2" t="n"/>
      <c r="DM185" s="2" t="n"/>
      <c r="DN185" s="2" t="n"/>
      <c r="DO185" s="2" t="n"/>
      <c r="DP185" s="2" t="n"/>
      <c r="DQ185" s="2" t="n"/>
      <c r="DR185" s="2" t="n"/>
      <c r="DS185" s="2" t="n"/>
      <c r="DT185" s="2" t="n"/>
      <c r="DU185" s="2" t="n"/>
      <c r="DV185" s="2" t="n"/>
      <c r="DW185" s="2" t="n"/>
      <c r="DX185" s="2" t="n"/>
      <c r="DY185" s="2" t="n"/>
      <c r="DZ185" s="2" t="n"/>
      <c r="EA185" s="2" t="n"/>
      <c r="EB185" s="2" t="n"/>
      <c r="EC185" s="2" t="n"/>
    </row>
    <row r="186" ht="6.75" customHeight="1" s="118">
      <c r="A186" s="2" t="n"/>
      <c r="B186" s="2" t="n"/>
      <c r="C186" s="3" t="n"/>
      <c r="D186" s="3" t="n"/>
      <c r="E186" s="3" t="n"/>
      <c r="F186" s="3" t="n"/>
      <c r="G186" s="3" t="n"/>
      <c r="H186" s="3" t="n"/>
      <c r="I186" s="3" t="n"/>
      <c r="AN186" s="3" t="n"/>
      <c r="AO186" s="3" t="n"/>
      <c r="AP186" s="3" t="n"/>
      <c r="AQ186" s="3" t="n"/>
      <c r="AR186" s="3" t="n"/>
      <c r="AS186" s="2" t="n"/>
      <c r="AT186" s="2" t="n"/>
      <c r="AU186" s="2" t="n"/>
      <c r="AV186" s="2" t="n"/>
      <c r="AW186" s="2" t="n"/>
      <c r="AX186" s="2" t="n"/>
      <c r="AY186" s="2" t="n"/>
      <c r="AZ186" s="2" t="n"/>
      <c r="BA186" s="2" t="n"/>
      <c r="BB186" s="2" t="n"/>
      <c r="BC186" s="2" t="n"/>
      <c r="BD186" s="2" t="n"/>
      <c r="BE186" s="2" t="n"/>
      <c r="BF186" s="2" t="n"/>
      <c r="BG186" s="2" t="n"/>
      <c r="BH186" s="2" t="n"/>
      <c r="BI186" s="2" t="n"/>
      <c r="BJ186" s="2" t="n"/>
      <c r="BK186" s="2" t="n"/>
      <c r="BL186" s="2" t="n"/>
      <c r="BM186" s="2" t="n"/>
      <c r="BN186" s="2" t="n"/>
      <c r="BO186" s="2" t="n"/>
      <c r="BP186" s="2" t="n"/>
      <c r="BQ186" s="2" t="n"/>
      <c r="BR186" s="2" t="n"/>
      <c r="BS186" s="2" t="n"/>
      <c r="BT186" s="2" t="n"/>
      <c r="BU186" s="2" t="n"/>
      <c r="BV186" s="2" t="n"/>
      <c r="BW186" s="2" t="n"/>
      <c r="BX186" s="2" t="n"/>
      <c r="BY186" s="2" t="n"/>
      <c r="BZ186" s="2" t="n"/>
      <c r="CA186" s="2" t="n"/>
      <c r="CB186" s="2" t="n"/>
      <c r="CC186" s="2" t="n"/>
      <c r="CD186" s="2" t="n"/>
      <c r="CE186" s="2" t="n"/>
      <c r="CF186" s="2" t="n"/>
      <c r="CG186" s="2" t="n"/>
      <c r="CH186" s="2" t="n"/>
      <c r="CI186" s="2" t="n"/>
      <c r="CJ186" s="2" t="n"/>
      <c r="CK186" s="2" t="n"/>
      <c r="CL186" s="2" t="n"/>
      <c r="CM186" s="2" t="n"/>
      <c r="CN186" s="2" t="n"/>
      <c r="CO186" s="2" t="n"/>
      <c r="CP186" s="2" t="n"/>
      <c r="CQ186" s="2" t="n"/>
      <c r="CR186" s="2" t="n"/>
      <c r="CS186" s="2" t="n"/>
      <c r="CT186" s="2" t="n"/>
      <c r="CU186" s="2" t="n"/>
      <c r="CV186" s="2" t="n"/>
      <c r="CW186" s="2" t="n"/>
      <c r="CX186" s="2" t="n"/>
      <c r="CY186" s="2" t="n"/>
      <c r="CZ186" s="2" t="n"/>
      <c r="DA186" s="2" t="n"/>
      <c r="DB186" s="2" t="n"/>
      <c r="DC186" s="2" t="n"/>
      <c r="DD186" s="2" t="n"/>
      <c r="DE186" s="2" t="n"/>
      <c r="DF186" s="2" t="n"/>
      <c r="DG186" s="2" t="n"/>
      <c r="DH186" s="2" t="n"/>
      <c r="DI186" s="2" t="n"/>
      <c r="DJ186" s="2" t="n"/>
      <c r="DK186" s="2" t="n"/>
      <c r="DL186" s="2" t="n"/>
      <c r="DM186" s="2" t="n"/>
      <c r="DN186" s="2" t="n"/>
      <c r="DO186" s="2" t="n"/>
      <c r="DP186" s="2" t="n"/>
      <c r="DQ186" s="2" t="n"/>
      <c r="DR186" s="2" t="n"/>
      <c r="DS186" s="2" t="n"/>
      <c r="DT186" s="2" t="n"/>
      <c r="DU186" s="2" t="n"/>
      <c r="DV186" s="2" t="n"/>
      <c r="DW186" s="2" t="n"/>
      <c r="DX186" s="2" t="n"/>
      <c r="DY186" s="2" t="n"/>
      <c r="DZ186" s="2" t="n"/>
      <c r="EA186" s="2" t="n"/>
      <c r="EB186" s="2" t="n"/>
      <c r="EC186" s="2" t="n"/>
    </row>
    <row r="187" ht="4.5" customHeight="1" s="118">
      <c r="A187" s="2" t="n"/>
      <c r="B187" s="2" t="n"/>
      <c r="C187" s="2" t="n"/>
      <c r="D187" s="2" t="n"/>
      <c r="E187" s="2" t="n"/>
      <c r="F187" s="2" t="n"/>
      <c r="G187" s="2" t="n"/>
      <c r="H187" s="2" t="n"/>
      <c r="I187" s="2" t="n"/>
      <c r="AN187" s="3" t="n"/>
      <c r="AO187" s="2" t="n"/>
      <c r="AP187" s="2" t="n"/>
      <c r="AQ187" s="2" t="n"/>
      <c r="AR187" s="2" t="n"/>
      <c r="AS187" s="2" t="n"/>
      <c r="AT187" s="2" t="n"/>
      <c r="AU187" s="2" t="n"/>
      <c r="AV187" s="4" t="n"/>
      <c r="AW187" s="5" t="n"/>
      <c r="AX187" s="5" t="n"/>
      <c r="AY187" s="5" t="n"/>
      <c r="AZ187" s="5" t="n"/>
      <c r="BA187" s="5" t="n"/>
      <c r="BB187" s="5" t="n"/>
      <c r="BC187" s="5" t="n"/>
      <c r="BD187" s="5" t="n"/>
      <c r="BE187" s="5" t="n"/>
      <c r="BF187" s="5" t="n"/>
      <c r="BG187" s="5" t="n"/>
      <c r="BH187" s="5" t="n"/>
      <c r="BI187" s="6" t="n"/>
      <c r="BJ187" s="7" t="n"/>
      <c r="BK187" s="2" t="n"/>
      <c r="BL187" s="2" t="n"/>
      <c r="BM187" s="2" t="n"/>
      <c r="BN187" s="2" t="n"/>
      <c r="BO187" s="2" t="n"/>
      <c r="BP187" s="139" t="inlineStr">
        <is>
          <t xml:space="preserve">資 　格  等      </t>
        </is>
      </c>
      <c r="BQ187" s="140" t="n"/>
      <c r="BR187" s="140" t="n"/>
      <c r="BS187" s="140" t="n"/>
      <c r="BT187" s="140" t="n"/>
      <c r="BU187" s="140" t="n"/>
      <c r="BV187" s="141" t="n"/>
      <c r="BW187" s="142" t="inlineStr">
        <is>
          <t>取  得  年  月</t>
        </is>
      </c>
      <c r="BX187" s="140" t="n"/>
      <c r="BY187" s="140" t="n"/>
      <c r="BZ187" s="140" t="n"/>
      <c r="CA187" s="140" t="n"/>
      <c r="CB187" s="140" t="n"/>
      <c r="CC187" s="140" t="n"/>
      <c r="CD187" s="140" t="n"/>
      <c r="CE187" s="140" t="n"/>
      <c r="CF187" s="140" t="n"/>
      <c r="CG187" s="141" t="n"/>
      <c r="CH187" s="142" t="inlineStr">
        <is>
          <t>資       格       等       の       名       称</t>
        </is>
      </c>
      <c r="CI187" s="140" t="n"/>
      <c r="CJ187" s="140" t="n"/>
      <c r="CK187" s="140" t="n"/>
      <c r="CL187" s="140" t="n"/>
      <c r="CM187" s="140" t="n"/>
      <c r="CN187" s="140" t="n"/>
      <c r="CO187" s="140" t="n"/>
      <c r="CP187" s="140" t="n"/>
      <c r="CQ187" s="140" t="n"/>
      <c r="CR187" s="140" t="n"/>
      <c r="CS187" s="140" t="n"/>
      <c r="CT187" s="140" t="n"/>
      <c r="CU187" s="140" t="n"/>
      <c r="CV187" s="140" t="n"/>
      <c r="CW187" s="140" t="n"/>
      <c r="CX187" s="140" t="n"/>
      <c r="CY187" s="140" t="n"/>
      <c r="CZ187" s="140" t="n"/>
      <c r="DA187" s="140" t="n"/>
      <c r="DB187" s="140" t="n"/>
      <c r="DC187" s="140" t="n"/>
      <c r="DD187" s="140" t="n"/>
      <c r="DE187" s="140" t="n"/>
      <c r="DF187" s="140" t="n"/>
      <c r="DG187" s="140" t="n"/>
      <c r="DH187" s="140" t="n"/>
      <c r="DI187" s="140" t="n"/>
      <c r="DJ187" s="140" t="n"/>
      <c r="DK187" s="140" t="n"/>
      <c r="DL187" s="140" t="n"/>
      <c r="DM187" s="140" t="n"/>
      <c r="DN187" s="140" t="n"/>
      <c r="DO187" s="140" t="n"/>
      <c r="DP187" s="140" t="n"/>
      <c r="DQ187" s="140" t="n"/>
      <c r="DR187" s="140" t="n"/>
      <c r="DS187" s="140" t="n"/>
      <c r="DT187" s="140" t="n"/>
      <c r="DU187" s="141" t="n"/>
      <c r="DV187" s="2" t="n"/>
      <c r="DW187" s="2" t="n"/>
      <c r="DX187" s="2" t="n"/>
      <c r="DY187" s="2" t="n"/>
      <c r="DZ187" s="2" t="n"/>
      <c r="EA187" s="2" t="n"/>
      <c r="EB187" s="2" t="n"/>
      <c r="EC187" s="2" t="n"/>
    </row>
    <row r="188" ht="6.75" customHeight="1" s="118">
      <c r="A188" s="2" t="n"/>
      <c r="B188" s="2" t="n"/>
      <c r="C188" s="2" t="n"/>
      <c r="D188" s="2" t="n"/>
      <c r="E188" s="2" t="n"/>
      <c r="F188" s="2" t="n"/>
      <c r="G188" s="2" t="n"/>
      <c r="H188" s="2" t="n"/>
      <c r="I188" s="2" t="n"/>
      <c r="AN188" s="3" t="n"/>
      <c r="AO188" s="2" t="n"/>
      <c r="AP188" s="2" t="n"/>
      <c r="AQ188" s="2" t="n"/>
      <c r="AR188" s="2" t="n"/>
      <c r="AS188" s="2" t="n"/>
      <c r="AT188" s="2" t="n"/>
      <c r="AU188" s="2" t="n"/>
      <c r="AV188" s="7" t="n"/>
      <c r="AW188" s="2" t="n"/>
      <c r="AX188" s="2" t="n"/>
      <c r="AY188" s="2" t="n"/>
      <c r="AZ188" s="2" t="n"/>
      <c r="BA188" s="2" t="n"/>
      <c r="BB188" s="2" t="n"/>
      <c r="BC188" s="2" t="n"/>
      <c r="BD188" s="2" t="n"/>
      <c r="BE188" s="2" t="n"/>
      <c r="BF188" s="2" t="n"/>
      <c r="BG188" s="2" t="n"/>
      <c r="BH188" s="2" t="n"/>
      <c r="BI188" s="8" t="n"/>
      <c r="BJ188" s="7" t="n"/>
      <c r="BK188" s="2" t="n"/>
      <c r="BL188" s="2" t="n"/>
      <c r="BM188" s="2" t="n"/>
      <c r="BN188" s="2" t="n"/>
      <c r="BO188" s="2" t="n"/>
      <c r="BP188" s="143" t="n"/>
      <c r="BV188" s="144" t="n"/>
      <c r="BW188" s="143" t="n"/>
      <c r="CG188" s="144" t="n"/>
      <c r="CH188" s="143" t="n"/>
      <c r="DU188" s="144" t="n"/>
      <c r="DV188" s="2" t="n"/>
      <c r="DW188" s="2" t="n"/>
      <c r="DX188" s="2" t="n"/>
      <c r="DY188" s="2" t="n"/>
      <c r="DZ188" s="2" t="n"/>
      <c r="EA188" s="2" t="n"/>
      <c r="EB188" s="2" t="n"/>
      <c r="EC188" s="2" t="n"/>
    </row>
    <row r="189" ht="6.75" customHeight="1" s="118">
      <c r="A189" s="2" t="n"/>
      <c r="B189" s="2" t="n"/>
      <c r="C189" s="2" t="n"/>
      <c r="D189" s="2" t="n"/>
      <c r="E189" s="2" t="n"/>
      <c r="F189" s="2" t="n"/>
      <c r="G189" s="2" t="n"/>
      <c r="H189" s="2" t="n"/>
      <c r="I189" s="2" t="n"/>
      <c r="J189" s="2" t="n"/>
      <c r="K189" s="2" t="n"/>
      <c r="L189" s="2" t="n"/>
      <c r="M189" s="2" t="n"/>
      <c r="N189" s="3" t="n"/>
      <c r="O189" s="3" t="n"/>
      <c r="P189" s="3" t="n"/>
      <c r="Q189" s="3" t="n"/>
      <c r="R189" s="3" t="n"/>
      <c r="S189" s="3" t="n"/>
      <c r="T189" s="3" t="n"/>
      <c r="U189" s="3" t="n"/>
      <c r="V189" s="3" t="n"/>
      <c r="W189" s="3" t="n"/>
      <c r="X189" s="3" t="n"/>
      <c r="Y189" s="3" t="n"/>
      <c r="Z189" s="3" t="n"/>
      <c r="AA189" s="3" t="n"/>
      <c r="AB189" s="3" t="n"/>
      <c r="AC189" s="3" t="n"/>
      <c r="AD189" s="3" t="n"/>
      <c r="AE189" s="3" t="n"/>
      <c r="AF189" s="3" t="n"/>
      <c r="AG189" s="3" t="n"/>
      <c r="AH189" s="3" t="n"/>
      <c r="AI189" s="3" t="n"/>
      <c r="AJ189" s="3" t="n"/>
      <c r="AK189" s="3" t="n"/>
      <c r="AL189" s="3" t="n"/>
      <c r="AM189" s="3" t="n"/>
      <c r="AN189" s="2" t="n"/>
      <c r="AO189" s="2" t="n"/>
      <c r="AP189" s="2" t="n"/>
      <c r="AQ189" s="2" t="n"/>
      <c r="AR189" s="2" t="n"/>
      <c r="AS189" s="2" t="n"/>
      <c r="AT189" s="2" t="n"/>
      <c r="AU189" s="2" t="n"/>
      <c r="AV189" s="7" t="n"/>
      <c r="AW189" s="2" t="n"/>
      <c r="AX189" s="2" t="n"/>
      <c r="AY189" s="2" t="n"/>
      <c r="AZ189" s="2" t="n"/>
      <c r="BA189" s="2" t="n"/>
      <c r="BB189" s="2" t="n"/>
      <c r="BC189" s="2" t="n"/>
      <c r="BD189" s="2" t="n"/>
      <c r="BE189" s="2" t="n"/>
      <c r="BF189" s="2" t="n"/>
      <c r="BG189" s="2" t="n"/>
      <c r="BH189" s="2" t="n"/>
      <c r="BI189" s="8" t="n"/>
      <c r="BJ189" s="7" t="n"/>
      <c r="BK189" s="2" t="n"/>
      <c r="BL189" s="2" t="n"/>
      <c r="BM189" s="2" t="n"/>
      <c r="BN189" s="2" t="n"/>
      <c r="BO189" s="2" t="n"/>
      <c r="BP189" s="143" t="n"/>
      <c r="BV189" s="144" t="n"/>
      <c r="BW189" s="143" t="n"/>
      <c r="CG189" s="144" t="n"/>
      <c r="CH189" s="143" t="n"/>
      <c r="DU189" s="144" t="n"/>
      <c r="DV189" s="2" t="n"/>
      <c r="DW189" s="2" t="n"/>
      <c r="DX189" s="2" t="n"/>
      <c r="DY189" s="2" t="n"/>
      <c r="DZ189" s="2" t="n"/>
      <c r="EA189" s="2" t="n"/>
      <c r="EB189" s="2" t="n"/>
      <c r="EC189" s="2" t="n"/>
    </row>
    <row r="190" ht="6.75" customHeight="1" s="118">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95" t="inlineStr">
        <is>
          <t>令和</t>
        </is>
      </c>
      <c r="AD190" s="145">
        <f>IF(N(設定!$B$3)=0,"",YEAR(設定!$B$3)-2018)</f>
        <v/>
      </c>
      <c r="AG190" s="95" t="inlineStr">
        <is>
          <t>年</t>
        </is>
      </c>
      <c r="AI190" s="145">
        <f>IF(N(設定!$B$3)=0,"",MONTH(設定!$B$3))</f>
        <v/>
      </c>
      <c r="AL190" s="95" t="inlineStr">
        <is>
          <t>月</t>
        </is>
      </c>
      <c r="AN190" s="145">
        <f>IF(N(設定!$B$3)=0,"",DAY(設定!$B$3))</f>
        <v/>
      </c>
      <c r="AP190" s="95" t="inlineStr">
        <is>
          <t>日現在</t>
        </is>
      </c>
      <c r="AU190" s="12" t="n"/>
      <c r="AV190" s="7" t="n"/>
      <c r="AW190" s="2" t="n"/>
      <c r="AX190" s="2" t="n"/>
      <c r="AY190" s="2" t="n"/>
      <c r="AZ190" s="2" t="n"/>
      <c r="BA190" s="2" t="n"/>
      <c r="BB190" s="2" t="n"/>
      <c r="BC190" s="2" t="n"/>
      <c r="BD190" s="2" t="n"/>
      <c r="BE190" s="2" t="n"/>
      <c r="BF190" s="2" t="n"/>
      <c r="BG190" s="2" t="n"/>
      <c r="BH190" s="2" t="n"/>
      <c r="BI190" s="8" t="n"/>
      <c r="BJ190" s="7" t="n"/>
      <c r="BK190" s="2" t="n"/>
      <c r="BL190" s="2" t="n"/>
      <c r="BM190" s="2" t="n"/>
      <c r="BN190" s="2" t="n"/>
      <c r="BO190" s="2" t="n"/>
      <c r="BP190" s="143" t="n"/>
      <c r="BV190" s="144" t="n"/>
      <c r="BW190" s="146" t="n"/>
      <c r="BX190" s="147" t="n"/>
      <c r="BY190" s="147" t="n"/>
      <c r="BZ190" s="147" t="n"/>
      <c r="CA190" s="147" t="n"/>
      <c r="CB190" s="147" t="n"/>
      <c r="CC190" s="147" t="n"/>
      <c r="CD190" s="147" t="n"/>
      <c r="CE190" s="147" t="n"/>
      <c r="CF190" s="147" t="n"/>
      <c r="CG190" s="148" t="n"/>
      <c r="CH190" s="146" t="n"/>
      <c r="CI190" s="147" t="n"/>
      <c r="CJ190" s="147" t="n"/>
      <c r="CK190" s="147" t="n"/>
      <c r="CL190" s="147" t="n"/>
      <c r="CM190" s="147" t="n"/>
      <c r="CN190" s="147" t="n"/>
      <c r="CO190" s="147" t="n"/>
      <c r="CP190" s="147" t="n"/>
      <c r="CQ190" s="147" t="n"/>
      <c r="CR190" s="147" t="n"/>
      <c r="CS190" s="147" t="n"/>
      <c r="CT190" s="147" t="n"/>
      <c r="CU190" s="147" t="n"/>
      <c r="CV190" s="147" t="n"/>
      <c r="CW190" s="147" t="n"/>
      <c r="CX190" s="147" t="n"/>
      <c r="CY190" s="147" t="n"/>
      <c r="CZ190" s="147" t="n"/>
      <c r="DA190" s="147" t="n"/>
      <c r="DB190" s="147" t="n"/>
      <c r="DC190" s="147" t="n"/>
      <c r="DD190" s="147" t="n"/>
      <c r="DE190" s="147" t="n"/>
      <c r="DF190" s="147" t="n"/>
      <c r="DG190" s="147" t="n"/>
      <c r="DH190" s="147" t="n"/>
      <c r="DI190" s="147" t="n"/>
      <c r="DJ190" s="147" t="n"/>
      <c r="DK190" s="147" t="n"/>
      <c r="DL190" s="147" t="n"/>
      <c r="DM190" s="147" t="n"/>
      <c r="DN190" s="147" t="n"/>
      <c r="DO190" s="147" t="n"/>
      <c r="DP190" s="147" t="n"/>
      <c r="DQ190" s="147" t="n"/>
      <c r="DR190" s="147" t="n"/>
      <c r="DS190" s="147" t="n"/>
      <c r="DT190" s="147" t="n"/>
      <c r="DU190" s="148" t="n"/>
      <c r="DV190" s="2" t="n"/>
      <c r="DW190" s="2" t="n"/>
      <c r="DX190" s="2" t="n"/>
      <c r="DY190" s="2" t="n"/>
      <c r="DZ190" s="2" t="n"/>
      <c r="EA190" s="2" t="n"/>
      <c r="EB190" s="2" t="n"/>
      <c r="EC190" s="2" t="n"/>
    </row>
    <row r="191" ht="6.75" customHeight="1" s="118">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AU191" s="12" t="n"/>
      <c r="AV191" s="7" t="n"/>
      <c r="AW191" s="48" t="inlineStr">
        <is>
          <t>写真をはる位置</t>
        </is>
      </c>
      <c r="BI191" s="8" t="n"/>
      <c r="BJ191" s="7" t="n"/>
      <c r="BK191" s="2" t="n"/>
      <c r="BL191" s="2" t="n"/>
      <c r="BM191" s="2" t="n"/>
      <c r="BN191" s="2" t="n"/>
      <c r="BO191" s="2" t="n"/>
      <c r="BP191" s="143" t="n"/>
      <c r="BV191" s="144" t="n"/>
      <c r="BW191" s="149">
        <f>計算!$O$5</f>
        <v/>
      </c>
      <c r="CG191" s="144" t="n"/>
      <c r="CH191" s="150">
        <f>計算!$P$5</f>
        <v/>
      </c>
      <c r="DU191" s="144" t="n"/>
      <c r="DV191" s="2" t="n"/>
      <c r="DW191" s="2" t="n"/>
      <c r="DX191" s="2" t="n"/>
      <c r="DY191" s="2" t="n"/>
      <c r="DZ191" s="2" t="n"/>
      <c r="EA191" s="2" t="n"/>
      <c r="EB191" s="2" t="n"/>
      <c r="EC191" s="2" t="n"/>
    </row>
    <row r="192" ht="6.75" customHeight="1" s="118">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147" t="n"/>
      <c r="AA192" s="147" t="n"/>
      <c r="AB192" s="147" t="n"/>
      <c r="AC192" s="147" t="n"/>
      <c r="AD192" s="147" t="n"/>
      <c r="AE192" s="147" t="n"/>
      <c r="AF192" s="147" t="n"/>
      <c r="AG192" s="147" t="n"/>
      <c r="AH192" s="147" t="n"/>
      <c r="AI192" s="147" t="n"/>
      <c r="AJ192" s="147" t="n"/>
      <c r="AK192" s="147" t="n"/>
      <c r="AL192" s="147" t="n"/>
      <c r="AM192" s="147" t="n"/>
      <c r="AN192" s="147" t="n"/>
      <c r="AO192" s="147" t="n"/>
      <c r="AP192" s="147" t="n"/>
      <c r="AQ192" s="147" t="n"/>
      <c r="AR192" s="147" t="n"/>
      <c r="AS192" s="147" t="n"/>
      <c r="AT192" s="147" t="n"/>
      <c r="AU192" s="12" t="n"/>
      <c r="AV192" s="7" t="n"/>
      <c r="BI192" s="8" t="n"/>
      <c r="BJ192" s="7" t="n"/>
      <c r="BK192" s="2" t="n"/>
      <c r="BL192" s="2" t="n"/>
      <c r="BM192" s="2" t="n"/>
      <c r="BN192" s="2" t="n"/>
      <c r="BO192" s="2" t="n"/>
      <c r="BP192" s="143" t="n"/>
      <c r="BV192" s="144" t="n"/>
      <c r="BW192" s="143" t="n"/>
      <c r="CG192" s="144" t="n"/>
      <c r="DU192" s="144" t="n"/>
      <c r="DV192" s="2" t="n"/>
      <c r="DW192" s="2" t="n"/>
      <c r="DX192" s="2" t="n"/>
      <c r="DY192" s="2" t="n"/>
      <c r="DZ192" s="2" t="n"/>
      <c r="EA192" s="2" t="n"/>
      <c r="EB192" s="2" t="n"/>
      <c r="EC192" s="2" t="n"/>
    </row>
    <row r="193" ht="6.75" customHeight="1" s="118">
      <c r="A193" s="2" t="n"/>
      <c r="B193" s="2" t="n"/>
      <c r="C193" s="2" t="n"/>
      <c r="D193" s="2" t="n"/>
      <c r="E193" s="142" t="inlineStr">
        <is>
          <t>ふ り が な</t>
        </is>
      </c>
      <c r="F193" s="140" t="n"/>
      <c r="G193" s="140" t="n"/>
      <c r="H193" s="140" t="n"/>
      <c r="I193" s="140" t="n"/>
      <c r="J193" s="140" t="n"/>
      <c r="K193" s="141" t="n"/>
      <c r="L193" s="151">
        <f>計算!$C$5</f>
        <v/>
      </c>
      <c r="M193" s="140" t="n"/>
      <c r="N193" s="140" t="n"/>
      <c r="O193" s="140" t="n"/>
      <c r="P193" s="140" t="n"/>
      <c r="Q193" s="140" t="n"/>
      <c r="R193" s="140" t="n"/>
      <c r="S193" s="140" t="n"/>
      <c r="T193" s="140" t="n"/>
      <c r="U193" s="140" t="n"/>
      <c r="V193" s="140" t="n"/>
      <c r="W193" s="140" t="n"/>
      <c r="X193" s="140" t="n"/>
      <c r="Y193" s="140" t="n"/>
      <c r="Z193" s="140" t="n"/>
      <c r="AA193" s="140" t="n"/>
      <c r="AB193" s="140" t="n"/>
      <c r="AC193" s="140" t="n"/>
      <c r="AD193" s="140" t="n"/>
      <c r="AE193" s="140" t="n"/>
      <c r="AF193" s="140" t="n"/>
      <c r="AG193" s="140" t="n"/>
      <c r="AH193" s="140" t="n"/>
      <c r="AI193" s="140" t="n"/>
      <c r="AJ193" s="140" t="n"/>
      <c r="AK193" s="140" t="n"/>
      <c r="AL193" s="140" t="n"/>
      <c r="AM193" s="140" t="n"/>
      <c r="AN193" s="140" t="n"/>
      <c r="AO193" s="140" t="n"/>
      <c r="AP193" s="140" t="n"/>
      <c r="AQ193" s="140" t="n"/>
      <c r="AR193" s="140" t="n"/>
      <c r="AS193" s="140" t="n"/>
      <c r="AT193" s="141" t="n"/>
      <c r="AU193" s="8" t="n"/>
      <c r="AV193" s="7" t="n"/>
      <c r="AW193" s="2" t="n"/>
      <c r="AX193" s="2" t="n"/>
      <c r="AY193" s="2" t="n"/>
      <c r="AZ193" s="2" t="n"/>
      <c r="BA193" s="2" t="n"/>
      <c r="BB193" s="2" t="n"/>
      <c r="BC193" s="2" t="n"/>
      <c r="BD193" s="2" t="n"/>
      <c r="BE193" s="2" t="n"/>
      <c r="BF193" s="2" t="n"/>
      <c r="BG193" s="2" t="n"/>
      <c r="BH193" s="2" t="n"/>
      <c r="BI193" s="8" t="n"/>
      <c r="BJ193" s="7" t="n"/>
      <c r="BK193" s="2" t="n"/>
      <c r="BL193" s="2" t="n"/>
      <c r="BM193" s="2" t="n"/>
      <c r="BN193" s="2" t="n"/>
      <c r="BO193" s="2" t="n"/>
      <c r="BP193" s="143" t="n"/>
      <c r="BV193" s="144" t="n"/>
      <c r="BW193" s="143" t="n"/>
      <c r="CG193" s="144" t="n"/>
      <c r="DU193" s="144" t="n"/>
      <c r="DV193" s="2" t="n"/>
      <c r="DW193" s="2" t="n"/>
      <c r="DX193" s="2" t="n"/>
      <c r="DY193" s="2" t="n"/>
      <c r="DZ193" s="2" t="n"/>
      <c r="EA193" s="2" t="n"/>
      <c r="EB193" s="2" t="n"/>
      <c r="EC193" s="2" t="n"/>
    </row>
    <row r="194" ht="6.75" customHeight="1" s="118">
      <c r="A194" s="2" t="n"/>
      <c r="B194" s="2" t="n"/>
      <c r="C194" s="2" t="n"/>
      <c r="D194" s="2" t="n"/>
      <c r="E194" s="143" t="n"/>
      <c r="K194" s="144" t="n"/>
      <c r="AT194" s="144" t="n"/>
      <c r="AU194" s="8" t="n"/>
      <c r="AV194" s="7" t="n"/>
      <c r="AW194" s="2" t="n"/>
      <c r="AX194" s="2" t="n"/>
      <c r="AY194" s="2" t="n"/>
      <c r="AZ194" s="2" t="n"/>
      <c r="BA194" s="2" t="n"/>
      <c r="BB194" s="2" t="n"/>
      <c r="BC194" s="2" t="n"/>
      <c r="BD194" s="2" t="n"/>
      <c r="BE194" s="2" t="n"/>
      <c r="BF194" s="2" t="n"/>
      <c r="BG194" s="2" t="n"/>
      <c r="BH194" s="2" t="n"/>
      <c r="BI194" s="8" t="n"/>
      <c r="BJ194" s="7" t="n"/>
      <c r="BK194" s="2" t="n"/>
      <c r="BL194" s="2" t="n"/>
      <c r="BM194" s="2" t="n"/>
      <c r="BN194" s="2" t="n"/>
      <c r="BO194" s="2" t="n"/>
      <c r="BP194" s="143" t="n"/>
      <c r="BV194" s="144" t="n"/>
      <c r="BW194" s="143" t="n"/>
      <c r="CG194" s="144" t="n"/>
      <c r="DU194" s="144" t="n"/>
      <c r="DV194" s="2" t="n"/>
      <c r="DW194" s="2" t="n"/>
      <c r="DX194" s="2" t="n"/>
      <c r="DY194" s="2" t="n"/>
      <c r="DZ194" s="2" t="n"/>
      <c r="EA194" s="2" t="n"/>
      <c r="EB194" s="2" t="n"/>
      <c r="EC194" s="2" t="n"/>
    </row>
    <row r="195" ht="6.75" customHeight="1" s="118">
      <c r="A195" s="2" t="n"/>
      <c r="B195" s="2" t="n"/>
      <c r="C195" s="2" t="n"/>
      <c r="D195" s="2" t="n"/>
      <c r="E195" s="143" t="n"/>
      <c r="K195" s="144" t="n"/>
      <c r="AT195" s="144" t="n"/>
      <c r="AU195" s="8" t="n"/>
      <c r="AV195" s="7" t="n"/>
      <c r="AW195" s="2" t="n"/>
      <c r="AX195" s="2" t="n"/>
      <c r="AY195" s="2" t="n"/>
      <c r="AZ195" s="2" t="n"/>
      <c r="BA195" s="2" t="n"/>
      <c r="BB195" s="2" t="n"/>
      <c r="BC195" s="2" t="n"/>
      <c r="BD195" s="2" t="n"/>
      <c r="BE195" s="2" t="n"/>
      <c r="BF195" s="2" t="n"/>
      <c r="BG195" s="2" t="n"/>
      <c r="BH195" s="2" t="n"/>
      <c r="BI195" s="8" t="n"/>
      <c r="BJ195" s="7" t="n"/>
      <c r="BK195" s="2" t="n"/>
      <c r="BL195" s="2" t="n"/>
      <c r="BM195" s="2" t="n"/>
      <c r="BN195" s="2" t="n"/>
      <c r="BO195" s="2" t="n"/>
      <c r="BP195" s="143" t="n"/>
      <c r="BV195" s="144" t="n"/>
      <c r="BW195" s="149">
        <f>計算!$Q$5</f>
        <v/>
      </c>
      <c r="CG195" s="144" t="n"/>
      <c r="CH195" s="150">
        <f>計算!$R$5</f>
        <v/>
      </c>
      <c r="DU195" s="144" t="n"/>
      <c r="DV195" s="2" t="n"/>
      <c r="DW195" s="2" t="n"/>
      <c r="DX195" s="2" t="n"/>
      <c r="DY195" s="2" t="n"/>
      <c r="DZ195" s="2" t="n"/>
      <c r="EA195" s="2" t="n"/>
      <c r="EB195" s="2" t="n"/>
      <c r="EC195" s="2" t="n"/>
    </row>
    <row r="196" ht="6.75" customHeight="1" s="118">
      <c r="A196" s="2" t="n"/>
      <c r="B196" s="2" t="n"/>
      <c r="C196" s="2" t="n"/>
      <c r="D196" s="2" t="n"/>
      <c r="E196" s="146" t="n"/>
      <c r="F196" s="147" t="n"/>
      <c r="G196" s="147" t="n"/>
      <c r="H196" s="147" t="n"/>
      <c r="I196" s="147" t="n"/>
      <c r="J196" s="147" t="n"/>
      <c r="K196" s="148" t="n"/>
      <c r="L196" s="147" t="n"/>
      <c r="M196" s="147" t="n"/>
      <c r="N196" s="147" t="n"/>
      <c r="O196" s="147" t="n"/>
      <c r="P196" s="147" t="n"/>
      <c r="Q196" s="147" t="n"/>
      <c r="R196" s="147" t="n"/>
      <c r="S196" s="147" t="n"/>
      <c r="T196" s="147" t="n"/>
      <c r="U196" s="147" t="n"/>
      <c r="V196" s="147" t="n"/>
      <c r="W196" s="147" t="n"/>
      <c r="X196" s="147" t="n"/>
      <c r="Y196" s="147" t="n"/>
      <c r="Z196" s="147" t="n"/>
      <c r="AA196" s="147" t="n"/>
      <c r="AB196" s="147" t="n"/>
      <c r="AC196" s="147" t="n"/>
      <c r="AD196" s="147" t="n"/>
      <c r="AE196" s="147" t="n"/>
      <c r="AF196" s="147" t="n"/>
      <c r="AG196" s="147" t="n"/>
      <c r="AH196" s="147" t="n"/>
      <c r="AI196" s="147" t="n"/>
      <c r="AJ196" s="147" t="n"/>
      <c r="AK196" s="147" t="n"/>
      <c r="AL196" s="147" t="n"/>
      <c r="AM196" s="147" t="n"/>
      <c r="AN196" s="147" t="n"/>
      <c r="AO196" s="147" t="n"/>
      <c r="AP196" s="147" t="n"/>
      <c r="AQ196" s="147" t="n"/>
      <c r="AR196" s="147" t="n"/>
      <c r="AS196" s="147" t="n"/>
      <c r="AT196" s="148" t="n"/>
      <c r="AU196" s="8" t="n"/>
      <c r="AV196" s="7" t="n"/>
      <c r="AW196" s="2" t="n"/>
      <c r="AX196" s="2" t="n"/>
      <c r="AY196" s="2" t="n"/>
      <c r="AZ196" s="2" t="n"/>
      <c r="BA196" s="2" t="n"/>
      <c r="BB196" s="2" t="n"/>
      <c r="BC196" s="2" t="n"/>
      <c r="BD196" s="2" t="n"/>
      <c r="BE196" s="2" t="n"/>
      <c r="BF196" s="2" t="n"/>
      <c r="BG196" s="2" t="n"/>
      <c r="BH196" s="2" t="n"/>
      <c r="BI196" s="8" t="n"/>
      <c r="BJ196" s="7" t="n"/>
      <c r="BK196" s="2" t="n"/>
      <c r="BL196" s="2" t="n"/>
      <c r="BM196" s="2" t="n"/>
      <c r="BN196" s="2" t="n"/>
      <c r="BO196" s="2" t="n"/>
      <c r="BP196" s="143" t="n"/>
      <c r="BV196" s="144" t="n"/>
      <c r="BW196" s="143" t="n"/>
      <c r="CG196" s="144" t="n"/>
      <c r="DU196" s="144" t="n"/>
      <c r="DV196" s="2" t="n"/>
      <c r="DW196" s="2" t="n"/>
      <c r="DX196" s="2" t="n"/>
      <c r="DY196" s="2" t="n"/>
      <c r="DZ196" s="2" t="n"/>
      <c r="EA196" s="2" t="n"/>
      <c r="EB196" s="2" t="n"/>
      <c r="EC196" s="2" t="n"/>
    </row>
    <row r="197" ht="6.75" customHeight="1" s="118">
      <c r="A197" s="2" t="n"/>
      <c r="B197" s="2" t="n"/>
      <c r="C197" s="2" t="n"/>
      <c r="D197" s="2" t="n"/>
      <c r="E197" s="152" t="inlineStr">
        <is>
          <t>名　前</t>
        </is>
      </c>
      <c r="F197" s="140" t="n"/>
      <c r="G197" s="140" t="n"/>
      <c r="H197" s="140" t="n"/>
      <c r="I197" s="140" t="n"/>
      <c r="J197" s="140" t="n"/>
      <c r="K197" s="141" t="n"/>
      <c r="L197" s="153">
        <f>計算!$B$5</f>
        <v/>
      </c>
      <c r="M197" s="140" t="n"/>
      <c r="N197" s="140" t="n"/>
      <c r="O197" s="140" t="n"/>
      <c r="P197" s="140" t="n"/>
      <c r="Q197" s="140" t="n"/>
      <c r="R197" s="140" t="n"/>
      <c r="S197" s="140" t="n"/>
      <c r="T197" s="140" t="n"/>
      <c r="U197" s="140" t="n"/>
      <c r="V197" s="140" t="n"/>
      <c r="W197" s="140" t="n"/>
      <c r="X197" s="140" t="n"/>
      <c r="Y197" s="140" t="n"/>
      <c r="Z197" s="140" t="n"/>
      <c r="AA197" s="140" t="n"/>
      <c r="AB197" s="140" t="n"/>
      <c r="AC197" s="140" t="n"/>
      <c r="AD197" s="140" t="n"/>
      <c r="AE197" s="140" t="n"/>
      <c r="AF197" s="140" t="n"/>
      <c r="AG197" s="140" t="n"/>
      <c r="AH197" s="140" t="n"/>
      <c r="AI197" s="140" t="n"/>
      <c r="AJ197" s="140" t="n"/>
      <c r="AK197" s="140" t="n"/>
      <c r="AL197" s="140" t="n"/>
      <c r="AM197" s="140" t="n"/>
      <c r="AN197" s="140" t="n"/>
      <c r="AO197" s="140" t="n"/>
      <c r="AP197" s="140" t="n"/>
      <c r="AQ197" s="140" t="n"/>
      <c r="AR197" s="140" t="n"/>
      <c r="AS197" s="140" t="n"/>
      <c r="AT197" s="141" t="n"/>
      <c r="AU197" s="8" t="n"/>
      <c r="AV197" s="7" t="n"/>
      <c r="AW197" s="2" t="n"/>
      <c r="AX197" s="2" t="n"/>
      <c r="AY197" s="2" t="n"/>
      <c r="AZ197" s="2" t="n"/>
      <c r="BA197" s="2" t="n"/>
      <c r="BB197" s="2" t="n"/>
      <c r="BC197" s="2" t="n"/>
      <c r="BD197" s="2" t="n"/>
      <c r="BE197" s="2" t="n"/>
      <c r="BF197" s="2" t="n"/>
      <c r="BG197" s="2" t="n"/>
      <c r="BH197" s="2" t="n"/>
      <c r="BI197" s="8" t="n"/>
      <c r="BJ197" s="7" t="n"/>
      <c r="BK197" s="2" t="n"/>
      <c r="BL197" s="2" t="n"/>
      <c r="BM197" s="2" t="n"/>
      <c r="BN197" s="2" t="n"/>
      <c r="BO197" s="2" t="n"/>
      <c r="BP197" s="143" t="n"/>
      <c r="BV197" s="144" t="n"/>
      <c r="BW197" s="143" t="n"/>
      <c r="CG197" s="144" t="n"/>
      <c r="DU197" s="144" t="n"/>
      <c r="DV197" s="2" t="n"/>
      <c r="DW197" s="2" t="n"/>
      <c r="DX197" s="2" t="n"/>
      <c r="DY197" s="2" t="n"/>
      <c r="DZ197" s="2" t="n"/>
      <c r="EA197" s="2" t="n"/>
      <c r="EB197" s="2" t="n"/>
      <c r="EC197" s="2" t="n"/>
    </row>
    <row r="198" ht="6.75" customHeight="1" s="118">
      <c r="A198" s="2" t="n"/>
      <c r="B198" s="2" t="n"/>
      <c r="C198" s="2" t="n"/>
      <c r="D198" s="2" t="n"/>
      <c r="E198" s="143" t="n"/>
      <c r="K198" s="144" t="n"/>
      <c r="L198" s="143" t="n"/>
      <c r="AT198" s="144" t="n"/>
      <c r="AU198" s="8" t="n"/>
      <c r="AV198" s="7" t="n"/>
      <c r="AW198" s="2" t="n"/>
      <c r="AX198" s="52" t="inlineStr">
        <is>
          <t>（30×40mm）</t>
        </is>
      </c>
      <c r="BH198" s="2" t="n"/>
      <c r="BI198" s="8" t="n"/>
      <c r="BJ198" s="7" t="n"/>
      <c r="BK198" s="2" t="n"/>
      <c r="BL198" s="2" t="n"/>
      <c r="BM198" s="2" t="n"/>
      <c r="BN198" s="2" t="n"/>
      <c r="BO198" s="2" t="n"/>
      <c r="BP198" s="143" t="n"/>
      <c r="BV198" s="144" t="n"/>
      <c r="BW198" s="143" t="n"/>
      <c r="CG198" s="144" t="n"/>
      <c r="DU198" s="144" t="n"/>
      <c r="DV198" s="2" t="n"/>
      <c r="DW198" s="2" t="n"/>
      <c r="DX198" s="2" t="n"/>
      <c r="DY198" s="2" t="n"/>
      <c r="DZ198" s="2" t="n"/>
      <c r="EA198" s="2" t="n"/>
      <c r="EB198" s="2" t="n"/>
      <c r="EC198" s="2" t="n"/>
    </row>
    <row r="199" ht="6.75" customHeight="1" s="118">
      <c r="A199" s="2" t="n"/>
      <c r="B199" s="2" t="n"/>
      <c r="C199" s="2" t="n"/>
      <c r="D199" s="2" t="n"/>
      <c r="E199" s="143" t="n"/>
      <c r="K199" s="144" t="n"/>
      <c r="L199" s="143" t="n"/>
      <c r="AT199" s="144" t="n"/>
      <c r="AU199" s="8" t="n"/>
      <c r="AV199" s="7" t="n"/>
      <c r="AW199" s="2" t="n"/>
      <c r="BH199" s="2" t="n"/>
      <c r="BI199" s="8" t="n"/>
      <c r="BJ199" s="7" t="n"/>
      <c r="BK199" s="2" t="n"/>
      <c r="BL199" s="2" t="n"/>
      <c r="BM199" s="2" t="n"/>
      <c r="BN199" s="2" t="n"/>
      <c r="BO199" s="2" t="n"/>
      <c r="BP199" s="143" t="n"/>
      <c r="BV199" s="144" t="n"/>
      <c r="BW199" s="149">
        <f>計算!$S$5</f>
        <v/>
      </c>
      <c r="CG199" s="144" t="n"/>
      <c r="CH199" s="150">
        <f>計算!$T$5</f>
        <v/>
      </c>
      <c r="DU199" s="144" t="n"/>
      <c r="DV199" s="2" t="n"/>
      <c r="DW199" s="2" t="n"/>
      <c r="DX199" s="2" t="n"/>
      <c r="DY199" s="2" t="n"/>
      <c r="DZ199" s="2" t="n"/>
      <c r="EA199" s="2" t="n"/>
      <c r="EB199" s="2" t="n"/>
      <c r="EC199" s="2" t="n"/>
    </row>
    <row r="200" ht="6.75" customHeight="1" s="118">
      <c r="A200" s="2" t="n"/>
      <c r="B200" s="2" t="n"/>
      <c r="C200" s="2" t="n"/>
      <c r="D200" s="2" t="n"/>
      <c r="E200" s="143" t="n"/>
      <c r="K200" s="144" t="n"/>
      <c r="L200" s="143" t="n"/>
      <c r="AT200" s="144" t="n"/>
      <c r="AU200" s="8" t="n"/>
      <c r="AV200" s="7" t="n"/>
      <c r="AW200" s="2" t="n"/>
      <c r="AX200" s="2" t="n"/>
      <c r="AY200" s="2" t="n"/>
      <c r="AZ200" s="2" t="n"/>
      <c r="BA200" s="2" t="n"/>
      <c r="BB200" s="2" t="n"/>
      <c r="BC200" s="2" t="n"/>
      <c r="BD200" s="2" t="n"/>
      <c r="BE200" s="2" t="n"/>
      <c r="BF200" s="2" t="n"/>
      <c r="BG200" s="2" t="n"/>
      <c r="BH200" s="2" t="n"/>
      <c r="BI200" s="8" t="n"/>
      <c r="BJ200" s="7" t="n"/>
      <c r="BK200" s="2" t="n"/>
      <c r="BL200" s="2" t="n"/>
      <c r="BM200" s="2" t="n"/>
      <c r="BN200" s="2" t="n"/>
      <c r="BO200" s="2" t="n"/>
      <c r="BP200" s="143" t="n"/>
      <c r="BV200" s="144" t="n"/>
      <c r="BW200" s="143" t="n"/>
      <c r="CG200" s="144" t="n"/>
      <c r="DU200" s="144" t="n"/>
      <c r="DV200" s="2" t="n"/>
      <c r="DW200" s="2" t="n"/>
      <c r="DX200" s="2" t="n"/>
      <c r="DY200" s="2" t="n"/>
      <c r="DZ200" s="2" t="n"/>
      <c r="EA200" s="2" t="n"/>
      <c r="EB200" s="2" t="n"/>
      <c r="EC200" s="2" t="n"/>
    </row>
    <row r="201" ht="6.75" customHeight="1" s="118">
      <c r="A201" s="2" t="n"/>
      <c r="B201" s="2" t="n"/>
      <c r="C201" s="2" t="n"/>
      <c r="D201" s="2" t="n"/>
      <c r="E201" s="143" t="n"/>
      <c r="K201" s="144" t="n"/>
      <c r="L201" s="143" t="n"/>
      <c r="AT201" s="144" t="n"/>
      <c r="AU201" s="8" t="n"/>
      <c r="AV201" s="7" t="n"/>
      <c r="AW201" s="2" t="n"/>
      <c r="AX201" s="2" t="n"/>
      <c r="AY201" s="2" t="n"/>
      <c r="AZ201" s="2" t="n"/>
      <c r="BA201" s="2" t="n"/>
      <c r="BB201" s="2" t="n"/>
      <c r="BC201" s="2" t="n"/>
      <c r="BD201" s="2" t="n"/>
      <c r="BE201" s="2" t="n"/>
      <c r="BF201" s="2" t="n"/>
      <c r="BG201" s="2" t="n"/>
      <c r="BH201" s="2" t="n"/>
      <c r="BI201" s="8" t="n"/>
      <c r="BJ201" s="7" t="n"/>
      <c r="BK201" s="2" t="n"/>
      <c r="BL201" s="2" t="n"/>
      <c r="BM201" s="2" t="n"/>
      <c r="BN201" s="2" t="n"/>
      <c r="BO201" s="2" t="n"/>
      <c r="BP201" s="143" t="n"/>
      <c r="BV201" s="144" t="n"/>
      <c r="BW201" s="143" t="n"/>
      <c r="CG201" s="144" t="n"/>
      <c r="DU201" s="144" t="n"/>
      <c r="DV201" s="2" t="n"/>
      <c r="DW201" s="2" t="n"/>
      <c r="DX201" s="2" t="n"/>
      <c r="DY201" s="2" t="n"/>
      <c r="DZ201" s="2" t="n"/>
      <c r="EA201" s="2" t="n"/>
      <c r="EB201" s="2" t="n"/>
      <c r="EC201" s="2" t="n"/>
    </row>
    <row r="202" ht="4.5" customHeight="1" s="118">
      <c r="A202" s="2" t="n"/>
      <c r="B202" s="2" t="n"/>
      <c r="C202" s="2" t="n"/>
      <c r="D202" s="2" t="n"/>
      <c r="E202" s="146" t="n"/>
      <c r="F202" s="147" t="n"/>
      <c r="G202" s="147" t="n"/>
      <c r="H202" s="147" t="n"/>
      <c r="I202" s="147" t="n"/>
      <c r="J202" s="147" t="n"/>
      <c r="K202" s="148" t="n"/>
      <c r="L202" s="146" t="n"/>
      <c r="M202" s="147" t="n"/>
      <c r="N202" s="147" t="n"/>
      <c r="O202" s="147" t="n"/>
      <c r="P202" s="147" t="n"/>
      <c r="Q202" s="147" t="n"/>
      <c r="R202" s="147" t="n"/>
      <c r="S202" s="147" t="n"/>
      <c r="T202" s="147" t="n"/>
      <c r="U202" s="147" t="n"/>
      <c r="V202" s="147" t="n"/>
      <c r="W202" s="147" t="n"/>
      <c r="X202" s="147" t="n"/>
      <c r="Y202" s="147" t="n"/>
      <c r="Z202" s="147" t="n"/>
      <c r="AA202" s="147" t="n"/>
      <c r="AB202" s="147" t="n"/>
      <c r="AC202" s="147" t="n"/>
      <c r="AD202" s="147" t="n"/>
      <c r="AE202" s="147" t="n"/>
      <c r="AF202" s="147" t="n"/>
      <c r="AG202" s="147" t="n"/>
      <c r="AH202" s="147" t="n"/>
      <c r="AI202" s="147" t="n"/>
      <c r="AJ202" s="147" t="n"/>
      <c r="AK202" s="147" t="n"/>
      <c r="AL202" s="147" t="n"/>
      <c r="AM202" s="147" t="n"/>
      <c r="AN202" s="147" t="n"/>
      <c r="AO202" s="147" t="n"/>
      <c r="AP202" s="147" t="n"/>
      <c r="AQ202" s="147" t="n"/>
      <c r="AR202" s="147" t="n"/>
      <c r="AS202" s="147" t="n"/>
      <c r="AT202" s="148" t="n"/>
      <c r="AU202" s="8" t="n"/>
      <c r="AV202" s="7" t="n"/>
      <c r="AW202" s="2" t="n"/>
      <c r="AX202" s="2" t="n"/>
      <c r="AY202" s="2" t="n"/>
      <c r="AZ202" s="2" t="n"/>
      <c r="BA202" s="2" t="n"/>
      <c r="BB202" s="2" t="n"/>
      <c r="BC202" s="2" t="n"/>
      <c r="BD202" s="2" t="n"/>
      <c r="BE202" s="2" t="n"/>
      <c r="BF202" s="2" t="n"/>
      <c r="BG202" s="2" t="n"/>
      <c r="BH202" s="2" t="n"/>
      <c r="BI202" s="8" t="n"/>
      <c r="BJ202" s="7" t="n"/>
      <c r="BK202" s="2" t="n"/>
      <c r="BL202" s="2" t="n"/>
      <c r="BM202" s="2" t="n"/>
      <c r="BN202" s="2" t="n"/>
      <c r="BO202" s="2" t="n"/>
      <c r="BP202" s="143" t="n"/>
      <c r="BV202" s="144" t="n"/>
      <c r="BW202" s="143" t="n"/>
      <c r="CG202" s="144" t="n"/>
      <c r="DU202" s="144" t="n"/>
      <c r="DV202" s="2" t="n"/>
      <c r="DW202" s="2" t="n"/>
      <c r="DX202" s="2" t="n"/>
      <c r="DY202" s="2" t="n"/>
      <c r="DZ202" s="2" t="n"/>
      <c r="EA202" s="2" t="n"/>
      <c r="EB202" s="2" t="n"/>
      <c r="EC202" s="2" t="n"/>
    </row>
    <row r="203" ht="6.75" customHeight="1" s="118">
      <c r="A203" s="2" t="n"/>
      <c r="B203" s="2" t="n"/>
      <c r="C203" s="2" t="n"/>
      <c r="D203" s="2" t="n"/>
      <c r="E203" s="152" t="inlineStr">
        <is>
          <t>生年月日</t>
        </is>
      </c>
      <c r="F203" s="140" t="n"/>
      <c r="G203" s="140" t="n"/>
      <c r="H203" s="140" t="n"/>
      <c r="I203" s="140" t="n"/>
      <c r="J203" s="140" t="n"/>
      <c r="K203" s="141" t="n"/>
      <c r="L203" s="154" t="inlineStr">
        <is>
          <t>昭和 ・ 平成</t>
        </is>
      </c>
      <c r="M203" s="140" t="n"/>
      <c r="N203" s="140" t="n"/>
      <c r="O203" s="140" t="n"/>
      <c r="P203" s="140" t="n"/>
      <c r="Q203" s="140" t="n"/>
      <c r="R203" s="140" t="n"/>
      <c r="S203" s="140" t="n"/>
      <c r="T203" s="140" t="n"/>
      <c r="U203" s="140" t="n"/>
      <c r="V203" s="155">
        <f>計算!$D$5</f>
        <v/>
      </c>
      <c r="W203" s="140" t="n"/>
      <c r="X203" s="156" t="inlineStr">
        <is>
          <t>年</t>
        </is>
      </c>
      <c r="Y203" s="140" t="n"/>
      <c r="Z203" s="155">
        <f>計算!$E$5</f>
        <v/>
      </c>
      <c r="AA203" s="140" t="n"/>
      <c r="AB203" s="140" t="n"/>
      <c r="AC203" s="156" t="inlineStr">
        <is>
          <t>月</t>
        </is>
      </c>
      <c r="AD203" s="140" t="n"/>
      <c r="AE203" s="155">
        <f>計算!$F$5</f>
        <v/>
      </c>
      <c r="AF203" s="140" t="n"/>
      <c r="AG203" s="140" t="n"/>
      <c r="AH203" s="156" t="inlineStr">
        <is>
          <t>日　生 （満</t>
        </is>
      </c>
      <c r="AI203" s="140" t="n"/>
      <c r="AJ203" s="140" t="n"/>
      <c r="AK203" s="140" t="n"/>
      <c r="AL203" s="140" t="n"/>
      <c r="AM203" s="140" t="n"/>
      <c r="AN203" s="140" t="n"/>
      <c r="AO203" s="140" t="n"/>
      <c r="AP203" s="157">
        <f>計算!$G$5</f>
        <v/>
      </c>
      <c r="AQ203" s="140" t="n"/>
      <c r="AR203" s="158" t="inlineStr">
        <is>
          <t>歳）</t>
        </is>
      </c>
      <c r="AS203" s="140" t="n"/>
      <c r="AT203" s="141" t="n"/>
      <c r="AU203" s="8" t="n"/>
      <c r="AV203" s="7" t="n"/>
      <c r="AW203" s="2" t="n"/>
      <c r="AX203" s="2" t="n"/>
      <c r="AY203" s="2" t="n"/>
      <c r="AZ203" s="2" t="n"/>
      <c r="BA203" s="2" t="n"/>
      <c r="BB203" s="2" t="n"/>
      <c r="BC203" s="2" t="n"/>
      <c r="BD203" s="2" t="n"/>
      <c r="BE203" s="2" t="n"/>
      <c r="BF203" s="2" t="n"/>
      <c r="BG203" s="2" t="n"/>
      <c r="BH203" s="2" t="n"/>
      <c r="BI203" s="8" t="n"/>
      <c r="BJ203" s="7" t="n"/>
      <c r="BK203" s="2" t="n"/>
      <c r="BL203" s="2" t="n"/>
      <c r="BM203" s="2" t="n"/>
      <c r="BN203" s="2" t="n"/>
      <c r="BO203" s="2" t="n"/>
      <c r="BP203" s="143" t="n"/>
      <c r="BV203" s="144" t="n"/>
      <c r="BW203" s="149">
        <f>計算!$U$5</f>
        <v/>
      </c>
      <c r="CG203" s="144" t="n"/>
      <c r="CH203" s="150">
        <f>計算!$V$5</f>
        <v/>
      </c>
      <c r="DU203" s="144" t="n"/>
      <c r="DV203" s="2" t="n"/>
      <c r="DW203" s="2" t="n"/>
      <c r="DX203" s="2" t="n"/>
      <c r="DY203" s="2" t="n"/>
      <c r="DZ203" s="2" t="n"/>
      <c r="EA203" s="2" t="n"/>
      <c r="EB203" s="2" t="n"/>
      <c r="EC203" s="2" t="n"/>
    </row>
    <row r="204" ht="6.75" customHeight="1" s="118">
      <c r="A204" s="2" t="n"/>
      <c r="B204" s="2" t="n"/>
      <c r="C204" s="2" t="n"/>
      <c r="D204" s="2" t="n"/>
      <c r="E204" s="143" t="n"/>
      <c r="K204" s="144" t="n"/>
      <c r="L204" s="143" t="n"/>
      <c r="AT204" s="144" t="n"/>
      <c r="AU204" s="8" t="n"/>
      <c r="AV204" s="7" t="n"/>
      <c r="AW204" s="2" t="n"/>
      <c r="AX204" s="2" t="n"/>
      <c r="AY204" s="2" t="n"/>
      <c r="AZ204" s="2" t="n"/>
      <c r="BA204" s="2" t="n"/>
      <c r="BB204" s="2" t="n"/>
      <c r="BC204" s="2" t="n"/>
      <c r="BD204" s="2" t="n"/>
      <c r="BE204" s="2" t="n"/>
      <c r="BF204" s="2" t="n"/>
      <c r="BG204" s="2" t="n"/>
      <c r="BH204" s="2" t="n"/>
      <c r="BI204" s="8" t="n"/>
      <c r="BJ204" s="7" t="n"/>
      <c r="BK204" s="2" t="n"/>
      <c r="BL204" s="2" t="n"/>
      <c r="BM204" s="2" t="n"/>
      <c r="BN204" s="2" t="n"/>
      <c r="BO204" s="2" t="n"/>
      <c r="BP204" s="143" t="n"/>
      <c r="BV204" s="144" t="n"/>
      <c r="BW204" s="143" t="n"/>
      <c r="CG204" s="144" t="n"/>
      <c r="DU204" s="144" t="n"/>
      <c r="DV204" s="2" t="n"/>
      <c r="DW204" s="2" t="n"/>
      <c r="DX204" s="2" t="n"/>
      <c r="DY204" s="2" t="n"/>
      <c r="DZ204" s="2" t="n"/>
      <c r="EA204" s="2" t="n"/>
      <c r="EB204" s="2" t="n"/>
      <c r="EC204" s="2" t="n"/>
    </row>
    <row r="205" ht="6.75" customHeight="1" s="118">
      <c r="A205" s="2" t="n"/>
      <c r="B205" s="2" t="n"/>
      <c r="C205" s="2" t="n"/>
      <c r="D205" s="2" t="n"/>
      <c r="E205" s="143" t="n"/>
      <c r="K205" s="144" t="n"/>
      <c r="L205" s="143" t="n"/>
      <c r="AT205" s="144" t="n"/>
      <c r="AU205" s="8" t="n"/>
      <c r="AV205" s="16" t="n"/>
      <c r="AW205" s="14" t="n"/>
      <c r="AX205" s="14" t="n"/>
      <c r="AY205" s="14" t="n"/>
      <c r="AZ205" s="14" t="n"/>
      <c r="BA205" s="14" t="n"/>
      <c r="BB205" s="14" t="n"/>
      <c r="BC205" s="14" t="n"/>
      <c r="BD205" s="14" t="n"/>
      <c r="BE205" s="14" t="n"/>
      <c r="BF205" s="14" t="n"/>
      <c r="BG205" s="14" t="n"/>
      <c r="BH205" s="14" t="n"/>
      <c r="BI205" s="15" t="n"/>
      <c r="BJ205" s="7" t="n"/>
      <c r="BK205" s="2" t="n"/>
      <c r="BL205" s="2" t="n"/>
      <c r="BM205" s="2" t="n"/>
      <c r="BN205" s="2" t="n"/>
      <c r="BO205" s="2" t="n"/>
      <c r="BP205" s="143" t="n"/>
      <c r="BV205" s="144" t="n"/>
      <c r="BW205" s="143" t="n"/>
      <c r="CG205" s="144" t="n"/>
      <c r="DU205" s="144" t="n"/>
      <c r="DV205" s="2" t="n"/>
      <c r="DW205" s="2" t="n"/>
      <c r="DX205" s="2" t="n"/>
      <c r="DY205" s="2" t="n"/>
      <c r="DZ205" s="2" t="n"/>
      <c r="EA205" s="2" t="n"/>
      <c r="EB205" s="2" t="n"/>
      <c r="EC205" s="2" t="n"/>
    </row>
    <row r="206" ht="3.75" customHeight="1" s="118">
      <c r="A206" s="2" t="n"/>
      <c r="B206" s="2" t="n"/>
      <c r="C206" s="2" t="n"/>
      <c r="D206" s="2" t="n"/>
      <c r="E206" s="146" t="n"/>
      <c r="F206" s="147" t="n"/>
      <c r="G206" s="147" t="n"/>
      <c r="H206" s="147" t="n"/>
      <c r="I206" s="147" t="n"/>
      <c r="J206" s="147" t="n"/>
      <c r="K206" s="148" t="n"/>
      <c r="L206" s="146" t="n"/>
      <c r="M206" s="147" t="n"/>
      <c r="N206" s="147" t="n"/>
      <c r="O206" s="147" t="n"/>
      <c r="P206" s="147" t="n"/>
      <c r="Q206" s="147" t="n"/>
      <c r="R206" s="147" t="n"/>
      <c r="S206" s="147" t="n"/>
      <c r="T206" s="147" t="n"/>
      <c r="U206" s="147" t="n"/>
      <c r="X206" s="147" t="n"/>
      <c r="Y206" s="147" t="n"/>
      <c r="AC206" s="147" t="n"/>
      <c r="AD206" s="147" t="n"/>
      <c r="AH206" s="147" t="n"/>
      <c r="AI206" s="147" t="n"/>
      <c r="AJ206" s="147" t="n"/>
      <c r="AK206" s="147" t="n"/>
      <c r="AL206" s="147" t="n"/>
      <c r="AM206" s="147" t="n"/>
      <c r="AN206" s="147" t="n"/>
      <c r="AO206" s="147" t="n"/>
      <c r="AP206" s="147" t="n"/>
      <c r="AQ206" s="147" t="n"/>
      <c r="AR206" s="147" t="n"/>
      <c r="AS206" s="147" t="n"/>
      <c r="AT206" s="148" t="n"/>
      <c r="AU206" s="2" t="n"/>
      <c r="AV206" s="21" t="n"/>
      <c r="AW206" s="2" t="n"/>
      <c r="AX206" s="2" t="n"/>
      <c r="AY206" s="2" t="n"/>
      <c r="AZ206" s="2" t="n"/>
      <c r="BA206" s="2" t="n"/>
      <c r="BB206" s="2" t="n"/>
      <c r="BC206" s="2" t="n"/>
      <c r="BD206" s="2" t="n"/>
      <c r="BE206" s="2" t="n"/>
      <c r="BF206" s="2" t="n"/>
      <c r="BG206" s="2" t="n"/>
      <c r="BH206" s="2" t="n"/>
      <c r="BI206" s="2" t="n"/>
      <c r="BJ206" s="2" t="n"/>
      <c r="BK206" s="2" t="n"/>
      <c r="BL206" s="2" t="n"/>
      <c r="BM206" s="2" t="n"/>
      <c r="BN206" s="2" t="n"/>
      <c r="BO206" s="2" t="n"/>
      <c r="BP206" s="143" t="n"/>
      <c r="BV206" s="144" t="n"/>
      <c r="BW206" s="143" t="n"/>
      <c r="CG206" s="144" t="n"/>
      <c r="DU206" s="144" t="n"/>
      <c r="DV206" s="2" t="n"/>
      <c r="DW206" s="2" t="n"/>
      <c r="DX206" s="2" t="n"/>
      <c r="DY206" s="2" t="n"/>
      <c r="DZ206" s="2" t="n"/>
      <c r="EA206" s="2" t="n"/>
      <c r="EB206" s="2" t="n"/>
      <c r="EC206" s="2" t="n"/>
    </row>
    <row r="207" ht="6.75" customHeight="1" s="118">
      <c r="A207" s="2" t="n"/>
      <c r="B207" s="2" t="n"/>
      <c r="C207" s="2" t="n"/>
      <c r="D207" s="2" t="n"/>
      <c r="E207" s="159" t="inlineStr">
        <is>
          <t>ふ り が な</t>
        </is>
      </c>
      <c r="F207" s="140" t="n"/>
      <c r="G207" s="140" t="n"/>
      <c r="H207" s="140" t="n"/>
      <c r="I207" s="140" t="n"/>
      <c r="J207" s="140" t="n"/>
      <c r="K207" s="141" t="n"/>
      <c r="L207" s="160">
        <f>計算!$J$5</f>
        <v/>
      </c>
      <c r="M207" s="140" t="n"/>
      <c r="N207" s="140" t="n"/>
      <c r="O207" s="140" t="n"/>
      <c r="P207" s="140" t="n"/>
      <c r="Q207" s="140" t="n"/>
      <c r="R207" s="140" t="n"/>
      <c r="S207" s="140" t="n"/>
      <c r="T207" s="140" t="n"/>
      <c r="U207" s="140" t="n"/>
      <c r="V207" s="140" t="n"/>
      <c r="W207" s="140" t="n"/>
      <c r="X207" s="140" t="n"/>
      <c r="Y207" s="140" t="n"/>
      <c r="Z207" s="140" t="n"/>
      <c r="AA207" s="140" t="n"/>
      <c r="AB207" s="140" t="n"/>
      <c r="AC207" s="140" t="n"/>
      <c r="AD207" s="140" t="n"/>
      <c r="AE207" s="140" t="n"/>
      <c r="AF207" s="140" t="n"/>
      <c r="AG207" s="140" t="n"/>
      <c r="AH207" s="140" t="n"/>
      <c r="AI207" s="140" t="n"/>
      <c r="AJ207" s="140" t="n"/>
      <c r="AK207" s="140" t="n"/>
      <c r="AL207" s="140" t="n"/>
      <c r="AM207" s="140" t="n"/>
      <c r="AN207" s="140" t="n"/>
      <c r="AO207" s="140" t="n"/>
      <c r="AP207" s="140" t="n"/>
      <c r="AQ207" s="140" t="n"/>
      <c r="AR207" s="140" t="n"/>
      <c r="AS207" s="140" t="n"/>
      <c r="AT207" s="140" t="n"/>
      <c r="AU207" s="140" t="n"/>
      <c r="AV207" s="140" t="n"/>
      <c r="AW207" s="140" t="n"/>
      <c r="AX207" s="140" t="n"/>
      <c r="AY207" s="140" t="n"/>
      <c r="AZ207" s="140" t="n"/>
      <c r="BA207" s="140" t="n"/>
      <c r="BB207" s="140" t="n"/>
      <c r="BC207" s="140" t="n"/>
      <c r="BD207" s="140" t="n"/>
      <c r="BE207" s="140" t="n"/>
      <c r="BF207" s="140" t="n"/>
      <c r="BG207" s="140" t="n"/>
      <c r="BH207" s="140" t="n"/>
      <c r="BI207" s="141" t="n"/>
      <c r="BJ207" s="2" t="n"/>
      <c r="BK207" s="2" t="n"/>
      <c r="BL207" s="2" t="n"/>
      <c r="BM207" s="2" t="n"/>
      <c r="BN207" s="2" t="n"/>
      <c r="BO207" s="2" t="n"/>
      <c r="BP207" s="143" t="n"/>
      <c r="BV207" s="144" t="n"/>
      <c r="BW207" s="161">
        <f>計算!$W$5</f>
        <v/>
      </c>
      <c r="CG207" s="144" t="n"/>
      <c r="CH207" s="150">
        <f>計算!$X$5</f>
        <v/>
      </c>
      <c r="DU207" s="144" t="n"/>
      <c r="DV207" s="2" t="n"/>
      <c r="DW207" s="2" t="n"/>
      <c r="DX207" s="2" t="n"/>
      <c r="DY207" s="2" t="n"/>
      <c r="DZ207" s="2" t="n"/>
      <c r="EA207" s="2" t="n"/>
      <c r="EB207" s="2" t="n"/>
      <c r="EC207" s="2" t="n"/>
    </row>
    <row r="208" ht="6.75" customHeight="1" s="118">
      <c r="A208" s="2" t="n"/>
      <c r="B208" s="2" t="n"/>
      <c r="C208" s="2" t="n"/>
      <c r="D208" s="2" t="n"/>
      <c r="E208" s="143" t="n"/>
      <c r="K208" s="144" t="n"/>
      <c r="BI208" s="144" t="n"/>
      <c r="BJ208" s="2" t="n"/>
      <c r="BK208" s="2" t="n"/>
      <c r="BL208" s="2" t="n"/>
      <c r="BM208" s="2" t="n"/>
      <c r="BN208" s="2" t="n"/>
      <c r="BO208" s="2" t="n"/>
      <c r="BP208" s="143" t="n"/>
      <c r="BV208" s="144" t="n"/>
      <c r="BW208" s="143" t="n"/>
      <c r="CG208" s="144" t="n"/>
      <c r="DU208" s="144" t="n"/>
      <c r="DV208" s="2" t="n"/>
      <c r="DW208" s="2" t="n"/>
      <c r="DX208" s="2" t="n"/>
      <c r="DY208" s="2" t="n"/>
      <c r="DZ208" s="2" t="n"/>
      <c r="EA208" s="2" t="n"/>
      <c r="EB208" s="2" t="n"/>
      <c r="EC208" s="2" t="n"/>
    </row>
    <row r="209" ht="6.75" customHeight="1" s="118">
      <c r="A209" s="2" t="n"/>
      <c r="B209" s="2" t="n"/>
      <c r="C209" s="2" t="n"/>
      <c r="D209" s="2" t="n"/>
      <c r="E209" s="162" t="n"/>
      <c r="F209" s="163" t="n"/>
      <c r="G209" s="163" t="n"/>
      <c r="H209" s="163" t="n"/>
      <c r="I209" s="163" t="n"/>
      <c r="J209" s="163" t="n"/>
      <c r="K209" s="164" t="n"/>
      <c r="L209" s="163" t="n"/>
      <c r="M209" s="163" t="n"/>
      <c r="N209" s="163" t="n"/>
      <c r="O209" s="163" t="n"/>
      <c r="P209" s="163" t="n"/>
      <c r="Q209" s="163" t="n"/>
      <c r="R209" s="163" t="n"/>
      <c r="S209" s="163" t="n"/>
      <c r="T209" s="163" t="n"/>
      <c r="U209" s="163" t="n"/>
      <c r="V209" s="163" t="n"/>
      <c r="W209" s="163" t="n"/>
      <c r="X209" s="163" t="n"/>
      <c r="Y209" s="163" t="n"/>
      <c r="Z209" s="163" t="n"/>
      <c r="AA209" s="163" t="n"/>
      <c r="AB209" s="163" t="n"/>
      <c r="AC209" s="163" t="n"/>
      <c r="AD209" s="163" t="n"/>
      <c r="AE209" s="163" t="n"/>
      <c r="AF209" s="163" t="n"/>
      <c r="AG209" s="163" t="n"/>
      <c r="AH209" s="163" t="n"/>
      <c r="AI209" s="163" t="n"/>
      <c r="AJ209" s="163" t="n"/>
      <c r="AK209" s="163" t="n"/>
      <c r="AL209" s="163" t="n"/>
      <c r="AM209" s="163" t="n"/>
      <c r="AN209" s="163" t="n"/>
      <c r="AO209" s="163" t="n"/>
      <c r="AP209" s="163" t="n"/>
      <c r="AQ209" s="163" t="n"/>
      <c r="AR209" s="163" t="n"/>
      <c r="AS209" s="163" t="n"/>
      <c r="AT209" s="163" t="n"/>
      <c r="AU209" s="163" t="n"/>
      <c r="AV209" s="163" t="n"/>
      <c r="AW209" s="163" t="n"/>
      <c r="AX209" s="163" t="n"/>
      <c r="AY209" s="163" t="n"/>
      <c r="AZ209" s="163" t="n"/>
      <c r="BA209" s="163" t="n"/>
      <c r="BB209" s="163" t="n"/>
      <c r="BC209" s="163" t="n"/>
      <c r="BD209" s="163" t="n"/>
      <c r="BE209" s="163" t="n"/>
      <c r="BF209" s="163" t="n"/>
      <c r="BG209" s="163" t="n"/>
      <c r="BH209" s="163" t="n"/>
      <c r="BI209" s="164" t="n"/>
      <c r="BJ209" s="2" t="n"/>
      <c r="BK209" s="2" t="n"/>
      <c r="BL209" s="2" t="n"/>
      <c r="BM209" s="2" t="n"/>
      <c r="BN209" s="2" t="n"/>
      <c r="BO209" s="2" t="n"/>
      <c r="BP209" s="143" t="n"/>
      <c r="BV209" s="144" t="n"/>
      <c r="BW209" s="143" t="n"/>
      <c r="CG209" s="144" t="n"/>
      <c r="DU209" s="144" t="n"/>
      <c r="DV209" s="2" t="n"/>
      <c r="DW209" s="2" t="n"/>
      <c r="DX209" s="2" t="n"/>
      <c r="DY209" s="2" t="n"/>
      <c r="DZ209" s="2" t="n"/>
      <c r="EA209" s="2" t="n"/>
      <c r="EB209" s="2" t="n"/>
      <c r="EC209" s="2" t="n"/>
    </row>
    <row r="210" ht="6.75" customHeight="1" s="118">
      <c r="A210" s="2" t="n"/>
      <c r="B210" s="2" t="n"/>
      <c r="C210" s="2" t="n"/>
      <c r="D210" s="2" t="n"/>
      <c r="E210" s="165" t="inlineStr">
        <is>
          <t>現住所</t>
        </is>
      </c>
      <c r="F210" s="166" t="n"/>
      <c r="G210" s="166" t="n"/>
      <c r="H210" s="166" t="n"/>
      <c r="I210" s="166" t="n"/>
      <c r="J210" s="166" t="n"/>
      <c r="K210" s="167" t="n"/>
      <c r="L210" s="107" t="inlineStr">
        <is>
          <t>〒</t>
        </is>
      </c>
      <c r="M210" s="166" t="n"/>
      <c r="N210" s="166" t="n"/>
      <c r="O210" s="166" t="n"/>
      <c r="P210" s="168">
        <f>計算!$H$5</f>
        <v/>
      </c>
      <c r="Q210" s="166" t="n"/>
      <c r="R210" s="166" t="n"/>
      <c r="S210" s="166" t="n"/>
      <c r="T210" s="166" t="n"/>
      <c r="U210" s="166" t="n"/>
      <c r="V210" s="166" t="n"/>
      <c r="W210" s="166" t="n"/>
      <c r="X210" s="166" t="n"/>
      <c r="Y210" s="166" t="n"/>
      <c r="Z210" s="166" t="n"/>
      <c r="AA210" s="166" t="n"/>
      <c r="AB210" s="166" t="n"/>
      <c r="AC210" s="166" t="n"/>
      <c r="AD210" s="166" t="n"/>
      <c r="AE210" s="166" t="n"/>
      <c r="AF210" s="166" t="n"/>
      <c r="AG210" s="166" t="n"/>
      <c r="AH210" s="166" t="n"/>
      <c r="AI210" s="166" t="n"/>
      <c r="AJ210" s="166" t="n"/>
      <c r="AK210" s="24" t="n"/>
      <c r="AL210" s="24" t="n"/>
      <c r="AM210" s="24" t="n"/>
      <c r="AN210" s="24" t="n"/>
      <c r="AO210" s="24" t="n"/>
      <c r="AP210" s="24" t="n"/>
      <c r="AQ210" s="24" t="n"/>
      <c r="AR210" s="24" t="n"/>
      <c r="AS210" s="24" t="n"/>
      <c r="AT210" s="24" t="n"/>
      <c r="AU210" s="24" t="n"/>
      <c r="AV210" s="24" t="n"/>
      <c r="AW210" s="24" t="n"/>
      <c r="AX210" s="24" t="n"/>
      <c r="AY210" s="24" t="n"/>
      <c r="AZ210" s="24" t="n"/>
      <c r="BA210" s="24" t="n"/>
      <c r="BB210" s="24" t="n"/>
      <c r="BC210" s="24" t="n"/>
      <c r="BD210" s="24" t="n"/>
      <c r="BE210" s="24" t="n"/>
      <c r="BF210" s="24" t="n"/>
      <c r="BG210" s="24" t="n"/>
      <c r="BH210" s="24" t="n"/>
      <c r="BI210" s="25" t="n"/>
      <c r="BJ210" s="2" t="n"/>
      <c r="BK210" s="2" t="n"/>
      <c r="BL210" s="2" t="n"/>
      <c r="BM210" s="2" t="n"/>
      <c r="BN210" s="2" t="n"/>
      <c r="BO210" s="2" t="n"/>
      <c r="BP210" s="143" t="n"/>
      <c r="BV210" s="144" t="n"/>
      <c r="BW210" s="143" t="n"/>
      <c r="CG210" s="144" t="n"/>
      <c r="DU210" s="144" t="n"/>
      <c r="DV210" s="2" t="n"/>
      <c r="DW210" s="2" t="n"/>
      <c r="DX210" s="2" t="n"/>
      <c r="DY210" s="2" t="n"/>
      <c r="DZ210" s="2" t="n"/>
      <c r="EA210" s="2" t="n"/>
      <c r="EB210" s="2" t="n"/>
      <c r="EC210" s="2" t="n"/>
    </row>
    <row r="211" ht="4.5" customHeight="1" s="118">
      <c r="A211" s="2" t="n"/>
      <c r="B211" s="2" t="n"/>
      <c r="C211" s="2" t="n"/>
      <c r="D211" s="2" t="n"/>
      <c r="E211" s="143" t="n"/>
      <c r="K211" s="144" t="n"/>
      <c r="L211" s="143" t="n"/>
      <c r="AK211" s="2" t="n"/>
      <c r="AL211" s="2" t="n"/>
      <c r="AM211" s="2" t="n"/>
      <c r="AN211" s="2" t="n"/>
      <c r="AO211" s="2" t="n"/>
      <c r="AP211" s="2" t="n"/>
      <c r="AQ211" s="2" t="n"/>
      <c r="AR211" s="2" t="n"/>
      <c r="AS211" s="2" t="n"/>
      <c r="AT211" s="2" t="n"/>
      <c r="AU211" s="2" t="n"/>
      <c r="AV211" s="2" t="n"/>
      <c r="AW211" s="2" t="n"/>
      <c r="AX211" s="2" t="n"/>
      <c r="AY211" s="2" t="n"/>
      <c r="AZ211" s="2" t="n"/>
      <c r="BA211" s="2" t="n"/>
      <c r="BB211" s="2" t="n"/>
      <c r="BC211" s="2" t="n"/>
      <c r="BD211" s="2" t="n"/>
      <c r="BE211" s="2" t="n"/>
      <c r="BF211" s="2" t="n"/>
      <c r="BG211" s="2" t="n"/>
      <c r="BH211" s="2" t="n"/>
      <c r="BI211" s="8" t="n"/>
      <c r="BJ211" s="2" t="n"/>
      <c r="BK211" s="2" t="n"/>
      <c r="BL211" s="2" t="n"/>
      <c r="BM211" s="2" t="n"/>
      <c r="BN211" s="2" t="n"/>
      <c r="BO211" s="2" t="n"/>
      <c r="BP211" s="146" t="n"/>
      <c r="BQ211" s="147" t="n"/>
      <c r="BR211" s="147" t="n"/>
      <c r="BS211" s="147" t="n"/>
      <c r="BT211" s="147" t="n"/>
      <c r="BU211" s="147" t="n"/>
      <c r="BV211" s="148" t="n"/>
      <c r="BW211" s="146" t="n"/>
      <c r="BX211" s="147" t="n"/>
      <c r="BY211" s="147" t="n"/>
      <c r="BZ211" s="147" t="n"/>
      <c r="CA211" s="147" t="n"/>
      <c r="CB211" s="147" t="n"/>
      <c r="CC211" s="147" t="n"/>
      <c r="CD211" s="147" t="n"/>
      <c r="CE211" s="147" t="n"/>
      <c r="CF211" s="147" t="n"/>
      <c r="CG211" s="148" t="n"/>
      <c r="DU211" s="144" t="n"/>
      <c r="DV211" s="2" t="n"/>
      <c r="DW211" s="2" t="n"/>
      <c r="DX211" s="2" t="n"/>
      <c r="DY211" s="2" t="n"/>
      <c r="DZ211" s="2" t="n"/>
      <c r="EA211" s="2" t="n"/>
      <c r="EB211" s="2" t="n"/>
      <c r="EC211" s="2" t="n"/>
    </row>
    <row r="212" ht="6.75" customHeight="1" s="118">
      <c r="A212" s="2" t="n"/>
      <c r="B212" s="2" t="n"/>
      <c r="C212" s="2" t="n"/>
      <c r="D212" s="2" t="n"/>
      <c r="E212" s="143" t="n"/>
      <c r="K212" s="144" t="n"/>
      <c r="L212" s="143" t="n"/>
      <c r="AK212" s="2" t="n"/>
      <c r="AL212" s="2" t="n"/>
      <c r="AM212" s="2" t="n"/>
      <c r="AN212" s="2" t="n"/>
      <c r="AO212" s="2" t="n"/>
      <c r="AP212" s="2" t="n"/>
      <c r="AQ212" s="2" t="n"/>
      <c r="AR212" s="2" t="n"/>
      <c r="AS212" s="2" t="n"/>
      <c r="AT212" s="2" t="n"/>
      <c r="AU212" s="2" t="n"/>
      <c r="AV212" s="2" t="n"/>
      <c r="AW212" s="2" t="n"/>
      <c r="AX212" s="2" t="n"/>
      <c r="AY212" s="2" t="n"/>
      <c r="AZ212" s="2" t="n"/>
      <c r="BA212" s="2" t="n"/>
      <c r="BB212" s="2" t="n"/>
      <c r="BC212" s="2" t="n"/>
      <c r="BD212" s="2" t="n"/>
      <c r="BE212" s="2" t="n"/>
      <c r="BF212" s="2" t="n"/>
      <c r="BG212" s="2" t="n"/>
      <c r="BH212" s="2" t="n"/>
      <c r="BI212" s="8" t="n"/>
      <c r="BJ212" s="2" t="n"/>
      <c r="BK212" s="2" t="n"/>
      <c r="BL212" s="2" t="n"/>
      <c r="BM212" s="2" t="n"/>
      <c r="BN212" s="2" t="n"/>
      <c r="BO212" s="2" t="n"/>
      <c r="BP212" s="169" t="inlineStr">
        <is>
          <t>校内外の諸活動</t>
        </is>
      </c>
      <c r="BQ212" s="140" t="n"/>
      <c r="BR212" s="140" t="n"/>
      <c r="BS212" s="140" t="n"/>
      <c r="BT212" s="140" t="n"/>
      <c r="BU212" s="140" t="n"/>
      <c r="BV212" s="141" t="n"/>
      <c r="BW212" s="170">
        <f>計算!$Y$5</f>
        <v/>
      </c>
      <c r="BX212" s="140" t="n"/>
      <c r="BY212" s="140" t="n"/>
      <c r="BZ212" s="140" t="n"/>
      <c r="CA212" s="140" t="n"/>
      <c r="CB212" s="140" t="n"/>
      <c r="CC212" s="140" t="n"/>
      <c r="CD212" s="140" t="n"/>
      <c r="CE212" s="140" t="n"/>
      <c r="CF212" s="140" t="n"/>
      <c r="CG212" s="140" t="n"/>
      <c r="CH212" s="140" t="n"/>
      <c r="CI212" s="140" t="n"/>
      <c r="CJ212" s="140" t="n"/>
      <c r="CK212" s="140" t="n"/>
      <c r="CL212" s="140" t="n"/>
      <c r="CM212" s="140" t="n"/>
      <c r="CN212" s="140" t="n"/>
      <c r="CO212" s="140" t="n"/>
      <c r="CP212" s="140" t="n"/>
      <c r="CQ212" s="140" t="n"/>
      <c r="CR212" s="140" t="n"/>
      <c r="CS212" s="140" t="n"/>
      <c r="CT212" s="140" t="n"/>
      <c r="CU212" s="140" t="n"/>
      <c r="CV212" s="140" t="n"/>
      <c r="CW212" s="140" t="n"/>
      <c r="CX212" s="140" t="n"/>
      <c r="CY212" s="140" t="n"/>
      <c r="CZ212" s="140" t="n"/>
      <c r="DA212" s="140" t="n"/>
      <c r="DB212" s="140" t="n"/>
      <c r="DC212" s="140" t="n"/>
      <c r="DD212" s="140" t="n"/>
      <c r="DE212" s="140" t="n"/>
      <c r="DF212" s="140" t="n"/>
      <c r="DG212" s="140" t="n"/>
      <c r="DH212" s="140" t="n"/>
      <c r="DI212" s="140" t="n"/>
      <c r="DJ212" s="140" t="n"/>
      <c r="DK212" s="140" t="n"/>
      <c r="DL212" s="140" t="n"/>
      <c r="DM212" s="140" t="n"/>
      <c r="DN212" s="140" t="n"/>
      <c r="DO212" s="140" t="n"/>
      <c r="DP212" s="140" t="n"/>
      <c r="DQ212" s="140" t="n"/>
      <c r="DR212" s="140" t="n"/>
      <c r="DS212" s="140" t="n"/>
      <c r="DT212" s="140" t="n"/>
      <c r="DU212" s="141" t="n"/>
      <c r="DV212" s="7" t="n"/>
      <c r="DW212" s="2" t="n"/>
      <c r="DX212" s="2" t="n"/>
      <c r="DY212" s="2" t="n"/>
      <c r="DZ212" s="2" t="n"/>
      <c r="EA212" s="2" t="n"/>
      <c r="EB212" s="2" t="n"/>
      <c r="EC212" s="2" t="n"/>
    </row>
    <row r="213" ht="6.75" customHeight="1" s="118">
      <c r="A213" s="2" t="n"/>
      <c r="B213" s="2" t="n"/>
      <c r="C213" s="2" t="n"/>
      <c r="D213" s="2" t="n"/>
      <c r="E213" s="143" t="n"/>
      <c r="K213" s="144" t="n"/>
      <c r="L213" s="171">
        <f>計算!$I$5</f>
        <v/>
      </c>
      <c r="BI213" s="144" t="n"/>
      <c r="BJ213" s="2" t="n"/>
      <c r="BK213" s="2" t="n"/>
      <c r="BL213" s="2" t="n"/>
      <c r="BM213" s="2" t="n"/>
      <c r="BN213" s="2" t="n"/>
      <c r="BO213" s="2" t="n"/>
      <c r="BP213" s="143" t="n"/>
      <c r="BV213" s="144" t="n"/>
      <c r="DU213" s="144" t="n"/>
      <c r="DV213" s="7" t="n"/>
      <c r="DW213" s="2" t="n"/>
      <c r="DX213" s="2" t="n"/>
      <c r="DY213" s="2" t="n"/>
      <c r="DZ213" s="2" t="n"/>
      <c r="EA213" s="2" t="n"/>
      <c r="EB213" s="2" t="n"/>
      <c r="EC213" s="2" t="n"/>
    </row>
    <row r="214" ht="6.75" customHeight="1" s="118">
      <c r="A214" s="2" t="n"/>
      <c r="B214" s="2" t="n"/>
      <c r="C214" s="2" t="n"/>
      <c r="D214" s="2" t="n"/>
      <c r="E214" s="143" t="n"/>
      <c r="K214" s="144" t="n"/>
      <c r="L214" s="143" t="n"/>
      <c r="BI214" s="144" t="n"/>
      <c r="BJ214" s="2" t="n"/>
      <c r="BK214" s="2" t="n"/>
      <c r="BL214" s="2" t="n"/>
      <c r="BM214" s="2" t="n"/>
      <c r="BN214" s="2" t="n"/>
      <c r="BO214" s="2" t="n"/>
      <c r="BP214" s="143" t="n"/>
      <c r="BV214" s="144" t="n"/>
      <c r="DU214" s="144" t="n"/>
      <c r="DV214" s="7" t="n"/>
      <c r="DW214" s="2" t="n"/>
      <c r="DX214" s="2" t="n"/>
      <c r="DY214" s="2" t="n"/>
      <c r="DZ214" s="2" t="n"/>
      <c r="EA214" s="2" t="n"/>
      <c r="EB214" s="2" t="n"/>
      <c r="EC214" s="2" t="n"/>
    </row>
    <row r="215" ht="6.75" customHeight="1" s="118">
      <c r="A215" s="2" t="n"/>
      <c r="B215" s="2" t="n"/>
      <c r="C215" s="2" t="n"/>
      <c r="D215" s="2" t="n"/>
      <c r="E215" s="146" t="n"/>
      <c r="F215" s="147" t="n"/>
      <c r="G215" s="147" t="n"/>
      <c r="H215" s="147" t="n"/>
      <c r="I215" s="147" t="n"/>
      <c r="J215" s="147" t="n"/>
      <c r="K215" s="148" t="n"/>
      <c r="L215" s="146" t="n"/>
      <c r="M215" s="147" t="n"/>
      <c r="N215" s="147" t="n"/>
      <c r="O215" s="147" t="n"/>
      <c r="P215" s="147" t="n"/>
      <c r="Q215" s="147" t="n"/>
      <c r="R215" s="147" t="n"/>
      <c r="S215" s="147" t="n"/>
      <c r="T215" s="147" t="n"/>
      <c r="U215" s="147" t="n"/>
      <c r="V215" s="147" t="n"/>
      <c r="W215" s="147" t="n"/>
      <c r="X215" s="147" t="n"/>
      <c r="Y215" s="147" t="n"/>
      <c r="Z215" s="147" t="n"/>
      <c r="AA215" s="147" t="n"/>
      <c r="AB215" s="147" t="n"/>
      <c r="AC215" s="147" t="n"/>
      <c r="AD215" s="147" t="n"/>
      <c r="AE215" s="147" t="n"/>
      <c r="AF215" s="147" t="n"/>
      <c r="AG215" s="147" t="n"/>
      <c r="AH215" s="147" t="n"/>
      <c r="AI215" s="147" t="n"/>
      <c r="AJ215" s="147" t="n"/>
      <c r="AK215" s="147" t="n"/>
      <c r="AL215" s="147" t="n"/>
      <c r="AM215" s="147" t="n"/>
      <c r="AN215" s="147" t="n"/>
      <c r="AO215" s="147" t="n"/>
      <c r="AP215" s="147" t="n"/>
      <c r="AQ215" s="147" t="n"/>
      <c r="AR215" s="147" t="n"/>
      <c r="AS215" s="147" t="n"/>
      <c r="AT215" s="147" t="n"/>
      <c r="AU215" s="147" t="n"/>
      <c r="AV215" s="147" t="n"/>
      <c r="AW215" s="147" t="n"/>
      <c r="AX215" s="147" t="n"/>
      <c r="AY215" s="147" t="n"/>
      <c r="AZ215" s="147" t="n"/>
      <c r="BA215" s="147" t="n"/>
      <c r="BB215" s="147" t="n"/>
      <c r="BC215" s="147" t="n"/>
      <c r="BD215" s="147" t="n"/>
      <c r="BE215" s="147" t="n"/>
      <c r="BF215" s="147" t="n"/>
      <c r="BG215" s="147" t="n"/>
      <c r="BH215" s="147" t="n"/>
      <c r="BI215" s="148" t="n"/>
      <c r="BJ215" s="2" t="n"/>
      <c r="BK215" s="2" t="n"/>
      <c r="BL215" s="2" t="n"/>
      <c r="BM215" s="2" t="n"/>
      <c r="BN215" s="2" t="n"/>
      <c r="BO215" s="2" t="n"/>
      <c r="BP215" s="143" t="n"/>
      <c r="BV215" s="144" t="n"/>
      <c r="DU215" s="144" t="n"/>
      <c r="DV215" s="7" t="n"/>
      <c r="DW215" s="2" t="n"/>
      <c r="DX215" s="2" t="n"/>
      <c r="DY215" s="2" t="n"/>
      <c r="DZ215" s="2" t="n"/>
      <c r="EA215" s="2" t="n"/>
      <c r="EB215" s="2" t="n"/>
      <c r="EC215" s="2" t="n"/>
    </row>
    <row r="216" ht="6.75" customHeight="1" s="118">
      <c r="A216" s="2" t="n"/>
      <c r="B216" s="2" t="n"/>
      <c r="C216" s="2" t="n"/>
      <c r="D216" s="2" t="n"/>
      <c r="E216" s="159" t="inlineStr">
        <is>
          <t>ふ り が な</t>
        </is>
      </c>
      <c r="F216" s="140" t="n"/>
      <c r="G216" s="140" t="n"/>
      <c r="H216" s="140" t="n"/>
      <c r="I216" s="140" t="n"/>
      <c r="J216" s="140" t="n"/>
      <c r="K216" s="141" t="n"/>
      <c r="L216" s="160">
        <f>計算!$M$5</f>
        <v/>
      </c>
      <c r="M216" s="140" t="n"/>
      <c r="N216" s="140" t="n"/>
      <c r="O216" s="140" t="n"/>
      <c r="P216" s="140" t="n"/>
      <c r="Q216" s="140" t="n"/>
      <c r="R216" s="140" t="n"/>
      <c r="S216" s="140" t="n"/>
      <c r="T216" s="140" t="n"/>
      <c r="U216" s="140" t="n"/>
      <c r="V216" s="140" t="n"/>
      <c r="W216" s="140" t="n"/>
      <c r="X216" s="140" t="n"/>
      <c r="Y216" s="140" t="n"/>
      <c r="Z216" s="140" t="n"/>
      <c r="AA216" s="140" t="n"/>
      <c r="AB216" s="140" t="n"/>
      <c r="AC216" s="140" t="n"/>
      <c r="AD216" s="140" t="n"/>
      <c r="AE216" s="140" t="n"/>
      <c r="AF216" s="140" t="n"/>
      <c r="AG216" s="140" t="n"/>
      <c r="AH216" s="140" t="n"/>
      <c r="AI216" s="140" t="n"/>
      <c r="AJ216" s="140" t="n"/>
      <c r="AK216" s="140" t="n"/>
      <c r="AL216" s="140" t="n"/>
      <c r="AM216" s="140" t="n"/>
      <c r="AN216" s="140" t="n"/>
      <c r="AO216" s="140" t="n"/>
      <c r="AP216" s="140" t="n"/>
      <c r="AQ216" s="140" t="n"/>
      <c r="AR216" s="140" t="n"/>
      <c r="AS216" s="140" t="n"/>
      <c r="AT216" s="140" t="n"/>
      <c r="AU216" s="140" t="n"/>
      <c r="AV216" s="140" t="n"/>
      <c r="AW216" s="140" t="n"/>
      <c r="AX216" s="140" t="n"/>
      <c r="AY216" s="140" t="n"/>
      <c r="AZ216" s="140" t="n"/>
      <c r="BA216" s="140" t="n"/>
      <c r="BB216" s="140" t="n"/>
      <c r="BC216" s="140" t="n"/>
      <c r="BD216" s="140" t="n"/>
      <c r="BE216" s="140" t="n"/>
      <c r="BF216" s="140" t="n"/>
      <c r="BG216" s="140" t="n"/>
      <c r="BH216" s="140" t="n"/>
      <c r="BI216" s="141" t="n"/>
      <c r="BJ216" s="2" t="n"/>
      <c r="BK216" s="2" t="n"/>
      <c r="BL216" s="2" t="n"/>
      <c r="BM216" s="2" t="n"/>
      <c r="BN216" s="2" t="n"/>
      <c r="BO216" s="2" t="n"/>
      <c r="BP216" s="143" t="n"/>
      <c r="BV216" s="144" t="n"/>
      <c r="DU216" s="144" t="n"/>
      <c r="DV216" s="7" t="n"/>
      <c r="DW216" s="2" t="n"/>
      <c r="DX216" s="2" t="n"/>
      <c r="DY216" s="2" t="n"/>
      <c r="DZ216" s="2" t="n"/>
      <c r="EA216" s="2" t="n"/>
      <c r="EB216" s="2" t="n"/>
      <c r="EC216" s="2" t="n"/>
    </row>
    <row r="217" ht="6.75" customHeight="1" s="118">
      <c r="A217" s="2" t="n"/>
      <c r="B217" s="2" t="n"/>
      <c r="C217" s="2" t="n"/>
      <c r="D217" s="2" t="n"/>
      <c r="E217" s="143" t="n"/>
      <c r="K217" s="144" t="n"/>
      <c r="BI217" s="144" t="n"/>
      <c r="BJ217" s="2" t="n"/>
      <c r="BK217" s="2" t="n"/>
      <c r="BL217" s="2" t="n"/>
      <c r="BM217" s="2" t="n"/>
      <c r="BN217" s="2" t="n"/>
      <c r="BO217" s="2" t="n"/>
      <c r="BP217" s="143" t="n"/>
      <c r="BV217" s="144" t="n"/>
      <c r="DU217" s="144" t="n"/>
      <c r="DV217" s="7" t="n"/>
      <c r="DW217" s="2" t="n"/>
      <c r="DX217" s="2" t="n"/>
      <c r="DY217" s="2" t="n"/>
      <c r="DZ217" s="2" t="n"/>
      <c r="EA217" s="2" t="n"/>
      <c r="EB217" s="2" t="n"/>
      <c r="EC217" s="2" t="n"/>
    </row>
    <row r="218" ht="6.75" customHeight="1" s="118">
      <c r="A218" s="2" t="n"/>
      <c r="B218" s="2" t="n"/>
      <c r="C218" s="2" t="n"/>
      <c r="D218" s="2" t="n"/>
      <c r="E218" s="162" t="n"/>
      <c r="F218" s="163" t="n"/>
      <c r="G218" s="163" t="n"/>
      <c r="H218" s="163" t="n"/>
      <c r="I218" s="163" t="n"/>
      <c r="J218" s="163" t="n"/>
      <c r="K218" s="164" t="n"/>
      <c r="L218" s="163" t="n"/>
      <c r="M218" s="163" t="n"/>
      <c r="N218" s="163" t="n"/>
      <c r="O218" s="163" t="n"/>
      <c r="P218" s="163" t="n"/>
      <c r="Q218" s="163" t="n"/>
      <c r="R218" s="163" t="n"/>
      <c r="S218" s="163" t="n"/>
      <c r="T218" s="163" t="n"/>
      <c r="U218" s="163" t="n"/>
      <c r="V218" s="163" t="n"/>
      <c r="W218" s="163" t="n"/>
      <c r="X218" s="163" t="n"/>
      <c r="Y218" s="163" t="n"/>
      <c r="Z218" s="163" t="n"/>
      <c r="AA218" s="163" t="n"/>
      <c r="AB218" s="163" t="n"/>
      <c r="AC218" s="163" t="n"/>
      <c r="AD218" s="163" t="n"/>
      <c r="AE218" s="163" t="n"/>
      <c r="AF218" s="163" t="n"/>
      <c r="AG218" s="163" t="n"/>
      <c r="AH218" s="163" t="n"/>
      <c r="AI218" s="163" t="n"/>
      <c r="AJ218" s="163" t="n"/>
      <c r="AK218" s="163" t="n"/>
      <c r="AL218" s="163" t="n"/>
      <c r="AM218" s="163" t="n"/>
      <c r="AN218" s="163" t="n"/>
      <c r="AO218" s="163" t="n"/>
      <c r="AP218" s="163" t="n"/>
      <c r="AQ218" s="163" t="n"/>
      <c r="AR218" s="163" t="n"/>
      <c r="AS218" s="163" t="n"/>
      <c r="AT218" s="163" t="n"/>
      <c r="AU218" s="163" t="n"/>
      <c r="AV218" s="163" t="n"/>
      <c r="AW218" s="163" t="n"/>
      <c r="AX218" s="163" t="n"/>
      <c r="AY218" s="163" t="n"/>
      <c r="AZ218" s="163" t="n"/>
      <c r="BA218" s="163" t="n"/>
      <c r="BB218" s="163" t="n"/>
      <c r="BC218" s="163" t="n"/>
      <c r="BD218" s="163" t="n"/>
      <c r="BE218" s="163" t="n"/>
      <c r="BF218" s="163" t="n"/>
      <c r="BG218" s="163" t="n"/>
      <c r="BH218" s="163" t="n"/>
      <c r="BI218" s="164" t="n"/>
      <c r="BJ218" s="2" t="n"/>
      <c r="BK218" s="2" t="n"/>
      <c r="BL218" s="2" t="n"/>
      <c r="BM218" s="2" t="n"/>
      <c r="BN218" s="2" t="n"/>
      <c r="BO218" s="2" t="n"/>
      <c r="BP218" s="143" t="n"/>
      <c r="BV218" s="144" t="n"/>
      <c r="DU218" s="144" t="n"/>
      <c r="DV218" s="7" t="n"/>
      <c r="DW218" s="2" t="n"/>
      <c r="DX218" s="2" t="n"/>
      <c r="DY218" s="2" t="n"/>
      <c r="DZ218" s="2" t="n"/>
      <c r="EA218" s="2" t="n"/>
      <c r="EB218" s="2" t="n"/>
      <c r="EC218" s="2" t="n"/>
    </row>
    <row r="219" ht="6.75" customHeight="1" s="118">
      <c r="A219" s="2" t="n"/>
      <c r="B219" s="2" t="n"/>
      <c r="C219" s="2" t="n"/>
      <c r="D219" s="2" t="n"/>
      <c r="E219" s="165" t="inlineStr">
        <is>
          <t>連絡先</t>
        </is>
      </c>
      <c r="F219" s="166" t="n"/>
      <c r="G219" s="166" t="n"/>
      <c r="H219" s="166" t="n"/>
      <c r="I219" s="166" t="n"/>
      <c r="J219" s="166" t="n"/>
      <c r="K219" s="167" t="n"/>
      <c r="L219" s="107" t="inlineStr">
        <is>
          <t>〒</t>
        </is>
      </c>
      <c r="M219" s="166" t="n"/>
      <c r="N219" s="166" t="n"/>
      <c r="O219" s="166" t="n"/>
      <c r="P219" s="172">
        <f>計算!$K$5</f>
        <v/>
      </c>
      <c r="AK219" s="2" t="n"/>
      <c r="AL219" s="2" t="n"/>
      <c r="AM219" s="2" t="n"/>
      <c r="AN219" s="2" t="n"/>
      <c r="AO219" s="2" t="n"/>
      <c r="AP219" s="2" t="n"/>
      <c r="AQ219" s="2" t="n"/>
      <c r="AR219" s="2" t="n"/>
      <c r="AS219" s="2" t="n"/>
      <c r="AT219" s="2" t="n"/>
      <c r="AU219" s="2" t="n"/>
      <c r="AV219" s="2" t="n"/>
      <c r="AW219" s="2" t="n"/>
      <c r="AX219" s="2" t="n"/>
      <c r="AY219" s="2" t="n"/>
      <c r="AZ219" s="2" t="n"/>
      <c r="BA219" s="2" t="n"/>
      <c r="BB219" s="2" t="n"/>
      <c r="BC219" s="2" t="n"/>
      <c r="BD219" s="2" t="n"/>
      <c r="BE219" s="2" t="n"/>
      <c r="BF219" s="2" t="n"/>
      <c r="BG219" s="2" t="n"/>
      <c r="BH219" s="2" t="n"/>
      <c r="BI219" s="8" t="n"/>
      <c r="BJ219" s="2" t="n"/>
      <c r="BK219" s="2" t="n"/>
      <c r="BL219" s="2" t="n"/>
      <c r="BM219" s="2" t="n"/>
      <c r="BN219" s="2" t="n"/>
      <c r="BO219" s="2" t="n"/>
      <c r="BP219" s="143" t="n"/>
      <c r="BV219" s="144" t="n"/>
      <c r="DU219" s="144" t="n"/>
      <c r="DV219" s="7" t="n"/>
      <c r="DW219" s="2" t="n"/>
      <c r="DX219" s="2" t="n"/>
      <c r="DY219" s="2" t="n"/>
      <c r="DZ219" s="2" t="n"/>
      <c r="EA219" s="2" t="n"/>
      <c r="EB219" s="2" t="n"/>
      <c r="EC219" s="2" t="n"/>
    </row>
    <row r="220" ht="6.75" customHeight="1" s="118">
      <c r="A220" s="2" t="n"/>
      <c r="B220" s="2" t="n"/>
      <c r="C220" s="2" t="n"/>
      <c r="D220" s="2" t="n"/>
      <c r="E220" s="143" t="n"/>
      <c r="K220" s="144" t="n"/>
      <c r="L220" s="143" t="n"/>
      <c r="AK220" s="2" t="n"/>
      <c r="AL220" s="2" t="n"/>
      <c r="AM220" s="2" t="n"/>
      <c r="AN220" s="2" t="n"/>
      <c r="AO220" s="2" t="n"/>
      <c r="AP220" s="2" t="n"/>
      <c r="AQ220" s="2" t="n"/>
      <c r="AR220" s="2" t="n"/>
      <c r="AS220" s="2" t="n"/>
      <c r="AT220" s="2" t="n"/>
      <c r="AU220" s="2" t="n"/>
      <c r="AV220" s="2" t="n"/>
      <c r="AW220" s="2" t="n"/>
      <c r="AX220" s="2" t="n"/>
      <c r="AY220" s="2" t="n"/>
      <c r="AZ220" s="2" t="n"/>
      <c r="BA220" s="2" t="n"/>
      <c r="BB220" s="2" t="n"/>
      <c r="BC220" s="2" t="n"/>
      <c r="BD220" s="2" t="n"/>
      <c r="BE220" s="2" t="n"/>
      <c r="BF220" s="2" t="n"/>
      <c r="BG220" s="2" t="n"/>
      <c r="BH220" s="2" t="n"/>
      <c r="BI220" s="8" t="n"/>
      <c r="BJ220" s="2" t="n"/>
      <c r="BK220" s="2" t="n"/>
      <c r="BL220" s="2" t="n"/>
      <c r="BM220" s="2" t="n"/>
      <c r="BN220" s="2" t="n"/>
      <c r="BO220" s="2" t="n"/>
      <c r="BP220" s="143" t="n"/>
      <c r="BV220" s="144" t="n"/>
      <c r="DU220" s="144" t="n"/>
      <c r="DV220" s="7" t="n"/>
      <c r="DW220" s="2" t="n"/>
      <c r="DX220" s="2" t="n"/>
      <c r="DY220" s="2" t="n"/>
      <c r="DZ220" s="2" t="n"/>
      <c r="EA220" s="2" t="n"/>
      <c r="EB220" s="2" t="n"/>
      <c r="EC220" s="2" t="n"/>
    </row>
    <row r="221" ht="6.75" customHeight="1" s="118">
      <c r="A221" s="2" t="n"/>
      <c r="B221" s="2" t="n"/>
      <c r="C221" s="2" t="n"/>
      <c r="D221" s="2" t="n"/>
      <c r="E221" s="143" t="n"/>
      <c r="K221" s="144" t="n"/>
      <c r="L221" s="143" t="n"/>
      <c r="AK221" s="2" t="n"/>
      <c r="AL221" s="2" t="n"/>
      <c r="AM221" s="2" t="n"/>
      <c r="AN221" s="2" t="n"/>
      <c r="AO221" s="2" t="n"/>
      <c r="AP221" s="2" t="n"/>
      <c r="AQ221" s="2" t="n"/>
      <c r="AR221" s="2" t="n"/>
      <c r="AS221" s="2" t="n"/>
      <c r="AT221" s="2" t="n"/>
      <c r="AU221" s="2" t="n"/>
      <c r="AV221" s="2" t="n"/>
      <c r="AW221" s="2" t="n"/>
      <c r="AX221" s="2" t="n"/>
      <c r="AY221" s="2" t="n"/>
      <c r="AZ221" s="2" t="n"/>
      <c r="BA221" s="2" t="n"/>
      <c r="BB221" s="2" t="n"/>
      <c r="BC221" s="2" t="n"/>
      <c r="BD221" s="2" t="n"/>
      <c r="BE221" s="2" t="n"/>
      <c r="BF221" s="2" t="n"/>
      <c r="BG221" s="2" t="n"/>
      <c r="BH221" s="2" t="n"/>
      <c r="BI221" s="8" t="n"/>
      <c r="BJ221" s="2" t="n"/>
      <c r="BK221" s="2" t="n"/>
      <c r="BL221" s="2" t="n"/>
      <c r="BM221" s="2" t="n"/>
      <c r="BN221" s="2" t="n"/>
      <c r="BO221" s="2" t="n"/>
      <c r="BP221" s="143" t="n"/>
      <c r="BV221" s="144" t="n"/>
      <c r="DU221" s="144" t="n"/>
      <c r="DV221" s="7" t="n"/>
      <c r="DW221" s="2" t="n"/>
      <c r="DX221" s="2" t="n"/>
      <c r="DY221" s="2" t="n"/>
      <c r="DZ221" s="2" t="n"/>
      <c r="EA221" s="2" t="n"/>
      <c r="EB221" s="2" t="n"/>
      <c r="EC221" s="2" t="n"/>
    </row>
    <row r="222" ht="6.75" customHeight="1" s="118">
      <c r="A222" s="2" t="n"/>
      <c r="B222" s="2" t="n"/>
      <c r="C222" s="2" t="n"/>
      <c r="D222" s="2" t="n"/>
      <c r="E222" s="143" t="n"/>
      <c r="K222" s="144" t="n"/>
      <c r="L222" s="173">
        <f>計算!$L$5</f>
        <v/>
      </c>
      <c r="BI222" s="144" t="n"/>
      <c r="BJ222" s="2" t="n"/>
      <c r="BK222" s="2" t="n"/>
      <c r="BL222" s="2" t="n"/>
      <c r="BM222" s="2" t="n"/>
      <c r="BN222" s="2" t="n"/>
      <c r="BO222" s="2" t="n"/>
      <c r="BP222" s="143" t="n"/>
      <c r="BV222" s="144" t="n"/>
      <c r="DU222" s="144" t="n"/>
      <c r="DV222" s="7" t="n"/>
      <c r="DW222" s="2" t="n"/>
      <c r="DX222" s="2" t="n"/>
      <c r="DY222" s="2" t="n"/>
      <c r="DZ222" s="2" t="n"/>
      <c r="EA222" s="2" t="n"/>
      <c r="EB222" s="2" t="n"/>
      <c r="EC222" s="2" t="n"/>
    </row>
    <row r="223" ht="6.75" customHeight="1" s="118">
      <c r="A223" s="2" t="n"/>
      <c r="B223" s="2" t="n"/>
      <c r="C223" s="2" t="n"/>
      <c r="D223" s="2" t="n"/>
      <c r="E223" s="146" t="n"/>
      <c r="F223" s="147" t="n"/>
      <c r="G223" s="147" t="n"/>
      <c r="H223" s="147" t="n"/>
      <c r="I223" s="147" t="n"/>
      <c r="J223" s="147" t="n"/>
      <c r="K223" s="148" t="n"/>
      <c r="L223" s="147" t="n"/>
      <c r="M223" s="147" t="n"/>
      <c r="N223" s="147" t="n"/>
      <c r="O223" s="147" t="n"/>
      <c r="P223" s="147" t="n"/>
      <c r="Q223" s="147" t="n"/>
      <c r="R223" s="147" t="n"/>
      <c r="S223" s="147" t="n"/>
      <c r="T223" s="147" t="n"/>
      <c r="U223" s="147" t="n"/>
      <c r="V223" s="147" t="n"/>
      <c r="W223" s="147" t="n"/>
      <c r="X223" s="147" t="n"/>
      <c r="Y223" s="147" t="n"/>
      <c r="Z223" s="147" t="n"/>
      <c r="AA223" s="147" t="n"/>
      <c r="AB223" s="147" t="n"/>
      <c r="AC223" s="147" t="n"/>
      <c r="AD223" s="147" t="n"/>
      <c r="AE223" s="147" t="n"/>
      <c r="AF223" s="147" t="n"/>
      <c r="AG223" s="147" t="n"/>
      <c r="AH223" s="147" t="n"/>
      <c r="AI223" s="147" t="n"/>
      <c r="AJ223" s="147" t="n"/>
      <c r="AK223" s="147" t="n"/>
      <c r="AL223" s="147" t="n"/>
      <c r="AM223" s="147" t="n"/>
      <c r="AN223" s="147" t="n"/>
      <c r="AO223" s="147" t="n"/>
      <c r="AP223" s="147" t="n"/>
      <c r="AQ223" s="147" t="n"/>
      <c r="AR223" s="147" t="n"/>
      <c r="AS223" s="147" t="n"/>
      <c r="AT223" s="147" t="n"/>
      <c r="AU223" s="147" t="n"/>
      <c r="AV223" s="147" t="n"/>
      <c r="AW223" s="147" t="n"/>
      <c r="AX223" s="147" t="n"/>
      <c r="AY223" s="147" t="n"/>
      <c r="AZ223" s="147" t="n"/>
      <c r="BA223" s="147" t="n"/>
      <c r="BB223" s="147" t="n"/>
      <c r="BC223" s="147" t="n"/>
      <c r="BD223" s="147" t="n"/>
      <c r="BE223" s="147" t="n"/>
      <c r="BF223" s="147" t="n"/>
      <c r="BG223" s="147" t="n"/>
      <c r="BH223" s="147" t="n"/>
      <c r="BI223" s="148" t="n"/>
      <c r="BJ223" s="2" t="n"/>
      <c r="BK223" s="2" t="n"/>
      <c r="BL223" s="2" t="n"/>
      <c r="BM223" s="2" t="n"/>
      <c r="BN223" s="2" t="n"/>
      <c r="BO223" s="2" t="n"/>
      <c r="BP223" s="143" t="n"/>
      <c r="BV223" s="144" t="n"/>
      <c r="DU223" s="144" t="n"/>
      <c r="DV223" s="7" t="n"/>
      <c r="DW223" s="2" t="n"/>
      <c r="DX223" s="2" t="n"/>
      <c r="DY223" s="2" t="n"/>
      <c r="DZ223" s="2" t="n"/>
      <c r="EA223" s="2" t="n"/>
      <c r="EB223" s="2" t="n"/>
      <c r="EC223" s="2" t="n"/>
    </row>
    <row r="224" ht="6.75" customHeight="1" s="118">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c r="AQ224" s="2" t="n"/>
      <c r="AR224" s="2" t="n"/>
      <c r="AS224" s="2" t="n"/>
      <c r="AT224" s="2" t="n"/>
      <c r="AU224" s="2" t="n"/>
      <c r="AV224" s="2" t="n"/>
      <c r="AW224" s="2" t="n"/>
      <c r="AX224" s="2" t="n"/>
      <c r="AY224" s="2" t="n"/>
      <c r="AZ224" s="2" t="n"/>
      <c r="BA224" s="2" t="n"/>
      <c r="BB224" s="2" t="n"/>
      <c r="BC224" s="2" t="n"/>
      <c r="BD224" s="2" t="n"/>
      <c r="BE224" s="2" t="n"/>
      <c r="BF224" s="2" t="n"/>
      <c r="BG224" s="2" t="n"/>
      <c r="BH224" s="2" t="n"/>
      <c r="BI224" s="2" t="n"/>
      <c r="BJ224" s="2" t="n"/>
      <c r="BK224" s="2" t="n"/>
      <c r="BL224" s="2" t="n"/>
      <c r="BM224" s="2" t="n"/>
      <c r="BN224" s="2" t="n"/>
      <c r="BO224" s="2" t="n"/>
      <c r="BP224" s="143" t="n"/>
      <c r="BV224" s="144" t="n"/>
      <c r="DU224" s="144" t="n"/>
      <c r="DV224" s="7" t="n"/>
      <c r="DW224" s="2" t="n"/>
      <c r="DX224" s="2" t="n"/>
      <c r="DY224" s="2" t="n"/>
      <c r="DZ224" s="2" t="n"/>
      <c r="EA224" s="2" t="n"/>
      <c r="EB224" s="2" t="n"/>
      <c r="EC224" s="2" t="n"/>
    </row>
    <row r="225" ht="6.75" customHeight="1" s="118">
      <c r="A225" s="2" t="n"/>
      <c r="B225" s="2" t="n"/>
      <c r="C225" s="2" t="n"/>
      <c r="D225" s="2" t="n"/>
      <c r="E225" s="2" t="n"/>
      <c r="F225" s="2" t="n"/>
      <c r="G225" s="2" t="n"/>
      <c r="H225" s="2" t="n"/>
      <c r="I225" s="2" t="n"/>
      <c r="J225" s="2" t="n"/>
      <c r="K225" s="2" t="n"/>
      <c r="L225" s="2" t="n"/>
      <c r="M225" s="2" t="n"/>
      <c r="N225" s="2" t="n"/>
      <c r="O225" s="2" t="n"/>
      <c r="P225" s="2" t="n"/>
      <c r="Q225" s="2" t="n"/>
      <c r="R225" s="113" t="inlineStr">
        <is>
          <t>（連絡先欄は現住所以外に連絡を希望する場合のみ記入すること）</t>
        </is>
      </c>
      <c r="BJ225" s="2" t="n"/>
      <c r="BK225" s="2" t="n"/>
      <c r="BL225" s="2" t="n"/>
      <c r="BM225" s="2" t="n"/>
      <c r="BN225" s="2" t="n"/>
      <c r="BO225" s="2" t="n"/>
      <c r="BP225" s="143" t="n"/>
      <c r="BV225" s="144" t="n"/>
      <c r="DU225" s="144" t="n"/>
      <c r="DV225" s="7" t="n"/>
      <c r="DW225" s="2" t="n"/>
      <c r="DX225" s="2" t="n"/>
      <c r="DY225" s="2" t="n"/>
      <c r="DZ225" s="2" t="n"/>
      <c r="EA225" s="2" t="n"/>
      <c r="EB225" s="2" t="n"/>
      <c r="EC225" s="2" t="n"/>
    </row>
    <row r="226" ht="6.75" customHeight="1" s="118">
      <c r="A226" s="2" t="n"/>
      <c r="B226" s="2" t="n"/>
      <c r="C226" s="2" t="n"/>
      <c r="D226" s="2" t="n"/>
      <c r="E226" s="2" t="n"/>
      <c r="F226" s="2" t="n"/>
      <c r="G226" s="2" t="n"/>
      <c r="H226" s="2" t="n"/>
      <c r="I226" s="2" t="n"/>
      <c r="J226" s="2" t="n"/>
      <c r="K226" s="2" t="n"/>
      <c r="L226" s="2" t="n"/>
      <c r="M226" s="2" t="n"/>
      <c r="N226" s="2" t="n"/>
      <c r="O226" s="2" t="n"/>
      <c r="P226" s="2" t="n"/>
      <c r="Q226" s="2" t="n"/>
      <c r="BJ226" s="2" t="n"/>
      <c r="BK226" s="2" t="n"/>
      <c r="BL226" s="2" t="n"/>
      <c r="BM226" s="2" t="n"/>
      <c r="BN226" s="2" t="n"/>
      <c r="BO226" s="2" t="n"/>
      <c r="BP226" s="143" t="n"/>
      <c r="BV226" s="144" t="n"/>
      <c r="DU226" s="144" t="n"/>
      <c r="DV226" s="7" t="n"/>
      <c r="DW226" s="2" t="n"/>
      <c r="DX226" s="2" t="n"/>
      <c r="DY226" s="2" t="n"/>
      <c r="DZ226" s="2" t="n"/>
      <c r="EA226" s="2" t="n"/>
      <c r="EB226" s="2" t="n"/>
      <c r="EC226" s="2" t="n"/>
    </row>
    <row r="227" ht="6.75" customHeight="1" s="118">
      <c r="A227" s="2" t="n"/>
      <c r="B227" s="2" t="n"/>
      <c r="C227" s="2" t="n"/>
      <c r="D227" s="2" t="n"/>
      <c r="E227" s="2" t="n"/>
      <c r="F227" s="2" t="n"/>
      <c r="G227" s="2" t="n"/>
      <c r="H227" s="2" t="n"/>
      <c r="I227" s="2" t="n"/>
      <c r="J227" s="2" t="n"/>
      <c r="K227" s="2" t="n"/>
      <c r="L227" s="2" t="n"/>
      <c r="M227" s="2" t="n"/>
      <c r="N227" s="2" t="n"/>
      <c r="O227" s="2" t="n"/>
      <c r="P227" s="2" t="n"/>
      <c r="Q227" s="2" t="n"/>
      <c r="BJ227" s="2" t="n"/>
      <c r="BK227" s="2" t="n"/>
      <c r="BL227" s="2" t="n"/>
      <c r="BM227" s="2" t="n"/>
      <c r="BN227" s="2" t="n"/>
      <c r="BO227" s="2" t="n"/>
      <c r="BP227" s="143" t="n"/>
      <c r="BV227" s="144" t="n"/>
      <c r="DU227" s="144" t="n"/>
      <c r="DV227" s="7" t="n"/>
      <c r="DW227" s="2" t="n"/>
      <c r="DX227" s="2" t="n"/>
      <c r="DY227" s="2" t="n"/>
      <c r="DZ227" s="2" t="n"/>
      <c r="EA227" s="2" t="n"/>
      <c r="EB227" s="2" t="n"/>
      <c r="EC227" s="2" t="n"/>
    </row>
    <row r="228" ht="6.75" customHeight="1" s="11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c r="AQ228" s="2" t="n"/>
      <c r="AR228" s="2" t="n"/>
      <c r="AS228" s="2" t="n"/>
      <c r="AT228" s="2" t="n"/>
      <c r="AU228" s="2" t="n"/>
      <c r="AV228" s="2" t="n"/>
      <c r="AW228" s="2" t="n"/>
      <c r="AX228" s="2" t="n"/>
      <c r="AY228" s="2" t="n"/>
      <c r="AZ228" s="2" t="n"/>
      <c r="BA228" s="2" t="n"/>
      <c r="BB228" s="2" t="n"/>
      <c r="BC228" s="2" t="n"/>
      <c r="BD228" s="2" t="n"/>
      <c r="BE228" s="2" t="n"/>
      <c r="BF228" s="2" t="n"/>
      <c r="BG228" s="2" t="n"/>
      <c r="BH228" s="2" t="n"/>
      <c r="BI228" s="2" t="n"/>
      <c r="BJ228" s="2" t="n"/>
      <c r="BK228" s="2" t="n"/>
      <c r="BL228" s="2" t="n"/>
      <c r="BM228" s="2" t="n"/>
      <c r="BN228" s="2" t="n"/>
      <c r="BO228" s="2" t="n"/>
      <c r="BP228" s="143" t="n"/>
      <c r="BV228" s="144" t="n"/>
      <c r="DU228" s="144" t="n"/>
      <c r="DV228" s="7" t="n"/>
      <c r="DW228" s="2" t="n"/>
      <c r="DX228" s="2" t="n"/>
      <c r="DY228" s="2" t="n"/>
      <c r="DZ228" s="2" t="n"/>
      <c r="EA228" s="2" t="n"/>
      <c r="EB228" s="2" t="n"/>
      <c r="EC228" s="2" t="n"/>
    </row>
    <row r="229" ht="6.75" customHeight="1" s="118">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c r="AQ229" s="2" t="n"/>
      <c r="AR229" s="2" t="n"/>
      <c r="AS229" s="2" t="n"/>
      <c r="AT229" s="2" t="n"/>
      <c r="AU229" s="2" t="n"/>
      <c r="AV229" s="2" t="n"/>
      <c r="AW229" s="2" t="n"/>
      <c r="AX229" s="2" t="n"/>
      <c r="AY229" s="2" t="n"/>
      <c r="AZ229" s="2" t="n"/>
      <c r="BA229" s="2" t="n"/>
      <c r="BB229" s="2" t="n"/>
      <c r="BC229" s="2" t="n"/>
      <c r="BD229" s="2" t="n"/>
      <c r="BE229" s="2" t="n"/>
      <c r="BF229" s="2" t="n"/>
      <c r="BG229" s="2" t="n"/>
      <c r="BH229" s="2" t="n"/>
      <c r="BI229" s="2" t="n"/>
      <c r="BJ229" s="2" t="n"/>
      <c r="BK229" s="2" t="n"/>
      <c r="BL229" s="2" t="n"/>
      <c r="BM229" s="2" t="n"/>
      <c r="BN229" s="2" t="n"/>
      <c r="BO229" s="2" t="n"/>
      <c r="BP229" s="174" t="n"/>
      <c r="BQ229" s="140" t="n"/>
      <c r="BR229" s="175" t="n"/>
      <c r="BS229" s="140" t="n"/>
      <c r="BT229" s="140" t="n"/>
      <c r="BU229" s="28" t="n"/>
      <c r="BV229" s="29" t="n"/>
      <c r="BW229" s="176">
        <f>計算!$Z$5</f>
        <v/>
      </c>
      <c r="BX229" s="140" t="n"/>
      <c r="BY229" s="140" t="n"/>
      <c r="BZ229" s="140" t="n"/>
      <c r="CA229" s="140" t="n"/>
      <c r="CB229" s="140" t="n"/>
      <c r="CC229" s="140" t="n"/>
      <c r="CD229" s="140" t="n"/>
      <c r="CE229" s="140" t="n"/>
      <c r="CF229" s="140" t="n"/>
      <c r="CG229" s="140" t="n"/>
      <c r="CH229" s="140" t="n"/>
      <c r="CI229" s="140" t="n"/>
      <c r="CJ229" s="140" t="n"/>
      <c r="CK229" s="140" t="n"/>
      <c r="CL229" s="140" t="n"/>
      <c r="CM229" s="140" t="n"/>
      <c r="CN229" s="140" t="n"/>
      <c r="CO229" s="140" t="n"/>
      <c r="CP229" s="140" t="n"/>
      <c r="CQ229" s="140" t="n"/>
      <c r="CR229" s="140" t="n"/>
      <c r="CS229" s="140" t="n"/>
      <c r="CT229" s="140" t="n"/>
      <c r="CU229" s="140" t="n"/>
      <c r="CV229" s="140" t="n"/>
      <c r="CW229" s="140" t="n"/>
      <c r="CX229" s="140" t="n"/>
      <c r="CY229" s="140" t="n"/>
      <c r="CZ229" s="140" t="n"/>
      <c r="DA229" s="140" t="n"/>
      <c r="DB229" s="140" t="n"/>
      <c r="DC229" s="140" t="n"/>
      <c r="DD229" s="140" t="n"/>
      <c r="DE229" s="140" t="n"/>
      <c r="DF229" s="140" t="n"/>
      <c r="DG229" s="140" t="n"/>
      <c r="DH229" s="140" t="n"/>
      <c r="DI229" s="140" t="n"/>
      <c r="DJ229" s="140" t="n"/>
      <c r="DK229" s="140" t="n"/>
      <c r="DL229" s="140" t="n"/>
      <c r="DM229" s="140" t="n"/>
      <c r="DN229" s="140" t="n"/>
      <c r="DO229" s="140" t="n"/>
      <c r="DP229" s="140" t="n"/>
      <c r="DQ229" s="140" t="n"/>
      <c r="DR229" s="140" t="n"/>
      <c r="DS229" s="140" t="n"/>
      <c r="DT229" s="140" t="n"/>
      <c r="DU229" s="141" t="n"/>
      <c r="DV229" s="7" t="n"/>
      <c r="DW229" s="2" t="n"/>
      <c r="DX229" s="2" t="n"/>
      <c r="DY229" s="2" t="n"/>
      <c r="DZ229" s="2" t="n"/>
      <c r="EA229" s="2" t="n"/>
      <c r="EB229" s="2" t="n"/>
      <c r="EC229" s="2" t="n"/>
    </row>
    <row r="230" ht="6.75" customHeight="1" s="118">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c r="AQ230" s="2" t="n"/>
      <c r="AR230" s="2" t="n"/>
      <c r="AS230" s="2" t="n"/>
      <c r="AT230" s="2" t="n"/>
      <c r="AU230" s="2" t="n"/>
      <c r="AV230" s="2" t="n"/>
      <c r="AW230" s="2" t="n"/>
      <c r="AX230" s="2" t="n"/>
      <c r="AY230" s="2" t="n"/>
      <c r="AZ230" s="2" t="n"/>
      <c r="BA230" s="2" t="n"/>
      <c r="BB230" s="2" t="n"/>
      <c r="BC230" s="2" t="n"/>
      <c r="BD230" s="2" t="n"/>
      <c r="BE230" s="2" t="n"/>
      <c r="BF230" s="2" t="n"/>
      <c r="BG230" s="2" t="n"/>
      <c r="BH230" s="2" t="n"/>
      <c r="BI230" s="2" t="n"/>
      <c r="BJ230" s="2" t="n"/>
      <c r="BK230" s="2" t="n"/>
      <c r="BL230" s="2" t="n"/>
      <c r="BM230" s="2" t="n"/>
      <c r="BN230" s="2" t="n"/>
      <c r="BO230" s="2" t="n"/>
      <c r="BP230" s="143" t="n"/>
      <c r="BU230" s="31" t="n"/>
      <c r="BV230" s="32" t="n"/>
      <c r="DU230" s="144" t="n"/>
      <c r="DV230" s="7" t="n"/>
      <c r="DW230" s="2" t="n"/>
      <c r="DX230" s="2" t="n"/>
      <c r="DY230" s="2" t="n"/>
      <c r="DZ230" s="2" t="n"/>
      <c r="EA230" s="2" t="n"/>
      <c r="EB230" s="2" t="n"/>
      <c r="EC230" s="2" t="n"/>
    </row>
    <row r="231" ht="6.75" customHeight="1" s="118">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c r="AQ231" s="2" t="n"/>
      <c r="AR231" s="2" t="n"/>
      <c r="AS231" s="2" t="n"/>
      <c r="AT231" s="2" t="n"/>
      <c r="AU231" s="2" t="n"/>
      <c r="AV231" s="2" t="n"/>
      <c r="AW231" s="2" t="n"/>
      <c r="AX231" s="2" t="n"/>
      <c r="AY231" s="2" t="n"/>
      <c r="AZ231" s="2" t="n"/>
      <c r="BA231" s="2" t="n"/>
      <c r="BB231" s="2" t="n"/>
      <c r="BC231" s="2" t="n"/>
      <c r="BD231" s="2" t="n"/>
      <c r="BE231" s="2" t="n"/>
      <c r="BF231" s="2" t="n"/>
      <c r="BG231" s="2" t="n"/>
      <c r="BH231" s="2" t="n"/>
      <c r="BI231" s="2" t="n"/>
      <c r="BJ231" s="2" t="n"/>
      <c r="BK231" s="2" t="n"/>
      <c r="BL231" s="2" t="n"/>
      <c r="BM231" s="2" t="n"/>
      <c r="BN231" s="2" t="n"/>
      <c r="BO231" s="2" t="n"/>
      <c r="BP231" s="143" t="n"/>
      <c r="BU231" s="72" t="n"/>
      <c r="BV231" s="144" t="n"/>
      <c r="DU231" s="144" t="n"/>
      <c r="DV231" s="7" t="n"/>
      <c r="DW231" s="2" t="n"/>
      <c r="DX231" s="2" t="n"/>
      <c r="DY231" s="2" t="n"/>
      <c r="DZ231" s="2" t="n"/>
      <c r="EA231" s="2" t="n"/>
      <c r="EB231" s="2" t="n"/>
      <c r="EC231" s="2" t="n"/>
    </row>
    <row r="232" ht="6.75" customHeight="1" s="118">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c r="AQ232" s="2" t="n"/>
      <c r="AR232" s="2" t="n"/>
      <c r="AS232" s="2" t="n"/>
      <c r="AT232" s="2" t="n"/>
      <c r="AU232" s="2" t="n"/>
      <c r="AV232" s="2" t="n"/>
      <c r="AW232" s="2" t="n"/>
      <c r="AX232" s="2" t="n"/>
      <c r="AY232" s="2" t="n"/>
      <c r="AZ232" s="2" t="n"/>
      <c r="BA232" s="2" t="n"/>
      <c r="BB232" s="2" t="n"/>
      <c r="BC232" s="2" t="n"/>
      <c r="BD232" s="2" t="n"/>
      <c r="BE232" s="2" t="n"/>
      <c r="BF232" s="2" t="n"/>
      <c r="BG232" s="2" t="n"/>
      <c r="BH232" s="2" t="n"/>
      <c r="BI232" s="2" t="n"/>
      <c r="BJ232" s="2" t="n"/>
      <c r="BK232" s="2" t="n"/>
      <c r="BL232" s="2" t="n"/>
      <c r="BM232" s="2" t="n"/>
      <c r="BN232" s="2" t="n"/>
      <c r="BO232" s="2" t="n"/>
      <c r="BP232" s="143" t="n"/>
      <c r="BV232" s="144" t="n"/>
      <c r="DU232" s="144" t="n"/>
      <c r="DV232" s="7" t="n"/>
      <c r="DW232" s="2" t="n"/>
      <c r="DX232" s="2" t="n"/>
      <c r="DY232" s="2" t="n"/>
      <c r="DZ232" s="2" t="n"/>
      <c r="EA232" s="2" t="n"/>
      <c r="EB232" s="2" t="n"/>
      <c r="EC232" s="2" t="n"/>
    </row>
    <row r="233" ht="6.75" customHeight="1" s="118">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c r="AQ233" s="2" t="n"/>
      <c r="AR233" s="2" t="n"/>
      <c r="AS233" s="2" t="n"/>
      <c r="AT233" s="2" t="n"/>
      <c r="AU233" s="2" t="n"/>
      <c r="AV233" s="2" t="n"/>
      <c r="AW233" s="2" t="n"/>
      <c r="AX233" s="2" t="n"/>
      <c r="AY233" s="2" t="n"/>
      <c r="AZ233" s="2" t="n"/>
      <c r="BA233" s="2" t="n"/>
      <c r="BB233" s="2" t="n"/>
      <c r="BC233" s="2" t="n"/>
      <c r="BD233" s="2" t="n"/>
      <c r="BE233" s="2" t="n"/>
      <c r="BF233" s="2" t="n"/>
      <c r="BG233" s="2" t="n"/>
      <c r="BH233" s="2" t="n"/>
      <c r="BI233" s="2" t="n"/>
      <c r="BJ233" s="2" t="n"/>
      <c r="BK233" s="2" t="n"/>
      <c r="BL233" s="2" t="n"/>
      <c r="BM233" s="2" t="n"/>
      <c r="BN233" s="2" t="n"/>
      <c r="BO233" s="2" t="n"/>
      <c r="BP233" s="143" t="n"/>
      <c r="BV233" s="144" t="n"/>
      <c r="DU233" s="144" t="n"/>
      <c r="DV233" s="7" t="n"/>
      <c r="DW233" s="2" t="n"/>
      <c r="DX233" s="2" t="n"/>
      <c r="DY233" s="2" t="n"/>
      <c r="DZ233" s="2" t="n"/>
      <c r="EA233" s="2" t="n"/>
      <c r="EB233" s="2" t="n"/>
      <c r="EC233" s="2" t="n"/>
    </row>
    <row r="234" ht="8.25" customHeight="1" s="118">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c r="AQ234" s="2" t="n"/>
      <c r="AR234" s="2" t="n"/>
      <c r="AS234" s="2" t="n"/>
      <c r="AT234" s="2" t="n"/>
      <c r="AU234" s="2" t="n"/>
      <c r="AV234" s="2" t="n"/>
      <c r="AW234" s="2" t="n"/>
      <c r="AX234" s="2" t="n"/>
      <c r="AY234" s="2" t="n"/>
      <c r="AZ234" s="2" t="n"/>
      <c r="BA234" s="2" t="n"/>
      <c r="BB234" s="2" t="n"/>
      <c r="BC234" s="2" t="n"/>
      <c r="BD234" s="2" t="n"/>
      <c r="BE234" s="2" t="n"/>
      <c r="BF234" s="2" t="n"/>
      <c r="BG234" s="2" t="n"/>
      <c r="BH234" s="2" t="n"/>
      <c r="BI234" s="2" t="n"/>
      <c r="BJ234" s="2" t="n"/>
      <c r="BK234" s="2" t="n"/>
      <c r="BL234" s="2" t="n"/>
      <c r="BM234" s="2" t="n"/>
      <c r="BN234" s="2" t="n"/>
      <c r="BO234" s="2" t="n"/>
      <c r="BP234" s="143" t="n"/>
      <c r="BV234" s="144" t="n"/>
      <c r="DU234" s="144" t="n"/>
      <c r="DV234" s="7" t="n"/>
      <c r="DW234" s="2" t="n"/>
      <c r="DX234" s="2" t="n"/>
      <c r="DY234" s="2" t="n"/>
      <c r="DZ234" s="2" t="n"/>
      <c r="EA234" s="2" t="n"/>
      <c r="EB234" s="2" t="n"/>
      <c r="EC234" s="2" t="n"/>
    </row>
    <row r="235" ht="6.75" customHeight="1" s="118">
      <c r="A235" s="2" t="n"/>
      <c r="B235" s="2" t="n"/>
      <c r="C235" s="2" t="n"/>
      <c r="D235" s="2" t="n"/>
      <c r="E235" s="177" t="inlineStr">
        <is>
          <t>在籍校</t>
        </is>
      </c>
      <c r="F235" s="140" t="n"/>
      <c r="G235" s="140" t="n"/>
      <c r="H235" s="140" t="n"/>
      <c r="I235" s="140" t="n"/>
      <c r="J235" s="140" t="n"/>
      <c r="K235" s="141" t="n"/>
      <c r="L235" s="34" t="n"/>
      <c r="M235" s="18" t="n"/>
      <c r="N235" s="18" t="n"/>
      <c r="O235" s="18" t="n"/>
      <c r="P235" s="18" t="n"/>
      <c r="Q235" s="18" t="n"/>
      <c r="R235" s="18" t="n"/>
      <c r="S235" s="18" t="n"/>
      <c r="T235" s="18" t="n"/>
      <c r="U235" s="18" t="n"/>
      <c r="V235" s="18" t="n"/>
      <c r="W235" s="18" t="n"/>
      <c r="X235" s="35" t="n"/>
      <c r="Y235" s="4" t="n"/>
      <c r="Z235" s="5" t="n"/>
      <c r="AA235" s="5" t="n"/>
      <c r="AB235" s="5" t="n"/>
      <c r="AC235" s="5" t="n"/>
      <c r="AD235" s="5" t="n"/>
      <c r="AE235" s="5" t="n"/>
      <c r="AF235" s="5" t="n"/>
      <c r="AG235" s="5" t="n"/>
      <c r="AH235" s="5" t="n"/>
      <c r="AI235" s="5" t="n"/>
      <c r="AJ235" s="5" t="n"/>
      <c r="AK235" s="5" t="n"/>
      <c r="AL235" s="5" t="n"/>
      <c r="AM235" s="5" t="n"/>
      <c r="AN235" s="5" t="n"/>
      <c r="AO235" s="5" t="n"/>
      <c r="AP235" s="5" t="n"/>
      <c r="AQ235" s="5" t="n"/>
      <c r="AR235" s="5" t="n"/>
      <c r="AS235" s="5" t="n"/>
      <c r="AT235" s="5" t="n"/>
      <c r="AU235" s="5" t="n"/>
      <c r="AV235" s="5" t="n"/>
      <c r="AW235" s="89" t="inlineStr">
        <is>
          <t>卒業見込</t>
        </is>
      </c>
      <c r="AX235" s="140" t="n"/>
      <c r="AY235" s="140" t="n"/>
      <c r="AZ235" s="140" t="n"/>
      <c r="BA235" s="140" t="n"/>
      <c r="BB235" s="140" t="n"/>
      <c r="BC235" s="140" t="n"/>
      <c r="BD235" s="140" t="n"/>
      <c r="BE235" s="140" t="n"/>
      <c r="BF235" s="140" t="n"/>
      <c r="BG235" s="140" t="n"/>
      <c r="BH235" s="140" t="n"/>
      <c r="BI235" s="141" t="n"/>
      <c r="BJ235" s="2" t="n"/>
      <c r="BK235" s="2" t="n"/>
      <c r="BL235" s="2" t="n"/>
      <c r="BM235" s="2" t="n"/>
      <c r="BN235" s="2" t="n"/>
      <c r="BO235" s="2" t="n"/>
      <c r="BP235" s="143" t="n"/>
      <c r="BV235" s="144" t="n"/>
      <c r="DU235" s="144" t="n"/>
      <c r="DV235" s="2" t="n"/>
      <c r="DW235" s="2" t="n"/>
      <c r="DX235" s="2" t="n"/>
      <c r="DY235" s="2" t="n"/>
      <c r="DZ235" s="2" t="n"/>
      <c r="EA235" s="2" t="n"/>
      <c r="EB235" s="2" t="n"/>
      <c r="EC235" s="2" t="n"/>
    </row>
    <row r="236" ht="6.75" customHeight="1" s="118">
      <c r="A236" s="2" t="n"/>
      <c r="B236" s="2" t="n"/>
      <c r="C236" s="2" t="n"/>
      <c r="D236" s="2" t="n"/>
      <c r="E236" s="143" t="n"/>
      <c r="K236" s="144" t="n"/>
      <c r="L236" s="36" t="n"/>
      <c r="M236" s="19" t="n"/>
      <c r="N236" s="19" t="n"/>
      <c r="O236" s="19" t="n"/>
      <c r="P236" s="19" t="n"/>
      <c r="Q236" s="19" t="n"/>
      <c r="R236" s="19" t="n"/>
      <c r="S236" s="19" t="n"/>
      <c r="T236" s="19" t="n"/>
      <c r="U236" s="19" t="n"/>
      <c r="V236" s="19" t="n"/>
      <c r="W236" s="19" t="n"/>
      <c r="X236" s="37" t="n"/>
      <c r="Y236" s="178">
        <f>計算!$N$5</f>
        <v/>
      </c>
      <c r="BI236" s="144" t="n"/>
      <c r="BJ236" s="2" t="n"/>
      <c r="BK236" s="2" t="n"/>
      <c r="BL236" s="2" t="n"/>
      <c r="BM236" s="2" t="n"/>
      <c r="BN236" s="2" t="n"/>
      <c r="BO236" s="2" t="n"/>
      <c r="BP236" s="143" t="n"/>
      <c r="BV236" s="144" t="n"/>
      <c r="DU236" s="144" t="n"/>
      <c r="DV236" s="2" t="n"/>
      <c r="DW236" s="2" t="n"/>
      <c r="DX236" s="2" t="n"/>
      <c r="DY236" s="2" t="n"/>
      <c r="DZ236" s="2" t="n"/>
      <c r="EA236" s="2" t="n"/>
      <c r="EB236" s="2" t="n"/>
      <c r="EC236" s="2" t="n"/>
    </row>
    <row r="237" ht="6.75" customHeight="1" s="118">
      <c r="A237" s="2" t="n"/>
      <c r="B237" s="2" t="n"/>
      <c r="C237" s="2" t="n"/>
      <c r="D237" s="2" t="n"/>
      <c r="E237" s="143" t="n"/>
      <c r="K237" s="144" t="n"/>
      <c r="L237" s="36" t="n"/>
      <c r="M237" s="19" t="n"/>
      <c r="N237" s="19" t="n"/>
      <c r="O237" s="19" t="n"/>
      <c r="P237" s="179">
        <f>設定!$B$6</f>
        <v/>
      </c>
      <c r="S237" s="11" t="n"/>
      <c r="T237" s="11" t="n"/>
      <c r="U237" s="179">
        <f>設定!$B$7</f>
        <v/>
      </c>
      <c r="W237" s="11" t="n"/>
      <c r="X237" s="12" t="n"/>
      <c r="Y237" s="143" t="n"/>
      <c r="BI237" s="144" t="n"/>
      <c r="BJ237" s="2" t="n"/>
      <c r="BK237" s="2" t="n"/>
      <c r="BL237" s="2" t="n"/>
      <c r="BM237" s="2" t="n"/>
      <c r="BN237" s="2" t="n"/>
      <c r="BO237" s="2" t="n"/>
      <c r="BP237" s="143" t="n"/>
      <c r="BV237" s="144" t="n"/>
      <c r="DU237" s="144" t="n"/>
      <c r="DV237" s="2" t="n"/>
      <c r="DW237" s="2" t="n"/>
      <c r="DX237" s="2" t="n"/>
      <c r="DY237" s="2" t="n"/>
      <c r="DZ237" s="2" t="n"/>
      <c r="EA237" s="2" t="n"/>
      <c r="EB237" s="2" t="n"/>
      <c r="EC237" s="2" t="n"/>
    </row>
    <row r="238" ht="6.75" customHeight="1" s="118">
      <c r="A238" s="2" t="n"/>
      <c r="B238" s="2" t="n"/>
      <c r="C238" s="2" t="n"/>
      <c r="D238" s="2" t="n"/>
      <c r="E238" s="143" t="n"/>
      <c r="K238" s="144" t="n"/>
      <c r="L238" s="92" t="inlineStr">
        <is>
          <t>令和</t>
        </is>
      </c>
      <c r="S238" s="52" t="inlineStr">
        <is>
          <t>年</t>
        </is>
      </c>
      <c r="W238" s="53" t="inlineStr">
        <is>
          <t>月</t>
        </is>
      </c>
      <c r="X238" s="144" t="n"/>
      <c r="Y238" s="143" t="n"/>
      <c r="BI238" s="144" t="n"/>
      <c r="BJ238" s="2" t="n"/>
      <c r="BK238" s="2" t="n"/>
      <c r="BL238" s="2" t="n"/>
      <c r="BM238" s="2" t="n"/>
      <c r="BN238" s="2" t="n"/>
      <c r="BO238" s="2" t="n"/>
      <c r="BP238" s="143" t="n"/>
      <c r="BV238" s="144" t="n"/>
      <c r="DU238" s="144" t="n"/>
      <c r="DV238" s="2" t="n"/>
      <c r="DW238" s="2" t="n"/>
      <c r="DX238" s="2" t="n"/>
      <c r="DY238" s="2" t="n"/>
      <c r="DZ238" s="2" t="n"/>
      <c r="EA238" s="2" t="n"/>
      <c r="EB238" s="2" t="n"/>
      <c r="EC238" s="2" t="n"/>
    </row>
    <row r="239" ht="6.75" customHeight="1" s="118">
      <c r="A239" s="2" t="n"/>
      <c r="B239" s="2" t="n"/>
      <c r="C239" s="2" t="n"/>
      <c r="D239" s="2" t="n"/>
      <c r="E239" s="143" t="n"/>
      <c r="K239" s="144" t="n"/>
      <c r="L239" s="143" t="n"/>
      <c r="X239" s="144" t="n"/>
      <c r="Y239" s="143" t="n"/>
      <c r="AW239" s="75" t="inlineStr">
        <is>
          <t>卒業</t>
        </is>
      </c>
      <c r="BI239" s="144" t="n"/>
      <c r="BJ239" s="2" t="n"/>
      <c r="BK239" s="2" t="n"/>
      <c r="BL239" s="2" t="n"/>
      <c r="BM239" s="2" t="n"/>
      <c r="BN239" s="2" t="n"/>
      <c r="BO239" s="2" t="n"/>
      <c r="BP239" s="143" t="n"/>
      <c r="BV239" s="144" t="n"/>
      <c r="DU239" s="144" t="n"/>
      <c r="DV239" s="2" t="n"/>
      <c r="DW239" s="2" t="n"/>
      <c r="DX239" s="2" t="n"/>
      <c r="DY239" s="2" t="n"/>
      <c r="DZ239" s="2" t="n"/>
      <c r="EA239" s="2" t="n"/>
      <c r="EB239" s="2" t="n"/>
      <c r="EC239" s="2" t="n"/>
    </row>
    <row r="240" ht="6.75" customHeight="1" s="118">
      <c r="A240" s="2" t="n"/>
      <c r="B240" s="2" t="n"/>
      <c r="C240" s="2" t="n"/>
      <c r="D240" s="2" t="n"/>
      <c r="E240" s="143" t="n"/>
      <c r="K240" s="144" t="n"/>
      <c r="L240" s="36" t="n"/>
      <c r="M240" s="19" t="n"/>
      <c r="N240" s="19" t="n"/>
      <c r="O240" s="19" t="n"/>
      <c r="P240" s="19" t="n"/>
      <c r="Q240" s="19" t="n"/>
      <c r="R240" s="19" t="n"/>
      <c r="S240" s="19" t="n"/>
      <c r="T240" s="19" t="n"/>
      <c r="U240" s="19" t="n"/>
      <c r="V240" s="19" t="n"/>
      <c r="W240" s="19" t="n"/>
      <c r="X240" s="37" t="n"/>
      <c r="Y240" s="143" t="n"/>
      <c r="BI240" s="144" t="n"/>
      <c r="BJ240" s="2" t="n"/>
      <c r="BK240" s="2" t="n"/>
      <c r="BL240" s="2" t="n"/>
      <c r="BM240" s="2" t="n"/>
      <c r="BN240" s="2" t="n"/>
      <c r="BO240" s="2" t="n"/>
      <c r="BP240" s="143" t="n"/>
      <c r="BV240" s="144" t="n"/>
      <c r="DU240" s="144" t="n"/>
      <c r="DV240" s="2" t="n"/>
      <c r="DW240" s="2" t="n"/>
      <c r="DX240" s="2" t="n"/>
      <c r="DY240" s="2" t="n"/>
      <c r="DZ240" s="2" t="n"/>
      <c r="EA240" s="2" t="n"/>
      <c r="EB240" s="2" t="n"/>
      <c r="EC240" s="2" t="n"/>
    </row>
    <row r="241" ht="6.75" customHeight="1" s="118">
      <c r="A241" s="2" t="n"/>
      <c r="B241" s="2" t="n"/>
      <c r="C241" s="2" t="n"/>
      <c r="D241" s="2" t="n"/>
      <c r="E241" s="143" t="n"/>
      <c r="K241" s="144" t="n"/>
      <c r="L241" s="36" t="n"/>
      <c r="M241" s="19" t="n"/>
      <c r="N241" s="19" t="n"/>
      <c r="O241" s="19" t="n"/>
      <c r="P241" s="19" t="n"/>
      <c r="Q241" s="19" t="n"/>
      <c r="R241" s="19" t="n"/>
      <c r="S241" s="19" t="n"/>
      <c r="T241" s="19" t="n"/>
      <c r="U241" s="19" t="n"/>
      <c r="V241" s="19" t="n"/>
      <c r="W241" s="19" t="n"/>
      <c r="X241" s="37" t="n"/>
      <c r="Y241" s="143" t="n"/>
      <c r="BI241" s="144" t="n"/>
      <c r="BJ241" s="2" t="n"/>
      <c r="BK241" s="2" t="n"/>
      <c r="BL241" s="2" t="n"/>
      <c r="BM241" s="2" t="n"/>
      <c r="BN241" s="2" t="n"/>
      <c r="BO241" s="2" t="n"/>
      <c r="BP241" s="143" t="n"/>
      <c r="BV241" s="144" t="n"/>
      <c r="DU241" s="144" t="n"/>
      <c r="DV241" s="2" t="n"/>
      <c r="DW241" s="2" t="n"/>
      <c r="DX241" s="2" t="n"/>
      <c r="DY241" s="2" t="n"/>
      <c r="DZ241" s="2" t="n"/>
      <c r="EA241" s="2" t="n"/>
      <c r="EB241" s="2" t="n"/>
      <c r="EC241" s="2" t="n"/>
    </row>
    <row r="242" ht="6.75" customHeight="1" s="118">
      <c r="A242" s="2" t="n"/>
      <c r="B242" s="2" t="n"/>
      <c r="C242" s="2" t="n"/>
      <c r="D242" s="2" t="n"/>
      <c r="E242" s="146" t="n"/>
      <c r="F242" s="147" t="n"/>
      <c r="G242" s="147" t="n"/>
      <c r="H242" s="147" t="n"/>
      <c r="I242" s="147" t="n"/>
      <c r="J242" s="147" t="n"/>
      <c r="K242" s="148" t="n"/>
      <c r="L242" s="38" t="n"/>
      <c r="M242" s="20" t="n"/>
      <c r="N242" s="20" t="n"/>
      <c r="O242" s="20" t="n"/>
      <c r="P242" s="20" t="n"/>
      <c r="Q242" s="20" t="n"/>
      <c r="R242" s="20" t="n"/>
      <c r="S242" s="20" t="n"/>
      <c r="T242" s="20" t="n"/>
      <c r="U242" s="20" t="n"/>
      <c r="V242" s="20" t="n"/>
      <c r="W242" s="20" t="n"/>
      <c r="X242" s="39" t="n"/>
      <c r="Y242" s="16" t="n"/>
      <c r="Z242" s="14" t="n"/>
      <c r="AA242" s="14" t="n"/>
      <c r="AB242" s="14" t="n"/>
      <c r="AC242" s="14" t="n"/>
      <c r="AD242" s="14" t="n"/>
      <c r="AE242" s="14" t="n"/>
      <c r="AF242" s="14" t="n"/>
      <c r="AG242" s="14" t="n"/>
      <c r="AH242" s="14" t="n"/>
      <c r="AI242" s="14" t="n"/>
      <c r="AJ242" s="14" t="n"/>
      <c r="AK242" s="14" t="n"/>
      <c r="AL242" s="14" t="n"/>
      <c r="AM242" s="14" t="n"/>
      <c r="AN242" s="14" t="n"/>
      <c r="AO242" s="14" t="n"/>
      <c r="AP242" s="14" t="n"/>
      <c r="AQ242" s="14" t="n"/>
      <c r="AR242" s="14" t="n"/>
      <c r="AS242" s="14" t="n"/>
      <c r="AT242" s="14" t="n"/>
      <c r="AU242" s="14" t="n"/>
      <c r="AV242" s="14" t="n"/>
      <c r="AW242" s="147" t="n"/>
      <c r="AX242" s="147" t="n"/>
      <c r="AY242" s="147" t="n"/>
      <c r="AZ242" s="147" t="n"/>
      <c r="BA242" s="147" t="n"/>
      <c r="BB242" s="147" t="n"/>
      <c r="BC242" s="147" t="n"/>
      <c r="BD242" s="147" t="n"/>
      <c r="BE242" s="147" t="n"/>
      <c r="BF242" s="147" t="n"/>
      <c r="BG242" s="147" t="n"/>
      <c r="BH242" s="147" t="n"/>
      <c r="BI242" s="148" t="n"/>
      <c r="BJ242" s="2" t="n"/>
      <c r="BK242" s="2" t="n"/>
      <c r="BL242" s="2" t="n"/>
      <c r="BM242" s="2" t="n"/>
      <c r="BN242" s="2" t="n"/>
      <c r="BO242" s="2" t="n"/>
      <c r="BP242" s="143" t="n"/>
      <c r="BV242" s="144" t="n"/>
      <c r="DU242" s="144" t="n"/>
      <c r="DV242" s="2" t="n"/>
      <c r="DW242" s="2" t="n"/>
      <c r="DX242" s="2" t="n"/>
      <c r="DY242" s="2" t="n"/>
      <c r="DZ242" s="2" t="n"/>
      <c r="EA242" s="2" t="n"/>
      <c r="EB242" s="2" t="n"/>
      <c r="EC242" s="2" t="n"/>
    </row>
    <row r="243" ht="6.75" customHeight="1" s="118">
      <c r="A243" s="2" t="n"/>
      <c r="B243" s="2" t="n"/>
      <c r="C243" s="2" t="n"/>
      <c r="D243" s="2" t="n"/>
      <c r="E243" s="40" t="n"/>
      <c r="F243" s="40" t="n"/>
      <c r="G243" s="40" t="n"/>
      <c r="H243" s="40" t="n"/>
      <c r="I243" s="40" t="n"/>
      <c r="J243" s="40" t="n"/>
      <c r="K243" s="40" t="n"/>
      <c r="L243" s="18" t="n"/>
      <c r="M243" s="18" t="n"/>
      <c r="N243" s="18" t="n"/>
      <c r="O243" s="18" t="n"/>
      <c r="P243" s="18" t="n"/>
      <c r="Q243" s="18" t="n"/>
      <c r="R243" s="18" t="n"/>
      <c r="S243" s="76" t="n"/>
      <c r="T243" s="140" t="n"/>
      <c r="U243" s="17" t="n"/>
      <c r="V243" s="17" t="n"/>
      <c r="W243" s="76" t="n"/>
      <c r="X243" s="140" t="n"/>
      <c r="Y243" s="5" t="n"/>
      <c r="Z243" s="5" t="n"/>
      <c r="AA243" s="5" t="n"/>
      <c r="AB243" s="5" t="n"/>
      <c r="AC243" s="5" t="n"/>
      <c r="AD243" s="5" t="n"/>
      <c r="AE243" s="5" t="n"/>
      <c r="AF243" s="5" t="n"/>
      <c r="AG243" s="5" t="n"/>
      <c r="AH243" s="5" t="n"/>
      <c r="AI243" s="5" t="n"/>
      <c r="AJ243" s="5" t="n"/>
      <c r="AK243" s="5" t="n"/>
      <c r="AL243" s="5" t="n"/>
      <c r="AM243" s="5" t="n"/>
      <c r="AN243" s="5" t="n"/>
      <c r="AO243" s="5" t="n"/>
      <c r="AP243" s="5" t="n"/>
      <c r="AQ243" s="5" t="n"/>
      <c r="AR243" s="5" t="n"/>
      <c r="AS243" s="5" t="n"/>
      <c r="AT243" s="5" t="n"/>
      <c r="AU243" s="5" t="n"/>
      <c r="AV243" s="5" t="n"/>
      <c r="AW243" s="5" t="n"/>
      <c r="AX243" s="5" t="n"/>
      <c r="AY243" s="5" t="n"/>
      <c r="AZ243" s="5" t="n"/>
      <c r="BA243" s="5" t="n"/>
      <c r="BB243" s="5" t="n"/>
      <c r="BC243" s="5" t="n"/>
      <c r="BD243" s="5" t="n"/>
      <c r="BE243" s="5" t="n"/>
      <c r="BF243" s="5" t="n"/>
      <c r="BG243" s="5" t="n"/>
      <c r="BH243" s="5" t="n"/>
      <c r="BI243" s="5" t="n"/>
      <c r="BJ243" s="2" t="n"/>
      <c r="BK243" s="2" t="n"/>
      <c r="BL243" s="2" t="n"/>
      <c r="BM243" s="2" t="n"/>
      <c r="BN243" s="2" t="n"/>
      <c r="BO243" s="2" t="n"/>
      <c r="BP243" s="143" t="n"/>
      <c r="BV243" s="144" t="n"/>
      <c r="DU243" s="144" t="n"/>
      <c r="DV243" s="2" t="n"/>
      <c r="DW243" s="2" t="n"/>
      <c r="DX243" s="2" t="n"/>
      <c r="DY243" s="2" t="n"/>
      <c r="DZ243" s="2" t="n"/>
      <c r="EA243" s="2" t="n"/>
      <c r="EB243" s="2" t="n"/>
      <c r="EC243" s="2" t="n"/>
    </row>
    <row r="244" ht="6.75" customHeight="1" s="118">
      <c r="A244" s="2" t="n"/>
      <c r="B244" s="2" t="n"/>
      <c r="C244" s="2" t="n"/>
      <c r="D244" s="2" t="n"/>
      <c r="E244" s="41" t="n"/>
      <c r="F244" s="41" t="n"/>
      <c r="G244" s="41" t="n"/>
      <c r="H244" s="41" t="n"/>
      <c r="I244" s="41" t="n"/>
      <c r="J244" s="41" t="n"/>
      <c r="K244" s="41" t="n"/>
      <c r="L244" s="19" t="n"/>
      <c r="M244" s="19" t="n"/>
      <c r="N244" s="19" t="n"/>
      <c r="O244" s="19" t="n"/>
      <c r="P244" s="19" t="n"/>
      <c r="Q244" s="19" t="n"/>
      <c r="R244" s="19" t="n"/>
      <c r="U244" s="11" t="n"/>
      <c r="V244" s="11" t="n"/>
      <c r="Y244" s="2" t="n"/>
      <c r="Z244" s="2" t="n"/>
      <c r="AA244" s="2" t="n"/>
      <c r="AB244" s="2" t="n"/>
      <c r="AC244" s="2" t="n"/>
      <c r="AD244" s="2" t="n"/>
      <c r="AE244" s="2" t="n"/>
      <c r="AF244" s="2" t="n"/>
      <c r="AG244" s="2" t="n"/>
      <c r="AH244" s="2" t="n"/>
      <c r="AI244" s="2" t="n"/>
      <c r="AJ244" s="2" t="n"/>
      <c r="AK244" s="2" t="n"/>
      <c r="AL244" s="2" t="n"/>
      <c r="AM244" s="2" t="n"/>
      <c r="AN244" s="2" t="n"/>
      <c r="AO244" s="2" t="n"/>
      <c r="AP244" s="2" t="n"/>
      <c r="AQ244" s="2" t="n"/>
      <c r="AR244" s="2" t="n"/>
      <c r="AS244" s="2" t="n"/>
      <c r="AT244" s="2" t="n"/>
      <c r="AU244" s="2" t="n"/>
      <c r="AV244" s="2" t="n"/>
      <c r="AW244" s="2" t="n"/>
      <c r="AX244" s="2" t="n"/>
      <c r="AY244" s="2" t="n"/>
      <c r="AZ244" s="2" t="n"/>
      <c r="BA244" s="2" t="n"/>
      <c r="BB244" s="2" t="n"/>
      <c r="BC244" s="2" t="n"/>
      <c r="BD244" s="2" t="n"/>
      <c r="BE244" s="2" t="n"/>
      <c r="BF244" s="2" t="n"/>
      <c r="BG244" s="2" t="n"/>
      <c r="BH244" s="2" t="n"/>
      <c r="BI244" s="2" t="n"/>
      <c r="BJ244" s="2" t="n"/>
      <c r="BK244" s="2" t="n"/>
      <c r="BL244" s="2" t="n"/>
      <c r="BM244" s="2" t="n"/>
      <c r="BN244" s="2" t="n"/>
      <c r="BO244" s="2" t="n"/>
      <c r="BP244" s="143" t="n"/>
      <c r="BV244" s="144" t="n"/>
      <c r="DU244" s="144" t="n"/>
      <c r="DV244" s="2" t="n"/>
      <c r="DW244" s="2" t="n"/>
      <c r="DX244" s="2" t="n"/>
      <c r="DY244" s="2" t="n"/>
      <c r="DZ244" s="2" t="n"/>
      <c r="EA244" s="2" t="n"/>
      <c r="EB244" s="2" t="n"/>
      <c r="EC244" s="2" t="n"/>
    </row>
    <row r="245" ht="9.75" customHeight="1" s="118">
      <c r="A245" s="2" t="n"/>
      <c r="B245" s="2" t="n"/>
      <c r="C245" s="2" t="n"/>
      <c r="D245" s="2" t="n"/>
      <c r="E245" s="42" t="n"/>
      <c r="F245" s="42" t="n"/>
      <c r="G245" s="42" t="n"/>
      <c r="H245" s="42" t="n"/>
      <c r="I245" s="42" t="n"/>
      <c r="J245" s="42" t="n"/>
      <c r="K245" s="42" t="n"/>
      <c r="L245" s="20" t="n"/>
      <c r="M245" s="20" t="n"/>
      <c r="N245" s="20" t="n"/>
      <c r="O245" s="20" t="n"/>
      <c r="P245" s="20" t="n"/>
      <c r="Q245" s="20" t="n"/>
      <c r="R245" s="20" t="n"/>
      <c r="S245" s="20" t="n"/>
      <c r="T245" s="20" t="n"/>
      <c r="U245" s="20" t="n"/>
      <c r="V245" s="20" t="n"/>
      <c r="W245" s="20" t="n"/>
      <c r="X245" s="20" t="n"/>
      <c r="Y245" s="14" t="n"/>
      <c r="Z245" s="14" t="n"/>
      <c r="AA245" s="14" t="n"/>
      <c r="AB245" s="14" t="n"/>
      <c r="AC245" s="14" t="n"/>
      <c r="AD245" s="14" t="n"/>
      <c r="AE245" s="14" t="n"/>
      <c r="AF245" s="14" t="n"/>
      <c r="AG245" s="14" t="n"/>
      <c r="AH245" s="14" t="n"/>
      <c r="AI245" s="14" t="n"/>
      <c r="AJ245" s="14" t="n"/>
      <c r="AK245" s="14" t="n"/>
      <c r="AL245" s="14" t="n"/>
      <c r="AM245" s="14" t="n"/>
      <c r="AN245" s="14" t="n"/>
      <c r="AO245" s="14" t="n"/>
      <c r="AP245" s="14" t="n"/>
      <c r="AQ245" s="14" t="n"/>
      <c r="AR245" s="14" t="n"/>
      <c r="AS245" s="14" t="n"/>
      <c r="AT245" s="14" t="n"/>
      <c r="AU245" s="14" t="n"/>
      <c r="AV245" s="14" t="n"/>
      <c r="AW245" s="14" t="n"/>
      <c r="AX245" s="14" t="n"/>
      <c r="AY245" s="14" t="n"/>
      <c r="AZ245" s="14" t="n"/>
      <c r="BA245" s="14" t="n"/>
      <c r="BB245" s="14" t="n"/>
      <c r="BC245" s="14" t="n"/>
      <c r="BD245" s="14" t="n"/>
      <c r="BE245" s="14" t="n"/>
      <c r="BF245" s="14" t="n"/>
      <c r="BG245" s="14" t="n"/>
      <c r="BH245" s="14" t="n"/>
      <c r="BI245" s="14" t="n"/>
      <c r="BJ245" s="2" t="n"/>
      <c r="BK245" s="2" t="n"/>
      <c r="BL245" s="2" t="n"/>
      <c r="BM245" s="2" t="n"/>
      <c r="BN245" s="2" t="n"/>
      <c r="BO245" s="2" t="n"/>
      <c r="BP245" s="143" t="n"/>
      <c r="BV245" s="144" t="n"/>
      <c r="DU245" s="144" t="n"/>
      <c r="DV245" s="2" t="n"/>
      <c r="DW245" s="2" t="n"/>
      <c r="DX245" s="2" t="n"/>
      <c r="DY245" s="2" t="n"/>
      <c r="DZ245" s="2" t="n"/>
      <c r="EA245" s="2" t="n"/>
      <c r="EB245" s="2" t="n"/>
      <c r="EC245" s="2" t="n"/>
    </row>
    <row r="246" ht="6.75" customHeight="1" s="118">
      <c r="A246" s="2" t="n"/>
      <c r="B246" s="2" t="n"/>
      <c r="C246" s="2" t="n"/>
      <c r="D246" s="2" t="n"/>
      <c r="E246" s="180" t="inlineStr">
        <is>
          <t>職　歴</t>
        </is>
      </c>
      <c r="K246" s="144" t="n"/>
      <c r="L246" s="54" t="inlineStr">
        <is>
          <t>平成</t>
        </is>
      </c>
      <c r="M246" s="140" t="n"/>
      <c r="N246" s="140" t="n"/>
      <c r="O246" s="140" t="n"/>
      <c r="P246" s="19" t="n"/>
      <c r="Q246" s="19" t="n"/>
      <c r="R246" s="19" t="n"/>
      <c r="S246" s="19" t="n"/>
      <c r="T246" s="19" t="n"/>
      <c r="U246" s="19" t="n"/>
      <c r="V246" s="19" t="n"/>
      <c r="W246" s="19" t="n"/>
      <c r="X246" s="37" t="n"/>
      <c r="Y246" s="171">
        <f>計算!$AD$5</f>
        <v/>
      </c>
      <c r="BI246" s="144" t="n"/>
      <c r="BJ246" s="2" t="n"/>
      <c r="BK246" s="2" t="n"/>
      <c r="BL246" s="2" t="n"/>
      <c r="BM246" s="2" t="n"/>
      <c r="BN246" s="2" t="n"/>
      <c r="BO246" s="2" t="n"/>
      <c r="BP246" s="143" t="n"/>
      <c r="BV246" s="144" t="n"/>
      <c r="DU246" s="144" t="n"/>
      <c r="DV246" s="2" t="n"/>
      <c r="DW246" s="2" t="n"/>
      <c r="DX246" s="2" t="n"/>
      <c r="DY246" s="2" t="n"/>
      <c r="DZ246" s="2" t="n"/>
      <c r="EA246" s="2" t="n"/>
      <c r="EB246" s="2" t="n"/>
      <c r="EC246" s="2" t="n"/>
    </row>
    <row r="247" ht="6.75" customHeight="1" s="118">
      <c r="A247" s="2" t="n"/>
      <c r="B247" s="2" t="n"/>
      <c r="C247" s="2" t="n"/>
      <c r="D247" s="2" t="n"/>
      <c r="E247" s="143" t="n"/>
      <c r="K247" s="144" t="n"/>
      <c r="L247" s="143" t="n"/>
      <c r="P247" s="19" t="n"/>
      <c r="Q247" s="19" t="n"/>
      <c r="R247" s="19" t="n"/>
      <c r="S247" s="19" t="n"/>
      <c r="T247" s="19" t="n"/>
      <c r="U247" s="19" t="n"/>
      <c r="V247" s="19" t="n"/>
      <c r="W247" s="19" t="n"/>
      <c r="X247" s="37" t="n"/>
      <c r="Y247" s="143" t="n"/>
      <c r="BI247" s="144" t="n"/>
      <c r="BJ247" s="2" t="n"/>
      <c r="BK247" s="2" t="n"/>
      <c r="BL247" s="2" t="n"/>
      <c r="BM247" s="2" t="n"/>
      <c r="BN247" s="2" t="n"/>
      <c r="BO247" s="2" t="n"/>
      <c r="BP247" s="143" t="n"/>
      <c r="BV247" s="144" t="n"/>
      <c r="DU247" s="144" t="n"/>
      <c r="DV247" s="2" t="n"/>
      <c r="DW247" s="2" t="n"/>
      <c r="DX247" s="2" t="n"/>
      <c r="DY247" s="2" t="n"/>
      <c r="DZ247" s="2" t="n"/>
      <c r="EA247" s="2" t="n"/>
      <c r="EB247" s="2" t="n"/>
      <c r="EC247" s="2" t="n"/>
    </row>
    <row r="248" ht="6.75" customHeight="1" s="118">
      <c r="A248" s="2" t="n"/>
      <c r="B248" s="2" t="n"/>
      <c r="C248" s="2" t="n"/>
      <c r="D248" s="2" t="n"/>
      <c r="E248" s="143" t="n"/>
      <c r="K248" s="144" t="n"/>
      <c r="L248" s="143" t="n"/>
      <c r="P248" s="179">
        <f>計算!$AB$5</f>
        <v/>
      </c>
      <c r="S248" s="52" t="inlineStr">
        <is>
          <t>年</t>
        </is>
      </c>
      <c r="U248" s="179">
        <f>計算!$AC$5</f>
        <v/>
      </c>
      <c r="W248" s="53" t="inlineStr">
        <is>
          <t>月</t>
        </is>
      </c>
      <c r="X248" s="144" t="n"/>
      <c r="Y248" s="143" t="n"/>
      <c r="BI248" s="144" t="n"/>
      <c r="BJ248" s="2" t="n"/>
      <c r="BK248" s="2" t="n"/>
      <c r="BL248" s="2" t="n"/>
      <c r="BM248" s="2" t="n"/>
      <c r="BN248" s="2" t="n"/>
      <c r="BO248" s="2" t="n"/>
      <c r="BP248" s="143" t="n"/>
      <c r="BV248" s="144" t="n"/>
      <c r="DU248" s="144" t="n"/>
      <c r="DV248" s="2" t="n"/>
      <c r="DW248" s="2" t="n"/>
      <c r="DX248" s="2" t="n"/>
      <c r="DY248" s="2" t="n"/>
      <c r="DZ248" s="2" t="n"/>
      <c r="EA248" s="2" t="n"/>
      <c r="EB248" s="2" t="n"/>
      <c r="EC248" s="2" t="n"/>
    </row>
    <row r="249" ht="6.75" customHeight="1" s="118">
      <c r="A249" s="2" t="n"/>
      <c r="B249" s="2" t="n"/>
      <c r="C249" s="2" t="n"/>
      <c r="D249" s="2" t="n"/>
      <c r="E249" s="143" t="n"/>
      <c r="K249" s="144" t="n"/>
      <c r="L249" s="49" t="inlineStr">
        <is>
          <t>令和</t>
        </is>
      </c>
      <c r="X249" s="144" t="n"/>
      <c r="Y249" s="143" t="n"/>
      <c r="BI249" s="144" t="n"/>
      <c r="BJ249" s="2" t="n"/>
      <c r="BK249" s="2" t="n"/>
      <c r="BL249" s="2" t="n"/>
      <c r="BM249" s="2" t="n"/>
      <c r="BN249" s="2" t="n"/>
      <c r="BO249" s="2" t="n"/>
      <c r="BP249" s="143" t="n"/>
      <c r="BV249" s="144" t="n"/>
      <c r="DU249" s="144" t="n"/>
      <c r="DV249" s="2" t="n"/>
      <c r="DW249" s="2" t="n"/>
      <c r="DX249" s="2" t="n"/>
      <c r="DY249" s="2" t="n"/>
      <c r="DZ249" s="2" t="n"/>
      <c r="EA249" s="2" t="n"/>
      <c r="EB249" s="2" t="n"/>
      <c r="EC249" s="2" t="n"/>
    </row>
    <row r="250" ht="6.75" customHeight="1" s="118">
      <c r="A250" s="2" t="n"/>
      <c r="B250" s="2" t="n"/>
      <c r="C250" s="2" t="n"/>
      <c r="D250" s="2" t="n"/>
      <c r="E250" s="143" t="n"/>
      <c r="K250" s="144" t="n"/>
      <c r="L250" s="143" t="n"/>
      <c r="P250" s="19" t="n"/>
      <c r="Q250" s="19" t="n"/>
      <c r="R250" s="19" t="n"/>
      <c r="S250" s="19" t="n"/>
      <c r="T250" s="19" t="n"/>
      <c r="U250" s="19" t="n"/>
      <c r="V250" s="19" t="n"/>
      <c r="W250" s="19" t="n"/>
      <c r="X250" s="37" t="n"/>
      <c r="Y250" s="143" t="n"/>
      <c r="BI250" s="144" t="n"/>
      <c r="BJ250" s="2" t="n"/>
      <c r="BK250" s="2" t="n"/>
      <c r="BL250" s="2" t="n"/>
      <c r="BM250" s="2" t="n"/>
      <c r="BN250" s="2" t="n"/>
      <c r="BO250" s="2" t="n"/>
      <c r="BP250" s="143" t="n"/>
      <c r="BV250" s="144" t="n"/>
      <c r="DU250" s="144" t="n"/>
      <c r="DV250" s="2" t="n"/>
      <c r="DW250" s="2" t="n"/>
      <c r="DX250" s="2" t="n"/>
      <c r="DY250" s="2" t="n"/>
      <c r="DZ250" s="2" t="n"/>
      <c r="EA250" s="2" t="n"/>
      <c r="EB250" s="2" t="n"/>
      <c r="EC250" s="2" t="n"/>
    </row>
    <row r="251" ht="5.25" customHeight="1" s="118">
      <c r="A251" s="2" t="n"/>
      <c r="B251" s="2" t="n"/>
      <c r="C251" s="2" t="n"/>
      <c r="D251" s="2" t="n"/>
      <c r="E251" s="143" t="n"/>
      <c r="K251" s="144" t="n"/>
      <c r="L251" s="146" t="n"/>
      <c r="M251" s="147" t="n"/>
      <c r="N251" s="147" t="n"/>
      <c r="O251" s="147" t="n"/>
      <c r="P251" s="20" t="n"/>
      <c r="Q251" s="20" t="n"/>
      <c r="R251" s="20" t="n"/>
      <c r="S251" s="20" t="n"/>
      <c r="T251" s="20" t="n"/>
      <c r="U251" s="20" t="n"/>
      <c r="V251" s="20" t="n"/>
      <c r="W251" s="20" t="n"/>
      <c r="X251" s="39" t="n"/>
      <c r="Y251" s="146" t="n"/>
      <c r="Z251" s="147" t="n"/>
      <c r="AA251" s="147" t="n"/>
      <c r="AB251" s="147" t="n"/>
      <c r="AC251" s="147" t="n"/>
      <c r="AD251" s="147" t="n"/>
      <c r="AE251" s="147" t="n"/>
      <c r="AF251" s="147" t="n"/>
      <c r="AG251" s="147" t="n"/>
      <c r="AH251" s="147" t="n"/>
      <c r="AI251" s="147" t="n"/>
      <c r="AJ251" s="147" t="n"/>
      <c r="AK251" s="147" t="n"/>
      <c r="AL251" s="147" t="n"/>
      <c r="AM251" s="147" t="n"/>
      <c r="AN251" s="147" t="n"/>
      <c r="AO251" s="147" t="n"/>
      <c r="AP251" s="147" t="n"/>
      <c r="AQ251" s="147" t="n"/>
      <c r="AR251" s="147" t="n"/>
      <c r="AS251" s="147" t="n"/>
      <c r="AT251" s="147" t="n"/>
      <c r="AU251" s="147" t="n"/>
      <c r="AV251" s="147" t="n"/>
      <c r="AW251" s="147" t="n"/>
      <c r="AX251" s="147" t="n"/>
      <c r="AY251" s="147" t="n"/>
      <c r="AZ251" s="147" t="n"/>
      <c r="BA251" s="147" t="n"/>
      <c r="BB251" s="147" t="n"/>
      <c r="BC251" s="147" t="n"/>
      <c r="BD251" s="147" t="n"/>
      <c r="BE251" s="147" t="n"/>
      <c r="BF251" s="147" t="n"/>
      <c r="BG251" s="147" t="n"/>
      <c r="BH251" s="147" t="n"/>
      <c r="BI251" s="148" t="n"/>
      <c r="BJ251" s="2" t="n"/>
      <c r="BK251" s="2" t="n"/>
      <c r="BL251" s="2" t="n"/>
      <c r="BM251" s="2" t="n"/>
      <c r="BN251" s="2" t="n"/>
      <c r="BO251" s="2" t="n"/>
      <c r="BP251" s="143" t="n"/>
      <c r="BV251" s="144" t="n"/>
      <c r="DU251" s="144" t="n"/>
      <c r="DV251" s="2" t="n"/>
      <c r="DW251" s="2" t="n"/>
      <c r="DX251" s="2" t="n"/>
      <c r="DY251" s="2" t="n"/>
      <c r="DZ251" s="2" t="n"/>
      <c r="EA251" s="2" t="n"/>
      <c r="EB251" s="2" t="n"/>
      <c r="EC251" s="2" t="n"/>
    </row>
    <row r="252" ht="6.75" customHeight="1" s="118">
      <c r="A252" s="2" t="n"/>
      <c r="B252" s="2" t="n"/>
      <c r="C252" s="2" t="n"/>
      <c r="D252" s="2" t="n"/>
      <c r="E252" s="143" t="n"/>
      <c r="K252" s="144" t="n"/>
      <c r="L252" s="54" t="inlineStr">
        <is>
          <t>平成</t>
        </is>
      </c>
      <c r="M252" s="140" t="n"/>
      <c r="N252" s="140" t="n"/>
      <c r="O252" s="140" t="n"/>
      <c r="P252" s="18" t="n"/>
      <c r="Q252" s="18" t="n"/>
      <c r="R252" s="18" t="n"/>
      <c r="S252" s="18" t="n"/>
      <c r="T252" s="18" t="n"/>
      <c r="U252" s="18" t="n"/>
      <c r="V252" s="18" t="n"/>
      <c r="W252" s="18" t="n"/>
      <c r="X252" s="35" t="n"/>
      <c r="Y252" s="171">
        <f>計算!$AG$5</f>
        <v/>
      </c>
      <c r="BI252" s="144" t="n"/>
      <c r="BJ252" s="2" t="n"/>
      <c r="BK252" s="2" t="n"/>
      <c r="BL252" s="2" t="n"/>
      <c r="BM252" s="2" t="n"/>
      <c r="BN252" s="2" t="n"/>
      <c r="BO252" s="2" t="n"/>
      <c r="BP252" s="143" t="n"/>
      <c r="BV252" s="144" t="n"/>
      <c r="DU252" s="144" t="n"/>
      <c r="DV252" s="2" t="n"/>
      <c r="DW252" s="2" t="n"/>
      <c r="DX252" s="2" t="n"/>
      <c r="DY252" s="2" t="n"/>
      <c r="DZ252" s="2" t="n"/>
      <c r="EA252" s="2" t="n"/>
      <c r="EB252" s="2" t="n"/>
      <c r="EC252" s="2" t="n"/>
    </row>
    <row r="253" ht="6.75" customHeight="1" s="118">
      <c r="A253" s="2" t="n"/>
      <c r="B253" s="2" t="n"/>
      <c r="C253" s="2" t="n"/>
      <c r="D253" s="2" t="n"/>
      <c r="E253" s="143" t="n"/>
      <c r="K253" s="144" t="n"/>
      <c r="L253" s="143" t="n"/>
      <c r="P253" s="19" t="n"/>
      <c r="Q253" s="19" t="n"/>
      <c r="R253" s="19" t="n"/>
      <c r="S253" s="19" t="n"/>
      <c r="T253" s="19" t="n"/>
      <c r="U253" s="19" t="n"/>
      <c r="V253" s="19" t="n"/>
      <c r="W253" s="19" t="n"/>
      <c r="X253" s="37" t="n"/>
      <c r="Y253" s="143" t="n"/>
      <c r="BI253" s="144" t="n"/>
      <c r="BJ253" s="2" t="n"/>
      <c r="BK253" s="2" t="n"/>
      <c r="BL253" s="2" t="n"/>
      <c r="BM253" s="2" t="n"/>
      <c r="BN253" s="2" t="n"/>
      <c r="BO253" s="2" t="n"/>
      <c r="BP253" s="143" t="n"/>
      <c r="BV253" s="144" t="n"/>
      <c r="DU253" s="144" t="n"/>
      <c r="DV253" s="2" t="n"/>
      <c r="DW253" s="2" t="n"/>
      <c r="DX253" s="2" t="n"/>
      <c r="DY253" s="2" t="n"/>
      <c r="DZ253" s="2" t="n"/>
      <c r="EA253" s="2" t="n"/>
      <c r="EB253" s="2" t="n"/>
      <c r="EC253" s="2" t="n"/>
    </row>
    <row r="254" ht="6.75" customHeight="1" s="118">
      <c r="A254" s="2" t="n"/>
      <c r="B254" s="2" t="n"/>
      <c r="C254" s="2" t="n"/>
      <c r="D254" s="2" t="n"/>
      <c r="E254" s="143" t="n"/>
      <c r="K254" s="144" t="n"/>
      <c r="L254" s="143" t="n"/>
      <c r="P254" s="179">
        <f>計算!$AE$5</f>
        <v/>
      </c>
      <c r="S254" s="52" t="inlineStr">
        <is>
          <t>年</t>
        </is>
      </c>
      <c r="U254" s="179">
        <f>計算!$AF$5</f>
        <v/>
      </c>
      <c r="W254" s="53" t="inlineStr">
        <is>
          <t>月</t>
        </is>
      </c>
      <c r="X254" s="144" t="n"/>
      <c r="Y254" s="143" t="n"/>
      <c r="BI254" s="144" t="n"/>
      <c r="BJ254" s="2" t="n"/>
      <c r="BK254" s="2" t="n"/>
      <c r="BL254" s="2" t="n"/>
      <c r="BM254" s="2" t="n"/>
      <c r="BN254" s="2" t="n"/>
      <c r="BO254" s="2" t="n"/>
      <c r="BP254" s="143" t="n"/>
      <c r="BV254" s="144" t="n"/>
      <c r="DU254" s="144" t="n"/>
      <c r="DV254" s="2" t="n"/>
      <c r="DW254" s="2" t="n"/>
      <c r="DX254" s="2" t="n"/>
      <c r="DY254" s="2" t="n"/>
      <c r="DZ254" s="2" t="n"/>
      <c r="EA254" s="2" t="n"/>
      <c r="EB254" s="2" t="n"/>
      <c r="EC254" s="2" t="n"/>
    </row>
    <row r="255" ht="6.75" customHeight="1" s="118">
      <c r="A255" s="2" t="n"/>
      <c r="B255" s="2" t="n"/>
      <c r="C255" s="2" t="n"/>
      <c r="D255" s="2" t="n"/>
      <c r="E255" s="143" t="n"/>
      <c r="K255" s="144" t="n"/>
      <c r="L255" s="49" t="inlineStr">
        <is>
          <t>令和</t>
        </is>
      </c>
      <c r="X255" s="144" t="n"/>
      <c r="Y255" s="143" t="n"/>
      <c r="BI255" s="144" t="n"/>
      <c r="BJ255" s="2" t="n"/>
      <c r="BK255" s="2" t="n"/>
      <c r="BL255" s="2" t="n"/>
      <c r="BM255" s="2" t="n"/>
      <c r="BN255" s="2" t="n"/>
      <c r="BO255" s="2" t="n"/>
      <c r="BP255" s="143" t="n"/>
      <c r="BV255" s="144" t="n"/>
      <c r="DU255" s="144" t="n"/>
      <c r="DV255" s="2" t="n"/>
      <c r="DW255" s="2" t="n"/>
      <c r="DX255" s="2" t="n"/>
      <c r="DY255" s="2" t="n"/>
      <c r="DZ255" s="2" t="n"/>
      <c r="EA255" s="2" t="n"/>
      <c r="EB255" s="2" t="n"/>
      <c r="EC255" s="2" t="n"/>
    </row>
    <row r="256" ht="6.75" customHeight="1" s="118">
      <c r="A256" s="2" t="n"/>
      <c r="B256" s="2" t="n"/>
      <c r="C256" s="2" t="n"/>
      <c r="D256" s="2" t="n"/>
      <c r="E256" s="143" t="n"/>
      <c r="K256" s="144" t="n"/>
      <c r="L256" s="143" t="n"/>
      <c r="P256" s="19" t="n"/>
      <c r="Q256" s="19" t="n"/>
      <c r="R256" s="19" t="n"/>
      <c r="S256" s="19" t="n"/>
      <c r="T256" s="19" t="n"/>
      <c r="U256" s="19" t="n"/>
      <c r="V256" s="19" t="n"/>
      <c r="W256" s="19" t="n"/>
      <c r="X256" s="37" t="n"/>
      <c r="Y256" s="143" t="n"/>
      <c r="BI256" s="144" t="n"/>
      <c r="BJ256" s="2" t="n"/>
      <c r="BK256" s="2" t="n"/>
      <c r="BL256" s="2" t="n"/>
      <c r="BM256" s="2" t="n"/>
      <c r="BN256" s="2" t="n"/>
      <c r="BO256" s="2" t="n"/>
      <c r="BP256" s="143" t="n"/>
      <c r="BU256" s="43" t="n"/>
      <c r="BV256" s="44" t="n"/>
      <c r="DU256" s="144" t="n"/>
      <c r="DV256" s="2" t="n"/>
      <c r="DW256" s="2" t="n"/>
      <c r="DX256" s="2" t="n"/>
      <c r="DY256" s="2" t="n"/>
      <c r="DZ256" s="2" t="n"/>
      <c r="EA256" s="2" t="n"/>
      <c r="EB256" s="2" t="n"/>
      <c r="EC256" s="2" t="n"/>
    </row>
    <row r="257" ht="4.5" customHeight="1" s="118">
      <c r="A257" s="2" t="n"/>
      <c r="B257" s="2" t="n"/>
      <c r="C257" s="2" t="n"/>
      <c r="D257" s="2" t="n"/>
      <c r="E257" s="143" t="n"/>
      <c r="K257" s="144" t="n"/>
      <c r="L257" s="146" t="n"/>
      <c r="M257" s="147" t="n"/>
      <c r="N257" s="147" t="n"/>
      <c r="O257" s="147" t="n"/>
      <c r="P257" s="20" t="n"/>
      <c r="Q257" s="20" t="n"/>
      <c r="R257" s="20" t="n"/>
      <c r="S257" s="20" t="n"/>
      <c r="T257" s="20" t="n"/>
      <c r="U257" s="20" t="n"/>
      <c r="V257" s="20" t="n"/>
      <c r="W257" s="20" t="n"/>
      <c r="X257" s="39" t="n"/>
      <c r="Y257" s="146" t="n"/>
      <c r="Z257" s="147" t="n"/>
      <c r="AA257" s="147" t="n"/>
      <c r="AB257" s="147" t="n"/>
      <c r="AC257" s="147" t="n"/>
      <c r="AD257" s="147" t="n"/>
      <c r="AE257" s="147" t="n"/>
      <c r="AF257" s="147" t="n"/>
      <c r="AG257" s="147" t="n"/>
      <c r="AH257" s="147" t="n"/>
      <c r="AI257" s="147" t="n"/>
      <c r="AJ257" s="147" t="n"/>
      <c r="AK257" s="147" t="n"/>
      <c r="AL257" s="147" t="n"/>
      <c r="AM257" s="147" t="n"/>
      <c r="AN257" s="147" t="n"/>
      <c r="AO257" s="147" t="n"/>
      <c r="AP257" s="147" t="n"/>
      <c r="AQ257" s="147" t="n"/>
      <c r="AR257" s="147" t="n"/>
      <c r="AS257" s="147" t="n"/>
      <c r="AT257" s="147" t="n"/>
      <c r="AU257" s="147" t="n"/>
      <c r="AV257" s="147" t="n"/>
      <c r="AW257" s="147" t="n"/>
      <c r="AX257" s="147" t="n"/>
      <c r="AY257" s="147" t="n"/>
      <c r="AZ257" s="147" t="n"/>
      <c r="BA257" s="147" t="n"/>
      <c r="BB257" s="147" t="n"/>
      <c r="BC257" s="147" t="n"/>
      <c r="BD257" s="147" t="n"/>
      <c r="BE257" s="147" t="n"/>
      <c r="BF257" s="147" t="n"/>
      <c r="BG257" s="147" t="n"/>
      <c r="BH257" s="147" t="n"/>
      <c r="BI257" s="148" t="n"/>
      <c r="BJ257" s="2" t="n"/>
      <c r="BK257" s="2" t="n"/>
      <c r="BL257" s="2" t="n"/>
      <c r="BM257" s="2" t="n"/>
      <c r="BN257" s="2" t="n"/>
      <c r="BO257" s="2" t="n"/>
      <c r="BP257" s="146" t="n"/>
      <c r="BQ257" s="147" t="n"/>
      <c r="BR257" s="147" t="n"/>
      <c r="BS257" s="147" t="n"/>
      <c r="BT257" s="147" t="n"/>
      <c r="BU257" s="42" t="n"/>
      <c r="BV257" s="45" t="n"/>
      <c r="BW257" s="147" t="n"/>
      <c r="BX257" s="147" t="n"/>
      <c r="BY257" s="147" t="n"/>
      <c r="BZ257" s="147" t="n"/>
      <c r="CA257" s="147" t="n"/>
      <c r="CB257" s="147" t="n"/>
      <c r="CC257" s="147" t="n"/>
      <c r="CD257" s="147" t="n"/>
      <c r="CE257" s="147" t="n"/>
      <c r="CF257" s="147" t="n"/>
      <c r="CG257" s="147" t="n"/>
      <c r="CH257" s="147" t="n"/>
      <c r="CI257" s="147" t="n"/>
      <c r="CJ257" s="147" t="n"/>
      <c r="CK257" s="147" t="n"/>
      <c r="CL257" s="147" t="n"/>
      <c r="CM257" s="147" t="n"/>
      <c r="CN257" s="147" t="n"/>
      <c r="CO257" s="147" t="n"/>
      <c r="CP257" s="147" t="n"/>
      <c r="CQ257" s="147" t="n"/>
      <c r="CR257" s="147" t="n"/>
      <c r="CS257" s="147" t="n"/>
      <c r="CT257" s="147" t="n"/>
      <c r="CU257" s="147" t="n"/>
      <c r="CV257" s="147" t="n"/>
      <c r="CW257" s="147" t="n"/>
      <c r="CX257" s="147" t="n"/>
      <c r="CY257" s="147" t="n"/>
      <c r="CZ257" s="147" t="n"/>
      <c r="DA257" s="147" t="n"/>
      <c r="DB257" s="147" t="n"/>
      <c r="DC257" s="147" t="n"/>
      <c r="DD257" s="147" t="n"/>
      <c r="DE257" s="147" t="n"/>
      <c r="DF257" s="147" t="n"/>
      <c r="DG257" s="147" t="n"/>
      <c r="DH257" s="147" t="n"/>
      <c r="DI257" s="147" t="n"/>
      <c r="DJ257" s="147" t="n"/>
      <c r="DK257" s="147" t="n"/>
      <c r="DL257" s="147" t="n"/>
      <c r="DM257" s="147" t="n"/>
      <c r="DN257" s="147" t="n"/>
      <c r="DO257" s="147" t="n"/>
      <c r="DP257" s="147" t="n"/>
      <c r="DQ257" s="147" t="n"/>
      <c r="DR257" s="147" t="n"/>
      <c r="DS257" s="147" t="n"/>
      <c r="DT257" s="147" t="n"/>
      <c r="DU257" s="148" t="n"/>
      <c r="DV257" s="2" t="n"/>
      <c r="DW257" s="2" t="n"/>
      <c r="DX257" s="2" t="n"/>
      <c r="DY257" s="2" t="n"/>
      <c r="DZ257" s="2" t="n"/>
      <c r="EA257" s="2" t="n"/>
      <c r="EB257" s="2" t="n"/>
      <c r="EC257" s="2" t="n"/>
    </row>
    <row r="258" ht="6.75" customHeight="1" s="118">
      <c r="A258" s="2" t="n"/>
      <c r="B258" s="2" t="n"/>
      <c r="C258" s="2" t="n"/>
      <c r="D258" s="2" t="n"/>
      <c r="E258" s="143" t="n"/>
      <c r="K258" s="144" t="n"/>
      <c r="L258" s="54" t="inlineStr">
        <is>
          <t>平成</t>
        </is>
      </c>
      <c r="M258" s="140" t="n"/>
      <c r="N258" s="140" t="n"/>
      <c r="O258" s="140" t="n"/>
      <c r="P258" s="18" t="n"/>
      <c r="Q258" s="18" t="n"/>
      <c r="R258" s="18" t="n"/>
      <c r="S258" s="18" t="n"/>
      <c r="T258" s="18" t="n"/>
      <c r="U258" s="18" t="n"/>
      <c r="V258" s="18" t="n"/>
      <c r="W258" s="18" t="n"/>
      <c r="X258" s="35" t="n"/>
      <c r="Y258" s="7" t="n"/>
      <c r="Z258" s="2" t="n"/>
      <c r="AA258" s="2" t="n"/>
      <c r="AB258" s="2" t="n"/>
      <c r="AC258" s="2" t="n"/>
      <c r="AD258" s="2" t="n"/>
      <c r="AE258" s="2" t="n"/>
      <c r="AF258" s="2" t="n"/>
      <c r="AG258" s="2" t="n"/>
      <c r="AH258" s="2" t="n"/>
      <c r="AI258" s="2" t="n"/>
      <c r="AJ258" s="2" t="n"/>
      <c r="AK258" s="2" t="n"/>
      <c r="AL258" s="2" t="n"/>
      <c r="AM258" s="2" t="n"/>
      <c r="AN258" s="2" t="n"/>
      <c r="AO258" s="2" t="n"/>
      <c r="AP258" s="2" t="n"/>
      <c r="AQ258" s="2" t="n"/>
      <c r="AR258" s="2" t="n"/>
      <c r="AS258" s="2" t="n"/>
      <c r="AT258" s="2" t="n"/>
      <c r="AU258" s="2" t="n"/>
      <c r="AV258" s="2" t="n"/>
      <c r="AW258" s="2" t="n"/>
      <c r="AX258" s="2" t="n"/>
      <c r="AY258" s="2" t="n"/>
      <c r="AZ258" s="2" t="n"/>
      <c r="BA258" s="2" t="n"/>
      <c r="BB258" s="2" t="n"/>
      <c r="BC258" s="2" t="n"/>
      <c r="BD258" s="2" t="n"/>
      <c r="BE258" s="2" t="n"/>
      <c r="BF258" s="2" t="n"/>
      <c r="BG258" s="2" t="n"/>
      <c r="BH258" s="2" t="n"/>
      <c r="BI258" s="6" t="n"/>
      <c r="BJ258" s="2" t="n"/>
      <c r="BK258" s="2" t="n"/>
      <c r="BL258" s="2" t="n"/>
      <c r="BM258" s="2" t="n"/>
      <c r="BN258" s="2" t="n"/>
      <c r="BO258" s="2" t="n"/>
      <c r="BP258" s="139" t="inlineStr">
        <is>
          <t>備　考</t>
        </is>
      </c>
      <c r="BQ258" s="140" t="n"/>
      <c r="BR258" s="140" t="n"/>
      <c r="BS258" s="140" t="n"/>
      <c r="BT258" s="140" t="n"/>
      <c r="BU258" s="140" t="n"/>
      <c r="BV258" s="141" t="n"/>
      <c r="BW258" s="176">
        <f>計算!$AA$5</f>
        <v/>
      </c>
      <c r="BX258" s="140" t="n"/>
      <c r="BY258" s="140" t="n"/>
      <c r="BZ258" s="140" t="n"/>
      <c r="CA258" s="140" t="n"/>
      <c r="CB258" s="140" t="n"/>
      <c r="CC258" s="140" t="n"/>
      <c r="CD258" s="140" t="n"/>
      <c r="CE258" s="140" t="n"/>
      <c r="CF258" s="140" t="n"/>
      <c r="CG258" s="140" t="n"/>
      <c r="CH258" s="140" t="n"/>
      <c r="CI258" s="140" t="n"/>
      <c r="CJ258" s="140" t="n"/>
      <c r="CK258" s="140" t="n"/>
      <c r="CL258" s="140" t="n"/>
      <c r="CM258" s="140" t="n"/>
      <c r="CN258" s="140" t="n"/>
      <c r="CO258" s="140" t="n"/>
      <c r="CP258" s="140" t="n"/>
      <c r="CQ258" s="140" t="n"/>
      <c r="CR258" s="140" t="n"/>
      <c r="CS258" s="140" t="n"/>
      <c r="CT258" s="140" t="n"/>
      <c r="CU258" s="140" t="n"/>
      <c r="CV258" s="140" t="n"/>
      <c r="CW258" s="140" t="n"/>
      <c r="CX258" s="140" t="n"/>
      <c r="CY258" s="140" t="n"/>
      <c r="CZ258" s="140" t="n"/>
      <c r="DA258" s="140" t="n"/>
      <c r="DB258" s="140" t="n"/>
      <c r="DC258" s="140" t="n"/>
      <c r="DD258" s="140" t="n"/>
      <c r="DE258" s="140" t="n"/>
      <c r="DF258" s="140" t="n"/>
      <c r="DG258" s="140" t="n"/>
      <c r="DH258" s="140" t="n"/>
      <c r="DI258" s="140" t="n"/>
      <c r="DJ258" s="140" t="n"/>
      <c r="DK258" s="140" t="n"/>
      <c r="DL258" s="140" t="n"/>
      <c r="DM258" s="140" t="n"/>
      <c r="DN258" s="140" t="n"/>
      <c r="DO258" s="140" t="n"/>
      <c r="DP258" s="140" t="n"/>
      <c r="DQ258" s="140" t="n"/>
      <c r="DR258" s="140" t="n"/>
      <c r="DS258" s="140" t="n"/>
      <c r="DT258" s="140" t="n"/>
      <c r="DU258" s="141" t="n"/>
      <c r="DV258" s="2" t="n"/>
      <c r="DW258" s="2" t="n"/>
      <c r="DX258" s="2" t="n"/>
      <c r="DY258" s="2" t="n"/>
      <c r="DZ258" s="2" t="n"/>
      <c r="EA258" s="2" t="n"/>
      <c r="EB258" s="2" t="n"/>
      <c r="EC258" s="2" t="n"/>
    </row>
    <row r="259" ht="6.75" customHeight="1" s="118">
      <c r="A259" s="2" t="n"/>
      <c r="B259" s="2" t="n"/>
      <c r="C259" s="2" t="n"/>
      <c r="D259" s="2" t="n"/>
      <c r="E259" s="143" t="n"/>
      <c r="K259" s="144" t="n"/>
      <c r="L259" s="143" t="n"/>
      <c r="P259" s="19" t="n"/>
      <c r="Q259" s="19" t="n"/>
      <c r="R259" s="19" t="n"/>
      <c r="S259" s="19" t="n"/>
      <c r="T259" s="19" t="n"/>
      <c r="U259" s="19" t="n"/>
      <c r="V259" s="19" t="n"/>
      <c r="W259" s="19" t="n"/>
      <c r="X259" s="37" t="n"/>
      <c r="Y259" s="7" t="n"/>
      <c r="Z259" s="2" t="n"/>
      <c r="AA259" s="2" t="n"/>
      <c r="AB259" s="2" t="n"/>
      <c r="AC259" s="2" t="n"/>
      <c r="AD259" s="2" t="n"/>
      <c r="AE259" s="2" t="n"/>
      <c r="AF259" s="2" t="n"/>
      <c r="AG259" s="2" t="n"/>
      <c r="AH259" s="2" t="n"/>
      <c r="AI259" s="2" t="n"/>
      <c r="AJ259" s="2" t="n"/>
      <c r="AK259" s="2" t="n"/>
      <c r="AL259" s="2" t="n"/>
      <c r="AM259" s="2" t="n"/>
      <c r="AN259" s="2" t="n"/>
      <c r="AO259" s="2" t="n"/>
      <c r="AP259" s="2" t="n"/>
      <c r="AQ259" s="2" t="n"/>
      <c r="AR259" s="2" t="n"/>
      <c r="AS259" s="2" t="n"/>
      <c r="AT259" s="2" t="n"/>
      <c r="AU259" s="2" t="n"/>
      <c r="AV259" s="2" t="n"/>
      <c r="AW259" s="2" t="n"/>
      <c r="AX259" s="2" t="n"/>
      <c r="AY259" s="2" t="n"/>
      <c r="AZ259" s="2" t="n"/>
      <c r="BA259" s="2" t="n"/>
      <c r="BB259" s="2" t="n"/>
      <c r="BC259" s="2" t="n"/>
      <c r="BD259" s="2" t="n"/>
      <c r="BE259" s="2" t="n"/>
      <c r="BF259" s="2" t="n"/>
      <c r="BG259" s="2" t="n"/>
      <c r="BH259" s="2" t="n"/>
      <c r="BI259" s="8" t="n"/>
      <c r="BJ259" s="2" t="n"/>
      <c r="BK259" s="2" t="n"/>
      <c r="BL259" s="2" t="n"/>
      <c r="BM259" s="2" t="n"/>
      <c r="BN259" s="2" t="n"/>
      <c r="BO259" s="2" t="n"/>
      <c r="BP259" s="143" t="n"/>
      <c r="BV259" s="144" t="n"/>
      <c r="DU259" s="144" t="n"/>
      <c r="DV259" s="2" t="n"/>
      <c r="DW259" s="2" t="n"/>
      <c r="DX259" s="2" t="n"/>
      <c r="DY259" s="2" t="n"/>
      <c r="DZ259" s="2" t="n"/>
      <c r="EA259" s="2" t="n"/>
      <c r="EB259" s="2" t="n"/>
      <c r="EC259" s="2" t="n"/>
    </row>
    <row r="260" ht="6.75" customHeight="1" s="118">
      <c r="A260" s="2" t="n"/>
      <c r="B260" s="2" t="n"/>
      <c r="C260" s="2" t="n"/>
      <c r="D260" s="2" t="n"/>
      <c r="E260" s="143" t="n"/>
      <c r="K260" s="144" t="n"/>
      <c r="L260" s="143" t="n"/>
      <c r="P260" s="19" t="n"/>
      <c r="Q260" s="19" t="n"/>
      <c r="R260" s="19" t="n"/>
      <c r="S260" s="52" t="inlineStr">
        <is>
          <t>年</t>
        </is>
      </c>
      <c r="U260" s="11" t="n"/>
      <c r="V260" s="11" t="n"/>
      <c r="W260" s="53" t="inlineStr">
        <is>
          <t>月</t>
        </is>
      </c>
      <c r="X260" s="144" t="n"/>
      <c r="Y260" s="7" t="n"/>
      <c r="Z260" s="2" t="n"/>
      <c r="AA260" s="2" t="n"/>
      <c r="AB260" s="2" t="n"/>
      <c r="AC260" s="2" t="n"/>
      <c r="AD260" s="2" t="n"/>
      <c r="AE260" s="2" t="n"/>
      <c r="AF260" s="2" t="n"/>
      <c r="AG260" s="2" t="n"/>
      <c r="AH260" s="2" t="n"/>
      <c r="AI260" s="2" t="n"/>
      <c r="AJ260" s="2" t="n"/>
      <c r="AK260" s="2" t="n"/>
      <c r="AL260" s="2" t="n"/>
      <c r="AM260" s="2" t="n"/>
      <c r="AN260" s="2" t="n"/>
      <c r="AO260" s="2" t="n"/>
      <c r="AP260" s="2" t="n"/>
      <c r="AQ260" s="2" t="n"/>
      <c r="AR260" s="2" t="n"/>
      <c r="AS260" s="2" t="n"/>
      <c r="AT260" s="2" t="n"/>
      <c r="AU260" s="2" t="n"/>
      <c r="AV260" s="2" t="n"/>
      <c r="AW260" s="2" t="n"/>
      <c r="AX260" s="2" t="n"/>
      <c r="AY260" s="2" t="n"/>
      <c r="AZ260" s="2" t="n"/>
      <c r="BA260" s="2" t="n"/>
      <c r="BB260" s="2" t="n"/>
      <c r="BC260" s="2" t="n"/>
      <c r="BD260" s="2" t="n"/>
      <c r="BE260" s="2" t="n"/>
      <c r="BF260" s="2" t="n"/>
      <c r="BG260" s="2" t="n"/>
      <c r="BH260" s="2" t="n"/>
      <c r="BI260" s="8" t="n"/>
      <c r="BJ260" s="2" t="n"/>
      <c r="BK260" s="2" t="n"/>
      <c r="BL260" s="2" t="n"/>
      <c r="BM260" s="2" t="n"/>
      <c r="BN260" s="2" t="n"/>
      <c r="BO260" s="2" t="n"/>
      <c r="BP260" s="143" t="n"/>
      <c r="BV260" s="144" t="n"/>
      <c r="DU260" s="144" t="n"/>
      <c r="DV260" s="2" t="n"/>
      <c r="DW260" s="2" t="n"/>
      <c r="DX260" s="2" t="n"/>
      <c r="DY260" s="2" t="n"/>
      <c r="DZ260" s="2" t="n"/>
      <c r="EA260" s="2" t="n"/>
      <c r="EB260" s="2" t="n"/>
      <c r="EC260" s="2" t="n"/>
    </row>
    <row r="261" ht="6.75" customHeight="1" s="118">
      <c r="A261" s="2" t="n"/>
      <c r="B261" s="2" t="n"/>
      <c r="C261" s="2" t="n"/>
      <c r="D261" s="2" t="n"/>
      <c r="E261" s="143" t="n"/>
      <c r="K261" s="144" t="n"/>
      <c r="L261" s="49" t="inlineStr">
        <is>
          <t>令和</t>
        </is>
      </c>
      <c r="P261" s="19" t="n"/>
      <c r="Q261" s="19" t="n"/>
      <c r="R261" s="19" t="n"/>
      <c r="U261" s="11" t="n"/>
      <c r="V261" s="11" t="n"/>
      <c r="X261" s="144" t="n"/>
      <c r="Y261" s="7" t="n"/>
      <c r="Z261" s="2" t="n"/>
      <c r="AA261" s="2" t="n"/>
      <c r="AB261" s="2" t="n"/>
      <c r="AC261" s="2" t="n"/>
      <c r="AD261" s="2" t="n"/>
      <c r="AE261" s="2" t="n"/>
      <c r="AF261" s="2" t="n"/>
      <c r="AG261" s="2" t="n"/>
      <c r="AH261" s="2" t="n"/>
      <c r="AI261" s="2" t="n"/>
      <c r="AJ261" s="2" t="n"/>
      <c r="AK261" s="2" t="n"/>
      <c r="AL261" s="2" t="n"/>
      <c r="AM261" s="2" t="n"/>
      <c r="AN261" s="2" t="n"/>
      <c r="AO261" s="2" t="n"/>
      <c r="AP261" s="2" t="n"/>
      <c r="AQ261" s="2" t="n"/>
      <c r="AR261" s="2" t="n"/>
      <c r="AS261" s="2" t="n"/>
      <c r="AT261" s="2" t="n"/>
      <c r="AU261" s="2" t="n"/>
      <c r="AV261" s="2" t="n"/>
      <c r="AW261" s="2" t="n"/>
      <c r="AX261" s="2" t="n"/>
      <c r="AY261" s="2" t="n"/>
      <c r="AZ261" s="2" t="n"/>
      <c r="BA261" s="2" t="n"/>
      <c r="BB261" s="2" t="n"/>
      <c r="BC261" s="2" t="n"/>
      <c r="BD261" s="2" t="n"/>
      <c r="BE261" s="2" t="n"/>
      <c r="BF261" s="2" t="n"/>
      <c r="BG261" s="2" t="n"/>
      <c r="BH261" s="2" t="n"/>
      <c r="BI261" s="8" t="n"/>
      <c r="BJ261" s="2" t="n"/>
      <c r="BK261" s="2" t="n"/>
      <c r="BL261" s="2" t="n"/>
      <c r="BM261" s="2" t="n"/>
      <c r="BN261" s="2" t="n"/>
      <c r="BO261" s="2" t="n"/>
      <c r="BP261" s="143" t="n"/>
      <c r="BV261" s="144" t="n"/>
      <c r="DU261" s="144" t="n"/>
      <c r="DV261" s="2" t="n"/>
      <c r="DW261" s="2" t="n"/>
      <c r="DX261" s="2" t="n"/>
      <c r="DY261" s="2" t="n"/>
      <c r="DZ261" s="2" t="n"/>
      <c r="EA261" s="2" t="n"/>
      <c r="EB261" s="2" t="n"/>
      <c r="EC261" s="2" t="n"/>
    </row>
    <row r="262" ht="6.75" customHeight="1" s="118">
      <c r="A262" s="2" t="n"/>
      <c r="B262" s="2" t="n"/>
      <c r="C262" s="2" t="n"/>
      <c r="D262" s="2" t="n"/>
      <c r="E262" s="143" t="n"/>
      <c r="K262" s="144" t="n"/>
      <c r="L262" s="143" t="n"/>
      <c r="P262" s="19" t="n"/>
      <c r="Q262" s="19" t="n"/>
      <c r="R262" s="19" t="n"/>
      <c r="S262" s="19" t="n"/>
      <c r="T262" s="19" t="n"/>
      <c r="U262" s="19" t="n"/>
      <c r="V262" s="19" t="n"/>
      <c r="W262" s="19" t="n"/>
      <c r="X262" s="37" t="n"/>
      <c r="Y262" s="7" t="n"/>
      <c r="Z262" s="2" t="n"/>
      <c r="AA262" s="2" t="n"/>
      <c r="AB262" s="2" t="n"/>
      <c r="AC262" s="2" t="n"/>
      <c r="AD262" s="2" t="n"/>
      <c r="AE262" s="2" t="n"/>
      <c r="AF262" s="2" t="n"/>
      <c r="AG262" s="2" t="n"/>
      <c r="AH262" s="2" t="n"/>
      <c r="AI262" s="2" t="n"/>
      <c r="AJ262" s="2" t="n"/>
      <c r="AK262" s="2" t="n"/>
      <c r="AL262" s="2" t="n"/>
      <c r="AM262" s="2" t="n"/>
      <c r="AN262" s="2" t="n"/>
      <c r="AO262" s="2" t="n"/>
      <c r="AP262" s="2" t="n"/>
      <c r="AQ262" s="2" t="n"/>
      <c r="AR262" s="2" t="n"/>
      <c r="AS262" s="2" t="n"/>
      <c r="AT262" s="2" t="n"/>
      <c r="AU262" s="2" t="n"/>
      <c r="AV262" s="2" t="n"/>
      <c r="AW262" s="2" t="n"/>
      <c r="AX262" s="2" t="n"/>
      <c r="AY262" s="2" t="n"/>
      <c r="AZ262" s="2" t="n"/>
      <c r="BA262" s="2" t="n"/>
      <c r="BB262" s="2" t="n"/>
      <c r="BC262" s="2" t="n"/>
      <c r="BD262" s="2" t="n"/>
      <c r="BE262" s="2" t="n"/>
      <c r="BF262" s="2" t="n"/>
      <c r="BG262" s="2" t="n"/>
      <c r="BH262" s="2" t="n"/>
      <c r="BI262" s="8" t="n"/>
      <c r="BJ262" s="2" t="n"/>
      <c r="BK262" s="2" t="n"/>
      <c r="BL262" s="2" t="n"/>
      <c r="BM262" s="2" t="n"/>
      <c r="BN262" s="2" t="n"/>
      <c r="BO262" s="2" t="n"/>
      <c r="BP262" s="143" t="n"/>
      <c r="BV262" s="144" t="n"/>
      <c r="DU262" s="144" t="n"/>
      <c r="DV262" s="2" t="n"/>
      <c r="DW262" s="2" t="n"/>
      <c r="DX262" s="2" t="n"/>
      <c r="DY262" s="2" t="n"/>
      <c r="DZ262" s="2" t="n"/>
      <c r="EA262" s="2" t="n"/>
      <c r="EB262" s="2" t="n"/>
      <c r="EC262" s="2" t="n"/>
    </row>
    <row r="263" ht="3.75" customHeight="1" s="118">
      <c r="A263" s="2" t="n"/>
      <c r="B263" s="2" t="n"/>
      <c r="C263" s="2" t="n"/>
      <c r="D263" s="2" t="n"/>
      <c r="E263" s="143" t="n"/>
      <c r="K263" s="144" t="n"/>
      <c r="L263" s="146" t="n"/>
      <c r="M263" s="147" t="n"/>
      <c r="N263" s="147" t="n"/>
      <c r="O263" s="147" t="n"/>
      <c r="P263" s="20" t="n"/>
      <c r="Q263" s="20" t="n"/>
      <c r="R263" s="20" t="n"/>
      <c r="S263" s="20" t="n"/>
      <c r="T263" s="20" t="n"/>
      <c r="U263" s="20" t="n"/>
      <c r="V263" s="20" t="n"/>
      <c r="W263" s="20" t="n"/>
      <c r="X263" s="39" t="n"/>
      <c r="Y263" s="16" t="n"/>
      <c r="Z263" s="14" t="n"/>
      <c r="AA263" s="14" t="n"/>
      <c r="AB263" s="14" t="n"/>
      <c r="AC263" s="14" t="n"/>
      <c r="AD263" s="14" t="n"/>
      <c r="AE263" s="14" t="n"/>
      <c r="AF263" s="14" t="n"/>
      <c r="AG263" s="14" t="n"/>
      <c r="AH263" s="14" t="n"/>
      <c r="AI263" s="14" t="n"/>
      <c r="AJ263" s="14" t="n"/>
      <c r="AK263" s="14" t="n"/>
      <c r="AL263" s="14" t="n"/>
      <c r="AM263" s="14" t="n"/>
      <c r="AN263" s="14" t="n"/>
      <c r="AO263" s="14" t="n"/>
      <c r="AP263" s="14" t="n"/>
      <c r="AQ263" s="14" t="n"/>
      <c r="AR263" s="14" t="n"/>
      <c r="AS263" s="14" t="n"/>
      <c r="AT263" s="14" t="n"/>
      <c r="AU263" s="14" t="n"/>
      <c r="AV263" s="14" t="n"/>
      <c r="AW263" s="14" t="n"/>
      <c r="AX263" s="14" t="n"/>
      <c r="AY263" s="14" t="n"/>
      <c r="AZ263" s="14" t="n"/>
      <c r="BA263" s="14" t="n"/>
      <c r="BB263" s="14" t="n"/>
      <c r="BC263" s="14" t="n"/>
      <c r="BD263" s="14" t="n"/>
      <c r="BE263" s="14" t="n"/>
      <c r="BF263" s="14" t="n"/>
      <c r="BG263" s="14" t="n"/>
      <c r="BH263" s="14" t="n"/>
      <c r="BI263" s="15" t="n"/>
      <c r="BJ263" s="2" t="n"/>
      <c r="BK263" s="2" t="n"/>
      <c r="BL263" s="2" t="n"/>
      <c r="BM263" s="2" t="n"/>
      <c r="BN263" s="2" t="n"/>
      <c r="BO263" s="2" t="n"/>
      <c r="BP263" s="143" t="n"/>
      <c r="BV263" s="144" t="n"/>
      <c r="DU263" s="144" t="n"/>
      <c r="DV263" s="2" t="n"/>
      <c r="DW263" s="2" t="n"/>
      <c r="DX263" s="2" t="n"/>
      <c r="DY263" s="2" t="n"/>
      <c r="DZ263" s="2" t="n"/>
      <c r="EA263" s="2" t="n"/>
      <c r="EB263" s="2" t="n"/>
      <c r="EC263" s="2" t="n"/>
    </row>
    <row r="264" ht="6.75" customHeight="1" s="118">
      <c r="A264" s="2" t="n"/>
      <c r="B264" s="2" t="n"/>
      <c r="C264" s="2" t="n"/>
      <c r="D264" s="2" t="n"/>
      <c r="E264" s="143" t="n"/>
      <c r="K264" s="144" t="n"/>
      <c r="L264" s="54" t="inlineStr">
        <is>
          <t>平成</t>
        </is>
      </c>
      <c r="M264" s="140" t="n"/>
      <c r="N264" s="140" t="n"/>
      <c r="O264" s="140" t="n"/>
      <c r="P264" s="18" t="n"/>
      <c r="Q264" s="18" t="n"/>
      <c r="R264" s="18" t="n"/>
      <c r="S264" s="18" t="n"/>
      <c r="T264" s="18" t="n"/>
      <c r="U264" s="18" t="n"/>
      <c r="V264" s="18" t="n"/>
      <c r="W264" s="18" t="n"/>
      <c r="X264" s="35" t="n"/>
      <c r="Y264" s="7" t="n"/>
      <c r="Z264" s="2" t="n"/>
      <c r="AA264" s="2" t="n"/>
      <c r="AB264" s="2" t="n"/>
      <c r="AC264" s="2" t="n"/>
      <c r="AD264" s="2" t="n"/>
      <c r="AE264" s="2" t="n"/>
      <c r="AF264" s="2" t="n"/>
      <c r="AG264" s="2" t="n"/>
      <c r="AH264" s="2" t="n"/>
      <c r="AI264" s="2" t="n"/>
      <c r="AJ264" s="2" t="n"/>
      <c r="AK264" s="2" t="n"/>
      <c r="AL264" s="2" t="n"/>
      <c r="AM264" s="2" t="n"/>
      <c r="AN264" s="2" t="n"/>
      <c r="AO264" s="2" t="n"/>
      <c r="AP264" s="2" t="n"/>
      <c r="AQ264" s="2" t="n"/>
      <c r="AR264" s="2" t="n"/>
      <c r="AS264" s="2" t="n"/>
      <c r="AT264" s="2" t="n"/>
      <c r="AU264" s="2" t="n"/>
      <c r="AV264" s="2" t="n"/>
      <c r="AW264" s="2" t="n"/>
      <c r="AX264" s="2" t="n"/>
      <c r="AY264" s="2" t="n"/>
      <c r="AZ264" s="2" t="n"/>
      <c r="BA264" s="2" t="n"/>
      <c r="BB264" s="2" t="n"/>
      <c r="BC264" s="2" t="n"/>
      <c r="BD264" s="2" t="n"/>
      <c r="BE264" s="2" t="n"/>
      <c r="BF264" s="2" t="n"/>
      <c r="BG264" s="2" t="n"/>
      <c r="BH264" s="2" t="n"/>
      <c r="BI264" s="6" t="n"/>
      <c r="BJ264" s="2" t="n"/>
      <c r="BK264" s="2" t="n"/>
      <c r="BL264" s="2" t="n"/>
      <c r="BM264" s="2" t="n"/>
      <c r="BN264" s="2" t="n"/>
      <c r="BO264" s="2" t="n"/>
      <c r="BP264" s="143" t="n"/>
      <c r="BV264" s="144" t="n"/>
      <c r="DU264" s="144" t="n"/>
      <c r="DV264" s="2" t="n"/>
      <c r="DW264" s="2" t="n"/>
      <c r="DX264" s="2" t="n"/>
      <c r="DY264" s="2" t="n"/>
      <c r="DZ264" s="2" t="n"/>
      <c r="EA264" s="2" t="n"/>
      <c r="EB264" s="2" t="n"/>
      <c r="EC264" s="2" t="n"/>
    </row>
    <row r="265" ht="6.75" customHeight="1" s="118">
      <c r="A265" s="2" t="n"/>
      <c r="B265" s="2" t="n"/>
      <c r="C265" s="2" t="n"/>
      <c r="D265" s="2" t="n"/>
      <c r="E265" s="143" t="n"/>
      <c r="K265" s="144" t="n"/>
      <c r="L265" s="143" t="n"/>
      <c r="P265" s="19" t="n"/>
      <c r="Q265" s="19" t="n"/>
      <c r="R265" s="19" t="n"/>
      <c r="S265" s="19" t="n"/>
      <c r="T265" s="19" t="n"/>
      <c r="U265" s="19" t="n"/>
      <c r="V265" s="19" t="n"/>
      <c r="W265" s="19" t="n"/>
      <c r="X265" s="37" t="n"/>
      <c r="Y265" s="7" t="n"/>
      <c r="Z265" s="2" t="n"/>
      <c r="AA265" s="2" t="n"/>
      <c r="AB265" s="2" t="n"/>
      <c r="AC265" s="2" t="n"/>
      <c r="AD265" s="2" t="n"/>
      <c r="AE265" s="2" t="n"/>
      <c r="AF265" s="2" t="n"/>
      <c r="AG265" s="2" t="n"/>
      <c r="AH265" s="2" t="n"/>
      <c r="AI265" s="2" t="n"/>
      <c r="AJ265" s="2" t="n"/>
      <c r="AK265" s="2" t="n"/>
      <c r="AL265" s="2" t="n"/>
      <c r="AM265" s="2" t="n"/>
      <c r="AN265" s="2" t="n"/>
      <c r="AO265" s="2" t="n"/>
      <c r="AP265" s="2" t="n"/>
      <c r="AQ265" s="2" t="n"/>
      <c r="AR265" s="2" t="n"/>
      <c r="AS265" s="2" t="n"/>
      <c r="AT265" s="2" t="n"/>
      <c r="AU265" s="2" t="n"/>
      <c r="AV265" s="2" t="n"/>
      <c r="AW265" s="2" t="n"/>
      <c r="AX265" s="2" t="n"/>
      <c r="AY265" s="2" t="n"/>
      <c r="AZ265" s="2" t="n"/>
      <c r="BA265" s="2" t="n"/>
      <c r="BB265" s="2" t="n"/>
      <c r="BC265" s="2" t="n"/>
      <c r="BD265" s="2" t="n"/>
      <c r="BE265" s="2" t="n"/>
      <c r="BF265" s="2" t="n"/>
      <c r="BG265" s="2" t="n"/>
      <c r="BH265" s="2" t="n"/>
      <c r="BI265" s="8" t="n"/>
      <c r="BJ265" s="2" t="n"/>
      <c r="BK265" s="2" t="n"/>
      <c r="BL265" s="2" t="n"/>
      <c r="BM265" s="2" t="n"/>
      <c r="BN265" s="2" t="n"/>
      <c r="BO265" s="2" t="n"/>
      <c r="BP265" s="143" t="n"/>
      <c r="BV265" s="144" t="n"/>
      <c r="DU265" s="144" t="n"/>
      <c r="DV265" s="2" t="n"/>
      <c r="DW265" s="2" t="n"/>
      <c r="DX265" s="2" t="n"/>
      <c r="DY265" s="2" t="n"/>
      <c r="DZ265" s="2" t="n"/>
      <c r="EA265" s="2" t="n"/>
      <c r="EB265" s="2" t="n"/>
      <c r="EC265" s="2" t="n"/>
    </row>
    <row r="266" ht="6.75" customHeight="1" s="118">
      <c r="A266" s="2" t="n"/>
      <c r="B266" s="2" t="n"/>
      <c r="C266" s="2" t="n"/>
      <c r="D266" s="2" t="n"/>
      <c r="E266" s="143" t="n"/>
      <c r="K266" s="144" t="n"/>
      <c r="L266" s="143" t="n"/>
      <c r="P266" s="19" t="n"/>
      <c r="Q266" s="19" t="n"/>
      <c r="R266" s="19" t="n"/>
      <c r="S266" s="52" t="inlineStr">
        <is>
          <t>年</t>
        </is>
      </c>
      <c r="U266" s="11" t="n"/>
      <c r="V266" s="11" t="n"/>
      <c r="W266" s="53" t="inlineStr">
        <is>
          <t>月</t>
        </is>
      </c>
      <c r="X266" s="144" t="n"/>
      <c r="Y266" s="7" t="n"/>
      <c r="Z266" s="2" t="n"/>
      <c r="AA266" s="2" t="n"/>
      <c r="AB266" s="2" t="n"/>
      <c r="AC266" s="2" t="n"/>
      <c r="AD266" s="2" t="n"/>
      <c r="AE266" s="2" t="n"/>
      <c r="AF266" s="2" t="n"/>
      <c r="AG266" s="2" t="n"/>
      <c r="AH266" s="2" t="n"/>
      <c r="AI266" s="2" t="n"/>
      <c r="AJ266" s="2" t="n"/>
      <c r="AK266" s="2" t="n"/>
      <c r="AL266" s="2" t="n"/>
      <c r="AM266" s="2" t="n"/>
      <c r="AN266" s="2" t="n"/>
      <c r="AO266" s="2" t="n"/>
      <c r="AP266" s="2" t="n"/>
      <c r="AQ266" s="2" t="n"/>
      <c r="AR266" s="2" t="n"/>
      <c r="AS266" s="2" t="n"/>
      <c r="AT266" s="2" t="n"/>
      <c r="AU266" s="2" t="n"/>
      <c r="AV266" s="2" t="n"/>
      <c r="AW266" s="2" t="n"/>
      <c r="AX266" s="2" t="n"/>
      <c r="AY266" s="2" t="n"/>
      <c r="AZ266" s="2" t="n"/>
      <c r="BA266" s="2" t="n"/>
      <c r="BB266" s="2" t="n"/>
      <c r="BC266" s="2" t="n"/>
      <c r="BD266" s="2" t="n"/>
      <c r="BE266" s="2" t="n"/>
      <c r="BF266" s="2" t="n"/>
      <c r="BG266" s="2" t="n"/>
      <c r="BH266" s="2" t="n"/>
      <c r="BI266" s="8" t="n"/>
      <c r="BJ266" s="2" t="n"/>
      <c r="BK266" s="2" t="n"/>
      <c r="BL266" s="2" t="n"/>
      <c r="BM266" s="2" t="n"/>
      <c r="BN266" s="2" t="n"/>
      <c r="BO266" s="2" t="n"/>
      <c r="BP266" s="143" t="n"/>
      <c r="BV266" s="144" t="n"/>
      <c r="DU266" s="144" t="n"/>
      <c r="DV266" s="2" t="n"/>
      <c r="DW266" s="2" t="n"/>
      <c r="DX266" s="2" t="n"/>
      <c r="DY266" s="2" t="n"/>
      <c r="DZ266" s="2" t="n"/>
      <c r="EA266" s="2" t="n"/>
      <c r="EB266" s="2" t="n"/>
      <c r="EC266" s="2" t="n"/>
    </row>
    <row r="267" ht="6.75" customHeight="1" s="118">
      <c r="A267" s="2" t="n"/>
      <c r="B267" s="2" t="n"/>
      <c r="C267" s="2" t="n"/>
      <c r="D267" s="2" t="n"/>
      <c r="E267" s="143" t="n"/>
      <c r="K267" s="144" t="n"/>
      <c r="L267" s="49" t="inlineStr">
        <is>
          <t>令和</t>
        </is>
      </c>
      <c r="P267" s="19" t="n"/>
      <c r="Q267" s="19" t="n"/>
      <c r="R267" s="19" t="n"/>
      <c r="U267" s="11" t="n"/>
      <c r="V267" s="11" t="n"/>
      <c r="X267" s="144" t="n"/>
      <c r="Y267" s="7" t="n"/>
      <c r="Z267" s="2" t="n"/>
      <c r="AA267" s="2" t="n"/>
      <c r="AB267" s="2" t="n"/>
      <c r="AC267" s="2" t="n"/>
      <c r="AD267" s="2" t="n"/>
      <c r="AE267" s="2" t="n"/>
      <c r="AF267" s="2" t="n"/>
      <c r="AG267" s="2" t="n"/>
      <c r="AH267" s="2" t="n"/>
      <c r="AI267" s="2" t="n"/>
      <c r="AJ267" s="2" t="n"/>
      <c r="AK267" s="2" t="n"/>
      <c r="AL267" s="2" t="n"/>
      <c r="AM267" s="2" t="n"/>
      <c r="AN267" s="2" t="n"/>
      <c r="AO267" s="2" t="n"/>
      <c r="AP267" s="2" t="n"/>
      <c r="AQ267" s="2" t="n"/>
      <c r="AR267" s="2" t="n"/>
      <c r="AS267" s="2" t="n"/>
      <c r="AT267" s="2" t="n"/>
      <c r="AU267" s="2" t="n"/>
      <c r="AV267" s="2" t="n"/>
      <c r="AW267" s="2" t="n"/>
      <c r="AX267" s="2" t="n"/>
      <c r="AY267" s="2" t="n"/>
      <c r="AZ267" s="2" t="n"/>
      <c r="BA267" s="2" t="n"/>
      <c r="BB267" s="2" t="n"/>
      <c r="BC267" s="2" t="n"/>
      <c r="BD267" s="2" t="n"/>
      <c r="BE267" s="2" t="n"/>
      <c r="BF267" s="2" t="n"/>
      <c r="BG267" s="2" t="n"/>
      <c r="BH267" s="2" t="n"/>
      <c r="BI267" s="8" t="n"/>
      <c r="BJ267" s="2" t="n"/>
      <c r="BK267" s="2" t="n"/>
      <c r="BL267" s="2" t="n"/>
      <c r="BM267" s="2" t="n"/>
      <c r="BN267" s="2" t="n"/>
      <c r="BO267" s="2" t="n"/>
      <c r="BP267" s="143" t="n"/>
      <c r="BV267" s="144" t="n"/>
      <c r="DU267" s="144" t="n"/>
      <c r="DV267" s="2" t="n"/>
      <c r="DW267" s="2" t="n"/>
      <c r="DX267" s="2" t="n"/>
      <c r="DY267" s="2" t="n"/>
      <c r="DZ267" s="2" t="n"/>
      <c r="EA267" s="2" t="n"/>
      <c r="EB267" s="2" t="n"/>
      <c r="EC267" s="2" t="n"/>
    </row>
    <row r="268" ht="6.75" customHeight="1" s="118">
      <c r="A268" s="2" t="n"/>
      <c r="B268" s="2" t="n"/>
      <c r="C268" s="2" t="n"/>
      <c r="D268" s="2" t="n"/>
      <c r="E268" s="143" t="n"/>
      <c r="K268" s="144" t="n"/>
      <c r="L268" s="143" t="n"/>
      <c r="P268" s="19" t="n"/>
      <c r="Q268" s="19" t="n"/>
      <c r="R268" s="19" t="n"/>
      <c r="S268" s="52" t="n"/>
      <c r="T268" s="52" t="n"/>
      <c r="U268" s="11" t="n"/>
      <c r="V268" s="11" t="n"/>
      <c r="W268" s="52" t="n"/>
      <c r="X268" s="53" t="n"/>
      <c r="Y268" s="7" t="n"/>
      <c r="Z268" s="2" t="n"/>
      <c r="AA268" s="2" t="n"/>
      <c r="AB268" s="2" t="n"/>
      <c r="AC268" s="2" t="n"/>
      <c r="AD268" s="2" t="n"/>
      <c r="AE268" s="2" t="n"/>
      <c r="AF268" s="2" t="n"/>
      <c r="AG268" s="2" t="n"/>
      <c r="AH268" s="2" t="n"/>
      <c r="AI268" s="2" t="n"/>
      <c r="AJ268" s="2" t="n"/>
      <c r="AK268" s="2" t="n"/>
      <c r="AL268" s="2" t="n"/>
      <c r="AM268" s="2" t="n"/>
      <c r="AN268" s="2" t="n"/>
      <c r="AO268" s="2" t="n"/>
      <c r="AP268" s="2" t="n"/>
      <c r="AQ268" s="2" t="n"/>
      <c r="AR268" s="2" t="n"/>
      <c r="AS268" s="2" t="n"/>
      <c r="AT268" s="2" t="n"/>
      <c r="AU268" s="2" t="n"/>
      <c r="AV268" s="2" t="n"/>
      <c r="AW268" s="2" t="n"/>
      <c r="AX268" s="2" t="n"/>
      <c r="AY268" s="2" t="n"/>
      <c r="AZ268" s="2" t="n"/>
      <c r="BA268" s="2" t="n"/>
      <c r="BB268" s="2" t="n"/>
      <c r="BC268" s="2" t="n"/>
      <c r="BD268" s="2" t="n"/>
      <c r="BE268" s="2" t="n"/>
      <c r="BF268" s="2" t="n"/>
      <c r="BG268" s="2" t="n"/>
      <c r="BH268" s="2" t="n"/>
      <c r="BI268" s="8" t="n"/>
      <c r="BJ268" s="2" t="n"/>
      <c r="BK268" s="2" t="n"/>
      <c r="BL268" s="2" t="n"/>
      <c r="BM268" s="2" t="n"/>
      <c r="BN268" s="2" t="n"/>
      <c r="BO268" s="2" t="n"/>
      <c r="BP268" s="143" t="n"/>
      <c r="BV268" s="144" t="n"/>
      <c r="DU268" s="144" t="n"/>
      <c r="DV268" s="2" t="n"/>
      <c r="DW268" s="2" t="n"/>
      <c r="DX268" s="2" t="n"/>
      <c r="DY268" s="2" t="n"/>
      <c r="DZ268" s="2" t="n"/>
      <c r="EA268" s="2" t="n"/>
      <c r="EB268" s="2" t="n"/>
      <c r="EC268" s="2" t="n"/>
    </row>
    <row r="269" ht="6.75" customHeight="1" s="118">
      <c r="A269" s="2" t="n"/>
      <c r="B269" s="2" t="n"/>
      <c r="C269" s="2" t="n"/>
      <c r="D269" s="2" t="n"/>
      <c r="E269" s="146" t="n"/>
      <c r="F269" s="147" t="n"/>
      <c r="G269" s="147" t="n"/>
      <c r="H269" s="147" t="n"/>
      <c r="I269" s="147" t="n"/>
      <c r="J269" s="147" t="n"/>
      <c r="K269" s="148" t="n"/>
      <c r="L269" s="146" t="n"/>
      <c r="M269" s="147" t="n"/>
      <c r="N269" s="147" t="n"/>
      <c r="O269" s="147" t="n"/>
      <c r="P269" s="20" t="n"/>
      <c r="Q269" s="20" t="n"/>
      <c r="R269" s="20" t="n"/>
      <c r="S269" s="20" t="n"/>
      <c r="T269" s="20" t="n"/>
      <c r="U269" s="20" t="n"/>
      <c r="V269" s="20" t="n"/>
      <c r="W269" s="20" t="n"/>
      <c r="X269" s="39" t="n"/>
      <c r="Y269" s="16" t="n"/>
      <c r="Z269" s="14" t="n"/>
      <c r="AA269" s="14" t="n"/>
      <c r="AB269" s="14" t="n"/>
      <c r="AC269" s="14" t="n"/>
      <c r="AD269" s="14" t="n"/>
      <c r="AE269" s="14" t="n"/>
      <c r="AF269" s="14" t="n"/>
      <c r="AG269" s="14" t="n"/>
      <c r="AH269" s="14" t="n"/>
      <c r="AI269" s="14" t="n"/>
      <c r="AJ269" s="14" t="n"/>
      <c r="AK269" s="14" t="n"/>
      <c r="AL269" s="14" t="n"/>
      <c r="AM269" s="14" t="n"/>
      <c r="AN269" s="14" t="n"/>
      <c r="AO269" s="14" t="n"/>
      <c r="AP269" s="14" t="n"/>
      <c r="AQ269" s="14" t="n"/>
      <c r="AR269" s="14" t="n"/>
      <c r="AS269" s="14" t="n"/>
      <c r="AT269" s="14" t="n"/>
      <c r="AU269" s="14" t="n"/>
      <c r="AV269" s="14" t="n"/>
      <c r="AW269" s="14" t="n"/>
      <c r="AX269" s="14" t="n"/>
      <c r="AY269" s="14" t="n"/>
      <c r="AZ269" s="14" t="n"/>
      <c r="BA269" s="14" t="n"/>
      <c r="BB269" s="14" t="n"/>
      <c r="BC269" s="14" t="n"/>
      <c r="BD269" s="14" t="n"/>
      <c r="BE269" s="14" t="n"/>
      <c r="BF269" s="14" t="n"/>
      <c r="BG269" s="14" t="n"/>
      <c r="BH269" s="14" t="n"/>
      <c r="BI269" s="15" t="n"/>
      <c r="BJ269" s="2" t="n"/>
      <c r="BK269" s="2" t="n"/>
      <c r="BL269" s="2" t="n"/>
      <c r="BM269" s="2" t="n"/>
      <c r="BN269" s="2" t="n"/>
      <c r="BO269" s="2" t="n"/>
      <c r="BP269" s="146" t="n"/>
      <c r="BQ269" s="147" t="n"/>
      <c r="BR269" s="147" t="n"/>
      <c r="BS269" s="147" t="n"/>
      <c r="BT269" s="147" t="n"/>
      <c r="BU269" s="147" t="n"/>
      <c r="BV269" s="148" t="n"/>
      <c r="BW269" s="147" t="n"/>
      <c r="BX269" s="147" t="n"/>
      <c r="BY269" s="147" t="n"/>
      <c r="BZ269" s="147" t="n"/>
      <c r="CA269" s="147" t="n"/>
      <c r="CB269" s="147" t="n"/>
      <c r="CC269" s="147" t="n"/>
      <c r="CD269" s="147" t="n"/>
      <c r="CE269" s="147" t="n"/>
      <c r="CF269" s="147" t="n"/>
      <c r="CG269" s="147" t="n"/>
      <c r="CH269" s="147" t="n"/>
      <c r="CI269" s="147" t="n"/>
      <c r="CJ269" s="147" t="n"/>
      <c r="CK269" s="147" t="n"/>
      <c r="CL269" s="147" t="n"/>
      <c r="CM269" s="147" t="n"/>
      <c r="CN269" s="147" t="n"/>
      <c r="CO269" s="147" t="n"/>
      <c r="CP269" s="147" t="n"/>
      <c r="CQ269" s="147" t="n"/>
      <c r="CR269" s="147" t="n"/>
      <c r="CS269" s="147" t="n"/>
      <c r="CT269" s="147" t="n"/>
      <c r="CU269" s="147" t="n"/>
      <c r="CV269" s="147" t="n"/>
      <c r="CW269" s="147" t="n"/>
      <c r="CX269" s="147" t="n"/>
      <c r="CY269" s="147" t="n"/>
      <c r="CZ269" s="147" t="n"/>
      <c r="DA269" s="147" t="n"/>
      <c r="DB269" s="147" t="n"/>
      <c r="DC269" s="147" t="n"/>
      <c r="DD269" s="147" t="n"/>
      <c r="DE269" s="147" t="n"/>
      <c r="DF269" s="147" t="n"/>
      <c r="DG269" s="147" t="n"/>
      <c r="DH269" s="147" t="n"/>
      <c r="DI269" s="147" t="n"/>
      <c r="DJ269" s="147" t="n"/>
      <c r="DK269" s="147" t="n"/>
      <c r="DL269" s="147" t="n"/>
      <c r="DM269" s="147" t="n"/>
      <c r="DN269" s="147" t="n"/>
      <c r="DO269" s="147" t="n"/>
      <c r="DP269" s="147" t="n"/>
      <c r="DQ269" s="147" t="n"/>
      <c r="DR269" s="147" t="n"/>
      <c r="DS269" s="147" t="n"/>
      <c r="DT269" s="147" t="n"/>
      <c r="DU269" s="148" t="n"/>
      <c r="DV269" s="2" t="n"/>
      <c r="DW269" s="2" t="n"/>
      <c r="DX269" s="2" t="n"/>
      <c r="DY269" s="2" t="n"/>
      <c r="DZ269" s="2" t="n"/>
      <c r="EA269" s="2" t="n"/>
      <c r="EB269" s="2" t="n"/>
      <c r="EC269" s="2" t="n"/>
    </row>
    <row r="270" ht="6.75" customHeight="1" s="118">
      <c r="A270" s="2" t="n"/>
      <c r="B270" s="2" t="n"/>
      <c r="C270" s="2" t="n"/>
      <c r="D270" s="2" t="n"/>
      <c r="E270" s="46" t="n"/>
      <c r="F270" s="46" t="n"/>
      <c r="G270" s="46" t="n"/>
      <c r="H270" s="46" t="n"/>
      <c r="I270" s="46" t="n"/>
      <c r="J270" s="46" t="n"/>
      <c r="K270" s="46" t="n"/>
      <c r="L270" s="18" t="n"/>
      <c r="M270" s="18" t="n"/>
      <c r="N270" s="18"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c r="AW270" s="5" t="n"/>
      <c r="AX270" s="5" t="n"/>
      <c r="AY270" s="5" t="n"/>
      <c r="AZ270" s="5" t="n"/>
      <c r="BA270" s="5" t="n"/>
      <c r="BB270" s="5" t="n"/>
      <c r="BC270" s="5" t="n"/>
      <c r="BD270" s="5" t="n"/>
      <c r="BE270" s="5" t="n"/>
      <c r="BF270" s="5" t="n"/>
      <c r="BG270" s="5" t="n"/>
      <c r="BH270" s="5" t="n"/>
      <c r="BI270" s="2" t="n"/>
      <c r="BJ270" s="2" t="n"/>
      <c r="BK270" s="2" t="n"/>
      <c r="BL270" s="2" t="n"/>
      <c r="BM270" s="2" t="n"/>
      <c r="BN270" s="2" t="n"/>
      <c r="BO270" s="2" t="n"/>
      <c r="BP270" s="2" t="n"/>
      <c r="BQ270" s="2" t="n"/>
      <c r="BR270" s="2" t="n"/>
      <c r="BS270" s="2" t="n"/>
      <c r="BT270" s="2" t="n"/>
      <c r="BU270" s="2" t="n"/>
      <c r="BV270" s="2" t="n"/>
      <c r="BW270" s="2" t="n"/>
      <c r="BX270" s="2" t="n"/>
      <c r="BY270" s="2" t="n"/>
      <c r="BZ270" s="2" t="n"/>
      <c r="CA270" s="2" t="n"/>
      <c r="CB270" s="2" t="n"/>
      <c r="CC270" s="2" t="n"/>
      <c r="CD270" s="2" t="n"/>
      <c r="CE270" s="2" t="n"/>
      <c r="CF270" s="2" t="n"/>
      <c r="CG270" s="2" t="n"/>
      <c r="CH270" s="2" t="n"/>
      <c r="CI270" s="2" t="n"/>
      <c r="CJ270" s="2" t="n"/>
      <c r="CK270" s="2" t="n"/>
      <c r="CL270" s="2" t="n"/>
      <c r="CM270" s="2" t="n"/>
      <c r="CN270" s="2" t="n"/>
      <c r="CO270" s="2" t="n"/>
      <c r="CP270" s="2" t="n"/>
      <c r="CQ270" s="2" t="n"/>
      <c r="CR270" s="2" t="n"/>
      <c r="CS270" s="2" t="n"/>
      <c r="CT270" s="2" t="n"/>
      <c r="CU270" s="2" t="n"/>
      <c r="CV270" s="2" t="n"/>
      <c r="CW270" s="2" t="n"/>
      <c r="CX270" s="2" t="n"/>
      <c r="CY270" s="2" t="n"/>
      <c r="CZ270" s="2" t="n"/>
      <c r="DA270" s="2" t="n"/>
      <c r="DB270" s="2" t="n"/>
      <c r="DC270" s="2" t="n"/>
      <c r="DD270" s="2" t="n"/>
      <c r="DE270" s="2" t="n"/>
      <c r="DF270" s="2" t="n"/>
      <c r="DG270" s="2" t="n"/>
      <c r="DH270" s="2" t="n"/>
      <c r="DI270" s="2" t="n"/>
      <c r="DJ270" s="2" t="n"/>
      <c r="DK270" s="2" t="n"/>
      <c r="DL270" s="2" t="n"/>
      <c r="DM270" s="2" t="n"/>
      <c r="DN270" s="2" t="n"/>
      <c r="DO270" s="2" t="n"/>
      <c r="DP270" s="2" t="n"/>
      <c r="DQ270" s="2" t="n"/>
      <c r="DR270" s="2" t="n"/>
      <c r="DS270" s="2" t="n"/>
      <c r="DT270" s="2" t="n"/>
      <c r="DU270" s="2" t="n"/>
      <c r="DV270" s="2" t="n"/>
      <c r="DW270" s="2" t="n"/>
      <c r="DX270" s="2" t="n"/>
      <c r="DY270" s="2" t="n"/>
      <c r="DZ270" s="2" t="n"/>
      <c r="EA270" s="2" t="n"/>
      <c r="EB270" s="2" t="n"/>
      <c r="EC270" s="2" t="n"/>
    </row>
    <row r="271" ht="6.75" customHeight="1" s="118">
      <c r="A271" s="2" t="n"/>
      <c r="B271" s="2" t="n"/>
      <c r="C271" s="2" t="n"/>
      <c r="D271" s="2" t="n"/>
      <c r="E271" s="43" t="n"/>
      <c r="F271" s="43" t="n"/>
      <c r="G271" s="43" t="n"/>
      <c r="H271" s="43" t="n"/>
      <c r="I271" s="43" t="n"/>
      <c r="J271" s="43" t="n"/>
      <c r="K271" s="43"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c r="AQ271" s="2" t="n"/>
      <c r="AR271" s="2" t="n"/>
      <c r="AS271" s="2" t="n"/>
      <c r="AT271" s="2" t="n"/>
      <c r="AU271" s="2" t="n"/>
      <c r="AV271" s="2" t="n"/>
      <c r="AW271" s="2" t="n"/>
      <c r="AX271" s="2" t="n"/>
      <c r="AY271" s="2" t="n"/>
      <c r="AZ271" s="2" t="n"/>
      <c r="BA271" s="2" t="n"/>
      <c r="BB271" s="2" t="n"/>
      <c r="BC271" s="2" t="n"/>
      <c r="BD271" s="2" t="n"/>
      <c r="BE271" s="2" t="n"/>
      <c r="BF271" s="2" t="n"/>
      <c r="BG271" s="2" t="n"/>
      <c r="BH271" s="2" t="n"/>
      <c r="BI271" s="2" t="n"/>
      <c r="BJ271" s="2" t="n"/>
      <c r="BK271" s="2" t="n"/>
      <c r="BL271" s="2" t="n"/>
      <c r="BM271" s="2" t="n"/>
      <c r="BN271" s="2" t="n"/>
      <c r="BO271" s="2" t="n"/>
      <c r="BP271" s="2" t="n"/>
      <c r="BQ271" s="2" t="n"/>
      <c r="BR271" s="2" t="n"/>
      <c r="BS271" s="2" t="n"/>
      <c r="BT271" s="2" t="n"/>
      <c r="BU271" s="2" t="n"/>
      <c r="BV271" s="2" t="n"/>
      <c r="BW271" s="2" t="n"/>
      <c r="BX271" s="2" t="n"/>
      <c r="BY271" s="2" t="n"/>
      <c r="BZ271" s="2" t="n"/>
      <c r="CA271" s="2" t="n"/>
      <c r="CB271" s="2" t="n"/>
      <c r="CC271" s="2" t="n"/>
      <c r="CD271" s="2" t="n"/>
      <c r="CE271" s="2" t="n"/>
      <c r="CF271" s="2" t="n"/>
      <c r="CG271" s="2" t="n"/>
      <c r="CH271" s="2" t="n"/>
      <c r="CI271" s="2" t="n"/>
      <c r="CJ271" s="51" t="inlineStr">
        <is>
          <t xml:space="preserve">    (近畿高等学校統一用紙　  その２ 　  令和７年度改定)　</t>
        </is>
      </c>
      <c r="DV271" s="2" t="n"/>
      <c r="DW271" s="2" t="n"/>
      <c r="DX271" s="2" t="n"/>
      <c r="DY271" s="2" t="n"/>
      <c r="DZ271" s="2" t="n"/>
      <c r="EA271" s="2" t="n"/>
      <c r="EB271" s="2" t="n"/>
      <c r="EC271" s="2" t="n"/>
    </row>
    <row r="272" ht="6.75" customHeight="1" s="118">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c r="AQ272" s="2" t="n"/>
      <c r="AR272" s="2" t="n"/>
      <c r="AS272" s="2" t="n"/>
      <c r="AT272" s="2" t="n"/>
      <c r="AU272" s="2" t="n"/>
      <c r="AV272" s="2" t="n"/>
      <c r="AW272" s="2" t="n"/>
      <c r="AX272" s="2" t="n"/>
      <c r="AY272" s="2" t="n"/>
      <c r="AZ272" s="2" t="n"/>
      <c r="BA272" s="2" t="n"/>
      <c r="BB272" s="2" t="n"/>
      <c r="BC272" s="2" t="n"/>
      <c r="BD272" s="2" t="n"/>
      <c r="BE272" s="2" t="n"/>
      <c r="BF272" s="2" t="n"/>
      <c r="BG272" s="2" t="n"/>
      <c r="BH272" s="2" t="n"/>
      <c r="BI272" s="2" t="n"/>
      <c r="BJ272" s="2" t="n"/>
      <c r="BK272" s="2" t="n"/>
      <c r="BL272" s="2" t="n"/>
      <c r="BM272" s="2" t="n"/>
      <c r="BN272" s="2" t="n"/>
      <c r="BO272" s="2" t="n"/>
      <c r="BP272" s="2" t="n"/>
      <c r="BQ272" s="2" t="n"/>
      <c r="BR272" s="2" t="n"/>
      <c r="BS272" s="2" t="n"/>
      <c r="BT272" s="2" t="n"/>
      <c r="BU272" s="2" t="n"/>
      <c r="BV272" s="2" t="n"/>
      <c r="BW272" s="2" t="n"/>
      <c r="BX272" s="2" t="n"/>
      <c r="BY272" s="2" t="n"/>
      <c r="BZ272" s="2" t="n"/>
      <c r="CA272" s="2" t="n"/>
      <c r="CB272" s="2" t="n"/>
      <c r="CC272" s="2" t="n"/>
      <c r="CD272" s="2" t="n"/>
      <c r="CE272" s="2" t="n"/>
      <c r="CF272" s="2" t="n"/>
      <c r="CG272" s="2" t="n"/>
      <c r="CH272" s="2" t="n"/>
      <c r="CI272" s="2" t="n"/>
      <c r="DV272" s="2" t="n"/>
      <c r="DW272" s="2" t="n"/>
      <c r="DX272" s="2" t="n"/>
      <c r="DY272" s="2" t="n"/>
      <c r="DZ272" s="2" t="n"/>
      <c r="EA272" s="2" t="n"/>
      <c r="EB272" s="2" t="n"/>
      <c r="EC272" s="2" t="n"/>
    </row>
    <row r="273" ht="6.75" customHeight="1" s="118">
      <c r="A273" s="2" t="n"/>
      <c r="B273" s="2" t="n"/>
      <c r="C273" s="3" t="n"/>
      <c r="D273" s="3" t="n"/>
      <c r="E273" s="3" t="n"/>
      <c r="F273" s="3" t="n"/>
      <c r="G273" s="3" t="n"/>
      <c r="H273" s="3" t="n"/>
      <c r="I273" s="3" t="n"/>
      <c r="J273" s="3" t="n"/>
      <c r="K273" s="3" t="n"/>
      <c r="L273" s="3" t="n"/>
      <c r="M273" s="3" t="n"/>
      <c r="N273" s="3" t="n"/>
      <c r="O273" s="3" t="n"/>
      <c r="P273" s="3" t="n"/>
      <c r="Q273" s="3" t="n"/>
      <c r="R273" s="3" t="n"/>
      <c r="S273" s="3" t="n"/>
      <c r="T273" s="3" t="n"/>
      <c r="U273" s="3" t="n"/>
      <c r="V273" s="3" t="n"/>
      <c r="W273" s="3" t="n"/>
      <c r="X273" s="3" t="n"/>
      <c r="Y273" s="3" t="n"/>
      <c r="Z273" s="3" t="n"/>
      <c r="AA273" s="3" t="n"/>
      <c r="AB273" s="3" t="n"/>
      <c r="AC273" s="3" t="n"/>
      <c r="AD273" s="3" t="n"/>
      <c r="AE273" s="3" t="n"/>
      <c r="AF273" s="3" t="n"/>
      <c r="AG273" s="3" t="n"/>
      <c r="AH273" s="3" t="n"/>
      <c r="AI273" s="3" t="n"/>
      <c r="AJ273" s="3" t="n"/>
      <c r="AK273" s="3" t="n"/>
      <c r="AL273" s="3" t="n"/>
      <c r="AM273" s="3" t="n"/>
      <c r="AN273" s="3" t="n"/>
      <c r="AO273" s="3" t="n"/>
      <c r="AP273" s="3" t="n"/>
      <c r="AQ273" s="3" t="n"/>
      <c r="AR273" s="3" t="n"/>
      <c r="AS273" s="2" t="n"/>
      <c r="AT273" s="2" t="n"/>
      <c r="AU273" s="2" t="n"/>
      <c r="AV273" s="2" t="n"/>
      <c r="AW273" s="2" t="n"/>
      <c r="AX273" s="2" t="n"/>
      <c r="AY273" s="2" t="n"/>
      <c r="AZ273" s="2" t="n"/>
      <c r="BA273" s="2" t="n"/>
      <c r="BB273" s="2" t="n"/>
      <c r="BC273" s="2" t="n"/>
      <c r="BD273" s="2" t="n"/>
      <c r="BE273" s="2" t="n"/>
      <c r="BF273" s="2" t="n"/>
      <c r="BG273" s="2" t="n"/>
      <c r="BH273" s="2" t="n"/>
      <c r="BI273" s="2" t="n"/>
      <c r="BJ273" s="2" t="n"/>
      <c r="BK273" s="2" t="n"/>
      <c r="BL273" s="2" t="n"/>
      <c r="BM273" s="2" t="n"/>
      <c r="BN273" s="2" t="n"/>
      <c r="BO273" s="2" t="n"/>
      <c r="BP273" s="2" t="n"/>
      <c r="BQ273" s="2" t="n"/>
      <c r="BR273" s="2" t="n"/>
      <c r="BS273" s="2" t="n"/>
      <c r="BT273" s="2" t="n"/>
      <c r="BU273" s="2" t="n"/>
      <c r="BV273" s="2" t="n"/>
      <c r="BW273" s="2" t="n"/>
      <c r="BX273" s="2" t="n"/>
      <c r="BY273" s="2" t="n"/>
      <c r="BZ273" s="2" t="n"/>
      <c r="CA273" s="2" t="n"/>
      <c r="CB273" s="2" t="n"/>
      <c r="CC273" s="2" t="n"/>
      <c r="CD273" s="2" t="n"/>
      <c r="CE273" s="2" t="n"/>
      <c r="CF273" s="2" t="n"/>
      <c r="CG273" s="2" t="n"/>
      <c r="CH273" s="2" t="n"/>
      <c r="CI273" s="2" t="n"/>
      <c r="CJ273" s="2" t="n"/>
      <c r="CK273" s="2" t="n"/>
      <c r="CL273" s="2" t="n"/>
      <c r="CM273" s="2" t="n"/>
      <c r="CN273" s="2" t="n"/>
      <c r="CO273" s="2" t="n"/>
      <c r="CP273" s="2" t="n"/>
      <c r="CQ273" s="2" t="n"/>
      <c r="CR273" s="2" t="n"/>
      <c r="CS273" s="2" t="n"/>
      <c r="CT273" s="2" t="n"/>
      <c r="CU273" s="2" t="n"/>
      <c r="CV273" s="2" t="n"/>
      <c r="CW273" s="2" t="n"/>
      <c r="CX273" s="2" t="n"/>
      <c r="CY273" s="2" t="n"/>
      <c r="CZ273" s="2" t="n"/>
      <c r="DA273" s="2" t="n"/>
      <c r="DB273" s="2" t="n"/>
      <c r="DC273" s="2" t="n"/>
      <c r="DD273" s="2" t="n"/>
      <c r="DE273" s="2" t="n"/>
      <c r="DF273" s="2" t="n"/>
      <c r="DG273" s="2" t="n"/>
      <c r="DH273" s="2" t="n"/>
      <c r="DI273" s="2" t="n"/>
      <c r="DJ273" s="2" t="n"/>
      <c r="DK273" s="2" t="n"/>
      <c r="DL273" s="2" t="n"/>
      <c r="DM273" s="2" t="n"/>
      <c r="DN273" s="2" t="n"/>
      <c r="DO273" s="2" t="n"/>
      <c r="DP273" s="2" t="n"/>
      <c r="DQ273" s="2" t="n"/>
      <c r="DR273" s="2" t="n"/>
      <c r="DS273" s="2" t="n"/>
      <c r="DT273" s="2" t="n"/>
      <c r="DU273" s="2" t="n"/>
      <c r="DV273" s="2" t="n"/>
      <c r="DW273" s="2" t="n"/>
      <c r="DX273" s="2" t="n"/>
      <c r="DY273" s="2" t="n"/>
      <c r="DZ273" s="2" t="n"/>
      <c r="EA273" s="2" t="n"/>
      <c r="EB273" s="2" t="n"/>
      <c r="EC273" s="2" t="n"/>
    </row>
    <row r="274" ht="6.75" customHeight="1" s="118">
      <c r="A274" s="2" t="n"/>
      <c r="B274" s="2" t="n"/>
      <c r="C274" s="3" t="n"/>
      <c r="D274" s="3" t="n"/>
      <c r="E274" s="3" t="n"/>
      <c r="F274" s="3" t="n"/>
      <c r="G274" s="3" t="n"/>
      <c r="H274" s="3" t="n"/>
      <c r="I274" s="3" t="n"/>
      <c r="J274" s="3" t="n"/>
      <c r="K274" s="3" t="n"/>
      <c r="L274" s="3" t="n"/>
      <c r="M274" s="3" t="n"/>
      <c r="N274" s="3" t="n"/>
      <c r="O274" s="3" t="n"/>
      <c r="P274" s="3" t="n"/>
      <c r="Q274" s="3" t="n"/>
      <c r="R274" s="3" t="n"/>
      <c r="S274" s="3" t="n"/>
      <c r="T274" s="3" t="n"/>
      <c r="U274" s="3" t="n"/>
      <c r="V274" s="3" t="n"/>
      <c r="W274" s="3" t="n"/>
      <c r="X274" s="3" t="n"/>
      <c r="Y274" s="3" t="n"/>
      <c r="Z274" s="3" t="n"/>
      <c r="AA274" s="3" t="n"/>
      <c r="AB274" s="3" t="n"/>
      <c r="AC274" s="3" t="n"/>
      <c r="AD274" s="3" t="n"/>
      <c r="AE274" s="3" t="n"/>
      <c r="AF274" s="3" t="n"/>
      <c r="AG274" s="3" t="n"/>
      <c r="AH274" s="3" t="n"/>
      <c r="AI274" s="3" t="n"/>
      <c r="AJ274" s="3" t="n"/>
      <c r="AK274" s="3" t="n"/>
      <c r="AL274" s="3" t="n"/>
      <c r="AM274" s="3" t="n"/>
      <c r="AN274" s="3" t="n"/>
      <c r="AO274" s="3" t="n"/>
      <c r="AP274" s="3" t="n"/>
      <c r="AQ274" s="3" t="n"/>
      <c r="AR274" s="3" t="n"/>
      <c r="AS274" s="2" t="n"/>
      <c r="AT274" s="2" t="n"/>
      <c r="AU274" s="2" t="n"/>
      <c r="AV274" s="2" t="n"/>
      <c r="AW274" s="2" t="n"/>
      <c r="AX274" s="2" t="n"/>
      <c r="AY274" s="2" t="n"/>
      <c r="AZ274" s="2" t="n"/>
      <c r="BA274" s="2" t="n"/>
      <c r="BB274" s="2" t="n"/>
      <c r="BC274" s="2" t="n"/>
      <c r="BD274" s="2" t="n"/>
      <c r="BE274" s="2" t="n"/>
      <c r="BF274" s="2" t="n"/>
      <c r="BG274" s="2" t="n"/>
      <c r="BH274" s="2" t="n"/>
      <c r="BI274" s="2" t="n"/>
      <c r="BJ274" s="2" t="n"/>
      <c r="BK274" s="2" t="n"/>
      <c r="BL274" s="2" t="n"/>
      <c r="BM274" s="2" t="n"/>
      <c r="BN274" s="2" t="n"/>
      <c r="BO274" s="2" t="n"/>
      <c r="BP274" s="2" t="n"/>
      <c r="BQ274" s="2" t="n"/>
      <c r="BR274" s="2" t="n"/>
      <c r="BS274" s="2" t="n"/>
      <c r="BT274" s="2" t="n"/>
      <c r="BU274" s="2" t="n"/>
      <c r="BV274" s="2" t="n"/>
      <c r="BW274" s="2" t="n"/>
      <c r="BX274" s="2" t="n"/>
      <c r="BY274" s="2" t="n"/>
      <c r="BZ274" s="2" t="n"/>
      <c r="CA274" s="2" t="n"/>
      <c r="CB274" s="2" t="n"/>
      <c r="CC274" s="2" t="n"/>
      <c r="CD274" s="2" t="n"/>
      <c r="CE274" s="2" t="n"/>
      <c r="CF274" s="2" t="n"/>
      <c r="CG274" s="2" t="n"/>
      <c r="CH274" s="2" t="n"/>
      <c r="CI274" s="2" t="n"/>
      <c r="CJ274" s="2" t="n"/>
      <c r="CK274" s="2" t="n"/>
      <c r="CL274" s="2" t="n"/>
      <c r="CM274" s="2" t="n"/>
      <c r="CN274" s="2" t="n"/>
      <c r="CO274" s="2" t="n"/>
      <c r="CP274" s="2" t="n"/>
      <c r="CQ274" s="2" t="n"/>
      <c r="CR274" s="2" t="n"/>
      <c r="CS274" s="2" t="n"/>
      <c r="CT274" s="2" t="n"/>
      <c r="CU274" s="2" t="n"/>
      <c r="CV274" s="2" t="n"/>
      <c r="CW274" s="2" t="n"/>
      <c r="CX274" s="2" t="n"/>
      <c r="CY274" s="2" t="n"/>
      <c r="CZ274" s="2" t="n"/>
      <c r="DA274" s="2" t="n"/>
      <c r="DB274" s="2" t="n"/>
      <c r="DC274" s="2" t="n"/>
      <c r="DD274" s="2" t="n"/>
      <c r="DE274" s="2" t="n"/>
      <c r="DF274" s="2" t="n"/>
      <c r="DG274" s="2" t="n"/>
      <c r="DH274" s="2" t="n"/>
      <c r="DI274" s="2" t="n"/>
      <c r="DJ274" s="2" t="n"/>
      <c r="DK274" s="2" t="n"/>
      <c r="DL274" s="2" t="n"/>
      <c r="DM274" s="2" t="n"/>
      <c r="DN274" s="2" t="n"/>
      <c r="DO274" s="2" t="n"/>
      <c r="DP274" s="2" t="n"/>
      <c r="DQ274" s="2" t="n"/>
      <c r="DR274" s="2" t="n"/>
      <c r="DS274" s="2" t="n"/>
      <c r="DT274" s="2" t="n"/>
      <c r="DU274" s="2" t="n"/>
      <c r="DV274" s="2" t="n"/>
      <c r="DW274" s="2" t="n"/>
      <c r="DX274" s="2" t="n"/>
      <c r="DY274" s="2" t="n"/>
      <c r="DZ274" s="2" t="n"/>
      <c r="EA274" s="2" t="n"/>
      <c r="EB274" s="2" t="n"/>
      <c r="EC274" s="2" t="n"/>
    </row>
    <row r="275" ht="6.75" customHeight="1" s="118">
      <c r="A275" s="2" t="n"/>
      <c r="B275" s="2" t="n"/>
      <c r="C275" s="3" t="n"/>
      <c r="D275" s="3" t="n"/>
      <c r="E275" s="3" t="n"/>
      <c r="F275" s="3" t="n"/>
      <c r="G275" s="3" t="n"/>
      <c r="H275" s="3" t="n"/>
      <c r="I275" s="3" t="n"/>
      <c r="J275" s="3" t="n"/>
      <c r="K275" s="3" t="n"/>
      <c r="L275" s="3" t="n"/>
      <c r="M275" s="3" t="n"/>
      <c r="N275" s="3" t="n"/>
      <c r="O275" s="3" t="n"/>
      <c r="P275" s="3" t="n"/>
      <c r="Q275" s="3" t="n"/>
      <c r="R275" s="3" t="n"/>
      <c r="S275" s="3" t="n"/>
      <c r="T275" s="3" t="n"/>
      <c r="U275" s="3" t="n"/>
      <c r="V275" s="3" t="n"/>
      <c r="W275" s="3" t="n"/>
      <c r="X275" s="3" t="n"/>
      <c r="Y275" s="3" t="n"/>
      <c r="Z275" s="3" t="n"/>
      <c r="AA275" s="3" t="n"/>
      <c r="AB275" s="3" t="n"/>
      <c r="AC275" s="3" t="n"/>
      <c r="AD275" s="3" t="n"/>
      <c r="AE275" s="3" t="n"/>
      <c r="AF275" s="3" t="n"/>
      <c r="AG275" s="3" t="n"/>
      <c r="AH275" s="3" t="n"/>
      <c r="AI275" s="3" t="n"/>
      <c r="AJ275" s="3" t="n"/>
      <c r="AK275" s="3" t="n"/>
      <c r="AL275" s="3" t="n"/>
      <c r="AM275" s="3" t="n"/>
      <c r="AN275" s="3" t="n"/>
      <c r="AO275" s="3" t="n"/>
      <c r="AP275" s="3" t="n"/>
      <c r="AQ275" s="3" t="n"/>
      <c r="AR275" s="3" t="n"/>
      <c r="AS275" s="2" t="n"/>
      <c r="AT275" s="2" t="n"/>
      <c r="AU275" s="2" t="n"/>
      <c r="AV275" s="2" t="n"/>
      <c r="AW275" s="2" t="n"/>
      <c r="AX275" s="2" t="n"/>
      <c r="AY275" s="2" t="n"/>
      <c r="AZ275" s="2" t="n"/>
      <c r="BA275" s="2" t="n"/>
      <c r="BB275" s="2" t="n"/>
      <c r="BC275" s="2" t="n"/>
      <c r="BD275" s="2" t="n"/>
      <c r="BE275" s="2" t="n"/>
      <c r="BF275" s="2" t="n"/>
      <c r="BG275" s="2" t="n"/>
      <c r="BH275" s="2" t="n"/>
      <c r="BI275" s="2" t="n"/>
      <c r="BJ275" s="2" t="n"/>
      <c r="BK275" s="2" t="n"/>
      <c r="BL275" s="2" t="n"/>
      <c r="BM275" s="2" t="n"/>
      <c r="BN275" s="2" t="n"/>
      <c r="BO275" s="2" t="n"/>
      <c r="BP275" s="2" t="n"/>
      <c r="BQ275" s="2" t="n"/>
      <c r="BR275" s="2" t="n"/>
      <c r="BS275" s="2" t="n"/>
      <c r="BT275" s="2" t="n"/>
      <c r="BU275" s="2" t="n"/>
      <c r="BV275" s="2" t="n"/>
      <c r="BW275" s="2" t="n"/>
      <c r="BX275" s="2" t="n"/>
      <c r="BY275" s="2" t="n"/>
      <c r="BZ275" s="2" t="n"/>
      <c r="CA275" s="2" t="n"/>
      <c r="CB275" s="2" t="n"/>
      <c r="CC275" s="2" t="n"/>
      <c r="CD275" s="2" t="n"/>
      <c r="CE275" s="2" t="n"/>
      <c r="CF275" s="2" t="n"/>
      <c r="CG275" s="2" t="n"/>
      <c r="CH275" s="2" t="n"/>
      <c r="CI275" s="2" t="n"/>
      <c r="CJ275" s="2" t="n"/>
      <c r="CK275" s="2" t="n"/>
      <c r="CL275" s="2" t="n"/>
      <c r="CM275" s="2" t="n"/>
      <c r="CN275" s="2" t="n"/>
      <c r="CO275" s="2" t="n"/>
      <c r="CP275" s="2" t="n"/>
      <c r="CQ275" s="2" t="n"/>
      <c r="CR275" s="2" t="n"/>
      <c r="CS275" s="2" t="n"/>
      <c r="CT275" s="2" t="n"/>
      <c r="CU275" s="2" t="n"/>
      <c r="CV275" s="2" t="n"/>
      <c r="CW275" s="2" t="n"/>
      <c r="CX275" s="2" t="n"/>
      <c r="CY275" s="2" t="n"/>
      <c r="CZ275" s="2" t="n"/>
      <c r="DA275" s="2" t="n"/>
      <c r="DB275" s="2" t="n"/>
      <c r="DC275" s="2" t="n"/>
      <c r="DD275" s="2" t="n"/>
      <c r="DE275" s="2" t="n"/>
      <c r="DF275" s="2" t="n"/>
      <c r="DG275" s="2" t="n"/>
      <c r="DH275" s="2" t="n"/>
      <c r="DI275" s="2" t="n"/>
      <c r="DJ275" s="2" t="n"/>
      <c r="DK275" s="2" t="n"/>
      <c r="DL275" s="2" t="n"/>
      <c r="DM275" s="2" t="n"/>
      <c r="DN275" s="2" t="n"/>
      <c r="DO275" s="2" t="n"/>
      <c r="DP275" s="2" t="n"/>
      <c r="DQ275" s="2" t="n"/>
      <c r="DR275" s="2" t="n"/>
      <c r="DS275" s="2" t="n"/>
      <c r="DT275" s="2" t="n"/>
      <c r="DU275" s="2" t="n"/>
      <c r="DV275" s="2" t="n"/>
      <c r="DW275" s="2" t="n"/>
      <c r="DX275" s="2" t="n"/>
      <c r="DY275" s="2" t="n"/>
      <c r="DZ275" s="2" t="n"/>
      <c r="EA275" s="2" t="n"/>
      <c r="EB275" s="2" t="n"/>
      <c r="EC275" s="2" t="n"/>
    </row>
    <row r="276" ht="6.75" customHeight="1" s="118">
      <c r="A276" s="2" t="n"/>
      <c r="B276" s="2" t="n"/>
      <c r="C276" s="3" t="n"/>
      <c r="D276" s="3" t="n"/>
      <c r="E276" s="3" t="n"/>
      <c r="F276" s="3" t="n"/>
      <c r="G276" s="3" t="n"/>
      <c r="H276" s="3" t="n"/>
      <c r="I276" s="3" t="n"/>
      <c r="J276" s="114" t="inlineStr">
        <is>
          <t xml:space="preserve">  履 　   歴　    書</t>
        </is>
      </c>
      <c r="AN276" s="3" t="n"/>
      <c r="AO276" s="3" t="n"/>
      <c r="AP276" s="3" t="n"/>
      <c r="AQ276" s="3" t="n"/>
      <c r="AR276" s="3" t="n"/>
      <c r="AS276" s="2" t="n"/>
      <c r="AT276" s="2" t="n"/>
      <c r="AU276" s="2" t="n"/>
      <c r="AV276" s="2" t="n"/>
      <c r="AW276" s="2" t="n"/>
      <c r="AX276" s="2" t="n"/>
      <c r="AY276" s="2" t="n"/>
      <c r="AZ276" s="2" t="n"/>
      <c r="BA276" s="2" t="n"/>
      <c r="BB276" s="2" t="n"/>
      <c r="BC276" s="2" t="n"/>
      <c r="BD276" s="2" t="n"/>
      <c r="BE276" s="2" t="n"/>
      <c r="BF276" s="2" t="n"/>
      <c r="BG276" s="2" t="n"/>
      <c r="BH276" s="2" t="n"/>
      <c r="BI276" s="2" t="n"/>
      <c r="BJ276" s="2" t="n"/>
      <c r="BK276" s="2" t="n"/>
      <c r="BL276" s="2" t="n"/>
      <c r="BM276" s="2" t="n"/>
      <c r="BN276" s="2" t="n"/>
      <c r="BO276" s="2" t="n"/>
      <c r="BP276" s="2" t="n"/>
      <c r="BQ276" s="2" t="n"/>
      <c r="BR276" s="2" t="n"/>
      <c r="BS276" s="2" t="n"/>
      <c r="BT276" s="2" t="n"/>
      <c r="BU276" s="2" t="n"/>
      <c r="BV276" s="2" t="n"/>
      <c r="BW276" s="2" t="n"/>
      <c r="BX276" s="2" t="n"/>
      <c r="BY276" s="2" t="n"/>
      <c r="BZ276" s="2" t="n"/>
      <c r="CA276" s="2" t="n"/>
      <c r="CB276" s="2" t="n"/>
      <c r="CC276" s="2" t="n"/>
      <c r="CD276" s="2" t="n"/>
      <c r="CE276" s="2" t="n"/>
      <c r="CF276" s="2" t="n"/>
      <c r="CG276" s="2" t="n"/>
      <c r="CH276" s="2" t="n"/>
      <c r="CI276" s="2" t="n"/>
      <c r="CJ276" s="2" t="n"/>
      <c r="CK276" s="2" t="n"/>
      <c r="CL276" s="2" t="n"/>
      <c r="CM276" s="2" t="n"/>
      <c r="CN276" s="2" t="n"/>
      <c r="CO276" s="2" t="n"/>
      <c r="CP276" s="2" t="n"/>
      <c r="CQ276" s="2" t="n"/>
      <c r="CR276" s="2" t="n"/>
      <c r="CS276" s="2" t="n"/>
      <c r="CT276" s="2" t="n"/>
      <c r="CU276" s="2" t="n"/>
      <c r="CV276" s="2" t="n"/>
      <c r="CW276" s="2" t="n"/>
      <c r="CX276" s="2" t="n"/>
      <c r="CY276" s="2" t="n"/>
      <c r="CZ276" s="2" t="n"/>
      <c r="DA276" s="2" t="n"/>
      <c r="DB276" s="2" t="n"/>
      <c r="DC276" s="2" t="n"/>
      <c r="DD276" s="2" t="n"/>
      <c r="DE276" s="2" t="n"/>
      <c r="DF276" s="2" t="n"/>
      <c r="DG276" s="2" t="n"/>
      <c r="DH276" s="2" t="n"/>
      <c r="DI276" s="2" t="n"/>
      <c r="DJ276" s="2" t="n"/>
      <c r="DK276" s="2" t="n"/>
      <c r="DL276" s="2" t="n"/>
      <c r="DM276" s="2" t="n"/>
      <c r="DN276" s="2" t="n"/>
      <c r="DO276" s="2" t="n"/>
      <c r="DP276" s="2" t="n"/>
      <c r="DQ276" s="2" t="n"/>
      <c r="DR276" s="2" t="n"/>
      <c r="DS276" s="2" t="n"/>
      <c r="DT276" s="2" t="n"/>
      <c r="DU276" s="2" t="n"/>
      <c r="DV276" s="2" t="n"/>
      <c r="DW276" s="2" t="n"/>
      <c r="DX276" s="2" t="n"/>
      <c r="DY276" s="2" t="n"/>
      <c r="DZ276" s="2" t="n"/>
      <c r="EA276" s="2" t="n"/>
      <c r="EB276" s="2" t="n"/>
      <c r="EC276" s="2" t="n"/>
    </row>
    <row r="277" ht="6.75" customHeight="1" s="118">
      <c r="A277" s="2" t="n"/>
      <c r="B277" s="2" t="n"/>
      <c r="C277" s="3" t="n"/>
      <c r="D277" s="3" t="n"/>
      <c r="E277" s="3" t="n"/>
      <c r="F277" s="3" t="n"/>
      <c r="G277" s="3" t="n"/>
      <c r="H277" s="3" t="n"/>
      <c r="I277" s="3" t="n"/>
      <c r="AN277" s="3" t="n"/>
      <c r="AO277" s="3" t="n"/>
      <c r="AP277" s="3" t="n"/>
      <c r="AQ277" s="3" t="n"/>
      <c r="AR277" s="3" t="n"/>
      <c r="AS277" s="2" t="n"/>
      <c r="AT277" s="2" t="n"/>
      <c r="AU277" s="2" t="n"/>
      <c r="AV277" s="2" t="n"/>
      <c r="AW277" s="2" t="n"/>
      <c r="AX277" s="2" t="n"/>
      <c r="AY277" s="2" t="n"/>
      <c r="AZ277" s="2" t="n"/>
      <c r="BA277" s="2" t="n"/>
      <c r="BB277" s="2" t="n"/>
      <c r="BC277" s="2" t="n"/>
      <c r="BD277" s="2" t="n"/>
      <c r="BE277" s="2" t="n"/>
      <c r="BF277" s="2" t="n"/>
      <c r="BG277" s="2" t="n"/>
      <c r="BH277" s="2" t="n"/>
      <c r="BI277" s="2" t="n"/>
      <c r="BJ277" s="2" t="n"/>
      <c r="BK277" s="2" t="n"/>
      <c r="BL277" s="2" t="n"/>
      <c r="BM277" s="2" t="n"/>
      <c r="BN277" s="2" t="n"/>
      <c r="BO277" s="2" t="n"/>
      <c r="BP277" s="2" t="n"/>
      <c r="BQ277" s="2" t="n"/>
      <c r="BR277" s="2" t="n"/>
      <c r="BS277" s="2" t="n"/>
      <c r="BT277" s="2" t="n"/>
      <c r="BU277" s="2" t="n"/>
      <c r="BV277" s="2" t="n"/>
      <c r="BW277" s="2" t="n"/>
      <c r="BX277" s="2" t="n"/>
      <c r="BY277" s="2" t="n"/>
      <c r="BZ277" s="2" t="n"/>
      <c r="CA277" s="2" t="n"/>
      <c r="CB277" s="2" t="n"/>
      <c r="CC277" s="2" t="n"/>
      <c r="CD277" s="2" t="n"/>
      <c r="CE277" s="2" t="n"/>
      <c r="CF277" s="2" t="n"/>
      <c r="CG277" s="2" t="n"/>
      <c r="CH277" s="2" t="n"/>
      <c r="CI277" s="2" t="n"/>
      <c r="CJ277" s="2" t="n"/>
      <c r="CK277" s="2" t="n"/>
      <c r="CL277" s="2" t="n"/>
      <c r="CM277" s="2" t="n"/>
      <c r="CN277" s="2" t="n"/>
      <c r="CO277" s="2" t="n"/>
      <c r="CP277" s="2" t="n"/>
      <c r="CQ277" s="2" t="n"/>
      <c r="CR277" s="2" t="n"/>
      <c r="CS277" s="2" t="n"/>
      <c r="CT277" s="2" t="n"/>
      <c r="CU277" s="2" t="n"/>
      <c r="CV277" s="2" t="n"/>
      <c r="CW277" s="2" t="n"/>
      <c r="CX277" s="2" t="n"/>
      <c r="CY277" s="2" t="n"/>
      <c r="CZ277" s="2" t="n"/>
      <c r="DA277" s="2" t="n"/>
      <c r="DB277" s="2" t="n"/>
      <c r="DC277" s="2" t="n"/>
      <c r="DD277" s="2" t="n"/>
      <c r="DE277" s="2" t="n"/>
      <c r="DF277" s="2" t="n"/>
      <c r="DG277" s="2" t="n"/>
      <c r="DH277" s="2" t="n"/>
      <c r="DI277" s="2" t="n"/>
      <c r="DJ277" s="2" t="n"/>
      <c r="DK277" s="2" t="n"/>
      <c r="DL277" s="2" t="n"/>
      <c r="DM277" s="2" t="n"/>
      <c r="DN277" s="2" t="n"/>
      <c r="DO277" s="2" t="n"/>
      <c r="DP277" s="2" t="n"/>
      <c r="DQ277" s="2" t="n"/>
      <c r="DR277" s="2" t="n"/>
      <c r="DS277" s="2" t="n"/>
      <c r="DT277" s="2" t="n"/>
      <c r="DU277" s="2" t="n"/>
      <c r="DV277" s="2" t="n"/>
      <c r="DW277" s="2" t="n"/>
      <c r="DX277" s="2" t="n"/>
      <c r="DY277" s="2" t="n"/>
      <c r="DZ277" s="2" t="n"/>
      <c r="EA277" s="2" t="n"/>
      <c r="EB277" s="2" t="n"/>
      <c r="EC277" s="2" t="n"/>
    </row>
    <row r="278" ht="4.5" customHeight="1" s="118">
      <c r="A278" s="2" t="n"/>
      <c r="B278" s="2" t="n"/>
      <c r="C278" s="2" t="n"/>
      <c r="D278" s="2" t="n"/>
      <c r="E278" s="2" t="n"/>
      <c r="F278" s="2" t="n"/>
      <c r="G278" s="2" t="n"/>
      <c r="H278" s="2" t="n"/>
      <c r="I278" s="2" t="n"/>
      <c r="AN278" s="3" t="n"/>
      <c r="AO278" s="2" t="n"/>
      <c r="AP278" s="2" t="n"/>
      <c r="AQ278" s="2" t="n"/>
      <c r="AR278" s="2" t="n"/>
      <c r="AS278" s="2" t="n"/>
      <c r="AT278" s="2" t="n"/>
      <c r="AU278" s="2" t="n"/>
      <c r="AV278" s="4" t="n"/>
      <c r="AW278" s="5" t="n"/>
      <c r="AX278" s="5" t="n"/>
      <c r="AY278" s="5" t="n"/>
      <c r="AZ278" s="5" t="n"/>
      <c r="BA278" s="5" t="n"/>
      <c r="BB278" s="5" t="n"/>
      <c r="BC278" s="5" t="n"/>
      <c r="BD278" s="5" t="n"/>
      <c r="BE278" s="5" t="n"/>
      <c r="BF278" s="5" t="n"/>
      <c r="BG278" s="5" t="n"/>
      <c r="BH278" s="5" t="n"/>
      <c r="BI278" s="6" t="n"/>
      <c r="BJ278" s="7" t="n"/>
      <c r="BK278" s="2" t="n"/>
      <c r="BL278" s="2" t="n"/>
      <c r="BM278" s="2" t="n"/>
      <c r="BN278" s="2" t="n"/>
      <c r="BO278" s="2" t="n"/>
      <c r="BP278" s="139" t="inlineStr">
        <is>
          <t xml:space="preserve">資 　格  等      </t>
        </is>
      </c>
      <c r="BQ278" s="140" t="n"/>
      <c r="BR278" s="140" t="n"/>
      <c r="BS278" s="140" t="n"/>
      <c r="BT278" s="140" t="n"/>
      <c r="BU278" s="140" t="n"/>
      <c r="BV278" s="141" t="n"/>
      <c r="BW278" s="142" t="inlineStr">
        <is>
          <t>取  得  年  月</t>
        </is>
      </c>
      <c r="BX278" s="140" t="n"/>
      <c r="BY278" s="140" t="n"/>
      <c r="BZ278" s="140" t="n"/>
      <c r="CA278" s="140" t="n"/>
      <c r="CB278" s="140" t="n"/>
      <c r="CC278" s="140" t="n"/>
      <c r="CD278" s="140" t="n"/>
      <c r="CE278" s="140" t="n"/>
      <c r="CF278" s="140" t="n"/>
      <c r="CG278" s="141" t="n"/>
      <c r="CH278" s="142" t="inlineStr">
        <is>
          <t>資       格       等       の       名       称</t>
        </is>
      </c>
      <c r="CI278" s="140" t="n"/>
      <c r="CJ278" s="140" t="n"/>
      <c r="CK278" s="140" t="n"/>
      <c r="CL278" s="140" t="n"/>
      <c r="CM278" s="140" t="n"/>
      <c r="CN278" s="140" t="n"/>
      <c r="CO278" s="140" t="n"/>
      <c r="CP278" s="140" t="n"/>
      <c r="CQ278" s="140" t="n"/>
      <c r="CR278" s="140" t="n"/>
      <c r="CS278" s="140" t="n"/>
      <c r="CT278" s="140" t="n"/>
      <c r="CU278" s="140" t="n"/>
      <c r="CV278" s="140" t="n"/>
      <c r="CW278" s="140" t="n"/>
      <c r="CX278" s="140" t="n"/>
      <c r="CY278" s="140" t="n"/>
      <c r="CZ278" s="140" t="n"/>
      <c r="DA278" s="140" t="n"/>
      <c r="DB278" s="140" t="n"/>
      <c r="DC278" s="140" t="n"/>
      <c r="DD278" s="140" t="n"/>
      <c r="DE278" s="140" t="n"/>
      <c r="DF278" s="140" t="n"/>
      <c r="DG278" s="140" t="n"/>
      <c r="DH278" s="140" t="n"/>
      <c r="DI278" s="140" t="n"/>
      <c r="DJ278" s="140" t="n"/>
      <c r="DK278" s="140" t="n"/>
      <c r="DL278" s="140" t="n"/>
      <c r="DM278" s="140" t="n"/>
      <c r="DN278" s="140" t="n"/>
      <c r="DO278" s="140" t="n"/>
      <c r="DP278" s="140" t="n"/>
      <c r="DQ278" s="140" t="n"/>
      <c r="DR278" s="140" t="n"/>
      <c r="DS278" s="140" t="n"/>
      <c r="DT278" s="140" t="n"/>
      <c r="DU278" s="141" t="n"/>
      <c r="DV278" s="2" t="n"/>
      <c r="DW278" s="2" t="n"/>
      <c r="DX278" s="2" t="n"/>
      <c r="DY278" s="2" t="n"/>
      <c r="DZ278" s="2" t="n"/>
      <c r="EA278" s="2" t="n"/>
      <c r="EB278" s="2" t="n"/>
      <c r="EC278" s="2" t="n"/>
    </row>
    <row r="279" ht="6.75" customHeight="1" s="118">
      <c r="A279" s="2" t="n"/>
      <c r="B279" s="2" t="n"/>
      <c r="C279" s="2" t="n"/>
      <c r="D279" s="2" t="n"/>
      <c r="E279" s="2" t="n"/>
      <c r="F279" s="2" t="n"/>
      <c r="G279" s="2" t="n"/>
      <c r="H279" s="2" t="n"/>
      <c r="I279" s="2" t="n"/>
      <c r="AN279" s="3" t="n"/>
      <c r="AO279" s="2" t="n"/>
      <c r="AP279" s="2" t="n"/>
      <c r="AQ279" s="2" t="n"/>
      <c r="AR279" s="2" t="n"/>
      <c r="AS279" s="2" t="n"/>
      <c r="AT279" s="2" t="n"/>
      <c r="AU279" s="2" t="n"/>
      <c r="AV279" s="7" t="n"/>
      <c r="AW279" s="2" t="n"/>
      <c r="AX279" s="2" t="n"/>
      <c r="AY279" s="2" t="n"/>
      <c r="AZ279" s="2" t="n"/>
      <c r="BA279" s="2" t="n"/>
      <c r="BB279" s="2" t="n"/>
      <c r="BC279" s="2" t="n"/>
      <c r="BD279" s="2" t="n"/>
      <c r="BE279" s="2" t="n"/>
      <c r="BF279" s="2" t="n"/>
      <c r="BG279" s="2" t="n"/>
      <c r="BH279" s="2" t="n"/>
      <c r="BI279" s="8" t="n"/>
      <c r="BJ279" s="7" t="n"/>
      <c r="BK279" s="2" t="n"/>
      <c r="BL279" s="2" t="n"/>
      <c r="BM279" s="2" t="n"/>
      <c r="BN279" s="2" t="n"/>
      <c r="BO279" s="2" t="n"/>
      <c r="BP279" s="143" t="n"/>
      <c r="BV279" s="144" t="n"/>
      <c r="BW279" s="143" t="n"/>
      <c r="CG279" s="144" t="n"/>
      <c r="CH279" s="143" t="n"/>
      <c r="DU279" s="144" t="n"/>
      <c r="DV279" s="2" t="n"/>
      <c r="DW279" s="2" t="n"/>
      <c r="DX279" s="2" t="n"/>
      <c r="DY279" s="2" t="n"/>
      <c r="DZ279" s="2" t="n"/>
      <c r="EA279" s="2" t="n"/>
      <c r="EB279" s="2" t="n"/>
      <c r="EC279" s="2" t="n"/>
    </row>
    <row r="280" ht="6.75" customHeight="1" s="118">
      <c r="A280" s="2" t="n"/>
      <c r="B280" s="2" t="n"/>
      <c r="C280" s="2" t="n"/>
      <c r="D280" s="2" t="n"/>
      <c r="E280" s="2" t="n"/>
      <c r="F280" s="2" t="n"/>
      <c r="G280" s="2" t="n"/>
      <c r="H280" s="2" t="n"/>
      <c r="I280" s="2" t="n"/>
      <c r="J280" s="2" t="n"/>
      <c r="K280" s="2" t="n"/>
      <c r="L280" s="2" t="n"/>
      <c r="M280" s="2" t="n"/>
      <c r="N280" s="3" t="n"/>
      <c r="O280" s="3" t="n"/>
      <c r="P280" s="3" t="n"/>
      <c r="Q280" s="3" t="n"/>
      <c r="R280" s="3" t="n"/>
      <c r="S280" s="3" t="n"/>
      <c r="T280" s="3" t="n"/>
      <c r="U280" s="3" t="n"/>
      <c r="V280" s="3" t="n"/>
      <c r="W280" s="3" t="n"/>
      <c r="X280" s="3" t="n"/>
      <c r="Y280" s="3" t="n"/>
      <c r="Z280" s="3" t="n"/>
      <c r="AA280" s="3" t="n"/>
      <c r="AB280" s="3" t="n"/>
      <c r="AC280" s="3" t="n"/>
      <c r="AD280" s="3" t="n"/>
      <c r="AE280" s="3" t="n"/>
      <c r="AF280" s="3" t="n"/>
      <c r="AG280" s="3" t="n"/>
      <c r="AH280" s="3" t="n"/>
      <c r="AI280" s="3" t="n"/>
      <c r="AJ280" s="3" t="n"/>
      <c r="AK280" s="3" t="n"/>
      <c r="AL280" s="3" t="n"/>
      <c r="AM280" s="3" t="n"/>
      <c r="AN280" s="2" t="n"/>
      <c r="AO280" s="2" t="n"/>
      <c r="AP280" s="2" t="n"/>
      <c r="AQ280" s="2" t="n"/>
      <c r="AR280" s="2" t="n"/>
      <c r="AS280" s="2" t="n"/>
      <c r="AT280" s="2" t="n"/>
      <c r="AU280" s="2" t="n"/>
      <c r="AV280" s="7" t="n"/>
      <c r="AW280" s="2" t="n"/>
      <c r="AX280" s="2" t="n"/>
      <c r="AY280" s="2" t="n"/>
      <c r="AZ280" s="2" t="n"/>
      <c r="BA280" s="2" t="n"/>
      <c r="BB280" s="2" t="n"/>
      <c r="BC280" s="2" t="n"/>
      <c r="BD280" s="2" t="n"/>
      <c r="BE280" s="2" t="n"/>
      <c r="BF280" s="2" t="n"/>
      <c r="BG280" s="2" t="n"/>
      <c r="BH280" s="2" t="n"/>
      <c r="BI280" s="8" t="n"/>
      <c r="BJ280" s="7" t="n"/>
      <c r="BK280" s="2" t="n"/>
      <c r="BL280" s="2" t="n"/>
      <c r="BM280" s="2" t="n"/>
      <c r="BN280" s="2" t="n"/>
      <c r="BO280" s="2" t="n"/>
      <c r="BP280" s="143" t="n"/>
      <c r="BV280" s="144" t="n"/>
      <c r="BW280" s="143" t="n"/>
      <c r="CG280" s="144" t="n"/>
      <c r="CH280" s="143" t="n"/>
      <c r="DU280" s="144" t="n"/>
      <c r="DV280" s="2" t="n"/>
      <c r="DW280" s="2" t="n"/>
      <c r="DX280" s="2" t="n"/>
      <c r="DY280" s="2" t="n"/>
      <c r="DZ280" s="2" t="n"/>
      <c r="EA280" s="2" t="n"/>
      <c r="EB280" s="2" t="n"/>
      <c r="EC280" s="2" t="n"/>
    </row>
    <row r="281" ht="6.75" customHeight="1" s="118">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95" t="inlineStr">
        <is>
          <t>令和</t>
        </is>
      </c>
      <c r="AD281" s="145">
        <f>IF(N(設定!$B$3)=0,"",YEAR(設定!$B$3)-2018)</f>
        <v/>
      </c>
      <c r="AG281" s="95" t="inlineStr">
        <is>
          <t>年</t>
        </is>
      </c>
      <c r="AI281" s="145">
        <f>IF(N(設定!$B$3)=0,"",MONTH(設定!$B$3))</f>
        <v/>
      </c>
      <c r="AL281" s="95" t="inlineStr">
        <is>
          <t>月</t>
        </is>
      </c>
      <c r="AN281" s="145">
        <f>IF(N(設定!$B$3)=0,"",DAY(設定!$B$3))</f>
        <v/>
      </c>
      <c r="AP281" s="95" t="inlineStr">
        <is>
          <t>日現在</t>
        </is>
      </c>
      <c r="AU281" s="12" t="n"/>
      <c r="AV281" s="7" t="n"/>
      <c r="AW281" s="2" t="n"/>
      <c r="AX281" s="2" t="n"/>
      <c r="AY281" s="2" t="n"/>
      <c r="AZ281" s="2" t="n"/>
      <c r="BA281" s="2" t="n"/>
      <c r="BB281" s="2" t="n"/>
      <c r="BC281" s="2" t="n"/>
      <c r="BD281" s="2" t="n"/>
      <c r="BE281" s="2" t="n"/>
      <c r="BF281" s="2" t="n"/>
      <c r="BG281" s="2" t="n"/>
      <c r="BH281" s="2" t="n"/>
      <c r="BI281" s="8" t="n"/>
      <c r="BJ281" s="7" t="n"/>
      <c r="BK281" s="2" t="n"/>
      <c r="BL281" s="2" t="n"/>
      <c r="BM281" s="2" t="n"/>
      <c r="BN281" s="2" t="n"/>
      <c r="BO281" s="2" t="n"/>
      <c r="BP281" s="143" t="n"/>
      <c r="BV281" s="144" t="n"/>
      <c r="BW281" s="146" t="n"/>
      <c r="BX281" s="147" t="n"/>
      <c r="BY281" s="147" t="n"/>
      <c r="BZ281" s="147" t="n"/>
      <c r="CA281" s="147" t="n"/>
      <c r="CB281" s="147" t="n"/>
      <c r="CC281" s="147" t="n"/>
      <c r="CD281" s="147" t="n"/>
      <c r="CE281" s="147" t="n"/>
      <c r="CF281" s="147" t="n"/>
      <c r="CG281" s="148" t="n"/>
      <c r="CH281" s="146" t="n"/>
      <c r="CI281" s="147" t="n"/>
      <c r="CJ281" s="147" t="n"/>
      <c r="CK281" s="147" t="n"/>
      <c r="CL281" s="147" t="n"/>
      <c r="CM281" s="147" t="n"/>
      <c r="CN281" s="147" t="n"/>
      <c r="CO281" s="147" t="n"/>
      <c r="CP281" s="147" t="n"/>
      <c r="CQ281" s="147" t="n"/>
      <c r="CR281" s="147" t="n"/>
      <c r="CS281" s="147" t="n"/>
      <c r="CT281" s="147" t="n"/>
      <c r="CU281" s="147" t="n"/>
      <c r="CV281" s="147" t="n"/>
      <c r="CW281" s="147" t="n"/>
      <c r="CX281" s="147" t="n"/>
      <c r="CY281" s="147" t="n"/>
      <c r="CZ281" s="147" t="n"/>
      <c r="DA281" s="147" t="n"/>
      <c r="DB281" s="147" t="n"/>
      <c r="DC281" s="147" t="n"/>
      <c r="DD281" s="147" t="n"/>
      <c r="DE281" s="147" t="n"/>
      <c r="DF281" s="147" t="n"/>
      <c r="DG281" s="147" t="n"/>
      <c r="DH281" s="147" t="n"/>
      <c r="DI281" s="147" t="n"/>
      <c r="DJ281" s="147" t="n"/>
      <c r="DK281" s="147" t="n"/>
      <c r="DL281" s="147" t="n"/>
      <c r="DM281" s="147" t="n"/>
      <c r="DN281" s="147" t="n"/>
      <c r="DO281" s="147" t="n"/>
      <c r="DP281" s="147" t="n"/>
      <c r="DQ281" s="147" t="n"/>
      <c r="DR281" s="147" t="n"/>
      <c r="DS281" s="147" t="n"/>
      <c r="DT281" s="147" t="n"/>
      <c r="DU281" s="148" t="n"/>
      <c r="DV281" s="2" t="n"/>
      <c r="DW281" s="2" t="n"/>
      <c r="DX281" s="2" t="n"/>
      <c r="DY281" s="2" t="n"/>
      <c r="DZ281" s="2" t="n"/>
      <c r="EA281" s="2" t="n"/>
      <c r="EB281" s="2" t="n"/>
      <c r="EC281" s="2" t="n"/>
    </row>
    <row r="282" ht="6.75" customHeight="1" s="118">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AU282" s="12" t="n"/>
      <c r="AV282" s="7" t="n"/>
      <c r="AW282" s="48" t="inlineStr">
        <is>
          <t>写真をはる位置</t>
        </is>
      </c>
      <c r="BI282" s="8" t="n"/>
      <c r="BJ282" s="7" t="n"/>
      <c r="BK282" s="2" t="n"/>
      <c r="BL282" s="2" t="n"/>
      <c r="BM282" s="2" t="n"/>
      <c r="BN282" s="2" t="n"/>
      <c r="BO282" s="2" t="n"/>
      <c r="BP282" s="143" t="n"/>
      <c r="BV282" s="144" t="n"/>
      <c r="BW282" s="149">
        <f>計算!$O$6</f>
        <v/>
      </c>
      <c r="CG282" s="144" t="n"/>
      <c r="CH282" s="150">
        <f>計算!$P$6</f>
        <v/>
      </c>
      <c r="DU282" s="144" t="n"/>
      <c r="DV282" s="2" t="n"/>
      <c r="DW282" s="2" t="n"/>
      <c r="DX282" s="2" t="n"/>
      <c r="DY282" s="2" t="n"/>
      <c r="DZ282" s="2" t="n"/>
      <c r="EA282" s="2" t="n"/>
      <c r="EB282" s="2" t="n"/>
      <c r="EC282" s="2" t="n"/>
    </row>
    <row r="283" ht="6.75" customHeight="1" s="118">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147" t="n"/>
      <c r="AA283" s="147" t="n"/>
      <c r="AB283" s="147" t="n"/>
      <c r="AC283" s="147" t="n"/>
      <c r="AD283" s="147" t="n"/>
      <c r="AE283" s="147" t="n"/>
      <c r="AF283" s="147" t="n"/>
      <c r="AG283" s="147" t="n"/>
      <c r="AH283" s="147" t="n"/>
      <c r="AI283" s="147" t="n"/>
      <c r="AJ283" s="147" t="n"/>
      <c r="AK283" s="147" t="n"/>
      <c r="AL283" s="147" t="n"/>
      <c r="AM283" s="147" t="n"/>
      <c r="AN283" s="147" t="n"/>
      <c r="AO283" s="147" t="n"/>
      <c r="AP283" s="147" t="n"/>
      <c r="AQ283" s="147" t="n"/>
      <c r="AR283" s="147" t="n"/>
      <c r="AS283" s="147" t="n"/>
      <c r="AT283" s="147" t="n"/>
      <c r="AU283" s="12" t="n"/>
      <c r="AV283" s="7" t="n"/>
      <c r="BI283" s="8" t="n"/>
      <c r="BJ283" s="7" t="n"/>
      <c r="BK283" s="2" t="n"/>
      <c r="BL283" s="2" t="n"/>
      <c r="BM283" s="2" t="n"/>
      <c r="BN283" s="2" t="n"/>
      <c r="BO283" s="2" t="n"/>
      <c r="BP283" s="143" t="n"/>
      <c r="BV283" s="144" t="n"/>
      <c r="BW283" s="143" t="n"/>
      <c r="CG283" s="144" t="n"/>
      <c r="DU283" s="144" t="n"/>
      <c r="DV283" s="2" t="n"/>
      <c r="DW283" s="2" t="n"/>
      <c r="DX283" s="2" t="n"/>
      <c r="DY283" s="2" t="n"/>
      <c r="DZ283" s="2" t="n"/>
      <c r="EA283" s="2" t="n"/>
      <c r="EB283" s="2" t="n"/>
      <c r="EC283" s="2" t="n"/>
    </row>
    <row r="284" ht="6.75" customHeight="1" s="118">
      <c r="A284" s="2" t="n"/>
      <c r="B284" s="2" t="n"/>
      <c r="C284" s="2" t="n"/>
      <c r="D284" s="2" t="n"/>
      <c r="E284" s="142" t="inlineStr">
        <is>
          <t>ふ り が な</t>
        </is>
      </c>
      <c r="F284" s="140" t="n"/>
      <c r="G284" s="140" t="n"/>
      <c r="H284" s="140" t="n"/>
      <c r="I284" s="140" t="n"/>
      <c r="J284" s="140" t="n"/>
      <c r="K284" s="141" t="n"/>
      <c r="L284" s="151">
        <f>計算!$C$6</f>
        <v/>
      </c>
      <c r="M284" s="140" t="n"/>
      <c r="N284" s="140" t="n"/>
      <c r="O284" s="140" t="n"/>
      <c r="P284" s="140" t="n"/>
      <c r="Q284" s="140" t="n"/>
      <c r="R284" s="140" t="n"/>
      <c r="S284" s="140" t="n"/>
      <c r="T284" s="140" t="n"/>
      <c r="U284" s="140" t="n"/>
      <c r="V284" s="140" t="n"/>
      <c r="W284" s="140" t="n"/>
      <c r="X284" s="140" t="n"/>
      <c r="Y284" s="140" t="n"/>
      <c r="Z284" s="140" t="n"/>
      <c r="AA284" s="140" t="n"/>
      <c r="AB284" s="140" t="n"/>
      <c r="AC284" s="140" t="n"/>
      <c r="AD284" s="140" t="n"/>
      <c r="AE284" s="140" t="n"/>
      <c r="AF284" s="140" t="n"/>
      <c r="AG284" s="140" t="n"/>
      <c r="AH284" s="140" t="n"/>
      <c r="AI284" s="140" t="n"/>
      <c r="AJ284" s="140" t="n"/>
      <c r="AK284" s="140" t="n"/>
      <c r="AL284" s="140" t="n"/>
      <c r="AM284" s="140" t="n"/>
      <c r="AN284" s="140" t="n"/>
      <c r="AO284" s="140" t="n"/>
      <c r="AP284" s="140" t="n"/>
      <c r="AQ284" s="140" t="n"/>
      <c r="AR284" s="140" t="n"/>
      <c r="AS284" s="140" t="n"/>
      <c r="AT284" s="141" t="n"/>
      <c r="AU284" s="8" t="n"/>
      <c r="AV284" s="7" t="n"/>
      <c r="AW284" s="2" t="n"/>
      <c r="AX284" s="2" t="n"/>
      <c r="AY284" s="2" t="n"/>
      <c r="AZ284" s="2" t="n"/>
      <c r="BA284" s="2" t="n"/>
      <c r="BB284" s="2" t="n"/>
      <c r="BC284" s="2" t="n"/>
      <c r="BD284" s="2" t="n"/>
      <c r="BE284" s="2" t="n"/>
      <c r="BF284" s="2" t="n"/>
      <c r="BG284" s="2" t="n"/>
      <c r="BH284" s="2" t="n"/>
      <c r="BI284" s="8" t="n"/>
      <c r="BJ284" s="7" t="n"/>
      <c r="BK284" s="2" t="n"/>
      <c r="BL284" s="2" t="n"/>
      <c r="BM284" s="2" t="n"/>
      <c r="BN284" s="2" t="n"/>
      <c r="BO284" s="2" t="n"/>
      <c r="BP284" s="143" t="n"/>
      <c r="BV284" s="144" t="n"/>
      <c r="BW284" s="143" t="n"/>
      <c r="CG284" s="144" t="n"/>
      <c r="DU284" s="144" t="n"/>
      <c r="DV284" s="2" t="n"/>
      <c r="DW284" s="2" t="n"/>
      <c r="DX284" s="2" t="n"/>
      <c r="DY284" s="2" t="n"/>
      <c r="DZ284" s="2" t="n"/>
      <c r="EA284" s="2" t="n"/>
      <c r="EB284" s="2" t="n"/>
      <c r="EC284" s="2" t="n"/>
    </row>
    <row r="285" ht="6.75" customHeight="1" s="118">
      <c r="A285" s="2" t="n"/>
      <c r="B285" s="2" t="n"/>
      <c r="C285" s="2" t="n"/>
      <c r="D285" s="2" t="n"/>
      <c r="E285" s="143" t="n"/>
      <c r="K285" s="144" t="n"/>
      <c r="AT285" s="144" t="n"/>
      <c r="AU285" s="8" t="n"/>
      <c r="AV285" s="7" t="n"/>
      <c r="AW285" s="2" t="n"/>
      <c r="AX285" s="2" t="n"/>
      <c r="AY285" s="2" t="n"/>
      <c r="AZ285" s="2" t="n"/>
      <c r="BA285" s="2" t="n"/>
      <c r="BB285" s="2" t="n"/>
      <c r="BC285" s="2" t="n"/>
      <c r="BD285" s="2" t="n"/>
      <c r="BE285" s="2" t="n"/>
      <c r="BF285" s="2" t="n"/>
      <c r="BG285" s="2" t="n"/>
      <c r="BH285" s="2" t="n"/>
      <c r="BI285" s="8" t="n"/>
      <c r="BJ285" s="7" t="n"/>
      <c r="BK285" s="2" t="n"/>
      <c r="BL285" s="2" t="n"/>
      <c r="BM285" s="2" t="n"/>
      <c r="BN285" s="2" t="n"/>
      <c r="BO285" s="2" t="n"/>
      <c r="BP285" s="143" t="n"/>
      <c r="BV285" s="144" t="n"/>
      <c r="BW285" s="143" t="n"/>
      <c r="CG285" s="144" t="n"/>
      <c r="DU285" s="144" t="n"/>
      <c r="DV285" s="2" t="n"/>
      <c r="DW285" s="2" t="n"/>
      <c r="DX285" s="2" t="n"/>
      <c r="DY285" s="2" t="n"/>
      <c r="DZ285" s="2" t="n"/>
      <c r="EA285" s="2" t="n"/>
      <c r="EB285" s="2" t="n"/>
      <c r="EC285" s="2" t="n"/>
    </row>
    <row r="286" ht="6.75" customHeight="1" s="118">
      <c r="A286" s="2" t="n"/>
      <c r="B286" s="2" t="n"/>
      <c r="C286" s="2" t="n"/>
      <c r="D286" s="2" t="n"/>
      <c r="E286" s="143" t="n"/>
      <c r="K286" s="144" t="n"/>
      <c r="AT286" s="144" t="n"/>
      <c r="AU286" s="8" t="n"/>
      <c r="AV286" s="7" t="n"/>
      <c r="AW286" s="2" t="n"/>
      <c r="AX286" s="2" t="n"/>
      <c r="AY286" s="2" t="n"/>
      <c r="AZ286" s="2" t="n"/>
      <c r="BA286" s="2" t="n"/>
      <c r="BB286" s="2" t="n"/>
      <c r="BC286" s="2" t="n"/>
      <c r="BD286" s="2" t="n"/>
      <c r="BE286" s="2" t="n"/>
      <c r="BF286" s="2" t="n"/>
      <c r="BG286" s="2" t="n"/>
      <c r="BH286" s="2" t="n"/>
      <c r="BI286" s="8" t="n"/>
      <c r="BJ286" s="7" t="n"/>
      <c r="BK286" s="2" t="n"/>
      <c r="BL286" s="2" t="n"/>
      <c r="BM286" s="2" t="n"/>
      <c r="BN286" s="2" t="n"/>
      <c r="BO286" s="2" t="n"/>
      <c r="BP286" s="143" t="n"/>
      <c r="BV286" s="144" t="n"/>
      <c r="BW286" s="149">
        <f>計算!$Q$6</f>
        <v/>
      </c>
      <c r="CG286" s="144" t="n"/>
      <c r="CH286" s="150">
        <f>計算!$R$6</f>
        <v/>
      </c>
      <c r="DU286" s="144" t="n"/>
      <c r="DV286" s="2" t="n"/>
      <c r="DW286" s="2" t="n"/>
      <c r="DX286" s="2" t="n"/>
      <c r="DY286" s="2" t="n"/>
      <c r="DZ286" s="2" t="n"/>
      <c r="EA286" s="2" t="n"/>
      <c r="EB286" s="2" t="n"/>
      <c r="EC286" s="2" t="n"/>
    </row>
    <row r="287" ht="6.75" customHeight="1" s="118">
      <c r="A287" s="2" t="n"/>
      <c r="B287" s="2" t="n"/>
      <c r="C287" s="2" t="n"/>
      <c r="D287" s="2" t="n"/>
      <c r="E287" s="146" t="n"/>
      <c r="F287" s="147" t="n"/>
      <c r="G287" s="147" t="n"/>
      <c r="H287" s="147" t="n"/>
      <c r="I287" s="147" t="n"/>
      <c r="J287" s="147" t="n"/>
      <c r="K287" s="148" t="n"/>
      <c r="L287" s="147" t="n"/>
      <c r="M287" s="147" t="n"/>
      <c r="N287" s="147" t="n"/>
      <c r="O287" s="147" t="n"/>
      <c r="P287" s="147" t="n"/>
      <c r="Q287" s="147" t="n"/>
      <c r="R287" s="147" t="n"/>
      <c r="S287" s="147" t="n"/>
      <c r="T287" s="147" t="n"/>
      <c r="U287" s="147" t="n"/>
      <c r="V287" s="147" t="n"/>
      <c r="W287" s="147" t="n"/>
      <c r="X287" s="147" t="n"/>
      <c r="Y287" s="147" t="n"/>
      <c r="Z287" s="147" t="n"/>
      <c r="AA287" s="147" t="n"/>
      <c r="AB287" s="147" t="n"/>
      <c r="AC287" s="147" t="n"/>
      <c r="AD287" s="147" t="n"/>
      <c r="AE287" s="147" t="n"/>
      <c r="AF287" s="147" t="n"/>
      <c r="AG287" s="147" t="n"/>
      <c r="AH287" s="147" t="n"/>
      <c r="AI287" s="147" t="n"/>
      <c r="AJ287" s="147" t="n"/>
      <c r="AK287" s="147" t="n"/>
      <c r="AL287" s="147" t="n"/>
      <c r="AM287" s="147" t="n"/>
      <c r="AN287" s="147" t="n"/>
      <c r="AO287" s="147" t="n"/>
      <c r="AP287" s="147" t="n"/>
      <c r="AQ287" s="147" t="n"/>
      <c r="AR287" s="147" t="n"/>
      <c r="AS287" s="147" t="n"/>
      <c r="AT287" s="148" t="n"/>
      <c r="AU287" s="8" t="n"/>
      <c r="AV287" s="7" t="n"/>
      <c r="AW287" s="2" t="n"/>
      <c r="AX287" s="2" t="n"/>
      <c r="AY287" s="2" t="n"/>
      <c r="AZ287" s="2" t="n"/>
      <c r="BA287" s="2" t="n"/>
      <c r="BB287" s="2" t="n"/>
      <c r="BC287" s="2" t="n"/>
      <c r="BD287" s="2" t="n"/>
      <c r="BE287" s="2" t="n"/>
      <c r="BF287" s="2" t="n"/>
      <c r="BG287" s="2" t="n"/>
      <c r="BH287" s="2" t="n"/>
      <c r="BI287" s="8" t="n"/>
      <c r="BJ287" s="7" t="n"/>
      <c r="BK287" s="2" t="n"/>
      <c r="BL287" s="2" t="n"/>
      <c r="BM287" s="2" t="n"/>
      <c r="BN287" s="2" t="n"/>
      <c r="BO287" s="2" t="n"/>
      <c r="BP287" s="143" t="n"/>
      <c r="BV287" s="144" t="n"/>
      <c r="BW287" s="143" t="n"/>
      <c r="CG287" s="144" t="n"/>
      <c r="DU287" s="144" t="n"/>
      <c r="DV287" s="2" t="n"/>
      <c r="DW287" s="2" t="n"/>
      <c r="DX287" s="2" t="n"/>
      <c r="DY287" s="2" t="n"/>
      <c r="DZ287" s="2" t="n"/>
      <c r="EA287" s="2" t="n"/>
      <c r="EB287" s="2" t="n"/>
      <c r="EC287" s="2" t="n"/>
    </row>
    <row r="288" ht="6.75" customHeight="1" s="118">
      <c r="A288" s="2" t="n"/>
      <c r="B288" s="2" t="n"/>
      <c r="C288" s="2" t="n"/>
      <c r="D288" s="2" t="n"/>
      <c r="E288" s="152" t="inlineStr">
        <is>
          <t>名　前</t>
        </is>
      </c>
      <c r="F288" s="140" t="n"/>
      <c r="G288" s="140" t="n"/>
      <c r="H288" s="140" t="n"/>
      <c r="I288" s="140" t="n"/>
      <c r="J288" s="140" t="n"/>
      <c r="K288" s="141" t="n"/>
      <c r="L288" s="153">
        <f>計算!$B$6</f>
        <v/>
      </c>
      <c r="M288" s="140" t="n"/>
      <c r="N288" s="140" t="n"/>
      <c r="O288" s="140" t="n"/>
      <c r="P288" s="140" t="n"/>
      <c r="Q288" s="140" t="n"/>
      <c r="R288" s="140" t="n"/>
      <c r="S288" s="140" t="n"/>
      <c r="T288" s="140" t="n"/>
      <c r="U288" s="140" t="n"/>
      <c r="V288" s="140" t="n"/>
      <c r="W288" s="140" t="n"/>
      <c r="X288" s="140" t="n"/>
      <c r="Y288" s="140" t="n"/>
      <c r="Z288" s="140" t="n"/>
      <c r="AA288" s="140" t="n"/>
      <c r="AB288" s="140" t="n"/>
      <c r="AC288" s="140" t="n"/>
      <c r="AD288" s="140" t="n"/>
      <c r="AE288" s="140" t="n"/>
      <c r="AF288" s="140" t="n"/>
      <c r="AG288" s="140" t="n"/>
      <c r="AH288" s="140" t="n"/>
      <c r="AI288" s="140" t="n"/>
      <c r="AJ288" s="140" t="n"/>
      <c r="AK288" s="140" t="n"/>
      <c r="AL288" s="140" t="n"/>
      <c r="AM288" s="140" t="n"/>
      <c r="AN288" s="140" t="n"/>
      <c r="AO288" s="140" t="n"/>
      <c r="AP288" s="140" t="n"/>
      <c r="AQ288" s="140" t="n"/>
      <c r="AR288" s="140" t="n"/>
      <c r="AS288" s="140" t="n"/>
      <c r="AT288" s="141" t="n"/>
      <c r="AU288" s="8" t="n"/>
      <c r="AV288" s="7" t="n"/>
      <c r="AW288" s="2" t="n"/>
      <c r="AX288" s="2" t="n"/>
      <c r="AY288" s="2" t="n"/>
      <c r="AZ288" s="2" t="n"/>
      <c r="BA288" s="2" t="n"/>
      <c r="BB288" s="2" t="n"/>
      <c r="BC288" s="2" t="n"/>
      <c r="BD288" s="2" t="n"/>
      <c r="BE288" s="2" t="n"/>
      <c r="BF288" s="2" t="n"/>
      <c r="BG288" s="2" t="n"/>
      <c r="BH288" s="2" t="n"/>
      <c r="BI288" s="8" t="n"/>
      <c r="BJ288" s="7" t="n"/>
      <c r="BK288" s="2" t="n"/>
      <c r="BL288" s="2" t="n"/>
      <c r="BM288" s="2" t="n"/>
      <c r="BN288" s="2" t="n"/>
      <c r="BO288" s="2" t="n"/>
      <c r="BP288" s="143" t="n"/>
      <c r="BV288" s="144" t="n"/>
      <c r="BW288" s="143" t="n"/>
      <c r="CG288" s="144" t="n"/>
      <c r="DU288" s="144" t="n"/>
      <c r="DV288" s="2" t="n"/>
      <c r="DW288" s="2" t="n"/>
      <c r="DX288" s="2" t="n"/>
      <c r="DY288" s="2" t="n"/>
      <c r="DZ288" s="2" t="n"/>
      <c r="EA288" s="2" t="n"/>
      <c r="EB288" s="2" t="n"/>
      <c r="EC288" s="2" t="n"/>
    </row>
    <row r="289" ht="6.75" customHeight="1" s="118">
      <c r="A289" s="2" t="n"/>
      <c r="B289" s="2" t="n"/>
      <c r="C289" s="2" t="n"/>
      <c r="D289" s="2" t="n"/>
      <c r="E289" s="143" t="n"/>
      <c r="K289" s="144" t="n"/>
      <c r="L289" s="143" t="n"/>
      <c r="AT289" s="144" t="n"/>
      <c r="AU289" s="8" t="n"/>
      <c r="AV289" s="7" t="n"/>
      <c r="AW289" s="2" t="n"/>
      <c r="AX289" s="52" t="inlineStr">
        <is>
          <t>（30×40mm）</t>
        </is>
      </c>
      <c r="BH289" s="2" t="n"/>
      <c r="BI289" s="8" t="n"/>
      <c r="BJ289" s="7" t="n"/>
      <c r="BK289" s="2" t="n"/>
      <c r="BL289" s="2" t="n"/>
      <c r="BM289" s="2" t="n"/>
      <c r="BN289" s="2" t="n"/>
      <c r="BO289" s="2" t="n"/>
      <c r="BP289" s="143" t="n"/>
      <c r="BV289" s="144" t="n"/>
      <c r="BW289" s="143" t="n"/>
      <c r="CG289" s="144" t="n"/>
      <c r="DU289" s="144" t="n"/>
      <c r="DV289" s="2" t="n"/>
      <c r="DW289" s="2" t="n"/>
      <c r="DX289" s="2" t="n"/>
      <c r="DY289" s="2" t="n"/>
      <c r="DZ289" s="2" t="n"/>
      <c r="EA289" s="2" t="n"/>
      <c r="EB289" s="2" t="n"/>
      <c r="EC289" s="2" t="n"/>
    </row>
    <row r="290" ht="6.75" customHeight="1" s="118">
      <c r="A290" s="2" t="n"/>
      <c r="B290" s="2" t="n"/>
      <c r="C290" s="2" t="n"/>
      <c r="D290" s="2" t="n"/>
      <c r="E290" s="143" t="n"/>
      <c r="K290" s="144" t="n"/>
      <c r="L290" s="143" t="n"/>
      <c r="AT290" s="144" t="n"/>
      <c r="AU290" s="8" t="n"/>
      <c r="AV290" s="7" t="n"/>
      <c r="AW290" s="2" t="n"/>
      <c r="BH290" s="2" t="n"/>
      <c r="BI290" s="8" t="n"/>
      <c r="BJ290" s="7" t="n"/>
      <c r="BK290" s="2" t="n"/>
      <c r="BL290" s="2" t="n"/>
      <c r="BM290" s="2" t="n"/>
      <c r="BN290" s="2" t="n"/>
      <c r="BO290" s="2" t="n"/>
      <c r="BP290" s="143" t="n"/>
      <c r="BV290" s="144" t="n"/>
      <c r="BW290" s="149">
        <f>計算!$S$6</f>
        <v/>
      </c>
      <c r="CG290" s="144" t="n"/>
      <c r="CH290" s="150">
        <f>計算!$T$6</f>
        <v/>
      </c>
      <c r="DU290" s="144" t="n"/>
      <c r="DV290" s="2" t="n"/>
      <c r="DW290" s="2" t="n"/>
      <c r="DX290" s="2" t="n"/>
      <c r="DY290" s="2" t="n"/>
      <c r="DZ290" s="2" t="n"/>
      <c r="EA290" s="2" t="n"/>
      <c r="EB290" s="2" t="n"/>
      <c r="EC290" s="2" t="n"/>
    </row>
    <row r="291" ht="6.75" customHeight="1" s="118">
      <c r="A291" s="2" t="n"/>
      <c r="B291" s="2" t="n"/>
      <c r="C291" s="2" t="n"/>
      <c r="D291" s="2" t="n"/>
      <c r="E291" s="143" t="n"/>
      <c r="K291" s="144" t="n"/>
      <c r="L291" s="143" t="n"/>
      <c r="AT291" s="144" t="n"/>
      <c r="AU291" s="8" t="n"/>
      <c r="AV291" s="7" t="n"/>
      <c r="AW291" s="2" t="n"/>
      <c r="AX291" s="2" t="n"/>
      <c r="AY291" s="2" t="n"/>
      <c r="AZ291" s="2" t="n"/>
      <c r="BA291" s="2" t="n"/>
      <c r="BB291" s="2" t="n"/>
      <c r="BC291" s="2" t="n"/>
      <c r="BD291" s="2" t="n"/>
      <c r="BE291" s="2" t="n"/>
      <c r="BF291" s="2" t="n"/>
      <c r="BG291" s="2" t="n"/>
      <c r="BH291" s="2" t="n"/>
      <c r="BI291" s="8" t="n"/>
      <c r="BJ291" s="7" t="n"/>
      <c r="BK291" s="2" t="n"/>
      <c r="BL291" s="2" t="n"/>
      <c r="BM291" s="2" t="n"/>
      <c r="BN291" s="2" t="n"/>
      <c r="BO291" s="2" t="n"/>
      <c r="BP291" s="143" t="n"/>
      <c r="BV291" s="144" t="n"/>
      <c r="BW291" s="143" t="n"/>
      <c r="CG291" s="144" t="n"/>
      <c r="DU291" s="144" t="n"/>
      <c r="DV291" s="2" t="n"/>
      <c r="DW291" s="2" t="n"/>
      <c r="DX291" s="2" t="n"/>
      <c r="DY291" s="2" t="n"/>
      <c r="DZ291" s="2" t="n"/>
      <c r="EA291" s="2" t="n"/>
      <c r="EB291" s="2" t="n"/>
      <c r="EC291" s="2" t="n"/>
    </row>
    <row r="292" ht="6.75" customHeight="1" s="118">
      <c r="A292" s="2" t="n"/>
      <c r="B292" s="2" t="n"/>
      <c r="C292" s="2" t="n"/>
      <c r="D292" s="2" t="n"/>
      <c r="E292" s="143" t="n"/>
      <c r="K292" s="144" t="n"/>
      <c r="L292" s="143" t="n"/>
      <c r="AT292" s="144" t="n"/>
      <c r="AU292" s="8" t="n"/>
      <c r="AV292" s="7" t="n"/>
      <c r="AW292" s="2" t="n"/>
      <c r="AX292" s="2" t="n"/>
      <c r="AY292" s="2" t="n"/>
      <c r="AZ292" s="2" t="n"/>
      <c r="BA292" s="2" t="n"/>
      <c r="BB292" s="2" t="n"/>
      <c r="BC292" s="2" t="n"/>
      <c r="BD292" s="2" t="n"/>
      <c r="BE292" s="2" t="n"/>
      <c r="BF292" s="2" t="n"/>
      <c r="BG292" s="2" t="n"/>
      <c r="BH292" s="2" t="n"/>
      <c r="BI292" s="8" t="n"/>
      <c r="BJ292" s="7" t="n"/>
      <c r="BK292" s="2" t="n"/>
      <c r="BL292" s="2" t="n"/>
      <c r="BM292" s="2" t="n"/>
      <c r="BN292" s="2" t="n"/>
      <c r="BO292" s="2" t="n"/>
      <c r="BP292" s="143" t="n"/>
      <c r="BV292" s="144" t="n"/>
      <c r="BW292" s="143" t="n"/>
      <c r="CG292" s="144" t="n"/>
      <c r="DU292" s="144" t="n"/>
      <c r="DV292" s="2" t="n"/>
      <c r="DW292" s="2" t="n"/>
      <c r="DX292" s="2" t="n"/>
      <c r="DY292" s="2" t="n"/>
      <c r="DZ292" s="2" t="n"/>
      <c r="EA292" s="2" t="n"/>
      <c r="EB292" s="2" t="n"/>
      <c r="EC292" s="2" t="n"/>
    </row>
    <row r="293" ht="4.5" customHeight="1" s="118">
      <c r="A293" s="2" t="n"/>
      <c r="B293" s="2" t="n"/>
      <c r="C293" s="2" t="n"/>
      <c r="D293" s="2" t="n"/>
      <c r="E293" s="146" t="n"/>
      <c r="F293" s="147" t="n"/>
      <c r="G293" s="147" t="n"/>
      <c r="H293" s="147" t="n"/>
      <c r="I293" s="147" t="n"/>
      <c r="J293" s="147" t="n"/>
      <c r="K293" s="148" t="n"/>
      <c r="L293" s="146" t="n"/>
      <c r="M293" s="147" t="n"/>
      <c r="N293" s="147" t="n"/>
      <c r="O293" s="147" t="n"/>
      <c r="P293" s="147" t="n"/>
      <c r="Q293" s="147" t="n"/>
      <c r="R293" s="147" t="n"/>
      <c r="S293" s="147" t="n"/>
      <c r="T293" s="147" t="n"/>
      <c r="U293" s="147" t="n"/>
      <c r="V293" s="147" t="n"/>
      <c r="W293" s="147" t="n"/>
      <c r="X293" s="147" t="n"/>
      <c r="Y293" s="147" t="n"/>
      <c r="Z293" s="147" t="n"/>
      <c r="AA293" s="147" t="n"/>
      <c r="AB293" s="147" t="n"/>
      <c r="AC293" s="147" t="n"/>
      <c r="AD293" s="147" t="n"/>
      <c r="AE293" s="147" t="n"/>
      <c r="AF293" s="147" t="n"/>
      <c r="AG293" s="147" t="n"/>
      <c r="AH293" s="147" t="n"/>
      <c r="AI293" s="147" t="n"/>
      <c r="AJ293" s="147" t="n"/>
      <c r="AK293" s="147" t="n"/>
      <c r="AL293" s="147" t="n"/>
      <c r="AM293" s="147" t="n"/>
      <c r="AN293" s="147" t="n"/>
      <c r="AO293" s="147" t="n"/>
      <c r="AP293" s="147" t="n"/>
      <c r="AQ293" s="147" t="n"/>
      <c r="AR293" s="147" t="n"/>
      <c r="AS293" s="147" t="n"/>
      <c r="AT293" s="148" t="n"/>
      <c r="AU293" s="8" t="n"/>
      <c r="AV293" s="7" t="n"/>
      <c r="AW293" s="2" t="n"/>
      <c r="AX293" s="2" t="n"/>
      <c r="AY293" s="2" t="n"/>
      <c r="AZ293" s="2" t="n"/>
      <c r="BA293" s="2" t="n"/>
      <c r="BB293" s="2" t="n"/>
      <c r="BC293" s="2" t="n"/>
      <c r="BD293" s="2" t="n"/>
      <c r="BE293" s="2" t="n"/>
      <c r="BF293" s="2" t="n"/>
      <c r="BG293" s="2" t="n"/>
      <c r="BH293" s="2" t="n"/>
      <c r="BI293" s="8" t="n"/>
      <c r="BJ293" s="7" t="n"/>
      <c r="BK293" s="2" t="n"/>
      <c r="BL293" s="2" t="n"/>
      <c r="BM293" s="2" t="n"/>
      <c r="BN293" s="2" t="n"/>
      <c r="BO293" s="2" t="n"/>
      <c r="BP293" s="143" t="n"/>
      <c r="BV293" s="144" t="n"/>
      <c r="BW293" s="143" t="n"/>
      <c r="CG293" s="144" t="n"/>
      <c r="DU293" s="144" t="n"/>
      <c r="DV293" s="2" t="n"/>
      <c r="DW293" s="2" t="n"/>
      <c r="DX293" s="2" t="n"/>
      <c r="DY293" s="2" t="n"/>
      <c r="DZ293" s="2" t="n"/>
      <c r="EA293" s="2" t="n"/>
      <c r="EB293" s="2" t="n"/>
      <c r="EC293" s="2" t="n"/>
    </row>
    <row r="294" ht="6.75" customHeight="1" s="118">
      <c r="A294" s="2" t="n"/>
      <c r="B294" s="2" t="n"/>
      <c r="C294" s="2" t="n"/>
      <c r="D294" s="2" t="n"/>
      <c r="E294" s="152" t="inlineStr">
        <is>
          <t>生年月日</t>
        </is>
      </c>
      <c r="F294" s="140" t="n"/>
      <c r="G294" s="140" t="n"/>
      <c r="H294" s="140" t="n"/>
      <c r="I294" s="140" t="n"/>
      <c r="J294" s="140" t="n"/>
      <c r="K294" s="141" t="n"/>
      <c r="L294" s="154" t="inlineStr">
        <is>
          <t>昭和 ・ 平成</t>
        </is>
      </c>
      <c r="M294" s="140" t="n"/>
      <c r="N294" s="140" t="n"/>
      <c r="O294" s="140" t="n"/>
      <c r="P294" s="140" t="n"/>
      <c r="Q294" s="140" t="n"/>
      <c r="R294" s="140" t="n"/>
      <c r="S294" s="140" t="n"/>
      <c r="T294" s="140" t="n"/>
      <c r="U294" s="140" t="n"/>
      <c r="V294" s="155">
        <f>計算!$D$6</f>
        <v/>
      </c>
      <c r="W294" s="140" t="n"/>
      <c r="X294" s="156" t="inlineStr">
        <is>
          <t>年</t>
        </is>
      </c>
      <c r="Y294" s="140" t="n"/>
      <c r="Z294" s="155">
        <f>計算!$E$6</f>
        <v/>
      </c>
      <c r="AA294" s="140" t="n"/>
      <c r="AB294" s="140" t="n"/>
      <c r="AC294" s="156" t="inlineStr">
        <is>
          <t>月</t>
        </is>
      </c>
      <c r="AD294" s="140" t="n"/>
      <c r="AE294" s="155">
        <f>計算!$F$6</f>
        <v/>
      </c>
      <c r="AF294" s="140" t="n"/>
      <c r="AG294" s="140" t="n"/>
      <c r="AH294" s="156" t="inlineStr">
        <is>
          <t>日　生 （満</t>
        </is>
      </c>
      <c r="AI294" s="140" t="n"/>
      <c r="AJ294" s="140" t="n"/>
      <c r="AK294" s="140" t="n"/>
      <c r="AL294" s="140" t="n"/>
      <c r="AM294" s="140" t="n"/>
      <c r="AN294" s="140" t="n"/>
      <c r="AO294" s="140" t="n"/>
      <c r="AP294" s="157">
        <f>計算!$G$6</f>
        <v/>
      </c>
      <c r="AQ294" s="140" t="n"/>
      <c r="AR294" s="158" t="inlineStr">
        <is>
          <t>歳）</t>
        </is>
      </c>
      <c r="AS294" s="140" t="n"/>
      <c r="AT294" s="141" t="n"/>
      <c r="AU294" s="8" t="n"/>
      <c r="AV294" s="7" t="n"/>
      <c r="AW294" s="2" t="n"/>
      <c r="AX294" s="2" t="n"/>
      <c r="AY294" s="2" t="n"/>
      <c r="AZ294" s="2" t="n"/>
      <c r="BA294" s="2" t="n"/>
      <c r="BB294" s="2" t="n"/>
      <c r="BC294" s="2" t="n"/>
      <c r="BD294" s="2" t="n"/>
      <c r="BE294" s="2" t="n"/>
      <c r="BF294" s="2" t="n"/>
      <c r="BG294" s="2" t="n"/>
      <c r="BH294" s="2" t="n"/>
      <c r="BI294" s="8" t="n"/>
      <c r="BJ294" s="7" t="n"/>
      <c r="BK294" s="2" t="n"/>
      <c r="BL294" s="2" t="n"/>
      <c r="BM294" s="2" t="n"/>
      <c r="BN294" s="2" t="n"/>
      <c r="BO294" s="2" t="n"/>
      <c r="BP294" s="143" t="n"/>
      <c r="BV294" s="144" t="n"/>
      <c r="BW294" s="149">
        <f>計算!$U$6</f>
        <v/>
      </c>
      <c r="CG294" s="144" t="n"/>
      <c r="CH294" s="150">
        <f>計算!$V$6</f>
        <v/>
      </c>
      <c r="DU294" s="144" t="n"/>
      <c r="DV294" s="2" t="n"/>
      <c r="DW294" s="2" t="n"/>
      <c r="DX294" s="2" t="n"/>
      <c r="DY294" s="2" t="n"/>
      <c r="DZ294" s="2" t="n"/>
      <c r="EA294" s="2" t="n"/>
      <c r="EB294" s="2" t="n"/>
      <c r="EC294" s="2" t="n"/>
    </row>
    <row r="295" ht="6.75" customHeight="1" s="118">
      <c r="A295" s="2" t="n"/>
      <c r="B295" s="2" t="n"/>
      <c r="C295" s="2" t="n"/>
      <c r="D295" s="2" t="n"/>
      <c r="E295" s="143" t="n"/>
      <c r="K295" s="144" t="n"/>
      <c r="L295" s="143" t="n"/>
      <c r="AT295" s="144" t="n"/>
      <c r="AU295" s="8" t="n"/>
      <c r="AV295" s="7" t="n"/>
      <c r="AW295" s="2" t="n"/>
      <c r="AX295" s="2" t="n"/>
      <c r="AY295" s="2" t="n"/>
      <c r="AZ295" s="2" t="n"/>
      <c r="BA295" s="2" t="n"/>
      <c r="BB295" s="2" t="n"/>
      <c r="BC295" s="2" t="n"/>
      <c r="BD295" s="2" t="n"/>
      <c r="BE295" s="2" t="n"/>
      <c r="BF295" s="2" t="n"/>
      <c r="BG295" s="2" t="n"/>
      <c r="BH295" s="2" t="n"/>
      <c r="BI295" s="8" t="n"/>
      <c r="BJ295" s="7" t="n"/>
      <c r="BK295" s="2" t="n"/>
      <c r="BL295" s="2" t="n"/>
      <c r="BM295" s="2" t="n"/>
      <c r="BN295" s="2" t="n"/>
      <c r="BO295" s="2" t="n"/>
      <c r="BP295" s="143" t="n"/>
      <c r="BV295" s="144" t="n"/>
      <c r="BW295" s="143" t="n"/>
      <c r="CG295" s="144" t="n"/>
      <c r="DU295" s="144" t="n"/>
      <c r="DV295" s="2" t="n"/>
      <c r="DW295" s="2" t="n"/>
      <c r="DX295" s="2" t="n"/>
      <c r="DY295" s="2" t="n"/>
      <c r="DZ295" s="2" t="n"/>
      <c r="EA295" s="2" t="n"/>
      <c r="EB295" s="2" t="n"/>
      <c r="EC295" s="2" t="n"/>
    </row>
    <row r="296" ht="6.75" customHeight="1" s="118">
      <c r="A296" s="2" t="n"/>
      <c r="B296" s="2" t="n"/>
      <c r="C296" s="2" t="n"/>
      <c r="D296" s="2" t="n"/>
      <c r="E296" s="143" t="n"/>
      <c r="K296" s="144" t="n"/>
      <c r="L296" s="143" t="n"/>
      <c r="AT296" s="144" t="n"/>
      <c r="AU296" s="8" t="n"/>
      <c r="AV296" s="16" t="n"/>
      <c r="AW296" s="14" t="n"/>
      <c r="AX296" s="14" t="n"/>
      <c r="AY296" s="14" t="n"/>
      <c r="AZ296" s="14" t="n"/>
      <c r="BA296" s="14" t="n"/>
      <c r="BB296" s="14" t="n"/>
      <c r="BC296" s="14" t="n"/>
      <c r="BD296" s="14" t="n"/>
      <c r="BE296" s="14" t="n"/>
      <c r="BF296" s="14" t="n"/>
      <c r="BG296" s="14" t="n"/>
      <c r="BH296" s="14" t="n"/>
      <c r="BI296" s="15" t="n"/>
      <c r="BJ296" s="7" t="n"/>
      <c r="BK296" s="2" t="n"/>
      <c r="BL296" s="2" t="n"/>
      <c r="BM296" s="2" t="n"/>
      <c r="BN296" s="2" t="n"/>
      <c r="BO296" s="2" t="n"/>
      <c r="BP296" s="143" t="n"/>
      <c r="BV296" s="144" t="n"/>
      <c r="BW296" s="143" t="n"/>
      <c r="CG296" s="144" t="n"/>
      <c r="DU296" s="144" t="n"/>
      <c r="DV296" s="2" t="n"/>
      <c r="DW296" s="2" t="n"/>
      <c r="DX296" s="2" t="n"/>
      <c r="DY296" s="2" t="n"/>
      <c r="DZ296" s="2" t="n"/>
      <c r="EA296" s="2" t="n"/>
      <c r="EB296" s="2" t="n"/>
      <c r="EC296" s="2" t="n"/>
    </row>
    <row r="297" ht="3.75" customHeight="1" s="118">
      <c r="A297" s="2" t="n"/>
      <c r="B297" s="2" t="n"/>
      <c r="C297" s="2" t="n"/>
      <c r="D297" s="2" t="n"/>
      <c r="E297" s="146" t="n"/>
      <c r="F297" s="147" t="n"/>
      <c r="G297" s="147" t="n"/>
      <c r="H297" s="147" t="n"/>
      <c r="I297" s="147" t="n"/>
      <c r="J297" s="147" t="n"/>
      <c r="K297" s="148" t="n"/>
      <c r="L297" s="146" t="n"/>
      <c r="M297" s="147" t="n"/>
      <c r="N297" s="147" t="n"/>
      <c r="O297" s="147" t="n"/>
      <c r="P297" s="147" t="n"/>
      <c r="Q297" s="147" t="n"/>
      <c r="R297" s="147" t="n"/>
      <c r="S297" s="147" t="n"/>
      <c r="T297" s="147" t="n"/>
      <c r="U297" s="147" t="n"/>
      <c r="X297" s="147" t="n"/>
      <c r="Y297" s="147" t="n"/>
      <c r="AC297" s="147" t="n"/>
      <c r="AD297" s="147" t="n"/>
      <c r="AH297" s="147" t="n"/>
      <c r="AI297" s="147" t="n"/>
      <c r="AJ297" s="147" t="n"/>
      <c r="AK297" s="147" t="n"/>
      <c r="AL297" s="147" t="n"/>
      <c r="AM297" s="147" t="n"/>
      <c r="AN297" s="147" t="n"/>
      <c r="AO297" s="147" t="n"/>
      <c r="AP297" s="147" t="n"/>
      <c r="AQ297" s="147" t="n"/>
      <c r="AR297" s="147" t="n"/>
      <c r="AS297" s="147" t="n"/>
      <c r="AT297" s="148" t="n"/>
      <c r="AU297" s="2" t="n"/>
      <c r="AV297" s="21" t="n"/>
      <c r="AW297" s="2" t="n"/>
      <c r="AX297" s="2" t="n"/>
      <c r="AY297" s="2" t="n"/>
      <c r="AZ297" s="2" t="n"/>
      <c r="BA297" s="2" t="n"/>
      <c r="BB297" s="2" t="n"/>
      <c r="BC297" s="2" t="n"/>
      <c r="BD297" s="2" t="n"/>
      <c r="BE297" s="2" t="n"/>
      <c r="BF297" s="2" t="n"/>
      <c r="BG297" s="2" t="n"/>
      <c r="BH297" s="2" t="n"/>
      <c r="BI297" s="2" t="n"/>
      <c r="BJ297" s="2" t="n"/>
      <c r="BK297" s="2" t="n"/>
      <c r="BL297" s="2" t="n"/>
      <c r="BM297" s="2" t="n"/>
      <c r="BN297" s="2" t="n"/>
      <c r="BO297" s="2" t="n"/>
      <c r="BP297" s="143" t="n"/>
      <c r="BV297" s="144" t="n"/>
      <c r="BW297" s="143" t="n"/>
      <c r="CG297" s="144" t="n"/>
      <c r="DU297" s="144" t="n"/>
      <c r="DV297" s="2" t="n"/>
      <c r="DW297" s="2" t="n"/>
      <c r="DX297" s="2" t="n"/>
      <c r="DY297" s="2" t="n"/>
      <c r="DZ297" s="2" t="n"/>
      <c r="EA297" s="2" t="n"/>
      <c r="EB297" s="2" t="n"/>
      <c r="EC297" s="2" t="n"/>
    </row>
    <row r="298" ht="6.75" customHeight="1" s="118">
      <c r="A298" s="2" t="n"/>
      <c r="B298" s="2" t="n"/>
      <c r="C298" s="2" t="n"/>
      <c r="D298" s="2" t="n"/>
      <c r="E298" s="159" t="inlineStr">
        <is>
          <t>ふ り が な</t>
        </is>
      </c>
      <c r="F298" s="140" t="n"/>
      <c r="G298" s="140" t="n"/>
      <c r="H298" s="140" t="n"/>
      <c r="I298" s="140" t="n"/>
      <c r="J298" s="140" t="n"/>
      <c r="K298" s="141" t="n"/>
      <c r="L298" s="160">
        <f>計算!$J$6</f>
        <v/>
      </c>
      <c r="M298" s="140" t="n"/>
      <c r="N298" s="140" t="n"/>
      <c r="O298" s="140" t="n"/>
      <c r="P298" s="140" t="n"/>
      <c r="Q298" s="140" t="n"/>
      <c r="R298" s="140" t="n"/>
      <c r="S298" s="140" t="n"/>
      <c r="T298" s="140" t="n"/>
      <c r="U298" s="140" t="n"/>
      <c r="V298" s="140" t="n"/>
      <c r="W298" s="140" t="n"/>
      <c r="X298" s="140" t="n"/>
      <c r="Y298" s="140" t="n"/>
      <c r="Z298" s="140" t="n"/>
      <c r="AA298" s="140" t="n"/>
      <c r="AB298" s="140" t="n"/>
      <c r="AC298" s="140" t="n"/>
      <c r="AD298" s="140" t="n"/>
      <c r="AE298" s="140" t="n"/>
      <c r="AF298" s="140" t="n"/>
      <c r="AG298" s="140" t="n"/>
      <c r="AH298" s="140" t="n"/>
      <c r="AI298" s="140" t="n"/>
      <c r="AJ298" s="140" t="n"/>
      <c r="AK298" s="140" t="n"/>
      <c r="AL298" s="140" t="n"/>
      <c r="AM298" s="140" t="n"/>
      <c r="AN298" s="140" t="n"/>
      <c r="AO298" s="140" t="n"/>
      <c r="AP298" s="140" t="n"/>
      <c r="AQ298" s="140" t="n"/>
      <c r="AR298" s="140" t="n"/>
      <c r="AS298" s="140" t="n"/>
      <c r="AT298" s="140" t="n"/>
      <c r="AU298" s="140" t="n"/>
      <c r="AV298" s="140" t="n"/>
      <c r="AW298" s="140" t="n"/>
      <c r="AX298" s="140" t="n"/>
      <c r="AY298" s="140" t="n"/>
      <c r="AZ298" s="140" t="n"/>
      <c r="BA298" s="140" t="n"/>
      <c r="BB298" s="140" t="n"/>
      <c r="BC298" s="140" t="n"/>
      <c r="BD298" s="140" t="n"/>
      <c r="BE298" s="140" t="n"/>
      <c r="BF298" s="140" t="n"/>
      <c r="BG298" s="140" t="n"/>
      <c r="BH298" s="140" t="n"/>
      <c r="BI298" s="141" t="n"/>
      <c r="BJ298" s="2" t="n"/>
      <c r="BK298" s="2" t="n"/>
      <c r="BL298" s="2" t="n"/>
      <c r="BM298" s="2" t="n"/>
      <c r="BN298" s="2" t="n"/>
      <c r="BO298" s="2" t="n"/>
      <c r="BP298" s="143" t="n"/>
      <c r="BV298" s="144" t="n"/>
      <c r="BW298" s="161">
        <f>計算!$W$6</f>
        <v/>
      </c>
      <c r="CG298" s="144" t="n"/>
      <c r="CH298" s="150">
        <f>計算!$X$6</f>
        <v/>
      </c>
      <c r="DU298" s="144" t="n"/>
      <c r="DV298" s="2" t="n"/>
      <c r="DW298" s="2" t="n"/>
      <c r="DX298" s="2" t="n"/>
      <c r="DY298" s="2" t="n"/>
      <c r="DZ298" s="2" t="n"/>
      <c r="EA298" s="2" t="n"/>
      <c r="EB298" s="2" t="n"/>
      <c r="EC298" s="2" t="n"/>
    </row>
    <row r="299" ht="6.75" customHeight="1" s="118">
      <c r="A299" s="2" t="n"/>
      <c r="B299" s="2" t="n"/>
      <c r="C299" s="2" t="n"/>
      <c r="D299" s="2" t="n"/>
      <c r="E299" s="143" t="n"/>
      <c r="K299" s="144" t="n"/>
      <c r="BI299" s="144" t="n"/>
      <c r="BJ299" s="2" t="n"/>
      <c r="BK299" s="2" t="n"/>
      <c r="BL299" s="2" t="n"/>
      <c r="BM299" s="2" t="n"/>
      <c r="BN299" s="2" t="n"/>
      <c r="BO299" s="2" t="n"/>
      <c r="BP299" s="143" t="n"/>
      <c r="BV299" s="144" t="n"/>
      <c r="BW299" s="143" t="n"/>
      <c r="CG299" s="144" t="n"/>
      <c r="DU299" s="144" t="n"/>
      <c r="DV299" s="2" t="n"/>
      <c r="DW299" s="2" t="n"/>
      <c r="DX299" s="2" t="n"/>
      <c r="DY299" s="2" t="n"/>
      <c r="DZ299" s="2" t="n"/>
      <c r="EA299" s="2" t="n"/>
      <c r="EB299" s="2" t="n"/>
      <c r="EC299" s="2" t="n"/>
    </row>
    <row r="300" ht="6.75" customHeight="1" s="118">
      <c r="A300" s="2" t="n"/>
      <c r="B300" s="2" t="n"/>
      <c r="C300" s="2" t="n"/>
      <c r="D300" s="2" t="n"/>
      <c r="E300" s="162" t="n"/>
      <c r="F300" s="163" t="n"/>
      <c r="G300" s="163" t="n"/>
      <c r="H300" s="163" t="n"/>
      <c r="I300" s="163" t="n"/>
      <c r="J300" s="163" t="n"/>
      <c r="K300" s="164" t="n"/>
      <c r="L300" s="163" t="n"/>
      <c r="M300" s="163" t="n"/>
      <c r="N300" s="163" t="n"/>
      <c r="O300" s="163" t="n"/>
      <c r="P300" s="163" t="n"/>
      <c r="Q300" s="163" t="n"/>
      <c r="R300" s="163" t="n"/>
      <c r="S300" s="163" t="n"/>
      <c r="T300" s="163" t="n"/>
      <c r="U300" s="163" t="n"/>
      <c r="V300" s="163" t="n"/>
      <c r="W300" s="163" t="n"/>
      <c r="X300" s="163" t="n"/>
      <c r="Y300" s="163" t="n"/>
      <c r="Z300" s="163" t="n"/>
      <c r="AA300" s="163" t="n"/>
      <c r="AB300" s="163" t="n"/>
      <c r="AC300" s="163" t="n"/>
      <c r="AD300" s="163" t="n"/>
      <c r="AE300" s="163" t="n"/>
      <c r="AF300" s="163" t="n"/>
      <c r="AG300" s="163" t="n"/>
      <c r="AH300" s="163" t="n"/>
      <c r="AI300" s="163" t="n"/>
      <c r="AJ300" s="163" t="n"/>
      <c r="AK300" s="163" t="n"/>
      <c r="AL300" s="163" t="n"/>
      <c r="AM300" s="163" t="n"/>
      <c r="AN300" s="163" t="n"/>
      <c r="AO300" s="163" t="n"/>
      <c r="AP300" s="163" t="n"/>
      <c r="AQ300" s="163" t="n"/>
      <c r="AR300" s="163" t="n"/>
      <c r="AS300" s="163" t="n"/>
      <c r="AT300" s="163" t="n"/>
      <c r="AU300" s="163" t="n"/>
      <c r="AV300" s="163" t="n"/>
      <c r="AW300" s="163" t="n"/>
      <c r="AX300" s="163" t="n"/>
      <c r="AY300" s="163" t="n"/>
      <c r="AZ300" s="163" t="n"/>
      <c r="BA300" s="163" t="n"/>
      <c r="BB300" s="163" t="n"/>
      <c r="BC300" s="163" t="n"/>
      <c r="BD300" s="163" t="n"/>
      <c r="BE300" s="163" t="n"/>
      <c r="BF300" s="163" t="n"/>
      <c r="BG300" s="163" t="n"/>
      <c r="BH300" s="163" t="n"/>
      <c r="BI300" s="164" t="n"/>
      <c r="BJ300" s="2" t="n"/>
      <c r="BK300" s="2" t="n"/>
      <c r="BL300" s="2" t="n"/>
      <c r="BM300" s="2" t="n"/>
      <c r="BN300" s="2" t="n"/>
      <c r="BO300" s="2" t="n"/>
      <c r="BP300" s="143" t="n"/>
      <c r="BV300" s="144" t="n"/>
      <c r="BW300" s="143" t="n"/>
      <c r="CG300" s="144" t="n"/>
      <c r="DU300" s="144" t="n"/>
      <c r="DV300" s="2" t="n"/>
      <c r="DW300" s="2" t="n"/>
      <c r="DX300" s="2" t="n"/>
      <c r="DY300" s="2" t="n"/>
      <c r="DZ300" s="2" t="n"/>
      <c r="EA300" s="2" t="n"/>
      <c r="EB300" s="2" t="n"/>
      <c r="EC300" s="2" t="n"/>
    </row>
    <row r="301" ht="6.75" customHeight="1" s="118">
      <c r="A301" s="2" t="n"/>
      <c r="B301" s="2" t="n"/>
      <c r="C301" s="2" t="n"/>
      <c r="D301" s="2" t="n"/>
      <c r="E301" s="165" t="inlineStr">
        <is>
          <t>現住所</t>
        </is>
      </c>
      <c r="F301" s="166" t="n"/>
      <c r="G301" s="166" t="n"/>
      <c r="H301" s="166" t="n"/>
      <c r="I301" s="166" t="n"/>
      <c r="J301" s="166" t="n"/>
      <c r="K301" s="167" t="n"/>
      <c r="L301" s="107" t="inlineStr">
        <is>
          <t>〒</t>
        </is>
      </c>
      <c r="M301" s="166" t="n"/>
      <c r="N301" s="166" t="n"/>
      <c r="O301" s="166" t="n"/>
      <c r="P301" s="168">
        <f>計算!$H$6</f>
        <v/>
      </c>
      <c r="Q301" s="166" t="n"/>
      <c r="R301" s="166" t="n"/>
      <c r="S301" s="166" t="n"/>
      <c r="T301" s="166" t="n"/>
      <c r="U301" s="166" t="n"/>
      <c r="V301" s="166" t="n"/>
      <c r="W301" s="166" t="n"/>
      <c r="X301" s="166" t="n"/>
      <c r="Y301" s="166" t="n"/>
      <c r="Z301" s="166" t="n"/>
      <c r="AA301" s="166" t="n"/>
      <c r="AB301" s="166" t="n"/>
      <c r="AC301" s="166" t="n"/>
      <c r="AD301" s="166" t="n"/>
      <c r="AE301" s="166" t="n"/>
      <c r="AF301" s="166" t="n"/>
      <c r="AG301" s="166" t="n"/>
      <c r="AH301" s="166" t="n"/>
      <c r="AI301" s="166" t="n"/>
      <c r="AJ301" s="166" t="n"/>
      <c r="AK301" s="24" t="n"/>
      <c r="AL301" s="24" t="n"/>
      <c r="AM301" s="24" t="n"/>
      <c r="AN301" s="24" t="n"/>
      <c r="AO301" s="24" t="n"/>
      <c r="AP301" s="24" t="n"/>
      <c r="AQ301" s="24" t="n"/>
      <c r="AR301" s="24" t="n"/>
      <c r="AS301" s="24" t="n"/>
      <c r="AT301" s="24" t="n"/>
      <c r="AU301" s="24" t="n"/>
      <c r="AV301" s="24" t="n"/>
      <c r="AW301" s="24" t="n"/>
      <c r="AX301" s="24" t="n"/>
      <c r="AY301" s="24" t="n"/>
      <c r="AZ301" s="24" t="n"/>
      <c r="BA301" s="24" t="n"/>
      <c r="BB301" s="24" t="n"/>
      <c r="BC301" s="24" t="n"/>
      <c r="BD301" s="24" t="n"/>
      <c r="BE301" s="24" t="n"/>
      <c r="BF301" s="24" t="n"/>
      <c r="BG301" s="24" t="n"/>
      <c r="BH301" s="24" t="n"/>
      <c r="BI301" s="25" t="n"/>
      <c r="BJ301" s="2" t="n"/>
      <c r="BK301" s="2" t="n"/>
      <c r="BL301" s="2" t="n"/>
      <c r="BM301" s="2" t="n"/>
      <c r="BN301" s="2" t="n"/>
      <c r="BO301" s="2" t="n"/>
      <c r="BP301" s="143" t="n"/>
      <c r="BV301" s="144" t="n"/>
      <c r="BW301" s="143" t="n"/>
      <c r="CG301" s="144" t="n"/>
      <c r="DU301" s="144" t="n"/>
      <c r="DV301" s="2" t="n"/>
      <c r="DW301" s="2" t="n"/>
      <c r="DX301" s="2" t="n"/>
      <c r="DY301" s="2" t="n"/>
      <c r="DZ301" s="2" t="n"/>
      <c r="EA301" s="2" t="n"/>
      <c r="EB301" s="2" t="n"/>
      <c r="EC301" s="2" t="n"/>
    </row>
    <row r="302" ht="4.5" customHeight="1" s="118">
      <c r="A302" s="2" t="n"/>
      <c r="B302" s="2" t="n"/>
      <c r="C302" s="2" t="n"/>
      <c r="D302" s="2" t="n"/>
      <c r="E302" s="143" t="n"/>
      <c r="K302" s="144" t="n"/>
      <c r="L302" s="143" t="n"/>
      <c r="AK302" s="2" t="n"/>
      <c r="AL302" s="2" t="n"/>
      <c r="AM302" s="2" t="n"/>
      <c r="AN302" s="2" t="n"/>
      <c r="AO302" s="2" t="n"/>
      <c r="AP302" s="2" t="n"/>
      <c r="AQ302" s="2" t="n"/>
      <c r="AR302" s="2" t="n"/>
      <c r="AS302" s="2" t="n"/>
      <c r="AT302" s="2" t="n"/>
      <c r="AU302" s="2" t="n"/>
      <c r="AV302" s="2" t="n"/>
      <c r="AW302" s="2" t="n"/>
      <c r="AX302" s="2" t="n"/>
      <c r="AY302" s="2" t="n"/>
      <c r="AZ302" s="2" t="n"/>
      <c r="BA302" s="2" t="n"/>
      <c r="BB302" s="2" t="n"/>
      <c r="BC302" s="2" t="n"/>
      <c r="BD302" s="2" t="n"/>
      <c r="BE302" s="2" t="n"/>
      <c r="BF302" s="2" t="n"/>
      <c r="BG302" s="2" t="n"/>
      <c r="BH302" s="2" t="n"/>
      <c r="BI302" s="8" t="n"/>
      <c r="BJ302" s="2" t="n"/>
      <c r="BK302" s="2" t="n"/>
      <c r="BL302" s="2" t="n"/>
      <c r="BM302" s="2" t="n"/>
      <c r="BN302" s="2" t="n"/>
      <c r="BO302" s="2" t="n"/>
      <c r="BP302" s="146" t="n"/>
      <c r="BQ302" s="147" t="n"/>
      <c r="BR302" s="147" t="n"/>
      <c r="BS302" s="147" t="n"/>
      <c r="BT302" s="147" t="n"/>
      <c r="BU302" s="147" t="n"/>
      <c r="BV302" s="148" t="n"/>
      <c r="BW302" s="146" t="n"/>
      <c r="BX302" s="147" t="n"/>
      <c r="BY302" s="147" t="n"/>
      <c r="BZ302" s="147" t="n"/>
      <c r="CA302" s="147" t="n"/>
      <c r="CB302" s="147" t="n"/>
      <c r="CC302" s="147" t="n"/>
      <c r="CD302" s="147" t="n"/>
      <c r="CE302" s="147" t="n"/>
      <c r="CF302" s="147" t="n"/>
      <c r="CG302" s="148" t="n"/>
      <c r="DU302" s="144" t="n"/>
      <c r="DV302" s="2" t="n"/>
      <c r="DW302" s="2" t="n"/>
      <c r="DX302" s="2" t="n"/>
      <c r="DY302" s="2" t="n"/>
      <c r="DZ302" s="2" t="n"/>
      <c r="EA302" s="2" t="n"/>
      <c r="EB302" s="2" t="n"/>
      <c r="EC302" s="2" t="n"/>
    </row>
    <row r="303" ht="6.75" customHeight="1" s="118">
      <c r="A303" s="2" t="n"/>
      <c r="B303" s="2" t="n"/>
      <c r="C303" s="2" t="n"/>
      <c r="D303" s="2" t="n"/>
      <c r="E303" s="143" t="n"/>
      <c r="K303" s="144" t="n"/>
      <c r="L303" s="143" t="n"/>
      <c r="AK303" s="2" t="n"/>
      <c r="AL303" s="2" t="n"/>
      <c r="AM303" s="2" t="n"/>
      <c r="AN303" s="2" t="n"/>
      <c r="AO303" s="2" t="n"/>
      <c r="AP303" s="2" t="n"/>
      <c r="AQ303" s="2" t="n"/>
      <c r="AR303" s="2" t="n"/>
      <c r="AS303" s="2" t="n"/>
      <c r="AT303" s="2" t="n"/>
      <c r="AU303" s="2" t="n"/>
      <c r="AV303" s="2" t="n"/>
      <c r="AW303" s="2" t="n"/>
      <c r="AX303" s="2" t="n"/>
      <c r="AY303" s="2" t="n"/>
      <c r="AZ303" s="2" t="n"/>
      <c r="BA303" s="2" t="n"/>
      <c r="BB303" s="2" t="n"/>
      <c r="BC303" s="2" t="n"/>
      <c r="BD303" s="2" t="n"/>
      <c r="BE303" s="2" t="n"/>
      <c r="BF303" s="2" t="n"/>
      <c r="BG303" s="2" t="n"/>
      <c r="BH303" s="2" t="n"/>
      <c r="BI303" s="8" t="n"/>
      <c r="BJ303" s="2" t="n"/>
      <c r="BK303" s="2" t="n"/>
      <c r="BL303" s="2" t="n"/>
      <c r="BM303" s="2" t="n"/>
      <c r="BN303" s="2" t="n"/>
      <c r="BO303" s="2" t="n"/>
      <c r="BP303" s="169" t="inlineStr">
        <is>
          <t>校内外の諸活動</t>
        </is>
      </c>
      <c r="BQ303" s="140" t="n"/>
      <c r="BR303" s="140" t="n"/>
      <c r="BS303" s="140" t="n"/>
      <c r="BT303" s="140" t="n"/>
      <c r="BU303" s="140" t="n"/>
      <c r="BV303" s="141" t="n"/>
      <c r="BW303" s="170">
        <f>計算!$Y$6</f>
        <v/>
      </c>
      <c r="BX303" s="140" t="n"/>
      <c r="BY303" s="140" t="n"/>
      <c r="BZ303" s="140" t="n"/>
      <c r="CA303" s="140" t="n"/>
      <c r="CB303" s="140" t="n"/>
      <c r="CC303" s="140" t="n"/>
      <c r="CD303" s="140" t="n"/>
      <c r="CE303" s="140" t="n"/>
      <c r="CF303" s="140" t="n"/>
      <c r="CG303" s="140" t="n"/>
      <c r="CH303" s="140" t="n"/>
      <c r="CI303" s="140" t="n"/>
      <c r="CJ303" s="140" t="n"/>
      <c r="CK303" s="140" t="n"/>
      <c r="CL303" s="140" t="n"/>
      <c r="CM303" s="140" t="n"/>
      <c r="CN303" s="140" t="n"/>
      <c r="CO303" s="140" t="n"/>
      <c r="CP303" s="140" t="n"/>
      <c r="CQ303" s="140" t="n"/>
      <c r="CR303" s="140" t="n"/>
      <c r="CS303" s="140" t="n"/>
      <c r="CT303" s="140" t="n"/>
      <c r="CU303" s="140" t="n"/>
      <c r="CV303" s="140" t="n"/>
      <c r="CW303" s="140" t="n"/>
      <c r="CX303" s="140" t="n"/>
      <c r="CY303" s="140" t="n"/>
      <c r="CZ303" s="140" t="n"/>
      <c r="DA303" s="140" t="n"/>
      <c r="DB303" s="140" t="n"/>
      <c r="DC303" s="140" t="n"/>
      <c r="DD303" s="140" t="n"/>
      <c r="DE303" s="140" t="n"/>
      <c r="DF303" s="140" t="n"/>
      <c r="DG303" s="140" t="n"/>
      <c r="DH303" s="140" t="n"/>
      <c r="DI303" s="140" t="n"/>
      <c r="DJ303" s="140" t="n"/>
      <c r="DK303" s="140" t="n"/>
      <c r="DL303" s="140" t="n"/>
      <c r="DM303" s="140" t="n"/>
      <c r="DN303" s="140" t="n"/>
      <c r="DO303" s="140" t="n"/>
      <c r="DP303" s="140" t="n"/>
      <c r="DQ303" s="140" t="n"/>
      <c r="DR303" s="140" t="n"/>
      <c r="DS303" s="140" t="n"/>
      <c r="DT303" s="140" t="n"/>
      <c r="DU303" s="141" t="n"/>
      <c r="DV303" s="7" t="n"/>
      <c r="DW303" s="2" t="n"/>
      <c r="DX303" s="2" t="n"/>
      <c r="DY303" s="2" t="n"/>
      <c r="DZ303" s="2" t="n"/>
      <c r="EA303" s="2" t="n"/>
      <c r="EB303" s="2" t="n"/>
      <c r="EC303" s="2" t="n"/>
    </row>
    <row r="304" ht="6.75" customHeight="1" s="118">
      <c r="A304" s="2" t="n"/>
      <c r="B304" s="2" t="n"/>
      <c r="C304" s="2" t="n"/>
      <c r="D304" s="2" t="n"/>
      <c r="E304" s="143" t="n"/>
      <c r="K304" s="144" t="n"/>
      <c r="L304" s="171">
        <f>計算!$I$6</f>
        <v/>
      </c>
      <c r="BI304" s="144" t="n"/>
      <c r="BJ304" s="2" t="n"/>
      <c r="BK304" s="2" t="n"/>
      <c r="BL304" s="2" t="n"/>
      <c r="BM304" s="2" t="n"/>
      <c r="BN304" s="2" t="n"/>
      <c r="BO304" s="2" t="n"/>
      <c r="BP304" s="143" t="n"/>
      <c r="BV304" s="144" t="n"/>
      <c r="DU304" s="144" t="n"/>
      <c r="DV304" s="7" t="n"/>
      <c r="DW304" s="2" t="n"/>
      <c r="DX304" s="2" t="n"/>
      <c r="DY304" s="2" t="n"/>
      <c r="DZ304" s="2" t="n"/>
      <c r="EA304" s="2" t="n"/>
      <c r="EB304" s="2" t="n"/>
      <c r="EC304" s="2" t="n"/>
    </row>
    <row r="305" ht="6.75" customHeight="1" s="118">
      <c r="A305" s="2" t="n"/>
      <c r="B305" s="2" t="n"/>
      <c r="C305" s="2" t="n"/>
      <c r="D305" s="2" t="n"/>
      <c r="E305" s="143" t="n"/>
      <c r="K305" s="144" t="n"/>
      <c r="L305" s="143" t="n"/>
      <c r="BI305" s="144" t="n"/>
      <c r="BJ305" s="2" t="n"/>
      <c r="BK305" s="2" t="n"/>
      <c r="BL305" s="2" t="n"/>
      <c r="BM305" s="2" t="n"/>
      <c r="BN305" s="2" t="n"/>
      <c r="BO305" s="2" t="n"/>
      <c r="BP305" s="143" t="n"/>
      <c r="BV305" s="144" t="n"/>
      <c r="DU305" s="144" t="n"/>
      <c r="DV305" s="7" t="n"/>
      <c r="DW305" s="2" t="n"/>
      <c r="DX305" s="2" t="n"/>
      <c r="DY305" s="2" t="n"/>
      <c r="DZ305" s="2" t="n"/>
      <c r="EA305" s="2" t="n"/>
      <c r="EB305" s="2" t="n"/>
      <c r="EC305" s="2" t="n"/>
    </row>
    <row r="306" ht="6.75" customHeight="1" s="118">
      <c r="A306" s="2" t="n"/>
      <c r="B306" s="2" t="n"/>
      <c r="C306" s="2" t="n"/>
      <c r="D306" s="2" t="n"/>
      <c r="E306" s="146" t="n"/>
      <c r="F306" s="147" t="n"/>
      <c r="G306" s="147" t="n"/>
      <c r="H306" s="147" t="n"/>
      <c r="I306" s="147" t="n"/>
      <c r="J306" s="147" t="n"/>
      <c r="K306" s="148" t="n"/>
      <c r="L306" s="146" t="n"/>
      <c r="M306" s="147" t="n"/>
      <c r="N306" s="147" t="n"/>
      <c r="O306" s="147" t="n"/>
      <c r="P306" s="147" t="n"/>
      <c r="Q306" s="147" t="n"/>
      <c r="R306" s="147" t="n"/>
      <c r="S306" s="147" t="n"/>
      <c r="T306" s="147" t="n"/>
      <c r="U306" s="147" t="n"/>
      <c r="V306" s="147" t="n"/>
      <c r="W306" s="147" t="n"/>
      <c r="X306" s="147" t="n"/>
      <c r="Y306" s="147" t="n"/>
      <c r="Z306" s="147" t="n"/>
      <c r="AA306" s="147" t="n"/>
      <c r="AB306" s="147" t="n"/>
      <c r="AC306" s="147" t="n"/>
      <c r="AD306" s="147" t="n"/>
      <c r="AE306" s="147" t="n"/>
      <c r="AF306" s="147" t="n"/>
      <c r="AG306" s="147" t="n"/>
      <c r="AH306" s="147" t="n"/>
      <c r="AI306" s="147" t="n"/>
      <c r="AJ306" s="147" t="n"/>
      <c r="AK306" s="147" t="n"/>
      <c r="AL306" s="147" t="n"/>
      <c r="AM306" s="147" t="n"/>
      <c r="AN306" s="147" t="n"/>
      <c r="AO306" s="147" t="n"/>
      <c r="AP306" s="147" t="n"/>
      <c r="AQ306" s="147" t="n"/>
      <c r="AR306" s="147" t="n"/>
      <c r="AS306" s="147" t="n"/>
      <c r="AT306" s="147" t="n"/>
      <c r="AU306" s="147" t="n"/>
      <c r="AV306" s="147" t="n"/>
      <c r="AW306" s="147" t="n"/>
      <c r="AX306" s="147" t="n"/>
      <c r="AY306" s="147" t="n"/>
      <c r="AZ306" s="147" t="n"/>
      <c r="BA306" s="147" t="n"/>
      <c r="BB306" s="147" t="n"/>
      <c r="BC306" s="147" t="n"/>
      <c r="BD306" s="147" t="n"/>
      <c r="BE306" s="147" t="n"/>
      <c r="BF306" s="147" t="n"/>
      <c r="BG306" s="147" t="n"/>
      <c r="BH306" s="147" t="n"/>
      <c r="BI306" s="148" t="n"/>
      <c r="BJ306" s="2" t="n"/>
      <c r="BK306" s="2" t="n"/>
      <c r="BL306" s="2" t="n"/>
      <c r="BM306" s="2" t="n"/>
      <c r="BN306" s="2" t="n"/>
      <c r="BO306" s="2" t="n"/>
      <c r="BP306" s="143" t="n"/>
      <c r="BV306" s="144" t="n"/>
      <c r="DU306" s="144" t="n"/>
      <c r="DV306" s="7" t="n"/>
      <c r="DW306" s="2" t="n"/>
      <c r="DX306" s="2" t="n"/>
      <c r="DY306" s="2" t="n"/>
      <c r="DZ306" s="2" t="n"/>
      <c r="EA306" s="2" t="n"/>
      <c r="EB306" s="2" t="n"/>
      <c r="EC306" s="2" t="n"/>
    </row>
    <row r="307" ht="6.75" customHeight="1" s="118">
      <c r="A307" s="2" t="n"/>
      <c r="B307" s="2" t="n"/>
      <c r="C307" s="2" t="n"/>
      <c r="D307" s="2" t="n"/>
      <c r="E307" s="159" t="inlineStr">
        <is>
          <t>ふ り が な</t>
        </is>
      </c>
      <c r="F307" s="140" t="n"/>
      <c r="G307" s="140" t="n"/>
      <c r="H307" s="140" t="n"/>
      <c r="I307" s="140" t="n"/>
      <c r="J307" s="140" t="n"/>
      <c r="K307" s="141" t="n"/>
      <c r="L307" s="160">
        <f>計算!$M$6</f>
        <v/>
      </c>
      <c r="M307" s="140" t="n"/>
      <c r="N307" s="140" t="n"/>
      <c r="O307" s="140" t="n"/>
      <c r="P307" s="140" t="n"/>
      <c r="Q307" s="140" t="n"/>
      <c r="R307" s="140" t="n"/>
      <c r="S307" s="140" t="n"/>
      <c r="T307" s="140" t="n"/>
      <c r="U307" s="140" t="n"/>
      <c r="V307" s="140" t="n"/>
      <c r="W307" s="140" t="n"/>
      <c r="X307" s="140" t="n"/>
      <c r="Y307" s="140" t="n"/>
      <c r="Z307" s="140" t="n"/>
      <c r="AA307" s="140" t="n"/>
      <c r="AB307" s="140" t="n"/>
      <c r="AC307" s="140" t="n"/>
      <c r="AD307" s="140" t="n"/>
      <c r="AE307" s="140" t="n"/>
      <c r="AF307" s="140" t="n"/>
      <c r="AG307" s="140" t="n"/>
      <c r="AH307" s="140" t="n"/>
      <c r="AI307" s="140" t="n"/>
      <c r="AJ307" s="140" t="n"/>
      <c r="AK307" s="140" t="n"/>
      <c r="AL307" s="140" t="n"/>
      <c r="AM307" s="140" t="n"/>
      <c r="AN307" s="140" t="n"/>
      <c r="AO307" s="140" t="n"/>
      <c r="AP307" s="140" t="n"/>
      <c r="AQ307" s="140" t="n"/>
      <c r="AR307" s="140" t="n"/>
      <c r="AS307" s="140" t="n"/>
      <c r="AT307" s="140" t="n"/>
      <c r="AU307" s="140" t="n"/>
      <c r="AV307" s="140" t="n"/>
      <c r="AW307" s="140" t="n"/>
      <c r="AX307" s="140" t="n"/>
      <c r="AY307" s="140" t="n"/>
      <c r="AZ307" s="140" t="n"/>
      <c r="BA307" s="140" t="n"/>
      <c r="BB307" s="140" t="n"/>
      <c r="BC307" s="140" t="n"/>
      <c r="BD307" s="140" t="n"/>
      <c r="BE307" s="140" t="n"/>
      <c r="BF307" s="140" t="n"/>
      <c r="BG307" s="140" t="n"/>
      <c r="BH307" s="140" t="n"/>
      <c r="BI307" s="141" t="n"/>
      <c r="BJ307" s="2" t="n"/>
      <c r="BK307" s="2" t="n"/>
      <c r="BL307" s="2" t="n"/>
      <c r="BM307" s="2" t="n"/>
      <c r="BN307" s="2" t="n"/>
      <c r="BO307" s="2" t="n"/>
      <c r="BP307" s="143" t="n"/>
      <c r="BV307" s="144" t="n"/>
      <c r="DU307" s="144" t="n"/>
      <c r="DV307" s="7" t="n"/>
      <c r="DW307" s="2" t="n"/>
      <c r="DX307" s="2" t="n"/>
      <c r="DY307" s="2" t="n"/>
      <c r="DZ307" s="2" t="n"/>
      <c r="EA307" s="2" t="n"/>
      <c r="EB307" s="2" t="n"/>
      <c r="EC307" s="2" t="n"/>
    </row>
    <row r="308" ht="6.75" customHeight="1" s="118">
      <c r="A308" s="2" t="n"/>
      <c r="B308" s="2" t="n"/>
      <c r="C308" s="2" t="n"/>
      <c r="D308" s="2" t="n"/>
      <c r="E308" s="143" t="n"/>
      <c r="K308" s="144" t="n"/>
      <c r="BI308" s="144" t="n"/>
      <c r="BJ308" s="2" t="n"/>
      <c r="BK308" s="2" t="n"/>
      <c r="BL308" s="2" t="n"/>
      <c r="BM308" s="2" t="n"/>
      <c r="BN308" s="2" t="n"/>
      <c r="BO308" s="2" t="n"/>
      <c r="BP308" s="143" t="n"/>
      <c r="BV308" s="144" t="n"/>
      <c r="DU308" s="144" t="n"/>
      <c r="DV308" s="7" t="n"/>
      <c r="DW308" s="2" t="n"/>
      <c r="DX308" s="2" t="n"/>
      <c r="DY308" s="2" t="n"/>
      <c r="DZ308" s="2" t="n"/>
      <c r="EA308" s="2" t="n"/>
      <c r="EB308" s="2" t="n"/>
      <c r="EC308" s="2" t="n"/>
    </row>
    <row r="309" ht="6.75" customHeight="1" s="118">
      <c r="A309" s="2" t="n"/>
      <c r="B309" s="2" t="n"/>
      <c r="C309" s="2" t="n"/>
      <c r="D309" s="2" t="n"/>
      <c r="E309" s="162" t="n"/>
      <c r="F309" s="163" t="n"/>
      <c r="G309" s="163" t="n"/>
      <c r="H309" s="163" t="n"/>
      <c r="I309" s="163" t="n"/>
      <c r="J309" s="163" t="n"/>
      <c r="K309" s="164" t="n"/>
      <c r="L309" s="163" t="n"/>
      <c r="M309" s="163" t="n"/>
      <c r="N309" s="163" t="n"/>
      <c r="O309" s="163" t="n"/>
      <c r="P309" s="163" t="n"/>
      <c r="Q309" s="163" t="n"/>
      <c r="R309" s="163" t="n"/>
      <c r="S309" s="163" t="n"/>
      <c r="T309" s="163" t="n"/>
      <c r="U309" s="163" t="n"/>
      <c r="V309" s="163" t="n"/>
      <c r="W309" s="163" t="n"/>
      <c r="X309" s="163" t="n"/>
      <c r="Y309" s="163" t="n"/>
      <c r="Z309" s="163" t="n"/>
      <c r="AA309" s="163" t="n"/>
      <c r="AB309" s="163" t="n"/>
      <c r="AC309" s="163" t="n"/>
      <c r="AD309" s="163" t="n"/>
      <c r="AE309" s="163" t="n"/>
      <c r="AF309" s="163" t="n"/>
      <c r="AG309" s="163" t="n"/>
      <c r="AH309" s="163" t="n"/>
      <c r="AI309" s="163" t="n"/>
      <c r="AJ309" s="163" t="n"/>
      <c r="AK309" s="163" t="n"/>
      <c r="AL309" s="163" t="n"/>
      <c r="AM309" s="163" t="n"/>
      <c r="AN309" s="163" t="n"/>
      <c r="AO309" s="163" t="n"/>
      <c r="AP309" s="163" t="n"/>
      <c r="AQ309" s="163" t="n"/>
      <c r="AR309" s="163" t="n"/>
      <c r="AS309" s="163" t="n"/>
      <c r="AT309" s="163" t="n"/>
      <c r="AU309" s="163" t="n"/>
      <c r="AV309" s="163" t="n"/>
      <c r="AW309" s="163" t="n"/>
      <c r="AX309" s="163" t="n"/>
      <c r="AY309" s="163" t="n"/>
      <c r="AZ309" s="163" t="n"/>
      <c r="BA309" s="163" t="n"/>
      <c r="BB309" s="163" t="n"/>
      <c r="BC309" s="163" t="n"/>
      <c r="BD309" s="163" t="n"/>
      <c r="BE309" s="163" t="n"/>
      <c r="BF309" s="163" t="n"/>
      <c r="BG309" s="163" t="n"/>
      <c r="BH309" s="163" t="n"/>
      <c r="BI309" s="164" t="n"/>
      <c r="BJ309" s="2" t="n"/>
      <c r="BK309" s="2" t="n"/>
      <c r="BL309" s="2" t="n"/>
      <c r="BM309" s="2" t="n"/>
      <c r="BN309" s="2" t="n"/>
      <c r="BO309" s="2" t="n"/>
      <c r="BP309" s="143" t="n"/>
      <c r="BV309" s="144" t="n"/>
      <c r="DU309" s="144" t="n"/>
      <c r="DV309" s="7" t="n"/>
      <c r="DW309" s="2" t="n"/>
      <c r="DX309" s="2" t="n"/>
      <c r="DY309" s="2" t="n"/>
      <c r="DZ309" s="2" t="n"/>
      <c r="EA309" s="2" t="n"/>
      <c r="EB309" s="2" t="n"/>
      <c r="EC309" s="2" t="n"/>
    </row>
    <row r="310" ht="6.75" customHeight="1" s="118">
      <c r="A310" s="2" t="n"/>
      <c r="B310" s="2" t="n"/>
      <c r="C310" s="2" t="n"/>
      <c r="D310" s="2" t="n"/>
      <c r="E310" s="165" t="inlineStr">
        <is>
          <t>連絡先</t>
        </is>
      </c>
      <c r="F310" s="166" t="n"/>
      <c r="G310" s="166" t="n"/>
      <c r="H310" s="166" t="n"/>
      <c r="I310" s="166" t="n"/>
      <c r="J310" s="166" t="n"/>
      <c r="K310" s="167" t="n"/>
      <c r="L310" s="107" t="inlineStr">
        <is>
          <t>〒</t>
        </is>
      </c>
      <c r="M310" s="166" t="n"/>
      <c r="N310" s="166" t="n"/>
      <c r="O310" s="166" t="n"/>
      <c r="P310" s="172">
        <f>計算!$K$6</f>
        <v/>
      </c>
      <c r="AK310" s="2" t="n"/>
      <c r="AL310" s="2" t="n"/>
      <c r="AM310" s="2" t="n"/>
      <c r="AN310" s="2" t="n"/>
      <c r="AO310" s="2" t="n"/>
      <c r="AP310" s="2" t="n"/>
      <c r="AQ310" s="2" t="n"/>
      <c r="AR310" s="2" t="n"/>
      <c r="AS310" s="2" t="n"/>
      <c r="AT310" s="2" t="n"/>
      <c r="AU310" s="2" t="n"/>
      <c r="AV310" s="2" t="n"/>
      <c r="AW310" s="2" t="n"/>
      <c r="AX310" s="2" t="n"/>
      <c r="AY310" s="2" t="n"/>
      <c r="AZ310" s="2" t="n"/>
      <c r="BA310" s="2" t="n"/>
      <c r="BB310" s="2" t="n"/>
      <c r="BC310" s="2" t="n"/>
      <c r="BD310" s="2" t="n"/>
      <c r="BE310" s="2" t="n"/>
      <c r="BF310" s="2" t="n"/>
      <c r="BG310" s="2" t="n"/>
      <c r="BH310" s="2" t="n"/>
      <c r="BI310" s="8" t="n"/>
      <c r="BJ310" s="2" t="n"/>
      <c r="BK310" s="2" t="n"/>
      <c r="BL310" s="2" t="n"/>
      <c r="BM310" s="2" t="n"/>
      <c r="BN310" s="2" t="n"/>
      <c r="BO310" s="2" t="n"/>
      <c r="BP310" s="143" t="n"/>
      <c r="BV310" s="144" t="n"/>
      <c r="DU310" s="144" t="n"/>
      <c r="DV310" s="7" t="n"/>
      <c r="DW310" s="2" t="n"/>
      <c r="DX310" s="2" t="n"/>
      <c r="DY310" s="2" t="n"/>
      <c r="DZ310" s="2" t="n"/>
      <c r="EA310" s="2" t="n"/>
      <c r="EB310" s="2" t="n"/>
      <c r="EC310" s="2" t="n"/>
    </row>
    <row r="311" ht="6.75" customHeight="1" s="118">
      <c r="A311" s="2" t="n"/>
      <c r="B311" s="2" t="n"/>
      <c r="C311" s="2" t="n"/>
      <c r="D311" s="2" t="n"/>
      <c r="E311" s="143" t="n"/>
      <c r="K311" s="144" t="n"/>
      <c r="L311" s="143" t="n"/>
      <c r="AK311" s="2" t="n"/>
      <c r="AL311" s="2" t="n"/>
      <c r="AM311" s="2" t="n"/>
      <c r="AN311" s="2" t="n"/>
      <c r="AO311" s="2" t="n"/>
      <c r="AP311" s="2" t="n"/>
      <c r="AQ311" s="2" t="n"/>
      <c r="AR311" s="2" t="n"/>
      <c r="AS311" s="2" t="n"/>
      <c r="AT311" s="2" t="n"/>
      <c r="AU311" s="2" t="n"/>
      <c r="AV311" s="2" t="n"/>
      <c r="AW311" s="2" t="n"/>
      <c r="AX311" s="2" t="n"/>
      <c r="AY311" s="2" t="n"/>
      <c r="AZ311" s="2" t="n"/>
      <c r="BA311" s="2" t="n"/>
      <c r="BB311" s="2" t="n"/>
      <c r="BC311" s="2" t="n"/>
      <c r="BD311" s="2" t="n"/>
      <c r="BE311" s="2" t="n"/>
      <c r="BF311" s="2" t="n"/>
      <c r="BG311" s="2" t="n"/>
      <c r="BH311" s="2" t="n"/>
      <c r="BI311" s="8" t="n"/>
      <c r="BJ311" s="2" t="n"/>
      <c r="BK311" s="2" t="n"/>
      <c r="BL311" s="2" t="n"/>
      <c r="BM311" s="2" t="n"/>
      <c r="BN311" s="2" t="n"/>
      <c r="BO311" s="2" t="n"/>
      <c r="BP311" s="143" t="n"/>
      <c r="BV311" s="144" t="n"/>
      <c r="DU311" s="144" t="n"/>
      <c r="DV311" s="7" t="n"/>
      <c r="DW311" s="2" t="n"/>
      <c r="DX311" s="2" t="n"/>
      <c r="DY311" s="2" t="n"/>
      <c r="DZ311" s="2" t="n"/>
      <c r="EA311" s="2" t="n"/>
      <c r="EB311" s="2" t="n"/>
      <c r="EC311" s="2" t="n"/>
    </row>
    <row r="312" ht="6.75" customHeight="1" s="118">
      <c r="A312" s="2" t="n"/>
      <c r="B312" s="2" t="n"/>
      <c r="C312" s="2" t="n"/>
      <c r="D312" s="2" t="n"/>
      <c r="E312" s="143" t="n"/>
      <c r="K312" s="144" t="n"/>
      <c r="L312" s="143" t="n"/>
      <c r="AK312" s="2" t="n"/>
      <c r="AL312" s="2" t="n"/>
      <c r="AM312" s="2" t="n"/>
      <c r="AN312" s="2" t="n"/>
      <c r="AO312" s="2" t="n"/>
      <c r="AP312" s="2" t="n"/>
      <c r="AQ312" s="2" t="n"/>
      <c r="AR312" s="2" t="n"/>
      <c r="AS312" s="2" t="n"/>
      <c r="AT312" s="2" t="n"/>
      <c r="AU312" s="2" t="n"/>
      <c r="AV312" s="2" t="n"/>
      <c r="AW312" s="2" t="n"/>
      <c r="AX312" s="2" t="n"/>
      <c r="AY312" s="2" t="n"/>
      <c r="AZ312" s="2" t="n"/>
      <c r="BA312" s="2" t="n"/>
      <c r="BB312" s="2" t="n"/>
      <c r="BC312" s="2" t="n"/>
      <c r="BD312" s="2" t="n"/>
      <c r="BE312" s="2" t="n"/>
      <c r="BF312" s="2" t="n"/>
      <c r="BG312" s="2" t="n"/>
      <c r="BH312" s="2" t="n"/>
      <c r="BI312" s="8" t="n"/>
      <c r="BJ312" s="2" t="n"/>
      <c r="BK312" s="2" t="n"/>
      <c r="BL312" s="2" t="n"/>
      <c r="BM312" s="2" t="n"/>
      <c r="BN312" s="2" t="n"/>
      <c r="BO312" s="2" t="n"/>
      <c r="BP312" s="143" t="n"/>
      <c r="BV312" s="144" t="n"/>
      <c r="DU312" s="144" t="n"/>
      <c r="DV312" s="7" t="n"/>
      <c r="DW312" s="2" t="n"/>
      <c r="DX312" s="2" t="n"/>
      <c r="DY312" s="2" t="n"/>
      <c r="DZ312" s="2" t="n"/>
      <c r="EA312" s="2" t="n"/>
      <c r="EB312" s="2" t="n"/>
      <c r="EC312" s="2" t="n"/>
    </row>
    <row r="313" ht="6.75" customHeight="1" s="118">
      <c r="A313" s="2" t="n"/>
      <c r="B313" s="2" t="n"/>
      <c r="C313" s="2" t="n"/>
      <c r="D313" s="2" t="n"/>
      <c r="E313" s="143" t="n"/>
      <c r="K313" s="144" t="n"/>
      <c r="L313" s="173">
        <f>計算!$L$6</f>
        <v/>
      </c>
      <c r="BI313" s="144" t="n"/>
      <c r="BJ313" s="2" t="n"/>
      <c r="BK313" s="2" t="n"/>
      <c r="BL313" s="2" t="n"/>
      <c r="BM313" s="2" t="n"/>
      <c r="BN313" s="2" t="n"/>
      <c r="BO313" s="2" t="n"/>
      <c r="BP313" s="143" t="n"/>
      <c r="BV313" s="144" t="n"/>
      <c r="DU313" s="144" t="n"/>
      <c r="DV313" s="7" t="n"/>
      <c r="DW313" s="2" t="n"/>
      <c r="DX313" s="2" t="n"/>
      <c r="DY313" s="2" t="n"/>
      <c r="DZ313" s="2" t="n"/>
      <c r="EA313" s="2" t="n"/>
      <c r="EB313" s="2" t="n"/>
      <c r="EC313" s="2" t="n"/>
    </row>
    <row r="314" ht="6.75" customHeight="1" s="118">
      <c r="A314" s="2" t="n"/>
      <c r="B314" s="2" t="n"/>
      <c r="C314" s="2" t="n"/>
      <c r="D314" s="2" t="n"/>
      <c r="E314" s="146" t="n"/>
      <c r="F314" s="147" t="n"/>
      <c r="G314" s="147" t="n"/>
      <c r="H314" s="147" t="n"/>
      <c r="I314" s="147" t="n"/>
      <c r="J314" s="147" t="n"/>
      <c r="K314" s="148" t="n"/>
      <c r="L314" s="147" t="n"/>
      <c r="M314" s="147" t="n"/>
      <c r="N314" s="147" t="n"/>
      <c r="O314" s="147" t="n"/>
      <c r="P314" s="147" t="n"/>
      <c r="Q314" s="147" t="n"/>
      <c r="R314" s="147" t="n"/>
      <c r="S314" s="147" t="n"/>
      <c r="T314" s="147" t="n"/>
      <c r="U314" s="147" t="n"/>
      <c r="V314" s="147" t="n"/>
      <c r="W314" s="147" t="n"/>
      <c r="X314" s="147" t="n"/>
      <c r="Y314" s="147" t="n"/>
      <c r="Z314" s="147" t="n"/>
      <c r="AA314" s="147" t="n"/>
      <c r="AB314" s="147" t="n"/>
      <c r="AC314" s="147" t="n"/>
      <c r="AD314" s="147" t="n"/>
      <c r="AE314" s="147" t="n"/>
      <c r="AF314" s="147" t="n"/>
      <c r="AG314" s="147" t="n"/>
      <c r="AH314" s="147" t="n"/>
      <c r="AI314" s="147" t="n"/>
      <c r="AJ314" s="147" t="n"/>
      <c r="AK314" s="147" t="n"/>
      <c r="AL314" s="147" t="n"/>
      <c r="AM314" s="147" t="n"/>
      <c r="AN314" s="147" t="n"/>
      <c r="AO314" s="147" t="n"/>
      <c r="AP314" s="147" t="n"/>
      <c r="AQ314" s="147" t="n"/>
      <c r="AR314" s="147" t="n"/>
      <c r="AS314" s="147" t="n"/>
      <c r="AT314" s="147" t="n"/>
      <c r="AU314" s="147" t="n"/>
      <c r="AV314" s="147" t="n"/>
      <c r="AW314" s="147" t="n"/>
      <c r="AX314" s="147" t="n"/>
      <c r="AY314" s="147" t="n"/>
      <c r="AZ314" s="147" t="n"/>
      <c r="BA314" s="147" t="n"/>
      <c r="BB314" s="147" t="n"/>
      <c r="BC314" s="147" t="n"/>
      <c r="BD314" s="147" t="n"/>
      <c r="BE314" s="147" t="n"/>
      <c r="BF314" s="147" t="n"/>
      <c r="BG314" s="147" t="n"/>
      <c r="BH314" s="147" t="n"/>
      <c r="BI314" s="148" t="n"/>
      <c r="BJ314" s="2" t="n"/>
      <c r="BK314" s="2" t="n"/>
      <c r="BL314" s="2" t="n"/>
      <c r="BM314" s="2" t="n"/>
      <c r="BN314" s="2" t="n"/>
      <c r="BO314" s="2" t="n"/>
      <c r="BP314" s="143" t="n"/>
      <c r="BV314" s="144" t="n"/>
      <c r="DU314" s="144" t="n"/>
      <c r="DV314" s="7" t="n"/>
      <c r="DW314" s="2" t="n"/>
      <c r="DX314" s="2" t="n"/>
      <c r="DY314" s="2" t="n"/>
      <c r="DZ314" s="2" t="n"/>
      <c r="EA314" s="2" t="n"/>
      <c r="EB314" s="2" t="n"/>
      <c r="EC314" s="2" t="n"/>
    </row>
    <row r="315" ht="6.75" customHeight="1" s="118">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c r="AQ315" s="2" t="n"/>
      <c r="AR315" s="2" t="n"/>
      <c r="AS315" s="2" t="n"/>
      <c r="AT315" s="2" t="n"/>
      <c r="AU315" s="2" t="n"/>
      <c r="AV315" s="2" t="n"/>
      <c r="AW315" s="2" t="n"/>
      <c r="AX315" s="2" t="n"/>
      <c r="AY315" s="2" t="n"/>
      <c r="AZ315" s="2" t="n"/>
      <c r="BA315" s="2" t="n"/>
      <c r="BB315" s="2" t="n"/>
      <c r="BC315" s="2" t="n"/>
      <c r="BD315" s="2" t="n"/>
      <c r="BE315" s="2" t="n"/>
      <c r="BF315" s="2" t="n"/>
      <c r="BG315" s="2" t="n"/>
      <c r="BH315" s="2" t="n"/>
      <c r="BI315" s="2" t="n"/>
      <c r="BJ315" s="2" t="n"/>
      <c r="BK315" s="2" t="n"/>
      <c r="BL315" s="2" t="n"/>
      <c r="BM315" s="2" t="n"/>
      <c r="BN315" s="2" t="n"/>
      <c r="BO315" s="2" t="n"/>
      <c r="BP315" s="143" t="n"/>
      <c r="BV315" s="144" t="n"/>
      <c r="DU315" s="144" t="n"/>
      <c r="DV315" s="7" t="n"/>
      <c r="DW315" s="2" t="n"/>
      <c r="DX315" s="2" t="n"/>
      <c r="DY315" s="2" t="n"/>
      <c r="DZ315" s="2" t="n"/>
      <c r="EA315" s="2" t="n"/>
      <c r="EB315" s="2" t="n"/>
      <c r="EC315" s="2" t="n"/>
    </row>
    <row r="316" ht="6.75" customHeight="1" s="118">
      <c r="A316" s="2" t="n"/>
      <c r="B316" s="2" t="n"/>
      <c r="C316" s="2" t="n"/>
      <c r="D316" s="2" t="n"/>
      <c r="E316" s="2" t="n"/>
      <c r="F316" s="2" t="n"/>
      <c r="G316" s="2" t="n"/>
      <c r="H316" s="2" t="n"/>
      <c r="I316" s="2" t="n"/>
      <c r="J316" s="2" t="n"/>
      <c r="K316" s="2" t="n"/>
      <c r="L316" s="2" t="n"/>
      <c r="M316" s="2" t="n"/>
      <c r="N316" s="2" t="n"/>
      <c r="O316" s="2" t="n"/>
      <c r="P316" s="2" t="n"/>
      <c r="Q316" s="2" t="n"/>
      <c r="R316" s="113" t="inlineStr">
        <is>
          <t>（連絡先欄は現住所以外に連絡を希望する場合のみ記入すること）</t>
        </is>
      </c>
      <c r="BJ316" s="2" t="n"/>
      <c r="BK316" s="2" t="n"/>
      <c r="BL316" s="2" t="n"/>
      <c r="BM316" s="2" t="n"/>
      <c r="BN316" s="2" t="n"/>
      <c r="BO316" s="2" t="n"/>
      <c r="BP316" s="143" t="n"/>
      <c r="BV316" s="144" t="n"/>
      <c r="DU316" s="144" t="n"/>
      <c r="DV316" s="7" t="n"/>
      <c r="DW316" s="2" t="n"/>
      <c r="DX316" s="2" t="n"/>
      <c r="DY316" s="2" t="n"/>
      <c r="DZ316" s="2" t="n"/>
      <c r="EA316" s="2" t="n"/>
      <c r="EB316" s="2" t="n"/>
      <c r="EC316" s="2" t="n"/>
    </row>
    <row r="317" ht="6.75" customHeight="1" s="118">
      <c r="A317" s="2" t="n"/>
      <c r="B317" s="2" t="n"/>
      <c r="C317" s="2" t="n"/>
      <c r="D317" s="2" t="n"/>
      <c r="E317" s="2" t="n"/>
      <c r="F317" s="2" t="n"/>
      <c r="G317" s="2" t="n"/>
      <c r="H317" s="2" t="n"/>
      <c r="I317" s="2" t="n"/>
      <c r="J317" s="2" t="n"/>
      <c r="K317" s="2" t="n"/>
      <c r="L317" s="2" t="n"/>
      <c r="M317" s="2" t="n"/>
      <c r="N317" s="2" t="n"/>
      <c r="O317" s="2" t="n"/>
      <c r="P317" s="2" t="n"/>
      <c r="Q317" s="2" t="n"/>
      <c r="BJ317" s="2" t="n"/>
      <c r="BK317" s="2" t="n"/>
      <c r="BL317" s="2" t="n"/>
      <c r="BM317" s="2" t="n"/>
      <c r="BN317" s="2" t="n"/>
      <c r="BO317" s="2" t="n"/>
      <c r="BP317" s="143" t="n"/>
      <c r="BV317" s="144" t="n"/>
      <c r="DU317" s="144" t="n"/>
      <c r="DV317" s="7" t="n"/>
      <c r="DW317" s="2" t="n"/>
      <c r="DX317" s="2" t="n"/>
      <c r="DY317" s="2" t="n"/>
      <c r="DZ317" s="2" t="n"/>
      <c r="EA317" s="2" t="n"/>
      <c r="EB317" s="2" t="n"/>
      <c r="EC317" s="2" t="n"/>
    </row>
    <row r="318" ht="6.75" customHeight="1" s="118">
      <c r="A318" s="2" t="n"/>
      <c r="B318" s="2" t="n"/>
      <c r="C318" s="2" t="n"/>
      <c r="D318" s="2" t="n"/>
      <c r="E318" s="2" t="n"/>
      <c r="F318" s="2" t="n"/>
      <c r="G318" s="2" t="n"/>
      <c r="H318" s="2" t="n"/>
      <c r="I318" s="2" t="n"/>
      <c r="J318" s="2" t="n"/>
      <c r="K318" s="2" t="n"/>
      <c r="L318" s="2" t="n"/>
      <c r="M318" s="2" t="n"/>
      <c r="N318" s="2" t="n"/>
      <c r="O318" s="2" t="n"/>
      <c r="P318" s="2" t="n"/>
      <c r="Q318" s="2" t="n"/>
      <c r="BJ318" s="2" t="n"/>
      <c r="BK318" s="2" t="n"/>
      <c r="BL318" s="2" t="n"/>
      <c r="BM318" s="2" t="n"/>
      <c r="BN318" s="2" t="n"/>
      <c r="BO318" s="2" t="n"/>
      <c r="BP318" s="143" t="n"/>
      <c r="BV318" s="144" t="n"/>
      <c r="DU318" s="144" t="n"/>
      <c r="DV318" s="7" t="n"/>
      <c r="DW318" s="2" t="n"/>
      <c r="DX318" s="2" t="n"/>
      <c r="DY318" s="2" t="n"/>
      <c r="DZ318" s="2" t="n"/>
      <c r="EA318" s="2" t="n"/>
      <c r="EB318" s="2" t="n"/>
      <c r="EC318" s="2" t="n"/>
    </row>
    <row r="319" ht="6.75" customHeight="1" s="118">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c r="AQ319" s="2" t="n"/>
      <c r="AR319" s="2" t="n"/>
      <c r="AS319" s="2" t="n"/>
      <c r="AT319" s="2" t="n"/>
      <c r="AU319" s="2" t="n"/>
      <c r="AV319" s="2" t="n"/>
      <c r="AW319" s="2" t="n"/>
      <c r="AX319" s="2" t="n"/>
      <c r="AY319" s="2" t="n"/>
      <c r="AZ319" s="2" t="n"/>
      <c r="BA319" s="2" t="n"/>
      <c r="BB319" s="2" t="n"/>
      <c r="BC319" s="2" t="n"/>
      <c r="BD319" s="2" t="n"/>
      <c r="BE319" s="2" t="n"/>
      <c r="BF319" s="2" t="n"/>
      <c r="BG319" s="2" t="n"/>
      <c r="BH319" s="2" t="n"/>
      <c r="BI319" s="2" t="n"/>
      <c r="BJ319" s="2" t="n"/>
      <c r="BK319" s="2" t="n"/>
      <c r="BL319" s="2" t="n"/>
      <c r="BM319" s="2" t="n"/>
      <c r="BN319" s="2" t="n"/>
      <c r="BO319" s="2" t="n"/>
      <c r="BP319" s="143" t="n"/>
      <c r="BV319" s="144" t="n"/>
      <c r="DU319" s="144" t="n"/>
      <c r="DV319" s="7" t="n"/>
      <c r="DW319" s="2" t="n"/>
      <c r="DX319" s="2" t="n"/>
      <c r="DY319" s="2" t="n"/>
      <c r="DZ319" s="2" t="n"/>
      <c r="EA319" s="2" t="n"/>
      <c r="EB319" s="2" t="n"/>
      <c r="EC319" s="2" t="n"/>
    </row>
    <row r="320" ht="6.75" customHeight="1" s="118">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c r="AQ320" s="2" t="n"/>
      <c r="AR320" s="2" t="n"/>
      <c r="AS320" s="2" t="n"/>
      <c r="AT320" s="2" t="n"/>
      <c r="AU320" s="2" t="n"/>
      <c r="AV320" s="2" t="n"/>
      <c r="AW320" s="2" t="n"/>
      <c r="AX320" s="2" t="n"/>
      <c r="AY320" s="2" t="n"/>
      <c r="AZ320" s="2" t="n"/>
      <c r="BA320" s="2" t="n"/>
      <c r="BB320" s="2" t="n"/>
      <c r="BC320" s="2" t="n"/>
      <c r="BD320" s="2" t="n"/>
      <c r="BE320" s="2" t="n"/>
      <c r="BF320" s="2" t="n"/>
      <c r="BG320" s="2" t="n"/>
      <c r="BH320" s="2" t="n"/>
      <c r="BI320" s="2" t="n"/>
      <c r="BJ320" s="2" t="n"/>
      <c r="BK320" s="2" t="n"/>
      <c r="BL320" s="2" t="n"/>
      <c r="BM320" s="2" t="n"/>
      <c r="BN320" s="2" t="n"/>
      <c r="BO320" s="2" t="n"/>
      <c r="BP320" s="174" t="n"/>
      <c r="BQ320" s="140" t="n"/>
      <c r="BR320" s="175" t="n"/>
      <c r="BS320" s="140" t="n"/>
      <c r="BT320" s="140" t="n"/>
      <c r="BU320" s="28" t="n"/>
      <c r="BV320" s="29" t="n"/>
      <c r="BW320" s="176">
        <f>計算!$Z$6</f>
        <v/>
      </c>
      <c r="BX320" s="140" t="n"/>
      <c r="BY320" s="140" t="n"/>
      <c r="BZ320" s="140" t="n"/>
      <c r="CA320" s="140" t="n"/>
      <c r="CB320" s="140" t="n"/>
      <c r="CC320" s="140" t="n"/>
      <c r="CD320" s="140" t="n"/>
      <c r="CE320" s="140" t="n"/>
      <c r="CF320" s="140" t="n"/>
      <c r="CG320" s="140" t="n"/>
      <c r="CH320" s="140" t="n"/>
      <c r="CI320" s="140" t="n"/>
      <c r="CJ320" s="140" t="n"/>
      <c r="CK320" s="140" t="n"/>
      <c r="CL320" s="140" t="n"/>
      <c r="CM320" s="140" t="n"/>
      <c r="CN320" s="140" t="n"/>
      <c r="CO320" s="140" t="n"/>
      <c r="CP320" s="140" t="n"/>
      <c r="CQ320" s="140" t="n"/>
      <c r="CR320" s="140" t="n"/>
      <c r="CS320" s="140" t="n"/>
      <c r="CT320" s="140" t="n"/>
      <c r="CU320" s="140" t="n"/>
      <c r="CV320" s="140" t="n"/>
      <c r="CW320" s="140" t="n"/>
      <c r="CX320" s="140" t="n"/>
      <c r="CY320" s="140" t="n"/>
      <c r="CZ320" s="140" t="n"/>
      <c r="DA320" s="140" t="n"/>
      <c r="DB320" s="140" t="n"/>
      <c r="DC320" s="140" t="n"/>
      <c r="DD320" s="140" t="n"/>
      <c r="DE320" s="140" t="n"/>
      <c r="DF320" s="140" t="n"/>
      <c r="DG320" s="140" t="n"/>
      <c r="DH320" s="140" t="n"/>
      <c r="DI320" s="140" t="n"/>
      <c r="DJ320" s="140" t="n"/>
      <c r="DK320" s="140" t="n"/>
      <c r="DL320" s="140" t="n"/>
      <c r="DM320" s="140" t="n"/>
      <c r="DN320" s="140" t="n"/>
      <c r="DO320" s="140" t="n"/>
      <c r="DP320" s="140" t="n"/>
      <c r="DQ320" s="140" t="n"/>
      <c r="DR320" s="140" t="n"/>
      <c r="DS320" s="140" t="n"/>
      <c r="DT320" s="140" t="n"/>
      <c r="DU320" s="141" t="n"/>
      <c r="DV320" s="7" t="n"/>
      <c r="DW320" s="2" t="n"/>
      <c r="DX320" s="2" t="n"/>
      <c r="DY320" s="2" t="n"/>
      <c r="DZ320" s="2" t="n"/>
      <c r="EA320" s="2" t="n"/>
      <c r="EB320" s="2" t="n"/>
      <c r="EC320" s="2" t="n"/>
    </row>
    <row r="321" ht="6.75" customHeight="1" s="118">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c r="AQ321" s="2" t="n"/>
      <c r="AR321" s="2" t="n"/>
      <c r="AS321" s="2" t="n"/>
      <c r="AT321" s="2" t="n"/>
      <c r="AU321" s="2" t="n"/>
      <c r="AV321" s="2" t="n"/>
      <c r="AW321" s="2" t="n"/>
      <c r="AX321" s="2" t="n"/>
      <c r="AY321" s="2" t="n"/>
      <c r="AZ321" s="2" t="n"/>
      <c r="BA321" s="2" t="n"/>
      <c r="BB321" s="2" t="n"/>
      <c r="BC321" s="2" t="n"/>
      <c r="BD321" s="2" t="n"/>
      <c r="BE321" s="2" t="n"/>
      <c r="BF321" s="2" t="n"/>
      <c r="BG321" s="2" t="n"/>
      <c r="BH321" s="2" t="n"/>
      <c r="BI321" s="2" t="n"/>
      <c r="BJ321" s="2" t="n"/>
      <c r="BK321" s="2" t="n"/>
      <c r="BL321" s="2" t="n"/>
      <c r="BM321" s="2" t="n"/>
      <c r="BN321" s="2" t="n"/>
      <c r="BO321" s="2" t="n"/>
      <c r="BP321" s="143" t="n"/>
      <c r="BU321" s="31" t="n"/>
      <c r="BV321" s="32" t="n"/>
      <c r="DU321" s="144" t="n"/>
      <c r="DV321" s="7" t="n"/>
      <c r="DW321" s="2" t="n"/>
      <c r="DX321" s="2" t="n"/>
      <c r="DY321" s="2" t="n"/>
      <c r="DZ321" s="2" t="n"/>
      <c r="EA321" s="2" t="n"/>
      <c r="EB321" s="2" t="n"/>
      <c r="EC321" s="2" t="n"/>
    </row>
    <row r="322" ht="6.75" customHeight="1" s="118">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c r="AQ322" s="2" t="n"/>
      <c r="AR322" s="2" t="n"/>
      <c r="AS322" s="2" t="n"/>
      <c r="AT322" s="2" t="n"/>
      <c r="AU322" s="2" t="n"/>
      <c r="AV322" s="2" t="n"/>
      <c r="AW322" s="2" t="n"/>
      <c r="AX322" s="2" t="n"/>
      <c r="AY322" s="2" t="n"/>
      <c r="AZ322" s="2" t="n"/>
      <c r="BA322" s="2" t="n"/>
      <c r="BB322" s="2" t="n"/>
      <c r="BC322" s="2" t="n"/>
      <c r="BD322" s="2" t="n"/>
      <c r="BE322" s="2" t="n"/>
      <c r="BF322" s="2" t="n"/>
      <c r="BG322" s="2" t="n"/>
      <c r="BH322" s="2" t="n"/>
      <c r="BI322" s="2" t="n"/>
      <c r="BJ322" s="2" t="n"/>
      <c r="BK322" s="2" t="n"/>
      <c r="BL322" s="2" t="n"/>
      <c r="BM322" s="2" t="n"/>
      <c r="BN322" s="2" t="n"/>
      <c r="BO322" s="2" t="n"/>
      <c r="BP322" s="143" t="n"/>
      <c r="BU322" s="72" t="n"/>
      <c r="BV322" s="144" t="n"/>
      <c r="DU322" s="144" t="n"/>
      <c r="DV322" s="7" t="n"/>
      <c r="DW322" s="2" t="n"/>
      <c r="DX322" s="2" t="n"/>
      <c r="DY322" s="2" t="n"/>
      <c r="DZ322" s="2" t="n"/>
      <c r="EA322" s="2" t="n"/>
      <c r="EB322" s="2" t="n"/>
      <c r="EC322" s="2" t="n"/>
    </row>
    <row r="323" ht="6.75" customHeight="1" s="118">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c r="AQ323" s="2" t="n"/>
      <c r="AR323" s="2" t="n"/>
      <c r="AS323" s="2" t="n"/>
      <c r="AT323" s="2" t="n"/>
      <c r="AU323" s="2" t="n"/>
      <c r="AV323" s="2" t="n"/>
      <c r="AW323" s="2" t="n"/>
      <c r="AX323" s="2" t="n"/>
      <c r="AY323" s="2" t="n"/>
      <c r="AZ323" s="2" t="n"/>
      <c r="BA323" s="2" t="n"/>
      <c r="BB323" s="2" t="n"/>
      <c r="BC323" s="2" t="n"/>
      <c r="BD323" s="2" t="n"/>
      <c r="BE323" s="2" t="n"/>
      <c r="BF323" s="2" t="n"/>
      <c r="BG323" s="2" t="n"/>
      <c r="BH323" s="2" t="n"/>
      <c r="BI323" s="2" t="n"/>
      <c r="BJ323" s="2" t="n"/>
      <c r="BK323" s="2" t="n"/>
      <c r="BL323" s="2" t="n"/>
      <c r="BM323" s="2" t="n"/>
      <c r="BN323" s="2" t="n"/>
      <c r="BO323" s="2" t="n"/>
      <c r="BP323" s="143" t="n"/>
      <c r="BV323" s="144" t="n"/>
      <c r="DU323" s="144" t="n"/>
      <c r="DV323" s="7" t="n"/>
      <c r="DW323" s="2" t="n"/>
      <c r="DX323" s="2" t="n"/>
      <c r="DY323" s="2" t="n"/>
      <c r="DZ323" s="2" t="n"/>
      <c r="EA323" s="2" t="n"/>
      <c r="EB323" s="2" t="n"/>
      <c r="EC323" s="2" t="n"/>
    </row>
    <row r="324" ht="6.75" customHeight="1" s="118">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c r="AQ324" s="2" t="n"/>
      <c r="AR324" s="2" t="n"/>
      <c r="AS324" s="2" t="n"/>
      <c r="AT324" s="2" t="n"/>
      <c r="AU324" s="2" t="n"/>
      <c r="AV324" s="2" t="n"/>
      <c r="AW324" s="2" t="n"/>
      <c r="AX324" s="2" t="n"/>
      <c r="AY324" s="2" t="n"/>
      <c r="AZ324" s="2" t="n"/>
      <c r="BA324" s="2" t="n"/>
      <c r="BB324" s="2" t="n"/>
      <c r="BC324" s="2" t="n"/>
      <c r="BD324" s="2" t="n"/>
      <c r="BE324" s="2" t="n"/>
      <c r="BF324" s="2" t="n"/>
      <c r="BG324" s="2" t="n"/>
      <c r="BH324" s="2" t="n"/>
      <c r="BI324" s="2" t="n"/>
      <c r="BJ324" s="2" t="n"/>
      <c r="BK324" s="2" t="n"/>
      <c r="BL324" s="2" t="n"/>
      <c r="BM324" s="2" t="n"/>
      <c r="BN324" s="2" t="n"/>
      <c r="BO324" s="2" t="n"/>
      <c r="BP324" s="143" t="n"/>
      <c r="BV324" s="144" t="n"/>
      <c r="DU324" s="144" t="n"/>
      <c r="DV324" s="7" t="n"/>
      <c r="DW324" s="2" t="n"/>
      <c r="DX324" s="2" t="n"/>
      <c r="DY324" s="2" t="n"/>
      <c r="DZ324" s="2" t="n"/>
      <c r="EA324" s="2" t="n"/>
      <c r="EB324" s="2" t="n"/>
      <c r="EC324" s="2" t="n"/>
    </row>
    <row r="325" ht="8.25" customHeight="1" s="118">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c r="AQ325" s="2" t="n"/>
      <c r="AR325" s="2" t="n"/>
      <c r="AS325" s="2" t="n"/>
      <c r="AT325" s="2" t="n"/>
      <c r="AU325" s="2" t="n"/>
      <c r="AV325" s="2" t="n"/>
      <c r="AW325" s="2" t="n"/>
      <c r="AX325" s="2" t="n"/>
      <c r="AY325" s="2" t="n"/>
      <c r="AZ325" s="2" t="n"/>
      <c r="BA325" s="2" t="n"/>
      <c r="BB325" s="2" t="n"/>
      <c r="BC325" s="2" t="n"/>
      <c r="BD325" s="2" t="n"/>
      <c r="BE325" s="2" t="n"/>
      <c r="BF325" s="2" t="n"/>
      <c r="BG325" s="2" t="n"/>
      <c r="BH325" s="2" t="n"/>
      <c r="BI325" s="2" t="n"/>
      <c r="BJ325" s="2" t="n"/>
      <c r="BK325" s="2" t="n"/>
      <c r="BL325" s="2" t="n"/>
      <c r="BM325" s="2" t="n"/>
      <c r="BN325" s="2" t="n"/>
      <c r="BO325" s="2" t="n"/>
      <c r="BP325" s="143" t="n"/>
      <c r="BV325" s="144" t="n"/>
      <c r="DU325" s="144" t="n"/>
      <c r="DV325" s="7" t="n"/>
      <c r="DW325" s="2" t="n"/>
      <c r="DX325" s="2" t="n"/>
      <c r="DY325" s="2" t="n"/>
      <c r="DZ325" s="2" t="n"/>
      <c r="EA325" s="2" t="n"/>
      <c r="EB325" s="2" t="n"/>
      <c r="EC325" s="2" t="n"/>
    </row>
    <row r="326" ht="6.75" customHeight="1" s="118">
      <c r="A326" s="2" t="n"/>
      <c r="B326" s="2" t="n"/>
      <c r="C326" s="2" t="n"/>
      <c r="D326" s="2" t="n"/>
      <c r="E326" s="177" t="inlineStr">
        <is>
          <t>在籍校</t>
        </is>
      </c>
      <c r="F326" s="140" t="n"/>
      <c r="G326" s="140" t="n"/>
      <c r="H326" s="140" t="n"/>
      <c r="I326" s="140" t="n"/>
      <c r="J326" s="140" t="n"/>
      <c r="K326" s="141" t="n"/>
      <c r="L326" s="34" t="n"/>
      <c r="M326" s="18" t="n"/>
      <c r="N326" s="18" t="n"/>
      <c r="O326" s="18" t="n"/>
      <c r="P326" s="18" t="n"/>
      <c r="Q326" s="18" t="n"/>
      <c r="R326" s="18" t="n"/>
      <c r="S326" s="18" t="n"/>
      <c r="T326" s="18" t="n"/>
      <c r="U326" s="18" t="n"/>
      <c r="V326" s="18" t="n"/>
      <c r="W326" s="18" t="n"/>
      <c r="X326" s="35" t="n"/>
      <c r="Y326" s="4" t="n"/>
      <c r="Z326" s="5" t="n"/>
      <c r="AA326" s="5" t="n"/>
      <c r="AB326" s="5" t="n"/>
      <c r="AC326" s="5" t="n"/>
      <c r="AD326" s="5" t="n"/>
      <c r="AE326" s="5" t="n"/>
      <c r="AF326" s="5" t="n"/>
      <c r="AG326" s="5" t="n"/>
      <c r="AH326" s="5" t="n"/>
      <c r="AI326" s="5" t="n"/>
      <c r="AJ326" s="5" t="n"/>
      <c r="AK326" s="5" t="n"/>
      <c r="AL326" s="5" t="n"/>
      <c r="AM326" s="5" t="n"/>
      <c r="AN326" s="5" t="n"/>
      <c r="AO326" s="5" t="n"/>
      <c r="AP326" s="5" t="n"/>
      <c r="AQ326" s="5" t="n"/>
      <c r="AR326" s="5" t="n"/>
      <c r="AS326" s="5" t="n"/>
      <c r="AT326" s="5" t="n"/>
      <c r="AU326" s="5" t="n"/>
      <c r="AV326" s="5" t="n"/>
      <c r="AW326" s="89" t="inlineStr">
        <is>
          <t>卒業見込</t>
        </is>
      </c>
      <c r="AX326" s="140" t="n"/>
      <c r="AY326" s="140" t="n"/>
      <c r="AZ326" s="140" t="n"/>
      <c r="BA326" s="140" t="n"/>
      <c r="BB326" s="140" t="n"/>
      <c r="BC326" s="140" t="n"/>
      <c r="BD326" s="140" t="n"/>
      <c r="BE326" s="140" t="n"/>
      <c r="BF326" s="140" t="n"/>
      <c r="BG326" s="140" t="n"/>
      <c r="BH326" s="140" t="n"/>
      <c r="BI326" s="141" t="n"/>
      <c r="BJ326" s="2" t="n"/>
      <c r="BK326" s="2" t="n"/>
      <c r="BL326" s="2" t="n"/>
      <c r="BM326" s="2" t="n"/>
      <c r="BN326" s="2" t="n"/>
      <c r="BO326" s="2" t="n"/>
      <c r="BP326" s="143" t="n"/>
      <c r="BV326" s="144" t="n"/>
      <c r="DU326" s="144" t="n"/>
      <c r="DV326" s="2" t="n"/>
      <c r="DW326" s="2" t="n"/>
      <c r="DX326" s="2" t="n"/>
      <c r="DY326" s="2" t="n"/>
      <c r="DZ326" s="2" t="n"/>
      <c r="EA326" s="2" t="n"/>
      <c r="EB326" s="2" t="n"/>
      <c r="EC326" s="2" t="n"/>
    </row>
    <row r="327" ht="6.75" customHeight="1" s="118">
      <c r="A327" s="2" t="n"/>
      <c r="B327" s="2" t="n"/>
      <c r="C327" s="2" t="n"/>
      <c r="D327" s="2" t="n"/>
      <c r="E327" s="143" t="n"/>
      <c r="K327" s="144" t="n"/>
      <c r="L327" s="36" t="n"/>
      <c r="M327" s="19" t="n"/>
      <c r="N327" s="19" t="n"/>
      <c r="O327" s="19" t="n"/>
      <c r="P327" s="19" t="n"/>
      <c r="Q327" s="19" t="n"/>
      <c r="R327" s="19" t="n"/>
      <c r="S327" s="19" t="n"/>
      <c r="T327" s="19" t="n"/>
      <c r="U327" s="19" t="n"/>
      <c r="V327" s="19" t="n"/>
      <c r="W327" s="19" t="n"/>
      <c r="X327" s="37" t="n"/>
      <c r="Y327" s="178">
        <f>計算!$N$6</f>
        <v/>
      </c>
      <c r="BI327" s="144" t="n"/>
      <c r="BJ327" s="2" t="n"/>
      <c r="BK327" s="2" t="n"/>
      <c r="BL327" s="2" t="n"/>
      <c r="BM327" s="2" t="n"/>
      <c r="BN327" s="2" t="n"/>
      <c r="BO327" s="2" t="n"/>
      <c r="BP327" s="143" t="n"/>
      <c r="BV327" s="144" t="n"/>
      <c r="DU327" s="144" t="n"/>
      <c r="DV327" s="2" t="n"/>
      <c r="DW327" s="2" t="n"/>
      <c r="DX327" s="2" t="n"/>
      <c r="DY327" s="2" t="n"/>
      <c r="DZ327" s="2" t="n"/>
      <c r="EA327" s="2" t="n"/>
      <c r="EB327" s="2" t="n"/>
      <c r="EC327" s="2" t="n"/>
    </row>
    <row r="328" ht="6.75" customHeight="1" s="118">
      <c r="A328" s="2" t="n"/>
      <c r="B328" s="2" t="n"/>
      <c r="C328" s="2" t="n"/>
      <c r="D328" s="2" t="n"/>
      <c r="E328" s="143" t="n"/>
      <c r="K328" s="144" t="n"/>
      <c r="L328" s="36" t="n"/>
      <c r="M328" s="19" t="n"/>
      <c r="N328" s="19" t="n"/>
      <c r="O328" s="19" t="n"/>
      <c r="P328" s="179">
        <f>設定!$B$6</f>
        <v/>
      </c>
      <c r="S328" s="11" t="n"/>
      <c r="T328" s="11" t="n"/>
      <c r="U328" s="179">
        <f>設定!$B$7</f>
        <v/>
      </c>
      <c r="W328" s="11" t="n"/>
      <c r="X328" s="12" t="n"/>
      <c r="Y328" s="143" t="n"/>
      <c r="BI328" s="144" t="n"/>
      <c r="BJ328" s="2" t="n"/>
      <c r="BK328" s="2" t="n"/>
      <c r="BL328" s="2" t="n"/>
      <c r="BM328" s="2" t="n"/>
      <c r="BN328" s="2" t="n"/>
      <c r="BO328" s="2" t="n"/>
      <c r="BP328" s="143" t="n"/>
      <c r="BV328" s="144" t="n"/>
      <c r="DU328" s="144" t="n"/>
      <c r="DV328" s="2" t="n"/>
      <c r="DW328" s="2" t="n"/>
      <c r="DX328" s="2" t="n"/>
      <c r="DY328" s="2" t="n"/>
      <c r="DZ328" s="2" t="n"/>
      <c r="EA328" s="2" t="n"/>
      <c r="EB328" s="2" t="n"/>
      <c r="EC328" s="2" t="n"/>
    </row>
    <row r="329" ht="6.75" customHeight="1" s="118">
      <c r="A329" s="2" t="n"/>
      <c r="B329" s="2" t="n"/>
      <c r="C329" s="2" t="n"/>
      <c r="D329" s="2" t="n"/>
      <c r="E329" s="143" t="n"/>
      <c r="K329" s="144" t="n"/>
      <c r="L329" s="92" t="inlineStr">
        <is>
          <t>令和</t>
        </is>
      </c>
      <c r="S329" s="52" t="inlineStr">
        <is>
          <t>年</t>
        </is>
      </c>
      <c r="W329" s="53" t="inlineStr">
        <is>
          <t>月</t>
        </is>
      </c>
      <c r="X329" s="144" t="n"/>
      <c r="Y329" s="143" t="n"/>
      <c r="BI329" s="144" t="n"/>
      <c r="BJ329" s="2" t="n"/>
      <c r="BK329" s="2" t="n"/>
      <c r="BL329" s="2" t="n"/>
      <c r="BM329" s="2" t="n"/>
      <c r="BN329" s="2" t="n"/>
      <c r="BO329" s="2" t="n"/>
      <c r="BP329" s="143" t="n"/>
      <c r="BV329" s="144" t="n"/>
      <c r="DU329" s="144" t="n"/>
      <c r="DV329" s="2" t="n"/>
      <c r="DW329" s="2" t="n"/>
      <c r="DX329" s="2" t="n"/>
      <c r="DY329" s="2" t="n"/>
      <c r="DZ329" s="2" t="n"/>
      <c r="EA329" s="2" t="n"/>
      <c r="EB329" s="2" t="n"/>
      <c r="EC329" s="2" t="n"/>
    </row>
    <row r="330" ht="6.75" customHeight="1" s="118">
      <c r="A330" s="2" t="n"/>
      <c r="B330" s="2" t="n"/>
      <c r="C330" s="2" t="n"/>
      <c r="D330" s="2" t="n"/>
      <c r="E330" s="143" t="n"/>
      <c r="K330" s="144" t="n"/>
      <c r="L330" s="143" t="n"/>
      <c r="X330" s="144" t="n"/>
      <c r="Y330" s="143" t="n"/>
      <c r="AW330" s="75" t="inlineStr">
        <is>
          <t>卒業</t>
        </is>
      </c>
      <c r="BI330" s="144" t="n"/>
      <c r="BJ330" s="2" t="n"/>
      <c r="BK330" s="2" t="n"/>
      <c r="BL330" s="2" t="n"/>
      <c r="BM330" s="2" t="n"/>
      <c r="BN330" s="2" t="n"/>
      <c r="BO330" s="2" t="n"/>
      <c r="BP330" s="143" t="n"/>
      <c r="BV330" s="144" t="n"/>
      <c r="DU330" s="144" t="n"/>
      <c r="DV330" s="2" t="n"/>
      <c r="DW330" s="2" t="n"/>
      <c r="DX330" s="2" t="n"/>
      <c r="DY330" s="2" t="n"/>
      <c r="DZ330" s="2" t="n"/>
      <c r="EA330" s="2" t="n"/>
      <c r="EB330" s="2" t="n"/>
      <c r="EC330" s="2" t="n"/>
    </row>
    <row r="331" ht="6.75" customHeight="1" s="118">
      <c r="A331" s="2" t="n"/>
      <c r="B331" s="2" t="n"/>
      <c r="C331" s="2" t="n"/>
      <c r="D331" s="2" t="n"/>
      <c r="E331" s="143" t="n"/>
      <c r="K331" s="144" t="n"/>
      <c r="L331" s="36" t="n"/>
      <c r="M331" s="19" t="n"/>
      <c r="N331" s="19" t="n"/>
      <c r="O331" s="19" t="n"/>
      <c r="P331" s="19" t="n"/>
      <c r="Q331" s="19" t="n"/>
      <c r="R331" s="19" t="n"/>
      <c r="S331" s="19" t="n"/>
      <c r="T331" s="19" t="n"/>
      <c r="U331" s="19" t="n"/>
      <c r="V331" s="19" t="n"/>
      <c r="W331" s="19" t="n"/>
      <c r="X331" s="37" t="n"/>
      <c r="Y331" s="143" t="n"/>
      <c r="BI331" s="144" t="n"/>
      <c r="BJ331" s="2" t="n"/>
      <c r="BK331" s="2" t="n"/>
      <c r="BL331" s="2" t="n"/>
      <c r="BM331" s="2" t="n"/>
      <c r="BN331" s="2" t="n"/>
      <c r="BO331" s="2" t="n"/>
      <c r="BP331" s="143" t="n"/>
      <c r="BV331" s="144" t="n"/>
      <c r="DU331" s="144" t="n"/>
      <c r="DV331" s="2" t="n"/>
      <c r="DW331" s="2" t="n"/>
      <c r="DX331" s="2" t="n"/>
      <c r="DY331" s="2" t="n"/>
      <c r="DZ331" s="2" t="n"/>
      <c r="EA331" s="2" t="n"/>
      <c r="EB331" s="2" t="n"/>
      <c r="EC331" s="2" t="n"/>
    </row>
    <row r="332" ht="6.75" customHeight="1" s="118">
      <c r="A332" s="2" t="n"/>
      <c r="B332" s="2" t="n"/>
      <c r="C332" s="2" t="n"/>
      <c r="D332" s="2" t="n"/>
      <c r="E332" s="143" t="n"/>
      <c r="K332" s="144" t="n"/>
      <c r="L332" s="36" t="n"/>
      <c r="M332" s="19" t="n"/>
      <c r="N332" s="19" t="n"/>
      <c r="O332" s="19" t="n"/>
      <c r="P332" s="19" t="n"/>
      <c r="Q332" s="19" t="n"/>
      <c r="R332" s="19" t="n"/>
      <c r="S332" s="19" t="n"/>
      <c r="T332" s="19" t="n"/>
      <c r="U332" s="19" t="n"/>
      <c r="V332" s="19" t="n"/>
      <c r="W332" s="19" t="n"/>
      <c r="X332" s="37" t="n"/>
      <c r="Y332" s="143" t="n"/>
      <c r="BI332" s="144" t="n"/>
      <c r="BJ332" s="2" t="n"/>
      <c r="BK332" s="2" t="n"/>
      <c r="BL332" s="2" t="n"/>
      <c r="BM332" s="2" t="n"/>
      <c r="BN332" s="2" t="n"/>
      <c r="BO332" s="2" t="n"/>
      <c r="BP332" s="143" t="n"/>
      <c r="BV332" s="144" t="n"/>
      <c r="DU332" s="144" t="n"/>
      <c r="DV332" s="2" t="n"/>
      <c r="DW332" s="2" t="n"/>
      <c r="DX332" s="2" t="n"/>
      <c r="DY332" s="2" t="n"/>
      <c r="DZ332" s="2" t="n"/>
      <c r="EA332" s="2" t="n"/>
      <c r="EB332" s="2" t="n"/>
      <c r="EC332" s="2" t="n"/>
    </row>
    <row r="333" ht="6.75" customHeight="1" s="118">
      <c r="A333" s="2" t="n"/>
      <c r="B333" s="2" t="n"/>
      <c r="C333" s="2" t="n"/>
      <c r="D333" s="2" t="n"/>
      <c r="E333" s="146" t="n"/>
      <c r="F333" s="147" t="n"/>
      <c r="G333" s="147" t="n"/>
      <c r="H333" s="147" t="n"/>
      <c r="I333" s="147" t="n"/>
      <c r="J333" s="147" t="n"/>
      <c r="K333" s="148" t="n"/>
      <c r="L333" s="38" t="n"/>
      <c r="M333" s="20" t="n"/>
      <c r="N333" s="20" t="n"/>
      <c r="O333" s="20" t="n"/>
      <c r="P333" s="20" t="n"/>
      <c r="Q333" s="20" t="n"/>
      <c r="R333" s="20" t="n"/>
      <c r="S333" s="20" t="n"/>
      <c r="T333" s="20" t="n"/>
      <c r="U333" s="20" t="n"/>
      <c r="V333" s="20" t="n"/>
      <c r="W333" s="20" t="n"/>
      <c r="X333" s="39" t="n"/>
      <c r="Y333" s="16" t="n"/>
      <c r="Z333" s="14" t="n"/>
      <c r="AA333" s="14" t="n"/>
      <c r="AB333" s="14" t="n"/>
      <c r="AC333" s="14" t="n"/>
      <c r="AD333" s="14" t="n"/>
      <c r="AE333" s="14" t="n"/>
      <c r="AF333" s="14" t="n"/>
      <c r="AG333" s="14" t="n"/>
      <c r="AH333" s="14" t="n"/>
      <c r="AI333" s="14" t="n"/>
      <c r="AJ333" s="14" t="n"/>
      <c r="AK333" s="14" t="n"/>
      <c r="AL333" s="14" t="n"/>
      <c r="AM333" s="14" t="n"/>
      <c r="AN333" s="14" t="n"/>
      <c r="AO333" s="14" t="n"/>
      <c r="AP333" s="14" t="n"/>
      <c r="AQ333" s="14" t="n"/>
      <c r="AR333" s="14" t="n"/>
      <c r="AS333" s="14" t="n"/>
      <c r="AT333" s="14" t="n"/>
      <c r="AU333" s="14" t="n"/>
      <c r="AV333" s="14" t="n"/>
      <c r="AW333" s="147" t="n"/>
      <c r="AX333" s="147" t="n"/>
      <c r="AY333" s="147" t="n"/>
      <c r="AZ333" s="147" t="n"/>
      <c r="BA333" s="147" t="n"/>
      <c r="BB333" s="147" t="n"/>
      <c r="BC333" s="147" t="n"/>
      <c r="BD333" s="147" t="n"/>
      <c r="BE333" s="147" t="n"/>
      <c r="BF333" s="147" t="n"/>
      <c r="BG333" s="147" t="n"/>
      <c r="BH333" s="147" t="n"/>
      <c r="BI333" s="148" t="n"/>
      <c r="BJ333" s="2" t="n"/>
      <c r="BK333" s="2" t="n"/>
      <c r="BL333" s="2" t="n"/>
      <c r="BM333" s="2" t="n"/>
      <c r="BN333" s="2" t="n"/>
      <c r="BO333" s="2" t="n"/>
      <c r="BP333" s="143" t="n"/>
      <c r="BV333" s="144" t="n"/>
      <c r="DU333" s="144" t="n"/>
      <c r="DV333" s="2" t="n"/>
      <c r="DW333" s="2" t="n"/>
      <c r="DX333" s="2" t="n"/>
      <c r="DY333" s="2" t="n"/>
      <c r="DZ333" s="2" t="n"/>
      <c r="EA333" s="2" t="n"/>
      <c r="EB333" s="2" t="n"/>
      <c r="EC333" s="2" t="n"/>
    </row>
    <row r="334" ht="6.75" customHeight="1" s="118">
      <c r="A334" s="2" t="n"/>
      <c r="B334" s="2" t="n"/>
      <c r="C334" s="2" t="n"/>
      <c r="D334" s="2" t="n"/>
      <c r="E334" s="40" t="n"/>
      <c r="F334" s="40" t="n"/>
      <c r="G334" s="40" t="n"/>
      <c r="H334" s="40" t="n"/>
      <c r="I334" s="40" t="n"/>
      <c r="J334" s="40" t="n"/>
      <c r="K334" s="40" t="n"/>
      <c r="L334" s="18" t="n"/>
      <c r="M334" s="18" t="n"/>
      <c r="N334" s="18" t="n"/>
      <c r="O334" s="18" t="n"/>
      <c r="P334" s="18" t="n"/>
      <c r="Q334" s="18" t="n"/>
      <c r="R334" s="18" t="n"/>
      <c r="S334" s="76" t="n"/>
      <c r="T334" s="140" t="n"/>
      <c r="U334" s="17" t="n"/>
      <c r="V334" s="17" t="n"/>
      <c r="W334" s="76" t="n"/>
      <c r="X334" s="140" t="n"/>
      <c r="Y334" s="5" t="n"/>
      <c r="Z334" s="5" t="n"/>
      <c r="AA334" s="5" t="n"/>
      <c r="AB334" s="5" t="n"/>
      <c r="AC334" s="5" t="n"/>
      <c r="AD334" s="5" t="n"/>
      <c r="AE334" s="5" t="n"/>
      <c r="AF334" s="5" t="n"/>
      <c r="AG334" s="5" t="n"/>
      <c r="AH334" s="5" t="n"/>
      <c r="AI334" s="5" t="n"/>
      <c r="AJ334" s="5" t="n"/>
      <c r="AK334" s="5" t="n"/>
      <c r="AL334" s="5" t="n"/>
      <c r="AM334" s="5" t="n"/>
      <c r="AN334" s="5" t="n"/>
      <c r="AO334" s="5" t="n"/>
      <c r="AP334" s="5" t="n"/>
      <c r="AQ334" s="5" t="n"/>
      <c r="AR334" s="5" t="n"/>
      <c r="AS334" s="5" t="n"/>
      <c r="AT334" s="5" t="n"/>
      <c r="AU334" s="5" t="n"/>
      <c r="AV334" s="5" t="n"/>
      <c r="AW334" s="5" t="n"/>
      <c r="AX334" s="5" t="n"/>
      <c r="AY334" s="5" t="n"/>
      <c r="AZ334" s="5" t="n"/>
      <c r="BA334" s="5" t="n"/>
      <c r="BB334" s="5" t="n"/>
      <c r="BC334" s="5" t="n"/>
      <c r="BD334" s="5" t="n"/>
      <c r="BE334" s="5" t="n"/>
      <c r="BF334" s="5" t="n"/>
      <c r="BG334" s="5" t="n"/>
      <c r="BH334" s="5" t="n"/>
      <c r="BI334" s="5" t="n"/>
      <c r="BJ334" s="2" t="n"/>
      <c r="BK334" s="2" t="n"/>
      <c r="BL334" s="2" t="n"/>
      <c r="BM334" s="2" t="n"/>
      <c r="BN334" s="2" t="n"/>
      <c r="BO334" s="2" t="n"/>
      <c r="BP334" s="143" t="n"/>
      <c r="BV334" s="144" t="n"/>
      <c r="DU334" s="144" t="n"/>
      <c r="DV334" s="2" t="n"/>
      <c r="DW334" s="2" t="n"/>
      <c r="DX334" s="2" t="n"/>
      <c r="DY334" s="2" t="n"/>
      <c r="DZ334" s="2" t="n"/>
      <c r="EA334" s="2" t="n"/>
      <c r="EB334" s="2" t="n"/>
      <c r="EC334" s="2" t="n"/>
    </row>
    <row r="335" ht="6.75" customHeight="1" s="118">
      <c r="A335" s="2" t="n"/>
      <c r="B335" s="2" t="n"/>
      <c r="C335" s="2" t="n"/>
      <c r="D335" s="2" t="n"/>
      <c r="E335" s="41" t="n"/>
      <c r="F335" s="41" t="n"/>
      <c r="G335" s="41" t="n"/>
      <c r="H335" s="41" t="n"/>
      <c r="I335" s="41" t="n"/>
      <c r="J335" s="41" t="n"/>
      <c r="K335" s="41" t="n"/>
      <c r="L335" s="19" t="n"/>
      <c r="M335" s="19" t="n"/>
      <c r="N335" s="19" t="n"/>
      <c r="O335" s="19" t="n"/>
      <c r="P335" s="19" t="n"/>
      <c r="Q335" s="19" t="n"/>
      <c r="R335" s="19" t="n"/>
      <c r="U335" s="11" t="n"/>
      <c r="V335" s="11" t="n"/>
      <c r="Y335" s="2" t="n"/>
      <c r="Z335" s="2" t="n"/>
      <c r="AA335" s="2" t="n"/>
      <c r="AB335" s="2" t="n"/>
      <c r="AC335" s="2" t="n"/>
      <c r="AD335" s="2" t="n"/>
      <c r="AE335" s="2" t="n"/>
      <c r="AF335" s="2" t="n"/>
      <c r="AG335" s="2" t="n"/>
      <c r="AH335" s="2" t="n"/>
      <c r="AI335" s="2" t="n"/>
      <c r="AJ335" s="2" t="n"/>
      <c r="AK335" s="2" t="n"/>
      <c r="AL335" s="2" t="n"/>
      <c r="AM335" s="2" t="n"/>
      <c r="AN335" s="2" t="n"/>
      <c r="AO335" s="2" t="n"/>
      <c r="AP335" s="2" t="n"/>
      <c r="AQ335" s="2" t="n"/>
      <c r="AR335" s="2" t="n"/>
      <c r="AS335" s="2" t="n"/>
      <c r="AT335" s="2" t="n"/>
      <c r="AU335" s="2" t="n"/>
      <c r="AV335" s="2" t="n"/>
      <c r="AW335" s="2" t="n"/>
      <c r="AX335" s="2" t="n"/>
      <c r="AY335" s="2" t="n"/>
      <c r="AZ335" s="2" t="n"/>
      <c r="BA335" s="2" t="n"/>
      <c r="BB335" s="2" t="n"/>
      <c r="BC335" s="2" t="n"/>
      <c r="BD335" s="2" t="n"/>
      <c r="BE335" s="2" t="n"/>
      <c r="BF335" s="2" t="n"/>
      <c r="BG335" s="2" t="n"/>
      <c r="BH335" s="2" t="n"/>
      <c r="BI335" s="2" t="n"/>
      <c r="BJ335" s="2" t="n"/>
      <c r="BK335" s="2" t="n"/>
      <c r="BL335" s="2" t="n"/>
      <c r="BM335" s="2" t="n"/>
      <c r="BN335" s="2" t="n"/>
      <c r="BO335" s="2" t="n"/>
      <c r="BP335" s="143" t="n"/>
      <c r="BV335" s="144" t="n"/>
      <c r="DU335" s="144" t="n"/>
      <c r="DV335" s="2" t="n"/>
      <c r="DW335" s="2" t="n"/>
      <c r="DX335" s="2" t="n"/>
      <c r="DY335" s="2" t="n"/>
      <c r="DZ335" s="2" t="n"/>
      <c r="EA335" s="2" t="n"/>
      <c r="EB335" s="2" t="n"/>
      <c r="EC335" s="2" t="n"/>
    </row>
    <row r="336" ht="9.75" customHeight="1" s="118">
      <c r="A336" s="2" t="n"/>
      <c r="B336" s="2" t="n"/>
      <c r="C336" s="2" t="n"/>
      <c r="D336" s="2" t="n"/>
      <c r="E336" s="42" t="n"/>
      <c r="F336" s="42" t="n"/>
      <c r="G336" s="42" t="n"/>
      <c r="H336" s="42" t="n"/>
      <c r="I336" s="42" t="n"/>
      <c r="J336" s="42" t="n"/>
      <c r="K336" s="42" t="n"/>
      <c r="L336" s="20" t="n"/>
      <c r="M336" s="20" t="n"/>
      <c r="N336" s="20" t="n"/>
      <c r="O336" s="20" t="n"/>
      <c r="P336" s="20" t="n"/>
      <c r="Q336" s="20" t="n"/>
      <c r="R336" s="20" t="n"/>
      <c r="S336" s="20" t="n"/>
      <c r="T336" s="20" t="n"/>
      <c r="U336" s="20" t="n"/>
      <c r="V336" s="20" t="n"/>
      <c r="W336" s="20" t="n"/>
      <c r="X336" s="20" t="n"/>
      <c r="Y336" s="14" t="n"/>
      <c r="Z336" s="14" t="n"/>
      <c r="AA336" s="14" t="n"/>
      <c r="AB336" s="14" t="n"/>
      <c r="AC336" s="14" t="n"/>
      <c r="AD336" s="14" t="n"/>
      <c r="AE336" s="14" t="n"/>
      <c r="AF336" s="14" t="n"/>
      <c r="AG336" s="14" t="n"/>
      <c r="AH336" s="14" t="n"/>
      <c r="AI336" s="14" t="n"/>
      <c r="AJ336" s="14" t="n"/>
      <c r="AK336" s="14" t="n"/>
      <c r="AL336" s="14" t="n"/>
      <c r="AM336" s="14" t="n"/>
      <c r="AN336" s="14" t="n"/>
      <c r="AO336" s="14" t="n"/>
      <c r="AP336" s="14" t="n"/>
      <c r="AQ336" s="14" t="n"/>
      <c r="AR336" s="14" t="n"/>
      <c r="AS336" s="14" t="n"/>
      <c r="AT336" s="14" t="n"/>
      <c r="AU336" s="14" t="n"/>
      <c r="AV336" s="14" t="n"/>
      <c r="AW336" s="14" t="n"/>
      <c r="AX336" s="14" t="n"/>
      <c r="AY336" s="14" t="n"/>
      <c r="AZ336" s="14" t="n"/>
      <c r="BA336" s="14" t="n"/>
      <c r="BB336" s="14" t="n"/>
      <c r="BC336" s="14" t="n"/>
      <c r="BD336" s="14" t="n"/>
      <c r="BE336" s="14" t="n"/>
      <c r="BF336" s="14" t="n"/>
      <c r="BG336" s="14" t="n"/>
      <c r="BH336" s="14" t="n"/>
      <c r="BI336" s="14" t="n"/>
      <c r="BJ336" s="2" t="n"/>
      <c r="BK336" s="2" t="n"/>
      <c r="BL336" s="2" t="n"/>
      <c r="BM336" s="2" t="n"/>
      <c r="BN336" s="2" t="n"/>
      <c r="BO336" s="2" t="n"/>
      <c r="BP336" s="143" t="n"/>
      <c r="BV336" s="144" t="n"/>
      <c r="DU336" s="144" t="n"/>
      <c r="DV336" s="2" t="n"/>
      <c r="DW336" s="2" t="n"/>
      <c r="DX336" s="2" t="n"/>
      <c r="DY336" s="2" t="n"/>
      <c r="DZ336" s="2" t="n"/>
      <c r="EA336" s="2" t="n"/>
      <c r="EB336" s="2" t="n"/>
      <c r="EC336" s="2" t="n"/>
    </row>
    <row r="337" ht="6.75" customHeight="1" s="118">
      <c r="A337" s="2" t="n"/>
      <c r="B337" s="2" t="n"/>
      <c r="C337" s="2" t="n"/>
      <c r="D337" s="2" t="n"/>
      <c r="E337" s="180" t="inlineStr">
        <is>
          <t>職　歴</t>
        </is>
      </c>
      <c r="K337" s="144" t="n"/>
      <c r="L337" s="54" t="inlineStr">
        <is>
          <t>平成</t>
        </is>
      </c>
      <c r="M337" s="140" t="n"/>
      <c r="N337" s="140" t="n"/>
      <c r="O337" s="140" t="n"/>
      <c r="P337" s="19" t="n"/>
      <c r="Q337" s="19" t="n"/>
      <c r="R337" s="19" t="n"/>
      <c r="S337" s="19" t="n"/>
      <c r="T337" s="19" t="n"/>
      <c r="U337" s="19" t="n"/>
      <c r="V337" s="19" t="n"/>
      <c r="W337" s="19" t="n"/>
      <c r="X337" s="37" t="n"/>
      <c r="Y337" s="171">
        <f>計算!$AD$6</f>
        <v/>
      </c>
      <c r="BI337" s="144" t="n"/>
      <c r="BJ337" s="2" t="n"/>
      <c r="BK337" s="2" t="n"/>
      <c r="BL337" s="2" t="n"/>
      <c r="BM337" s="2" t="n"/>
      <c r="BN337" s="2" t="n"/>
      <c r="BO337" s="2" t="n"/>
      <c r="BP337" s="143" t="n"/>
      <c r="BV337" s="144" t="n"/>
      <c r="DU337" s="144" t="n"/>
      <c r="DV337" s="2" t="n"/>
      <c r="DW337" s="2" t="n"/>
      <c r="DX337" s="2" t="n"/>
      <c r="DY337" s="2" t="n"/>
      <c r="DZ337" s="2" t="n"/>
      <c r="EA337" s="2" t="n"/>
      <c r="EB337" s="2" t="n"/>
      <c r="EC337" s="2" t="n"/>
    </row>
    <row r="338" ht="6.75" customHeight="1" s="118">
      <c r="A338" s="2" t="n"/>
      <c r="B338" s="2" t="n"/>
      <c r="C338" s="2" t="n"/>
      <c r="D338" s="2" t="n"/>
      <c r="E338" s="143" t="n"/>
      <c r="K338" s="144" t="n"/>
      <c r="L338" s="143" t="n"/>
      <c r="P338" s="19" t="n"/>
      <c r="Q338" s="19" t="n"/>
      <c r="R338" s="19" t="n"/>
      <c r="S338" s="19" t="n"/>
      <c r="T338" s="19" t="n"/>
      <c r="U338" s="19" t="n"/>
      <c r="V338" s="19" t="n"/>
      <c r="W338" s="19" t="n"/>
      <c r="X338" s="37" t="n"/>
      <c r="Y338" s="143" t="n"/>
      <c r="BI338" s="144" t="n"/>
      <c r="BJ338" s="2" t="n"/>
      <c r="BK338" s="2" t="n"/>
      <c r="BL338" s="2" t="n"/>
      <c r="BM338" s="2" t="n"/>
      <c r="BN338" s="2" t="n"/>
      <c r="BO338" s="2" t="n"/>
      <c r="BP338" s="143" t="n"/>
      <c r="BV338" s="144" t="n"/>
      <c r="DU338" s="144" t="n"/>
      <c r="DV338" s="2" t="n"/>
      <c r="DW338" s="2" t="n"/>
      <c r="DX338" s="2" t="n"/>
      <c r="DY338" s="2" t="n"/>
      <c r="DZ338" s="2" t="n"/>
      <c r="EA338" s="2" t="n"/>
      <c r="EB338" s="2" t="n"/>
      <c r="EC338" s="2" t="n"/>
    </row>
    <row r="339" ht="6.75" customHeight="1" s="118">
      <c r="A339" s="2" t="n"/>
      <c r="B339" s="2" t="n"/>
      <c r="C339" s="2" t="n"/>
      <c r="D339" s="2" t="n"/>
      <c r="E339" s="143" t="n"/>
      <c r="K339" s="144" t="n"/>
      <c r="L339" s="143" t="n"/>
      <c r="P339" s="179">
        <f>計算!$AB$6</f>
        <v/>
      </c>
      <c r="S339" s="52" t="inlineStr">
        <is>
          <t>年</t>
        </is>
      </c>
      <c r="U339" s="179">
        <f>計算!$AC$6</f>
        <v/>
      </c>
      <c r="W339" s="53" t="inlineStr">
        <is>
          <t>月</t>
        </is>
      </c>
      <c r="X339" s="144" t="n"/>
      <c r="Y339" s="143" t="n"/>
      <c r="BI339" s="144" t="n"/>
      <c r="BJ339" s="2" t="n"/>
      <c r="BK339" s="2" t="n"/>
      <c r="BL339" s="2" t="n"/>
      <c r="BM339" s="2" t="n"/>
      <c r="BN339" s="2" t="n"/>
      <c r="BO339" s="2" t="n"/>
      <c r="BP339" s="143" t="n"/>
      <c r="BV339" s="144" t="n"/>
      <c r="DU339" s="144" t="n"/>
      <c r="DV339" s="2" t="n"/>
      <c r="DW339" s="2" t="n"/>
      <c r="DX339" s="2" t="n"/>
      <c r="DY339" s="2" t="n"/>
      <c r="DZ339" s="2" t="n"/>
      <c r="EA339" s="2" t="n"/>
      <c r="EB339" s="2" t="n"/>
      <c r="EC339" s="2" t="n"/>
    </row>
    <row r="340" ht="6.75" customHeight="1" s="118">
      <c r="A340" s="2" t="n"/>
      <c r="B340" s="2" t="n"/>
      <c r="C340" s="2" t="n"/>
      <c r="D340" s="2" t="n"/>
      <c r="E340" s="143" t="n"/>
      <c r="K340" s="144" t="n"/>
      <c r="L340" s="49" t="inlineStr">
        <is>
          <t>令和</t>
        </is>
      </c>
      <c r="X340" s="144" t="n"/>
      <c r="Y340" s="143" t="n"/>
      <c r="BI340" s="144" t="n"/>
      <c r="BJ340" s="2" t="n"/>
      <c r="BK340" s="2" t="n"/>
      <c r="BL340" s="2" t="n"/>
      <c r="BM340" s="2" t="n"/>
      <c r="BN340" s="2" t="n"/>
      <c r="BO340" s="2" t="n"/>
      <c r="BP340" s="143" t="n"/>
      <c r="BV340" s="144" t="n"/>
      <c r="DU340" s="144" t="n"/>
      <c r="DV340" s="2" t="n"/>
      <c r="DW340" s="2" t="n"/>
      <c r="DX340" s="2" t="n"/>
      <c r="DY340" s="2" t="n"/>
      <c r="DZ340" s="2" t="n"/>
      <c r="EA340" s="2" t="n"/>
      <c r="EB340" s="2" t="n"/>
      <c r="EC340" s="2" t="n"/>
    </row>
    <row r="341" ht="6.75" customHeight="1" s="118">
      <c r="A341" s="2" t="n"/>
      <c r="B341" s="2" t="n"/>
      <c r="C341" s="2" t="n"/>
      <c r="D341" s="2" t="n"/>
      <c r="E341" s="143" t="n"/>
      <c r="K341" s="144" t="n"/>
      <c r="L341" s="143" t="n"/>
      <c r="P341" s="19" t="n"/>
      <c r="Q341" s="19" t="n"/>
      <c r="R341" s="19" t="n"/>
      <c r="S341" s="19" t="n"/>
      <c r="T341" s="19" t="n"/>
      <c r="U341" s="19" t="n"/>
      <c r="V341" s="19" t="n"/>
      <c r="W341" s="19" t="n"/>
      <c r="X341" s="37" t="n"/>
      <c r="Y341" s="143" t="n"/>
      <c r="BI341" s="144" t="n"/>
      <c r="BJ341" s="2" t="n"/>
      <c r="BK341" s="2" t="n"/>
      <c r="BL341" s="2" t="n"/>
      <c r="BM341" s="2" t="n"/>
      <c r="BN341" s="2" t="n"/>
      <c r="BO341" s="2" t="n"/>
      <c r="BP341" s="143" t="n"/>
      <c r="BV341" s="144" t="n"/>
      <c r="DU341" s="144" t="n"/>
      <c r="DV341" s="2" t="n"/>
      <c r="DW341" s="2" t="n"/>
      <c r="DX341" s="2" t="n"/>
      <c r="DY341" s="2" t="n"/>
      <c r="DZ341" s="2" t="n"/>
      <c r="EA341" s="2" t="n"/>
      <c r="EB341" s="2" t="n"/>
      <c r="EC341" s="2" t="n"/>
    </row>
    <row r="342" ht="5.25" customHeight="1" s="118">
      <c r="A342" s="2" t="n"/>
      <c r="B342" s="2" t="n"/>
      <c r="C342" s="2" t="n"/>
      <c r="D342" s="2" t="n"/>
      <c r="E342" s="143" t="n"/>
      <c r="K342" s="144" t="n"/>
      <c r="L342" s="146" t="n"/>
      <c r="M342" s="147" t="n"/>
      <c r="N342" s="147" t="n"/>
      <c r="O342" s="147" t="n"/>
      <c r="P342" s="20" t="n"/>
      <c r="Q342" s="20" t="n"/>
      <c r="R342" s="20" t="n"/>
      <c r="S342" s="20" t="n"/>
      <c r="T342" s="20" t="n"/>
      <c r="U342" s="20" t="n"/>
      <c r="V342" s="20" t="n"/>
      <c r="W342" s="20" t="n"/>
      <c r="X342" s="39" t="n"/>
      <c r="Y342" s="146" t="n"/>
      <c r="Z342" s="147" t="n"/>
      <c r="AA342" s="147" t="n"/>
      <c r="AB342" s="147" t="n"/>
      <c r="AC342" s="147" t="n"/>
      <c r="AD342" s="147" t="n"/>
      <c r="AE342" s="147" t="n"/>
      <c r="AF342" s="147" t="n"/>
      <c r="AG342" s="147" t="n"/>
      <c r="AH342" s="147" t="n"/>
      <c r="AI342" s="147" t="n"/>
      <c r="AJ342" s="147" t="n"/>
      <c r="AK342" s="147" t="n"/>
      <c r="AL342" s="147" t="n"/>
      <c r="AM342" s="147" t="n"/>
      <c r="AN342" s="147" t="n"/>
      <c r="AO342" s="147" t="n"/>
      <c r="AP342" s="147" t="n"/>
      <c r="AQ342" s="147" t="n"/>
      <c r="AR342" s="147" t="n"/>
      <c r="AS342" s="147" t="n"/>
      <c r="AT342" s="147" t="n"/>
      <c r="AU342" s="147" t="n"/>
      <c r="AV342" s="147" t="n"/>
      <c r="AW342" s="147" t="n"/>
      <c r="AX342" s="147" t="n"/>
      <c r="AY342" s="147" t="n"/>
      <c r="AZ342" s="147" t="n"/>
      <c r="BA342" s="147" t="n"/>
      <c r="BB342" s="147" t="n"/>
      <c r="BC342" s="147" t="n"/>
      <c r="BD342" s="147" t="n"/>
      <c r="BE342" s="147" t="n"/>
      <c r="BF342" s="147" t="n"/>
      <c r="BG342" s="147" t="n"/>
      <c r="BH342" s="147" t="n"/>
      <c r="BI342" s="148" t="n"/>
      <c r="BJ342" s="2" t="n"/>
      <c r="BK342" s="2" t="n"/>
      <c r="BL342" s="2" t="n"/>
      <c r="BM342" s="2" t="n"/>
      <c r="BN342" s="2" t="n"/>
      <c r="BO342" s="2" t="n"/>
      <c r="BP342" s="143" t="n"/>
      <c r="BV342" s="144" t="n"/>
      <c r="DU342" s="144" t="n"/>
      <c r="DV342" s="2" t="n"/>
      <c r="DW342" s="2" t="n"/>
      <c r="DX342" s="2" t="n"/>
      <c r="DY342" s="2" t="n"/>
      <c r="DZ342" s="2" t="n"/>
      <c r="EA342" s="2" t="n"/>
      <c r="EB342" s="2" t="n"/>
      <c r="EC342" s="2" t="n"/>
    </row>
    <row r="343" ht="6.75" customHeight="1" s="118">
      <c r="A343" s="2" t="n"/>
      <c r="B343" s="2" t="n"/>
      <c r="C343" s="2" t="n"/>
      <c r="D343" s="2" t="n"/>
      <c r="E343" s="143" t="n"/>
      <c r="K343" s="144" t="n"/>
      <c r="L343" s="54" t="inlineStr">
        <is>
          <t>平成</t>
        </is>
      </c>
      <c r="M343" s="140" t="n"/>
      <c r="N343" s="140" t="n"/>
      <c r="O343" s="140" t="n"/>
      <c r="P343" s="18" t="n"/>
      <c r="Q343" s="18" t="n"/>
      <c r="R343" s="18" t="n"/>
      <c r="S343" s="18" t="n"/>
      <c r="T343" s="18" t="n"/>
      <c r="U343" s="18" t="n"/>
      <c r="V343" s="18" t="n"/>
      <c r="W343" s="18" t="n"/>
      <c r="X343" s="35" t="n"/>
      <c r="Y343" s="171">
        <f>計算!$AG$6</f>
        <v/>
      </c>
      <c r="BI343" s="144" t="n"/>
      <c r="BJ343" s="2" t="n"/>
      <c r="BK343" s="2" t="n"/>
      <c r="BL343" s="2" t="n"/>
      <c r="BM343" s="2" t="n"/>
      <c r="BN343" s="2" t="n"/>
      <c r="BO343" s="2" t="n"/>
      <c r="BP343" s="143" t="n"/>
      <c r="BV343" s="144" t="n"/>
      <c r="DU343" s="144" t="n"/>
      <c r="DV343" s="2" t="n"/>
      <c r="DW343" s="2" t="n"/>
      <c r="DX343" s="2" t="n"/>
      <c r="DY343" s="2" t="n"/>
      <c r="DZ343" s="2" t="n"/>
      <c r="EA343" s="2" t="n"/>
      <c r="EB343" s="2" t="n"/>
      <c r="EC343" s="2" t="n"/>
    </row>
    <row r="344" ht="6.75" customHeight="1" s="118">
      <c r="A344" s="2" t="n"/>
      <c r="B344" s="2" t="n"/>
      <c r="C344" s="2" t="n"/>
      <c r="D344" s="2" t="n"/>
      <c r="E344" s="143" t="n"/>
      <c r="K344" s="144" t="n"/>
      <c r="L344" s="143" t="n"/>
      <c r="P344" s="19" t="n"/>
      <c r="Q344" s="19" t="n"/>
      <c r="R344" s="19" t="n"/>
      <c r="S344" s="19" t="n"/>
      <c r="T344" s="19" t="n"/>
      <c r="U344" s="19" t="n"/>
      <c r="V344" s="19" t="n"/>
      <c r="W344" s="19" t="n"/>
      <c r="X344" s="37" t="n"/>
      <c r="Y344" s="143" t="n"/>
      <c r="BI344" s="144" t="n"/>
      <c r="BJ344" s="2" t="n"/>
      <c r="BK344" s="2" t="n"/>
      <c r="BL344" s="2" t="n"/>
      <c r="BM344" s="2" t="n"/>
      <c r="BN344" s="2" t="n"/>
      <c r="BO344" s="2" t="n"/>
      <c r="BP344" s="143" t="n"/>
      <c r="BV344" s="144" t="n"/>
      <c r="DU344" s="144" t="n"/>
      <c r="DV344" s="2" t="n"/>
      <c r="DW344" s="2" t="n"/>
      <c r="DX344" s="2" t="n"/>
      <c r="DY344" s="2" t="n"/>
      <c r="DZ344" s="2" t="n"/>
      <c r="EA344" s="2" t="n"/>
      <c r="EB344" s="2" t="n"/>
      <c r="EC344" s="2" t="n"/>
    </row>
    <row r="345" ht="6.75" customHeight="1" s="118">
      <c r="A345" s="2" t="n"/>
      <c r="B345" s="2" t="n"/>
      <c r="C345" s="2" t="n"/>
      <c r="D345" s="2" t="n"/>
      <c r="E345" s="143" t="n"/>
      <c r="K345" s="144" t="n"/>
      <c r="L345" s="143" t="n"/>
      <c r="P345" s="179">
        <f>計算!$AE$6</f>
        <v/>
      </c>
      <c r="S345" s="52" t="inlineStr">
        <is>
          <t>年</t>
        </is>
      </c>
      <c r="U345" s="179">
        <f>計算!$AF$6</f>
        <v/>
      </c>
      <c r="W345" s="53" t="inlineStr">
        <is>
          <t>月</t>
        </is>
      </c>
      <c r="X345" s="144" t="n"/>
      <c r="Y345" s="143" t="n"/>
      <c r="BI345" s="144" t="n"/>
      <c r="BJ345" s="2" t="n"/>
      <c r="BK345" s="2" t="n"/>
      <c r="BL345" s="2" t="n"/>
      <c r="BM345" s="2" t="n"/>
      <c r="BN345" s="2" t="n"/>
      <c r="BO345" s="2" t="n"/>
      <c r="BP345" s="143" t="n"/>
      <c r="BV345" s="144" t="n"/>
      <c r="DU345" s="144" t="n"/>
      <c r="DV345" s="2" t="n"/>
      <c r="DW345" s="2" t="n"/>
      <c r="DX345" s="2" t="n"/>
      <c r="DY345" s="2" t="n"/>
      <c r="DZ345" s="2" t="n"/>
      <c r="EA345" s="2" t="n"/>
      <c r="EB345" s="2" t="n"/>
      <c r="EC345" s="2" t="n"/>
    </row>
    <row r="346" ht="6.75" customHeight="1" s="118">
      <c r="A346" s="2" t="n"/>
      <c r="B346" s="2" t="n"/>
      <c r="C346" s="2" t="n"/>
      <c r="D346" s="2" t="n"/>
      <c r="E346" s="143" t="n"/>
      <c r="K346" s="144" t="n"/>
      <c r="L346" s="49" t="inlineStr">
        <is>
          <t>令和</t>
        </is>
      </c>
      <c r="X346" s="144" t="n"/>
      <c r="Y346" s="143" t="n"/>
      <c r="BI346" s="144" t="n"/>
      <c r="BJ346" s="2" t="n"/>
      <c r="BK346" s="2" t="n"/>
      <c r="BL346" s="2" t="n"/>
      <c r="BM346" s="2" t="n"/>
      <c r="BN346" s="2" t="n"/>
      <c r="BO346" s="2" t="n"/>
      <c r="BP346" s="143" t="n"/>
      <c r="BV346" s="144" t="n"/>
      <c r="DU346" s="144" t="n"/>
      <c r="DV346" s="2" t="n"/>
      <c r="DW346" s="2" t="n"/>
      <c r="DX346" s="2" t="n"/>
      <c r="DY346" s="2" t="n"/>
      <c r="DZ346" s="2" t="n"/>
      <c r="EA346" s="2" t="n"/>
      <c r="EB346" s="2" t="n"/>
      <c r="EC346" s="2" t="n"/>
    </row>
    <row r="347" ht="6.75" customHeight="1" s="118">
      <c r="A347" s="2" t="n"/>
      <c r="B347" s="2" t="n"/>
      <c r="C347" s="2" t="n"/>
      <c r="D347" s="2" t="n"/>
      <c r="E347" s="143" t="n"/>
      <c r="K347" s="144" t="n"/>
      <c r="L347" s="143" t="n"/>
      <c r="P347" s="19" t="n"/>
      <c r="Q347" s="19" t="n"/>
      <c r="R347" s="19" t="n"/>
      <c r="S347" s="19" t="n"/>
      <c r="T347" s="19" t="n"/>
      <c r="U347" s="19" t="n"/>
      <c r="V347" s="19" t="n"/>
      <c r="W347" s="19" t="n"/>
      <c r="X347" s="37" t="n"/>
      <c r="Y347" s="143" t="n"/>
      <c r="BI347" s="144" t="n"/>
      <c r="BJ347" s="2" t="n"/>
      <c r="BK347" s="2" t="n"/>
      <c r="BL347" s="2" t="n"/>
      <c r="BM347" s="2" t="n"/>
      <c r="BN347" s="2" t="n"/>
      <c r="BO347" s="2" t="n"/>
      <c r="BP347" s="143" t="n"/>
      <c r="BU347" s="43" t="n"/>
      <c r="BV347" s="44" t="n"/>
      <c r="DU347" s="144" t="n"/>
      <c r="DV347" s="2" t="n"/>
      <c r="DW347" s="2" t="n"/>
      <c r="DX347" s="2" t="n"/>
      <c r="DY347" s="2" t="n"/>
      <c r="DZ347" s="2" t="n"/>
      <c r="EA347" s="2" t="n"/>
      <c r="EB347" s="2" t="n"/>
      <c r="EC347" s="2" t="n"/>
    </row>
    <row r="348" ht="4.5" customHeight="1" s="118">
      <c r="A348" s="2" t="n"/>
      <c r="B348" s="2" t="n"/>
      <c r="C348" s="2" t="n"/>
      <c r="D348" s="2" t="n"/>
      <c r="E348" s="143" t="n"/>
      <c r="K348" s="144" t="n"/>
      <c r="L348" s="146" t="n"/>
      <c r="M348" s="147" t="n"/>
      <c r="N348" s="147" t="n"/>
      <c r="O348" s="147" t="n"/>
      <c r="P348" s="20" t="n"/>
      <c r="Q348" s="20" t="n"/>
      <c r="R348" s="20" t="n"/>
      <c r="S348" s="20" t="n"/>
      <c r="T348" s="20" t="n"/>
      <c r="U348" s="20" t="n"/>
      <c r="V348" s="20" t="n"/>
      <c r="W348" s="20" t="n"/>
      <c r="X348" s="39" t="n"/>
      <c r="Y348" s="146" t="n"/>
      <c r="Z348" s="147" t="n"/>
      <c r="AA348" s="147" t="n"/>
      <c r="AB348" s="147" t="n"/>
      <c r="AC348" s="147" t="n"/>
      <c r="AD348" s="147" t="n"/>
      <c r="AE348" s="147" t="n"/>
      <c r="AF348" s="147" t="n"/>
      <c r="AG348" s="147" t="n"/>
      <c r="AH348" s="147" t="n"/>
      <c r="AI348" s="147" t="n"/>
      <c r="AJ348" s="147" t="n"/>
      <c r="AK348" s="147" t="n"/>
      <c r="AL348" s="147" t="n"/>
      <c r="AM348" s="147" t="n"/>
      <c r="AN348" s="147" t="n"/>
      <c r="AO348" s="147" t="n"/>
      <c r="AP348" s="147" t="n"/>
      <c r="AQ348" s="147" t="n"/>
      <c r="AR348" s="147" t="n"/>
      <c r="AS348" s="147" t="n"/>
      <c r="AT348" s="147" t="n"/>
      <c r="AU348" s="147" t="n"/>
      <c r="AV348" s="147" t="n"/>
      <c r="AW348" s="147" t="n"/>
      <c r="AX348" s="147" t="n"/>
      <c r="AY348" s="147" t="n"/>
      <c r="AZ348" s="147" t="n"/>
      <c r="BA348" s="147" t="n"/>
      <c r="BB348" s="147" t="n"/>
      <c r="BC348" s="147" t="n"/>
      <c r="BD348" s="147" t="n"/>
      <c r="BE348" s="147" t="n"/>
      <c r="BF348" s="147" t="n"/>
      <c r="BG348" s="147" t="n"/>
      <c r="BH348" s="147" t="n"/>
      <c r="BI348" s="148" t="n"/>
      <c r="BJ348" s="2" t="n"/>
      <c r="BK348" s="2" t="n"/>
      <c r="BL348" s="2" t="n"/>
      <c r="BM348" s="2" t="n"/>
      <c r="BN348" s="2" t="n"/>
      <c r="BO348" s="2" t="n"/>
      <c r="BP348" s="146" t="n"/>
      <c r="BQ348" s="147" t="n"/>
      <c r="BR348" s="147" t="n"/>
      <c r="BS348" s="147" t="n"/>
      <c r="BT348" s="147" t="n"/>
      <c r="BU348" s="42" t="n"/>
      <c r="BV348" s="45" t="n"/>
      <c r="BW348" s="147" t="n"/>
      <c r="BX348" s="147" t="n"/>
      <c r="BY348" s="147" t="n"/>
      <c r="BZ348" s="147" t="n"/>
      <c r="CA348" s="147" t="n"/>
      <c r="CB348" s="147" t="n"/>
      <c r="CC348" s="147" t="n"/>
      <c r="CD348" s="147" t="n"/>
      <c r="CE348" s="147" t="n"/>
      <c r="CF348" s="147" t="n"/>
      <c r="CG348" s="147" t="n"/>
      <c r="CH348" s="147" t="n"/>
      <c r="CI348" s="147" t="n"/>
      <c r="CJ348" s="147" t="n"/>
      <c r="CK348" s="147" t="n"/>
      <c r="CL348" s="147" t="n"/>
      <c r="CM348" s="147" t="n"/>
      <c r="CN348" s="147" t="n"/>
      <c r="CO348" s="147" t="n"/>
      <c r="CP348" s="147" t="n"/>
      <c r="CQ348" s="147" t="n"/>
      <c r="CR348" s="147" t="n"/>
      <c r="CS348" s="147" t="n"/>
      <c r="CT348" s="147" t="n"/>
      <c r="CU348" s="147" t="n"/>
      <c r="CV348" s="147" t="n"/>
      <c r="CW348" s="147" t="n"/>
      <c r="CX348" s="147" t="n"/>
      <c r="CY348" s="147" t="n"/>
      <c r="CZ348" s="147" t="n"/>
      <c r="DA348" s="147" t="n"/>
      <c r="DB348" s="147" t="n"/>
      <c r="DC348" s="147" t="n"/>
      <c r="DD348" s="147" t="n"/>
      <c r="DE348" s="147" t="n"/>
      <c r="DF348" s="147" t="n"/>
      <c r="DG348" s="147" t="n"/>
      <c r="DH348" s="147" t="n"/>
      <c r="DI348" s="147" t="n"/>
      <c r="DJ348" s="147" t="n"/>
      <c r="DK348" s="147" t="n"/>
      <c r="DL348" s="147" t="n"/>
      <c r="DM348" s="147" t="n"/>
      <c r="DN348" s="147" t="n"/>
      <c r="DO348" s="147" t="n"/>
      <c r="DP348" s="147" t="n"/>
      <c r="DQ348" s="147" t="n"/>
      <c r="DR348" s="147" t="n"/>
      <c r="DS348" s="147" t="n"/>
      <c r="DT348" s="147" t="n"/>
      <c r="DU348" s="148" t="n"/>
      <c r="DV348" s="2" t="n"/>
      <c r="DW348" s="2" t="n"/>
      <c r="DX348" s="2" t="n"/>
      <c r="DY348" s="2" t="n"/>
      <c r="DZ348" s="2" t="n"/>
      <c r="EA348" s="2" t="n"/>
      <c r="EB348" s="2" t="n"/>
      <c r="EC348" s="2" t="n"/>
    </row>
    <row r="349" ht="6.75" customHeight="1" s="118">
      <c r="A349" s="2" t="n"/>
      <c r="B349" s="2" t="n"/>
      <c r="C349" s="2" t="n"/>
      <c r="D349" s="2" t="n"/>
      <c r="E349" s="143" t="n"/>
      <c r="K349" s="144" t="n"/>
      <c r="L349" s="54" t="inlineStr">
        <is>
          <t>平成</t>
        </is>
      </c>
      <c r="M349" s="140" t="n"/>
      <c r="N349" s="140" t="n"/>
      <c r="O349" s="140" t="n"/>
      <c r="P349" s="18" t="n"/>
      <c r="Q349" s="18" t="n"/>
      <c r="R349" s="18" t="n"/>
      <c r="S349" s="18" t="n"/>
      <c r="T349" s="18" t="n"/>
      <c r="U349" s="18" t="n"/>
      <c r="V349" s="18" t="n"/>
      <c r="W349" s="18" t="n"/>
      <c r="X349" s="35" t="n"/>
      <c r="Y349" s="7" t="n"/>
      <c r="Z349" s="2" t="n"/>
      <c r="AA349" s="2" t="n"/>
      <c r="AB349" s="2" t="n"/>
      <c r="AC349" s="2" t="n"/>
      <c r="AD349" s="2" t="n"/>
      <c r="AE349" s="2" t="n"/>
      <c r="AF349" s="2" t="n"/>
      <c r="AG349" s="2" t="n"/>
      <c r="AH349" s="2" t="n"/>
      <c r="AI349" s="2" t="n"/>
      <c r="AJ349" s="2" t="n"/>
      <c r="AK349" s="2" t="n"/>
      <c r="AL349" s="2" t="n"/>
      <c r="AM349" s="2" t="n"/>
      <c r="AN349" s="2" t="n"/>
      <c r="AO349" s="2" t="n"/>
      <c r="AP349" s="2" t="n"/>
      <c r="AQ349" s="2" t="n"/>
      <c r="AR349" s="2" t="n"/>
      <c r="AS349" s="2" t="n"/>
      <c r="AT349" s="2" t="n"/>
      <c r="AU349" s="2" t="n"/>
      <c r="AV349" s="2" t="n"/>
      <c r="AW349" s="2" t="n"/>
      <c r="AX349" s="2" t="n"/>
      <c r="AY349" s="2" t="n"/>
      <c r="AZ349" s="2" t="n"/>
      <c r="BA349" s="2" t="n"/>
      <c r="BB349" s="2" t="n"/>
      <c r="BC349" s="2" t="n"/>
      <c r="BD349" s="2" t="n"/>
      <c r="BE349" s="2" t="n"/>
      <c r="BF349" s="2" t="n"/>
      <c r="BG349" s="2" t="n"/>
      <c r="BH349" s="2" t="n"/>
      <c r="BI349" s="6" t="n"/>
      <c r="BJ349" s="2" t="n"/>
      <c r="BK349" s="2" t="n"/>
      <c r="BL349" s="2" t="n"/>
      <c r="BM349" s="2" t="n"/>
      <c r="BN349" s="2" t="n"/>
      <c r="BO349" s="2" t="n"/>
      <c r="BP349" s="139" t="inlineStr">
        <is>
          <t>備　考</t>
        </is>
      </c>
      <c r="BQ349" s="140" t="n"/>
      <c r="BR349" s="140" t="n"/>
      <c r="BS349" s="140" t="n"/>
      <c r="BT349" s="140" t="n"/>
      <c r="BU349" s="140" t="n"/>
      <c r="BV349" s="141" t="n"/>
      <c r="BW349" s="176">
        <f>計算!$AA$6</f>
        <v/>
      </c>
      <c r="BX349" s="140" t="n"/>
      <c r="BY349" s="140" t="n"/>
      <c r="BZ349" s="140" t="n"/>
      <c r="CA349" s="140" t="n"/>
      <c r="CB349" s="140" t="n"/>
      <c r="CC349" s="140" t="n"/>
      <c r="CD349" s="140" t="n"/>
      <c r="CE349" s="140" t="n"/>
      <c r="CF349" s="140" t="n"/>
      <c r="CG349" s="140" t="n"/>
      <c r="CH349" s="140" t="n"/>
      <c r="CI349" s="140" t="n"/>
      <c r="CJ349" s="140" t="n"/>
      <c r="CK349" s="140" t="n"/>
      <c r="CL349" s="140" t="n"/>
      <c r="CM349" s="140" t="n"/>
      <c r="CN349" s="140" t="n"/>
      <c r="CO349" s="140" t="n"/>
      <c r="CP349" s="140" t="n"/>
      <c r="CQ349" s="140" t="n"/>
      <c r="CR349" s="140" t="n"/>
      <c r="CS349" s="140" t="n"/>
      <c r="CT349" s="140" t="n"/>
      <c r="CU349" s="140" t="n"/>
      <c r="CV349" s="140" t="n"/>
      <c r="CW349" s="140" t="n"/>
      <c r="CX349" s="140" t="n"/>
      <c r="CY349" s="140" t="n"/>
      <c r="CZ349" s="140" t="n"/>
      <c r="DA349" s="140" t="n"/>
      <c r="DB349" s="140" t="n"/>
      <c r="DC349" s="140" t="n"/>
      <c r="DD349" s="140" t="n"/>
      <c r="DE349" s="140" t="n"/>
      <c r="DF349" s="140" t="n"/>
      <c r="DG349" s="140" t="n"/>
      <c r="DH349" s="140" t="n"/>
      <c r="DI349" s="140" t="n"/>
      <c r="DJ349" s="140" t="n"/>
      <c r="DK349" s="140" t="n"/>
      <c r="DL349" s="140" t="n"/>
      <c r="DM349" s="140" t="n"/>
      <c r="DN349" s="140" t="n"/>
      <c r="DO349" s="140" t="n"/>
      <c r="DP349" s="140" t="n"/>
      <c r="DQ349" s="140" t="n"/>
      <c r="DR349" s="140" t="n"/>
      <c r="DS349" s="140" t="n"/>
      <c r="DT349" s="140" t="n"/>
      <c r="DU349" s="141" t="n"/>
      <c r="DV349" s="2" t="n"/>
      <c r="DW349" s="2" t="n"/>
      <c r="DX349" s="2" t="n"/>
      <c r="DY349" s="2" t="n"/>
      <c r="DZ349" s="2" t="n"/>
      <c r="EA349" s="2" t="n"/>
      <c r="EB349" s="2" t="n"/>
      <c r="EC349" s="2" t="n"/>
    </row>
    <row r="350" ht="6.75" customHeight="1" s="118">
      <c r="A350" s="2" t="n"/>
      <c r="B350" s="2" t="n"/>
      <c r="C350" s="2" t="n"/>
      <c r="D350" s="2" t="n"/>
      <c r="E350" s="143" t="n"/>
      <c r="K350" s="144" t="n"/>
      <c r="L350" s="143" t="n"/>
      <c r="P350" s="19" t="n"/>
      <c r="Q350" s="19" t="n"/>
      <c r="R350" s="19" t="n"/>
      <c r="S350" s="19" t="n"/>
      <c r="T350" s="19" t="n"/>
      <c r="U350" s="19" t="n"/>
      <c r="V350" s="19" t="n"/>
      <c r="W350" s="19" t="n"/>
      <c r="X350" s="37" t="n"/>
      <c r="Y350" s="7" t="n"/>
      <c r="Z350" s="2" t="n"/>
      <c r="AA350" s="2" t="n"/>
      <c r="AB350" s="2" t="n"/>
      <c r="AC350" s="2" t="n"/>
      <c r="AD350" s="2" t="n"/>
      <c r="AE350" s="2" t="n"/>
      <c r="AF350" s="2" t="n"/>
      <c r="AG350" s="2" t="n"/>
      <c r="AH350" s="2" t="n"/>
      <c r="AI350" s="2" t="n"/>
      <c r="AJ350" s="2" t="n"/>
      <c r="AK350" s="2" t="n"/>
      <c r="AL350" s="2" t="n"/>
      <c r="AM350" s="2" t="n"/>
      <c r="AN350" s="2" t="n"/>
      <c r="AO350" s="2" t="n"/>
      <c r="AP350" s="2" t="n"/>
      <c r="AQ350" s="2" t="n"/>
      <c r="AR350" s="2" t="n"/>
      <c r="AS350" s="2" t="n"/>
      <c r="AT350" s="2" t="n"/>
      <c r="AU350" s="2" t="n"/>
      <c r="AV350" s="2" t="n"/>
      <c r="AW350" s="2" t="n"/>
      <c r="AX350" s="2" t="n"/>
      <c r="AY350" s="2" t="n"/>
      <c r="AZ350" s="2" t="n"/>
      <c r="BA350" s="2" t="n"/>
      <c r="BB350" s="2" t="n"/>
      <c r="BC350" s="2" t="n"/>
      <c r="BD350" s="2" t="n"/>
      <c r="BE350" s="2" t="n"/>
      <c r="BF350" s="2" t="n"/>
      <c r="BG350" s="2" t="n"/>
      <c r="BH350" s="2" t="n"/>
      <c r="BI350" s="8" t="n"/>
      <c r="BJ350" s="2" t="n"/>
      <c r="BK350" s="2" t="n"/>
      <c r="BL350" s="2" t="n"/>
      <c r="BM350" s="2" t="n"/>
      <c r="BN350" s="2" t="n"/>
      <c r="BO350" s="2" t="n"/>
      <c r="BP350" s="143" t="n"/>
      <c r="BV350" s="144" t="n"/>
      <c r="DU350" s="144" t="n"/>
      <c r="DV350" s="2" t="n"/>
      <c r="DW350" s="2" t="n"/>
      <c r="DX350" s="2" t="n"/>
      <c r="DY350" s="2" t="n"/>
      <c r="DZ350" s="2" t="n"/>
      <c r="EA350" s="2" t="n"/>
      <c r="EB350" s="2" t="n"/>
      <c r="EC350" s="2" t="n"/>
    </row>
    <row r="351" ht="6.75" customHeight="1" s="118">
      <c r="A351" s="2" t="n"/>
      <c r="B351" s="2" t="n"/>
      <c r="C351" s="2" t="n"/>
      <c r="D351" s="2" t="n"/>
      <c r="E351" s="143" t="n"/>
      <c r="K351" s="144" t="n"/>
      <c r="L351" s="143" t="n"/>
      <c r="P351" s="19" t="n"/>
      <c r="Q351" s="19" t="n"/>
      <c r="R351" s="19" t="n"/>
      <c r="S351" s="52" t="inlineStr">
        <is>
          <t>年</t>
        </is>
      </c>
      <c r="U351" s="11" t="n"/>
      <c r="V351" s="11" t="n"/>
      <c r="W351" s="53" t="inlineStr">
        <is>
          <t>月</t>
        </is>
      </c>
      <c r="X351" s="144" t="n"/>
      <c r="Y351" s="7" t="n"/>
      <c r="Z351" s="2" t="n"/>
      <c r="AA351" s="2" t="n"/>
      <c r="AB351" s="2" t="n"/>
      <c r="AC351" s="2" t="n"/>
      <c r="AD351" s="2" t="n"/>
      <c r="AE351" s="2" t="n"/>
      <c r="AF351" s="2" t="n"/>
      <c r="AG351" s="2" t="n"/>
      <c r="AH351" s="2" t="n"/>
      <c r="AI351" s="2" t="n"/>
      <c r="AJ351" s="2" t="n"/>
      <c r="AK351" s="2" t="n"/>
      <c r="AL351" s="2" t="n"/>
      <c r="AM351" s="2" t="n"/>
      <c r="AN351" s="2" t="n"/>
      <c r="AO351" s="2" t="n"/>
      <c r="AP351" s="2" t="n"/>
      <c r="AQ351" s="2" t="n"/>
      <c r="AR351" s="2" t="n"/>
      <c r="AS351" s="2" t="n"/>
      <c r="AT351" s="2" t="n"/>
      <c r="AU351" s="2" t="n"/>
      <c r="AV351" s="2" t="n"/>
      <c r="AW351" s="2" t="n"/>
      <c r="AX351" s="2" t="n"/>
      <c r="AY351" s="2" t="n"/>
      <c r="AZ351" s="2" t="n"/>
      <c r="BA351" s="2" t="n"/>
      <c r="BB351" s="2" t="n"/>
      <c r="BC351" s="2" t="n"/>
      <c r="BD351" s="2" t="n"/>
      <c r="BE351" s="2" t="n"/>
      <c r="BF351" s="2" t="n"/>
      <c r="BG351" s="2" t="n"/>
      <c r="BH351" s="2" t="n"/>
      <c r="BI351" s="8" t="n"/>
      <c r="BJ351" s="2" t="n"/>
      <c r="BK351" s="2" t="n"/>
      <c r="BL351" s="2" t="n"/>
      <c r="BM351" s="2" t="n"/>
      <c r="BN351" s="2" t="n"/>
      <c r="BO351" s="2" t="n"/>
      <c r="BP351" s="143" t="n"/>
      <c r="BV351" s="144" t="n"/>
      <c r="DU351" s="144" t="n"/>
      <c r="DV351" s="2" t="n"/>
      <c r="DW351" s="2" t="n"/>
      <c r="DX351" s="2" t="n"/>
      <c r="DY351" s="2" t="n"/>
      <c r="DZ351" s="2" t="n"/>
      <c r="EA351" s="2" t="n"/>
      <c r="EB351" s="2" t="n"/>
      <c r="EC351" s="2" t="n"/>
    </row>
    <row r="352" ht="6.75" customHeight="1" s="118">
      <c r="A352" s="2" t="n"/>
      <c r="B352" s="2" t="n"/>
      <c r="C352" s="2" t="n"/>
      <c r="D352" s="2" t="n"/>
      <c r="E352" s="143" t="n"/>
      <c r="K352" s="144" t="n"/>
      <c r="L352" s="49" t="inlineStr">
        <is>
          <t>令和</t>
        </is>
      </c>
      <c r="P352" s="19" t="n"/>
      <c r="Q352" s="19" t="n"/>
      <c r="R352" s="19" t="n"/>
      <c r="U352" s="11" t="n"/>
      <c r="V352" s="11" t="n"/>
      <c r="X352" s="144" t="n"/>
      <c r="Y352" s="7" t="n"/>
      <c r="Z352" s="2" t="n"/>
      <c r="AA352" s="2" t="n"/>
      <c r="AB352" s="2" t="n"/>
      <c r="AC352" s="2" t="n"/>
      <c r="AD352" s="2" t="n"/>
      <c r="AE352" s="2" t="n"/>
      <c r="AF352" s="2" t="n"/>
      <c r="AG352" s="2" t="n"/>
      <c r="AH352" s="2" t="n"/>
      <c r="AI352" s="2" t="n"/>
      <c r="AJ352" s="2" t="n"/>
      <c r="AK352" s="2" t="n"/>
      <c r="AL352" s="2" t="n"/>
      <c r="AM352" s="2" t="n"/>
      <c r="AN352" s="2" t="n"/>
      <c r="AO352" s="2" t="n"/>
      <c r="AP352" s="2" t="n"/>
      <c r="AQ352" s="2" t="n"/>
      <c r="AR352" s="2" t="n"/>
      <c r="AS352" s="2" t="n"/>
      <c r="AT352" s="2" t="n"/>
      <c r="AU352" s="2" t="n"/>
      <c r="AV352" s="2" t="n"/>
      <c r="AW352" s="2" t="n"/>
      <c r="AX352" s="2" t="n"/>
      <c r="AY352" s="2" t="n"/>
      <c r="AZ352" s="2" t="n"/>
      <c r="BA352" s="2" t="n"/>
      <c r="BB352" s="2" t="n"/>
      <c r="BC352" s="2" t="n"/>
      <c r="BD352" s="2" t="n"/>
      <c r="BE352" s="2" t="n"/>
      <c r="BF352" s="2" t="n"/>
      <c r="BG352" s="2" t="n"/>
      <c r="BH352" s="2" t="n"/>
      <c r="BI352" s="8" t="n"/>
      <c r="BJ352" s="2" t="n"/>
      <c r="BK352" s="2" t="n"/>
      <c r="BL352" s="2" t="n"/>
      <c r="BM352" s="2" t="n"/>
      <c r="BN352" s="2" t="n"/>
      <c r="BO352" s="2" t="n"/>
      <c r="BP352" s="143" t="n"/>
      <c r="BV352" s="144" t="n"/>
      <c r="DU352" s="144" t="n"/>
      <c r="DV352" s="2" t="n"/>
      <c r="DW352" s="2" t="n"/>
      <c r="DX352" s="2" t="n"/>
      <c r="DY352" s="2" t="n"/>
      <c r="DZ352" s="2" t="n"/>
      <c r="EA352" s="2" t="n"/>
      <c r="EB352" s="2" t="n"/>
      <c r="EC352" s="2" t="n"/>
    </row>
    <row r="353" ht="6.75" customHeight="1" s="118">
      <c r="A353" s="2" t="n"/>
      <c r="B353" s="2" t="n"/>
      <c r="C353" s="2" t="n"/>
      <c r="D353" s="2" t="n"/>
      <c r="E353" s="143" t="n"/>
      <c r="K353" s="144" t="n"/>
      <c r="L353" s="143" t="n"/>
      <c r="P353" s="19" t="n"/>
      <c r="Q353" s="19" t="n"/>
      <c r="R353" s="19" t="n"/>
      <c r="S353" s="19" t="n"/>
      <c r="T353" s="19" t="n"/>
      <c r="U353" s="19" t="n"/>
      <c r="V353" s="19" t="n"/>
      <c r="W353" s="19" t="n"/>
      <c r="X353" s="37" t="n"/>
      <c r="Y353" s="7" t="n"/>
      <c r="Z353" s="2" t="n"/>
      <c r="AA353" s="2" t="n"/>
      <c r="AB353" s="2" t="n"/>
      <c r="AC353" s="2" t="n"/>
      <c r="AD353" s="2" t="n"/>
      <c r="AE353" s="2" t="n"/>
      <c r="AF353" s="2" t="n"/>
      <c r="AG353" s="2" t="n"/>
      <c r="AH353" s="2" t="n"/>
      <c r="AI353" s="2" t="n"/>
      <c r="AJ353" s="2" t="n"/>
      <c r="AK353" s="2" t="n"/>
      <c r="AL353" s="2" t="n"/>
      <c r="AM353" s="2" t="n"/>
      <c r="AN353" s="2" t="n"/>
      <c r="AO353" s="2" t="n"/>
      <c r="AP353" s="2" t="n"/>
      <c r="AQ353" s="2" t="n"/>
      <c r="AR353" s="2" t="n"/>
      <c r="AS353" s="2" t="n"/>
      <c r="AT353" s="2" t="n"/>
      <c r="AU353" s="2" t="n"/>
      <c r="AV353" s="2" t="n"/>
      <c r="AW353" s="2" t="n"/>
      <c r="AX353" s="2" t="n"/>
      <c r="AY353" s="2" t="n"/>
      <c r="AZ353" s="2" t="n"/>
      <c r="BA353" s="2" t="n"/>
      <c r="BB353" s="2" t="n"/>
      <c r="BC353" s="2" t="n"/>
      <c r="BD353" s="2" t="n"/>
      <c r="BE353" s="2" t="n"/>
      <c r="BF353" s="2" t="n"/>
      <c r="BG353" s="2" t="n"/>
      <c r="BH353" s="2" t="n"/>
      <c r="BI353" s="8" t="n"/>
      <c r="BJ353" s="2" t="n"/>
      <c r="BK353" s="2" t="n"/>
      <c r="BL353" s="2" t="n"/>
      <c r="BM353" s="2" t="n"/>
      <c r="BN353" s="2" t="n"/>
      <c r="BO353" s="2" t="n"/>
      <c r="BP353" s="143" t="n"/>
      <c r="BV353" s="144" t="n"/>
      <c r="DU353" s="144" t="n"/>
      <c r="DV353" s="2" t="n"/>
      <c r="DW353" s="2" t="n"/>
      <c r="DX353" s="2" t="n"/>
      <c r="DY353" s="2" t="n"/>
      <c r="DZ353" s="2" t="n"/>
      <c r="EA353" s="2" t="n"/>
      <c r="EB353" s="2" t="n"/>
      <c r="EC353" s="2" t="n"/>
    </row>
    <row r="354" ht="3.75" customHeight="1" s="118">
      <c r="A354" s="2" t="n"/>
      <c r="B354" s="2" t="n"/>
      <c r="C354" s="2" t="n"/>
      <c r="D354" s="2" t="n"/>
      <c r="E354" s="143" t="n"/>
      <c r="K354" s="144" t="n"/>
      <c r="L354" s="146" t="n"/>
      <c r="M354" s="147" t="n"/>
      <c r="N354" s="147" t="n"/>
      <c r="O354" s="147" t="n"/>
      <c r="P354" s="20" t="n"/>
      <c r="Q354" s="20" t="n"/>
      <c r="R354" s="20" t="n"/>
      <c r="S354" s="20" t="n"/>
      <c r="T354" s="20" t="n"/>
      <c r="U354" s="20" t="n"/>
      <c r="V354" s="20" t="n"/>
      <c r="W354" s="20" t="n"/>
      <c r="X354" s="39" t="n"/>
      <c r="Y354" s="16" t="n"/>
      <c r="Z354" s="14" t="n"/>
      <c r="AA354" s="14" t="n"/>
      <c r="AB354" s="14" t="n"/>
      <c r="AC354" s="14" t="n"/>
      <c r="AD354" s="14" t="n"/>
      <c r="AE354" s="14" t="n"/>
      <c r="AF354" s="14" t="n"/>
      <c r="AG354" s="14" t="n"/>
      <c r="AH354" s="14" t="n"/>
      <c r="AI354" s="14" t="n"/>
      <c r="AJ354" s="14" t="n"/>
      <c r="AK354" s="14" t="n"/>
      <c r="AL354" s="14" t="n"/>
      <c r="AM354" s="14" t="n"/>
      <c r="AN354" s="14" t="n"/>
      <c r="AO354" s="14" t="n"/>
      <c r="AP354" s="14" t="n"/>
      <c r="AQ354" s="14" t="n"/>
      <c r="AR354" s="14" t="n"/>
      <c r="AS354" s="14" t="n"/>
      <c r="AT354" s="14" t="n"/>
      <c r="AU354" s="14" t="n"/>
      <c r="AV354" s="14" t="n"/>
      <c r="AW354" s="14" t="n"/>
      <c r="AX354" s="14" t="n"/>
      <c r="AY354" s="14" t="n"/>
      <c r="AZ354" s="14" t="n"/>
      <c r="BA354" s="14" t="n"/>
      <c r="BB354" s="14" t="n"/>
      <c r="BC354" s="14" t="n"/>
      <c r="BD354" s="14" t="n"/>
      <c r="BE354" s="14" t="n"/>
      <c r="BF354" s="14" t="n"/>
      <c r="BG354" s="14" t="n"/>
      <c r="BH354" s="14" t="n"/>
      <c r="BI354" s="15" t="n"/>
      <c r="BJ354" s="2" t="n"/>
      <c r="BK354" s="2" t="n"/>
      <c r="BL354" s="2" t="n"/>
      <c r="BM354" s="2" t="n"/>
      <c r="BN354" s="2" t="n"/>
      <c r="BO354" s="2" t="n"/>
      <c r="BP354" s="143" t="n"/>
      <c r="BV354" s="144" t="n"/>
      <c r="DU354" s="144" t="n"/>
      <c r="DV354" s="2" t="n"/>
      <c r="DW354" s="2" t="n"/>
      <c r="DX354" s="2" t="n"/>
      <c r="DY354" s="2" t="n"/>
      <c r="DZ354" s="2" t="n"/>
      <c r="EA354" s="2" t="n"/>
      <c r="EB354" s="2" t="n"/>
      <c r="EC354" s="2" t="n"/>
    </row>
    <row r="355" ht="6.75" customHeight="1" s="118">
      <c r="A355" s="2" t="n"/>
      <c r="B355" s="2" t="n"/>
      <c r="C355" s="2" t="n"/>
      <c r="D355" s="2" t="n"/>
      <c r="E355" s="143" t="n"/>
      <c r="K355" s="144" t="n"/>
      <c r="L355" s="54" t="inlineStr">
        <is>
          <t>平成</t>
        </is>
      </c>
      <c r="M355" s="140" t="n"/>
      <c r="N355" s="140" t="n"/>
      <c r="O355" s="140" t="n"/>
      <c r="P355" s="18" t="n"/>
      <c r="Q355" s="18" t="n"/>
      <c r="R355" s="18" t="n"/>
      <c r="S355" s="18" t="n"/>
      <c r="T355" s="18" t="n"/>
      <c r="U355" s="18" t="n"/>
      <c r="V355" s="18" t="n"/>
      <c r="W355" s="18" t="n"/>
      <c r="X355" s="35" t="n"/>
      <c r="Y355" s="7" t="n"/>
      <c r="Z355" s="2" t="n"/>
      <c r="AA355" s="2" t="n"/>
      <c r="AB355" s="2" t="n"/>
      <c r="AC355" s="2" t="n"/>
      <c r="AD355" s="2" t="n"/>
      <c r="AE355" s="2" t="n"/>
      <c r="AF355" s="2" t="n"/>
      <c r="AG355" s="2" t="n"/>
      <c r="AH355" s="2" t="n"/>
      <c r="AI355" s="2" t="n"/>
      <c r="AJ355" s="2" t="n"/>
      <c r="AK355" s="2" t="n"/>
      <c r="AL355" s="2" t="n"/>
      <c r="AM355" s="2" t="n"/>
      <c r="AN355" s="2" t="n"/>
      <c r="AO355" s="2" t="n"/>
      <c r="AP355" s="2" t="n"/>
      <c r="AQ355" s="2" t="n"/>
      <c r="AR355" s="2" t="n"/>
      <c r="AS355" s="2" t="n"/>
      <c r="AT355" s="2" t="n"/>
      <c r="AU355" s="2" t="n"/>
      <c r="AV355" s="2" t="n"/>
      <c r="AW355" s="2" t="n"/>
      <c r="AX355" s="2" t="n"/>
      <c r="AY355" s="2" t="n"/>
      <c r="AZ355" s="2" t="n"/>
      <c r="BA355" s="2" t="n"/>
      <c r="BB355" s="2" t="n"/>
      <c r="BC355" s="2" t="n"/>
      <c r="BD355" s="2" t="n"/>
      <c r="BE355" s="2" t="n"/>
      <c r="BF355" s="2" t="n"/>
      <c r="BG355" s="2" t="n"/>
      <c r="BH355" s="2" t="n"/>
      <c r="BI355" s="6" t="n"/>
      <c r="BJ355" s="2" t="n"/>
      <c r="BK355" s="2" t="n"/>
      <c r="BL355" s="2" t="n"/>
      <c r="BM355" s="2" t="n"/>
      <c r="BN355" s="2" t="n"/>
      <c r="BO355" s="2" t="n"/>
      <c r="BP355" s="143" t="n"/>
      <c r="BV355" s="144" t="n"/>
      <c r="DU355" s="144" t="n"/>
      <c r="DV355" s="2" t="n"/>
      <c r="DW355" s="2" t="n"/>
      <c r="DX355" s="2" t="n"/>
      <c r="DY355" s="2" t="n"/>
      <c r="DZ355" s="2" t="n"/>
      <c r="EA355" s="2" t="n"/>
      <c r="EB355" s="2" t="n"/>
      <c r="EC355" s="2" t="n"/>
    </row>
    <row r="356" ht="6.75" customHeight="1" s="118">
      <c r="A356" s="2" t="n"/>
      <c r="B356" s="2" t="n"/>
      <c r="C356" s="2" t="n"/>
      <c r="D356" s="2" t="n"/>
      <c r="E356" s="143" t="n"/>
      <c r="K356" s="144" t="n"/>
      <c r="L356" s="143" t="n"/>
      <c r="P356" s="19" t="n"/>
      <c r="Q356" s="19" t="n"/>
      <c r="R356" s="19" t="n"/>
      <c r="S356" s="19" t="n"/>
      <c r="T356" s="19" t="n"/>
      <c r="U356" s="19" t="n"/>
      <c r="V356" s="19" t="n"/>
      <c r="W356" s="19" t="n"/>
      <c r="X356" s="37" t="n"/>
      <c r="Y356" s="7" t="n"/>
      <c r="Z356" s="2" t="n"/>
      <c r="AA356" s="2" t="n"/>
      <c r="AB356" s="2" t="n"/>
      <c r="AC356" s="2" t="n"/>
      <c r="AD356" s="2" t="n"/>
      <c r="AE356" s="2" t="n"/>
      <c r="AF356" s="2" t="n"/>
      <c r="AG356" s="2" t="n"/>
      <c r="AH356" s="2" t="n"/>
      <c r="AI356" s="2" t="n"/>
      <c r="AJ356" s="2" t="n"/>
      <c r="AK356" s="2" t="n"/>
      <c r="AL356" s="2" t="n"/>
      <c r="AM356" s="2" t="n"/>
      <c r="AN356" s="2" t="n"/>
      <c r="AO356" s="2" t="n"/>
      <c r="AP356" s="2" t="n"/>
      <c r="AQ356" s="2" t="n"/>
      <c r="AR356" s="2" t="n"/>
      <c r="AS356" s="2" t="n"/>
      <c r="AT356" s="2" t="n"/>
      <c r="AU356" s="2" t="n"/>
      <c r="AV356" s="2" t="n"/>
      <c r="AW356" s="2" t="n"/>
      <c r="AX356" s="2" t="n"/>
      <c r="AY356" s="2" t="n"/>
      <c r="AZ356" s="2" t="n"/>
      <c r="BA356" s="2" t="n"/>
      <c r="BB356" s="2" t="n"/>
      <c r="BC356" s="2" t="n"/>
      <c r="BD356" s="2" t="n"/>
      <c r="BE356" s="2" t="n"/>
      <c r="BF356" s="2" t="n"/>
      <c r="BG356" s="2" t="n"/>
      <c r="BH356" s="2" t="n"/>
      <c r="BI356" s="8" t="n"/>
      <c r="BJ356" s="2" t="n"/>
      <c r="BK356" s="2" t="n"/>
      <c r="BL356" s="2" t="n"/>
      <c r="BM356" s="2" t="n"/>
      <c r="BN356" s="2" t="n"/>
      <c r="BO356" s="2" t="n"/>
      <c r="BP356" s="143" t="n"/>
      <c r="BV356" s="144" t="n"/>
      <c r="DU356" s="144" t="n"/>
      <c r="DV356" s="2" t="n"/>
      <c r="DW356" s="2" t="n"/>
      <c r="DX356" s="2" t="n"/>
      <c r="DY356" s="2" t="n"/>
      <c r="DZ356" s="2" t="n"/>
      <c r="EA356" s="2" t="n"/>
      <c r="EB356" s="2" t="n"/>
      <c r="EC356" s="2" t="n"/>
    </row>
    <row r="357" ht="6.75" customHeight="1" s="118">
      <c r="A357" s="2" t="n"/>
      <c r="B357" s="2" t="n"/>
      <c r="C357" s="2" t="n"/>
      <c r="D357" s="2" t="n"/>
      <c r="E357" s="143" t="n"/>
      <c r="K357" s="144" t="n"/>
      <c r="L357" s="143" t="n"/>
      <c r="P357" s="19" t="n"/>
      <c r="Q357" s="19" t="n"/>
      <c r="R357" s="19" t="n"/>
      <c r="S357" s="52" t="inlineStr">
        <is>
          <t>年</t>
        </is>
      </c>
      <c r="U357" s="11" t="n"/>
      <c r="V357" s="11" t="n"/>
      <c r="W357" s="53" t="inlineStr">
        <is>
          <t>月</t>
        </is>
      </c>
      <c r="X357" s="144" t="n"/>
      <c r="Y357" s="7" t="n"/>
      <c r="Z357" s="2" t="n"/>
      <c r="AA357" s="2" t="n"/>
      <c r="AB357" s="2" t="n"/>
      <c r="AC357" s="2" t="n"/>
      <c r="AD357" s="2" t="n"/>
      <c r="AE357" s="2" t="n"/>
      <c r="AF357" s="2" t="n"/>
      <c r="AG357" s="2" t="n"/>
      <c r="AH357" s="2" t="n"/>
      <c r="AI357" s="2" t="n"/>
      <c r="AJ357" s="2" t="n"/>
      <c r="AK357" s="2" t="n"/>
      <c r="AL357" s="2" t="n"/>
      <c r="AM357" s="2" t="n"/>
      <c r="AN357" s="2" t="n"/>
      <c r="AO357" s="2" t="n"/>
      <c r="AP357" s="2" t="n"/>
      <c r="AQ357" s="2" t="n"/>
      <c r="AR357" s="2" t="n"/>
      <c r="AS357" s="2" t="n"/>
      <c r="AT357" s="2" t="n"/>
      <c r="AU357" s="2" t="n"/>
      <c r="AV357" s="2" t="n"/>
      <c r="AW357" s="2" t="n"/>
      <c r="AX357" s="2" t="n"/>
      <c r="AY357" s="2" t="n"/>
      <c r="AZ357" s="2" t="n"/>
      <c r="BA357" s="2" t="n"/>
      <c r="BB357" s="2" t="n"/>
      <c r="BC357" s="2" t="n"/>
      <c r="BD357" s="2" t="n"/>
      <c r="BE357" s="2" t="n"/>
      <c r="BF357" s="2" t="n"/>
      <c r="BG357" s="2" t="n"/>
      <c r="BH357" s="2" t="n"/>
      <c r="BI357" s="8" t="n"/>
      <c r="BJ357" s="2" t="n"/>
      <c r="BK357" s="2" t="n"/>
      <c r="BL357" s="2" t="n"/>
      <c r="BM357" s="2" t="n"/>
      <c r="BN357" s="2" t="n"/>
      <c r="BO357" s="2" t="n"/>
      <c r="BP357" s="143" t="n"/>
      <c r="BV357" s="144" t="n"/>
      <c r="DU357" s="144" t="n"/>
      <c r="DV357" s="2" t="n"/>
      <c r="DW357" s="2" t="n"/>
      <c r="DX357" s="2" t="n"/>
      <c r="DY357" s="2" t="n"/>
      <c r="DZ357" s="2" t="n"/>
      <c r="EA357" s="2" t="n"/>
      <c r="EB357" s="2" t="n"/>
      <c r="EC357" s="2" t="n"/>
    </row>
    <row r="358" ht="6.75" customHeight="1" s="118">
      <c r="A358" s="2" t="n"/>
      <c r="B358" s="2" t="n"/>
      <c r="C358" s="2" t="n"/>
      <c r="D358" s="2" t="n"/>
      <c r="E358" s="143" t="n"/>
      <c r="K358" s="144" t="n"/>
      <c r="L358" s="49" t="inlineStr">
        <is>
          <t>令和</t>
        </is>
      </c>
      <c r="P358" s="19" t="n"/>
      <c r="Q358" s="19" t="n"/>
      <c r="R358" s="19" t="n"/>
      <c r="U358" s="11" t="n"/>
      <c r="V358" s="11" t="n"/>
      <c r="X358" s="144" t="n"/>
      <c r="Y358" s="7" t="n"/>
      <c r="Z358" s="2" t="n"/>
      <c r="AA358" s="2" t="n"/>
      <c r="AB358" s="2" t="n"/>
      <c r="AC358" s="2" t="n"/>
      <c r="AD358" s="2" t="n"/>
      <c r="AE358" s="2" t="n"/>
      <c r="AF358" s="2" t="n"/>
      <c r="AG358" s="2" t="n"/>
      <c r="AH358" s="2" t="n"/>
      <c r="AI358" s="2" t="n"/>
      <c r="AJ358" s="2" t="n"/>
      <c r="AK358" s="2" t="n"/>
      <c r="AL358" s="2" t="n"/>
      <c r="AM358" s="2" t="n"/>
      <c r="AN358" s="2" t="n"/>
      <c r="AO358" s="2" t="n"/>
      <c r="AP358" s="2" t="n"/>
      <c r="AQ358" s="2" t="n"/>
      <c r="AR358" s="2" t="n"/>
      <c r="AS358" s="2" t="n"/>
      <c r="AT358" s="2" t="n"/>
      <c r="AU358" s="2" t="n"/>
      <c r="AV358" s="2" t="n"/>
      <c r="AW358" s="2" t="n"/>
      <c r="AX358" s="2" t="n"/>
      <c r="AY358" s="2" t="n"/>
      <c r="AZ358" s="2" t="n"/>
      <c r="BA358" s="2" t="n"/>
      <c r="BB358" s="2" t="n"/>
      <c r="BC358" s="2" t="n"/>
      <c r="BD358" s="2" t="n"/>
      <c r="BE358" s="2" t="n"/>
      <c r="BF358" s="2" t="n"/>
      <c r="BG358" s="2" t="n"/>
      <c r="BH358" s="2" t="n"/>
      <c r="BI358" s="8" t="n"/>
      <c r="BJ358" s="2" t="n"/>
      <c r="BK358" s="2" t="n"/>
      <c r="BL358" s="2" t="n"/>
      <c r="BM358" s="2" t="n"/>
      <c r="BN358" s="2" t="n"/>
      <c r="BO358" s="2" t="n"/>
      <c r="BP358" s="143" t="n"/>
      <c r="BV358" s="144" t="n"/>
      <c r="DU358" s="144" t="n"/>
      <c r="DV358" s="2" t="n"/>
      <c r="DW358" s="2" t="n"/>
      <c r="DX358" s="2" t="n"/>
      <c r="DY358" s="2" t="n"/>
      <c r="DZ358" s="2" t="n"/>
      <c r="EA358" s="2" t="n"/>
      <c r="EB358" s="2" t="n"/>
      <c r="EC358" s="2" t="n"/>
    </row>
    <row r="359" ht="6.75" customHeight="1" s="118">
      <c r="A359" s="2" t="n"/>
      <c r="B359" s="2" t="n"/>
      <c r="C359" s="2" t="n"/>
      <c r="D359" s="2" t="n"/>
      <c r="E359" s="143" t="n"/>
      <c r="K359" s="144" t="n"/>
      <c r="L359" s="143" t="n"/>
      <c r="P359" s="19" t="n"/>
      <c r="Q359" s="19" t="n"/>
      <c r="R359" s="19" t="n"/>
      <c r="S359" s="52" t="n"/>
      <c r="T359" s="52" t="n"/>
      <c r="U359" s="11" t="n"/>
      <c r="V359" s="11" t="n"/>
      <c r="W359" s="52" t="n"/>
      <c r="X359" s="53" t="n"/>
      <c r="Y359" s="7" t="n"/>
      <c r="Z359" s="2" t="n"/>
      <c r="AA359" s="2" t="n"/>
      <c r="AB359" s="2" t="n"/>
      <c r="AC359" s="2" t="n"/>
      <c r="AD359" s="2" t="n"/>
      <c r="AE359" s="2" t="n"/>
      <c r="AF359" s="2" t="n"/>
      <c r="AG359" s="2" t="n"/>
      <c r="AH359" s="2" t="n"/>
      <c r="AI359" s="2" t="n"/>
      <c r="AJ359" s="2" t="n"/>
      <c r="AK359" s="2" t="n"/>
      <c r="AL359" s="2" t="n"/>
      <c r="AM359" s="2" t="n"/>
      <c r="AN359" s="2" t="n"/>
      <c r="AO359" s="2" t="n"/>
      <c r="AP359" s="2" t="n"/>
      <c r="AQ359" s="2" t="n"/>
      <c r="AR359" s="2" t="n"/>
      <c r="AS359" s="2" t="n"/>
      <c r="AT359" s="2" t="n"/>
      <c r="AU359" s="2" t="n"/>
      <c r="AV359" s="2" t="n"/>
      <c r="AW359" s="2" t="n"/>
      <c r="AX359" s="2" t="n"/>
      <c r="AY359" s="2" t="n"/>
      <c r="AZ359" s="2" t="n"/>
      <c r="BA359" s="2" t="n"/>
      <c r="BB359" s="2" t="n"/>
      <c r="BC359" s="2" t="n"/>
      <c r="BD359" s="2" t="n"/>
      <c r="BE359" s="2" t="n"/>
      <c r="BF359" s="2" t="n"/>
      <c r="BG359" s="2" t="n"/>
      <c r="BH359" s="2" t="n"/>
      <c r="BI359" s="8" t="n"/>
      <c r="BJ359" s="2" t="n"/>
      <c r="BK359" s="2" t="n"/>
      <c r="BL359" s="2" t="n"/>
      <c r="BM359" s="2" t="n"/>
      <c r="BN359" s="2" t="n"/>
      <c r="BO359" s="2" t="n"/>
      <c r="BP359" s="143" t="n"/>
      <c r="BV359" s="144" t="n"/>
      <c r="DU359" s="144" t="n"/>
      <c r="DV359" s="2" t="n"/>
      <c r="DW359" s="2" t="n"/>
      <c r="DX359" s="2" t="n"/>
      <c r="DY359" s="2" t="n"/>
      <c r="DZ359" s="2" t="n"/>
      <c r="EA359" s="2" t="n"/>
      <c r="EB359" s="2" t="n"/>
      <c r="EC359" s="2" t="n"/>
    </row>
    <row r="360" ht="6.75" customHeight="1" s="118">
      <c r="A360" s="2" t="n"/>
      <c r="B360" s="2" t="n"/>
      <c r="C360" s="2" t="n"/>
      <c r="D360" s="2" t="n"/>
      <c r="E360" s="146" t="n"/>
      <c r="F360" s="147" t="n"/>
      <c r="G360" s="147" t="n"/>
      <c r="H360" s="147" t="n"/>
      <c r="I360" s="147" t="n"/>
      <c r="J360" s="147" t="n"/>
      <c r="K360" s="148" t="n"/>
      <c r="L360" s="146" t="n"/>
      <c r="M360" s="147" t="n"/>
      <c r="N360" s="147" t="n"/>
      <c r="O360" s="147" t="n"/>
      <c r="P360" s="20" t="n"/>
      <c r="Q360" s="20" t="n"/>
      <c r="R360" s="20" t="n"/>
      <c r="S360" s="20" t="n"/>
      <c r="T360" s="20" t="n"/>
      <c r="U360" s="20" t="n"/>
      <c r="V360" s="20" t="n"/>
      <c r="W360" s="20" t="n"/>
      <c r="X360" s="39" t="n"/>
      <c r="Y360" s="16" t="n"/>
      <c r="Z360" s="14" t="n"/>
      <c r="AA360" s="14" t="n"/>
      <c r="AB360" s="14" t="n"/>
      <c r="AC360" s="14" t="n"/>
      <c r="AD360" s="14" t="n"/>
      <c r="AE360" s="14" t="n"/>
      <c r="AF360" s="14" t="n"/>
      <c r="AG360" s="14" t="n"/>
      <c r="AH360" s="14" t="n"/>
      <c r="AI360" s="14" t="n"/>
      <c r="AJ360" s="14" t="n"/>
      <c r="AK360" s="14" t="n"/>
      <c r="AL360" s="14" t="n"/>
      <c r="AM360" s="14" t="n"/>
      <c r="AN360" s="14" t="n"/>
      <c r="AO360" s="14" t="n"/>
      <c r="AP360" s="14" t="n"/>
      <c r="AQ360" s="14" t="n"/>
      <c r="AR360" s="14" t="n"/>
      <c r="AS360" s="14" t="n"/>
      <c r="AT360" s="14" t="n"/>
      <c r="AU360" s="14" t="n"/>
      <c r="AV360" s="14" t="n"/>
      <c r="AW360" s="14" t="n"/>
      <c r="AX360" s="14" t="n"/>
      <c r="AY360" s="14" t="n"/>
      <c r="AZ360" s="14" t="n"/>
      <c r="BA360" s="14" t="n"/>
      <c r="BB360" s="14" t="n"/>
      <c r="BC360" s="14" t="n"/>
      <c r="BD360" s="14" t="n"/>
      <c r="BE360" s="14" t="n"/>
      <c r="BF360" s="14" t="n"/>
      <c r="BG360" s="14" t="n"/>
      <c r="BH360" s="14" t="n"/>
      <c r="BI360" s="15" t="n"/>
      <c r="BJ360" s="2" t="n"/>
      <c r="BK360" s="2" t="n"/>
      <c r="BL360" s="2" t="n"/>
      <c r="BM360" s="2" t="n"/>
      <c r="BN360" s="2" t="n"/>
      <c r="BO360" s="2" t="n"/>
      <c r="BP360" s="146" t="n"/>
      <c r="BQ360" s="147" t="n"/>
      <c r="BR360" s="147" t="n"/>
      <c r="BS360" s="147" t="n"/>
      <c r="BT360" s="147" t="n"/>
      <c r="BU360" s="147" t="n"/>
      <c r="BV360" s="148" t="n"/>
      <c r="BW360" s="147" t="n"/>
      <c r="BX360" s="147" t="n"/>
      <c r="BY360" s="147" t="n"/>
      <c r="BZ360" s="147" t="n"/>
      <c r="CA360" s="147" t="n"/>
      <c r="CB360" s="147" t="n"/>
      <c r="CC360" s="147" t="n"/>
      <c r="CD360" s="147" t="n"/>
      <c r="CE360" s="147" t="n"/>
      <c r="CF360" s="147" t="n"/>
      <c r="CG360" s="147" t="n"/>
      <c r="CH360" s="147" t="n"/>
      <c r="CI360" s="147" t="n"/>
      <c r="CJ360" s="147" t="n"/>
      <c r="CK360" s="147" t="n"/>
      <c r="CL360" s="147" t="n"/>
      <c r="CM360" s="147" t="n"/>
      <c r="CN360" s="147" t="n"/>
      <c r="CO360" s="147" t="n"/>
      <c r="CP360" s="147" t="n"/>
      <c r="CQ360" s="147" t="n"/>
      <c r="CR360" s="147" t="n"/>
      <c r="CS360" s="147" t="n"/>
      <c r="CT360" s="147" t="n"/>
      <c r="CU360" s="147" t="n"/>
      <c r="CV360" s="147" t="n"/>
      <c r="CW360" s="147" t="n"/>
      <c r="CX360" s="147" t="n"/>
      <c r="CY360" s="147" t="n"/>
      <c r="CZ360" s="147" t="n"/>
      <c r="DA360" s="147" t="n"/>
      <c r="DB360" s="147" t="n"/>
      <c r="DC360" s="147" t="n"/>
      <c r="DD360" s="147" t="n"/>
      <c r="DE360" s="147" t="n"/>
      <c r="DF360" s="147" t="n"/>
      <c r="DG360" s="147" t="n"/>
      <c r="DH360" s="147" t="n"/>
      <c r="DI360" s="147" t="n"/>
      <c r="DJ360" s="147" t="n"/>
      <c r="DK360" s="147" t="n"/>
      <c r="DL360" s="147" t="n"/>
      <c r="DM360" s="147" t="n"/>
      <c r="DN360" s="147" t="n"/>
      <c r="DO360" s="147" t="n"/>
      <c r="DP360" s="147" t="n"/>
      <c r="DQ360" s="147" t="n"/>
      <c r="DR360" s="147" t="n"/>
      <c r="DS360" s="147" t="n"/>
      <c r="DT360" s="147" t="n"/>
      <c r="DU360" s="148" t="n"/>
      <c r="DV360" s="2" t="n"/>
      <c r="DW360" s="2" t="n"/>
      <c r="DX360" s="2" t="n"/>
      <c r="DY360" s="2" t="n"/>
      <c r="DZ360" s="2" t="n"/>
      <c r="EA360" s="2" t="n"/>
      <c r="EB360" s="2" t="n"/>
      <c r="EC360" s="2" t="n"/>
    </row>
    <row r="361" ht="6.75" customHeight="1" s="118">
      <c r="A361" s="2" t="n"/>
      <c r="B361" s="2" t="n"/>
      <c r="C361" s="2" t="n"/>
      <c r="D361" s="2" t="n"/>
      <c r="E361" s="46" t="n"/>
      <c r="F361" s="46" t="n"/>
      <c r="G361" s="46" t="n"/>
      <c r="H361" s="46" t="n"/>
      <c r="I361" s="46" t="n"/>
      <c r="J361" s="46" t="n"/>
      <c r="K361" s="46" t="n"/>
      <c r="L361" s="18" t="n"/>
      <c r="M361" s="18" t="n"/>
      <c r="N361" s="18" t="n"/>
      <c r="O361" s="5" t="n"/>
      <c r="P361" s="5" t="n"/>
      <c r="Q361" s="5" t="n"/>
      <c r="R361" s="5" t="n"/>
      <c r="S361" s="5" t="n"/>
      <c r="T361" s="5" t="n"/>
      <c r="U361" s="5" t="n"/>
      <c r="V361" s="5" t="n"/>
      <c r="W361" s="5" t="n"/>
      <c r="X361" s="5" t="n"/>
      <c r="Y361" s="5" t="n"/>
      <c r="Z361" s="5" t="n"/>
      <c r="AA361" s="5" t="n"/>
      <c r="AB361" s="5" t="n"/>
      <c r="AC361" s="5" t="n"/>
      <c r="AD361" s="5" t="n"/>
      <c r="AE361" s="5" t="n"/>
      <c r="AF361" s="5" t="n"/>
      <c r="AG361" s="5" t="n"/>
      <c r="AH361" s="5" t="n"/>
      <c r="AI361" s="5" t="n"/>
      <c r="AJ361" s="5" t="n"/>
      <c r="AK361" s="5" t="n"/>
      <c r="AL361" s="5" t="n"/>
      <c r="AM361" s="5" t="n"/>
      <c r="AN361" s="5" t="n"/>
      <c r="AO361" s="5" t="n"/>
      <c r="AP361" s="5" t="n"/>
      <c r="AQ361" s="5" t="n"/>
      <c r="AR361" s="5" t="n"/>
      <c r="AS361" s="5" t="n"/>
      <c r="AT361" s="5" t="n"/>
      <c r="AU361" s="5" t="n"/>
      <c r="AV361" s="5" t="n"/>
      <c r="AW361" s="5" t="n"/>
      <c r="AX361" s="5" t="n"/>
      <c r="AY361" s="5" t="n"/>
      <c r="AZ361" s="5" t="n"/>
      <c r="BA361" s="5" t="n"/>
      <c r="BB361" s="5" t="n"/>
      <c r="BC361" s="5" t="n"/>
      <c r="BD361" s="5" t="n"/>
      <c r="BE361" s="5" t="n"/>
      <c r="BF361" s="5" t="n"/>
      <c r="BG361" s="5" t="n"/>
      <c r="BH361" s="5" t="n"/>
      <c r="BI361" s="2" t="n"/>
      <c r="BJ361" s="2" t="n"/>
      <c r="BK361" s="2" t="n"/>
      <c r="BL361" s="2" t="n"/>
      <c r="BM361" s="2" t="n"/>
      <c r="BN361" s="2" t="n"/>
      <c r="BO361" s="2" t="n"/>
      <c r="BP361" s="2" t="n"/>
      <c r="BQ361" s="2" t="n"/>
      <c r="BR361" s="2" t="n"/>
      <c r="BS361" s="2" t="n"/>
      <c r="BT361" s="2" t="n"/>
      <c r="BU361" s="2" t="n"/>
      <c r="BV361" s="2" t="n"/>
      <c r="BW361" s="2" t="n"/>
      <c r="BX361" s="2" t="n"/>
      <c r="BY361" s="2" t="n"/>
      <c r="BZ361" s="2" t="n"/>
      <c r="CA361" s="2" t="n"/>
      <c r="CB361" s="2" t="n"/>
      <c r="CC361" s="2" t="n"/>
      <c r="CD361" s="2" t="n"/>
      <c r="CE361" s="2" t="n"/>
      <c r="CF361" s="2" t="n"/>
      <c r="CG361" s="2" t="n"/>
      <c r="CH361" s="2" t="n"/>
      <c r="CI361" s="2" t="n"/>
      <c r="CJ361" s="2" t="n"/>
      <c r="CK361" s="2" t="n"/>
      <c r="CL361" s="2" t="n"/>
      <c r="CM361" s="2" t="n"/>
      <c r="CN361" s="2" t="n"/>
      <c r="CO361" s="2" t="n"/>
      <c r="CP361" s="2" t="n"/>
      <c r="CQ361" s="2" t="n"/>
      <c r="CR361" s="2" t="n"/>
      <c r="CS361" s="2" t="n"/>
      <c r="CT361" s="2" t="n"/>
      <c r="CU361" s="2" t="n"/>
      <c r="CV361" s="2" t="n"/>
      <c r="CW361" s="2" t="n"/>
      <c r="CX361" s="2" t="n"/>
      <c r="CY361" s="2" t="n"/>
      <c r="CZ361" s="2" t="n"/>
      <c r="DA361" s="2" t="n"/>
      <c r="DB361" s="2" t="n"/>
      <c r="DC361" s="2" t="n"/>
      <c r="DD361" s="2" t="n"/>
      <c r="DE361" s="2" t="n"/>
      <c r="DF361" s="2" t="n"/>
      <c r="DG361" s="2" t="n"/>
      <c r="DH361" s="2" t="n"/>
      <c r="DI361" s="2" t="n"/>
      <c r="DJ361" s="2" t="n"/>
      <c r="DK361" s="2" t="n"/>
      <c r="DL361" s="2" t="n"/>
      <c r="DM361" s="2" t="n"/>
      <c r="DN361" s="2" t="n"/>
      <c r="DO361" s="2" t="n"/>
      <c r="DP361" s="2" t="n"/>
      <c r="DQ361" s="2" t="n"/>
      <c r="DR361" s="2" t="n"/>
      <c r="DS361" s="2" t="n"/>
      <c r="DT361" s="2" t="n"/>
      <c r="DU361" s="2" t="n"/>
      <c r="DV361" s="2" t="n"/>
      <c r="DW361" s="2" t="n"/>
      <c r="DX361" s="2" t="n"/>
      <c r="DY361" s="2" t="n"/>
      <c r="DZ361" s="2" t="n"/>
      <c r="EA361" s="2" t="n"/>
      <c r="EB361" s="2" t="n"/>
      <c r="EC361" s="2" t="n"/>
    </row>
    <row r="362" ht="6.75" customHeight="1" s="118">
      <c r="A362" s="2" t="n"/>
      <c r="B362" s="2" t="n"/>
      <c r="C362" s="2" t="n"/>
      <c r="D362" s="2" t="n"/>
      <c r="E362" s="43" t="n"/>
      <c r="F362" s="43" t="n"/>
      <c r="G362" s="43" t="n"/>
      <c r="H362" s="43" t="n"/>
      <c r="I362" s="43" t="n"/>
      <c r="J362" s="43" t="n"/>
      <c r="K362" s="43"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c r="AQ362" s="2" t="n"/>
      <c r="AR362" s="2" t="n"/>
      <c r="AS362" s="2" t="n"/>
      <c r="AT362" s="2" t="n"/>
      <c r="AU362" s="2" t="n"/>
      <c r="AV362" s="2" t="n"/>
      <c r="AW362" s="2" t="n"/>
      <c r="AX362" s="2" t="n"/>
      <c r="AY362" s="2" t="n"/>
      <c r="AZ362" s="2" t="n"/>
      <c r="BA362" s="2" t="n"/>
      <c r="BB362" s="2" t="n"/>
      <c r="BC362" s="2" t="n"/>
      <c r="BD362" s="2" t="n"/>
      <c r="BE362" s="2" t="n"/>
      <c r="BF362" s="2" t="n"/>
      <c r="BG362" s="2" t="n"/>
      <c r="BH362" s="2" t="n"/>
      <c r="BI362" s="2" t="n"/>
      <c r="BJ362" s="2" t="n"/>
      <c r="BK362" s="2" t="n"/>
      <c r="BL362" s="2" t="n"/>
      <c r="BM362" s="2" t="n"/>
      <c r="BN362" s="2" t="n"/>
      <c r="BO362" s="2" t="n"/>
      <c r="BP362" s="2" t="n"/>
      <c r="BQ362" s="2" t="n"/>
      <c r="BR362" s="2" t="n"/>
      <c r="BS362" s="2" t="n"/>
      <c r="BT362" s="2" t="n"/>
      <c r="BU362" s="2" t="n"/>
      <c r="BV362" s="2" t="n"/>
      <c r="BW362" s="2" t="n"/>
      <c r="BX362" s="2" t="n"/>
      <c r="BY362" s="2" t="n"/>
      <c r="BZ362" s="2" t="n"/>
      <c r="CA362" s="2" t="n"/>
      <c r="CB362" s="2" t="n"/>
      <c r="CC362" s="2" t="n"/>
      <c r="CD362" s="2" t="n"/>
      <c r="CE362" s="2" t="n"/>
      <c r="CF362" s="2" t="n"/>
      <c r="CG362" s="2" t="n"/>
      <c r="CH362" s="2" t="n"/>
      <c r="CI362" s="2" t="n"/>
      <c r="CJ362" s="51" t="inlineStr">
        <is>
          <t xml:space="preserve">    (近畿高等学校統一用紙　  その２ 　  令和７年度改定)　</t>
        </is>
      </c>
      <c r="DV362" s="2" t="n"/>
      <c r="DW362" s="2" t="n"/>
      <c r="DX362" s="2" t="n"/>
      <c r="DY362" s="2" t="n"/>
      <c r="DZ362" s="2" t="n"/>
      <c r="EA362" s="2" t="n"/>
      <c r="EB362" s="2" t="n"/>
      <c r="EC362" s="2" t="n"/>
    </row>
    <row r="363" ht="6.75" customHeight="1" s="118">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c r="AQ363" s="2" t="n"/>
      <c r="AR363" s="2" t="n"/>
      <c r="AS363" s="2" t="n"/>
      <c r="AT363" s="2" t="n"/>
      <c r="AU363" s="2" t="n"/>
      <c r="AV363" s="2" t="n"/>
      <c r="AW363" s="2" t="n"/>
      <c r="AX363" s="2" t="n"/>
      <c r="AY363" s="2" t="n"/>
      <c r="AZ363" s="2" t="n"/>
      <c r="BA363" s="2" t="n"/>
      <c r="BB363" s="2" t="n"/>
      <c r="BC363" s="2" t="n"/>
      <c r="BD363" s="2" t="n"/>
      <c r="BE363" s="2" t="n"/>
      <c r="BF363" s="2" t="n"/>
      <c r="BG363" s="2" t="n"/>
      <c r="BH363" s="2" t="n"/>
      <c r="BI363" s="2" t="n"/>
      <c r="BJ363" s="2" t="n"/>
      <c r="BK363" s="2" t="n"/>
      <c r="BL363" s="2" t="n"/>
      <c r="BM363" s="2" t="n"/>
      <c r="BN363" s="2" t="n"/>
      <c r="BO363" s="2" t="n"/>
      <c r="BP363" s="2" t="n"/>
      <c r="BQ363" s="2" t="n"/>
      <c r="BR363" s="2" t="n"/>
      <c r="BS363" s="2" t="n"/>
      <c r="BT363" s="2" t="n"/>
      <c r="BU363" s="2" t="n"/>
      <c r="BV363" s="2" t="n"/>
      <c r="BW363" s="2" t="n"/>
      <c r="BX363" s="2" t="n"/>
      <c r="BY363" s="2" t="n"/>
      <c r="BZ363" s="2" t="n"/>
      <c r="CA363" s="2" t="n"/>
      <c r="CB363" s="2" t="n"/>
      <c r="CC363" s="2" t="n"/>
      <c r="CD363" s="2" t="n"/>
      <c r="CE363" s="2" t="n"/>
      <c r="CF363" s="2" t="n"/>
      <c r="CG363" s="2" t="n"/>
      <c r="CH363" s="2" t="n"/>
      <c r="CI363" s="2" t="n"/>
      <c r="DV363" s="2" t="n"/>
      <c r="DW363" s="2" t="n"/>
      <c r="DX363" s="2" t="n"/>
      <c r="DY363" s="2" t="n"/>
      <c r="DZ363" s="2" t="n"/>
      <c r="EA363" s="2" t="n"/>
      <c r="EB363" s="2" t="n"/>
      <c r="EC363" s="2" t="n"/>
    </row>
    <row r="364" ht="6.75" customHeight="1" s="118">
      <c r="A364" s="2" t="n"/>
      <c r="B364" s="2" t="n"/>
      <c r="C364" s="3" t="n"/>
      <c r="D364" s="3" t="n"/>
      <c r="E364" s="3" t="n"/>
      <c r="F364" s="3" t="n"/>
      <c r="G364" s="3" t="n"/>
      <c r="H364" s="3" t="n"/>
      <c r="I364" s="3" t="n"/>
      <c r="J364" s="3" t="n"/>
      <c r="K364" s="3" t="n"/>
      <c r="L364" s="3" t="n"/>
      <c r="M364" s="3" t="n"/>
      <c r="N364" s="3" t="n"/>
      <c r="O364" s="3" t="n"/>
      <c r="P364" s="3" t="n"/>
      <c r="Q364" s="3" t="n"/>
      <c r="R364" s="3" t="n"/>
      <c r="S364" s="3" t="n"/>
      <c r="T364" s="3" t="n"/>
      <c r="U364" s="3" t="n"/>
      <c r="V364" s="3" t="n"/>
      <c r="W364" s="3" t="n"/>
      <c r="X364" s="3" t="n"/>
      <c r="Y364" s="3" t="n"/>
      <c r="Z364" s="3" t="n"/>
      <c r="AA364" s="3" t="n"/>
      <c r="AB364" s="3" t="n"/>
      <c r="AC364" s="3" t="n"/>
      <c r="AD364" s="3" t="n"/>
      <c r="AE364" s="3" t="n"/>
      <c r="AF364" s="3" t="n"/>
      <c r="AG364" s="3" t="n"/>
      <c r="AH364" s="3" t="n"/>
      <c r="AI364" s="3" t="n"/>
      <c r="AJ364" s="3" t="n"/>
      <c r="AK364" s="3" t="n"/>
      <c r="AL364" s="3" t="n"/>
      <c r="AM364" s="3" t="n"/>
      <c r="AN364" s="3" t="n"/>
      <c r="AO364" s="3" t="n"/>
      <c r="AP364" s="3" t="n"/>
      <c r="AQ364" s="3" t="n"/>
      <c r="AR364" s="3" t="n"/>
      <c r="AS364" s="2" t="n"/>
      <c r="AT364" s="2" t="n"/>
      <c r="AU364" s="2" t="n"/>
      <c r="AV364" s="2" t="n"/>
      <c r="AW364" s="2" t="n"/>
      <c r="AX364" s="2" t="n"/>
      <c r="AY364" s="2" t="n"/>
      <c r="AZ364" s="2" t="n"/>
      <c r="BA364" s="2" t="n"/>
      <c r="BB364" s="2" t="n"/>
      <c r="BC364" s="2" t="n"/>
      <c r="BD364" s="2" t="n"/>
      <c r="BE364" s="2" t="n"/>
      <c r="BF364" s="2" t="n"/>
      <c r="BG364" s="2" t="n"/>
      <c r="BH364" s="2" t="n"/>
      <c r="BI364" s="2" t="n"/>
      <c r="BJ364" s="2" t="n"/>
      <c r="BK364" s="2" t="n"/>
      <c r="BL364" s="2" t="n"/>
      <c r="BM364" s="2" t="n"/>
      <c r="BN364" s="2" t="n"/>
      <c r="BO364" s="2" t="n"/>
      <c r="BP364" s="2" t="n"/>
      <c r="BQ364" s="2" t="n"/>
      <c r="BR364" s="2" t="n"/>
      <c r="BS364" s="2" t="n"/>
      <c r="BT364" s="2" t="n"/>
      <c r="BU364" s="2" t="n"/>
      <c r="BV364" s="2" t="n"/>
      <c r="BW364" s="2" t="n"/>
      <c r="BX364" s="2" t="n"/>
      <c r="BY364" s="2" t="n"/>
      <c r="BZ364" s="2" t="n"/>
      <c r="CA364" s="2" t="n"/>
      <c r="CB364" s="2" t="n"/>
      <c r="CC364" s="2" t="n"/>
      <c r="CD364" s="2" t="n"/>
      <c r="CE364" s="2" t="n"/>
      <c r="CF364" s="2" t="n"/>
      <c r="CG364" s="2" t="n"/>
      <c r="CH364" s="2" t="n"/>
      <c r="CI364" s="2" t="n"/>
      <c r="CJ364" s="2" t="n"/>
      <c r="CK364" s="2" t="n"/>
      <c r="CL364" s="2" t="n"/>
      <c r="CM364" s="2" t="n"/>
      <c r="CN364" s="2" t="n"/>
      <c r="CO364" s="2" t="n"/>
      <c r="CP364" s="2" t="n"/>
      <c r="CQ364" s="2" t="n"/>
      <c r="CR364" s="2" t="n"/>
      <c r="CS364" s="2" t="n"/>
      <c r="CT364" s="2" t="n"/>
      <c r="CU364" s="2" t="n"/>
      <c r="CV364" s="2" t="n"/>
      <c r="CW364" s="2" t="n"/>
      <c r="CX364" s="2" t="n"/>
      <c r="CY364" s="2" t="n"/>
      <c r="CZ364" s="2" t="n"/>
      <c r="DA364" s="2" t="n"/>
      <c r="DB364" s="2" t="n"/>
      <c r="DC364" s="2" t="n"/>
      <c r="DD364" s="2" t="n"/>
      <c r="DE364" s="2" t="n"/>
      <c r="DF364" s="2" t="n"/>
      <c r="DG364" s="2" t="n"/>
      <c r="DH364" s="2" t="n"/>
      <c r="DI364" s="2" t="n"/>
      <c r="DJ364" s="2" t="n"/>
      <c r="DK364" s="2" t="n"/>
      <c r="DL364" s="2" t="n"/>
      <c r="DM364" s="2" t="n"/>
      <c r="DN364" s="2" t="n"/>
      <c r="DO364" s="2" t="n"/>
      <c r="DP364" s="2" t="n"/>
      <c r="DQ364" s="2" t="n"/>
      <c r="DR364" s="2" t="n"/>
      <c r="DS364" s="2" t="n"/>
      <c r="DT364" s="2" t="n"/>
      <c r="DU364" s="2" t="n"/>
      <c r="DV364" s="2" t="n"/>
      <c r="DW364" s="2" t="n"/>
      <c r="DX364" s="2" t="n"/>
      <c r="DY364" s="2" t="n"/>
      <c r="DZ364" s="2" t="n"/>
      <c r="EA364" s="2" t="n"/>
      <c r="EB364" s="2" t="n"/>
      <c r="EC364" s="2" t="n"/>
    </row>
    <row r="365" ht="6.75" customHeight="1" s="118">
      <c r="A365" s="2" t="n"/>
      <c r="B365" s="2" t="n"/>
      <c r="C365" s="3" t="n"/>
      <c r="D365" s="3" t="n"/>
      <c r="E365" s="3" t="n"/>
      <c r="F365" s="3" t="n"/>
      <c r="G365" s="3" t="n"/>
      <c r="H365" s="3" t="n"/>
      <c r="I365" s="3" t="n"/>
      <c r="J365" s="3" t="n"/>
      <c r="K365" s="3" t="n"/>
      <c r="L365" s="3" t="n"/>
      <c r="M365" s="3" t="n"/>
      <c r="N365" s="3" t="n"/>
      <c r="O365" s="3" t="n"/>
      <c r="P365" s="3" t="n"/>
      <c r="Q365" s="3" t="n"/>
      <c r="R365" s="3" t="n"/>
      <c r="S365" s="3" t="n"/>
      <c r="T365" s="3" t="n"/>
      <c r="U365" s="3" t="n"/>
      <c r="V365" s="3" t="n"/>
      <c r="W365" s="3" t="n"/>
      <c r="X365" s="3" t="n"/>
      <c r="Y365" s="3" t="n"/>
      <c r="Z365" s="3" t="n"/>
      <c r="AA365" s="3" t="n"/>
      <c r="AB365" s="3" t="n"/>
      <c r="AC365" s="3" t="n"/>
      <c r="AD365" s="3" t="n"/>
      <c r="AE365" s="3" t="n"/>
      <c r="AF365" s="3" t="n"/>
      <c r="AG365" s="3" t="n"/>
      <c r="AH365" s="3" t="n"/>
      <c r="AI365" s="3" t="n"/>
      <c r="AJ365" s="3" t="n"/>
      <c r="AK365" s="3" t="n"/>
      <c r="AL365" s="3" t="n"/>
      <c r="AM365" s="3" t="n"/>
      <c r="AN365" s="3" t="n"/>
      <c r="AO365" s="3" t="n"/>
      <c r="AP365" s="3" t="n"/>
      <c r="AQ365" s="3" t="n"/>
      <c r="AR365" s="3" t="n"/>
      <c r="AS365" s="2" t="n"/>
      <c r="AT365" s="2" t="n"/>
      <c r="AU365" s="2" t="n"/>
      <c r="AV365" s="2" t="n"/>
      <c r="AW365" s="2" t="n"/>
      <c r="AX365" s="2" t="n"/>
      <c r="AY365" s="2" t="n"/>
      <c r="AZ365" s="2" t="n"/>
      <c r="BA365" s="2" t="n"/>
      <c r="BB365" s="2" t="n"/>
      <c r="BC365" s="2" t="n"/>
      <c r="BD365" s="2" t="n"/>
      <c r="BE365" s="2" t="n"/>
      <c r="BF365" s="2" t="n"/>
      <c r="BG365" s="2" t="n"/>
      <c r="BH365" s="2" t="n"/>
      <c r="BI365" s="2" t="n"/>
      <c r="BJ365" s="2" t="n"/>
      <c r="BK365" s="2" t="n"/>
      <c r="BL365" s="2" t="n"/>
      <c r="BM365" s="2" t="n"/>
      <c r="BN365" s="2" t="n"/>
      <c r="BO365" s="2" t="n"/>
      <c r="BP365" s="2" t="n"/>
      <c r="BQ365" s="2" t="n"/>
      <c r="BR365" s="2" t="n"/>
      <c r="BS365" s="2" t="n"/>
      <c r="BT365" s="2" t="n"/>
      <c r="BU365" s="2" t="n"/>
      <c r="BV365" s="2" t="n"/>
      <c r="BW365" s="2" t="n"/>
      <c r="BX365" s="2" t="n"/>
      <c r="BY365" s="2" t="n"/>
      <c r="BZ365" s="2" t="n"/>
      <c r="CA365" s="2" t="n"/>
      <c r="CB365" s="2" t="n"/>
      <c r="CC365" s="2" t="n"/>
      <c r="CD365" s="2" t="n"/>
      <c r="CE365" s="2" t="n"/>
      <c r="CF365" s="2" t="n"/>
      <c r="CG365" s="2" t="n"/>
      <c r="CH365" s="2" t="n"/>
      <c r="CI365" s="2" t="n"/>
      <c r="CJ365" s="2" t="n"/>
      <c r="CK365" s="2" t="n"/>
      <c r="CL365" s="2" t="n"/>
      <c r="CM365" s="2" t="n"/>
      <c r="CN365" s="2" t="n"/>
      <c r="CO365" s="2" t="n"/>
      <c r="CP365" s="2" t="n"/>
      <c r="CQ365" s="2" t="n"/>
      <c r="CR365" s="2" t="n"/>
      <c r="CS365" s="2" t="n"/>
      <c r="CT365" s="2" t="n"/>
      <c r="CU365" s="2" t="n"/>
      <c r="CV365" s="2" t="n"/>
      <c r="CW365" s="2" t="n"/>
      <c r="CX365" s="2" t="n"/>
      <c r="CY365" s="2" t="n"/>
      <c r="CZ365" s="2" t="n"/>
      <c r="DA365" s="2" t="n"/>
      <c r="DB365" s="2" t="n"/>
      <c r="DC365" s="2" t="n"/>
      <c r="DD365" s="2" t="n"/>
      <c r="DE365" s="2" t="n"/>
      <c r="DF365" s="2" t="n"/>
      <c r="DG365" s="2" t="n"/>
      <c r="DH365" s="2" t="n"/>
      <c r="DI365" s="2" t="n"/>
      <c r="DJ365" s="2" t="n"/>
      <c r="DK365" s="2" t="n"/>
      <c r="DL365" s="2" t="n"/>
      <c r="DM365" s="2" t="n"/>
      <c r="DN365" s="2" t="n"/>
      <c r="DO365" s="2" t="n"/>
      <c r="DP365" s="2" t="n"/>
      <c r="DQ365" s="2" t="n"/>
      <c r="DR365" s="2" t="n"/>
      <c r="DS365" s="2" t="n"/>
      <c r="DT365" s="2" t="n"/>
      <c r="DU365" s="2" t="n"/>
      <c r="DV365" s="2" t="n"/>
      <c r="DW365" s="2" t="n"/>
      <c r="DX365" s="2" t="n"/>
      <c r="DY365" s="2" t="n"/>
      <c r="DZ365" s="2" t="n"/>
      <c r="EA365" s="2" t="n"/>
      <c r="EB365" s="2" t="n"/>
      <c r="EC365" s="2" t="n"/>
    </row>
    <row r="366" ht="6.75" customHeight="1" s="118">
      <c r="A366" s="2" t="n"/>
      <c r="B366" s="2" t="n"/>
      <c r="C366" s="3" t="n"/>
      <c r="D366" s="3" t="n"/>
      <c r="E366" s="3" t="n"/>
      <c r="F366" s="3" t="n"/>
      <c r="G366" s="3" t="n"/>
      <c r="H366" s="3" t="n"/>
      <c r="I366" s="3" t="n"/>
      <c r="J366" s="3" t="n"/>
      <c r="K366" s="3" t="n"/>
      <c r="L366" s="3" t="n"/>
      <c r="M366" s="3" t="n"/>
      <c r="N366" s="3" t="n"/>
      <c r="O366" s="3" t="n"/>
      <c r="P366" s="3" t="n"/>
      <c r="Q366" s="3" t="n"/>
      <c r="R366" s="3" t="n"/>
      <c r="S366" s="3" t="n"/>
      <c r="T366" s="3" t="n"/>
      <c r="U366" s="3" t="n"/>
      <c r="V366" s="3" t="n"/>
      <c r="W366" s="3" t="n"/>
      <c r="X366" s="3" t="n"/>
      <c r="Y366" s="3" t="n"/>
      <c r="Z366" s="3" t="n"/>
      <c r="AA366" s="3" t="n"/>
      <c r="AB366" s="3" t="n"/>
      <c r="AC366" s="3" t="n"/>
      <c r="AD366" s="3" t="n"/>
      <c r="AE366" s="3" t="n"/>
      <c r="AF366" s="3" t="n"/>
      <c r="AG366" s="3" t="n"/>
      <c r="AH366" s="3" t="n"/>
      <c r="AI366" s="3" t="n"/>
      <c r="AJ366" s="3" t="n"/>
      <c r="AK366" s="3" t="n"/>
      <c r="AL366" s="3" t="n"/>
      <c r="AM366" s="3" t="n"/>
      <c r="AN366" s="3" t="n"/>
      <c r="AO366" s="3" t="n"/>
      <c r="AP366" s="3" t="n"/>
      <c r="AQ366" s="3" t="n"/>
      <c r="AR366" s="3" t="n"/>
      <c r="AS366" s="2" t="n"/>
      <c r="AT366" s="2" t="n"/>
      <c r="AU366" s="2" t="n"/>
      <c r="AV366" s="2" t="n"/>
      <c r="AW366" s="2" t="n"/>
      <c r="AX366" s="2" t="n"/>
      <c r="AY366" s="2" t="n"/>
      <c r="AZ366" s="2" t="n"/>
      <c r="BA366" s="2" t="n"/>
      <c r="BB366" s="2" t="n"/>
      <c r="BC366" s="2" t="n"/>
      <c r="BD366" s="2" t="n"/>
      <c r="BE366" s="2" t="n"/>
      <c r="BF366" s="2" t="n"/>
      <c r="BG366" s="2" t="n"/>
      <c r="BH366" s="2" t="n"/>
      <c r="BI366" s="2" t="n"/>
      <c r="BJ366" s="2" t="n"/>
      <c r="BK366" s="2" t="n"/>
      <c r="BL366" s="2" t="n"/>
      <c r="BM366" s="2" t="n"/>
      <c r="BN366" s="2" t="n"/>
      <c r="BO366" s="2" t="n"/>
      <c r="BP366" s="2" t="n"/>
      <c r="BQ366" s="2" t="n"/>
      <c r="BR366" s="2" t="n"/>
      <c r="BS366" s="2" t="n"/>
      <c r="BT366" s="2" t="n"/>
      <c r="BU366" s="2" t="n"/>
      <c r="BV366" s="2" t="n"/>
      <c r="BW366" s="2" t="n"/>
      <c r="BX366" s="2" t="n"/>
      <c r="BY366" s="2" t="n"/>
      <c r="BZ366" s="2" t="n"/>
      <c r="CA366" s="2" t="n"/>
      <c r="CB366" s="2" t="n"/>
      <c r="CC366" s="2" t="n"/>
      <c r="CD366" s="2" t="n"/>
      <c r="CE366" s="2" t="n"/>
      <c r="CF366" s="2" t="n"/>
      <c r="CG366" s="2" t="n"/>
      <c r="CH366" s="2" t="n"/>
      <c r="CI366" s="2" t="n"/>
      <c r="CJ366" s="2" t="n"/>
      <c r="CK366" s="2" t="n"/>
      <c r="CL366" s="2" t="n"/>
      <c r="CM366" s="2" t="n"/>
      <c r="CN366" s="2" t="n"/>
      <c r="CO366" s="2" t="n"/>
      <c r="CP366" s="2" t="n"/>
      <c r="CQ366" s="2" t="n"/>
      <c r="CR366" s="2" t="n"/>
      <c r="CS366" s="2" t="n"/>
      <c r="CT366" s="2" t="n"/>
      <c r="CU366" s="2" t="n"/>
      <c r="CV366" s="2" t="n"/>
      <c r="CW366" s="2" t="n"/>
      <c r="CX366" s="2" t="n"/>
      <c r="CY366" s="2" t="n"/>
      <c r="CZ366" s="2" t="n"/>
      <c r="DA366" s="2" t="n"/>
      <c r="DB366" s="2" t="n"/>
      <c r="DC366" s="2" t="n"/>
      <c r="DD366" s="2" t="n"/>
      <c r="DE366" s="2" t="n"/>
      <c r="DF366" s="2" t="n"/>
      <c r="DG366" s="2" t="n"/>
      <c r="DH366" s="2" t="n"/>
      <c r="DI366" s="2" t="n"/>
      <c r="DJ366" s="2" t="n"/>
      <c r="DK366" s="2" t="n"/>
      <c r="DL366" s="2" t="n"/>
      <c r="DM366" s="2" t="n"/>
      <c r="DN366" s="2" t="n"/>
      <c r="DO366" s="2" t="n"/>
      <c r="DP366" s="2" t="n"/>
      <c r="DQ366" s="2" t="n"/>
      <c r="DR366" s="2" t="n"/>
      <c r="DS366" s="2" t="n"/>
      <c r="DT366" s="2" t="n"/>
      <c r="DU366" s="2" t="n"/>
      <c r="DV366" s="2" t="n"/>
      <c r="DW366" s="2" t="n"/>
      <c r="DX366" s="2" t="n"/>
      <c r="DY366" s="2" t="n"/>
      <c r="DZ366" s="2" t="n"/>
      <c r="EA366" s="2" t="n"/>
      <c r="EB366" s="2" t="n"/>
      <c r="EC366" s="2" t="n"/>
    </row>
    <row r="367" ht="6.75" customHeight="1" s="118">
      <c r="A367" s="2" t="n"/>
      <c r="B367" s="2" t="n"/>
      <c r="C367" s="3" t="n"/>
      <c r="D367" s="3" t="n"/>
      <c r="E367" s="3" t="n"/>
      <c r="F367" s="3" t="n"/>
      <c r="G367" s="3" t="n"/>
      <c r="H367" s="3" t="n"/>
      <c r="I367" s="3" t="n"/>
      <c r="J367" s="114" t="inlineStr">
        <is>
          <t xml:space="preserve">  履 　   歴　    書</t>
        </is>
      </c>
      <c r="AN367" s="3" t="n"/>
      <c r="AO367" s="3" t="n"/>
      <c r="AP367" s="3" t="n"/>
      <c r="AQ367" s="3" t="n"/>
      <c r="AR367" s="3" t="n"/>
      <c r="AS367" s="2" t="n"/>
      <c r="AT367" s="2" t="n"/>
      <c r="AU367" s="2" t="n"/>
      <c r="AV367" s="2" t="n"/>
      <c r="AW367" s="2" t="n"/>
      <c r="AX367" s="2" t="n"/>
      <c r="AY367" s="2" t="n"/>
      <c r="AZ367" s="2" t="n"/>
      <c r="BA367" s="2" t="n"/>
      <c r="BB367" s="2" t="n"/>
      <c r="BC367" s="2" t="n"/>
      <c r="BD367" s="2" t="n"/>
      <c r="BE367" s="2" t="n"/>
      <c r="BF367" s="2" t="n"/>
      <c r="BG367" s="2" t="n"/>
      <c r="BH367" s="2" t="n"/>
      <c r="BI367" s="2" t="n"/>
      <c r="BJ367" s="2" t="n"/>
      <c r="BK367" s="2" t="n"/>
      <c r="BL367" s="2" t="n"/>
      <c r="BM367" s="2" t="n"/>
      <c r="BN367" s="2" t="n"/>
      <c r="BO367" s="2" t="n"/>
      <c r="BP367" s="2" t="n"/>
      <c r="BQ367" s="2" t="n"/>
      <c r="BR367" s="2" t="n"/>
      <c r="BS367" s="2" t="n"/>
      <c r="BT367" s="2" t="n"/>
      <c r="BU367" s="2" t="n"/>
      <c r="BV367" s="2" t="n"/>
      <c r="BW367" s="2" t="n"/>
      <c r="BX367" s="2" t="n"/>
      <c r="BY367" s="2" t="n"/>
      <c r="BZ367" s="2" t="n"/>
      <c r="CA367" s="2" t="n"/>
      <c r="CB367" s="2" t="n"/>
      <c r="CC367" s="2" t="n"/>
      <c r="CD367" s="2" t="n"/>
      <c r="CE367" s="2" t="n"/>
      <c r="CF367" s="2" t="n"/>
      <c r="CG367" s="2" t="n"/>
      <c r="CH367" s="2" t="n"/>
      <c r="CI367" s="2" t="n"/>
      <c r="CJ367" s="2" t="n"/>
      <c r="CK367" s="2" t="n"/>
      <c r="CL367" s="2" t="n"/>
      <c r="CM367" s="2" t="n"/>
      <c r="CN367" s="2" t="n"/>
      <c r="CO367" s="2" t="n"/>
      <c r="CP367" s="2" t="n"/>
      <c r="CQ367" s="2" t="n"/>
      <c r="CR367" s="2" t="n"/>
      <c r="CS367" s="2" t="n"/>
      <c r="CT367" s="2" t="n"/>
      <c r="CU367" s="2" t="n"/>
      <c r="CV367" s="2" t="n"/>
      <c r="CW367" s="2" t="n"/>
      <c r="CX367" s="2" t="n"/>
      <c r="CY367" s="2" t="n"/>
      <c r="CZ367" s="2" t="n"/>
      <c r="DA367" s="2" t="n"/>
      <c r="DB367" s="2" t="n"/>
      <c r="DC367" s="2" t="n"/>
      <c r="DD367" s="2" t="n"/>
      <c r="DE367" s="2" t="n"/>
      <c r="DF367" s="2" t="n"/>
      <c r="DG367" s="2" t="n"/>
      <c r="DH367" s="2" t="n"/>
      <c r="DI367" s="2" t="n"/>
      <c r="DJ367" s="2" t="n"/>
      <c r="DK367" s="2" t="n"/>
      <c r="DL367" s="2" t="n"/>
      <c r="DM367" s="2" t="n"/>
      <c r="DN367" s="2" t="n"/>
      <c r="DO367" s="2" t="n"/>
      <c r="DP367" s="2" t="n"/>
      <c r="DQ367" s="2" t="n"/>
      <c r="DR367" s="2" t="n"/>
      <c r="DS367" s="2" t="n"/>
      <c r="DT367" s="2" t="n"/>
      <c r="DU367" s="2" t="n"/>
      <c r="DV367" s="2" t="n"/>
      <c r="DW367" s="2" t="n"/>
      <c r="DX367" s="2" t="n"/>
      <c r="DY367" s="2" t="n"/>
      <c r="DZ367" s="2" t="n"/>
      <c r="EA367" s="2" t="n"/>
      <c r="EB367" s="2" t="n"/>
      <c r="EC367" s="2" t="n"/>
    </row>
    <row r="368" ht="6.75" customHeight="1" s="118">
      <c r="A368" s="2" t="n"/>
      <c r="B368" s="2" t="n"/>
      <c r="C368" s="3" t="n"/>
      <c r="D368" s="3" t="n"/>
      <c r="E368" s="3" t="n"/>
      <c r="F368" s="3" t="n"/>
      <c r="G368" s="3" t="n"/>
      <c r="H368" s="3" t="n"/>
      <c r="I368" s="3" t="n"/>
      <c r="AN368" s="3" t="n"/>
      <c r="AO368" s="3" t="n"/>
      <c r="AP368" s="3" t="n"/>
      <c r="AQ368" s="3" t="n"/>
      <c r="AR368" s="3" t="n"/>
      <c r="AS368" s="2" t="n"/>
      <c r="AT368" s="2" t="n"/>
      <c r="AU368" s="2" t="n"/>
      <c r="AV368" s="2" t="n"/>
      <c r="AW368" s="2" t="n"/>
      <c r="AX368" s="2" t="n"/>
      <c r="AY368" s="2" t="n"/>
      <c r="AZ368" s="2" t="n"/>
      <c r="BA368" s="2" t="n"/>
      <c r="BB368" s="2" t="n"/>
      <c r="BC368" s="2" t="n"/>
      <c r="BD368" s="2" t="n"/>
      <c r="BE368" s="2" t="n"/>
      <c r="BF368" s="2" t="n"/>
      <c r="BG368" s="2" t="n"/>
      <c r="BH368" s="2" t="n"/>
      <c r="BI368" s="2" t="n"/>
      <c r="BJ368" s="2" t="n"/>
      <c r="BK368" s="2" t="n"/>
      <c r="BL368" s="2" t="n"/>
      <c r="BM368" s="2" t="n"/>
      <c r="BN368" s="2" t="n"/>
      <c r="BO368" s="2" t="n"/>
      <c r="BP368" s="2" t="n"/>
      <c r="BQ368" s="2" t="n"/>
      <c r="BR368" s="2" t="n"/>
      <c r="BS368" s="2" t="n"/>
      <c r="BT368" s="2" t="n"/>
      <c r="BU368" s="2" t="n"/>
      <c r="BV368" s="2" t="n"/>
      <c r="BW368" s="2" t="n"/>
      <c r="BX368" s="2" t="n"/>
      <c r="BY368" s="2" t="n"/>
      <c r="BZ368" s="2" t="n"/>
      <c r="CA368" s="2" t="n"/>
      <c r="CB368" s="2" t="n"/>
      <c r="CC368" s="2" t="n"/>
      <c r="CD368" s="2" t="n"/>
      <c r="CE368" s="2" t="n"/>
      <c r="CF368" s="2" t="n"/>
      <c r="CG368" s="2" t="n"/>
      <c r="CH368" s="2" t="n"/>
      <c r="CI368" s="2" t="n"/>
      <c r="CJ368" s="2" t="n"/>
      <c r="CK368" s="2" t="n"/>
      <c r="CL368" s="2" t="n"/>
      <c r="CM368" s="2" t="n"/>
      <c r="CN368" s="2" t="n"/>
      <c r="CO368" s="2" t="n"/>
      <c r="CP368" s="2" t="n"/>
      <c r="CQ368" s="2" t="n"/>
      <c r="CR368" s="2" t="n"/>
      <c r="CS368" s="2" t="n"/>
      <c r="CT368" s="2" t="n"/>
      <c r="CU368" s="2" t="n"/>
      <c r="CV368" s="2" t="n"/>
      <c r="CW368" s="2" t="n"/>
      <c r="CX368" s="2" t="n"/>
      <c r="CY368" s="2" t="n"/>
      <c r="CZ368" s="2" t="n"/>
      <c r="DA368" s="2" t="n"/>
      <c r="DB368" s="2" t="n"/>
      <c r="DC368" s="2" t="n"/>
      <c r="DD368" s="2" t="n"/>
      <c r="DE368" s="2" t="n"/>
      <c r="DF368" s="2" t="n"/>
      <c r="DG368" s="2" t="n"/>
      <c r="DH368" s="2" t="n"/>
      <c r="DI368" s="2" t="n"/>
      <c r="DJ368" s="2" t="n"/>
      <c r="DK368" s="2" t="n"/>
      <c r="DL368" s="2" t="n"/>
      <c r="DM368" s="2" t="n"/>
      <c r="DN368" s="2" t="n"/>
      <c r="DO368" s="2" t="n"/>
      <c r="DP368" s="2" t="n"/>
      <c r="DQ368" s="2" t="n"/>
      <c r="DR368" s="2" t="n"/>
      <c r="DS368" s="2" t="n"/>
      <c r="DT368" s="2" t="n"/>
      <c r="DU368" s="2" t="n"/>
      <c r="DV368" s="2" t="n"/>
      <c r="DW368" s="2" t="n"/>
      <c r="DX368" s="2" t="n"/>
      <c r="DY368" s="2" t="n"/>
      <c r="DZ368" s="2" t="n"/>
      <c r="EA368" s="2" t="n"/>
      <c r="EB368" s="2" t="n"/>
      <c r="EC368" s="2" t="n"/>
    </row>
    <row r="369" ht="4.5" customHeight="1" s="118">
      <c r="A369" s="2" t="n"/>
      <c r="B369" s="2" t="n"/>
      <c r="C369" s="2" t="n"/>
      <c r="D369" s="2" t="n"/>
      <c r="E369" s="2" t="n"/>
      <c r="F369" s="2" t="n"/>
      <c r="G369" s="2" t="n"/>
      <c r="H369" s="2" t="n"/>
      <c r="I369" s="2" t="n"/>
      <c r="AN369" s="3" t="n"/>
      <c r="AO369" s="2" t="n"/>
      <c r="AP369" s="2" t="n"/>
      <c r="AQ369" s="2" t="n"/>
      <c r="AR369" s="2" t="n"/>
      <c r="AS369" s="2" t="n"/>
      <c r="AT369" s="2" t="n"/>
      <c r="AU369" s="2" t="n"/>
      <c r="AV369" s="4" t="n"/>
      <c r="AW369" s="5" t="n"/>
      <c r="AX369" s="5" t="n"/>
      <c r="AY369" s="5" t="n"/>
      <c r="AZ369" s="5" t="n"/>
      <c r="BA369" s="5" t="n"/>
      <c r="BB369" s="5" t="n"/>
      <c r="BC369" s="5" t="n"/>
      <c r="BD369" s="5" t="n"/>
      <c r="BE369" s="5" t="n"/>
      <c r="BF369" s="5" t="n"/>
      <c r="BG369" s="5" t="n"/>
      <c r="BH369" s="5" t="n"/>
      <c r="BI369" s="6" t="n"/>
      <c r="BJ369" s="7" t="n"/>
      <c r="BK369" s="2" t="n"/>
      <c r="BL369" s="2" t="n"/>
      <c r="BM369" s="2" t="n"/>
      <c r="BN369" s="2" t="n"/>
      <c r="BO369" s="2" t="n"/>
      <c r="BP369" s="139" t="inlineStr">
        <is>
          <t xml:space="preserve">資 　格  等      </t>
        </is>
      </c>
      <c r="BQ369" s="140" t="n"/>
      <c r="BR369" s="140" t="n"/>
      <c r="BS369" s="140" t="n"/>
      <c r="BT369" s="140" t="n"/>
      <c r="BU369" s="140" t="n"/>
      <c r="BV369" s="141" t="n"/>
      <c r="BW369" s="142" t="inlineStr">
        <is>
          <t>取  得  年  月</t>
        </is>
      </c>
      <c r="BX369" s="140" t="n"/>
      <c r="BY369" s="140" t="n"/>
      <c r="BZ369" s="140" t="n"/>
      <c r="CA369" s="140" t="n"/>
      <c r="CB369" s="140" t="n"/>
      <c r="CC369" s="140" t="n"/>
      <c r="CD369" s="140" t="n"/>
      <c r="CE369" s="140" t="n"/>
      <c r="CF369" s="140" t="n"/>
      <c r="CG369" s="141" t="n"/>
      <c r="CH369" s="142" t="inlineStr">
        <is>
          <t>資       格       等       の       名       称</t>
        </is>
      </c>
      <c r="CI369" s="140" t="n"/>
      <c r="CJ369" s="140" t="n"/>
      <c r="CK369" s="140" t="n"/>
      <c r="CL369" s="140" t="n"/>
      <c r="CM369" s="140" t="n"/>
      <c r="CN369" s="140" t="n"/>
      <c r="CO369" s="140" t="n"/>
      <c r="CP369" s="140" t="n"/>
      <c r="CQ369" s="140" t="n"/>
      <c r="CR369" s="140" t="n"/>
      <c r="CS369" s="140" t="n"/>
      <c r="CT369" s="140" t="n"/>
      <c r="CU369" s="140" t="n"/>
      <c r="CV369" s="140" t="n"/>
      <c r="CW369" s="140" t="n"/>
      <c r="CX369" s="140" t="n"/>
      <c r="CY369" s="140" t="n"/>
      <c r="CZ369" s="140" t="n"/>
      <c r="DA369" s="140" t="n"/>
      <c r="DB369" s="140" t="n"/>
      <c r="DC369" s="140" t="n"/>
      <c r="DD369" s="140" t="n"/>
      <c r="DE369" s="140" t="n"/>
      <c r="DF369" s="140" t="n"/>
      <c r="DG369" s="140" t="n"/>
      <c r="DH369" s="140" t="n"/>
      <c r="DI369" s="140" t="n"/>
      <c r="DJ369" s="140" t="n"/>
      <c r="DK369" s="140" t="n"/>
      <c r="DL369" s="140" t="n"/>
      <c r="DM369" s="140" t="n"/>
      <c r="DN369" s="140" t="n"/>
      <c r="DO369" s="140" t="n"/>
      <c r="DP369" s="140" t="n"/>
      <c r="DQ369" s="140" t="n"/>
      <c r="DR369" s="140" t="n"/>
      <c r="DS369" s="140" t="n"/>
      <c r="DT369" s="140" t="n"/>
      <c r="DU369" s="141" t="n"/>
      <c r="DV369" s="2" t="n"/>
      <c r="DW369" s="2" t="n"/>
      <c r="DX369" s="2" t="n"/>
      <c r="DY369" s="2" t="n"/>
      <c r="DZ369" s="2" t="n"/>
      <c r="EA369" s="2" t="n"/>
      <c r="EB369" s="2" t="n"/>
      <c r="EC369" s="2" t="n"/>
    </row>
    <row r="370" ht="6.75" customHeight="1" s="118">
      <c r="A370" s="2" t="n"/>
      <c r="B370" s="2" t="n"/>
      <c r="C370" s="2" t="n"/>
      <c r="D370" s="2" t="n"/>
      <c r="E370" s="2" t="n"/>
      <c r="F370" s="2" t="n"/>
      <c r="G370" s="2" t="n"/>
      <c r="H370" s="2" t="n"/>
      <c r="I370" s="2" t="n"/>
      <c r="AN370" s="3" t="n"/>
      <c r="AO370" s="2" t="n"/>
      <c r="AP370" s="2" t="n"/>
      <c r="AQ370" s="2" t="n"/>
      <c r="AR370" s="2" t="n"/>
      <c r="AS370" s="2" t="n"/>
      <c r="AT370" s="2" t="n"/>
      <c r="AU370" s="2" t="n"/>
      <c r="AV370" s="7" t="n"/>
      <c r="AW370" s="2" t="n"/>
      <c r="AX370" s="2" t="n"/>
      <c r="AY370" s="2" t="n"/>
      <c r="AZ370" s="2" t="n"/>
      <c r="BA370" s="2" t="n"/>
      <c r="BB370" s="2" t="n"/>
      <c r="BC370" s="2" t="n"/>
      <c r="BD370" s="2" t="n"/>
      <c r="BE370" s="2" t="n"/>
      <c r="BF370" s="2" t="n"/>
      <c r="BG370" s="2" t="n"/>
      <c r="BH370" s="2" t="n"/>
      <c r="BI370" s="8" t="n"/>
      <c r="BJ370" s="7" t="n"/>
      <c r="BK370" s="2" t="n"/>
      <c r="BL370" s="2" t="n"/>
      <c r="BM370" s="2" t="n"/>
      <c r="BN370" s="2" t="n"/>
      <c r="BO370" s="2" t="n"/>
      <c r="BP370" s="143" t="n"/>
      <c r="BV370" s="144" t="n"/>
      <c r="BW370" s="143" t="n"/>
      <c r="CG370" s="144" t="n"/>
      <c r="CH370" s="143" t="n"/>
      <c r="DU370" s="144" t="n"/>
      <c r="DV370" s="2" t="n"/>
      <c r="DW370" s="2" t="n"/>
      <c r="DX370" s="2" t="n"/>
      <c r="DY370" s="2" t="n"/>
      <c r="DZ370" s="2" t="n"/>
      <c r="EA370" s="2" t="n"/>
      <c r="EB370" s="2" t="n"/>
      <c r="EC370" s="2" t="n"/>
    </row>
    <row r="371" ht="6.75" customHeight="1" s="118">
      <c r="A371" s="2" t="n"/>
      <c r="B371" s="2" t="n"/>
      <c r="C371" s="2" t="n"/>
      <c r="D371" s="2" t="n"/>
      <c r="E371" s="2" t="n"/>
      <c r="F371" s="2" t="n"/>
      <c r="G371" s="2" t="n"/>
      <c r="H371" s="2" t="n"/>
      <c r="I371" s="2" t="n"/>
      <c r="J371" s="2" t="n"/>
      <c r="K371" s="2" t="n"/>
      <c r="L371" s="2" t="n"/>
      <c r="M371" s="2" t="n"/>
      <c r="N371" s="3" t="n"/>
      <c r="O371" s="3" t="n"/>
      <c r="P371" s="3" t="n"/>
      <c r="Q371" s="3" t="n"/>
      <c r="R371" s="3" t="n"/>
      <c r="S371" s="3" t="n"/>
      <c r="T371" s="3" t="n"/>
      <c r="U371" s="3" t="n"/>
      <c r="V371" s="3" t="n"/>
      <c r="W371" s="3" t="n"/>
      <c r="X371" s="3" t="n"/>
      <c r="Y371" s="3" t="n"/>
      <c r="Z371" s="3" t="n"/>
      <c r="AA371" s="3" t="n"/>
      <c r="AB371" s="3" t="n"/>
      <c r="AC371" s="3" t="n"/>
      <c r="AD371" s="3" t="n"/>
      <c r="AE371" s="3" t="n"/>
      <c r="AF371" s="3" t="n"/>
      <c r="AG371" s="3" t="n"/>
      <c r="AH371" s="3" t="n"/>
      <c r="AI371" s="3" t="n"/>
      <c r="AJ371" s="3" t="n"/>
      <c r="AK371" s="3" t="n"/>
      <c r="AL371" s="3" t="n"/>
      <c r="AM371" s="3" t="n"/>
      <c r="AN371" s="2" t="n"/>
      <c r="AO371" s="2" t="n"/>
      <c r="AP371" s="2" t="n"/>
      <c r="AQ371" s="2" t="n"/>
      <c r="AR371" s="2" t="n"/>
      <c r="AS371" s="2" t="n"/>
      <c r="AT371" s="2" t="n"/>
      <c r="AU371" s="2" t="n"/>
      <c r="AV371" s="7" t="n"/>
      <c r="AW371" s="2" t="n"/>
      <c r="AX371" s="2" t="n"/>
      <c r="AY371" s="2" t="n"/>
      <c r="AZ371" s="2" t="n"/>
      <c r="BA371" s="2" t="n"/>
      <c r="BB371" s="2" t="n"/>
      <c r="BC371" s="2" t="n"/>
      <c r="BD371" s="2" t="n"/>
      <c r="BE371" s="2" t="n"/>
      <c r="BF371" s="2" t="n"/>
      <c r="BG371" s="2" t="n"/>
      <c r="BH371" s="2" t="n"/>
      <c r="BI371" s="8" t="n"/>
      <c r="BJ371" s="7" t="n"/>
      <c r="BK371" s="2" t="n"/>
      <c r="BL371" s="2" t="n"/>
      <c r="BM371" s="2" t="n"/>
      <c r="BN371" s="2" t="n"/>
      <c r="BO371" s="2" t="n"/>
      <c r="BP371" s="143" t="n"/>
      <c r="BV371" s="144" t="n"/>
      <c r="BW371" s="143" t="n"/>
      <c r="CG371" s="144" t="n"/>
      <c r="CH371" s="143" t="n"/>
      <c r="DU371" s="144" t="n"/>
      <c r="DV371" s="2" t="n"/>
      <c r="DW371" s="2" t="n"/>
      <c r="DX371" s="2" t="n"/>
      <c r="DY371" s="2" t="n"/>
      <c r="DZ371" s="2" t="n"/>
      <c r="EA371" s="2" t="n"/>
      <c r="EB371" s="2" t="n"/>
      <c r="EC371" s="2" t="n"/>
    </row>
    <row r="372" ht="6.75" customHeight="1" s="118">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95" t="inlineStr">
        <is>
          <t>令和</t>
        </is>
      </c>
      <c r="AD372" s="145">
        <f>IF(N(設定!$B$3)=0,"",YEAR(設定!$B$3)-2018)</f>
        <v/>
      </c>
      <c r="AG372" s="95" t="inlineStr">
        <is>
          <t>年</t>
        </is>
      </c>
      <c r="AI372" s="145">
        <f>IF(N(設定!$B$3)=0,"",MONTH(設定!$B$3))</f>
        <v/>
      </c>
      <c r="AL372" s="95" t="inlineStr">
        <is>
          <t>月</t>
        </is>
      </c>
      <c r="AN372" s="145">
        <f>IF(N(設定!$B$3)=0,"",DAY(設定!$B$3))</f>
        <v/>
      </c>
      <c r="AP372" s="95" t="inlineStr">
        <is>
          <t>日現在</t>
        </is>
      </c>
      <c r="AU372" s="12" t="n"/>
      <c r="AV372" s="7" t="n"/>
      <c r="AW372" s="2" t="n"/>
      <c r="AX372" s="2" t="n"/>
      <c r="AY372" s="2" t="n"/>
      <c r="AZ372" s="2" t="n"/>
      <c r="BA372" s="2" t="n"/>
      <c r="BB372" s="2" t="n"/>
      <c r="BC372" s="2" t="n"/>
      <c r="BD372" s="2" t="n"/>
      <c r="BE372" s="2" t="n"/>
      <c r="BF372" s="2" t="n"/>
      <c r="BG372" s="2" t="n"/>
      <c r="BH372" s="2" t="n"/>
      <c r="BI372" s="8" t="n"/>
      <c r="BJ372" s="7" t="n"/>
      <c r="BK372" s="2" t="n"/>
      <c r="BL372" s="2" t="n"/>
      <c r="BM372" s="2" t="n"/>
      <c r="BN372" s="2" t="n"/>
      <c r="BO372" s="2" t="n"/>
      <c r="BP372" s="143" t="n"/>
      <c r="BV372" s="144" t="n"/>
      <c r="BW372" s="146" t="n"/>
      <c r="BX372" s="147" t="n"/>
      <c r="BY372" s="147" t="n"/>
      <c r="BZ372" s="147" t="n"/>
      <c r="CA372" s="147" t="n"/>
      <c r="CB372" s="147" t="n"/>
      <c r="CC372" s="147" t="n"/>
      <c r="CD372" s="147" t="n"/>
      <c r="CE372" s="147" t="n"/>
      <c r="CF372" s="147" t="n"/>
      <c r="CG372" s="148" t="n"/>
      <c r="CH372" s="146" t="n"/>
      <c r="CI372" s="147" t="n"/>
      <c r="CJ372" s="147" t="n"/>
      <c r="CK372" s="147" t="n"/>
      <c r="CL372" s="147" t="n"/>
      <c r="CM372" s="147" t="n"/>
      <c r="CN372" s="147" t="n"/>
      <c r="CO372" s="147" t="n"/>
      <c r="CP372" s="147" t="n"/>
      <c r="CQ372" s="147" t="n"/>
      <c r="CR372" s="147" t="n"/>
      <c r="CS372" s="147" t="n"/>
      <c r="CT372" s="147" t="n"/>
      <c r="CU372" s="147" t="n"/>
      <c r="CV372" s="147" t="n"/>
      <c r="CW372" s="147" t="n"/>
      <c r="CX372" s="147" t="n"/>
      <c r="CY372" s="147" t="n"/>
      <c r="CZ372" s="147" t="n"/>
      <c r="DA372" s="147" t="n"/>
      <c r="DB372" s="147" t="n"/>
      <c r="DC372" s="147" t="n"/>
      <c r="DD372" s="147" t="n"/>
      <c r="DE372" s="147" t="n"/>
      <c r="DF372" s="147" t="n"/>
      <c r="DG372" s="147" t="n"/>
      <c r="DH372" s="147" t="n"/>
      <c r="DI372" s="147" t="n"/>
      <c r="DJ372" s="147" t="n"/>
      <c r="DK372" s="147" t="n"/>
      <c r="DL372" s="147" t="n"/>
      <c r="DM372" s="147" t="n"/>
      <c r="DN372" s="147" t="n"/>
      <c r="DO372" s="147" t="n"/>
      <c r="DP372" s="147" t="n"/>
      <c r="DQ372" s="147" t="n"/>
      <c r="DR372" s="147" t="n"/>
      <c r="DS372" s="147" t="n"/>
      <c r="DT372" s="147" t="n"/>
      <c r="DU372" s="148" t="n"/>
      <c r="DV372" s="2" t="n"/>
      <c r="DW372" s="2" t="n"/>
      <c r="DX372" s="2" t="n"/>
      <c r="DY372" s="2" t="n"/>
      <c r="DZ372" s="2" t="n"/>
      <c r="EA372" s="2" t="n"/>
      <c r="EB372" s="2" t="n"/>
      <c r="EC372" s="2" t="n"/>
    </row>
    <row r="373" ht="6.75" customHeight="1" s="118">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AU373" s="12" t="n"/>
      <c r="AV373" s="7" t="n"/>
      <c r="AW373" s="48" t="inlineStr">
        <is>
          <t>写真をはる位置</t>
        </is>
      </c>
      <c r="BI373" s="8" t="n"/>
      <c r="BJ373" s="7" t="n"/>
      <c r="BK373" s="2" t="n"/>
      <c r="BL373" s="2" t="n"/>
      <c r="BM373" s="2" t="n"/>
      <c r="BN373" s="2" t="n"/>
      <c r="BO373" s="2" t="n"/>
      <c r="BP373" s="143" t="n"/>
      <c r="BV373" s="144" t="n"/>
      <c r="BW373" s="149">
        <f>計算!$O$7</f>
        <v/>
      </c>
      <c r="CG373" s="144" t="n"/>
      <c r="CH373" s="150">
        <f>計算!$P$7</f>
        <v/>
      </c>
      <c r="DU373" s="144" t="n"/>
      <c r="DV373" s="2" t="n"/>
      <c r="DW373" s="2" t="n"/>
      <c r="DX373" s="2" t="n"/>
      <c r="DY373" s="2" t="n"/>
      <c r="DZ373" s="2" t="n"/>
      <c r="EA373" s="2" t="n"/>
      <c r="EB373" s="2" t="n"/>
      <c r="EC373" s="2" t="n"/>
    </row>
    <row r="374" ht="6.75" customHeight="1" s="118">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147" t="n"/>
      <c r="AA374" s="147" t="n"/>
      <c r="AB374" s="147" t="n"/>
      <c r="AC374" s="147" t="n"/>
      <c r="AD374" s="147" t="n"/>
      <c r="AE374" s="147" t="n"/>
      <c r="AF374" s="147" t="n"/>
      <c r="AG374" s="147" t="n"/>
      <c r="AH374" s="147" t="n"/>
      <c r="AI374" s="147" t="n"/>
      <c r="AJ374" s="147" t="n"/>
      <c r="AK374" s="147" t="n"/>
      <c r="AL374" s="147" t="n"/>
      <c r="AM374" s="147" t="n"/>
      <c r="AN374" s="147" t="n"/>
      <c r="AO374" s="147" t="n"/>
      <c r="AP374" s="147" t="n"/>
      <c r="AQ374" s="147" t="n"/>
      <c r="AR374" s="147" t="n"/>
      <c r="AS374" s="147" t="n"/>
      <c r="AT374" s="147" t="n"/>
      <c r="AU374" s="12" t="n"/>
      <c r="AV374" s="7" t="n"/>
      <c r="BI374" s="8" t="n"/>
      <c r="BJ374" s="7" t="n"/>
      <c r="BK374" s="2" t="n"/>
      <c r="BL374" s="2" t="n"/>
      <c r="BM374" s="2" t="n"/>
      <c r="BN374" s="2" t="n"/>
      <c r="BO374" s="2" t="n"/>
      <c r="BP374" s="143" t="n"/>
      <c r="BV374" s="144" t="n"/>
      <c r="BW374" s="143" t="n"/>
      <c r="CG374" s="144" t="n"/>
      <c r="DU374" s="144" t="n"/>
      <c r="DV374" s="2" t="n"/>
      <c r="DW374" s="2" t="n"/>
      <c r="DX374" s="2" t="n"/>
      <c r="DY374" s="2" t="n"/>
      <c r="DZ374" s="2" t="n"/>
      <c r="EA374" s="2" t="n"/>
      <c r="EB374" s="2" t="n"/>
      <c r="EC374" s="2" t="n"/>
    </row>
    <row r="375" ht="6.75" customHeight="1" s="118">
      <c r="A375" s="2" t="n"/>
      <c r="B375" s="2" t="n"/>
      <c r="C375" s="2" t="n"/>
      <c r="D375" s="2" t="n"/>
      <c r="E375" s="142" t="inlineStr">
        <is>
          <t>ふ り が な</t>
        </is>
      </c>
      <c r="F375" s="140" t="n"/>
      <c r="G375" s="140" t="n"/>
      <c r="H375" s="140" t="n"/>
      <c r="I375" s="140" t="n"/>
      <c r="J375" s="140" t="n"/>
      <c r="K375" s="141" t="n"/>
      <c r="L375" s="151">
        <f>計算!$C$7</f>
        <v/>
      </c>
      <c r="M375" s="140" t="n"/>
      <c r="N375" s="140" t="n"/>
      <c r="O375" s="140" t="n"/>
      <c r="P375" s="140" t="n"/>
      <c r="Q375" s="140" t="n"/>
      <c r="R375" s="140" t="n"/>
      <c r="S375" s="140" t="n"/>
      <c r="T375" s="140" t="n"/>
      <c r="U375" s="140" t="n"/>
      <c r="V375" s="140" t="n"/>
      <c r="W375" s="140" t="n"/>
      <c r="X375" s="140" t="n"/>
      <c r="Y375" s="140" t="n"/>
      <c r="Z375" s="140" t="n"/>
      <c r="AA375" s="140" t="n"/>
      <c r="AB375" s="140" t="n"/>
      <c r="AC375" s="140" t="n"/>
      <c r="AD375" s="140" t="n"/>
      <c r="AE375" s="140" t="n"/>
      <c r="AF375" s="140" t="n"/>
      <c r="AG375" s="140" t="n"/>
      <c r="AH375" s="140" t="n"/>
      <c r="AI375" s="140" t="n"/>
      <c r="AJ375" s="140" t="n"/>
      <c r="AK375" s="140" t="n"/>
      <c r="AL375" s="140" t="n"/>
      <c r="AM375" s="140" t="n"/>
      <c r="AN375" s="140" t="n"/>
      <c r="AO375" s="140" t="n"/>
      <c r="AP375" s="140" t="n"/>
      <c r="AQ375" s="140" t="n"/>
      <c r="AR375" s="140" t="n"/>
      <c r="AS375" s="140" t="n"/>
      <c r="AT375" s="141" t="n"/>
      <c r="AU375" s="8" t="n"/>
      <c r="AV375" s="7" t="n"/>
      <c r="AW375" s="2" t="n"/>
      <c r="AX375" s="2" t="n"/>
      <c r="AY375" s="2" t="n"/>
      <c r="AZ375" s="2" t="n"/>
      <c r="BA375" s="2" t="n"/>
      <c r="BB375" s="2" t="n"/>
      <c r="BC375" s="2" t="n"/>
      <c r="BD375" s="2" t="n"/>
      <c r="BE375" s="2" t="n"/>
      <c r="BF375" s="2" t="n"/>
      <c r="BG375" s="2" t="n"/>
      <c r="BH375" s="2" t="n"/>
      <c r="BI375" s="8" t="n"/>
      <c r="BJ375" s="7" t="n"/>
      <c r="BK375" s="2" t="n"/>
      <c r="BL375" s="2" t="n"/>
      <c r="BM375" s="2" t="n"/>
      <c r="BN375" s="2" t="n"/>
      <c r="BO375" s="2" t="n"/>
      <c r="BP375" s="143" t="n"/>
      <c r="BV375" s="144" t="n"/>
      <c r="BW375" s="143" t="n"/>
      <c r="CG375" s="144" t="n"/>
      <c r="DU375" s="144" t="n"/>
      <c r="DV375" s="2" t="n"/>
      <c r="DW375" s="2" t="n"/>
      <c r="DX375" s="2" t="n"/>
      <c r="DY375" s="2" t="n"/>
      <c r="DZ375" s="2" t="n"/>
      <c r="EA375" s="2" t="n"/>
      <c r="EB375" s="2" t="n"/>
      <c r="EC375" s="2" t="n"/>
    </row>
    <row r="376" ht="6.75" customHeight="1" s="118">
      <c r="A376" s="2" t="n"/>
      <c r="B376" s="2" t="n"/>
      <c r="C376" s="2" t="n"/>
      <c r="D376" s="2" t="n"/>
      <c r="E376" s="143" t="n"/>
      <c r="K376" s="144" t="n"/>
      <c r="AT376" s="144" t="n"/>
      <c r="AU376" s="8" t="n"/>
      <c r="AV376" s="7" t="n"/>
      <c r="AW376" s="2" t="n"/>
      <c r="AX376" s="2" t="n"/>
      <c r="AY376" s="2" t="n"/>
      <c r="AZ376" s="2" t="n"/>
      <c r="BA376" s="2" t="n"/>
      <c r="BB376" s="2" t="n"/>
      <c r="BC376" s="2" t="n"/>
      <c r="BD376" s="2" t="n"/>
      <c r="BE376" s="2" t="n"/>
      <c r="BF376" s="2" t="n"/>
      <c r="BG376" s="2" t="n"/>
      <c r="BH376" s="2" t="n"/>
      <c r="BI376" s="8" t="n"/>
      <c r="BJ376" s="7" t="n"/>
      <c r="BK376" s="2" t="n"/>
      <c r="BL376" s="2" t="n"/>
      <c r="BM376" s="2" t="n"/>
      <c r="BN376" s="2" t="n"/>
      <c r="BO376" s="2" t="n"/>
      <c r="BP376" s="143" t="n"/>
      <c r="BV376" s="144" t="n"/>
      <c r="BW376" s="143" t="n"/>
      <c r="CG376" s="144" t="n"/>
      <c r="DU376" s="144" t="n"/>
      <c r="DV376" s="2" t="n"/>
      <c r="DW376" s="2" t="n"/>
      <c r="DX376" s="2" t="n"/>
      <c r="DY376" s="2" t="n"/>
      <c r="DZ376" s="2" t="n"/>
      <c r="EA376" s="2" t="n"/>
      <c r="EB376" s="2" t="n"/>
      <c r="EC376" s="2" t="n"/>
    </row>
    <row r="377" ht="6.75" customHeight="1" s="118">
      <c r="A377" s="2" t="n"/>
      <c r="B377" s="2" t="n"/>
      <c r="C377" s="2" t="n"/>
      <c r="D377" s="2" t="n"/>
      <c r="E377" s="143" t="n"/>
      <c r="K377" s="144" t="n"/>
      <c r="AT377" s="144" t="n"/>
      <c r="AU377" s="8" t="n"/>
      <c r="AV377" s="7" t="n"/>
      <c r="AW377" s="2" t="n"/>
      <c r="AX377" s="2" t="n"/>
      <c r="AY377" s="2" t="n"/>
      <c r="AZ377" s="2" t="n"/>
      <c r="BA377" s="2" t="n"/>
      <c r="BB377" s="2" t="n"/>
      <c r="BC377" s="2" t="n"/>
      <c r="BD377" s="2" t="n"/>
      <c r="BE377" s="2" t="n"/>
      <c r="BF377" s="2" t="n"/>
      <c r="BG377" s="2" t="n"/>
      <c r="BH377" s="2" t="n"/>
      <c r="BI377" s="8" t="n"/>
      <c r="BJ377" s="7" t="n"/>
      <c r="BK377" s="2" t="n"/>
      <c r="BL377" s="2" t="n"/>
      <c r="BM377" s="2" t="n"/>
      <c r="BN377" s="2" t="n"/>
      <c r="BO377" s="2" t="n"/>
      <c r="BP377" s="143" t="n"/>
      <c r="BV377" s="144" t="n"/>
      <c r="BW377" s="149">
        <f>計算!$Q$7</f>
        <v/>
      </c>
      <c r="CG377" s="144" t="n"/>
      <c r="CH377" s="150">
        <f>計算!$R$7</f>
        <v/>
      </c>
      <c r="DU377" s="144" t="n"/>
      <c r="DV377" s="2" t="n"/>
      <c r="DW377" s="2" t="n"/>
      <c r="DX377" s="2" t="n"/>
      <c r="DY377" s="2" t="n"/>
      <c r="DZ377" s="2" t="n"/>
      <c r="EA377" s="2" t="n"/>
      <c r="EB377" s="2" t="n"/>
      <c r="EC377" s="2" t="n"/>
    </row>
    <row r="378" ht="6.75" customHeight="1" s="118">
      <c r="A378" s="2" t="n"/>
      <c r="B378" s="2" t="n"/>
      <c r="C378" s="2" t="n"/>
      <c r="D378" s="2" t="n"/>
      <c r="E378" s="146" t="n"/>
      <c r="F378" s="147" t="n"/>
      <c r="G378" s="147" t="n"/>
      <c r="H378" s="147" t="n"/>
      <c r="I378" s="147" t="n"/>
      <c r="J378" s="147" t="n"/>
      <c r="K378" s="148" t="n"/>
      <c r="L378" s="147" t="n"/>
      <c r="M378" s="147" t="n"/>
      <c r="N378" s="147" t="n"/>
      <c r="O378" s="147" t="n"/>
      <c r="P378" s="147" t="n"/>
      <c r="Q378" s="147" t="n"/>
      <c r="R378" s="147" t="n"/>
      <c r="S378" s="147" t="n"/>
      <c r="T378" s="147" t="n"/>
      <c r="U378" s="147" t="n"/>
      <c r="V378" s="147" t="n"/>
      <c r="W378" s="147" t="n"/>
      <c r="X378" s="147" t="n"/>
      <c r="Y378" s="147" t="n"/>
      <c r="Z378" s="147" t="n"/>
      <c r="AA378" s="147" t="n"/>
      <c r="AB378" s="147" t="n"/>
      <c r="AC378" s="147" t="n"/>
      <c r="AD378" s="147" t="n"/>
      <c r="AE378" s="147" t="n"/>
      <c r="AF378" s="147" t="n"/>
      <c r="AG378" s="147" t="n"/>
      <c r="AH378" s="147" t="n"/>
      <c r="AI378" s="147" t="n"/>
      <c r="AJ378" s="147" t="n"/>
      <c r="AK378" s="147" t="n"/>
      <c r="AL378" s="147" t="n"/>
      <c r="AM378" s="147" t="n"/>
      <c r="AN378" s="147" t="n"/>
      <c r="AO378" s="147" t="n"/>
      <c r="AP378" s="147" t="n"/>
      <c r="AQ378" s="147" t="n"/>
      <c r="AR378" s="147" t="n"/>
      <c r="AS378" s="147" t="n"/>
      <c r="AT378" s="148" t="n"/>
      <c r="AU378" s="8" t="n"/>
      <c r="AV378" s="7" t="n"/>
      <c r="AW378" s="2" t="n"/>
      <c r="AX378" s="2" t="n"/>
      <c r="AY378" s="2" t="n"/>
      <c r="AZ378" s="2" t="n"/>
      <c r="BA378" s="2" t="n"/>
      <c r="BB378" s="2" t="n"/>
      <c r="BC378" s="2" t="n"/>
      <c r="BD378" s="2" t="n"/>
      <c r="BE378" s="2" t="n"/>
      <c r="BF378" s="2" t="n"/>
      <c r="BG378" s="2" t="n"/>
      <c r="BH378" s="2" t="n"/>
      <c r="BI378" s="8" t="n"/>
      <c r="BJ378" s="7" t="n"/>
      <c r="BK378" s="2" t="n"/>
      <c r="BL378" s="2" t="n"/>
      <c r="BM378" s="2" t="n"/>
      <c r="BN378" s="2" t="n"/>
      <c r="BO378" s="2" t="n"/>
      <c r="BP378" s="143" t="n"/>
      <c r="BV378" s="144" t="n"/>
      <c r="BW378" s="143" t="n"/>
      <c r="CG378" s="144" t="n"/>
      <c r="DU378" s="144" t="n"/>
      <c r="DV378" s="2" t="n"/>
      <c r="DW378" s="2" t="n"/>
      <c r="DX378" s="2" t="n"/>
      <c r="DY378" s="2" t="n"/>
      <c r="DZ378" s="2" t="n"/>
      <c r="EA378" s="2" t="n"/>
      <c r="EB378" s="2" t="n"/>
      <c r="EC378" s="2" t="n"/>
    </row>
    <row r="379" ht="6.75" customHeight="1" s="118">
      <c r="A379" s="2" t="n"/>
      <c r="B379" s="2" t="n"/>
      <c r="C379" s="2" t="n"/>
      <c r="D379" s="2" t="n"/>
      <c r="E379" s="152" t="inlineStr">
        <is>
          <t>名　前</t>
        </is>
      </c>
      <c r="F379" s="140" t="n"/>
      <c r="G379" s="140" t="n"/>
      <c r="H379" s="140" t="n"/>
      <c r="I379" s="140" t="n"/>
      <c r="J379" s="140" t="n"/>
      <c r="K379" s="141" t="n"/>
      <c r="L379" s="153">
        <f>計算!$B$7</f>
        <v/>
      </c>
      <c r="M379" s="140" t="n"/>
      <c r="N379" s="140" t="n"/>
      <c r="O379" s="140" t="n"/>
      <c r="P379" s="140" t="n"/>
      <c r="Q379" s="140" t="n"/>
      <c r="R379" s="140" t="n"/>
      <c r="S379" s="140" t="n"/>
      <c r="T379" s="140" t="n"/>
      <c r="U379" s="140" t="n"/>
      <c r="V379" s="140" t="n"/>
      <c r="W379" s="140" t="n"/>
      <c r="X379" s="140" t="n"/>
      <c r="Y379" s="140" t="n"/>
      <c r="Z379" s="140" t="n"/>
      <c r="AA379" s="140" t="n"/>
      <c r="AB379" s="140" t="n"/>
      <c r="AC379" s="140" t="n"/>
      <c r="AD379" s="140" t="n"/>
      <c r="AE379" s="140" t="n"/>
      <c r="AF379" s="140" t="n"/>
      <c r="AG379" s="140" t="n"/>
      <c r="AH379" s="140" t="n"/>
      <c r="AI379" s="140" t="n"/>
      <c r="AJ379" s="140" t="n"/>
      <c r="AK379" s="140" t="n"/>
      <c r="AL379" s="140" t="n"/>
      <c r="AM379" s="140" t="n"/>
      <c r="AN379" s="140" t="n"/>
      <c r="AO379" s="140" t="n"/>
      <c r="AP379" s="140" t="n"/>
      <c r="AQ379" s="140" t="n"/>
      <c r="AR379" s="140" t="n"/>
      <c r="AS379" s="140" t="n"/>
      <c r="AT379" s="141" t="n"/>
      <c r="AU379" s="8" t="n"/>
      <c r="AV379" s="7" t="n"/>
      <c r="AW379" s="2" t="n"/>
      <c r="AX379" s="2" t="n"/>
      <c r="AY379" s="2" t="n"/>
      <c r="AZ379" s="2" t="n"/>
      <c r="BA379" s="2" t="n"/>
      <c r="BB379" s="2" t="n"/>
      <c r="BC379" s="2" t="n"/>
      <c r="BD379" s="2" t="n"/>
      <c r="BE379" s="2" t="n"/>
      <c r="BF379" s="2" t="n"/>
      <c r="BG379" s="2" t="n"/>
      <c r="BH379" s="2" t="n"/>
      <c r="BI379" s="8" t="n"/>
      <c r="BJ379" s="7" t="n"/>
      <c r="BK379" s="2" t="n"/>
      <c r="BL379" s="2" t="n"/>
      <c r="BM379" s="2" t="n"/>
      <c r="BN379" s="2" t="n"/>
      <c r="BO379" s="2" t="n"/>
      <c r="BP379" s="143" t="n"/>
      <c r="BV379" s="144" t="n"/>
      <c r="BW379" s="143" t="n"/>
      <c r="CG379" s="144" t="n"/>
      <c r="DU379" s="144" t="n"/>
      <c r="DV379" s="2" t="n"/>
      <c r="DW379" s="2" t="n"/>
      <c r="DX379" s="2" t="n"/>
      <c r="DY379" s="2" t="n"/>
      <c r="DZ379" s="2" t="n"/>
      <c r="EA379" s="2" t="n"/>
      <c r="EB379" s="2" t="n"/>
      <c r="EC379" s="2" t="n"/>
    </row>
    <row r="380" ht="6.75" customHeight="1" s="118">
      <c r="A380" s="2" t="n"/>
      <c r="B380" s="2" t="n"/>
      <c r="C380" s="2" t="n"/>
      <c r="D380" s="2" t="n"/>
      <c r="E380" s="143" t="n"/>
      <c r="K380" s="144" t="n"/>
      <c r="L380" s="143" t="n"/>
      <c r="AT380" s="144" t="n"/>
      <c r="AU380" s="8" t="n"/>
      <c r="AV380" s="7" t="n"/>
      <c r="AW380" s="2" t="n"/>
      <c r="AX380" s="52" t="inlineStr">
        <is>
          <t>（30×40mm）</t>
        </is>
      </c>
      <c r="BH380" s="2" t="n"/>
      <c r="BI380" s="8" t="n"/>
      <c r="BJ380" s="7" t="n"/>
      <c r="BK380" s="2" t="n"/>
      <c r="BL380" s="2" t="n"/>
      <c r="BM380" s="2" t="n"/>
      <c r="BN380" s="2" t="n"/>
      <c r="BO380" s="2" t="n"/>
      <c r="BP380" s="143" t="n"/>
      <c r="BV380" s="144" t="n"/>
      <c r="BW380" s="143" t="n"/>
      <c r="CG380" s="144" t="n"/>
      <c r="DU380" s="144" t="n"/>
      <c r="DV380" s="2" t="n"/>
      <c r="DW380" s="2" t="n"/>
      <c r="DX380" s="2" t="n"/>
      <c r="DY380" s="2" t="n"/>
      <c r="DZ380" s="2" t="n"/>
      <c r="EA380" s="2" t="n"/>
      <c r="EB380" s="2" t="n"/>
      <c r="EC380" s="2" t="n"/>
    </row>
    <row r="381" ht="6.75" customHeight="1" s="118">
      <c r="A381" s="2" t="n"/>
      <c r="B381" s="2" t="n"/>
      <c r="C381" s="2" t="n"/>
      <c r="D381" s="2" t="n"/>
      <c r="E381" s="143" t="n"/>
      <c r="K381" s="144" t="n"/>
      <c r="L381" s="143" t="n"/>
      <c r="AT381" s="144" t="n"/>
      <c r="AU381" s="8" t="n"/>
      <c r="AV381" s="7" t="n"/>
      <c r="AW381" s="2" t="n"/>
      <c r="BH381" s="2" t="n"/>
      <c r="BI381" s="8" t="n"/>
      <c r="BJ381" s="7" t="n"/>
      <c r="BK381" s="2" t="n"/>
      <c r="BL381" s="2" t="n"/>
      <c r="BM381" s="2" t="n"/>
      <c r="BN381" s="2" t="n"/>
      <c r="BO381" s="2" t="n"/>
      <c r="BP381" s="143" t="n"/>
      <c r="BV381" s="144" t="n"/>
      <c r="BW381" s="149">
        <f>計算!$S$7</f>
        <v/>
      </c>
      <c r="CG381" s="144" t="n"/>
      <c r="CH381" s="150">
        <f>計算!$T$7</f>
        <v/>
      </c>
      <c r="DU381" s="144" t="n"/>
      <c r="DV381" s="2" t="n"/>
      <c r="DW381" s="2" t="n"/>
      <c r="DX381" s="2" t="n"/>
      <c r="DY381" s="2" t="n"/>
      <c r="DZ381" s="2" t="n"/>
      <c r="EA381" s="2" t="n"/>
      <c r="EB381" s="2" t="n"/>
      <c r="EC381" s="2" t="n"/>
    </row>
    <row r="382" ht="6.75" customHeight="1" s="118">
      <c r="A382" s="2" t="n"/>
      <c r="B382" s="2" t="n"/>
      <c r="C382" s="2" t="n"/>
      <c r="D382" s="2" t="n"/>
      <c r="E382" s="143" t="n"/>
      <c r="K382" s="144" t="n"/>
      <c r="L382" s="143" t="n"/>
      <c r="AT382" s="144" t="n"/>
      <c r="AU382" s="8" t="n"/>
      <c r="AV382" s="7" t="n"/>
      <c r="AW382" s="2" t="n"/>
      <c r="AX382" s="2" t="n"/>
      <c r="AY382" s="2" t="n"/>
      <c r="AZ382" s="2" t="n"/>
      <c r="BA382" s="2" t="n"/>
      <c r="BB382" s="2" t="n"/>
      <c r="BC382" s="2" t="n"/>
      <c r="BD382" s="2" t="n"/>
      <c r="BE382" s="2" t="n"/>
      <c r="BF382" s="2" t="n"/>
      <c r="BG382" s="2" t="n"/>
      <c r="BH382" s="2" t="n"/>
      <c r="BI382" s="8" t="n"/>
      <c r="BJ382" s="7" t="n"/>
      <c r="BK382" s="2" t="n"/>
      <c r="BL382" s="2" t="n"/>
      <c r="BM382" s="2" t="n"/>
      <c r="BN382" s="2" t="n"/>
      <c r="BO382" s="2" t="n"/>
      <c r="BP382" s="143" t="n"/>
      <c r="BV382" s="144" t="n"/>
      <c r="BW382" s="143" t="n"/>
      <c r="CG382" s="144" t="n"/>
      <c r="DU382" s="144" t="n"/>
      <c r="DV382" s="2" t="n"/>
      <c r="DW382" s="2" t="n"/>
      <c r="DX382" s="2" t="n"/>
      <c r="DY382" s="2" t="n"/>
      <c r="DZ382" s="2" t="n"/>
      <c r="EA382" s="2" t="n"/>
      <c r="EB382" s="2" t="n"/>
      <c r="EC382" s="2" t="n"/>
    </row>
    <row r="383" ht="6.75" customHeight="1" s="118">
      <c r="A383" s="2" t="n"/>
      <c r="B383" s="2" t="n"/>
      <c r="C383" s="2" t="n"/>
      <c r="D383" s="2" t="n"/>
      <c r="E383" s="143" t="n"/>
      <c r="K383" s="144" t="n"/>
      <c r="L383" s="143" t="n"/>
      <c r="AT383" s="144" t="n"/>
      <c r="AU383" s="8" t="n"/>
      <c r="AV383" s="7" t="n"/>
      <c r="AW383" s="2" t="n"/>
      <c r="AX383" s="2" t="n"/>
      <c r="AY383" s="2" t="n"/>
      <c r="AZ383" s="2" t="n"/>
      <c r="BA383" s="2" t="n"/>
      <c r="BB383" s="2" t="n"/>
      <c r="BC383" s="2" t="n"/>
      <c r="BD383" s="2" t="n"/>
      <c r="BE383" s="2" t="n"/>
      <c r="BF383" s="2" t="n"/>
      <c r="BG383" s="2" t="n"/>
      <c r="BH383" s="2" t="n"/>
      <c r="BI383" s="8" t="n"/>
      <c r="BJ383" s="7" t="n"/>
      <c r="BK383" s="2" t="n"/>
      <c r="BL383" s="2" t="n"/>
      <c r="BM383" s="2" t="n"/>
      <c r="BN383" s="2" t="n"/>
      <c r="BO383" s="2" t="n"/>
      <c r="BP383" s="143" t="n"/>
      <c r="BV383" s="144" t="n"/>
      <c r="BW383" s="143" t="n"/>
      <c r="CG383" s="144" t="n"/>
      <c r="DU383" s="144" t="n"/>
      <c r="DV383" s="2" t="n"/>
      <c r="DW383" s="2" t="n"/>
      <c r="DX383" s="2" t="n"/>
      <c r="DY383" s="2" t="n"/>
      <c r="DZ383" s="2" t="n"/>
      <c r="EA383" s="2" t="n"/>
      <c r="EB383" s="2" t="n"/>
      <c r="EC383" s="2" t="n"/>
    </row>
    <row r="384" ht="4.5" customHeight="1" s="118">
      <c r="A384" s="2" t="n"/>
      <c r="B384" s="2" t="n"/>
      <c r="C384" s="2" t="n"/>
      <c r="D384" s="2" t="n"/>
      <c r="E384" s="146" t="n"/>
      <c r="F384" s="147" t="n"/>
      <c r="G384" s="147" t="n"/>
      <c r="H384" s="147" t="n"/>
      <c r="I384" s="147" t="n"/>
      <c r="J384" s="147" t="n"/>
      <c r="K384" s="148" t="n"/>
      <c r="L384" s="146" t="n"/>
      <c r="M384" s="147" t="n"/>
      <c r="N384" s="147" t="n"/>
      <c r="O384" s="147" t="n"/>
      <c r="P384" s="147" t="n"/>
      <c r="Q384" s="147" t="n"/>
      <c r="R384" s="147" t="n"/>
      <c r="S384" s="147" t="n"/>
      <c r="T384" s="147" t="n"/>
      <c r="U384" s="147" t="n"/>
      <c r="V384" s="147" t="n"/>
      <c r="W384" s="147" t="n"/>
      <c r="X384" s="147" t="n"/>
      <c r="Y384" s="147" t="n"/>
      <c r="Z384" s="147" t="n"/>
      <c r="AA384" s="147" t="n"/>
      <c r="AB384" s="147" t="n"/>
      <c r="AC384" s="147" t="n"/>
      <c r="AD384" s="147" t="n"/>
      <c r="AE384" s="147" t="n"/>
      <c r="AF384" s="147" t="n"/>
      <c r="AG384" s="147" t="n"/>
      <c r="AH384" s="147" t="n"/>
      <c r="AI384" s="147" t="n"/>
      <c r="AJ384" s="147" t="n"/>
      <c r="AK384" s="147" t="n"/>
      <c r="AL384" s="147" t="n"/>
      <c r="AM384" s="147" t="n"/>
      <c r="AN384" s="147" t="n"/>
      <c r="AO384" s="147" t="n"/>
      <c r="AP384" s="147" t="n"/>
      <c r="AQ384" s="147" t="n"/>
      <c r="AR384" s="147" t="n"/>
      <c r="AS384" s="147" t="n"/>
      <c r="AT384" s="148" t="n"/>
      <c r="AU384" s="8" t="n"/>
      <c r="AV384" s="7" t="n"/>
      <c r="AW384" s="2" t="n"/>
      <c r="AX384" s="2" t="n"/>
      <c r="AY384" s="2" t="n"/>
      <c r="AZ384" s="2" t="n"/>
      <c r="BA384" s="2" t="n"/>
      <c r="BB384" s="2" t="n"/>
      <c r="BC384" s="2" t="n"/>
      <c r="BD384" s="2" t="n"/>
      <c r="BE384" s="2" t="n"/>
      <c r="BF384" s="2" t="n"/>
      <c r="BG384" s="2" t="n"/>
      <c r="BH384" s="2" t="n"/>
      <c r="BI384" s="8" t="n"/>
      <c r="BJ384" s="7" t="n"/>
      <c r="BK384" s="2" t="n"/>
      <c r="BL384" s="2" t="n"/>
      <c r="BM384" s="2" t="n"/>
      <c r="BN384" s="2" t="n"/>
      <c r="BO384" s="2" t="n"/>
      <c r="BP384" s="143" t="n"/>
      <c r="BV384" s="144" t="n"/>
      <c r="BW384" s="143" t="n"/>
      <c r="CG384" s="144" t="n"/>
      <c r="DU384" s="144" t="n"/>
      <c r="DV384" s="2" t="n"/>
      <c r="DW384" s="2" t="n"/>
      <c r="DX384" s="2" t="n"/>
      <c r="DY384" s="2" t="n"/>
      <c r="DZ384" s="2" t="n"/>
      <c r="EA384" s="2" t="n"/>
      <c r="EB384" s="2" t="n"/>
      <c r="EC384" s="2" t="n"/>
    </row>
    <row r="385" ht="6.75" customHeight="1" s="118">
      <c r="A385" s="2" t="n"/>
      <c r="B385" s="2" t="n"/>
      <c r="C385" s="2" t="n"/>
      <c r="D385" s="2" t="n"/>
      <c r="E385" s="152" t="inlineStr">
        <is>
          <t>生年月日</t>
        </is>
      </c>
      <c r="F385" s="140" t="n"/>
      <c r="G385" s="140" t="n"/>
      <c r="H385" s="140" t="n"/>
      <c r="I385" s="140" t="n"/>
      <c r="J385" s="140" t="n"/>
      <c r="K385" s="141" t="n"/>
      <c r="L385" s="154" t="inlineStr">
        <is>
          <t>昭和 ・ 平成</t>
        </is>
      </c>
      <c r="M385" s="140" t="n"/>
      <c r="N385" s="140" t="n"/>
      <c r="O385" s="140" t="n"/>
      <c r="P385" s="140" t="n"/>
      <c r="Q385" s="140" t="n"/>
      <c r="R385" s="140" t="n"/>
      <c r="S385" s="140" t="n"/>
      <c r="T385" s="140" t="n"/>
      <c r="U385" s="140" t="n"/>
      <c r="V385" s="155">
        <f>計算!$D$7</f>
        <v/>
      </c>
      <c r="W385" s="140" t="n"/>
      <c r="X385" s="156" t="inlineStr">
        <is>
          <t>年</t>
        </is>
      </c>
      <c r="Y385" s="140" t="n"/>
      <c r="Z385" s="155">
        <f>計算!$E$7</f>
        <v/>
      </c>
      <c r="AA385" s="140" t="n"/>
      <c r="AB385" s="140" t="n"/>
      <c r="AC385" s="156" t="inlineStr">
        <is>
          <t>月</t>
        </is>
      </c>
      <c r="AD385" s="140" t="n"/>
      <c r="AE385" s="155">
        <f>計算!$F$7</f>
        <v/>
      </c>
      <c r="AF385" s="140" t="n"/>
      <c r="AG385" s="140" t="n"/>
      <c r="AH385" s="156" t="inlineStr">
        <is>
          <t>日　生 （満</t>
        </is>
      </c>
      <c r="AI385" s="140" t="n"/>
      <c r="AJ385" s="140" t="n"/>
      <c r="AK385" s="140" t="n"/>
      <c r="AL385" s="140" t="n"/>
      <c r="AM385" s="140" t="n"/>
      <c r="AN385" s="140" t="n"/>
      <c r="AO385" s="140" t="n"/>
      <c r="AP385" s="157">
        <f>計算!$G$7</f>
        <v/>
      </c>
      <c r="AQ385" s="140" t="n"/>
      <c r="AR385" s="158" t="inlineStr">
        <is>
          <t>歳）</t>
        </is>
      </c>
      <c r="AS385" s="140" t="n"/>
      <c r="AT385" s="141" t="n"/>
      <c r="AU385" s="8" t="n"/>
      <c r="AV385" s="7" t="n"/>
      <c r="AW385" s="2" t="n"/>
      <c r="AX385" s="2" t="n"/>
      <c r="AY385" s="2" t="n"/>
      <c r="AZ385" s="2" t="n"/>
      <c r="BA385" s="2" t="n"/>
      <c r="BB385" s="2" t="n"/>
      <c r="BC385" s="2" t="n"/>
      <c r="BD385" s="2" t="n"/>
      <c r="BE385" s="2" t="n"/>
      <c r="BF385" s="2" t="n"/>
      <c r="BG385" s="2" t="n"/>
      <c r="BH385" s="2" t="n"/>
      <c r="BI385" s="8" t="n"/>
      <c r="BJ385" s="7" t="n"/>
      <c r="BK385" s="2" t="n"/>
      <c r="BL385" s="2" t="n"/>
      <c r="BM385" s="2" t="n"/>
      <c r="BN385" s="2" t="n"/>
      <c r="BO385" s="2" t="n"/>
      <c r="BP385" s="143" t="n"/>
      <c r="BV385" s="144" t="n"/>
      <c r="BW385" s="149">
        <f>計算!$U$7</f>
        <v/>
      </c>
      <c r="CG385" s="144" t="n"/>
      <c r="CH385" s="150">
        <f>計算!$V$7</f>
        <v/>
      </c>
      <c r="DU385" s="144" t="n"/>
      <c r="DV385" s="2" t="n"/>
      <c r="DW385" s="2" t="n"/>
      <c r="DX385" s="2" t="n"/>
      <c r="DY385" s="2" t="n"/>
      <c r="DZ385" s="2" t="n"/>
      <c r="EA385" s="2" t="n"/>
      <c r="EB385" s="2" t="n"/>
      <c r="EC385" s="2" t="n"/>
    </row>
    <row r="386" ht="6.75" customHeight="1" s="118">
      <c r="A386" s="2" t="n"/>
      <c r="B386" s="2" t="n"/>
      <c r="C386" s="2" t="n"/>
      <c r="D386" s="2" t="n"/>
      <c r="E386" s="143" t="n"/>
      <c r="K386" s="144" t="n"/>
      <c r="L386" s="143" t="n"/>
      <c r="AT386" s="144" t="n"/>
      <c r="AU386" s="8" t="n"/>
      <c r="AV386" s="7" t="n"/>
      <c r="AW386" s="2" t="n"/>
      <c r="AX386" s="2" t="n"/>
      <c r="AY386" s="2" t="n"/>
      <c r="AZ386" s="2" t="n"/>
      <c r="BA386" s="2" t="n"/>
      <c r="BB386" s="2" t="n"/>
      <c r="BC386" s="2" t="n"/>
      <c r="BD386" s="2" t="n"/>
      <c r="BE386" s="2" t="n"/>
      <c r="BF386" s="2" t="n"/>
      <c r="BG386" s="2" t="n"/>
      <c r="BH386" s="2" t="n"/>
      <c r="BI386" s="8" t="n"/>
      <c r="BJ386" s="7" t="n"/>
      <c r="BK386" s="2" t="n"/>
      <c r="BL386" s="2" t="n"/>
      <c r="BM386" s="2" t="n"/>
      <c r="BN386" s="2" t="n"/>
      <c r="BO386" s="2" t="n"/>
      <c r="BP386" s="143" t="n"/>
      <c r="BV386" s="144" t="n"/>
      <c r="BW386" s="143" t="n"/>
      <c r="CG386" s="144" t="n"/>
      <c r="DU386" s="144" t="n"/>
      <c r="DV386" s="2" t="n"/>
      <c r="DW386" s="2" t="n"/>
      <c r="DX386" s="2" t="n"/>
      <c r="DY386" s="2" t="n"/>
      <c r="DZ386" s="2" t="n"/>
      <c r="EA386" s="2" t="n"/>
      <c r="EB386" s="2" t="n"/>
      <c r="EC386" s="2" t="n"/>
    </row>
    <row r="387" ht="6.75" customHeight="1" s="118">
      <c r="A387" s="2" t="n"/>
      <c r="B387" s="2" t="n"/>
      <c r="C387" s="2" t="n"/>
      <c r="D387" s="2" t="n"/>
      <c r="E387" s="143" t="n"/>
      <c r="K387" s="144" t="n"/>
      <c r="L387" s="143" t="n"/>
      <c r="AT387" s="144" t="n"/>
      <c r="AU387" s="8" t="n"/>
      <c r="AV387" s="16" t="n"/>
      <c r="AW387" s="14" t="n"/>
      <c r="AX387" s="14" t="n"/>
      <c r="AY387" s="14" t="n"/>
      <c r="AZ387" s="14" t="n"/>
      <c r="BA387" s="14" t="n"/>
      <c r="BB387" s="14" t="n"/>
      <c r="BC387" s="14" t="n"/>
      <c r="BD387" s="14" t="n"/>
      <c r="BE387" s="14" t="n"/>
      <c r="BF387" s="14" t="n"/>
      <c r="BG387" s="14" t="n"/>
      <c r="BH387" s="14" t="n"/>
      <c r="BI387" s="15" t="n"/>
      <c r="BJ387" s="7" t="n"/>
      <c r="BK387" s="2" t="n"/>
      <c r="BL387" s="2" t="n"/>
      <c r="BM387" s="2" t="n"/>
      <c r="BN387" s="2" t="n"/>
      <c r="BO387" s="2" t="n"/>
      <c r="BP387" s="143" t="n"/>
      <c r="BV387" s="144" t="n"/>
      <c r="BW387" s="143" t="n"/>
      <c r="CG387" s="144" t="n"/>
      <c r="DU387" s="144" t="n"/>
      <c r="DV387" s="2" t="n"/>
      <c r="DW387" s="2" t="n"/>
      <c r="DX387" s="2" t="n"/>
      <c r="DY387" s="2" t="n"/>
      <c r="DZ387" s="2" t="n"/>
      <c r="EA387" s="2" t="n"/>
      <c r="EB387" s="2" t="n"/>
      <c r="EC387" s="2" t="n"/>
    </row>
    <row r="388" ht="3.75" customHeight="1" s="118">
      <c r="A388" s="2" t="n"/>
      <c r="B388" s="2" t="n"/>
      <c r="C388" s="2" t="n"/>
      <c r="D388" s="2" t="n"/>
      <c r="E388" s="146" t="n"/>
      <c r="F388" s="147" t="n"/>
      <c r="G388" s="147" t="n"/>
      <c r="H388" s="147" t="n"/>
      <c r="I388" s="147" t="n"/>
      <c r="J388" s="147" t="n"/>
      <c r="K388" s="148" t="n"/>
      <c r="L388" s="146" t="n"/>
      <c r="M388" s="147" t="n"/>
      <c r="N388" s="147" t="n"/>
      <c r="O388" s="147" t="n"/>
      <c r="P388" s="147" t="n"/>
      <c r="Q388" s="147" t="n"/>
      <c r="R388" s="147" t="n"/>
      <c r="S388" s="147" t="n"/>
      <c r="T388" s="147" t="n"/>
      <c r="U388" s="147" t="n"/>
      <c r="X388" s="147" t="n"/>
      <c r="Y388" s="147" t="n"/>
      <c r="AC388" s="147" t="n"/>
      <c r="AD388" s="147" t="n"/>
      <c r="AH388" s="147" t="n"/>
      <c r="AI388" s="147" t="n"/>
      <c r="AJ388" s="147" t="n"/>
      <c r="AK388" s="147" t="n"/>
      <c r="AL388" s="147" t="n"/>
      <c r="AM388" s="147" t="n"/>
      <c r="AN388" s="147" t="n"/>
      <c r="AO388" s="147" t="n"/>
      <c r="AP388" s="147" t="n"/>
      <c r="AQ388" s="147" t="n"/>
      <c r="AR388" s="147" t="n"/>
      <c r="AS388" s="147" t="n"/>
      <c r="AT388" s="148" t="n"/>
      <c r="AU388" s="2" t="n"/>
      <c r="AV388" s="21" t="n"/>
      <c r="AW388" s="2" t="n"/>
      <c r="AX388" s="2" t="n"/>
      <c r="AY388" s="2" t="n"/>
      <c r="AZ388" s="2" t="n"/>
      <c r="BA388" s="2" t="n"/>
      <c r="BB388" s="2" t="n"/>
      <c r="BC388" s="2" t="n"/>
      <c r="BD388" s="2" t="n"/>
      <c r="BE388" s="2" t="n"/>
      <c r="BF388" s="2" t="n"/>
      <c r="BG388" s="2" t="n"/>
      <c r="BH388" s="2" t="n"/>
      <c r="BI388" s="2" t="n"/>
      <c r="BJ388" s="2" t="n"/>
      <c r="BK388" s="2" t="n"/>
      <c r="BL388" s="2" t="n"/>
      <c r="BM388" s="2" t="n"/>
      <c r="BN388" s="2" t="n"/>
      <c r="BO388" s="2" t="n"/>
      <c r="BP388" s="143" t="n"/>
      <c r="BV388" s="144" t="n"/>
      <c r="BW388" s="143" t="n"/>
      <c r="CG388" s="144" t="n"/>
      <c r="DU388" s="144" t="n"/>
      <c r="DV388" s="2" t="n"/>
      <c r="DW388" s="2" t="n"/>
      <c r="DX388" s="2" t="n"/>
      <c r="DY388" s="2" t="n"/>
      <c r="DZ388" s="2" t="n"/>
      <c r="EA388" s="2" t="n"/>
      <c r="EB388" s="2" t="n"/>
      <c r="EC388" s="2" t="n"/>
    </row>
    <row r="389" ht="6.75" customHeight="1" s="118">
      <c r="A389" s="2" t="n"/>
      <c r="B389" s="2" t="n"/>
      <c r="C389" s="2" t="n"/>
      <c r="D389" s="2" t="n"/>
      <c r="E389" s="159" t="inlineStr">
        <is>
          <t>ふ り が な</t>
        </is>
      </c>
      <c r="F389" s="140" t="n"/>
      <c r="G389" s="140" t="n"/>
      <c r="H389" s="140" t="n"/>
      <c r="I389" s="140" t="n"/>
      <c r="J389" s="140" t="n"/>
      <c r="K389" s="141" t="n"/>
      <c r="L389" s="160">
        <f>計算!$J$7</f>
        <v/>
      </c>
      <c r="M389" s="140" t="n"/>
      <c r="N389" s="140" t="n"/>
      <c r="O389" s="140" t="n"/>
      <c r="P389" s="140" t="n"/>
      <c r="Q389" s="140" t="n"/>
      <c r="R389" s="140" t="n"/>
      <c r="S389" s="140" t="n"/>
      <c r="T389" s="140" t="n"/>
      <c r="U389" s="140" t="n"/>
      <c r="V389" s="140" t="n"/>
      <c r="W389" s="140" t="n"/>
      <c r="X389" s="140" t="n"/>
      <c r="Y389" s="140" t="n"/>
      <c r="Z389" s="140" t="n"/>
      <c r="AA389" s="140" t="n"/>
      <c r="AB389" s="140" t="n"/>
      <c r="AC389" s="140" t="n"/>
      <c r="AD389" s="140" t="n"/>
      <c r="AE389" s="140" t="n"/>
      <c r="AF389" s="140" t="n"/>
      <c r="AG389" s="140" t="n"/>
      <c r="AH389" s="140" t="n"/>
      <c r="AI389" s="140" t="n"/>
      <c r="AJ389" s="140" t="n"/>
      <c r="AK389" s="140" t="n"/>
      <c r="AL389" s="140" t="n"/>
      <c r="AM389" s="140" t="n"/>
      <c r="AN389" s="140" t="n"/>
      <c r="AO389" s="140" t="n"/>
      <c r="AP389" s="140" t="n"/>
      <c r="AQ389" s="140" t="n"/>
      <c r="AR389" s="140" t="n"/>
      <c r="AS389" s="140" t="n"/>
      <c r="AT389" s="140" t="n"/>
      <c r="AU389" s="140" t="n"/>
      <c r="AV389" s="140" t="n"/>
      <c r="AW389" s="140" t="n"/>
      <c r="AX389" s="140" t="n"/>
      <c r="AY389" s="140" t="n"/>
      <c r="AZ389" s="140" t="n"/>
      <c r="BA389" s="140" t="n"/>
      <c r="BB389" s="140" t="n"/>
      <c r="BC389" s="140" t="n"/>
      <c r="BD389" s="140" t="n"/>
      <c r="BE389" s="140" t="n"/>
      <c r="BF389" s="140" t="n"/>
      <c r="BG389" s="140" t="n"/>
      <c r="BH389" s="140" t="n"/>
      <c r="BI389" s="141" t="n"/>
      <c r="BJ389" s="2" t="n"/>
      <c r="BK389" s="2" t="n"/>
      <c r="BL389" s="2" t="n"/>
      <c r="BM389" s="2" t="n"/>
      <c r="BN389" s="2" t="n"/>
      <c r="BO389" s="2" t="n"/>
      <c r="BP389" s="143" t="n"/>
      <c r="BV389" s="144" t="n"/>
      <c r="BW389" s="161">
        <f>計算!$W$7</f>
        <v/>
      </c>
      <c r="CG389" s="144" t="n"/>
      <c r="CH389" s="150">
        <f>計算!$X$7</f>
        <v/>
      </c>
      <c r="DU389" s="144" t="n"/>
      <c r="DV389" s="2" t="n"/>
      <c r="DW389" s="2" t="n"/>
      <c r="DX389" s="2" t="n"/>
      <c r="DY389" s="2" t="n"/>
      <c r="DZ389" s="2" t="n"/>
      <c r="EA389" s="2" t="n"/>
      <c r="EB389" s="2" t="n"/>
      <c r="EC389" s="2" t="n"/>
    </row>
    <row r="390" ht="6.75" customHeight="1" s="118">
      <c r="A390" s="2" t="n"/>
      <c r="B390" s="2" t="n"/>
      <c r="C390" s="2" t="n"/>
      <c r="D390" s="2" t="n"/>
      <c r="E390" s="143" t="n"/>
      <c r="K390" s="144" t="n"/>
      <c r="BI390" s="144" t="n"/>
      <c r="BJ390" s="2" t="n"/>
      <c r="BK390" s="2" t="n"/>
      <c r="BL390" s="2" t="n"/>
      <c r="BM390" s="2" t="n"/>
      <c r="BN390" s="2" t="n"/>
      <c r="BO390" s="2" t="n"/>
      <c r="BP390" s="143" t="n"/>
      <c r="BV390" s="144" t="n"/>
      <c r="BW390" s="143" t="n"/>
      <c r="CG390" s="144" t="n"/>
      <c r="DU390" s="144" t="n"/>
      <c r="DV390" s="2" t="n"/>
      <c r="DW390" s="2" t="n"/>
      <c r="DX390" s="2" t="n"/>
      <c r="DY390" s="2" t="n"/>
      <c r="DZ390" s="2" t="n"/>
      <c r="EA390" s="2" t="n"/>
      <c r="EB390" s="2" t="n"/>
      <c r="EC390" s="2" t="n"/>
    </row>
    <row r="391" ht="6.75" customHeight="1" s="118">
      <c r="A391" s="2" t="n"/>
      <c r="B391" s="2" t="n"/>
      <c r="C391" s="2" t="n"/>
      <c r="D391" s="2" t="n"/>
      <c r="E391" s="162" t="n"/>
      <c r="F391" s="163" t="n"/>
      <c r="G391" s="163" t="n"/>
      <c r="H391" s="163" t="n"/>
      <c r="I391" s="163" t="n"/>
      <c r="J391" s="163" t="n"/>
      <c r="K391" s="164" t="n"/>
      <c r="L391" s="163" t="n"/>
      <c r="M391" s="163" t="n"/>
      <c r="N391" s="163" t="n"/>
      <c r="O391" s="163" t="n"/>
      <c r="P391" s="163" t="n"/>
      <c r="Q391" s="163" t="n"/>
      <c r="R391" s="163" t="n"/>
      <c r="S391" s="163" t="n"/>
      <c r="T391" s="163" t="n"/>
      <c r="U391" s="163" t="n"/>
      <c r="V391" s="163" t="n"/>
      <c r="W391" s="163" t="n"/>
      <c r="X391" s="163" t="n"/>
      <c r="Y391" s="163" t="n"/>
      <c r="Z391" s="163" t="n"/>
      <c r="AA391" s="163" t="n"/>
      <c r="AB391" s="163" t="n"/>
      <c r="AC391" s="163" t="n"/>
      <c r="AD391" s="163" t="n"/>
      <c r="AE391" s="163" t="n"/>
      <c r="AF391" s="163" t="n"/>
      <c r="AG391" s="163" t="n"/>
      <c r="AH391" s="163" t="n"/>
      <c r="AI391" s="163" t="n"/>
      <c r="AJ391" s="163" t="n"/>
      <c r="AK391" s="163" t="n"/>
      <c r="AL391" s="163" t="n"/>
      <c r="AM391" s="163" t="n"/>
      <c r="AN391" s="163" t="n"/>
      <c r="AO391" s="163" t="n"/>
      <c r="AP391" s="163" t="n"/>
      <c r="AQ391" s="163" t="n"/>
      <c r="AR391" s="163" t="n"/>
      <c r="AS391" s="163" t="n"/>
      <c r="AT391" s="163" t="n"/>
      <c r="AU391" s="163" t="n"/>
      <c r="AV391" s="163" t="n"/>
      <c r="AW391" s="163" t="n"/>
      <c r="AX391" s="163" t="n"/>
      <c r="AY391" s="163" t="n"/>
      <c r="AZ391" s="163" t="n"/>
      <c r="BA391" s="163" t="n"/>
      <c r="BB391" s="163" t="n"/>
      <c r="BC391" s="163" t="n"/>
      <c r="BD391" s="163" t="n"/>
      <c r="BE391" s="163" t="n"/>
      <c r="BF391" s="163" t="n"/>
      <c r="BG391" s="163" t="n"/>
      <c r="BH391" s="163" t="n"/>
      <c r="BI391" s="164" t="n"/>
      <c r="BJ391" s="2" t="n"/>
      <c r="BK391" s="2" t="n"/>
      <c r="BL391" s="2" t="n"/>
      <c r="BM391" s="2" t="n"/>
      <c r="BN391" s="2" t="n"/>
      <c r="BO391" s="2" t="n"/>
      <c r="BP391" s="143" t="n"/>
      <c r="BV391" s="144" t="n"/>
      <c r="BW391" s="143" t="n"/>
      <c r="CG391" s="144" t="n"/>
      <c r="DU391" s="144" t="n"/>
      <c r="DV391" s="2" t="n"/>
      <c r="DW391" s="2" t="n"/>
      <c r="DX391" s="2" t="n"/>
      <c r="DY391" s="2" t="n"/>
      <c r="DZ391" s="2" t="n"/>
      <c r="EA391" s="2" t="n"/>
      <c r="EB391" s="2" t="n"/>
      <c r="EC391" s="2" t="n"/>
    </row>
    <row r="392" ht="6.75" customHeight="1" s="118">
      <c r="A392" s="2" t="n"/>
      <c r="B392" s="2" t="n"/>
      <c r="C392" s="2" t="n"/>
      <c r="D392" s="2" t="n"/>
      <c r="E392" s="165" t="inlineStr">
        <is>
          <t>現住所</t>
        </is>
      </c>
      <c r="F392" s="166" t="n"/>
      <c r="G392" s="166" t="n"/>
      <c r="H392" s="166" t="n"/>
      <c r="I392" s="166" t="n"/>
      <c r="J392" s="166" t="n"/>
      <c r="K392" s="167" t="n"/>
      <c r="L392" s="107" t="inlineStr">
        <is>
          <t>〒</t>
        </is>
      </c>
      <c r="M392" s="166" t="n"/>
      <c r="N392" s="166" t="n"/>
      <c r="O392" s="166" t="n"/>
      <c r="P392" s="168">
        <f>計算!$H$7</f>
        <v/>
      </c>
      <c r="Q392" s="166" t="n"/>
      <c r="R392" s="166" t="n"/>
      <c r="S392" s="166" t="n"/>
      <c r="T392" s="166" t="n"/>
      <c r="U392" s="166" t="n"/>
      <c r="V392" s="166" t="n"/>
      <c r="W392" s="166" t="n"/>
      <c r="X392" s="166" t="n"/>
      <c r="Y392" s="166" t="n"/>
      <c r="Z392" s="166" t="n"/>
      <c r="AA392" s="166" t="n"/>
      <c r="AB392" s="166" t="n"/>
      <c r="AC392" s="166" t="n"/>
      <c r="AD392" s="166" t="n"/>
      <c r="AE392" s="166" t="n"/>
      <c r="AF392" s="166" t="n"/>
      <c r="AG392" s="166" t="n"/>
      <c r="AH392" s="166" t="n"/>
      <c r="AI392" s="166" t="n"/>
      <c r="AJ392" s="166" t="n"/>
      <c r="AK392" s="24" t="n"/>
      <c r="AL392" s="24" t="n"/>
      <c r="AM392" s="24" t="n"/>
      <c r="AN392" s="24" t="n"/>
      <c r="AO392" s="24" t="n"/>
      <c r="AP392" s="24" t="n"/>
      <c r="AQ392" s="24" t="n"/>
      <c r="AR392" s="24" t="n"/>
      <c r="AS392" s="24" t="n"/>
      <c r="AT392" s="24" t="n"/>
      <c r="AU392" s="24" t="n"/>
      <c r="AV392" s="24" t="n"/>
      <c r="AW392" s="24" t="n"/>
      <c r="AX392" s="24" t="n"/>
      <c r="AY392" s="24" t="n"/>
      <c r="AZ392" s="24" t="n"/>
      <c r="BA392" s="24" t="n"/>
      <c r="BB392" s="24" t="n"/>
      <c r="BC392" s="24" t="n"/>
      <c r="BD392" s="24" t="n"/>
      <c r="BE392" s="24" t="n"/>
      <c r="BF392" s="24" t="n"/>
      <c r="BG392" s="24" t="n"/>
      <c r="BH392" s="24" t="n"/>
      <c r="BI392" s="25" t="n"/>
      <c r="BJ392" s="2" t="n"/>
      <c r="BK392" s="2" t="n"/>
      <c r="BL392" s="2" t="n"/>
      <c r="BM392" s="2" t="n"/>
      <c r="BN392" s="2" t="n"/>
      <c r="BO392" s="2" t="n"/>
      <c r="BP392" s="143" t="n"/>
      <c r="BV392" s="144" t="n"/>
      <c r="BW392" s="143" t="n"/>
      <c r="CG392" s="144" t="n"/>
      <c r="DU392" s="144" t="n"/>
      <c r="DV392" s="2" t="n"/>
      <c r="DW392" s="2" t="n"/>
      <c r="DX392" s="2" t="n"/>
      <c r="DY392" s="2" t="n"/>
      <c r="DZ392" s="2" t="n"/>
      <c r="EA392" s="2" t="n"/>
      <c r="EB392" s="2" t="n"/>
      <c r="EC392" s="2" t="n"/>
    </row>
    <row r="393" ht="4.5" customHeight="1" s="118">
      <c r="A393" s="2" t="n"/>
      <c r="B393" s="2" t="n"/>
      <c r="C393" s="2" t="n"/>
      <c r="D393" s="2" t="n"/>
      <c r="E393" s="143" t="n"/>
      <c r="K393" s="144" t="n"/>
      <c r="L393" s="143" t="n"/>
      <c r="AK393" s="2" t="n"/>
      <c r="AL393" s="2" t="n"/>
      <c r="AM393" s="2" t="n"/>
      <c r="AN393" s="2" t="n"/>
      <c r="AO393" s="2" t="n"/>
      <c r="AP393" s="2" t="n"/>
      <c r="AQ393" s="2" t="n"/>
      <c r="AR393" s="2" t="n"/>
      <c r="AS393" s="2" t="n"/>
      <c r="AT393" s="2" t="n"/>
      <c r="AU393" s="2" t="n"/>
      <c r="AV393" s="2" t="n"/>
      <c r="AW393" s="2" t="n"/>
      <c r="AX393" s="2" t="n"/>
      <c r="AY393" s="2" t="n"/>
      <c r="AZ393" s="2" t="n"/>
      <c r="BA393" s="2" t="n"/>
      <c r="BB393" s="2" t="n"/>
      <c r="BC393" s="2" t="n"/>
      <c r="BD393" s="2" t="n"/>
      <c r="BE393" s="2" t="n"/>
      <c r="BF393" s="2" t="n"/>
      <c r="BG393" s="2" t="n"/>
      <c r="BH393" s="2" t="n"/>
      <c r="BI393" s="8" t="n"/>
      <c r="BJ393" s="2" t="n"/>
      <c r="BK393" s="2" t="n"/>
      <c r="BL393" s="2" t="n"/>
      <c r="BM393" s="2" t="n"/>
      <c r="BN393" s="2" t="n"/>
      <c r="BO393" s="2" t="n"/>
      <c r="BP393" s="146" t="n"/>
      <c r="BQ393" s="147" t="n"/>
      <c r="BR393" s="147" t="n"/>
      <c r="BS393" s="147" t="n"/>
      <c r="BT393" s="147" t="n"/>
      <c r="BU393" s="147" t="n"/>
      <c r="BV393" s="148" t="n"/>
      <c r="BW393" s="146" t="n"/>
      <c r="BX393" s="147" t="n"/>
      <c r="BY393" s="147" t="n"/>
      <c r="BZ393" s="147" t="n"/>
      <c r="CA393" s="147" t="n"/>
      <c r="CB393" s="147" t="n"/>
      <c r="CC393" s="147" t="n"/>
      <c r="CD393" s="147" t="n"/>
      <c r="CE393" s="147" t="n"/>
      <c r="CF393" s="147" t="n"/>
      <c r="CG393" s="148" t="n"/>
      <c r="DU393" s="144" t="n"/>
      <c r="DV393" s="2" t="n"/>
      <c r="DW393" s="2" t="n"/>
      <c r="DX393" s="2" t="n"/>
      <c r="DY393" s="2" t="n"/>
      <c r="DZ393" s="2" t="n"/>
      <c r="EA393" s="2" t="n"/>
      <c r="EB393" s="2" t="n"/>
      <c r="EC393" s="2" t="n"/>
    </row>
    <row r="394" ht="6.75" customHeight="1" s="118">
      <c r="A394" s="2" t="n"/>
      <c r="B394" s="2" t="n"/>
      <c r="C394" s="2" t="n"/>
      <c r="D394" s="2" t="n"/>
      <c r="E394" s="143" t="n"/>
      <c r="K394" s="144" t="n"/>
      <c r="L394" s="143" t="n"/>
      <c r="AK394" s="2" t="n"/>
      <c r="AL394" s="2" t="n"/>
      <c r="AM394" s="2" t="n"/>
      <c r="AN394" s="2" t="n"/>
      <c r="AO394" s="2" t="n"/>
      <c r="AP394" s="2" t="n"/>
      <c r="AQ394" s="2" t="n"/>
      <c r="AR394" s="2" t="n"/>
      <c r="AS394" s="2" t="n"/>
      <c r="AT394" s="2" t="n"/>
      <c r="AU394" s="2" t="n"/>
      <c r="AV394" s="2" t="n"/>
      <c r="AW394" s="2" t="n"/>
      <c r="AX394" s="2" t="n"/>
      <c r="AY394" s="2" t="n"/>
      <c r="AZ394" s="2" t="n"/>
      <c r="BA394" s="2" t="n"/>
      <c r="BB394" s="2" t="n"/>
      <c r="BC394" s="2" t="n"/>
      <c r="BD394" s="2" t="n"/>
      <c r="BE394" s="2" t="n"/>
      <c r="BF394" s="2" t="n"/>
      <c r="BG394" s="2" t="n"/>
      <c r="BH394" s="2" t="n"/>
      <c r="BI394" s="8" t="n"/>
      <c r="BJ394" s="2" t="n"/>
      <c r="BK394" s="2" t="n"/>
      <c r="BL394" s="2" t="n"/>
      <c r="BM394" s="2" t="n"/>
      <c r="BN394" s="2" t="n"/>
      <c r="BO394" s="2" t="n"/>
      <c r="BP394" s="169" t="inlineStr">
        <is>
          <t>校内外の諸活動</t>
        </is>
      </c>
      <c r="BQ394" s="140" t="n"/>
      <c r="BR394" s="140" t="n"/>
      <c r="BS394" s="140" t="n"/>
      <c r="BT394" s="140" t="n"/>
      <c r="BU394" s="140" t="n"/>
      <c r="BV394" s="141" t="n"/>
      <c r="BW394" s="170">
        <f>計算!$Y$7</f>
        <v/>
      </c>
      <c r="BX394" s="140" t="n"/>
      <c r="BY394" s="140" t="n"/>
      <c r="BZ394" s="140" t="n"/>
      <c r="CA394" s="140" t="n"/>
      <c r="CB394" s="140" t="n"/>
      <c r="CC394" s="140" t="n"/>
      <c r="CD394" s="140" t="n"/>
      <c r="CE394" s="140" t="n"/>
      <c r="CF394" s="140" t="n"/>
      <c r="CG394" s="140" t="n"/>
      <c r="CH394" s="140" t="n"/>
      <c r="CI394" s="140" t="n"/>
      <c r="CJ394" s="140" t="n"/>
      <c r="CK394" s="140" t="n"/>
      <c r="CL394" s="140" t="n"/>
      <c r="CM394" s="140" t="n"/>
      <c r="CN394" s="140" t="n"/>
      <c r="CO394" s="140" t="n"/>
      <c r="CP394" s="140" t="n"/>
      <c r="CQ394" s="140" t="n"/>
      <c r="CR394" s="140" t="n"/>
      <c r="CS394" s="140" t="n"/>
      <c r="CT394" s="140" t="n"/>
      <c r="CU394" s="140" t="n"/>
      <c r="CV394" s="140" t="n"/>
      <c r="CW394" s="140" t="n"/>
      <c r="CX394" s="140" t="n"/>
      <c r="CY394" s="140" t="n"/>
      <c r="CZ394" s="140" t="n"/>
      <c r="DA394" s="140" t="n"/>
      <c r="DB394" s="140" t="n"/>
      <c r="DC394" s="140" t="n"/>
      <c r="DD394" s="140" t="n"/>
      <c r="DE394" s="140" t="n"/>
      <c r="DF394" s="140" t="n"/>
      <c r="DG394" s="140" t="n"/>
      <c r="DH394" s="140" t="n"/>
      <c r="DI394" s="140" t="n"/>
      <c r="DJ394" s="140" t="n"/>
      <c r="DK394" s="140" t="n"/>
      <c r="DL394" s="140" t="n"/>
      <c r="DM394" s="140" t="n"/>
      <c r="DN394" s="140" t="n"/>
      <c r="DO394" s="140" t="n"/>
      <c r="DP394" s="140" t="n"/>
      <c r="DQ394" s="140" t="n"/>
      <c r="DR394" s="140" t="n"/>
      <c r="DS394" s="140" t="n"/>
      <c r="DT394" s="140" t="n"/>
      <c r="DU394" s="141" t="n"/>
      <c r="DV394" s="7" t="n"/>
      <c r="DW394" s="2" t="n"/>
      <c r="DX394" s="2" t="n"/>
      <c r="DY394" s="2" t="n"/>
      <c r="DZ394" s="2" t="n"/>
      <c r="EA394" s="2" t="n"/>
      <c r="EB394" s="2" t="n"/>
      <c r="EC394" s="2" t="n"/>
    </row>
    <row r="395" ht="6.75" customHeight="1" s="118">
      <c r="A395" s="2" t="n"/>
      <c r="B395" s="2" t="n"/>
      <c r="C395" s="2" t="n"/>
      <c r="D395" s="2" t="n"/>
      <c r="E395" s="143" t="n"/>
      <c r="K395" s="144" t="n"/>
      <c r="L395" s="171">
        <f>計算!$I$7</f>
        <v/>
      </c>
      <c r="BI395" s="144" t="n"/>
      <c r="BJ395" s="2" t="n"/>
      <c r="BK395" s="2" t="n"/>
      <c r="BL395" s="2" t="n"/>
      <c r="BM395" s="2" t="n"/>
      <c r="BN395" s="2" t="n"/>
      <c r="BO395" s="2" t="n"/>
      <c r="BP395" s="143" t="n"/>
      <c r="BV395" s="144" t="n"/>
      <c r="DU395" s="144" t="n"/>
      <c r="DV395" s="7" t="n"/>
      <c r="DW395" s="2" t="n"/>
      <c r="DX395" s="2" t="n"/>
      <c r="DY395" s="2" t="n"/>
      <c r="DZ395" s="2" t="n"/>
      <c r="EA395" s="2" t="n"/>
      <c r="EB395" s="2" t="n"/>
      <c r="EC395" s="2" t="n"/>
    </row>
    <row r="396" ht="6.75" customHeight="1" s="118">
      <c r="A396" s="2" t="n"/>
      <c r="B396" s="2" t="n"/>
      <c r="C396" s="2" t="n"/>
      <c r="D396" s="2" t="n"/>
      <c r="E396" s="143" t="n"/>
      <c r="K396" s="144" t="n"/>
      <c r="L396" s="143" t="n"/>
      <c r="BI396" s="144" t="n"/>
      <c r="BJ396" s="2" t="n"/>
      <c r="BK396" s="2" t="n"/>
      <c r="BL396" s="2" t="n"/>
      <c r="BM396" s="2" t="n"/>
      <c r="BN396" s="2" t="n"/>
      <c r="BO396" s="2" t="n"/>
      <c r="BP396" s="143" t="n"/>
      <c r="BV396" s="144" t="n"/>
      <c r="DU396" s="144" t="n"/>
      <c r="DV396" s="7" t="n"/>
      <c r="DW396" s="2" t="n"/>
      <c r="DX396" s="2" t="n"/>
      <c r="DY396" s="2" t="n"/>
      <c r="DZ396" s="2" t="n"/>
      <c r="EA396" s="2" t="n"/>
      <c r="EB396" s="2" t="n"/>
      <c r="EC396" s="2" t="n"/>
    </row>
    <row r="397" ht="6.75" customHeight="1" s="118">
      <c r="A397" s="2" t="n"/>
      <c r="B397" s="2" t="n"/>
      <c r="C397" s="2" t="n"/>
      <c r="D397" s="2" t="n"/>
      <c r="E397" s="146" t="n"/>
      <c r="F397" s="147" t="n"/>
      <c r="G397" s="147" t="n"/>
      <c r="H397" s="147" t="n"/>
      <c r="I397" s="147" t="n"/>
      <c r="J397" s="147" t="n"/>
      <c r="K397" s="148" t="n"/>
      <c r="L397" s="146" t="n"/>
      <c r="M397" s="147" t="n"/>
      <c r="N397" s="147" t="n"/>
      <c r="O397" s="147" t="n"/>
      <c r="P397" s="147" t="n"/>
      <c r="Q397" s="147" t="n"/>
      <c r="R397" s="147" t="n"/>
      <c r="S397" s="147" t="n"/>
      <c r="T397" s="147" t="n"/>
      <c r="U397" s="147" t="n"/>
      <c r="V397" s="147" t="n"/>
      <c r="W397" s="147" t="n"/>
      <c r="X397" s="147" t="n"/>
      <c r="Y397" s="147" t="n"/>
      <c r="Z397" s="147" t="n"/>
      <c r="AA397" s="147" t="n"/>
      <c r="AB397" s="147" t="n"/>
      <c r="AC397" s="147" t="n"/>
      <c r="AD397" s="147" t="n"/>
      <c r="AE397" s="147" t="n"/>
      <c r="AF397" s="147" t="n"/>
      <c r="AG397" s="147" t="n"/>
      <c r="AH397" s="147" t="n"/>
      <c r="AI397" s="147" t="n"/>
      <c r="AJ397" s="147" t="n"/>
      <c r="AK397" s="147" t="n"/>
      <c r="AL397" s="147" t="n"/>
      <c r="AM397" s="147" t="n"/>
      <c r="AN397" s="147" t="n"/>
      <c r="AO397" s="147" t="n"/>
      <c r="AP397" s="147" t="n"/>
      <c r="AQ397" s="147" t="n"/>
      <c r="AR397" s="147" t="n"/>
      <c r="AS397" s="147" t="n"/>
      <c r="AT397" s="147" t="n"/>
      <c r="AU397" s="147" t="n"/>
      <c r="AV397" s="147" t="n"/>
      <c r="AW397" s="147" t="n"/>
      <c r="AX397" s="147" t="n"/>
      <c r="AY397" s="147" t="n"/>
      <c r="AZ397" s="147" t="n"/>
      <c r="BA397" s="147" t="n"/>
      <c r="BB397" s="147" t="n"/>
      <c r="BC397" s="147" t="n"/>
      <c r="BD397" s="147" t="n"/>
      <c r="BE397" s="147" t="n"/>
      <c r="BF397" s="147" t="n"/>
      <c r="BG397" s="147" t="n"/>
      <c r="BH397" s="147" t="n"/>
      <c r="BI397" s="148" t="n"/>
      <c r="BJ397" s="2" t="n"/>
      <c r="BK397" s="2" t="n"/>
      <c r="BL397" s="2" t="n"/>
      <c r="BM397" s="2" t="n"/>
      <c r="BN397" s="2" t="n"/>
      <c r="BO397" s="2" t="n"/>
      <c r="BP397" s="143" t="n"/>
      <c r="BV397" s="144" t="n"/>
      <c r="DU397" s="144" t="n"/>
      <c r="DV397" s="7" t="n"/>
      <c r="DW397" s="2" t="n"/>
      <c r="DX397" s="2" t="n"/>
      <c r="DY397" s="2" t="n"/>
      <c r="DZ397" s="2" t="n"/>
      <c r="EA397" s="2" t="n"/>
      <c r="EB397" s="2" t="n"/>
      <c r="EC397" s="2" t="n"/>
    </row>
    <row r="398" ht="6.75" customHeight="1" s="118">
      <c r="A398" s="2" t="n"/>
      <c r="B398" s="2" t="n"/>
      <c r="C398" s="2" t="n"/>
      <c r="D398" s="2" t="n"/>
      <c r="E398" s="159" t="inlineStr">
        <is>
          <t>ふ り が な</t>
        </is>
      </c>
      <c r="F398" s="140" t="n"/>
      <c r="G398" s="140" t="n"/>
      <c r="H398" s="140" t="n"/>
      <c r="I398" s="140" t="n"/>
      <c r="J398" s="140" t="n"/>
      <c r="K398" s="141" t="n"/>
      <c r="L398" s="160">
        <f>計算!$M$7</f>
        <v/>
      </c>
      <c r="M398" s="140" t="n"/>
      <c r="N398" s="140" t="n"/>
      <c r="O398" s="140" t="n"/>
      <c r="P398" s="140" t="n"/>
      <c r="Q398" s="140" t="n"/>
      <c r="R398" s="140" t="n"/>
      <c r="S398" s="140" t="n"/>
      <c r="T398" s="140" t="n"/>
      <c r="U398" s="140" t="n"/>
      <c r="V398" s="140" t="n"/>
      <c r="W398" s="140" t="n"/>
      <c r="X398" s="140" t="n"/>
      <c r="Y398" s="140" t="n"/>
      <c r="Z398" s="140" t="n"/>
      <c r="AA398" s="140" t="n"/>
      <c r="AB398" s="140" t="n"/>
      <c r="AC398" s="140" t="n"/>
      <c r="AD398" s="140" t="n"/>
      <c r="AE398" s="140" t="n"/>
      <c r="AF398" s="140" t="n"/>
      <c r="AG398" s="140" t="n"/>
      <c r="AH398" s="140" t="n"/>
      <c r="AI398" s="140" t="n"/>
      <c r="AJ398" s="140" t="n"/>
      <c r="AK398" s="140" t="n"/>
      <c r="AL398" s="140" t="n"/>
      <c r="AM398" s="140" t="n"/>
      <c r="AN398" s="140" t="n"/>
      <c r="AO398" s="140" t="n"/>
      <c r="AP398" s="140" t="n"/>
      <c r="AQ398" s="140" t="n"/>
      <c r="AR398" s="140" t="n"/>
      <c r="AS398" s="140" t="n"/>
      <c r="AT398" s="140" t="n"/>
      <c r="AU398" s="140" t="n"/>
      <c r="AV398" s="140" t="n"/>
      <c r="AW398" s="140" t="n"/>
      <c r="AX398" s="140" t="n"/>
      <c r="AY398" s="140" t="n"/>
      <c r="AZ398" s="140" t="n"/>
      <c r="BA398" s="140" t="n"/>
      <c r="BB398" s="140" t="n"/>
      <c r="BC398" s="140" t="n"/>
      <c r="BD398" s="140" t="n"/>
      <c r="BE398" s="140" t="n"/>
      <c r="BF398" s="140" t="n"/>
      <c r="BG398" s="140" t="n"/>
      <c r="BH398" s="140" t="n"/>
      <c r="BI398" s="141" t="n"/>
      <c r="BJ398" s="2" t="n"/>
      <c r="BK398" s="2" t="n"/>
      <c r="BL398" s="2" t="n"/>
      <c r="BM398" s="2" t="n"/>
      <c r="BN398" s="2" t="n"/>
      <c r="BO398" s="2" t="n"/>
      <c r="BP398" s="143" t="n"/>
      <c r="BV398" s="144" t="n"/>
      <c r="DU398" s="144" t="n"/>
      <c r="DV398" s="7" t="n"/>
      <c r="DW398" s="2" t="n"/>
      <c r="DX398" s="2" t="n"/>
      <c r="DY398" s="2" t="n"/>
      <c r="DZ398" s="2" t="n"/>
      <c r="EA398" s="2" t="n"/>
      <c r="EB398" s="2" t="n"/>
      <c r="EC398" s="2" t="n"/>
    </row>
    <row r="399" ht="6.75" customHeight="1" s="118">
      <c r="A399" s="2" t="n"/>
      <c r="B399" s="2" t="n"/>
      <c r="C399" s="2" t="n"/>
      <c r="D399" s="2" t="n"/>
      <c r="E399" s="143" t="n"/>
      <c r="K399" s="144" t="n"/>
      <c r="BI399" s="144" t="n"/>
      <c r="BJ399" s="2" t="n"/>
      <c r="BK399" s="2" t="n"/>
      <c r="BL399" s="2" t="n"/>
      <c r="BM399" s="2" t="n"/>
      <c r="BN399" s="2" t="n"/>
      <c r="BO399" s="2" t="n"/>
      <c r="BP399" s="143" t="n"/>
      <c r="BV399" s="144" t="n"/>
      <c r="DU399" s="144" t="n"/>
      <c r="DV399" s="7" t="n"/>
      <c r="DW399" s="2" t="n"/>
      <c r="DX399" s="2" t="n"/>
      <c r="DY399" s="2" t="n"/>
      <c r="DZ399" s="2" t="n"/>
      <c r="EA399" s="2" t="n"/>
      <c r="EB399" s="2" t="n"/>
      <c r="EC399" s="2" t="n"/>
    </row>
    <row r="400" ht="6.75" customHeight="1" s="118">
      <c r="A400" s="2" t="n"/>
      <c r="B400" s="2" t="n"/>
      <c r="C400" s="2" t="n"/>
      <c r="D400" s="2" t="n"/>
      <c r="E400" s="162" t="n"/>
      <c r="F400" s="163" t="n"/>
      <c r="G400" s="163" t="n"/>
      <c r="H400" s="163" t="n"/>
      <c r="I400" s="163" t="n"/>
      <c r="J400" s="163" t="n"/>
      <c r="K400" s="164" t="n"/>
      <c r="L400" s="163" t="n"/>
      <c r="M400" s="163" t="n"/>
      <c r="N400" s="163" t="n"/>
      <c r="O400" s="163" t="n"/>
      <c r="P400" s="163" t="n"/>
      <c r="Q400" s="163" t="n"/>
      <c r="R400" s="163" t="n"/>
      <c r="S400" s="163" t="n"/>
      <c r="T400" s="163" t="n"/>
      <c r="U400" s="163" t="n"/>
      <c r="V400" s="163" t="n"/>
      <c r="W400" s="163" t="n"/>
      <c r="X400" s="163" t="n"/>
      <c r="Y400" s="163" t="n"/>
      <c r="Z400" s="163" t="n"/>
      <c r="AA400" s="163" t="n"/>
      <c r="AB400" s="163" t="n"/>
      <c r="AC400" s="163" t="n"/>
      <c r="AD400" s="163" t="n"/>
      <c r="AE400" s="163" t="n"/>
      <c r="AF400" s="163" t="n"/>
      <c r="AG400" s="163" t="n"/>
      <c r="AH400" s="163" t="n"/>
      <c r="AI400" s="163" t="n"/>
      <c r="AJ400" s="163" t="n"/>
      <c r="AK400" s="163" t="n"/>
      <c r="AL400" s="163" t="n"/>
      <c r="AM400" s="163" t="n"/>
      <c r="AN400" s="163" t="n"/>
      <c r="AO400" s="163" t="n"/>
      <c r="AP400" s="163" t="n"/>
      <c r="AQ400" s="163" t="n"/>
      <c r="AR400" s="163" t="n"/>
      <c r="AS400" s="163" t="n"/>
      <c r="AT400" s="163" t="n"/>
      <c r="AU400" s="163" t="n"/>
      <c r="AV400" s="163" t="n"/>
      <c r="AW400" s="163" t="n"/>
      <c r="AX400" s="163" t="n"/>
      <c r="AY400" s="163" t="n"/>
      <c r="AZ400" s="163" t="n"/>
      <c r="BA400" s="163" t="n"/>
      <c r="BB400" s="163" t="n"/>
      <c r="BC400" s="163" t="n"/>
      <c r="BD400" s="163" t="n"/>
      <c r="BE400" s="163" t="n"/>
      <c r="BF400" s="163" t="n"/>
      <c r="BG400" s="163" t="n"/>
      <c r="BH400" s="163" t="n"/>
      <c r="BI400" s="164" t="n"/>
      <c r="BJ400" s="2" t="n"/>
      <c r="BK400" s="2" t="n"/>
      <c r="BL400" s="2" t="n"/>
      <c r="BM400" s="2" t="n"/>
      <c r="BN400" s="2" t="n"/>
      <c r="BO400" s="2" t="n"/>
      <c r="BP400" s="143" t="n"/>
      <c r="BV400" s="144" t="n"/>
      <c r="DU400" s="144" t="n"/>
      <c r="DV400" s="7" t="n"/>
      <c r="DW400" s="2" t="n"/>
      <c r="DX400" s="2" t="n"/>
      <c r="DY400" s="2" t="n"/>
      <c r="DZ400" s="2" t="n"/>
      <c r="EA400" s="2" t="n"/>
      <c r="EB400" s="2" t="n"/>
      <c r="EC400" s="2" t="n"/>
    </row>
    <row r="401" ht="6.75" customHeight="1" s="118">
      <c r="A401" s="2" t="n"/>
      <c r="B401" s="2" t="n"/>
      <c r="C401" s="2" t="n"/>
      <c r="D401" s="2" t="n"/>
      <c r="E401" s="165" t="inlineStr">
        <is>
          <t>連絡先</t>
        </is>
      </c>
      <c r="F401" s="166" t="n"/>
      <c r="G401" s="166" t="n"/>
      <c r="H401" s="166" t="n"/>
      <c r="I401" s="166" t="n"/>
      <c r="J401" s="166" t="n"/>
      <c r="K401" s="167" t="n"/>
      <c r="L401" s="107" t="inlineStr">
        <is>
          <t>〒</t>
        </is>
      </c>
      <c r="M401" s="166" t="n"/>
      <c r="N401" s="166" t="n"/>
      <c r="O401" s="166" t="n"/>
      <c r="P401" s="172">
        <f>計算!$K$7</f>
        <v/>
      </c>
      <c r="AK401" s="2" t="n"/>
      <c r="AL401" s="2" t="n"/>
      <c r="AM401" s="2" t="n"/>
      <c r="AN401" s="2" t="n"/>
      <c r="AO401" s="2" t="n"/>
      <c r="AP401" s="2" t="n"/>
      <c r="AQ401" s="2" t="n"/>
      <c r="AR401" s="2" t="n"/>
      <c r="AS401" s="2" t="n"/>
      <c r="AT401" s="2" t="n"/>
      <c r="AU401" s="2" t="n"/>
      <c r="AV401" s="2" t="n"/>
      <c r="AW401" s="2" t="n"/>
      <c r="AX401" s="2" t="n"/>
      <c r="AY401" s="2" t="n"/>
      <c r="AZ401" s="2" t="n"/>
      <c r="BA401" s="2" t="n"/>
      <c r="BB401" s="2" t="n"/>
      <c r="BC401" s="2" t="n"/>
      <c r="BD401" s="2" t="n"/>
      <c r="BE401" s="2" t="n"/>
      <c r="BF401" s="2" t="n"/>
      <c r="BG401" s="2" t="n"/>
      <c r="BH401" s="2" t="n"/>
      <c r="BI401" s="8" t="n"/>
      <c r="BJ401" s="2" t="n"/>
      <c r="BK401" s="2" t="n"/>
      <c r="BL401" s="2" t="n"/>
      <c r="BM401" s="2" t="n"/>
      <c r="BN401" s="2" t="n"/>
      <c r="BO401" s="2" t="n"/>
      <c r="BP401" s="143" t="n"/>
      <c r="BV401" s="144" t="n"/>
      <c r="DU401" s="144" t="n"/>
      <c r="DV401" s="7" t="n"/>
      <c r="DW401" s="2" t="n"/>
      <c r="DX401" s="2" t="n"/>
      <c r="DY401" s="2" t="n"/>
      <c r="DZ401" s="2" t="n"/>
      <c r="EA401" s="2" t="n"/>
      <c r="EB401" s="2" t="n"/>
      <c r="EC401" s="2" t="n"/>
    </row>
    <row r="402" ht="6.75" customHeight="1" s="118">
      <c r="A402" s="2" t="n"/>
      <c r="B402" s="2" t="n"/>
      <c r="C402" s="2" t="n"/>
      <c r="D402" s="2" t="n"/>
      <c r="E402" s="143" t="n"/>
      <c r="K402" s="144" t="n"/>
      <c r="L402" s="143" t="n"/>
      <c r="AK402" s="2" t="n"/>
      <c r="AL402" s="2" t="n"/>
      <c r="AM402" s="2" t="n"/>
      <c r="AN402" s="2" t="n"/>
      <c r="AO402" s="2" t="n"/>
      <c r="AP402" s="2" t="n"/>
      <c r="AQ402" s="2" t="n"/>
      <c r="AR402" s="2" t="n"/>
      <c r="AS402" s="2" t="n"/>
      <c r="AT402" s="2" t="n"/>
      <c r="AU402" s="2" t="n"/>
      <c r="AV402" s="2" t="n"/>
      <c r="AW402" s="2" t="n"/>
      <c r="AX402" s="2" t="n"/>
      <c r="AY402" s="2" t="n"/>
      <c r="AZ402" s="2" t="n"/>
      <c r="BA402" s="2" t="n"/>
      <c r="BB402" s="2" t="n"/>
      <c r="BC402" s="2" t="n"/>
      <c r="BD402" s="2" t="n"/>
      <c r="BE402" s="2" t="n"/>
      <c r="BF402" s="2" t="n"/>
      <c r="BG402" s="2" t="n"/>
      <c r="BH402" s="2" t="n"/>
      <c r="BI402" s="8" t="n"/>
      <c r="BJ402" s="2" t="n"/>
      <c r="BK402" s="2" t="n"/>
      <c r="BL402" s="2" t="n"/>
      <c r="BM402" s="2" t="n"/>
      <c r="BN402" s="2" t="n"/>
      <c r="BO402" s="2" t="n"/>
      <c r="BP402" s="143" t="n"/>
      <c r="BV402" s="144" t="n"/>
      <c r="DU402" s="144" t="n"/>
      <c r="DV402" s="7" t="n"/>
      <c r="DW402" s="2" t="n"/>
      <c r="DX402" s="2" t="n"/>
      <c r="DY402" s="2" t="n"/>
      <c r="DZ402" s="2" t="n"/>
      <c r="EA402" s="2" t="n"/>
      <c r="EB402" s="2" t="n"/>
      <c r="EC402" s="2" t="n"/>
    </row>
    <row r="403" ht="6.75" customHeight="1" s="118">
      <c r="A403" s="2" t="n"/>
      <c r="B403" s="2" t="n"/>
      <c r="C403" s="2" t="n"/>
      <c r="D403" s="2" t="n"/>
      <c r="E403" s="143" t="n"/>
      <c r="K403" s="144" t="n"/>
      <c r="L403" s="143" t="n"/>
      <c r="AK403" s="2" t="n"/>
      <c r="AL403" s="2" t="n"/>
      <c r="AM403" s="2" t="n"/>
      <c r="AN403" s="2" t="n"/>
      <c r="AO403" s="2" t="n"/>
      <c r="AP403" s="2" t="n"/>
      <c r="AQ403" s="2" t="n"/>
      <c r="AR403" s="2" t="n"/>
      <c r="AS403" s="2" t="n"/>
      <c r="AT403" s="2" t="n"/>
      <c r="AU403" s="2" t="n"/>
      <c r="AV403" s="2" t="n"/>
      <c r="AW403" s="2" t="n"/>
      <c r="AX403" s="2" t="n"/>
      <c r="AY403" s="2" t="n"/>
      <c r="AZ403" s="2" t="n"/>
      <c r="BA403" s="2" t="n"/>
      <c r="BB403" s="2" t="n"/>
      <c r="BC403" s="2" t="n"/>
      <c r="BD403" s="2" t="n"/>
      <c r="BE403" s="2" t="n"/>
      <c r="BF403" s="2" t="n"/>
      <c r="BG403" s="2" t="n"/>
      <c r="BH403" s="2" t="n"/>
      <c r="BI403" s="8" t="n"/>
      <c r="BJ403" s="2" t="n"/>
      <c r="BK403" s="2" t="n"/>
      <c r="BL403" s="2" t="n"/>
      <c r="BM403" s="2" t="n"/>
      <c r="BN403" s="2" t="n"/>
      <c r="BO403" s="2" t="n"/>
      <c r="BP403" s="143" t="n"/>
      <c r="BV403" s="144" t="n"/>
      <c r="DU403" s="144" t="n"/>
      <c r="DV403" s="7" t="n"/>
      <c r="DW403" s="2" t="n"/>
      <c r="DX403" s="2" t="n"/>
      <c r="DY403" s="2" t="n"/>
      <c r="DZ403" s="2" t="n"/>
      <c r="EA403" s="2" t="n"/>
      <c r="EB403" s="2" t="n"/>
      <c r="EC403" s="2" t="n"/>
    </row>
    <row r="404" ht="6.75" customHeight="1" s="118">
      <c r="A404" s="2" t="n"/>
      <c r="B404" s="2" t="n"/>
      <c r="C404" s="2" t="n"/>
      <c r="D404" s="2" t="n"/>
      <c r="E404" s="143" t="n"/>
      <c r="K404" s="144" t="n"/>
      <c r="L404" s="173">
        <f>計算!$L$7</f>
        <v/>
      </c>
      <c r="BI404" s="144" t="n"/>
      <c r="BJ404" s="2" t="n"/>
      <c r="BK404" s="2" t="n"/>
      <c r="BL404" s="2" t="n"/>
      <c r="BM404" s="2" t="n"/>
      <c r="BN404" s="2" t="n"/>
      <c r="BO404" s="2" t="n"/>
      <c r="BP404" s="143" t="n"/>
      <c r="BV404" s="144" t="n"/>
      <c r="DU404" s="144" t="n"/>
      <c r="DV404" s="7" t="n"/>
      <c r="DW404" s="2" t="n"/>
      <c r="DX404" s="2" t="n"/>
      <c r="DY404" s="2" t="n"/>
      <c r="DZ404" s="2" t="n"/>
      <c r="EA404" s="2" t="n"/>
      <c r="EB404" s="2" t="n"/>
      <c r="EC404" s="2" t="n"/>
    </row>
    <row r="405" ht="6.75" customHeight="1" s="118">
      <c r="A405" s="2" t="n"/>
      <c r="B405" s="2" t="n"/>
      <c r="C405" s="2" t="n"/>
      <c r="D405" s="2" t="n"/>
      <c r="E405" s="146" t="n"/>
      <c r="F405" s="147" t="n"/>
      <c r="G405" s="147" t="n"/>
      <c r="H405" s="147" t="n"/>
      <c r="I405" s="147" t="n"/>
      <c r="J405" s="147" t="n"/>
      <c r="K405" s="148" t="n"/>
      <c r="L405" s="147" t="n"/>
      <c r="M405" s="147" t="n"/>
      <c r="N405" s="147" t="n"/>
      <c r="O405" s="147" t="n"/>
      <c r="P405" s="147" t="n"/>
      <c r="Q405" s="147" t="n"/>
      <c r="R405" s="147" t="n"/>
      <c r="S405" s="147" t="n"/>
      <c r="T405" s="147" t="n"/>
      <c r="U405" s="147" t="n"/>
      <c r="V405" s="147" t="n"/>
      <c r="W405" s="147" t="n"/>
      <c r="X405" s="147" t="n"/>
      <c r="Y405" s="147" t="n"/>
      <c r="Z405" s="147" t="n"/>
      <c r="AA405" s="147" t="n"/>
      <c r="AB405" s="147" t="n"/>
      <c r="AC405" s="147" t="n"/>
      <c r="AD405" s="147" t="n"/>
      <c r="AE405" s="147" t="n"/>
      <c r="AF405" s="147" t="n"/>
      <c r="AG405" s="147" t="n"/>
      <c r="AH405" s="147" t="n"/>
      <c r="AI405" s="147" t="n"/>
      <c r="AJ405" s="147" t="n"/>
      <c r="AK405" s="147" t="n"/>
      <c r="AL405" s="147" t="n"/>
      <c r="AM405" s="147" t="n"/>
      <c r="AN405" s="147" t="n"/>
      <c r="AO405" s="147" t="n"/>
      <c r="AP405" s="147" t="n"/>
      <c r="AQ405" s="147" t="n"/>
      <c r="AR405" s="147" t="n"/>
      <c r="AS405" s="147" t="n"/>
      <c r="AT405" s="147" t="n"/>
      <c r="AU405" s="147" t="n"/>
      <c r="AV405" s="147" t="n"/>
      <c r="AW405" s="147" t="n"/>
      <c r="AX405" s="147" t="n"/>
      <c r="AY405" s="147" t="n"/>
      <c r="AZ405" s="147" t="n"/>
      <c r="BA405" s="147" t="n"/>
      <c r="BB405" s="147" t="n"/>
      <c r="BC405" s="147" t="n"/>
      <c r="BD405" s="147" t="n"/>
      <c r="BE405" s="147" t="n"/>
      <c r="BF405" s="147" t="n"/>
      <c r="BG405" s="147" t="n"/>
      <c r="BH405" s="147" t="n"/>
      <c r="BI405" s="148" t="n"/>
      <c r="BJ405" s="2" t="n"/>
      <c r="BK405" s="2" t="n"/>
      <c r="BL405" s="2" t="n"/>
      <c r="BM405" s="2" t="n"/>
      <c r="BN405" s="2" t="n"/>
      <c r="BO405" s="2" t="n"/>
      <c r="BP405" s="143" t="n"/>
      <c r="BV405" s="144" t="n"/>
      <c r="DU405" s="144" t="n"/>
      <c r="DV405" s="7" t="n"/>
      <c r="DW405" s="2" t="n"/>
      <c r="DX405" s="2" t="n"/>
      <c r="DY405" s="2" t="n"/>
      <c r="DZ405" s="2" t="n"/>
      <c r="EA405" s="2" t="n"/>
      <c r="EB405" s="2" t="n"/>
      <c r="EC405" s="2" t="n"/>
    </row>
    <row r="406" ht="6.75" customHeight="1" s="118">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c r="AQ406" s="2" t="n"/>
      <c r="AR406" s="2" t="n"/>
      <c r="AS406" s="2" t="n"/>
      <c r="AT406" s="2" t="n"/>
      <c r="AU406" s="2" t="n"/>
      <c r="AV406" s="2" t="n"/>
      <c r="AW406" s="2" t="n"/>
      <c r="AX406" s="2" t="n"/>
      <c r="AY406" s="2" t="n"/>
      <c r="AZ406" s="2" t="n"/>
      <c r="BA406" s="2" t="n"/>
      <c r="BB406" s="2" t="n"/>
      <c r="BC406" s="2" t="n"/>
      <c r="BD406" s="2" t="n"/>
      <c r="BE406" s="2" t="n"/>
      <c r="BF406" s="2" t="n"/>
      <c r="BG406" s="2" t="n"/>
      <c r="BH406" s="2" t="n"/>
      <c r="BI406" s="2" t="n"/>
      <c r="BJ406" s="2" t="n"/>
      <c r="BK406" s="2" t="n"/>
      <c r="BL406" s="2" t="n"/>
      <c r="BM406" s="2" t="n"/>
      <c r="BN406" s="2" t="n"/>
      <c r="BO406" s="2" t="n"/>
      <c r="BP406" s="143" t="n"/>
      <c r="BV406" s="144" t="n"/>
      <c r="DU406" s="144" t="n"/>
      <c r="DV406" s="7" t="n"/>
      <c r="DW406" s="2" t="n"/>
      <c r="DX406" s="2" t="n"/>
      <c r="DY406" s="2" t="n"/>
      <c r="DZ406" s="2" t="n"/>
      <c r="EA406" s="2" t="n"/>
      <c r="EB406" s="2" t="n"/>
      <c r="EC406" s="2" t="n"/>
    </row>
    <row r="407" ht="6.75" customHeight="1" s="118">
      <c r="A407" s="2" t="n"/>
      <c r="B407" s="2" t="n"/>
      <c r="C407" s="2" t="n"/>
      <c r="D407" s="2" t="n"/>
      <c r="E407" s="2" t="n"/>
      <c r="F407" s="2" t="n"/>
      <c r="G407" s="2" t="n"/>
      <c r="H407" s="2" t="n"/>
      <c r="I407" s="2" t="n"/>
      <c r="J407" s="2" t="n"/>
      <c r="K407" s="2" t="n"/>
      <c r="L407" s="2" t="n"/>
      <c r="M407" s="2" t="n"/>
      <c r="N407" s="2" t="n"/>
      <c r="O407" s="2" t="n"/>
      <c r="P407" s="2" t="n"/>
      <c r="Q407" s="2" t="n"/>
      <c r="R407" s="113" t="inlineStr">
        <is>
          <t>（連絡先欄は現住所以外に連絡を希望する場合のみ記入すること）</t>
        </is>
      </c>
      <c r="BJ407" s="2" t="n"/>
      <c r="BK407" s="2" t="n"/>
      <c r="BL407" s="2" t="n"/>
      <c r="BM407" s="2" t="n"/>
      <c r="BN407" s="2" t="n"/>
      <c r="BO407" s="2" t="n"/>
      <c r="BP407" s="143" t="n"/>
      <c r="BV407" s="144" t="n"/>
      <c r="DU407" s="144" t="n"/>
      <c r="DV407" s="7" t="n"/>
      <c r="DW407" s="2" t="n"/>
      <c r="DX407" s="2" t="n"/>
      <c r="DY407" s="2" t="n"/>
      <c r="DZ407" s="2" t="n"/>
      <c r="EA407" s="2" t="n"/>
      <c r="EB407" s="2" t="n"/>
      <c r="EC407" s="2" t="n"/>
    </row>
    <row r="408" ht="6.75" customHeight="1" s="118">
      <c r="A408" s="2" t="n"/>
      <c r="B408" s="2" t="n"/>
      <c r="C408" s="2" t="n"/>
      <c r="D408" s="2" t="n"/>
      <c r="E408" s="2" t="n"/>
      <c r="F408" s="2" t="n"/>
      <c r="G408" s="2" t="n"/>
      <c r="H408" s="2" t="n"/>
      <c r="I408" s="2" t="n"/>
      <c r="J408" s="2" t="n"/>
      <c r="K408" s="2" t="n"/>
      <c r="L408" s="2" t="n"/>
      <c r="M408" s="2" t="n"/>
      <c r="N408" s="2" t="n"/>
      <c r="O408" s="2" t="n"/>
      <c r="P408" s="2" t="n"/>
      <c r="Q408" s="2" t="n"/>
      <c r="BJ408" s="2" t="n"/>
      <c r="BK408" s="2" t="n"/>
      <c r="BL408" s="2" t="n"/>
      <c r="BM408" s="2" t="n"/>
      <c r="BN408" s="2" t="n"/>
      <c r="BO408" s="2" t="n"/>
      <c r="BP408" s="143" t="n"/>
      <c r="BV408" s="144" t="n"/>
      <c r="DU408" s="144" t="n"/>
      <c r="DV408" s="7" t="n"/>
      <c r="DW408" s="2" t="n"/>
      <c r="DX408" s="2" t="n"/>
      <c r="DY408" s="2" t="n"/>
      <c r="DZ408" s="2" t="n"/>
      <c r="EA408" s="2" t="n"/>
      <c r="EB408" s="2" t="n"/>
      <c r="EC408" s="2" t="n"/>
    </row>
    <row r="409" ht="6.75" customHeight="1" s="118">
      <c r="A409" s="2" t="n"/>
      <c r="B409" s="2" t="n"/>
      <c r="C409" s="2" t="n"/>
      <c r="D409" s="2" t="n"/>
      <c r="E409" s="2" t="n"/>
      <c r="F409" s="2" t="n"/>
      <c r="G409" s="2" t="n"/>
      <c r="H409" s="2" t="n"/>
      <c r="I409" s="2" t="n"/>
      <c r="J409" s="2" t="n"/>
      <c r="K409" s="2" t="n"/>
      <c r="L409" s="2" t="n"/>
      <c r="M409" s="2" t="n"/>
      <c r="N409" s="2" t="n"/>
      <c r="O409" s="2" t="n"/>
      <c r="P409" s="2" t="n"/>
      <c r="Q409" s="2" t="n"/>
      <c r="BJ409" s="2" t="n"/>
      <c r="BK409" s="2" t="n"/>
      <c r="BL409" s="2" t="n"/>
      <c r="BM409" s="2" t="n"/>
      <c r="BN409" s="2" t="n"/>
      <c r="BO409" s="2" t="n"/>
      <c r="BP409" s="143" t="n"/>
      <c r="BV409" s="144" t="n"/>
      <c r="DU409" s="144" t="n"/>
      <c r="DV409" s="7" t="n"/>
      <c r="DW409" s="2" t="n"/>
      <c r="DX409" s="2" t="n"/>
      <c r="DY409" s="2" t="n"/>
      <c r="DZ409" s="2" t="n"/>
      <c r="EA409" s="2" t="n"/>
      <c r="EB409" s="2" t="n"/>
      <c r="EC409" s="2" t="n"/>
    </row>
    <row r="410" ht="6.75" customHeight="1" s="118">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c r="AQ410" s="2" t="n"/>
      <c r="AR410" s="2" t="n"/>
      <c r="AS410" s="2" t="n"/>
      <c r="AT410" s="2" t="n"/>
      <c r="AU410" s="2" t="n"/>
      <c r="AV410" s="2" t="n"/>
      <c r="AW410" s="2" t="n"/>
      <c r="AX410" s="2" t="n"/>
      <c r="AY410" s="2" t="n"/>
      <c r="AZ410" s="2" t="n"/>
      <c r="BA410" s="2" t="n"/>
      <c r="BB410" s="2" t="n"/>
      <c r="BC410" s="2" t="n"/>
      <c r="BD410" s="2" t="n"/>
      <c r="BE410" s="2" t="n"/>
      <c r="BF410" s="2" t="n"/>
      <c r="BG410" s="2" t="n"/>
      <c r="BH410" s="2" t="n"/>
      <c r="BI410" s="2" t="n"/>
      <c r="BJ410" s="2" t="n"/>
      <c r="BK410" s="2" t="n"/>
      <c r="BL410" s="2" t="n"/>
      <c r="BM410" s="2" t="n"/>
      <c r="BN410" s="2" t="n"/>
      <c r="BO410" s="2" t="n"/>
      <c r="BP410" s="143" t="n"/>
      <c r="BV410" s="144" t="n"/>
      <c r="DU410" s="144" t="n"/>
      <c r="DV410" s="7" t="n"/>
      <c r="DW410" s="2" t="n"/>
      <c r="DX410" s="2" t="n"/>
      <c r="DY410" s="2" t="n"/>
      <c r="DZ410" s="2" t="n"/>
      <c r="EA410" s="2" t="n"/>
      <c r="EB410" s="2" t="n"/>
      <c r="EC410" s="2" t="n"/>
    </row>
    <row r="411" ht="6.75" customHeight="1" s="118">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c r="AQ411" s="2" t="n"/>
      <c r="AR411" s="2" t="n"/>
      <c r="AS411" s="2" t="n"/>
      <c r="AT411" s="2" t="n"/>
      <c r="AU411" s="2" t="n"/>
      <c r="AV411" s="2" t="n"/>
      <c r="AW411" s="2" t="n"/>
      <c r="AX411" s="2" t="n"/>
      <c r="AY411" s="2" t="n"/>
      <c r="AZ411" s="2" t="n"/>
      <c r="BA411" s="2" t="n"/>
      <c r="BB411" s="2" t="n"/>
      <c r="BC411" s="2" t="n"/>
      <c r="BD411" s="2" t="n"/>
      <c r="BE411" s="2" t="n"/>
      <c r="BF411" s="2" t="n"/>
      <c r="BG411" s="2" t="n"/>
      <c r="BH411" s="2" t="n"/>
      <c r="BI411" s="2" t="n"/>
      <c r="BJ411" s="2" t="n"/>
      <c r="BK411" s="2" t="n"/>
      <c r="BL411" s="2" t="n"/>
      <c r="BM411" s="2" t="n"/>
      <c r="BN411" s="2" t="n"/>
      <c r="BO411" s="2" t="n"/>
      <c r="BP411" s="174" t="n"/>
      <c r="BQ411" s="140" t="n"/>
      <c r="BR411" s="175" t="n"/>
      <c r="BS411" s="140" t="n"/>
      <c r="BT411" s="140" t="n"/>
      <c r="BU411" s="28" t="n"/>
      <c r="BV411" s="29" t="n"/>
      <c r="BW411" s="176">
        <f>計算!$Z$7</f>
        <v/>
      </c>
      <c r="BX411" s="140" t="n"/>
      <c r="BY411" s="140" t="n"/>
      <c r="BZ411" s="140" t="n"/>
      <c r="CA411" s="140" t="n"/>
      <c r="CB411" s="140" t="n"/>
      <c r="CC411" s="140" t="n"/>
      <c r="CD411" s="140" t="n"/>
      <c r="CE411" s="140" t="n"/>
      <c r="CF411" s="140" t="n"/>
      <c r="CG411" s="140" t="n"/>
      <c r="CH411" s="140" t="n"/>
      <c r="CI411" s="140" t="n"/>
      <c r="CJ411" s="140" t="n"/>
      <c r="CK411" s="140" t="n"/>
      <c r="CL411" s="140" t="n"/>
      <c r="CM411" s="140" t="n"/>
      <c r="CN411" s="140" t="n"/>
      <c r="CO411" s="140" t="n"/>
      <c r="CP411" s="140" t="n"/>
      <c r="CQ411" s="140" t="n"/>
      <c r="CR411" s="140" t="n"/>
      <c r="CS411" s="140" t="n"/>
      <c r="CT411" s="140" t="n"/>
      <c r="CU411" s="140" t="n"/>
      <c r="CV411" s="140" t="n"/>
      <c r="CW411" s="140" t="n"/>
      <c r="CX411" s="140" t="n"/>
      <c r="CY411" s="140" t="n"/>
      <c r="CZ411" s="140" t="n"/>
      <c r="DA411" s="140" t="n"/>
      <c r="DB411" s="140" t="n"/>
      <c r="DC411" s="140" t="n"/>
      <c r="DD411" s="140" t="n"/>
      <c r="DE411" s="140" t="n"/>
      <c r="DF411" s="140" t="n"/>
      <c r="DG411" s="140" t="n"/>
      <c r="DH411" s="140" t="n"/>
      <c r="DI411" s="140" t="n"/>
      <c r="DJ411" s="140" t="n"/>
      <c r="DK411" s="140" t="n"/>
      <c r="DL411" s="140" t="n"/>
      <c r="DM411" s="140" t="n"/>
      <c r="DN411" s="140" t="n"/>
      <c r="DO411" s="140" t="n"/>
      <c r="DP411" s="140" t="n"/>
      <c r="DQ411" s="140" t="n"/>
      <c r="DR411" s="140" t="n"/>
      <c r="DS411" s="140" t="n"/>
      <c r="DT411" s="140" t="n"/>
      <c r="DU411" s="141" t="n"/>
      <c r="DV411" s="7" t="n"/>
      <c r="DW411" s="2" t="n"/>
      <c r="DX411" s="2" t="n"/>
      <c r="DY411" s="2" t="n"/>
      <c r="DZ411" s="2" t="n"/>
      <c r="EA411" s="2" t="n"/>
      <c r="EB411" s="2" t="n"/>
      <c r="EC411" s="2" t="n"/>
    </row>
    <row r="412" ht="6.75" customHeight="1" s="118">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c r="AQ412" s="2" t="n"/>
      <c r="AR412" s="2" t="n"/>
      <c r="AS412" s="2" t="n"/>
      <c r="AT412" s="2" t="n"/>
      <c r="AU412" s="2" t="n"/>
      <c r="AV412" s="2" t="n"/>
      <c r="AW412" s="2" t="n"/>
      <c r="AX412" s="2" t="n"/>
      <c r="AY412" s="2" t="n"/>
      <c r="AZ412" s="2" t="n"/>
      <c r="BA412" s="2" t="n"/>
      <c r="BB412" s="2" t="n"/>
      <c r="BC412" s="2" t="n"/>
      <c r="BD412" s="2" t="n"/>
      <c r="BE412" s="2" t="n"/>
      <c r="BF412" s="2" t="n"/>
      <c r="BG412" s="2" t="n"/>
      <c r="BH412" s="2" t="n"/>
      <c r="BI412" s="2" t="n"/>
      <c r="BJ412" s="2" t="n"/>
      <c r="BK412" s="2" t="n"/>
      <c r="BL412" s="2" t="n"/>
      <c r="BM412" s="2" t="n"/>
      <c r="BN412" s="2" t="n"/>
      <c r="BO412" s="2" t="n"/>
      <c r="BP412" s="143" t="n"/>
      <c r="BU412" s="31" t="n"/>
      <c r="BV412" s="32" t="n"/>
      <c r="DU412" s="144" t="n"/>
      <c r="DV412" s="7" t="n"/>
      <c r="DW412" s="2" t="n"/>
      <c r="DX412" s="2" t="n"/>
      <c r="DY412" s="2" t="n"/>
      <c r="DZ412" s="2" t="n"/>
      <c r="EA412" s="2" t="n"/>
      <c r="EB412" s="2" t="n"/>
      <c r="EC412" s="2" t="n"/>
    </row>
    <row r="413" ht="6.75" customHeight="1" s="118">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c r="AQ413" s="2" t="n"/>
      <c r="AR413" s="2" t="n"/>
      <c r="AS413" s="2" t="n"/>
      <c r="AT413" s="2" t="n"/>
      <c r="AU413" s="2" t="n"/>
      <c r="AV413" s="2" t="n"/>
      <c r="AW413" s="2" t="n"/>
      <c r="AX413" s="2" t="n"/>
      <c r="AY413" s="2" t="n"/>
      <c r="AZ413" s="2" t="n"/>
      <c r="BA413" s="2" t="n"/>
      <c r="BB413" s="2" t="n"/>
      <c r="BC413" s="2" t="n"/>
      <c r="BD413" s="2" t="n"/>
      <c r="BE413" s="2" t="n"/>
      <c r="BF413" s="2" t="n"/>
      <c r="BG413" s="2" t="n"/>
      <c r="BH413" s="2" t="n"/>
      <c r="BI413" s="2" t="n"/>
      <c r="BJ413" s="2" t="n"/>
      <c r="BK413" s="2" t="n"/>
      <c r="BL413" s="2" t="n"/>
      <c r="BM413" s="2" t="n"/>
      <c r="BN413" s="2" t="n"/>
      <c r="BO413" s="2" t="n"/>
      <c r="BP413" s="143" t="n"/>
      <c r="BU413" s="72" t="n"/>
      <c r="BV413" s="144" t="n"/>
      <c r="DU413" s="144" t="n"/>
      <c r="DV413" s="7" t="n"/>
      <c r="DW413" s="2" t="n"/>
      <c r="DX413" s="2" t="n"/>
      <c r="DY413" s="2" t="n"/>
      <c r="DZ413" s="2" t="n"/>
      <c r="EA413" s="2" t="n"/>
      <c r="EB413" s="2" t="n"/>
      <c r="EC413" s="2" t="n"/>
    </row>
    <row r="414" ht="6.75" customHeight="1" s="118">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c r="AQ414" s="2" t="n"/>
      <c r="AR414" s="2" t="n"/>
      <c r="AS414" s="2" t="n"/>
      <c r="AT414" s="2" t="n"/>
      <c r="AU414" s="2" t="n"/>
      <c r="AV414" s="2" t="n"/>
      <c r="AW414" s="2" t="n"/>
      <c r="AX414" s="2" t="n"/>
      <c r="AY414" s="2" t="n"/>
      <c r="AZ414" s="2" t="n"/>
      <c r="BA414" s="2" t="n"/>
      <c r="BB414" s="2" t="n"/>
      <c r="BC414" s="2" t="n"/>
      <c r="BD414" s="2" t="n"/>
      <c r="BE414" s="2" t="n"/>
      <c r="BF414" s="2" t="n"/>
      <c r="BG414" s="2" t="n"/>
      <c r="BH414" s="2" t="n"/>
      <c r="BI414" s="2" t="n"/>
      <c r="BJ414" s="2" t="n"/>
      <c r="BK414" s="2" t="n"/>
      <c r="BL414" s="2" t="n"/>
      <c r="BM414" s="2" t="n"/>
      <c r="BN414" s="2" t="n"/>
      <c r="BO414" s="2" t="n"/>
      <c r="BP414" s="143" t="n"/>
      <c r="BV414" s="144" t="n"/>
      <c r="DU414" s="144" t="n"/>
      <c r="DV414" s="7" t="n"/>
      <c r="DW414" s="2" t="n"/>
      <c r="DX414" s="2" t="n"/>
      <c r="DY414" s="2" t="n"/>
      <c r="DZ414" s="2" t="n"/>
      <c r="EA414" s="2" t="n"/>
      <c r="EB414" s="2" t="n"/>
      <c r="EC414" s="2" t="n"/>
    </row>
    <row r="415" ht="6.75" customHeight="1" s="118">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c r="AQ415" s="2" t="n"/>
      <c r="AR415" s="2" t="n"/>
      <c r="AS415" s="2" t="n"/>
      <c r="AT415" s="2" t="n"/>
      <c r="AU415" s="2" t="n"/>
      <c r="AV415" s="2" t="n"/>
      <c r="AW415" s="2" t="n"/>
      <c r="AX415" s="2" t="n"/>
      <c r="AY415" s="2" t="n"/>
      <c r="AZ415" s="2" t="n"/>
      <c r="BA415" s="2" t="n"/>
      <c r="BB415" s="2" t="n"/>
      <c r="BC415" s="2" t="n"/>
      <c r="BD415" s="2" t="n"/>
      <c r="BE415" s="2" t="n"/>
      <c r="BF415" s="2" t="n"/>
      <c r="BG415" s="2" t="n"/>
      <c r="BH415" s="2" t="n"/>
      <c r="BI415" s="2" t="n"/>
      <c r="BJ415" s="2" t="n"/>
      <c r="BK415" s="2" t="n"/>
      <c r="BL415" s="2" t="n"/>
      <c r="BM415" s="2" t="n"/>
      <c r="BN415" s="2" t="n"/>
      <c r="BO415" s="2" t="n"/>
      <c r="BP415" s="143" t="n"/>
      <c r="BV415" s="144" t="n"/>
      <c r="DU415" s="144" t="n"/>
      <c r="DV415" s="7" t="n"/>
      <c r="DW415" s="2" t="n"/>
      <c r="DX415" s="2" t="n"/>
      <c r="DY415" s="2" t="n"/>
      <c r="DZ415" s="2" t="n"/>
      <c r="EA415" s="2" t="n"/>
      <c r="EB415" s="2" t="n"/>
      <c r="EC415" s="2" t="n"/>
    </row>
    <row r="416" ht="8.25" customHeight="1" s="118">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c r="AQ416" s="2" t="n"/>
      <c r="AR416" s="2" t="n"/>
      <c r="AS416" s="2" t="n"/>
      <c r="AT416" s="2" t="n"/>
      <c r="AU416" s="2" t="n"/>
      <c r="AV416" s="2" t="n"/>
      <c r="AW416" s="2" t="n"/>
      <c r="AX416" s="2" t="n"/>
      <c r="AY416" s="2" t="n"/>
      <c r="AZ416" s="2" t="n"/>
      <c r="BA416" s="2" t="n"/>
      <c r="BB416" s="2" t="n"/>
      <c r="BC416" s="2" t="n"/>
      <c r="BD416" s="2" t="n"/>
      <c r="BE416" s="2" t="n"/>
      <c r="BF416" s="2" t="n"/>
      <c r="BG416" s="2" t="n"/>
      <c r="BH416" s="2" t="n"/>
      <c r="BI416" s="2" t="n"/>
      <c r="BJ416" s="2" t="n"/>
      <c r="BK416" s="2" t="n"/>
      <c r="BL416" s="2" t="n"/>
      <c r="BM416" s="2" t="n"/>
      <c r="BN416" s="2" t="n"/>
      <c r="BO416" s="2" t="n"/>
      <c r="BP416" s="143" t="n"/>
      <c r="BV416" s="144" t="n"/>
      <c r="DU416" s="144" t="n"/>
      <c r="DV416" s="7" t="n"/>
      <c r="DW416" s="2" t="n"/>
      <c r="DX416" s="2" t="n"/>
      <c r="DY416" s="2" t="n"/>
      <c r="DZ416" s="2" t="n"/>
      <c r="EA416" s="2" t="n"/>
      <c r="EB416" s="2" t="n"/>
      <c r="EC416" s="2" t="n"/>
    </row>
    <row r="417" ht="6.75" customHeight="1" s="118">
      <c r="A417" s="2" t="n"/>
      <c r="B417" s="2" t="n"/>
      <c r="C417" s="2" t="n"/>
      <c r="D417" s="2" t="n"/>
      <c r="E417" s="177" t="inlineStr">
        <is>
          <t>在籍校</t>
        </is>
      </c>
      <c r="F417" s="140" t="n"/>
      <c r="G417" s="140" t="n"/>
      <c r="H417" s="140" t="n"/>
      <c r="I417" s="140" t="n"/>
      <c r="J417" s="140" t="n"/>
      <c r="K417" s="141" t="n"/>
      <c r="L417" s="34" t="n"/>
      <c r="M417" s="18" t="n"/>
      <c r="N417" s="18" t="n"/>
      <c r="O417" s="18" t="n"/>
      <c r="P417" s="18" t="n"/>
      <c r="Q417" s="18" t="n"/>
      <c r="R417" s="18" t="n"/>
      <c r="S417" s="18" t="n"/>
      <c r="T417" s="18" t="n"/>
      <c r="U417" s="18" t="n"/>
      <c r="V417" s="18" t="n"/>
      <c r="W417" s="18" t="n"/>
      <c r="X417" s="35" t="n"/>
      <c r="Y417" s="4" t="n"/>
      <c r="Z417" s="5" t="n"/>
      <c r="AA417" s="5" t="n"/>
      <c r="AB417" s="5" t="n"/>
      <c r="AC417" s="5" t="n"/>
      <c r="AD417" s="5" t="n"/>
      <c r="AE417" s="5" t="n"/>
      <c r="AF417" s="5" t="n"/>
      <c r="AG417" s="5" t="n"/>
      <c r="AH417" s="5" t="n"/>
      <c r="AI417" s="5" t="n"/>
      <c r="AJ417" s="5" t="n"/>
      <c r="AK417" s="5" t="n"/>
      <c r="AL417" s="5" t="n"/>
      <c r="AM417" s="5" t="n"/>
      <c r="AN417" s="5" t="n"/>
      <c r="AO417" s="5" t="n"/>
      <c r="AP417" s="5" t="n"/>
      <c r="AQ417" s="5" t="n"/>
      <c r="AR417" s="5" t="n"/>
      <c r="AS417" s="5" t="n"/>
      <c r="AT417" s="5" t="n"/>
      <c r="AU417" s="5" t="n"/>
      <c r="AV417" s="5" t="n"/>
      <c r="AW417" s="89" t="inlineStr">
        <is>
          <t>卒業見込</t>
        </is>
      </c>
      <c r="AX417" s="140" t="n"/>
      <c r="AY417" s="140" t="n"/>
      <c r="AZ417" s="140" t="n"/>
      <c r="BA417" s="140" t="n"/>
      <c r="BB417" s="140" t="n"/>
      <c r="BC417" s="140" t="n"/>
      <c r="BD417" s="140" t="n"/>
      <c r="BE417" s="140" t="n"/>
      <c r="BF417" s="140" t="n"/>
      <c r="BG417" s="140" t="n"/>
      <c r="BH417" s="140" t="n"/>
      <c r="BI417" s="141" t="n"/>
      <c r="BJ417" s="2" t="n"/>
      <c r="BK417" s="2" t="n"/>
      <c r="BL417" s="2" t="n"/>
      <c r="BM417" s="2" t="n"/>
      <c r="BN417" s="2" t="n"/>
      <c r="BO417" s="2" t="n"/>
      <c r="BP417" s="143" t="n"/>
      <c r="BV417" s="144" t="n"/>
      <c r="DU417" s="144" t="n"/>
      <c r="DV417" s="2" t="n"/>
      <c r="DW417" s="2" t="n"/>
      <c r="DX417" s="2" t="n"/>
      <c r="DY417" s="2" t="n"/>
      <c r="DZ417" s="2" t="n"/>
      <c r="EA417" s="2" t="n"/>
      <c r="EB417" s="2" t="n"/>
      <c r="EC417" s="2" t="n"/>
    </row>
    <row r="418" ht="6.75" customHeight="1" s="118">
      <c r="A418" s="2" t="n"/>
      <c r="B418" s="2" t="n"/>
      <c r="C418" s="2" t="n"/>
      <c r="D418" s="2" t="n"/>
      <c r="E418" s="143" t="n"/>
      <c r="K418" s="144" t="n"/>
      <c r="L418" s="36" t="n"/>
      <c r="M418" s="19" t="n"/>
      <c r="N418" s="19" t="n"/>
      <c r="O418" s="19" t="n"/>
      <c r="P418" s="19" t="n"/>
      <c r="Q418" s="19" t="n"/>
      <c r="R418" s="19" t="n"/>
      <c r="S418" s="19" t="n"/>
      <c r="T418" s="19" t="n"/>
      <c r="U418" s="19" t="n"/>
      <c r="V418" s="19" t="n"/>
      <c r="W418" s="19" t="n"/>
      <c r="X418" s="37" t="n"/>
      <c r="Y418" s="178">
        <f>計算!$N$7</f>
        <v/>
      </c>
      <c r="BI418" s="144" t="n"/>
      <c r="BJ418" s="2" t="n"/>
      <c r="BK418" s="2" t="n"/>
      <c r="BL418" s="2" t="n"/>
      <c r="BM418" s="2" t="n"/>
      <c r="BN418" s="2" t="n"/>
      <c r="BO418" s="2" t="n"/>
      <c r="BP418" s="143" t="n"/>
      <c r="BV418" s="144" t="n"/>
      <c r="DU418" s="144" t="n"/>
      <c r="DV418" s="2" t="n"/>
      <c r="DW418" s="2" t="n"/>
      <c r="DX418" s="2" t="n"/>
      <c r="DY418" s="2" t="n"/>
      <c r="DZ418" s="2" t="n"/>
      <c r="EA418" s="2" t="n"/>
      <c r="EB418" s="2" t="n"/>
      <c r="EC418" s="2" t="n"/>
    </row>
    <row r="419" ht="6.75" customHeight="1" s="118">
      <c r="A419" s="2" t="n"/>
      <c r="B419" s="2" t="n"/>
      <c r="C419" s="2" t="n"/>
      <c r="D419" s="2" t="n"/>
      <c r="E419" s="143" t="n"/>
      <c r="K419" s="144" t="n"/>
      <c r="L419" s="36" t="n"/>
      <c r="M419" s="19" t="n"/>
      <c r="N419" s="19" t="n"/>
      <c r="O419" s="19" t="n"/>
      <c r="P419" s="179">
        <f>設定!$B$6</f>
        <v/>
      </c>
      <c r="S419" s="11" t="n"/>
      <c r="T419" s="11" t="n"/>
      <c r="U419" s="179">
        <f>設定!$B$7</f>
        <v/>
      </c>
      <c r="W419" s="11" t="n"/>
      <c r="X419" s="12" t="n"/>
      <c r="Y419" s="143" t="n"/>
      <c r="BI419" s="144" t="n"/>
      <c r="BJ419" s="2" t="n"/>
      <c r="BK419" s="2" t="n"/>
      <c r="BL419" s="2" t="n"/>
      <c r="BM419" s="2" t="n"/>
      <c r="BN419" s="2" t="n"/>
      <c r="BO419" s="2" t="n"/>
      <c r="BP419" s="143" t="n"/>
      <c r="BV419" s="144" t="n"/>
      <c r="DU419" s="144" t="n"/>
      <c r="DV419" s="2" t="n"/>
      <c r="DW419" s="2" t="n"/>
      <c r="DX419" s="2" t="n"/>
      <c r="DY419" s="2" t="n"/>
      <c r="DZ419" s="2" t="n"/>
      <c r="EA419" s="2" t="n"/>
      <c r="EB419" s="2" t="n"/>
      <c r="EC419" s="2" t="n"/>
    </row>
    <row r="420" ht="6.75" customHeight="1" s="118">
      <c r="A420" s="2" t="n"/>
      <c r="B420" s="2" t="n"/>
      <c r="C420" s="2" t="n"/>
      <c r="D420" s="2" t="n"/>
      <c r="E420" s="143" t="n"/>
      <c r="K420" s="144" t="n"/>
      <c r="L420" s="92" t="inlineStr">
        <is>
          <t>令和</t>
        </is>
      </c>
      <c r="S420" s="52" t="inlineStr">
        <is>
          <t>年</t>
        </is>
      </c>
      <c r="W420" s="53" t="inlineStr">
        <is>
          <t>月</t>
        </is>
      </c>
      <c r="X420" s="144" t="n"/>
      <c r="Y420" s="143" t="n"/>
      <c r="BI420" s="144" t="n"/>
      <c r="BJ420" s="2" t="n"/>
      <c r="BK420" s="2" t="n"/>
      <c r="BL420" s="2" t="n"/>
      <c r="BM420" s="2" t="n"/>
      <c r="BN420" s="2" t="n"/>
      <c r="BO420" s="2" t="n"/>
      <c r="BP420" s="143" t="n"/>
      <c r="BV420" s="144" t="n"/>
      <c r="DU420" s="144" t="n"/>
      <c r="DV420" s="2" t="n"/>
      <c r="DW420" s="2" t="n"/>
      <c r="DX420" s="2" t="n"/>
      <c r="DY420" s="2" t="n"/>
      <c r="DZ420" s="2" t="n"/>
      <c r="EA420" s="2" t="n"/>
      <c r="EB420" s="2" t="n"/>
      <c r="EC420" s="2" t="n"/>
    </row>
    <row r="421" ht="6.75" customHeight="1" s="118">
      <c r="A421" s="2" t="n"/>
      <c r="B421" s="2" t="n"/>
      <c r="C421" s="2" t="n"/>
      <c r="D421" s="2" t="n"/>
      <c r="E421" s="143" t="n"/>
      <c r="K421" s="144" t="n"/>
      <c r="L421" s="143" t="n"/>
      <c r="X421" s="144" t="n"/>
      <c r="Y421" s="143" t="n"/>
      <c r="AW421" s="75" t="inlineStr">
        <is>
          <t>卒業</t>
        </is>
      </c>
      <c r="BI421" s="144" t="n"/>
      <c r="BJ421" s="2" t="n"/>
      <c r="BK421" s="2" t="n"/>
      <c r="BL421" s="2" t="n"/>
      <c r="BM421" s="2" t="n"/>
      <c r="BN421" s="2" t="n"/>
      <c r="BO421" s="2" t="n"/>
      <c r="BP421" s="143" t="n"/>
      <c r="BV421" s="144" t="n"/>
      <c r="DU421" s="144" t="n"/>
      <c r="DV421" s="2" t="n"/>
      <c r="DW421" s="2" t="n"/>
      <c r="DX421" s="2" t="n"/>
      <c r="DY421" s="2" t="n"/>
      <c r="DZ421" s="2" t="n"/>
      <c r="EA421" s="2" t="n"/>
      <c r="EB421" s="2" t="n"/>
      <c r="EC421" s="2" t="n"/>
    </row>
    <row r="422" ht="6.75" customHeight="1" s="118">
      <c r="A422" s="2" t="n"/>
      <c r="B422" s="2" t="n"/>
      <c r="C422" s="2" t="n"/>
      <c r="D422" s="2" t="n"/>
      <c r="E422" s="143" t="n"/>
      <c r="K422" s="144" t="n"/>
      <c r="L422" s="36" t="n"/>
      <c r="M422" s="19" t="n"/>
      <c r="N422" s="19" t="n"/>
      <c r="O422" s="19" t="n"/>
      <c r="P422" s="19" t="n"/>
      <c r="Q422" s="19" t="n"/>
      <c r="R422" s="19" t="n"/>
      <c r="S422" s="19" t="n"/>
      <c r="T422" s="19" t="n"/>
      <c r="U422" s="19" t="n"/>
      <c r="V422" s="19" t="n"/>
      <c r="W422" s="19" t="n"/>
      <c r="X422" s="37" t="n"/>
      <c r="Y422" s="143" t="n"/>
      <c r="BI422" s="144" t="n"/>
      <c r="BJ422" s="2" t="n"/>
      <c r="BK422" s="2" t="n"/>
      <c r="BL422" s="2" t="n"/>
      <c r="BM422" s="2" t="n"/>
      <c r="BN422" s="2" t="n"/>
      <c r="BO422" s="2" t="n"/>
      <c r="BP422" s="143" t="n"/>
      <c r="BV422" s="144" t="n"/>
      <c r="DU422" s="144" t="n"/>
      <c r="DV422" s="2" t="n"/>
      <c r="DW422" s="2" t="n"/>
      <c r="DX422" s="2" t="n"/>
      <c r="DY422" s="2" t="n"/>
      <c r="DZ422" s="2" t="n"/>
      <c r="EA422" s="2" t="n"/>
      <c r="EB422" s="2" t="n"/>
      <c r="EC422" s="2" t="n"/>
    </row>
    <row r="423" ht="6.75" customHeight="1" s="118">
      <c r="A423" s="2" t="n"/>
      <c r="B423" s="2" t="n"/>
      <c r="C423" s="2" t="n"/>
      <c r="D423" s="2" t="n"/>
      <c r="E423" s="143" t="n"/>
      <c r="K423" s="144" t="n"/>
      <c r="L423" s="36" t="n"/>
      <c r="M423" s="19" t="n"/>
      <c r="N423" s="19" t="n"/>
      <c r="O423" s="19" t="n"/>
      <c r="P423" s="19" t="n"/>
      <c r="Q423" s="19" t="n"/>
      <c r="R423" s="19" t="n"/>
      <c r="S423" s="19" t="n"/>
      <c r="T423" s="19" t="n"/>
      <c r="U423" s="19" t="n"/>
      <c r="V423" s="19" t="n"/>
      <c r="W423" s="19" t="n"/>
      <c r="X423" s="37" t="n"/>
      <c r="Y423" s="143" t="n"/>
      <c r="BI423" s="144" t="n"/>
      <c r="BJ423" s="2" t="n"/>
      <c r="BK423" s="2" t="n"/>
      <c r="BL423" s="2" t="n"/>
      <c r="BM423" s="2" t="n"/>
      <c r="BN423" s="2" t="n"/>
      <c r="BO423" s="2" t="n"/>
      <c r="BP423" s="143" t="n"/>
      <c r="BV423" s="144" t="n"/>
      <c r="DU423" s="144" t="n"/>
      <c r="DV423" s="2" t="n"/>
      <c r="DW423" s="2" t="n"/>
      <c r="DX423" s="2" t="n"/>
      <c r="DY423" s="2" t="n"/>
      <c r="DZ423" s="2" t="n"/>
      <c r="EA423" s="2" t="n"/>
      <c r="EB423" s="2" t="n"/>
      <c r="EC423" s="2" t="n"/>
    </row>
    <row r="424" ht="6.75" customHeight="1" s="118">
      <c r="A424" s="2" t="n"/>
      <c r="B424" s="2" t="n"/>
      <c r="C424" s="2" t="n"/>
      <c r="D424" s="2" t="n"/>
      <c r="E424" s="146" t="n"/>
      <c r="F424" s="147" t="n"/>
      <c r="G424" s="147" t="n"/>
      <c r="H424" s="147" t="n"/>
      <c r="I424" s="147" t="n"/>
      <c r="J424" s="147" t="n"/>
      <c r="K424" s="148" t="n"/>
      <c r="L424" s="38" t="n"/>
      <c r="M424" s="20" t="n"/>
      <c r="N424" s="20" t="n"/>
      <c r="O424" s="20" t="n"/>
      <c r="P424" s="20" t="n"/>
      <c r="Q424" s="20" t="n"/>
      <c r="R424" s="20" t="n"/>
      <c r="S424" s="20" t="n"/>
      <c r="T424" s="20" t="n"/>
      <c r="U424" s="20" t="n"/>
      <c r="V424" s="20" t="n"/>
      <c r="W424" s="20" t="n"/>
      <c r="X424" s="39" t="n"/>
      <c r="Y424" s="16" t="n"/>
      <c r="Z424" s="14" t="n"/>
      <c r="AA424" s="14" t="n"/>
      <c r="AB424" s="14" t="n"/>
      <c r="AC424" s="14" t="n"/>
      <c r="AD424" s="14" t="n"/>
      <c r="AE424" s="14" t="n"/>
      <c r="AF424" s="14" t="n"/>
      <c r="AG424" s="14" t="n"/>
      <c r="AH424" s="14" t="n"/>
      <c r="AI424" s="14" t="n"/>
      <c r="AJ424" s="14" t="n"/>
      <c r="AK424" s="14" t="n"/>
      <c r="AL424" s="14" t="n"/>
      <c r="AM424" s="14" t="n"/>
      <c r="AN424" s="14" t="n"/>
      <c r="AO424" s="14" t="n"/>
      <c r="AP424" s="14" t="n"/>
      <c r="AQ424" s="14" t="n"/>
      <c r="AR424" s="14" t="n"/>
      <c r="AS424" s="14" t="n"/>
      <c r="AT424" s="14" t="n"/>
      <c r="AU424" s="14" t="n"/>
      <c r="AV424" s="14" t="n"/>
      <c r="AW424" s="147" t="n"/>
      <c r="AX424" s="147" t="n"/>
      <c r="AY424" s="147" t="n"/>
      <c r="AZ424" s="147" t="n"/>
      <c r="BA424" s="147" t="n"/>
      <c r="BB424" s="147" t="n"/>
      <c r="BC424" s="147" t="n"/>
      <c r="BD424" s="147" t="n"/>
      <c r="BE424" s="147" t="n"/>
      <c r="BF424" s="147" t="n"/>
      <c r="BG424" s="147" t="n"/>
      <c r="BH424" s="147" t="n"/>
      <c r="BI424" s="148" t="n"/>
      <c r="BJ424" s="2" t="n"/>
      <c r="BK424" s="2" t="n"/>
      <c r="BL424" s="2" t="n"/>
      <c r="BM424" s="2" t="n"/>
      <c r="BN424" s="2" t="n"/>
      <c r="BO424" s="2" t="n"/>
      <c r="BP424" s="143" t="n"/>
      <c r="BV424" s="144" t="n"/>
      <c r="DU424" s="144" t="n"/>
      <c r="DV424" s="2" t="n"/>
      <c r="DW424" s="2" t="n"/>
      <c r="DX424" s="2" t="n"/>
      <c r="DY424" s="2" t="n"/>
      <c r="DZ424" s="2" t="n"/>
      <c r="EA424" s="2" t="n"/>
      <c r="EB424" s="2" t="n"/>
      <c r="EC424" s="2" t="n"/>
    </row>
    <row r="425" ht="6.75" customHeight="1" s="118">
      <c r="A425" s="2" t="n"/>
      <c r="B425" s="2" t="n"/>
      <c r="C425" s="2" t="n"/>
      <c r="D425" s="2" t="n"/>
      <c r="E425" s="40" t="n"/>
      <c r="F425" s="40" t="n"/>
      <c r="G425" s="40" t="n"/>
      <c r="H425" s="40" t="n"/>
      <c r="I425" s="40" t="n"/>
      <c r="J425" s="40" t="n"/>
      <c r="K425" s="40" t="n"/>
      <c r="L425" s="18" t="n"/>
      <c r="M425" s="18" t="n"/>
      <c r="N425" s="18" t="n"/>
      <c r="O425" s="18" t="n"/>
      <c r="P425" s="18" t="n"/>
      <c r="Q425" s="18" t="n"/>
      <c r="R425" s="18" t="n"/>
      <c r="S425" s="76" t="n"/>
      <c r="T425" s="140" t="n"/>
      <c r="U425" s="17" t="n"/>
      <c r="V425" s="17" t="n"/>
      <c r="W425" s="76" t="n"/>
      <c r="X425" s="140" t="n"/>
      <c r="Y425" s="5" t="n"/>
      <c r="Z425" s="5" t="n"/>
      <c r="AA425" s="5" t="n"/>
      <c r="AB425" s="5" t="n"/>
      <c r="AC425" s="5" t="n"/>
      <c r="AD425" s="5" t="n"/>
      <c r="AE425" s="5" t="n"/>
      <c r="AF425" s="5" t="n"/>
      <c r="AG425" s="5" t="n"/>
      <c r="AH425" s="5" t="n"/>
      <c r="AI425" s="5" t="n"/>
      <c r="AJ425" s="5" t="n"/>
      <c r="AK425" s="5" t="n"/>
      <c r="AL425" s="5" t="n"/>
      <c r="AM425" s="5" t="n"/>
      <c r="AN425" s="5" t="n"/>
      <c r="AO425" s="5" t="n"/>
      <c r="AP425" s="5" t="n"/>
      <c r="AQ425" s="5" t="n"/>
      <c r="AR425" s="5" t="n"/>
      <c r="AS425" s="5" t="n"/>
      <c r="AT425" s="5" t="n"/>
      <c r="AU425" s="5" t="n"/>
      <c r="AV425" s="5" t="n"/>
      <c r="AW425" s="5" t="n"/>
      <c r="AX425" s="5" t="n"/>
      <c r="AY425" s="5" t="n"/>
      <c r="AZ425" s="5" t="n"/>
      <c r="BA425" s="5" t="n"/>
      <c r="BB425" s="5" t="n"/>
      <c r="BC425" s="5" t="n"/>
      <c r="BD425" s="5" t="n"/>
      <c r="BE425" s="5" t="n"/>
      <c r="BF425" s="5" t="n"/>
      <c r="BG425" s="5" t="n"/>
      <c r="BH425" s="5" t="n"/>
      <c r="BI425" s="5" t="n"/>
      <c r="BJ425" s="2" t="n"/>
      <c r="BK425" s="2" t="n"/>
      <c r="BL425" s="2" t="n"/>
      <c r="BM425" s="2" t="n"/>
      <c r="BN425" s="2" t="n"/>
      <c r="BO425" s="2" t="n"/>
      <c r="BP425" s="143" t="n"/>
      <c r="BV425" s="144" t="n"/>
      <c r="DU425" s="144" t="n"/>
      <c r="DV425" s="2" t="n"/>
      <c r="DW425" s="2" t="n"/>
      <c r="DX425" s="2" t="n"/>
      <c r="DY425" s="2" t="n"/>
      <c r="DZ425" s="2" t="n"/>
      <c r="EA425" s="2" t="n"/>
      <c r="EB425" s="2" t="n"/>
      <c r="EC425" s="2" t="n"/>
    </row>
    <row r="426" ht="6.75" customHeight="1" s="118">
      <c r="A426" s="2" t="n"/>
      <c r="B426" s="2" t="n"/>
      <c r="C426" s="2" t="n"/>
      <c r="D426" s="2" t="n"/>
      <c r="E426" s="41" t="n"/>
      <c r="F426" s="41" t="n"/>
      <c r="G426" s="41" t="n"/>
      <c r="H426" s="41" t="n"/>
      <c r="I426" s="41" t="n"/>
      <c r="J426" s="41" t="n"/>
      <c r="K426" s="41" t="n"/>
      <c r="L426" s="19" t="n"/>
      <c r="M426" s="19" t="n"/>
      <c r="N426" s="19" t="n"/>
      <c r="O426" s="19" t="n"/>
      <c r="P426" s="19" t="n"/>
      <c r="Q426" s="19" t="n"/>
      <c r="R426" s="19" t="n"/>
      <c r="U426" s="11" t="n"/>
      <c r="V426" s="11" t="n"/>
      <c r="Y426" s="2" t="n"/>
      <c r="Z426" s="2" t="n"/>
      <c r="AA426" s="2" t="n"/>
      <c r="AB426" s="2" t="n"/>
      <c r="AC426" s="2" t="n"/>
      <c r="AD426" s="2" t="n"/>
      <c r="AE426" s="2" t="n"/>
      <c r="AF426" s="2" t="n"/>
      <c r="AG426" s="2" t="n"/>
      <c r="AH426" s="2" t="n"/>
      <c r="AI426" s="2" t="n"/>
      <c r="AJ426" s="2" t="n"/>
      <c r="AK426" s="2" t="n"/>
      <c r="AL426" s="2" t="n"/>
      <c r="AM426" s="2" t="n"/>
      <c r="AN426" s="2" t="n"/>
      <c r="AO426" s="2" t="n"/>
      <c r="AP426" s="2" t="n"/>
      <c r="AQ426" s="2" t="n"/>
      <c r="AR426" s="2" t="n"/>
      <c r="AS426" s="2" t="n"/>
      <c r="AT426" s="2" t="n"/>
      <c r="AU426" s="2" t="n"/>
      <c r="AV426" s="2" t="n"/>
      <c r="AW426" s="2" t="n"/>
      <c r="AX426" s="2" t="n"/>
      <c r="AY426" s="2" t="n"/>
      <c r="AZ426" s="2" t="n"/>
      <c r="BA426" s="2" t="n"/>
      <c r="BB426" s="2" t="n"/>
      <c r="BC426" s="2" t="n"/>
      <c r="BD426" s="2" t="n"/>
      <c r="BE426" s="2" t="n"/>
      <c r="BF426" s="2" t="n"/>
      <c r="BG426" s="2" t="n"/>
      <c r="BH426" s="2" t="n"/>
      <c r="BI426" s="2" t="n"/>
      <c r="BJ426" s="2" t="n"/>
      <c r="BK426" s="2" t="n"/>
      <c r="BL426" s="2" t="n"/>
      <c r="BM426" s="2" t="n"/>
      <c r="BN426" s="2" t="n"/>
      <c r="BO426" s="2" t="n"/>
      <c r="BP426" s="143" t="n"/>
      <c r="BV426" s="144" t="n"/>
      <c r="DU426" s="144" t="n"/>
      <c r="DV426" s="2" t="n"/>
      <c r="DW426" s="2" t="n"/>
      <c r="DX426" s="2" t="n"/>
      <c r="DY426" s="2" t="n"/>
      <c r="DZ426" s="2" t="n"/>
      <c r="EA426" s="2" t="n"/>
      <c r="EB426" s="2" t="n"/>
      <c r="EC426" s="2" t="n"/>
    </row>
    <row r="427" ht="9.75" customHeight="1" s="118">
      <c r="A427" s="2" t="n"/>
      <c r="B427" s="2" t="n"/>
      <c r="C427" s="2" t="n"/>
      <c r="D427" s="2" t="n"/>
      <c r="E427" s="42" t="n"/>
      <c r="F427" s="42" t="n"/>
      <c r="G427" s="42" t="n"/>
      <c r="H427" s="42" t="n"/>
      <c r="I427" s="42" t="n"/>
      <c r="J427" s="42" t="n"/>
      <c r="K427" s="42" t="n"/>
      <c r="L427" s="20" t="n"/>
      <c r="M427" s="20" t="n"/>
      <c r="N427" s="20" t="n"/>
      <c r="O427" s="20" t="n"/>
      <c r="P427" s="20" t="n"/>
      <c r="Q427" s="20" t="n"/>
      <c r="R427" s="20" t="n"/>
      <c r="S427" s="20" t="n"/>
      <c r="T427" s="20" t="n"/>
      <c r="U427" s="20" t="n"/>
      <c r="V427" s="20" t="n"/>
      <c r="W427" s="20" t="n"/>
      <c r="X427" s="20" t="n"/>
      <c r="Y427" s="14" t="n"/>
      <c r="Z427" s="14" t="n"/>
      <c r="AA427" s="14" t="n"/>
      <c r="AB427" s="14" t="n"/>
      <c r="AC427" s="14" t="n"/>
      <c r="AD427" s="14" t="n"/>
      <c r="AE427" s="14" t="n"/>
      <c r="AF427" s="14" t="n"/>
      <c r="AG427" s="14" t="n"/>
      <c r="AH427" s="14" t="n"/>
      <c r="AI427" s="14" t="n"/>
      <c r="AJ427" s="14" t="n"/>
      <c r="AK427" s="14" t="n"/>
      <c r="AL427" s="14" t="n"/>
      <c r="AM427" s="14" t="n"/>
      <c r="AN427" s="14" t="n"/>
      <c r="AO427" s="14" t="n"/>
      <c r="AP427" s="14" t="n"/>
      <c r="AQ427" s="14" t="n"/>
      <c r="AR427" s="14" t="n"/>
      <c r="AS427" s="14" t="n"/>
      <c r="AT427" s="14" t="n"/>
      <c r="AU427" s="14" t="n"/>
      <c r="AV427" s="14" t="n"/>
      <c r="AW427" s="14" t="n"/>
      <c r="AX427" s="14" t="n"/>
      <c r="AY427" s="14" t="n"/>
      <c r="AZ427" s="14" t="n"/>
      <c r="BA427" s="14" t="n"/>
      <c r="BB427" s="14" t="n"/>
      <c r="BC427" s="14" t="n"/>
      <c r="BD427" s="14" t="n"/>
      <c r="BE427" s="14" t="n"/>
      <c r="BF427" s="14" t="n"/>
      <c r="BG427" s="14" t="n"/>
      <c r="BH427" s="14" t="n"/>
      <c r="BI427" s="14" t="n"/>
      <c r="BJ427" s="2" t="n"/>
      <c r="BK427" s="2" t="n"/>
      <c r="BL427" s="2" t="n"/>
      <c r="BM427" s="2" t="n"/>
      <c r="BN427" s="2" t="n"/>
      <c r="BO427" s="2" t="n"/>
      <c r="BP427" s="143" t="n"/>
      <c r="BV427" s="144" t="n"/>
      <c r="DU427" s="144" t="n"/>
      <c r="DV427" s="2" t="n"/>
      <c r="DW427" s="2" t="n"/>
      <c r="DX427" s="2" t="n"/>
      <c r="DY427" s="2" t="n"/>
      <c r="DZ427" s="2" t="n"/>
      <c r="EA427" s="2" t="n"/>
      <c r="EB427" s="2" t="n"/>
      <c r="EC427" s="2" t="n"/>
    </row>
    <row r="428" ht="6.75" customHeight="1" s="118">
      <c r="A428" s="2" t="n"/>
      <c r="B428" s="2" t="n"/>
      <c r="C428" s="2" t="n"/>
      <c r="D428" s="2" t="n"/>
      <c r="E428" s="180" t="inlineStr">
        <is>
          <t>職　歴</t>
        </is>
      </c>
      <c r="K428" s="144" t="n"/>
      <c r="L428" s="54" t="inlineStr">
        <is>
          <t>平成</t>
        </is>
      </c>
      <c r="M428" s="140" t="n"/>
      <c r="N428" s="140" t="n"/>
      <c r="O428" s="140" t="n"/>
      <c r="P428" s="19" t="n"/>
      <c r="Q428" s="19" t="n"/>
      <c r="R428" s="19" t="n"/>
      <c r="S428" s="19" t="n"/>
      <c r="T428" s="19" t="n"/>
      <c r="U428" s="19" t="n"/>
      <c r="V428" s="19" t="n"/>
      <c r="W428" s="19" t="n"/>
      <c r="X428" s="37" t="n"/>
      <c r="Y428" s="171">
        <f>計算!$AD$7</f>
        <v/>
      </c>
      <c r="BI428" s="144" t="n"/>
      <c r="BJ428" s="2" t="n"/>
      <c r="BK428" s="2" t="n"/>
      <c r="BL428" s="2" t="n"/>
      <c r="BM428" s="2" t="n"/>
      <c r="BN428" s="2" t="n"/>
      <c r="BO428" s="2" t="n"/>
      <c r="BP428" s="143" t="n"/>
      <c r="BV428" s="144" t="n"/>
      <c r="DU428" s="144" t="n"/>
      <c r="DV428" s="2" t="n"/>
      <c r="DW428" s="2" t="n"/>
      <c r="DX428" s="2" t="n"/>
      <c r="DY428" s="2" t="n"/>
      <c r="DZ428" s="2" t="n"/>
      <c r="EA428" s="2" t="n"/>
      <c r="EB428" s="2" t="n"/>
      <c r="EC428" s="2" t="n"/>
    </row>
    <row r="429" ht="6.75" customHeight="1" s="118">
      <c r="A429" s="2" t="n"/>
      <c r="B429" s="2" t="n"/>
      <c r="C429" s="2" t="n"/>
      <c r="D429" s="2" t="n"/>
      <c r="E429" s="143" t="n"/>
      <c r="K429" s="144" t="n"/>
      <c r="L429" s="143" t="n"/>
      <c r="P429" s="19" t="n"/>
      <c r="Q429" s="19" t="n"/>
      <c r="R429" s="19" t="n"/>
      <c r="S429" s="19" t="n"/>
      <c r="T429" s="19" t="n"/>
      <c r="U429" s="19" t="n"/>
      <c r="V429" s="19" t="n"/>
      <c r="W429" s="19" t="n"/>
      <c r="X429" s="37" t="n"/>
      <c r="Y429" s="143" t="n"/>
      <c r="BI429" s="144" t="n"/>
      <c r="BJ429" s="2" t="n"/>
      <c r="BK429" s="2" t="n"/>
      <c r="BL429" s="2" t="n"/>
      <c r="BM429" s="2" t="n"/>
      <c r="BN429" s="2" t="n"/>
      <c r="BO429" s="2" t="n"/>
      <c r="BP429" s="143" t="n"/>
      <c r="BV429" s="144" t="n"/>
      <c r="DU429" s="144" t="n"/>
      <c r="DV429" s="2" t="n"/>
      <c r="DW429" s="2" t="n"/>
      <c r="DX429" s="2" t="n"/>
      <c r="DY429" s="2" t="n"/>
      <c r="DZ429" s="2" t="n"/>
      <c r="EA429" s="2" t="n"/>
      <c r="EB429" s="2" t="n"/>
      <c r="EC429" s="2" t="n"/>
    </row>
    <row r="430" ht="6.75" customHeight="1" s="118">
      <c r="A430" s="2" t="n"/>
      <c r="B430" s="2" t="n"/>
      <c r="C430" s="2" t="n"/>
      <c r="D430" s="2" t="n"/>
      <c r="E430" s="143" t="n"/>
      <c r="K430" s="144" t="n"/>
      <c r="L430" s="143" t="n"/>
      <c r="P430" s="179">
        <f>計算!$AB$7</f>
        <v/>
      </c>
      <c r="S430" s="52" t="inlineStr">
        <is>
          <t>年</t>
        </is>
      </c>
      <c r="U430" s="179">
        <f>計算!$AC$7</f>
        <v/>
      </c>
      <c r="W430" s="53" t="inlineStr">
        <is>
          <t>月</t>
        </is>
      </c>
      <c r="X430" s="144" t="n"/>
      <c r="Y430" s="143" t="n"/>
      <c r="BI430" s="144" t="n"/>
      <c r="BJ430" s="2" t="n"/>
      <c r="BK430" s="2" t="n"/>
      <c r="BL430" s="2" t="n"/>
      <c r="BM430" s="2" t="n"/>
      <c r="BN430" s="2" t="n"/>
      <c r="BO430" s="2" t="n"/>
      <c r="BP430" s="143" t="n"/>
      <c r="BV430" s="144" t="n"/>
      <c r="DU430" s="144" t="n"/>
      <c r="DV430" s="2" t="n"/>
      <c r="DW430" s="2" t="n"/>
      <c r="DX430" s="2" t="n"/>
      <c r="DY430" s="2" t="n"/>
      <c r="DZ430" s="2" t="n"/>
      <c r="EA430" s="2" t="n"/>
      <c r="EB430" s="2" t="n"/>
      <c r="EC430" s="2" t="n"/>
    </row>
    <row r="431" ht="6.75" customHeight="1" s="118">
      <c r="A431" s="2" t="n"/>
      <c r="B431" s="2" t="n"/>
      <c r="C431" s="2" t="n"/>
      <c r="D431" s="2" t="n"/>
      <c r="E431" s="143" t="n"/>
      <c r="K431" s="144" t="n"/>
      <c r="L431" s="49" t="inlineStr">
        <is>
          <t>令和</t>
        </is>
      </c>
      <c r="X431" s="144" t="n"/>
      <c r="Y431" s="143" t="n"/>
      <c r="BI431" s="144" t="n"/>
      <c r="BJ431" s="2" t="n"/>
      <c r="BK431" s="2" t="n"/>
      <c r="BL431" s="2" t="n"/>
      <c r="BM431" s="2" t="n"/>
      <c r="BN431" s="2" t="n"/>
      <c r="BO431" s="2" t="n"/>
      <c r="BP431" s="143" t="n"/>
      <c r="BV431" s="144" t="n"/>
      <c r="DU431" s="144" t="n"/>
      <c r="DV431" s="2" t="n"/>
      <c r="DW431" s="2" t="n"/>
      <c r="DX431" s="2" t="n"/>
      <c r="DY431" s="2" t="n"/>
      <c r="DZ431" s="2" t="n"/>
      <c r="EA431" s="2" t="n"/>
      <c r="EB431" s="2" t="n"/>
      <c r="EC431" s="2" t="n"/>
    </row>
    <row r="432" ht="6.75" customHeight="1" s="118">
      <c r="A432" s="2" t="n"/>
      <c r="B432" s="2" t="n"/>
      <c r="C432" s="2" t="n"/>
      <c r="D432" s="2" t="n"/>
      <c r="E432" s="143" t="n"/>
      <c r="K432" s="144" t="n"/>
      <c r="L432" s="143" t="n"/>
      <c r="P432" s="19" t="n"/>
      <c r="Q432" s="19" t="n"/>
      <c r="R432" s="19" t="n"/>
      <c r="S432" s="19" t="n"/>
      <c r="T432" s="19" t="n"/>
      <c r="U432" s="19" t="n"/>
      <c r="V432" s="19" t="n"/>
      <c r="W432" s="19" t="n"/>
      <c r="X432" s="37" t="n"/>
      <c r="Y432" s="143" t="n"/>
      <c r="BI432" s="144" t="n"/>
      <c r="BJ432" s="2" t="n"/>
      <c r="BK432" s="2" t="n"/>
      <c r="BL432" s="2" t="n"/>
      <c r="BM432" s="2" t="n"/>
      <c r="BN432" s="2" t="n"/>
      <c r="BO432" s="2" t="n"/>
      <c r="BP432" s="143" t="n"/>
      <c r="BV432" s="144" t="n"/>
      <c r="DU432" s="144" t="n"/>
      <c r="DV432" s="2" t="n"/>
      <c r="DW432" s="2" t="n"/>
      <c r="DX432" s="2" t="n"/>
      <c r="DY432" s="2" t="n"/>
      <c r="DZ432" s="2" t="n"/>
      <c r="EA432" s="2" t="n"/>
      <c r="EB432" s="2" t="n"/>
      <c r="EC432" s="2" t="n"/>
    </row>
    <row r="433" ht="5.25" customHeight="1" s="118">
      <c r="A433" s="2" t="n"/>
      <c r="B433" s="2" t="n"/>
      <c r="C433" s="2" t="n"/>
      <c r="D433" s="2" t="n"/>
      <c r="E433" s="143" t="n"/>
      <c r="K433" s="144" t="n"/>
      <c r="L433" s="146" t="n"/>
      <c r="M433" s="147" t="n"/>
      <c r="N433" s="147" t="n"/>
      <c r="O433" s="147" t="n"/>
      <c r="P433" s="20" t="n"/>
      <c r="Q433" s="20" t="n"/>
      <c r="R433" s="20" t="n"/>
      <c r="S433" s="20" t="n"/>
      <c r="T433" s="20" t="n"/>
      <c r="U433" s="20" t="n"/>
      <c r="V433" s="20" t="n"/>
      <c r="W433" s="20" t="n"/>
      <c r="X433" s="39" t="n"/>
      <c r="Y433" s="146" t="n"/>
      <c r="Z433" s="147" t="n"/>
      <c r="AA433" s="147" t="n"/>
      <c r="AB433" s="147" t="n"/>
      <c r="AC433" s="147" t="n"/>
      <c r="AD433" s="147" t="n"/>
      <c r="AE433" s="147" t="n"/>
      <c r="AF433" s="147" t="n"/>
      <c r="AG433" s="147" t="n"/>
      <c r="AH433" s="147" t="n"/>
      <c r="AI433" s="147" t="n"/>
      <c r="AJ433" s="147" t="n"/>
      <c r="AK433" s="147" t="n"/>
      <c r="AL433" s="147" t="n"/>
      <c r="AM433" s="147" t="n"/>
      <c r="AN433" s="147" t="n"/>
      <c r="AO433" s="147" t="n"/>
      <c r="AP433" s="147" t="n"/>
      <c r="AQ433" s="147" t="n"/>
      <c r="AR433" s="147" t="n"/>
      <c r="AS433" s="147" t="n"/>
      <c r="AT433" s="147" t="n"/>
      <c r="AU433" s="147" t="n"/>
      <c r="AV433" s="147" t="n"/>
      <c r="AW433" s="147" t="n"/>
      <c r="AX433" s="147" t="n"/>
      <c r="AY433" s="147" t="n"/>
      <c r="AZ433" s="147" t="n"/>
      <c r="BA433" s="147" t="n"/>
      <c r="BB433" s="147" t="n"/>
      <c r="BC433" s="147" t="n"/>
      <c r="BD433" s="147" t="n"/>
      <c r="BE433" s="147" t="n"/>
      <c r="BF433" s="147" t="n"/>
      <c r="BG433" s="147" t="n"/>
      <c r="BH433" s="147" t="n"/>
      <c r="BI433" s="148" t="n"/>
      <c r="BJ433" s="2" t="n"/>
      <c r="BK433" s="2" t="n"/>
      <c r="BL433" s="2" t="n"/>
      <c r="BM433" s="2" t="n"/>
      <c r="BN433" s="2" t="n"/>
      <c r="BO433" s="2" t="n"/>
      <c r="BP433" s="143" t="n"/>
      <c r="BV433" s="144" t="n"/>
      <c r="DU433" s="144" t="n"/>
      <c r="DV433" s="2" t="n"/>
      <c r="DW433" s="2" t="n"/>
      <c r="DX433" s="2" t="n"/>
      <c r="DY433" s="2" t="n"/>
      <c r="DZ433" s="2" t="n"/>
      <c r="EA433" s="2" t="n"/>
      <c r="EB433" s="2" t="n"/>
      <c r="EC433" s="2" t="n"/>
    </row>
    <row r="434" ht="6.75" customHeight="1" s="118">
      <c r="A434" s="2" t="n"/>
      <c r="B434" s="2" t="n"/>
      <c r="C434" s="2" t="n"/>
      <c r="D434" s="2" t="n"/>
      <c r="E434" s="143" t="n"/>
      <c r="K434" s="144" t="n"/>
      <c r="L434" s="54" t="inlineStr">
        <is>
          <t>平成</t>
        </is>
      </c>
      <c r="M434" s="140" t="n"/>
      <c r="N434" s="140" t="n"/>
      <c r="O434" s="140" t="n"/>
      <c r="P434" s="18" t="n"/>
      <c r="Q434" s="18" t="n"/>
      <c r="R434" s="18" t="n"/>
      <c r="S434" s="18" t="n"/>
      <c r="T434" s="18" t="n"/>
      <c r="U434" s="18" t="n"/>
      <c r="V434" s="18" t="n"/>
      <c r="W434" s="18" t="n"/>
      <c r="X434" s="35" t="n"/>
      <c r="Y434" s="171">
        <f>計算!$AG$7</f>
        <v/>
      </c>
      <c r="BI434" s="144" t="n"/>
      <c r="BJ434" s="2" t="n"/>
      <c r="BK434" s="2" t="n"/>
      <c r="BL434" s="2" t="n"/>
      <c r="BM434" s="2" t="n"/>
      <c r="BN434" s="2" t="n"/>
      <c r="BO434" s="2" t="n"/>
      <c r="BP434" s="143" t="n"/>
      <c r="BV434" s="144" t="n"/>
      <c r="DU434" s="144" t="n"/>
      <c r="DV434" s="2" t="n"/>
      <c r="DW434" s="2" t="n"/>
      <c r="DX434" s="2" t="n"/>
      <c r="DY434" s="2" t="n"/>
      <c r="DZ434" s="2" t="n"/>
      <c r="EA434" s="2" t="n"/>
      <c r="EB434" s="2" t="n"/>
      <c r="EC434" s="2" t="n"/>
    </row>
    <row r="435" ht="6.75" customHeight="1" s="118">
      <c r="A435" s="2" t="n"/>
      <c r="B435" s="2" t="n"/>
      <c r="C435" s="2" t="n"/>
      <c r="D435" s="2" t="n"/>
      <c r="E435" s="143" t="n"/>
      <c r="K435" s="144" t="n"/>
      <c r="L435" s="143" t="n"/>
      <c r="P435" s="19" t="n"/>
      <c r="Q435" s="19" t="n"/>
      <c r="R435" s="19" t="n"/>
      <c r="S435" s="19" t="n"/>
      <c r="T435" s="19" t="n"/>
      <c r="U435" s="19" t="n"/>
      <c r="V435" s="19" t="n"/>
      <c r="W435" s="19" t="n"/>
      <c r="X435" s="37" t="n"/>
      <c r="Y435" s="143" t="n"/>
      <c r="BI435" s="144" t="n"/>
      <c r="BJ435" s="2" t="n"/>
      <c r="BK435" s="2" t="n"/>
      <c r="BL435" s="2" t="n"/>
      <c r="BM435" s="2" t="n"/>
      <c r="BN435" s="2" t="n"/>
      <c r="BO435" s="2" t="n"/>
      <c r="BP435" s="143" t="n"/>
      <c r="BV435" s="144" t="n"/>
      <c r="DU435" s="144" t="n"/>
      <c r="DV435" s="2" t="n"/>
      <c r="DW435" s="2" t="n"/>
      <c r="DX435" s="2" t="n"/>
      <c r="DY435" s="2" t="n"/>
      <c r="DZ435" s="2" t="n"/>
      <c r="EA435" s="2" t="n"/>
      <c r="EB435" s="2" t="n"/>
      <c r="EC435" s="2" t="n"/>
    </row>
    <row r="436" ht="6.75" customHeight="1" s="118">
      <c r="A436" s="2" t="n"/>
      <c r="B436" s="2" t="n"/>
      <c r="C436" s="2" t="n"/>
      <c r="D436" s="2" t="n"/>
      <c r="E436" s="143" t="n"/>
      <c r="K436" s="144" t="n"/>
      <c r="L436" s="143" t="n"/>
      <c r="P436" s="179">
        <f>計算!$AE$7</f>
        <v/>
      </c>
      <c r="S436" s="52" t="inlineStr">
        <is>
          <t>年</t>
        </is>
      </c>
      <c r="U436" s="179">
        <f>計算!$AF$7</f>
        <v/>
      </c>
      <c r="W436" s="53" t="inlineStr">
        <is>
          <t>月</t>
        </is>
      </c>
      <c r="X436" s="144" t="n"/>
      <c r="Y436" s="143" t="n"/>
      <c r="BI436" s="144" t="n"/>
      <c r="BJ436" s="2" t="n"/>
      <c r="BK436" s="2" t="n"/>
      <c r="BL436" s="2" t="n"/>
      <c r="BM436" s="2" t="n"/>
      <c r="BN436" s="2" t="n"/>
      <c r="BO436" s="2" t="n"/>
      <c r="BP436" s="143" t="n"/>
      <c r="BV436" s="144" t="n"/>
      <c r="DU436" s="144" t="n"/>
      <c r="DV436" s="2" t="n"/>
      <c r="DW436" s="2" t="n"/>
      <c r="DX436" s="2" t="n"/>
      <c r="DY436" s="2" t="n"/>
      <c r="DZ436" s="2" t="n"/>
      <c r="EA436" s="2" t="n"/>
      <c r="EB436" s="2" t="n"/>
      <c r="EC436" s="2" t="n"/>
    </row>
    <row r="437" ht="6.75" customHeight="1" s="118">
      <c r="A437" s="2" t="n"/>
      <c r="B437" s="2" t="n"/>
      <c r="C437" s="2" t="n"/>
      <c r="D437" s="2" t="n"/>
      <c r="E437" s="143" t="n"/>
      <c r="K437" s="144" t="n"/>
      <c r="L437" s="49" t="inlineStr">
        <is>
          <t>令和</t>
        </is>
      </c>
      <c r="X437" s="144" t="n"/>
      <c r="Y437" s="143" t="n"/>
      <c r="BI437" s="144" t="n"/>
      <c r="BJ437" s="2" t="n"/>
      <c r="BK437" s="2" t="n"/>
      <c r="BL437" s="2" t="n"/>
      <c r="BM437" s="2" t="n"/>
      <c r="BN437" s="2" t="n"/>
      <c r="BO437" s="2" t="n"/>
      <c r="BP437" s="143" t="n"/>
      <c r="BV437" s="144" t="n"/>
      <c r="DU437" s="144" t="n"/>
      <c r="DV437" s="2" t="n"/>
      <c r="DW437" s="2" t="n"/>
      <c r="DX437" s="2" t="n"/>
      <c r="DY437" s="2" t="n"/>
      <c r="DZ437" s="2" t="n"/>
      <c r="EA437" s="2" t="n"/>
      <c r="EB437" s="2" t="n"/>
      <c r="EC437" s="2" t="n"/>
    </row>
    <row r="438" ht="6.75" customHeight="1" s="118">
      <c r="A438" s="2" t="n"/>
      <c r="B438" s="2" t="n"/>
      <c r="C438" s="2" t="n"/>
      <c r="D438" s="2" t="n"/>
      <c r="E438" s="143" t="n"/>
      <c r="K438" s="144" t="n"/>
      <c r="L438" s="143" t="n"/>
      <c r="P438" s="19" t="n"/>
      <c r="Q438" s="19" t="n"/>
      <c r="R438" s="19" t="n"/>
      <c r="S438" s="19" t="n"/>
      <c r="T438" s="19" t="n"/>
      <c r="U438" s="19" t="n"/>
      <c r="V438" s="19" t="n"/>
      <c r="W438" s="19" t="n"/>
      <c r="X438" s="37" t="n"/>
      <c r="Y438" s="143" t="n"/>
      <c r="BI438" s="144" t="n"/>
      <c r="BJ438" s="2" t="n"/>
      <c r="BK438" s="2" t="n"/>
      <c r="BL438" s="2" t="n"/>
      <c r="BM438" s="2" t="n"/>
      <c r="BN438" s="2" t="n"/>
      <c r="BO438" s="2" t="n"/>
      <c r="BP438" s="143" t="n"/>
      <c r="BU438" s="43" t="n"/>
      <c r="BV438" s="44" t="n"/>
      <c r="DU438" s="144" t="n"/>
      <c r="DV438" s="2" t="n"/>
      <c r="DW438" s="2" t="n"/>
      <c r="DX438" s="2" t="n"/>
      <c r="DY438" s="2" t="n"/>
      <c r="DZ438" s="2" t="n"/>
      <c r="EA438" s="2" t="n"/>
      <c r="EB438" s="2" t="n"/>
      <c r="EC438" s="2" t="n"/>
    </row>
    <row r="439" ht="4.5" customHeight="1" s="118">
      <c r="A439" s="2" t="n"/>
      <c r="B439" s="2" t="n"/>
      <c r="C439" s="2" t="n"/>
      <c r="D439" s="2" t="n"/>
      <c r="E439" s="143" t="n"/>
      <c r="K439" s="144" t="n"/>
      <c r="L439" s="146" t="n"/>
      <c r="M439" s="147" t="n"/>
      <c r="N439" s="147" t="n"/>
      <c r="O439" s="147" t="n"/>
      <c r="P439" s="20" t="n"/>
      <c r="Q439" s="20" t="n"/>
      <c r="R439" s="20" t="n"/>
      <c r="S439" s="20" t="n"/>
      <c r="T439" s="20" t="n"/>
      <c r="U439" s="20" t="n"/>
      <c r="V439" s="20" t="n"/>
      <c r="W439" s="20" t="n"/>
      <c r="X439" s="39" t="n"/>
      <c r="Y439" s="146" t="n"/>
      <c r="Z439" s="147" t="n"/>
      <c r="AA439" s="147" t="n"/>
      <c r="AB439" s="147" t="n"/>
      <c r="AC439" s="147" t="n"/>
      <c r="AD439" s="147" t="n"/>
      <c r="AE439" s="147" t="n"/>
      <c r="AF439" s="147" t="n"/>
      <c r="AG439" s="147" t="n"/>
      <c r="AH439" s="147" t="n"/>
      <c r="AI439" s="147" t="n"/>
      <c r="AJ439" s="147" t="n"/>
      <c r="AK439" s="147" t="n"/>
      <c r="AL439" s="147" t="n"/>
      <c r="AM439" s="147" t="n"/>
      <c r="AN439" s="147" t="n"/>
      <c r="AO439" s="147" t="n"/>
      <c r="AP439" s="147" t="n"/>
      <c r="AQ439" s="147" t="n"/>
      <c r="AR439" s="147" t="n"/>
      <c r="AS439" s="147" t="n"/>
      <c r="AT439" s="147" t="n"/>
      <c r="AU439" s="147" t="n"/>
      <c r="AV439" s="147" t="n"/>
      <c r="AW439" s="147" t="n"/>
      <c r="AX439" s="147" t="n"/>
      <c r="AY439" s="147" t="n"/>
      <c r="AZ439" s="147" t="n"/>
      <c r="BA439" s="147" t="n"/>
      <c r="BB439" s="147" t="n"/>
      <c r="BC439" s="147" t="n"/>
      <c r="BD439" s="147" t="n"/>
      <c r="BE439" s="147" t="n"/>
      <c r="BF439" s="147" t="n"/>
      <c r="BG439" s="147" t="n"/>
      <c r="BH439" s="147" t="n"/>
      <c r="BI439" s="148" t="n"/>
      <c r="BJ439" s="2" t="n"/>
      <c r="BK439" s="2" t="n"/>
      <c r="BL439" s="2" t="n"/>
      <c r="BM439" s="2" t="n"/>
      <c r="BN439" s="2" t="n"/>
      <c r="BO439" s="2" t="n"/>
      <c r="BP439" s="146" t="n"/>
      <c r="BQ439" s="147" t="n"/>
      <c r="BR439" s="147" t="n"/>
      <c r="BS439" s="147" t="n"/>
      <c r="BT439" s="147" t="n"/>
      <c r="BU439" s="42" t="n"/>
      <c r="BV439" s="45" t="n"/>
      <c r="BW439" s="147" t="n"/>
      <c r="BX439" s="147" t="n"/>
      <c r="BY439" s="147" t="n"/>
      <c r="BZ439" s="147" t="n"/>
      <c r="CA439" s="147" t="n"/>
      <c r="CB439" s="147" t="n"/>
      <c r="CC439" s="147" t="n"/>
      <c r="CD439" s="147" t="n"/>
      <c r="CE439" s="147" t="n"/>
      <c r="CF439" s="147" t="n"/>
      <c r="CG439" s="147" t="n"/>
      <c r="CH439" s="147" t="n"/>
      <c r="CI439" s="147" t="n"/>
      <c r="CJ439" s="147" t="n"/>
      <c r="CK439" s="147" t="n"/>
      <c r="CL439" s="147" t="n"/>
      <c r="CM439" s="147" t="n"/>
      <c r="CN439" s="147" t="n"/>
      <c r="CO439" s="147" t="n"/>
      <c r="CP439" s="147" t="n"/>
      <c r="CQ439" s="147" t="n"/>
      <c r="CR439" s="147" t="n"/>
      <c r="CS439" s="147" t="n"/>
      <c r="CT439" s="147" t="n"/>
      <c r="CU439" s="147" t="n"/>
      <c r="CV439" s="147" t="n"/>
      <c r="CW439" s="147" t="n"/>
      <c r="CX439" s="147" t="n"/>
      <c r="CY439" s="147" t="n"/>
      <c r="CZ439" s="147" t="n"/>
      <c r="DA439" s="147" t="n"/>
      <c r="DB439" s="147" t="n"/>
      <c r="DC439" s="147" t="n"/>
      <c r="DD439" s="147" t="n"/>
      <c r="DE439" s="147" t="n"/>
      <c r="DF439" s="147" t="n"/>
      <c r="DG439" s="147" t="n"/>
      <c r="DH439" s="147" t="n"/>
      <c r="DI439" s="147" t="n"/>
      <c r="DJ439" s="147" t="n"/>
      <c r="DK439" s="147" t="n"/>
      <c r="DL439" s="147" t="n"/>
      <c r="DM439" s="147" t="n"/>
      <c r="DN439" s="147" t="n"/>
      <c r="DO439" s="147" t="n"/>
      <c r="DP439" s="147" t="n"/>
      <c r="DQ439" s="147" t="n"/>
      <c r="DR439" s="147" t="n"/>
      <c r="DS439" s="147" t="n"/>
      <c r="DT439" s="147" t="n"/>
      <c r="DU439" s="148" t="n"/>
      <c r="DV439" s="2" t="n"/>
      <c r="DW439" s="2" t="n"/>
      <c r="DX439" s="2" t="n"/>
      <c r="DY439" s="2" t="n"/>
      <c r="DZ439" s="2" t="n"/>
      <c r="EA439" s="2" t="n"/>
      <c r="EB439" s="2" t="n"/>
      <c r="EC439" s="2" t="n"/>
    </row>
    <row r="440" ht="6.75" customHeight="1" s="118">
      <c r="A440" s="2" t="n"/>
      <c r="B440" s="2" t="n"/>
      <c r="C440" s="2" t="n"/>
      <c r="D440" s="2" t="n"/>
      <c r="E440" s="143" t="n"/>
      <c r="K440" s="144" t="n"/>
      <c r="L440" s="54" t="inlineStr">
        <is>
          <t>平成</t>
        </is>
      </c>
      <c r="M440" s="140" t="n"/>
      <c r="N440" s="140" t="n"/>
      <c r="O440" s="140" t="n"/>
      <c r="P440" s="18" t="n"/>
      <c r="Q440" s="18" t="n"/>
      <c r="R440" s="18" t="n"/>
      <c r="S440" s="18" t="n"/>
      <c r="T440" s="18" t="n"/>
      <c r="U440" s="18" t="n"/>
      <c r="V440" s="18" t="n"/>
      <c r="W440" s="18" t="n"/>
      <c r="X440" s="35" t="n"/>
      <c r="Y440" s="7" t="n"/>
      <c r="Z440" s="2" t="n"/>
      <c r="AA440" s="2" t="n"/>
      <c r="AB440" s="2" t="n"/>
      <c r="AC440" s="2" t="n"/>
      <c r="AD440" s="2" t="n"/>
      <c r="AE440" s="2" t="n"/>
      <c r="AF440" s="2" t="n"/>
      <c r="AG440" s="2" t="n"/>
      <c r="AH440" s="2" t="n"/>
      <c r="AI440" s="2" t="n"/>
      <c r="AJ440" s="2" t="n"/>
      <c r="AK440" s="2" t="n"/>
      <c r="AL440" s="2" t="n"/>
      <c r="AM440" s="2" t="n"/>
      <c r="AN440" s="2" t="n"/>
      <c r="AO440" s="2" t="n"/>
      <c r="AP440" s="2" t="n"/>
      <c r="AQ440" s="2" t="n"/>
      <c r="AR440" s="2" t="n"/>
      <c r="AS440" s="2" t="n"/>
      <c r="AT440" s="2" t="n"/>
      <c r="AU440" s="2" t="n"/>
      <c r="AV440" s="2" t="n"/>
      <c r="AW440" s="2" t="n"/>
      <c r="AX440" s="2" t="n"/>
      <c r="AY440" s="2" t="n"/>
      <c r="AZ440" s="2" t="n"/>
      <c r="BA440" s="2" t="n"/>
      <c r="BB440" s="2" t="n"/>
      <c r="BC440" s="2" t="n"/>
      <c r="BD440" s="2" t="n"/>
      <c r="BE440" s="2" t="n"/>
      <c r="BF440" s="2" t="n"/>
      <c r="BG440" s="2" t="n"/>
      <c r="BH440" s="2" t="n"/>
      <c r="BI440" s="6" t="n"/>
      <c r="BJ440" s="2" t="n"/>
      <c r="BK440" s="2" t="n"/>
      <c r="BL440" s="2" t="n"/>
      <c r="BM440" s="2" t="n"/>
      <c r="BN440" s="2" t="n"/>
      <c r="BO440" s="2" t="n"/>
      <c r="BP440" s="139" t="inlineStr">
        <is>
          <t>備　考</t>
        </is>
      </c>
      <c r="BQ440" s="140" t="n"/>
      <c r="BR440" s="140" t="n"/>
      <c r="BS440" s="140" t="n"/>
      <c r="BT440" s="140" t="n"/>
      <c r="BU440" s="140" t="n"/>
      <c r="BV440" s="141" t="n"/>
      <c r="BW440" s="176">
        <f>計算!$AA$7</f>
        <v/>
      </c>
      <c r="BX440" s="140" t="n"/>
      <c r="BY440" s="140" t="n"/>
      <c r="BZ440" s="140" t="n"/>
      <c r="CA440" s="140" t="n"/>
      <c r="CB440" s="140" t="n"/>
      <c r="CC440" s="140" t="n"/>
      <c r="CD440" s="140" t="n"/>
      <c r="CE440" s="140" t="n"/>
      <c r="CF440" s="140" t="n"/>
      <c r="CG440" s="140" t="n"/>
      <c r="CH440" s="140" t="n"/>
      <c r="CI440" s="140" t="n"/>
      <c r="CJ440" s="140" t="n"/>
      <c r="CK440" s="140" t="n"/>
      <c r="CL440" s="140" t="n"/>
      <c r="CM440" s="140" t="n"/>
      <c r="CN440" s="140" t="n"/>
      <c r="CO440" s="140" t="n"/>
      <c r="CP440" s="140" t="n"/>
      <c r="CQ440" s="140" t="n"/>
      <c r="CR440" s="140" t="n"/>
      <c r="CS440" s="140" t="n"/>
      <c r="CT440" s="140" t="n"/>
      <c r="CU440" s="140" t="n"/>
      <c r="CV440" s="140" t="n"/>
      <c r="CW440" s="140" t="n"/>
      <c r="CX440" s="140" t="n"/>
      <c r="CY440" s="140" t="n"/>
      <c r="CZ440" s="140" t="n"/>
      <c r="DA440" s="140" t="n"/>
      <c r="DB440" s="140" t="n"/>
      <c r="DC440" s="140" t="n"/>
      <c r="DD440" s="140" t="n"/>
      <c r="DE440" s="140" t="n"/>
      <c r="DF440" s="140" t="n"/>
      <c r="DG440" s="140" t="n"/>
      <c r="DH440" s="140" t="n"/>
      <c r="DI440" s="140" t="n"/>
      <c r="DJ440" s="140" t="n"/>
      <c r="DK440" s="140" t="n"/>
      <c r="DL440" s="140" t="n"/>
      <c r="DM440" s="140" t="n"/>
      <c r="DN440" s="140" t="n"/>
      <c r="DO440" s="140" t="n"/>
      <c r="DP440" s="140" t="n"/>
      <c r="DQ440" s="140" t="n"/>
      <c r="DR440" s="140" t="n"/>
      <c r="DS440" s="140" t="n"/>
      <c r="DT440" s="140" t="n"/>
      <c r="DU440" s="141" t="n"/>
      <c r="DV440" s="2" t="n"/>
      <c r="DW440" s="2" t="n"/>
      <c r="DX440" s="2" t="n"/>
      <c r="DY440" s="2" t="n"/>
      <c r="DZ440" s="2" t="n"/>
      <c r="EA440" s="2" t="n"/>
      <c r="EB440" s="2" t="n"/>
      <c r="EC440" s="2" t="n"/>
    </row>
    <row r="441" ht="6.75" customHeight="1" s="118">
      <c r="A441" s="2" t="n"/>
      <c r="B441" s="2" t="n"/>
      <c r="C441" s="2" t="n"/>
      <c r="D441" s="2" t="n"/>
      <c r="E441" s="143" t="n"/>
      <c r="K441" s="144" t="n"/>
      <c r="L441" s="143" t="n"/>
      <c r="P441" s="19" t="n"/>
      <c r="Q441" s="19" t="n"/>
      <c r="R441" s="19" t="n"/>
      <c r="S441" s="19" t="n"/>
      <c r="T441" s="19" t="n"/>
      <c r="U441" s="19" t="n"/>
      <c r="V441" s="19" t="n"/>
      <c r="W441" s="19" t="n"/>
      <c r="X441" s="37" t="n"/>
      <c r="Y441" s="7" t="n"/>
      <c r="Z441" s="2" t="n"/>
      <c r="AA441" s="2" t="n"/>
      <c r="AB441" s="2" t="n"/>
      <c r="AC441" s="2" t="n"/>
      <c r="AD441" s="2" t="n"/>
      <c r="AE441" s="2" t="n"/>
      <c r="AF441" s="2" t="n"/>
      <c r="AG441" s="2" t="n"/>
      <c r="AH441" s="2" t="n"/>
      <c r="AI441" s="2" t="n"/>
      <c r="AJ441" s="2" t="n"/>
      <c r="AK441" s="2" t="n"/>
      <c r="AL441" s="2" t="n"/>
      <c r="AM441" s="2" t="n"/>
      <c r="AN441" s="2" t="n"/>
      <c r="AO441" s="2" t="n"/>
      <c r="AP441" s="2" t="n"/>
      <c r="AQ441" s="2" t="n"/>
      <c r="AR441" s="2" t="n"/>
      <c r="AS441" s="2" t="n"/>
      <c r="AT441" s="2" t="n"/>
      <c r="AU441" s="2" t="n"/>
      <c r="AV441" s="2" t="n"/>
      <c r="AW441" s="2" t="n"/>
      <c r="AX441" s="2" t="n"/>
      <c r="AY441" s="2" t="n"/>
      <c r="AZ441" s="2" t="n"/>
      <c r="BA441" s="2" t="n"/>
      <c r="BB441" s="2" t="n"/>
      <c r="BC441" s="2" t="n"/>
      <c r="BD441" s="2" t="n"/>
      <c r="BE441" s="2" t="n"/>
      <c r="BF441" s="2" t="n"/>
      <c r="BG441" s="2" t="n"/>
      <c r="BH441" s="2" t="n"/>
      <c r="BI441" s="8" t="n"/>
      <c r="BJ441" s="2" t="n"/>
      <c r="BK441" s="2" t="n"/>
      <c r="BL441" s="2" t="n"/>
      <c r="BM441" s="2" t="n"/>
      <c r="BN441" s="2" t="n"/>
      <c r="BO441" s="2" t="n"/>
      <c r="BP441" s="143" t="n"/>
      <c r="BV441" s="144" t="n"/>
      <c r="DU441" s="144" t="n"/>
      <c r="DV441" s="2" t="n"/>
      <c r="DW441" s="2" t="n"/>
      <c r="DX441" s="2" t="n"/>
      <c r="DY441" s="2" t="n"/>
      <c r="DZ441" s="2" t="n"/>
      <c r="EA441" s="2" t="n"/>
      <c r="EB441" s="2" t="n"/>
      <c r="EC441" s="2" t="n"/>
    </row>
    <row r="442" ht="6.75" customHeight="1" s="118">
      <c r="A442" s="2" t="n"/>
      <c r="B442" s="2" t="n"/>
      <c r="C442" s="2" t="n"/>
      <c r="D442" s="2" t="n"/>
      <c r="E442" s="143" t="n"/>
      <c r="K442" s="144" t="n"/>
      <c r="L442" s="143" t="n"/>
      <c r="P442" s="19" t="n"/>
      <c r="Q442" s="19" t="n"/>
      <c r="R442" s="19" t="n"/>
      <c r="S442" s="52" t="inlineStr">
        <is>
          <t>年</t>
        </is>
      </c>
      <c r="U442" s="11" t="n"/>
      <c r="V442" s="11" t="n"/>
      <c r="W442" s="53" t="inlineStr">
        <is>
          <t>月</t>
        </is>
      </c>
      <c r="X442" s="144" t="n"/>
      <c r="Y442" s="7" t="n"/>
      <c r="Z442" s="2" t="n"/>
      <c r="AA442" s="2" t="n"/>
      <c r="AB442" s="2" t="n"/>
      <c r="AC442" s="2" t="n"/>
      <c r="AD442" s="2" t="n"/>
      <c r="AE442" s="2" t="n"/>
      <c r="AF442" s="2" t="n"/>
      <c r="AG442" s="2" t="n"/>
      <c r="AH442" s="2" t="n"/>
      <c r="AI442" s="2" t="n"/>
      <c r="AJ442" s="2" t="n"/>
      <c r="AK442" s="2" t="n"/>
      <c r="AL442" s="2" t="n"/>
      <c r="AM442" s="2" t="n"/>
      <c r="AN442" s="2" t="n"/>
      <c r="AO442" s="2" t="n"/>
      <c r="AP442" s="2" t="n"/>
      <c r="AQ442" s="2" t="n"/>
      <c r="AR442" s="2" t="n"/>
      <c r="AS442" s="2" t="n"/>
      <c r="AT442" s="2" t="n"/>
      <c r="AU442" s="2" t="n"/>
      <c r="AV442" s="2" t="n"/>
      <c r="AW442" s="2" t="n"/>
      <c r="AX442" s="2" t="n"/>
      <c r="AY442" s="2" t="n"/>
      <c r="AZ442" s="2" t="n"/>
      <c r="BA442" s="2" t="n"/>
      <c r="BB442" s="2" t="n"/>
      <c r="BC442" s="2" t="n"/>
      <c r="BD442" s="2" t="n"/>
      <c r="BE442" s="2" t="n"/>
      <c r="BF442" s="2" t="n"/>
      <c r="BG442" s="2" t="n"/>
      <c r="BH442" s="2" t="n"/>
      <c r="BI442" s="8" t="n"/>
      <c r="BJ442" s="2" t="n"/>
      <c r="BK442" s="2" t="n"/>
      <c r="BL442" s="2" t="n"/>
      <c r="BM442" s="2" t="n"/>
      <c r="BN442" s="2" t="n"/>
      <c r="BO442" s="2" t="n"/>
      <c r="BP442" s="143" t="n"/>
      <c r="BV442" s="144" t="n"/>
      <c r="DU442" s="144" t="n"/>
      <c r="DV442" s="2" t="n"/>
      <c r="DW442" s="2" t="n"/>
      <c r="DX442" s="2" t="n"/>
      <c r="DY442" s="2" t="n"/>
      <c r="DZ442" s="2" t="n"/>
      <c r="EA442" s="2" t="n"/>
      <c r="EB442" s="2" t="n"/>
      <c r="EC442" s="2" t="n"/>
    </row>
    <row r="443" ht="6.75" customHeight="1" s="118">
      <c r="A443" s="2" t="n"/>
      <c r="B443" s="2" t="n"/>
      <c r="C443" s="2" t="n"/>
      <c r="D443" s="2" t="n"/>
      <c r="E443" s="143" t="n"/>
      <c r="K443" s="144" t="n"/>
      <c r="L443" s="49" t="inlineStr">
        <is>
          <t>令和</t>
        </is>
      </c>
      <c r="P443" s="19" t="n"/>
      <c r="Q443" s="19" t="n"/>
      <c r="R443" s="19" t="n"/>
      <c r="U443" s="11" t="n"/>
      <c r="V443" s="11" t="n"/>
      <c r="X443" s="144" t="n"/>
      <c r="Y443" s="7" t="n"/>
      <c r="Z443" s="2" t="n"/>
      <c r="AA443" s="2" t="n"/>
      <c r="AB443" s="2" t="n"/>
      <c r="AC443" s="2" t="n"/>
      <c r="AD443" s="2" t="n"/>
      <c r="AE443" s="2" t="n"/>
      <c r="AF443" s="2" t="n"/>
      <c r="AG443" s="2" t="n"/>
      <c r="AH443" s="2" t="n"/>
      <c r="AI443" s="2" t="n"/>
      <c r="AJ443" s="2" t="n"/>
      <c r="AK443" s="2" t="n"/>
      <c r="AL443" s="2" t="n"/>
      <c r="AM443" s="2" t="n"/>
      <c r="AN443" s="2" t="n"/>
      <c r="AO443" s="2" t="n"/>
      <c r="AP443" s="2" t="n"/>
      <c r="AQ443" s="2" t="n"/>
      <c r="AR443" s="2" t="n"/>
      <c r="AS443" s="2" t="n"/>
      <c r="AT443" s="2" t="n"/>
      <c r="AU443" s="2" t="n"/>
      <c r="AV443" s="2" t="n"/>
      <c r="AW443" s="2" t="n"/>
      <c r="AX443" s="2" t="n"/>
      <c r="AY443" s="2" t="n"/>
      <c r="AZ443" s="2" t="n"/>
      <c r="BA443" s="2" t="n"/>
      <c r="BB443" s="2" t="n"/>
      <c r="BC443" s="2" t="n"/>
      <c r="BD443" s="2" t="n"/>
      <c r="BE443" s="2" t="n"/>
      <c r="BF443" s="2" t="n"/>
      <c r="BG443" s="2" t="n"/>
      <c r="BH443" s="2" t="n"/>
      <c r="BI443" s="8" t="n"/>
      <c r="BJ443" s="2" t="n"/>
      <c r="BK443" s="2" t="n"/>
      <c r="BL443" s="2" t="n"/>
      <c r="BM443" s="2" t="n"/>
      <c r="BN443" s="2" t="n"/>
      <c r="BO443" s="2" t="n"/>
      <c r="BP443" s="143" t="n"/>
      <c r="BV443" s="144" t="n"/>
      <c r="DU443" s="144" t="n"/>
      <c r="DV443" s="2" t="n"/>
      <c r="DW443" s="2" t="n"/>
      <c r="DX443" s="2" t="n"/>
      <c r="DY443" s="2" t="n"/>
      <c r="DZ443" s="2" t="n"/>
      <c r="EA443" s="2" t="n"/>
      <c r="EB443" s="2" t="n"/>
      <c r="EC443" s="2" t="n"/>
    </row>
    <row r="444" ht="6.75" customHeight="1" s="118">
      <c r="A444" s="2" t="n"/>
      <c r="B444" s="2" t="n"/>
      <c r="C444" s="2" t="n"/>
      <c r="D444" s="2" t="n"/>
      <c r="E444" s="143" t="n"/>
      <c r="K444" s="144" t="n"/>
      <c r="L444" s="143" t="n"/>
      <c r="P444" s="19" t="n"/>
      <c r="Q444" s="19" t="n"/>
      <c r="R444" s="19" t="n"/>
      <c r="S444" s="19" t="n"/>
      <c r="T444" s="19" t="n"/>
      <c r="U444" s="19" t="n"/>
      <c r="V444" s="19" t="n"/>
      <c r="W444" s="19" t="n"/>
      <c r="X444" s="37" t="n"/>
      <c r="Y444" s="7" t="n"/>
      <c r="Z444" s="2" t="n"/>
      <c r="AA444" s="2" t="n"/>
      <c r="AB444" s="2" t="n"/>
      <c r="AC444" s="2" t="n"/>
      <c r="AD444" s="2" t="n"/>
      <c r="AE444" s="2" t="n"/>
      <c r="AF444" s="2" t="n"/>
      <c r="AG444" s="2" t="n"/>
      <c r="AH444" s="2" t="n"/>
      <c r="AI444" s="2" t="n"/>
      <c r="AJ444" s="2" t="n"/>
      <c r="AK444" s="2" t="n"/>
      <c r="AL444" s="2" t="n"/>
      <c r="AM444" s="2" t="n"/>
      <c r="AN444" s="2" t="n"/>
      <c r="AO444" s="2" t="n"/>
      <c r="AP444" s="2" t="n"/>
      <c r="AQ444" s="2" t="n"/>
      <c r="AR444" s="2" t="n"/>
      <c r="AS444" s="2" t="n"/>
      <c r="AT444" s="2" t="n"/>
      <c r="AU444" s="2" t="n"/>
      <c r="AV444" s="2" t="n"/>
      <c r="AW444" s="2" t="n"/>
      <c r="AX444" s="2" t="n"/>
      <c r="AY444" s="2" t="n"/>
      <c r="AZ444" s="2" t="n"/>
      <c r="BA444" s="2" t="n"/>
      <c r="BB444" s="2" t="n"/>
      <c r="BC444" s="2" t="n"/>
      <c r="BD444" s="2" t="n"/>
      <c r="BE444" s="2" t="n"/>
      <c r="BF444" s="2" t="n"/>
      <c r="BG444" s="2" t="n"/>
      <c r="BH444" s="2" t="n"/>
      <c r="BI444" s="8" t="n"/>
      <c r="BJ444" s="2" t="n"/>
      <c r="BK444" s="2" t="n"/>
      <c r="BL444" s="2" t="n"/>
      <c r="BM444" s="2" t="n"/>
      <c r="BN444" s="2" t="n"/>
      <c r="BO444" s="2" t="n"/>
      <c r="BP444" s="143" t="n"/>
      <c r="BV444" s="144" t="n"/>
      <c r="DU444" s="144" t="n"/>
      <c r="DV444" s="2" t="n"/>
      <c r="DW444" s="2" t="n"/>
      <c r="DX444" s="2" t="n"/>
      <c r="DY444" s="2" t="n"/>
      <c r="DZ444" s="2" t="n"/>
      <c r="EA444" s="2" t="n"/>
      <c r="EB444" s="2" t="n"/>
      <c r="EC444" s="2" t="n"/>
    </row>
    <row r="445" ht="3.75" customHeight="1" s="118">
      <c r="A445" s="2" t="n"/>
      <c r="B445" s="2" t="n"/>
      <c r="C445" s="2" t="n"/>
      <c r="D445" s="2" t="n"/>
      <c r="E445" s="143" t="n"/>
      <c r="K445" s="144" t="n"/>
      <c r="L445" s="146" t="n"/>
      <c r="M445" s="147" t="n"/>
      <c r="N445" s="147" t="n"/>
      <c r="O445" s="147" t="n"/>
      <c r="P445" s="20" t="n"/>
      <c r="Q445" s="20" t="n"/>
      <c r="R445" s="20" t="n"/>
      <c r="S445" s="20" t="n"/>
      <c r="T445" s="20" t="n"/>
      <c r="U445" s="20" t="n"/>
      <c r="V445" s="20" t="n"/>
      <c r="W445" s="20" t="n"/>
      <c r="X445" s="39" t="n"/>
      <c r="Y445" s="16" t="n"/>
      <c r="Z445" s="14" t="n"/>
      <c r="AA445" s="14" t="n"/>
      <c r="AB445" s="14" t="n"/>
      <c r="AC445" s="14" t="n"/>
      <c r="AD445" s="14" t="n"/>
      <c r="AE445" s="14" t="n"/>
      <c r="AF445" s="14" t="n"/>
      <c r="AG445" s="14" t="n"/>
      <c r="AH445" s="14" t="n"/>
      <c r="AI445" s="14" t="n"/>
      <c r="AJ445" s="14" t="n"/>
      <c r="AK445" s="14" t="n"/>
      <c r="AL445" s="14" t="n"/>
      <c r="AM445" s="14" t="n"/>
      <c r="AN445" s="14" t="n"/>
      <c r="AO445" s="14" t="n"/>
      <c r="AP445" s="14" t="n"/>
      <c r="AQ445" s="14" t="n"/>
      <c r="AR445" s="14" t="n"/>
      <c r="AS445" s="14" t="n"/>
      <c r="AT445" s="14" t="n"/>
      <c r="AU445" s="14" t="n"/>
      <c r="AV445" s="14" t="n"/>
      <c r="AW445" s="14" t="n"/>
      <c r="AX445" s="14" t="n"/>
      <c r="AY445" s="14" t="n"/>
      <c r="AZ445" s="14" t="n"/>
      <c r="BA445" s="14" t="n"/>
      <c r="BB445" s="14" t="n"/>
      <c r="BC445" s="14" t="n"/>
      <c r="BD445" s="14" t="n"/>
      <c r="BE445" s="14" t="n"/>
      <c r="BF445" s="14" t="n"/>
      <c r="BG445" s="14" t="n"/>
      <c r="BH445" s="14" t="n"/>
      <c r="BI445" s="15" t="n"/>
      <c r="BJ445" s="2" t="n"/>
      <c r="BK445" s="2" t="n"/>
      <c r="BL445" s="2" t="n"/>
      <c r="BM445" s="2" t="n"/>
      <c r="BN445" s="2" t="n"/>
      <c r="BO445" s="2" t="n"/>
      <c r="BP445" s="143" t="n"/>
      <c r="BV445" s="144" t="n"/>
      <c r="DU445" s="144" t="n"/>
      <c r="DV445" s="2" t="n"/>
      <c r="DW445" s="2" t="n"/>
      <c r="DX445" s="2" t="n"/>
      <c r="DY445" s="2" t="n"/>
      <c r="DZ445" s="2" t="n"/>
      <c r="EA445" s="2" t="n"/>
      <c r="EB445" s="2" t="n"/>
      <c r="EC445" s="2" t="n"/>
    </row>
    <row r="446" ht="6.75" customHeight="1" s="118">
      <c r="A446" s="2" t="n"/>
      <c r="B446" s="2" t="n"/>
      <c r="C446" s="2" t="n"/>
      <c r="D446" s="2" t="n"/>
      <c r="E446" s="143" t="n"/>
      <c r="K446" s="144" t="n"/>
      <c r="L446" s="54" t="inlineStr">
        <is>
          <t>平成</t>
        </is>
      </c>
      <c r="M446" s="140" t="n"/>
      <c r="N446" s="140" t="n"/>
      <c r="O446" s="140" t="n"/>
      <c r="P446" s="18" t="n"/>
      <c r="Q446" s="18" t="n"/>
      <c r="R446" s="18" t="n"/>
      <c r="S446" s="18" t="n"/>
      <c r="T446" s="18" t="n"/>
      <c r="U446" s="18" t="n"/>
      <c r="V446" s="18" t="n"/>
      <c r="W446" s="18" t="n"/>
      <c r="X446" s="35" t="n"/>
      <c r="Y446" s="7" t="n"/>
      <c r="Z446" s="2" t="n"/>
      <c r="AA446" s="2" t="n"/>
      <c r="AB446" s="2" t="n"/>
      <c r="AC446" s="2" t="n"/>
      <c r="AD446" s="2" t="n"/>
      <c r="AE446" s="2" t="n"/>
      <c r="AF446" s="2" t="n"/>
      <c r="AG446" s="2" t="n"/>
      <c r="AH446" s="2" t="n"/>
      <c r="AI446" s="2" t="n"/>
      <c r="AJ446" s="2" t="n"/>
      <c r="AK446" s="2" t="n"/>
      <c r="AL446" s="2" t="n"/>
      <c r="AM446" s="2" t="n"/>
      <c r="AN446" s="2" t="n"/>
      <c r="AO446" s="2" t="n"/>
      <c r="AP446" s="2" t="n"/>
      <c r="AQ446" s="2" t="n"/>
      <c r="AR446" s="2" t="n"/>
      <c r="AS446" s="2" t="n"/>
      <c r="AT446" s="2" t="n"/>
      <c r="AU446" s="2" t="n"/>
      <c r="AV446" s="2" t="n"/>
      <c r="AW446" s="2" t="n"/>
      <c r="AX446" s="2" t="n"/>
      <c r="AY446" s="2" t="n"/>
      <c r="AZ446" s="2" t="n"/>
      <c r="BA446" s="2" t="n"/>
      <c r="BB446" s="2" t="n"/>
      <c r="BC446" s="2" t="n"/>
      <c r="BD446" s="2" t="n"/>
      <c r="BE446" s="2" t="n"/>
      <c r="BF446" s="2" t="n"/>
      <c r="BG446" s="2" t="n"/>
      <c r="BH446" s="2" t="n"/>
      <c r="BI446" s="6" t="n"/>
      <c r="BJ446" s="2" t="n"/>
      <c r="BK446" s="2" t="n"/>
      <c r="BL446" s="2" t="n"/>
      <c r="BM446" s="2" t="n"/>
      <c r="BN446" s="2" t="n"/>
      <c r="BO446" s="2" t="n"/>
      <c r="BP446" s="143" t="n"/>
      <c r="BV446" s="144" t="n"/>
      <c r="DU446" s="144" t="n"/>
      <c r="DV446" s="2" t="n"/>
      <c r="DW446" s="2" t="n"/>
      <c r="DX446" s="2" t="n"/>
      <c r="DY446" s="2" t="n"/>
      <c r="DZ446" s="2" t="n"/>
      <c r="EA446" s="2" t="n"/>
      <c r="EB446" s="2" t="n"/>
      <c r="EC446" s="2" t="n"/>
    </row>
    <row r="447" ht="6.75" customHeight="1" s="118">
      <c r="A447" s="2" t="n"/>
      <c r="B447" s="2" t="n"/>
      <c r="C447" s="2" t="n"/>
      <c r="D447" s="2" t="n"/>
      <c r="E447" s="143" t="n"/>
      <c r="K447" s="144" t="n"/>
      <c r="L447" s="143" t="n"/>
      <c r="P447" s="19" t="n"/>
      <c r="Q447" s="19" t="n"/>
      <c r="R447" s="19" t="n"/>
      <c r="S447" s="19" t="n"/>
      <c r="T447" s="19" t="n"/>
      <c r="U447" s="19" t="n"/>
      <c r="V447" s="19" t="n"/>
      <c r="W447" s="19" t="n"/>
      <c r="X447" s="37" t="n"/>
      <c r="Y447" s="7" t="n"/>
      <c r="Z447" s="2" t="n"/>
      <c r="AA447" s="2" t="n"/>
      <c r="AB447" s="2" t="n"/>
      <c r="AC447" s="2" t="n"/>
      <c r="AD447" s="2" t="n"/>
      <c r="AE447" s="2" t="n"/>
      <c r="AF447" s="2" t="n"/>
      <c r="AG447" s="2" t="n"/>
      <c r="AH447" s="2" t="n"/>
      <c r="AI447" s="2" t="n"/>
      <c r="AJ447" s="2" t="n"/>
      <c r="AK447" s="2" t="n"/>
      <c r="AL447" s="2" t="n"/>
      <c r="AM447" s="2" t="n"/>
      <c r="AN447" s="2" t="n"/>
      <c r="AO447" s="2" t="n"/>
      <c r="AP447" s="2" t="n"/>
      <c r="AQ447" s="2" t="n"/>
      <c r="AR447" s="2" t="n"/>
      <c r="AS447" s="2" t="n"/>
      <c r="AT447" s="2" t="n"/>
      <c r="AU447" s="2" t="n"/>
      <c r="AV447" s="2" t="n"/>
      <c r="AW447" s="2" t="n"/>
      <c r="AX447" s="2" t="n"/>
      <c r="AY447" s="2" t="n"/>
      <c r="AZ447" s="2" t="n"/>
      <c r="BA447" s="2" t="n"/>
      <c r="BB447" s="2" t="n"/>
      <c r="BC447" s="2" t="n"/>
      <c r="BD447" s="2" t="n"/>
      <c r="BE447" s="2" t="n"/>
      <c r="BF447" s="2" t="n"/>
      <c r="BG447" s="2" t="n"/>
      <c r="BH447" s="2" t="n"/>
      <c r="BI447" s="8" t="n"/>
      <c r="BJ447" s="2" t="n"/>
      <c r="BK447" s="2" t="n"/>
      <c r="BL447" s="2" t="n"/>
      <c r="BM447" s="2" t="n"/>
      <c r="BN447" s="2" t="n"/>
      <c r="BO447" s="2" t="n"/>
      <c r="BP447" s="143" t="n"/>
      <c r="BV447" s="144" t="n"/>
      <c r="DU447" s="144" t="n"/>
      <c r="DV447" s="2" t="n"/>
      <c r="DW447" s="2" t="n"/>
      <c r="DX447" s="2" t="n"/>
      <c r="DY447" s="2" t="n"/>
      <c r="DZ447" s="2" t="n"/>
      <c r="EA447" s="2" t="n"/>
      <c r="EB447" s="2" t="n"/>
      <c r="EC447" s="2" t="n"/>
    </row>
    <row r="448" ht="6.75" customHeight="1" s="118">
      <c r="A448" s="2" t="n"/>
      <c r="B448" s="2" t="n"/>
      <c r="C448" s="2" t="n"/>
      <c r="D448" s="2" t="n"/>
      <c r="E448" s="143" t="n"/>
      <c r="K448" s="144" t="n"/>
      <c r="L448" s="143" t="n"/>
      <c r="P448" s="19" t="n"/>
      <c r="Q448" s="19" t="n"/>
      <c r="R448" s="19" t="n"/>
      <c r="S448" s="52" t="inlineStr">
        <is>
          <t>年</t>
        </is>
      </c>
      <c r="U448" s="11" t="n"/>
      <c r="V448" s="11" t="n"/>
      <c r="W448" s="53" t="inlineStr">
        <is>
          <t>月</t>
        </is>
      </c>
      <c r="X448" s="144" t="n"/>
      <c r="Y448" s="7" t="n"/>
      <c r="Z448" s="2" t="n"/>
      <c r="AA448" s="2" t="n"/>
      <c r="AB448" s="2" t="n"/>
      <c r="AC448" s="2" t="n"/>
      <c r="AD448" s="2" t="n"/>
      <c r="AE448" s="2" t="n"/>
      <c r="AF448" s="2" t="n"/>
      <c r="AG448" s="2" t="n"/>
      <c r="AH448" s="2" t="n"/>
      <c r="AI448" s="2" t="n"/>
      <c r="AJ448" s="2" t="n"/>
      <c r="AK448" s="2" t="n"/>
      <c r="AL448" s="2" t="n"/>
      <c r="AM448" s="2" t="n"/>
      <c r="AN448" s="2" t="n"/>
      <c r="AO448" s="2" t="n"/>
      <c r="AP448" s="2" t="n"/>
      <c r="AQ448" s="2" t="n"/>
      <c r="AR448" s="2" t="n"/>
      <c r="AS448" s="2" t="n"/>
      <c r="AT448" s="2" t="n"/>
      <c r="AU448" s="2" t="n"/>
      <c r="AV448" s="2" t="n"/>
      <c r="AW448" s="2" t="n"/>
      <c r="AX448" s="2" t="n"/>
      <c r="AY448" s="2" t="n"/>
      <c r="AZ448" s="2" t="n"/>
      <c r="BA448" s="2" t="n"/>
      <c r="BB448" s="2" t="n"/>
      <c r="BC448" s="2" t="n"/>
      <c r="BD448" s="2" t="n"/>
      <c r="BE448" s="2" t="n"/>
      <c r="BF448" s="2" t="n"/>
      <c r="BG448" s="2" t="n"/>
      <c r="BH448" s="2" t="n"/>
      <c r="BI448" s="8" t="n"/>
      <c r="BJ448" s="2" t="n"/>
      <c r="BK448" s="2" t="n"/>
      <c r="BL448" s="2" t="n"/>
      <c r="BM448" s="2" t="n"/>
      <c r="BN448" s="2" t="n"/>
      <c r="BO448" s="2" t="n"/>
      <c r="BP448" s="143" t="n"/>
      <c r="BV448" s="144" t="n"/>
      <c r="DU448" s="144" t="n"/>
      <c r="DV448" s="2" t="n"/>
      <c r="DW448" s="2" t="n"/>
      <c r="DX448" s="2" t="n"/>
      <c r="DY448" s="2" t="n"/>
      <c r="DZ448" s="2" t="n"/>
      <c r="EA448" s="2" t="n"/>
      <c r="EB448" s="2" t="n"/>
      <c r="EC448" s="2" t="n"/>
    </row>
    <row r="449" ht="6.75" customHeight="1" s="118">
      <c r="A449" s="2" t="n"/>
      <c r="B449" s="2" t="n"/>
      <c r="C449" s="2" t="n"/>
      <c r="D449" s="2" t="n"/>
      <c r="E449" s="143" t="n"/>
      <c r="K449" s="144" t="n"/>
      <c r="L449" s="49" t="inlineStr">
        <is>
          <t>令和</t>
        </is>
      </c>
      <c r="P449" s="19" t="n"/>
      <c r="Q449" s="19" t="n"/>
      <c r="R449" s="19" t="n"/>
      <c r="U449" s="11" t="n"/>
      <c r="V449" s="11" t="n"/>
      <c r="X449" s="144" t="n"/>
      <c r="Y449" s="7" t="n"/>
      <c r="Z449" s="2" t="n"/>
      <c r="AA449" s="2" t="n"/>
      <c r="AB449" s="2" t="n"/>
      <c r="AC449" s="2" t="n"/>
      <c r="AD449" s="2" t="n"/>
      <c r="AE449" s="2" t="n"/>
      <c r="AF449" s="2" t="n"/>
      <c r="AG449" s="2" t="n"/>
      <c r="AH449" s="2" t="n"/>
      <c r="AI449" s="2" t="n"/>
      <c r="AJ449" s="2" t="n"/>
      <c r="AK449" s="2" t="n"/>
      <c r="AL449" s="2" t="n"/>
      <c r="AM449" s="2" t="n"/>
      <c r="AN449" s="2" t="n"/>
      <c r="AO449" s="2" t="n"/>
      <c r="AP449" s="2" t="n"/>
      <c r="AQ449" s="2" t="n"/>
      <c r="AR449" s="2" t="n"/>
      <c r="AS449" s="2" t="n"/>
      <c r="AT449" s="2" t="n"/>
      <c r="AU449" s="2" t="n"/>
      <c r="AV449" s="2" t="n"/>
      <c r="AW449" s="2" t="n"/>
      <c r="AX449" s="2" t="n"/>
      <c r="AY449" s="2" t="n"/>
      <c r="AZ449" s="2" t="n"/>
      <c r="BA449" s="2" t="n"/>
      <c r="BB449" s="2" t="n"/>
      <c r="BC449" s="2" t="n"/>
      <c r="BD449" s="2" t="n"/>
      <c r="BE449" s="2" t="n"/>
      <c r="BF449" s="2" t="n"/>
      <c r="BG449" s="2" t="n"/>
      <c r="BH449" s="2" t="n"/>
      <c r="BI449" s="8" t="n"/>
      <c r="BJ449" s="2" t="n"/>
      <c r="BK449" s="2" t="n"/>
      <c r="BL449" s="2" t="n"/>
      <c r="BM449" s="2" t="n"/>
      <c r="BN449" s="2" t="n"/>
      <c r="BO449" s="2" t="n"/>
      <c r="BP449" s="143" t="n"/>
      <c r="BV449" s="144" t="n"/>
      <c r="DU449" s="144" t="n"/>
      <c r="DV449" s="2" t="n"/>
      <c r="DW449" s="2" t="n"/>
      <c r="DX449" s="2" t="n"/>
      <c r="DY449" s="2" t="n"/>
      <c r="DZ449" s="2" t="n"/>
      <c r="EA449" s="2" t="n"/>
      <c r="EB449" s="2" t="n"/>
      <c r="EC449" s="2" t="n"/>
    </row>
    <row r="450" ht="6.75" customHeight="1" s="118">
      <c r="A450" s="2" t="n"/>
      <c r="B450" s="2" t="n"/>
      <c r="C450" s="2" t="n"/>
      <c r="D450" s="2" t="n"/>
      <c r="E450" s="143" t="n"/>
      <c r="K450" s="144" t="n"/>
      <c r="L450" s="143" t="n"/>
      <c r="P450" s="19" t="n"/>
      <c r="Q450" s="19" t="n"/>
      <c r="R450" s="19" t="n"/>
      <c r="S450" s="52" t="n"/>
      <c r="T450" s="52" t="n"/>
      <c r="U450" s="11" t="n"/>
      <c r="V450" s="11" t="n"/>
      <c r="W450" s="52" t="n"/>
      <c r="X450" s="53" t="n"/>
      <c r="Y450" s="7" t="n"/>
      <c r="Z450" s="2" t="n"/>
      <c r="AA450" s="2" t="n"/>
      <c r="AB450" s="2" t="n"/>
      <c r="AC450" s="2" t="n"/>
      <c r="AD450" s="2" t="n"/>
      <c r="AE450" s="2" t="n"/>
      <c r="AF450" s="2" t="n"/>
      <c r="AG450" s="2" t="n"/>
      <c r="AH450" s="2" t="n"/>
      <c r="AI450" s="2" t="n"/>
      <c r="AJ450" s="2" t="n"/>
      <c r="AK450" s="2" t="n"/>
      <c r="AL450" s="2" t="n"/>
      <c r="AM450" s="2" t="n"/>
      <c r="AN450" s="2" t="n"/>
      <c r="AO450" s="2" t="n"/>
      <c r="AP450" s="2" t="n"/>
      <c r="AQ450" s="2" t="n"/>
      <c r="AR450" s="2" t="n"/>
      <c r="AS450" s="2" t="n"/>
      <c r="AT450" s="2" t="n"/>
      <c r="AU450" s="2" t="n"/>
      <c r="AV450" s="2" t="n"/>
      <c r="AW450" s="2" t="n"/>
      <c r="AX450" s="2" t="n"/>
      <c r="AY450" s="2" t="n"/>
      <c r="AZ450" s="2" t="n"/>
      <c r="BA450" s="2" t="n"/>
      <c r="BB450" s="2" t="n"/>
      <c r="BC450" s="2" t="n"/>
      <c r="BD450" s="2" t="n"/>
      <c r="BE450" s="2" t="n"/>
      <c r="BF450" s="2" t="n"/>
      <c r="BG450" s="2" t="n"/>
      <c r="BH450" s="2" t="n"/>
      <c r="BI450" s="8" t="n"/>
      <c r="BJ450" s="2" t="n"/>
      <c r="BK450" s="2" t="n"/>
      <c r="BL450" s="2" t="n"/>
      <c r="BM450" s="2" t="n"/>
      <c r="BN450" s="2" t="n"/>
      <c r="BO450" s="2" t="n"/>
      <c r="BP450" s="143" t="n"/>
      <c r="BV450" s="144" t="n"/>
      <c r="DU450" s="144" t="n"/>
      <c r="DV450" s="2" t="n"/>
      <c r="DW450" s="2" t="n"/>
      <c r="DX450" s="2" t="n"/>
      <c r="DY450" s="2" t="n"/>
      <c r="DZ450" s="2" t="n"/>
      <c r="EA450" s="2" t="n"/>
      <c r="EB450" s="2" t="n"/>
      <c r="EC450" s="2" t="n"/>
    </row>
    <row r="451" ht="6.75" customHeight="1" s="118">
      <c r="A451" s="2" t="n"/>
      <c r="B451" s="2" t="n"/>
      <c r="C451" s="2" t="n"/>
      <c r="D451" s="2" t="n"/>
      <c r="E451" s="146" t="n"/>
      <c r="F451" s="147" t="n"/>
      <c r="G451" s="147" t="n"/>
      <c r="H451" s="147" t="n"/>
      <c r="I451" s="147" t="n"/>
      <c r="J451" s="147" t="n"/>
      <c r="K451" s="148" t="n"/>
      <c r="L451" s="146" t="n"/>
      <c r="M451" s="147" t="n"/>
      <c r="N451" s="147" t="n"/>
      <c r="O451" s="147" t="n"/>
      <c r="P451" s="20" t="n"/>
      <c r="Q451" s="20" t="n"/>
      <c r="R451" s="20" t="n"/>
      <c r="S451" s="20" t="n"/>
      <c r="T451" s="20" t="n"/>
      <c r="U451" s="20" t="n"/>
      <c r="V451" s="20" t="n"/>
      <c r="W451" s="20" t="n"/>
      <c r="X451" s="39" t="n"/>
      <c r="Y451" s="16" t="n"/>
      <c r="Z451" s="14" t="n"/>
      <c r="AA451" s="14" t="n"/>
      <c r="AB451" s="14" t="n"/>
      <c r="AC451" s="14" t="n"/>
      <c r="AD451" s="14" t="n"/>
      <c r="AE451" s="14" t="n"/>
      <c r="AF451" s="14" t="n"/>
      <c r="AG451" s="14" t="n"/>
      <c r="AH451" s="14" t="n"/>
      <c r="AI451" s="14" t="n"/>
      <c r="AJ451" s="14" t="n"/>
      <c r="AK451" s="14" t="n"/>
      <c r="AL451" s="14" t="n"/>
      <c r="AM451" s="14" t="n"/>
      <c r="AN451" s="14" t="n"/>
      <c r="AO451" s="14" t="n"/>
      <c r="AP451" s="14" t="n"/>
      <c r="AQ451" s="14" t="n"/>
      <c r="AR451" s="14" t="n"/>
      <c r="AS451" s="14" t="n"/>
      <c r="AT451" s="14" t="n"/>
      <c r="AU451" s="14" t="n"/>
      <c r="AV451" s="14" t="n"/>
      <c r="AW451" s="14" t="n"/>
      <c r="AX451" s="14" t="n"/>
      <c r="AY451" s="14" t="n"/>
      <c r="AZ451" s="14" t="n"/>
      <c r="BA451" s="14" t="n"/>
      <c r="BB451" s="14" t="n"/>
      <c r="BC451" s="14" t="n"/>
      <c r="BD451" s="14" t="n"/>
      <c r="BE451" s="14" t="n"/>
      <c r="BF451" s="14" t="n"/>
      <c r="BG451" s="14" t="n"/>
      <c r="BH451" s="14" t="n"/>
      <c r="BI451" s="15" t="n"/>
      <c r="BJ451" s="2" t="n"/>
      <c r="BK451" s="2" t="n"/>
      <c r="BL451" s="2" t="n"/>
      <c r="BM451" s="2" t="n"/>
      <c r="BN451" s="2" t="n"/>
      <c r="BO451" s="2" t="n"/>
      <c r="BP451" s="146" t="n"/>
      <c r="BQ451" s="147" t="n"/>
      <c r="BR451" s="147" t="n"/>
      <c r="BS451" s="147" t="n"/>
      <c r="BT451" s="147" t="n"/>
      <c r="BU451" s="147" t="n"/>
      <c r="BV451" s="148" t="n"/>
      <c r="BW451" s="147" t="n"/>
      <c r="BX451" s="147" t="n"/>
      <c r="BY451" s="147" t="n"/>
      <c r="BZ451" s="147" t="n"/>
      <c r="CA451" s="147" t="n"/>
      <c r="CB451" s="147" t="n"/>
      <c r="CC451" s="147" t="n"/>
      <c r="CD451" s="147" t="n"/>
      <c r="CE451" s="147" t="n"/>
      <c r="CF451" s="147" t="n"/>
      <c r="CG451" s="147" t="n"/>
      <c r="CH451" s="147" t="n"/>
      <c r="CI451" s="147" t="n"/>
      <c r="CJ451" s="147" t="n"/>
      <c r="CK451" s="147" t="n"/>
      <c r="CL451" s="147" t="n"/>
      <c r="CM451" s="147" t="n"/>
      <c r="CN451" s="147" t="n"/>
      <c r="CO451" s="147" t="n"/>
      <c r="CP451" s="147" t="n"/>
      <c r="CQ451" s="147" t="n"/>
      <c r="CR451" s="147" t="n"/>
      <c r="CS451" s="147" t="n"/>
      <c r="CT451" s="147" t="n"/>
      <c r="CU451" s="147" t="n"/>
      <c r="CV451" s="147" t="n"/>
      <c r="CW451" s="147" t="n"/>
      <c r="CX451" s="147" t="n"/>
      <c r="CY451" s="147" t="n"/>
      <c r="CZ451" s="147" t="n"/>
      <c r="DA451" s="147" t="n"/>
      <c r="DB451" s="147" t="n"/>
      <c r="DC451" s="147" t="n"/>
      <c r="DD451" s="147" t="n"/>
      <c r="DE451" s="147" t="n"/>
      <c r="DF451" s="147" t="n"/>
      <c r="DG451" s="147" t="n"/>
      <c r="DH451" s="147" t="n"/>
      <c r="DI451" s="147" t="n"/>
      <c r="DJ451" s="147" t="n"/>
      <c r="DK451" s="147" t="n"/>
      <c r="DL451" s="147" t="n"/>
      <c r="DM451" s="147" t="n"/>
      <c r="DN451" s="147" t="n"/>
      <c r="DO451" s="147" t="n"/>
      <c r="DP451" s="147" t="n"/>
      <c r="DQ451" s="147" t="n"/>
      <c r="DR451" s="147" t="n"/>
      <c r="DS451" s="147" t="n"/>
      <c r="DT451" s="147" t="n"/>
      <c r="DU451" s="148" t="n"/>
      <c r="DV451" s="2" t="n"/>
      <c r="DW451" s="2" t="n"/>
      <c r="DX451" s="2" t="n"/>
      <c r="DY451" s="2" t="n"/>
      <c r="DZ451" s="2" t="n"/>
      <c r="EA451" s="2" t="n"/>
      <c r="EB451" s="2" t="n"/>
      <c r="EC451" s="2" t="n"/>
    </row>
    <row r="452" ht="6.75" customHeight="1" s="118">
      <c r="A452" s="2" t="n"/>
      <c r="B452" s="2" t="n"/>
      <c r="C452" s="2" t="n"/>
      <c r="D452" s="2" t="n"/>
      <c r="E452" s="46" t="n"/>
      <c r="F452" s="46" t="n"/>
      <c r="G452" s="46" t="n"/>
      <c r="H452" s="46" t="n"/>
      <c r="I452" s="46" t="n"/>
      <c r="J452" s="46" t="n"/>
      <c r="K452" s="46" t="n"/>
      <c r="L452" s="18" t="n"/>
      <c r="M452" s="18" t="n"/>
      <c r="N452" s="18" t="n"/>
      <c r="O452" s="5" t="n"/>
      <c r="P452" s="5" t="n"/>
      <c r="Q452" s="5" t="n"/>
      <c r="R452" s="5" t="n"/>
      <c r="S452" s="5" t="n"/>
      <c r="T452" s="5" t="n"/>
      <c r="U452" s="5" t="n"/>
      <c r="V452" s="5" t="n"/>
      <c r="W452" s="5" t="n"/>
      <c r="X452" s="5" t="n"/>
      <c r="Y452" s="5" t="n"/>
      <c r="Z452" s="5" t="n"/>
      <c r="AA452" s="5" t="n"/>
      <c r="AB452" s="5" t="n"/>
      <c r="AC452" s="5" t="n"/>
      <c r="AD452" s="5" t="n"/>
      <c r="AE452" s="5" t="n"/>
      <c r="AF452" s="5" t="n"/>
      <c r="AG452" s="5" t="n"/>
      <c r="AH452" s="5" t="n"/>
      <c r="AI452" s="5" t="n"/>
      <c r="AJ452" s="5" t="n"/>
      <c r="AK452" s="5" t="n"/>
      <c r="AL452" s="5" t="n"/>
      <c r="AM452" s="5" t="n"/>
      <c r="AN452" s="5" t="n"/>
      <c r="AO452" s="5" t="n"/>
      <c r="AP452" s="5" t="n"/>
      <c r="AQ452" s="5" t="n"/>
      <c r="AR452" s="5" t="n"/>
      <c r="AS452" s="5" t="n"/>
      <c r="AT452" s="5" t="n"/>
      <c r="AU452" s="5" t="n"/>
      <c r="AV452" s="5" t="n"/>
      <c r="AW452" s="5" t="n"/>
      <c r="AX452" s="5" t="n"/>
      <c r="AY452" s="5" t="n"/>
      <c r="AZ452" s="5" t="n"/>
      <c r="BA452" s="5" t="n"/>
      <c r="BB452" s="5" t="n"/>
      <c r="BC452" s="5" t="n"/>
      <c r="BD452" s="5" t="n"/>
      <c r="BE452" s="5" t="n"/>
      <c r="BF452" s="5" t="n"/>
      <c r="BG452" s="5" t="n"/>
      <c r="BH452" s="5" t="n"/>
      <c r="BI452" s="2" t="n"/>
      <c r="BJ452" s="2" t="n"/>
      <c r="BK452" s="2" t="n"/>
      <c r="BL452" s="2" t="n"/>
      <c r="BM452" s="2" t="n"/>
      <c r="BN452" s="2" t="n"/>
      <c r="BO452" s="2" t="n"/>
      <c r="BP452" s="2" t="n"/>
      <c r="BQ452" s="2" t="n"/>
      <c r="BR452" s="2" t="n"/>
      <c r="BS452" s="2" t="n"/>
      <c r="BT452" s="2" t="n"/>
      <c r="BU452" s="2" t="n"/>
      <c r="BV452" s="2" t="n"/>
      <c r="BW452" s="2" t="n"/>
      <c r="BX452" s="2" t="n"/>
      <c r="BY452" s="2" t="n"/>
      <c r="BZ452" s="2" t="n"/>
      <c r="CA452" s="2" t="n"/>
      <c r="CB452" s="2" t="n"/>
      <c r="CC452" s="2" t="n"/>
      <c r="CD452" s="2" t="n"/>
      <c r="CE452" s="2" t="n"/>
      <c r="CF452" s="2" t="n"/>
      <c r="CG452" s="2" t="n"/>
      <c r="CH452" s="2" t="n"/>
      <c r="CI452" s="2" t="n"/>
      <c r="CJ452" s="2" t="n"/>
      <c r="CK452" s="2" t="n"/>
      <c r="CL452" s="2" t="n"/>
      <c r="CM452" s="2" t="n"/>
      <c r="CN452" s="2" t="n"/>
      <c r="CO452" s="2" t="n"/>
      <c r="CP452" s="2" t="n"/>
      <c r="CQ452" s="2" t="n"/>
      <c r="CR452" s="2" t="n"/>
      <c r="CS452" s="2" t="n"/>
      <c r="CT452" s="2" t="n"/>
      <c r="CU452" s="2" t="n"/>
      <c r="CV452" s="2" t="n"/>
      <c r="CW452" s="2" t="n"/>
      <c r="CX452" s="2" t="n"/>
      <c r="CY452" s="2" t="n"/>
      <c r="CZ452" s="2" t="n"/>
      <c r="DA452" s="2" t="n"/>
      <c r="DB452" s="2" t="n"/>
      <c r="DC452" s="2" t="n"/>
      <c r="DD452" s="2" t="n"/>
      <c r="DE452" s="2" t="n"/>
      <c r="DF452" s="2" t="n"/>
      <c r="DG452" s="2" t="n"/>
      <c r="DH452" s="2" t="n"/>
      <c r="DI452" s="2" t="n"/>
      <c r="DJ452" s="2" t="n"/>
      <c r="DK452" s="2" t="n"/>
      <c r="DL452" s="2" t="n"/>
      <c r="DM452" s="2" t="n"/>
      <c r="DN452" s="2" t="n"/>
      <c r="DO452" s="2" t="n"/>
      <c r="DP452" s="2" t="n"/>
      <c r="DQ452" s="2" t="n"/>
      <c r="DR452" s="2" t="n"/>
      <c r="DS452" s="2" t="n"/>
      <c r="DT452" s="2" t="n"/>
      <c r="DU452" s="2" t="n"/>
      <c r="DV452" s="2" t="n"/>
      <c r="DW452" s="2" t="n"/>
      <c r="DX452" s="2" t="n"/>
      <c r="DY452" s="2" t="n"/>
      <c r="DZ452" s="2" t="n"/>
      <c r="EA452" s="2" t="n"/>
      <c r="EB452" s="2" t="n"/>
      <c r="EC452" s="2" t="n"/>
    </row>
    <row r="453" ht="6.75" customHeight="1" s="118">
      <c r="A453" s="2" t="n"/>
      <c r="B453" s="2" t="n"/>
      <c r="C453" s="2" t="n"/>
      <c r="D453" s="2" t="n"/>
      <c r="E453" s="43" t="n"/>
      <c r="F453" s="43" t="n"/>
      <c r="G453" s="43" t="n"/>
      <c r="H453" s="43" t="n"/>
      <c r="I453" s="43" t="n"/>
      <c r="J453" s="43" t="n"/>
      <c r="K453" s="43"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c r="AR453" s="2" t="n"/>
      <c r="AS453" s="2" t="n"/>
      <c r="AT453" s="2" t="n"/>
      <c r="AU453" s="2" t="n"/>
      <c r="AV453" s="2" t="n"/>
      <c r="AW453" s="2" t="n"/>
      <c r="AX453" s="2" t="n"/>
      <c r="AY453" s="2" t="n"/>
      <c r="AZ453" s="2" t="n"/>
      <c r="BA453" s="2" t="n"/>
      <c r="BB453" s="2" t="n"/>
      <c r="BC453" s="2" t="n"/>
      <c r="BD453" s="2" t="n"/>
      <c r="BE453" s="2" t="n"/>
      <c r="BF453" s="2" t="n"/>
      <c r="BG453" s="2" t="n"/>
      <c r="BH453" s="2" t="n"/>
      <c r="BI453" s="2" t="n"/>
      <c r="BJ453" s="2" t="n"/>
      <c r="BK453" s="2" t="n"/>
      <c r="BL453" s="2" t="n"/>
      <c r="BM453" s="2" t="n"/>
      <c r="BN453" s="2" t="n"/>
      <c r="BO453" s="2" t="n"/>
      <c r="BP453" s="2" t="n"/>
      <c r="BQ453" s="2" t="n"/>
      <c r="BR453" s="2" t="n"/>
      <c r="BS453" s="2" t="n"/>
      <c r="BT453" s="2" t="n"/>
      <c r="BU453" s="2" t="n"/>
      <c r="BV453" s="2" t="n"/>
      <c r="BW453" s="2" t="n"/>
      <c r="BX453" s="2" t="n"/>
      <c r="BY453" s="2" t="n"/>
      <c r="BZ453" s="2" t="n"/>
      <c r="CA453" s="2" t="n"/>
      <c r="CB453" s="2" t="n"/>
      <c r="CC453" s="2" t="n"/>
      <c r="CD453" s="2" t="n"/>
      <c r="CE453" s="2" t="n"/>
      <c r="CF453" s="2" t="n"/>
      <c r="CG453" s="2" t="n"/>
      <c r="CH453" s="2" t="n"/>
      <c r="CI453" s="2" t="n"/>
      <c r="CJ453" s="51" t="inlineStr">
        <is>
          <t xml:space="preserve">    (近畿高等学校統一用紙　  その２ 　  令和７年度改定)　</t>
        </is>
      </c>
      <c r="DV453" s="2" t="n"/>
      <c r="DW453" s="2" t="n"/>
      <c r="DX453" s="2" t="n"/>
      <c r="DY453" s="2" t="n"/>
      <c r="DZ453" s="2" t="n"/>
      <c r="EA453" s="2" t="n"/>
      <c r="EB453" s="2" t="n"/>
      <c r="EC453" s="2" t="n"/>
    </row>
    <row r="454" ht="6.75" customHeight="1" s="118">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c r="AR454" s="2" t="n"/>
      <c r="AS454" s="2" t="n"/>
      <c r="AT454" s="2" t="n"/>
      <c r="AU454" s="2" t="n"/>
      <c r="AV454" s="2" t="n"/>
      <c r="AW454" s="2" t="n"/>
      <c r="AX454" s="2" t="n"/>
      <c r="AY454" s="2" t="n"/>
      <c r="AZ454" s="2" t="n"/>
      <c r="BA454" s="2" t="n"/>
      <c r="BB454" s="2" t="n"/>
      <c r="BC454" s="2" t="n"/>
      <c r="BD454" s="2" t="n"/>
      <c r="BE454" s="2" t="n"/>
      <c r="BF454" s="2" t="n"/>
      <c r="BG454" s="2" t="n"/>
      <c r="BH454" s="2" t="n"/>
      <c r="BI454" s="2" t="n"/>
      <c r="BJ454" s="2" t="n"/>
      <c r="BK454" s="2" t="n"/>
      <c r="BL454" s="2" t="n"/>
      <c r="BM454" s="2" t="n"/>
      <c r="BN454" s="2" t="n"/>
      <c r="BO454" s="2" t="n"/>
      <c r="BP454" s="2" t="n"/>
      <c r="BQ454" s="2" t="n"/>
      <c r="BR454" s="2" t="n"/>
      <c r="BS454" s="2" t="n"/>
      <c r="BT454" s="2" t="n"/>
      <c r="BU454" s="2" t="n"/>
      <c r="BV454" s="2" t="n"/>
      <c r="BW454" s="2" t="n"/>
      <c r="BX454" s="2" t="n"/>
      <c r="BY454" s="2" t="n"/>
      <c r="BZ454" s="2" t="n"/>
      <c r="CA454" s="2" t="n"/>
      <c r="CB454" s="2" t="n"/>
      <c r="CC454" s="2" t="n"/>
      <c r="CD454" s="2" t="n"/>
      <c r="CE454" s="2" t="n"/>
      <c r="CF454" s="2" t="n"/>
      <c r="CG454" s="2" t="n"/>
      <c r="CH454" s="2" t="n"/>
      <c r="CI454" s="2" t="n"/>
      <c r="DV454" s="2" t="n"/>
      <c r="DW454" s="2" t="n"/>
      <c r="DX454" s="2" t="n"/>
      <c r="DY454" s="2" t="n"/>
      <c r="DZ454" s="2" t="n"/>
      <c r="EA454" s="2" t="n"/>
      <c r="EB454" s="2" t="n"/>
      <c r="EC454" s="2" t="n"/>
    </row>
    <row r="455" ht="6.75" customHeight="1" s="118">
      <c r="A455" s="2" t="n"/>
      <c r="B455" s="2" t="n"/>
      <c r="C455" s="3" t="n"/>
      <c r="D455" s="3" t="n"/>
      <c r="E455" s="3" t="n"/>
      <c r="F455" s="3" t="n"/>
      <c r="G455" s="3" t="n"/>
      <c r="H455" s="3" t="n"/>
      <c r="I455" s="3" t="n"/>
      <c r="J455" s="3" t="n"/>
      <c r="K455" s="3" t="n"/>
      <c r="L455" s="3" t="n"/>
      <c r="M455" s="3" t="n"/>
      <c r="N455" s="3" t="n"/>
      <c r="O455" s="3" t="n"/>
      <c r="P455" s="3" t="n"/>
      <c r="Q455" s="3" t="n"/>
      <c r="R455" s="3" t="n"/>
      <c r="S455" s="3" t="n"/>
      <c r="T455" s="3" t="n"/>
      <c r="U455" s="3" t="n"/>
      <c r="V455" s="3" t="n"/>
      <c r="W455" s="3" t="n"/>
      <c r="X455" s="3" t="n"/>
      <c r="Y455" s="3" t="n"/>
      <c r="Z455" s="3" t="n"/>
      <c r="AA455" s="3" t="n"/>
      <c r="AB455" s="3" t="n"/>
      <c r="AC455" s="3" t="n"/>
      <c r="AD455" s="3" t="n"/>
      <c r="AE455" s="3" t="n"/>
      <c r="AF455" s="3" t="n"/>
      <c r="AG455" s="3" t="n"/>
      <c r="AH455" s="3" t="n"/>
      <c r="AI455" s="3" t="n"/>
      <c r="AJ455" s="3" t="n"/>
      <c r="AK455" s="3" t="n"/>
      <c r="AL455" s="3" t="n"/>
      <c r="AM455" s="3" t="n"/>
      <c r="AN455" s="3" t="n"/>
      <c r="AO455" s="3" t="n"/>
      <c r="AP455" s="3" t="n"/>
      <c r="AQ455" s="3" t="n"/>
      <c r="AR455" s="3" t="n"/>
      <c r="AS455" s="2" t="n"/>
      <c r="AT455" s="2" t="n"/>
      <c r="AU455" s="2" t="n"/>
      <c r="AV455" s="2" t="n"/>
      <c r="AW455" s="2" t="n"/>
      <c r="AX455" s="2" t="n"/>
      <c r="AY455" s="2" t="n"/>
      <c r="AZ455" s="2" t="n"/>
      <c r="BA455" s="2" t="n"/>
      <c r="BB455" s="2" t="n"/>
      <c r="BC455" s="2" t="n"/>
      <c r="BD455" s="2" t="n"/>
      <c r="BE455" s="2" t="n"/>
      <c r="BF455" s="2" t="n"/>
      <c r="BG455" s="2" t="n"/>
      <c r="BH455" s="2" t="n"/>
      <c r="BI455" s="2" t="n"/>
      <c r="BJ455" s="2" t="n"/>
      <c r="BK455" s="2" t="n"/>
      <c r="BL455" s="2" t="n"/>
      <c r="BM455" s="2" t="n"/>
      <c r="BN455" s="2" t="n"/>
      <c r="BO455" s="2" t="n"/>
      <c r="BP455" s="2" t="n"/>
      <c r="BQ455" s="2" t="n"/>
      <c r="BR455" s="2" t="n"/>
      <c r="BS455" s="2" t="n"/>
      <c r="BT455" s="2" t="n"/>
      <c r="BU455" s="2" t="n"/>
      <c r="BV455" s="2" t="n"/>
      <c r="BW455" s="2" t="n"/>
      <c r="BX455" s="2" t="n"/>
      <c r="BY455" s="2" t="n"/>
      <c r="BZ455" s="2" t="n"/>
      <c r="CA455" s="2" t="n"/>
      <c r="CB455" s="2" t="n"/>
      <c r="CC455" s="2" t="n"/>
      <c r="CD455" s="2" t="n"/>
      <c r="CE455" s="2" t="n"/>
      <c r="CF455" s="2" t="n"/>
      <c r="CG455" s="2" t="n"/>
      <c r="CH455" s="2" t="n"/>
      <c r="CI455" s="2" t="n"/>
      <c r="CJ455" s="2" t="n"/>
      <c r="CK455" s="2" t="n"/>
      <c r="CL455" s="2" t="n"/>
      <c r="CM455" s="2" t="n"/>
      <c r="CN455" s="2" t="n"/>
      <c r="CO455" s="2" t="n"/>
      <c r="CP455" s="2" t="n"/>
      <c r="CQ455" s="2" t="n"/>
      <c r="CR455" s="2" t="n"/>
      <c r="CS455" s="2" t="n"/>
      <c r="CT455" s="2" t="n"/>
      <c r="CU455" s="2" t="n"/>
      <c r="CV455" s="2" t="n"/>
      <c r="CW455" s="2" t="n"/>
      <c r="CX455" s="2" t="n"/>
      <c r="CY455" s="2" t="n"/>
      <c r="CZ455" s="2" t="n"/>
      <c r="DA455" s="2" t="n"/>
      <c r="DB455" s="2" t="n"/>
      <c r="DC455" s="2" t="n"/>
      <c r="DD455" s="2" t="n"/>
      <c r="DE455" s="2" t="n"/>
      <c r="DF455" s="2" t="n"/>
      <c r="DG455" s="2" t="n"/>
      <c r="DH455" s="2" t="n"/>
      <c r="DI455" s="2" t="n"/>
      <c r="DJ455" s="2" t="n"/>
      <c r="DK455" s="2" t="n"/>
      <c r="DL455" s="2" t="n"/>
      <c r="DM455" s="2" t="n"/>
      <c r="DN455" s="2" t="n"/>
      <c r="DO455" s="2" t="n"/>
      <c r="DP455" s="2" t="n"/>
      <c r="DQ455" s="2" t="n"/>
      <c r="DR455" s="2" t="n"/>
      <c r="DS455" s="2" t="n"/>
      <c r="DT455" s="2" t="n"/>
      <c r="DU455" s="2" t="n"/>
      <c r="DV455" s="2" t="n"/>
      <c r="DW455" s="2" t="n"/>
      <c r="DX455" s="2" t="n"/>
      <c r="DY455" s="2" t="n"/>
      <c r="DZ455" s="2" t="n"/>
      <c r="EA455" s="2" t="n"/>
      <c r="EB455" s="2" t="n"/>
      <c r="EC455" s="2" t="n"/>
    </row>
    <row r="456" ht="6.75" customHeight="1" s="118">
      <c r="A456" s="2" t="n"/>
      <c r="B456" s="2" t="n"/>
      <c r="C456" s="3" t="n"/>
      <c r="D456" s="3" t="n"/>
      <c r="E456" s="3" t="n"/>
      <c r="F456" s="3" t="n"/>
      <c r="G456" s="3" t="n"/>
      <c r="H456" s="3" t="n"/>
      <c r="I456" s="3" t="n"/>
      <c r="J456" s="3" t="n"/>
      <c r="K456" s="3" t="n"/>
      <c r="L456" s="3" t="n"/>
      <c r="M456" s="3" t="n"/>
      <c r="N456" s="3" t="n"/>
      <c r="O456" s="3" t="n"/>
      <c r="P456" s="3" t="n"/>
      <c r="Q456" s="3" t="n"/>
      <c r="R456" s="3" t="n"/>
      <c r="S456" s="3" t="n"/>
      <c r="T456" s="3" t="n"/>
      <c r="U456" s="3" t="n"/>
      <c r="V456" s="3" t="n"/>
      <c r="W456" s="3" t="n"/>
      <c r="X456" s="3" t="n"/>
      <c r="Y456" s="3" t="n"/>
      <c r="Z456" s="3" t="n"/>
      <c r="AA456" s="3" t="n"/>
      <c r="AB456" s="3" t="n"/>
      <c r="AC456" s="3" t="n"/>
      <c r="AD456" s="3" t="n"/>
      <c r="AE456" s="3" t="n"/>
      <c r="AF456" s="3" t="n"/>
      <c r="AG456" s="3" t="n"/>
      <c r="AH456" s="3" t="n"/>
      <c r="AI456" s="3" t="n"/>
      <c r="AJ456" s="3" t="n"/>
      <c r="AK456" s="3" t="n"/>
      <c r="AL456" s="3" t="n"/>
      <c r="AM456" s="3" t="n"/>
      <c r="AN456" s="3" t="n"/>
      <c r="AO456" s="3" t="n"/>
      <c r="AP456" s="3" t="n"/>
      <c r="AQ456" s="3" t="n"/>
      <c r="AR456" s="3" t="n"/>
      <c r="AS456" s="2" t="n"/>
      <c r="AT456" s="2" t="n"/>
      <c r="AU456" s="2" t="n"/>
      <c r="AV456" s="2" t="n"/>
      <c r="AW456" s="2" t="n"/>
      <c r="AX456" s="2" t="n"/>
      <c r="AY456" s="2" t="n"/>
      <c r="AZ456" s="2" t="n"/>
      <c r="BA456" s="2" t="n"/>
      <c r="BB456" s="2" t="n"/>
      <c r="BC456" s="2" t="n"/>
      <c r="BD456" s="2" t="n"/>
      <c r="BE456" s="2" t="n"/>
      <c r="BF456" s="2" t="n"/>
      <c r="BG456" s="2" t="n"/>
      <c r="BH456" s="2" t="n"/>
      <c r="BI456" s="2" t="n"/>
      <c r="BJ456" s="2" t="n"/>
      <c r="BK456" s="2" t="n"/>
      <c r="BL456" s="2" t="n"/>
      <c r="BM456" s="2" t="n"/>
      <c r="BN456" s="2" t="n"/>
      <c r="BO456" s="2" t="n"/>
      <c r="BP456" s="2" t="n"/>
      <c r="BQ456" s="2" t="n"/>
      <c r="BR456" s="2" t="n"/>
      <c r="BS456" s="2" t="n"/>
      <c r="BT456" s="2" t="n"/>
      <c r="BU456" s="2" t="n"/>
      <c r="BV456" s="2" t="n"/>
      <c r="BW456" s="2" t="n"/>
      <c r="BX456" s="2" t="n"/>
      <c r="BY456" s="2" t="n"/>
      <c r="BZ456" s="2" t="n"/>
      <c r="CA456" s="2" t="n"/>
      <c r="CB456" s="2" t="n"/>
      <c r="CC456" s="2" t="n"/>
      <c r="CD456" s="2" t="n"/>
      <c r="CE456" s="2" t="n"/>
      <c r="CF456" s="2" t="n"/>
      <c r="CG456" s="2" t="n"/>
      <c r="CH456" s="2" t="n"/>
      <c r="CI456" s="2" t="n"/>
      <c r="CJ456" s="2" t="n"/>
      <c r="CK456" s="2" t="n"/>
      <c r="CL456" s="2" t="n"/>
      <c r="CM456" s="2" t="n"/>
      <c r="CN456" s="2" t="n"/>
      <c r="CO456" s="2" t="n"/>
      <c r="CP456" s="2" t="n"/>
      <c r="CQ456" s="2" t="n"/>
      <c r="CR456" s="2" t="n"/>
      <c r="CS456" s="2" t="n"/>
      <c r="CT456" s="2" t="n"/>
      <c r="CU456" s="2" t="n"/>
      <c r="CV456" s="2" t="n"/>
      <c r="CW456" s="2" t="n"/>
      <c r="CX456" s="2" t="n"/>
      <c r="CY456" s="2" t="n"/>
      <c r="CZ456" s="2" t="n"/>
      <c r="DA456" s="2" t="n"/>
      <c r="DB456" s="2" t="n"/>
      <c r="DC456" s="2" t="n"/>
      <c r="DD456" s="2" t="n"/>
      <c r="DE456" s="2" t="n"/>
      <c r="DF456" s="2" t="n"/>
      <c r="DG456" s="2" t="n"/>
      <c r="DH456" s="2" t="n"/>
      <c r="DI456" s="2" t="n"/>
      <c r="DJ456" s="2" t="n"/>
      <c r="DK456" s="2" t="n"/>
      <c r="DL456" s="2" t="n"/>
      <c r="DM456" s="2" t="n"/>
      <c r="DN456" s="2" t="n"/>
      <c r="DO456" s="2" t="n"/>
      <c r="DP456" s="2" t="n"/>
      <c r="DQ456" s="2" t="n"/>
      <c r="DR456" s="2" t="n"/>
      <c r="DS456" s="2" t="n"/>
      <c r="DT456" s="2" t="n"/>
      <c r="DU456" s="2" t="n"/>
      <c r="DV456" s="2" t="n"/>
      <c r="DW456" s="2" t="n"/>
      <c r="DX456" s="2" t="n"/>
      <c r="DY456" s="2" t="n"/>
      <c r="DZ456" s="2" t="n"/>
      <c r="EA456" s="2" t="n"/>
      <c r="EB456" s="2" t="n"/>
      <c r="EC456" s="2" t="n"/>
    </row>
    <row r="457" ht="6.75" customHeight="1" s="118">
      <c r="A457" s="2" t="n"/>
      <c r="B457" s="2" t="n"/>
      <c r="C457" s="3" t="n"/>
      <c r="D457" s="3" t="n"/>
      <c r="E457" s="3" t="n"/>
      <c r="F457" s="3" t="n"/>
      <c r="G457" s="3" t="n"/>
      <c r="H457" s="3" t="n"/>
      <c r="I457" s="3" t="n"/>
      <c r="J457" s="3" t="n"/>
      <c r="K457" s="3" t="n"/>
      <c r="L457" s="3" t="n"/>
      <c r="M457" s="3" t="n"/>
      <c r="N457" s="3" t="n"/>
      <c r="O457" s="3" t="n"/>
      <c r="P457" s="3" t="n"/>
      <c r="Q457" s="3" t="n"/>
      <c r="R457" s="3" t="n"/>
      <c r="S457" s="3" t="n"/>
      <c r="T457" s="3" t="n"/>
      <c r="U457" s="3" t="n"/>
      <c r="V457" s="3" t="n"/>
      <c r="W457" s="3" t="n"/>
      <c r="X457" s="3" t="n"/>
      <c r="Y457" s="3" t="n"/>
      <c r="Z457" s="3" t="n"/>
      <c r="AA457" s="3" t="n"/>
      <c r="AB457" s="3" t="n"/>
      <c r="AC457" s="3" t="n"/>
      <c r="AD457" s="3" t="n"/>
      <c r="AE457" s="3" t="n"/>
      <c r="AF457" s="3" t="n"/>
      <c r="AG457" s="3" t="n"/>
      <c r="AH457" s="3" t="n"/>
      <c r="AI457" s="3" t="n"/>
      <c r="AJ457" s="3" t="n"/>
      <c r="AK457" s="3" t="n"/>
      <c r="AL457" s="3" t="n"/>
      <c r="AM457" s="3" t="n"/>
      <c r="AN457" s="3" t="n"/>
      <c r="AO457" s="3" t="n"/>
      <c r="AP457" s="3" t="n"/>
      <c r="AQ457" s="3" t="n"/>
      <c r="AR457" s="3" t="n"/>
      <c r="AS457" s="2" t="n"/>
      <c r="AT457" s="2" t="n"/>
      <c r="AU457" s="2" t="n"/>
      <c r="AV457" s="2" t="n"/>
      <c r="AW457" s="2" t="n"/>
      <c r="AX457" s="2" t="n"/>
      <c r="AY457" s="2" t="n"/>
      <c r="AZ457" s="2" t="n"/>
      <c r="BA457" s="2" t="n"/>
      <c r="BB457" s="2" t="n"/>
      <c r="BC457" s="2" t="n"/>
      <c r="BD457" s="2" t="n"/>
      <c r="BE457" s="2" t="n"/>
      <c r="BF457" s="2" t="n"/>
      <c r="BG457" s="2" t="n"/>
      <c r="BH457" s="2" t="n"/>
      <c r="BI457" s="2" t="n"/>
      <c r="BJ457" s="2" t="n"/>
      <c r="BK457" s="2" t="n"/>
      <c r="BL457" s="2" t="n"/>
      <c r="BM457" s="2" t="n"/>
      <c r="BN457" s="2" t="n"/>
      <c r="BO457" s="2" t="n"/>
      <c r="BP457" s="2" t="n"/>
      <c r="BQ457" s="2" t="n"/>
      <c r="BR457" s="2" t="n"/>
      <c r="BS457" s="2" t="n"/>
      <c r="BT457" s="2" t="n"/>
      <c r="BU457" s="2" t="n"/>
      <c r="BV457" s="2" t="n"/>
      <c r="BW457" s="2" t="n"/>
      <c r="BX457" s="2" t="n"/>
      <c r="BY457" s="2" t="n"/>
      <c r="BZ457" s="2" t="n"/>
      <c r="CA457" s="2" t="n"/>
      <c r="CB457" s="2" t="n"/>
      <c r="CC457" s="2" t="n"/>
      <c r="CD457" s="2" t="n"/>
      <c r="CE457" s="2" t="n"/>
      <c r="CF457" s="2" t="n"/>
      <c r="CG457" s="2" t="n"/>
      <c r="CH457" s="2" t="n"/>
      <c r="CI457" s="2" t="n"/>
      <c r="CJ457" s="2" t="n"/>
      <c r="CK457" s="2" t="n"/>
      <c r="CL457" s="2" t="n"/>
      <c r="CM457" s="2" t="n"/>
      <c r="CN457" s="2" t="n"/>
      <c r="CO457" s="2" t="n"/>
      <c r="CP457" s="2" t="n"/>
      <c r="CQ457" s="2" t="n"/>
      <c r="CR457" s="2" t="n"/>
      <c r="CS457" s="2" t="n"/>
      <c r="CT457" s="2" t="n"/>
      <c r="CU457" s="2" t="n"/>
      <c r="CV457" s="2" t="n"/>
      <c r="CW457" s="2" t="n"/>
      <c r="CX457" s="2" t="n"/>
      <c r="CY457" s="2" t="n"/>
      <c r="CZ457" s="2" t="n"/>
      <c r="DA457" s="2" t="n"/>
      <c r="DB457" s="2" t="n"/>
      <c r="DC457" s="2" t="n"/>
      <c r="DD457" s="2" t="n"/>
      <c r="DE457" s="2" t="n"/>
      <c r="DF457" s="2" t="n"/>
      <c r="DG457" s="2" t="n"/>
      <c r="DH457" s="2" t="n"/>
      <c r="DI457" s="2" t="n"/>
      <c r="DJ457" s="2" t="n"/>
      <c r="DK457" s="2" t="n"/>
      <c r="DL457" s="2" t="n"/>
      <c r="DM457" s="2" t="n"/>
      <c r="DN457" s="2" t="n"/>
      <c r="DO457" s="2" t="n"/>
      <c r="DP457" s="2" t="n"/>
      <c r="DQ457" s="2" t="n"/>
      <c r="DR457" s="2" t="n"/>
      <c r="DS457" s="2" t="n"/>
      <c r="DT457" s="2" t="n"/>
      <c r="DU457" s="2" t="n"/>
      <c r="DV457" s="2" t="n"/>
      <c r="DW457" s="2" t="n"/>
      <c r="DX457" s="2" t="n"/>
      <c r="DY457" s="2" t="n"/>
      <c r="DZ457" s="2" t="n"/>
      <c r="EA457" s="2" t="n"/>
      <c r="EB457" s="2" t="n"/>
      <c r="EC457" s="2" t="n"/>
    </row>
    <row r="458" ht="6.75" customHeight="1" s="118">
      <c r="A458" s="2" t="n"/>
      <c r="B458" s="2" t="n"/>
      <c r="C458" s="3" t="n"/>
      <c r="D458" s="3" t="n"/>
      <c r="E458" s="3" t="n"/>
      <c r="F458" s="3" t="n"/>
      <c r="G458" s="3" t="n"/>
      <c r="H458" s="3" t="n"/>
      <c r="I458" s="3" t="n"/>
      <c r="J458" s="114" t="inlineStr">
        <is>
          <t xml:space="preserve">  履 　   歴　    書</t>
        </is>
      </c>
      <c r="AN458" s="3" t="n"/>
      <c r="AO458" s="3" t="n"/>
      <c r="AP458" s="3" t="n"/>
      <c r="AQ458" s="3" t="n"/>
      <c r="AR458" s="3" t="n"/>
      <c r="AS458" s="2" t="n"/>
      <c r="AT458" s="2" t="n"/>
      <c r="AU458" s="2" t="n"/>
      <c r="AV458" s="2" t="n"/>
      <c r="AW458" s="2" t="n"/>
      <c r="AX458" s="2" t="n"/>
      <c r="AY458" s="2" t="n"/>
      <c r="AZ458" s="2" t="n"/>
      <c r="BA458" s="2" t="n"/>
      <c r="BB458" s="2" t="n"/>
      <c r="BC458" s="2" t="n"/>
      <c r="BD458" s="2" t="n"/>
      <c r="BE458" s="2" t="n"/>
      <c r="BF458" s="2" t="n"/>
      <c r="BG458" s="2" t="n"/>
      <c r="BH458" s="2" t="n"/>
      <c r="BI458" s="2" t="n"/>
      <c r="BJ458" s="2" t="n"/>
      <c r="BK458" s="2" t="n"/>
      <c r="BL458" s="2" t="n"/>
      <c r="BM458" s="2" t="n"/>
      <c r="BN458" s="2" t="n"/>
      <c r="BO458" s="2" t="n"/>
      <c r="BP458" s="2" t="n"/>
      <c r="BQ458" s="2" t="n"/>
      <c r="BR458" s="2" t="n"/>
      <c r="BS458" s="2" t="n"/>
      <c r="BT458" s="2" t="n"/>
      <c r="BU458" s="2" t="n"/>
      <c r="BV458" s="2" t="n"/>
      <c r="BW458" s="2" t="n"/>
      <c r="BX458" s="2" t="n"/>
      <c r="BY458" s="2" t="n"/>
      <c r="BZ458" s="2" t="n"/>
      <c r="CA458" s="2" t="n"/>
      <c r="CB458" s="2" t="n"/>
      <c r="CC458" s="2" t="n"/>
      <c r="CD458" s="2" t="n"/>
      <c r="CE458" s="2" t="n"/>
      <c r="CF458" s="2" t="n"/>
      <c r="CG458" s="2" t="n"/>
      <c r="CH458" s="2" t="n"/>
      <c r="CI458" s="2" t="n"/>
      <c r="CJ458" s="2" t="n"/>
      <c r="CK458" s="2" t="n"/>
      <c r="CL458" s="2" t="n"/>
      <c r="CM458" s="2" t="n"/>
      <c r="CN458" s="2" t="n"/>
      <c r="CO458" s="2" t="n"/>
      <c r="CP458" s="2" t="n"/>
      <c r="CQ458" s="2" t="n"/>
      <c r="CR458" s="2" t="n"/>
      <c r="CS458" s="2" t="n"/>
      <c r="CT458" s="2" t="n"/>
      <c r="CU458" s="2" t="n"/>
      <c r="CV458" s="2" t="n"/>
      <c r="CW458" s="2" t="n"/>
      <c r="CX458" s="2" t="n"/>
      <c r="CY458" s="2" t="n"/>
      <c r="CZ458" s="2" t="n"/>
      <c r="DA458" s="2" t="n"/>
      <c r="DB458" s="2" t="n"/>
      <c r="DC458" s="2" t="n"/>
      <c r="DD458" s="2" t="n"/>
      <c r="DE458" s="2" t="n"/>
      <c r="DF458" s="2" t="n"/>
      <c r="DG458" s="2" t="n"/>
      <c r="DH458" s="2" t="n"/>
      <c r="DI458" s="2" t="n"/>
      <c r="DJ458" s="2" t="n"/>
      <c r="DK458" s="2" t="n"/>
      <c r="DL458" s="2" t="n"/>
      <c r="DM458" s="2" t="n"/>
      <c r="DN458" s="2" t="n"/>
      <c r="DO458" s="2" t="n"/>
      <c r="DP458" s="2" t="n"/>
      <c r="DQ458" s="2" t="n"/>
      <c r="DR458" s="2" t="n"/>
      <c r="DS458" s="2" t="n"/>
      <c r="DT458" s="2" t="n"/>
      <c r="DU458" s="2" t="n"/>
      <c r="DV458" s="2" t="n"/>
      <c r="DW458" s="2" t="n"/>
      <c r="DX458" s="2" t="n"/>
      <c r="DY458" s="2" t="n"/>
      <c r="DZ458" s="2" t="n"/>
      <c r="EA458" s="2" t="n"/>
      <c r="EB458" s="2" t="n"/>
      <c r="EC458" s="2" t="n"/>
    </row>
    <row r="459" ht="6.75" customHeight="1" s="118">
      <c r="A459" s="2" t="n"/>
      <c r="B459" s="2" t="n"/>
      <c r="C459" s="3" t="n"/>
      <c r="D459" s="3" t="n"/>
      <c r="E459" s="3" t="n"/>
      <c r="F459" s="3" t="n"/>
      <c r="G459" s="3" t="n"/>
      <c r="H459" s="3" t="n"/>
      <c r="I459" s="3" t="n"/>
      <c r="AN459" s="3" t="n"/>
      <c r="AO459" s="3" t="n"/>
      <c r="AP459" s="3" t="n"/>
      <c r="AQ459" s="3" t="n"/>
      <c r="AR459" s="3" t="n"/>
      <c r="AS459" s="2" t="n"/>
      <c r="AT459" s="2" t="n"/>
      <c r="AU459" s="2" t="n"/>
      <c r="AV459" s="2" t="n"/>
      <c r="AW459" s="2" t="n"/>
      <c r="AX459" s="2" t="n"/>
      <c r="AY459" s="2" t="n"/>
      <c r="AZ459" s="2" t="n"/>
      <c r="BA459" s="2" t="n"/>
      <c r="BB459" s="2" t="n"/>
      <c r="BC459" s="2" t="n"/>
      <c r="BD459" s="2" t="n"/>
      <c r="BE459" s="2" t="n"/>
      <c r="BF459" s="2" t="n"/>
      <c r="BG459" s="2" t="n"/>
      <c r="BH459" s="2" t="n"/>
      <c r="BI459" s="2" t="n"/>
      <c r="BJ459" s="2" t="n"/>
      <c r="BK459" s="2" t="n"/>
      <c r="BL459" s="2" t="n"/>
      <c r="BM459" s="2" t="n"/>
      <c r="BN459" s="2" t="n"/>
      <c r="BO459" s="2" t="n"/>
      <c r="BP459" s="2" t="n"/>
      <c r="BQ459" s="2" t="n"/>
      <c r="BR459" s="2" t="n"/>
      <c r="BS459" s="2" t="n"/>
      <c r="BT459" s="2" t="n"/>
      <c r="BU459" s="2" t="n"/>
      <c r="BV459" s="2" t="n"/>
      <c r="BW459" s="2" t="n"/>
      <c r="BX459" s="2" t="n"/>
      <c r="BY459" s="2" t="n"/>
      <c r="BZ459" s="2" t="n"/>
      <c r="CA459" s="2" t="n"/>
      <c r="CB459" s="2" t="n"/>
      <c r="CC459" s="2" t="n"/>
      <c r="CD459" s="2" t="n"/>
      <c r="CE459" s="2" t="n"/>
      <c r="CF459" s="2" t="n"/>
      <c r="CG459" s="2" t="n"/>
      <c r="CH459" s="2" t="n"/>
      <c r="CI459" s="2" t="n"/>
      <c r="CJ459" s="2" t="n"/>
      <c r="CK459" s="2" t="n"/>
      <c r="CL459" s="2" t="n"/>
      <c r="CM459" s="2" t="n"/>
      <c r="CN459" s="2" t="n"/>
      <c r="CO459" s="2" t="n"/>
      <c r="CP459" s="2" t="n"/>
      <c r="CQ459" s="2" t="n"/>
      <c r="CR459" s="2" t="n"/>
      <c r="CS459" s="2" t="n"/>
      <c r="CT459" s="2" t="n"/>
      <c r="CU459" s="2" t="n"/>
      <c r="CV459" s="2" t="n"/>
      <c r="CW459" s="2" t="n"/>
      <c r="CX459" s="2" t="n"/>
      <c r="CY459" s="2" t="n"/>
      <c r="CZ459" s="2" t="n"/>
      <c r="DA459" s="2" t="n"/>
      <c r="DB459" s="2" t="n"/>
      <c r="DC459" s="2" t="n"/>
      <c r="DD459" s="2" t="n"/>
      <c r="DE459" s="2" t="n"/>
      <c r="DF459" s="2" t="n"/>
      <c r="DG459" s="2" t="n"/>
      <c r="DH459" s="2" t="n"/>
      <c r="DI459" s="2" t="n"/>
      <c r="DJ459" s="2" t="n"/>
      <c r="DK459" s="2" t="n"/>
      <c r="DL459" s="2" t="n"/>
      <c r="DM459" s="2" t="n"/>
      <c r="DN459" s="2" t="n"/>
      <c r="DO459" s="2" t="n"/>
      <c r="DP459" s="2" t="n"/>
      <c r="DQ459" s="2" t="n"/>
      <c r="DR459" s="2" t="n"/>
      <c r="DS459" s="2" t="n"/>
      <c r="DT459" s="2" t="n"/>
      <c r="DU459" s="2" t="n"/>
      <c r="DV459" s="2" t="n"/>
      <c r="DW459" s="2" t="n"/>
      <c r="DX459" s="2" t="n"/>
      <c r="DY459" s="2" t="n"/>
      <c r="DZ459" s="2" t="n"/>
      <c r="EA459" s="2" t="n"/>
      <c r="EB459" s="2" t="n"/>
      <c r="EC459" s="2" t="n"/>
    </row>
    <row r="460" ht="4.5" customHeight="1" s="118">
      <c r="A460" s="2" t="n"/>
      <c r="B460" s="2" t="n"/>
      <c r="C460" s="2" t="n"/>
      <c r="D460" s="2" t="n"/>
      <c r="E460" s="2" t="n"/>
      <c r="F460" s="2" t="n"/>
      <c r="G460" s="2" t="n"/>
      <c r="H460" s="2" t="n"/>
      <c r="I460" s="2" t="n"/>
      <c r="AN460" s="3" t="n"/>
      <c r="AO460" s="2" t="n"/>
      <c r="AP460" s="2" t="n"/>
      <c r="AQ460" s="2" t="n"/>
      <c r="AR460" s="2" t="n"/>
      <c r="AS460" s="2" t="n"/>
      <c r="AT460" s="2" t="n"/>
      <c r="AU460" s="2" t="n"/>
      <c r="AV460" s="4" t="n"/>
      <c r="AW460" s="5" t="n"/>
      <c r="AX460" s="5" t="n"/>
      <c r="AY460" s="5" t="n"/>
      <c r="AZ460" s="5" t="n"/>
      <c r="BA460" s="5" t="n"/>
      <c r="BB460" s="5" t="n"/>
      <c r="BC460" s="5" t="n"/>
      <c r="BD460" s="5" t="n"/>
      <c r="BE460" s="5" t="n"/>
      <c r="BF460" s="5" t="n"/>
      <c r="BG460" s="5" t="n"/>
      <c r="BH460" s="5" t="n"/>
      <c r="BI460" s="6" t="n"/>
      <c r="BJ460" s="7" t="n"/>
      <c r="BK460" s="2" t="n"/>
      <c r="BL460" s="2" t="n"/>
      <c r="BM460" s="2" t="n"/>
      <c r="BN460" s="2" t="n"/>
      <c r="BO460" s="2" t="n"/>
      <c r="BP460" s="139" t="inlineStr">
        <is>
          <t xml:space="preserve">資 　格  等      </t>
        </is>
      </c>
      <c r="BQ460" s="140" t="n"/>
      <c r="BR460" s="140" t="n"/>
      <c r="BS460" s="140" t="n"/>
      <c r="BT460" s="140" t="n"/>
      <c r="BU460" s="140" t="n"/>
      <c r="BV460" s="141" t="n"/>
      <c r="BW460" s="142" t="inlineStr">
        <is>
          <t>取  得  年  月</t>
        </is>
      </c>
      <c r="BX460" s="140" t="n"/>
      <c r="BY460" s="140" t="n"/>
      <c r="BZ460" s="140" t="n"/>
      <c r="CA460" s="140" t="n"/>
      <c r="CB460" s="140" t="n"/>
      <c r="CC460" s="140" t="n"/>
      <c r="CD460" s="140" t="n"/>
      <c r="CE460" s="140" t="n"/>
      <c r="CF460" s="140" t="n"/>
      <c r="CG460" s="141" t="n"/>
      <c r="CH460" s="142" t="inlineStr">
        <is>
          <t>資       格       等       の       名       称</t>
        </is>
      </c>
      <c r="CI460" s="140" t="n"/>
      <c r="CJ460" s="140" t="n"/>
      <c r="CK460" s="140" t="n"/>
      <c r="CL460" s="140" t="n"/>
      <c r="CM460" s="140" t="n"/>
      <c r="CN460" s="140" t="n"/>
      <c r="CO460" s="140" t="n"/>
      <c r="CP460" s="140" t="n"/>
      <c r="CQ460" s="140" t="n"/>
      <c r="CR460" s="140" t="n"/>
      <c r="CS460" s="140" t="n"/>
      <c r="CT460" s="140" t="n"/>
      <c r="CU460" s="140" t="n"/>
      <c r="CV460" s="140" t="n"/>
      <c r="CW460" s="140" t="n"/>
      <c r="CX460" s="140" t="n"/>
      <c r="CY460" s="140" t="n"/>
      <c r="CZ460" s="140" t="n"/>
      <c r="DA460" s="140" t="n"/>
      <c r="DB460" s="140" t="n"/>
      <c r="DC460" s="140" t="n"/>
      <c r="DD460" s="140" t="n"/>
      <c r="DE460" s="140" t="n"/>
      <c r="DF460" s="140" t="n"/>
      <c r="DG460" s="140" t="n"/>
      <c r="DH460" s="140" t="n"/>
      <c r="DI460" s="140" t="n"/>
      <c r="DJ460" s="140" t="n"/>
      <c r="DK460" s="140" t="n"/>
      <c r="DL460" s="140" t="n"/>
      <c r="DM460" s="140" t="n"/>
      <c r="DN460" s="140" t="n"/>
      <c r="DO460" s="140" t="n"/>
      <c r="DP460" s="140" t="n"/>
      <c r="DQ460" s="140" t="n"/>
      <c r="DR460" s="140" t="n"/>
      <c r="DS460" s="140" t="n"/>
      <c r="DT460" s="140" t="n"/>
      <c r="DU460" s="141" t="n"/>
      <c r="DV460" s="2" t="n"/>
      <c r="DW460" s="2" t="n"/>
      <c r="DX460" s="2" t="n"/>
      <c r="DY460" s="2" t="n"/>
      <c r="DZ460" s="2" t="n"/>
      <c r="EA460" s="2" t="n"/>
      <c r="EB460" s="2" t="n"/>
      <c r="EC460" s="2" t="n"/>
    </row>
    <row r="461" ht="6.75" customHeight="1" s="118">
      <c r="A461" s="2" t="n"/>
      <c r="B461" s="2" t="n"/>
      <c r="C461" s="2" t="n"/>
      <c r="D461" s="2" t="n"/>
      <c r="E461" s="2" t="n"/>
      <c r="F461" s="2" t="n"/>
      <c r="G461" s="2" t="n"/>
      <c r="H461" s="2" t="n"/>
      <c r="I461" s="2" t="n"/>
      <c r="AN461" s="3" t="n"/>
      <c r="AO461" s="2" t="n"/>
      <c r="AP461" s="2" t="n"/>
      <c r="AQ461" s="2" t="n"/>
      <c r="AR461" s="2" t="n"/>
      <c r="AS461" s="2" t="n"/>
      <c r="AT461" s="2" t="n"/>
      <c r="AU461" s="2" t="n"/>
      <c r="AV461" s="7" t="n"/>
      <c r="AW461" s="2" t="n"/>
      <c r="AX461" s="2" t="n"/>
      <c r="AY461" s="2" t="n"/>
      <c r="AZ461" s="2" t="n"/>
      <c r="BA461" s="2" t="n"/>
      <c r="BB461" s="2" t="n"/>
      <c r="BC461" s="2" t="n"/>
      <c r="BD461" s="2" t="n"/>
      <c r="BE461" s="2" t="n"/>
      <c r="BF461" s="2" t="n"/>
      <c r="BG461" s="2" t="n"/>
      <c r="BH461" s="2" t="n"/>
      <c r="BI461" s="8" t="n"/>
      <c r="BJ461" s="7" t="n"/>
      <c r="BK461" s="2" t="n"/>
      <c r="BL461" s="2" t="n"/>
      <c r="BM461" s="2" t="n"/>
      <c r="BN461" s="2" t="n"/>
      <c r="BO461" s="2" t="n"/>
      <c r="BP461" s="143" t="n"/>
      <c r="BV461" s="144" t="n"/>
      <c r="BW461" s="143" t="n"/>
      <c r="CG461" s="144" t="n"/>
      <c r="CH461" s="143" t="n"/>
      <c r="DU461" s="144" t="n"/>
      <c r="DV461" s="2" t="n"/>
      <c r="DW461" s="2" t="n"/>
      <c r="DX461" s="2" t="n"/>
      <c r="DY461" s="2" t="n"/>
      <c r="DZ461" s="2" t="n"/>
      <c r="EA461" s="2" t="n"/>
      <c r="EB461" s="2" t="n"/>
      <c r="EC461" s="2" t="n"/>
    </row>
    <row r="462" ht="6.75" customHeight="1" s="118">
      <c r="A462" s="2" t="n"/>
      <c r="B462" s="2" t="n"/>
      <c r="C462" s="2" t="n"/>
      <c r="D462" s="2" t="n"/>
      <c r="E462" s="2" t="n"/>
      <c r="F462" s="2" t="n"/>
      <c r="G462" s="2" t="n"/>
      <c r="H462" s="2" t="n"/>
      <c r="I462" s="2" t="n"/>
      <c r="J462" s="2" t="n"/>
      <c r="K462" s="2" t="n"/>
      <c r="L462" s="2" t="n"/>
      <c r="M462" s="2" t="n"/>
      <c r="N462" s="3" t="n"/>
      <c r="O462" s="3" t="n"/>
      <c r="P462" s="3" t="n"/>
      <c r="Q462" s="3" t="n"/>
      <c r="R462" s="3" t="n"/>
      <c r="S462" s="3" t="n"/>
      <c r="T462" s="3" t="n"/>
      <c r="U462" s="3" t="n"/>
      <c r="V462" s="3" t="n"/>
      <c r="W462" s="3" t="n"/>
      <c r="X462" s="3" t="n"/>
      <c r="Y462" s="3" t="n"/>
      <c r="Z462" s="3" t="n"/>
      <c r="AA462" s="3" t="n"/>
      <c r="AB462" s="3" t="n"/>
      <c r="AC462" s="3" t="n"/>
      <c r="AD462" s="3" t="n"/>
      <c r="AE462" s="3" t="n"/>
      <c r="AF462" s="3" t="n"/>
      <c r="AG462" s="3" t="n"/>
      <c r="AH462" s="3" t="n"/>
      <c r="AI462" s="3" t="n"/>
      <c r="AJ462" s="3" t="n"/>
      <c r="AK462" s="3" t="n"/>
      <c r="AL462" s="3" t="n"/>
      <c r="AM462" s="3" t="n"/>
      <c r="AN462" s="2" t="n"/>
      <c r="AO462" s="2" t="n"/>
      <c r="AP462" s="2" t="n"/>
      <c r="AQ462" s="2" t="n"/>
      <c r="AR462" s="2" t="n"/>
      <c r="AS462" s="2" t="n"/>
      <c r="AT462" s="2" t="n"/>
      <c r="AU462" s="2" t="n"/>
      <c r="AV462" s="7" t="n"/>
      <c r="AW462" s="2" t="n"/>
      <c r="AX462" s="2" t="n"/>
      <c r="AY462" s="2" t="n"/>
      <c r="AZ462" s="2" t="n"/>
      <c r="BA462" s="2" t="n"/>
      <c r="BB462" s="2" t="n"/>
      <c r="BC462" s="2" t="n"/>
      <c r="BD462" s="2" t="n"/>
      <c r="BE462" s="2" t="n"/>
      <c r="BF462" s="2" t="n"/>
      <c r="BG462" s="2" t="n"/>
      <c r="BH462" s="2" t="n"/>
      <c r="BI462" s="8" t="n"/>
      <c r="BJ462" s="7" t="n"/>
      <c r="BK462" s="2" t="n"/>
      <c r="BL462" s="2" t="n"/>
      <c r="BM462" s="2" t="n"/>
      <c r="BN462" s="2" t="n"/>
      <c r="BO462" s="2" t="n"/>
      <c r="BP462" s="143" t="n"/>
      <c r="BV462" s="144" t="n"/>
      <c r="BW462" s="143" t="n"/>
      <c r="CG462" s="144" t="n"/>
      <c r="CH462" s="143" t="n"/>
      <c r="DU462" s="144" t="n"/>
      <c r="DV462" s="2" t="n"/>
      <c r="DW462" s="2" t="n"/>
      <c r="DX462" s="2" t="n"/>
      <c r="DY462" s="2" t="n"/>
      <c r="DZ462" s="2" t="n"/>
      <c r="EA462" s="2" t="n"/>
      <c r="EB462" s="2" t="n"/>
      <c r="EC462" s="2" t="n"/>
    </row>
    <row r="463" ht="6.75" customHeight="1" s="118">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95" t="inlineStr">
        <is>
          <t>令和</t>
        </is>
      </c>
      <c r="AD463" s="145">
        <f>IF(N(設定!$B$3)=0,"",YEAR(設定!$B$3)-2018)</f>
        <v/>
      </c>
      <c r="AG463" s="95" t="inlineStr">
        <is>
          <t>年</t>
        </is>
      </c>
      <c r="AI463" s="145">
        <f>IF(N(設定!$B$3)=0,"",MONTH(設定!$B$3))</f>
        <v/>
      </c>
      <c r="AL463" s="95" t="inlineStr">
        <is>
          <t>月</t>
        </is>
      </c>
      <c r="AN463" s="145">
        <f>IF(N(設定!$B$3)=0,"",DAY(設定!$B$3))</f>
        <v/>
      </c>
      <c r="AP463" s="95" t="inlineStr">
        <is>
          <t>日現在</t>
        </is>
      </c>
      <c r="AU463" s="12" t="n"/>
      <c r="AV463" s="7" t="n"/>
      <c r="AW463" s="2" t="n"/>
      <c r="AX463" s="2" t="n"/>
      <c r="AY463" s="2" t="n"/>
      <c r="AZ463" s="2" t="n"/>
      <c r="BA463" s="2" t="n"/>
      <c r="BB463" s="2" t="n"/>
      <c r="BC463" s="2" t="n"/>
      <c r="BD463" s="2" t="n"/>
      <c r="BE463" s="2" t="n"/>
      <c r="BF463" s="2" t="n"/>
      <c r="BG463" s="2" t="n"/>
      <c r="BH463" s="2" t="n"/>
      <c r="BI463" s="8" t="n"/>
      <c r="BJ463" s="7" t="n"/>
      <c r="BK463" s="2" t="n"/>
      <c r="BL463" s="2" t="n"/>
      <c r="BM463" s="2" t="n"/>
      <c r="BN463" s="2" t="n"/>
      <c r="BO463" s="2" t="n"/>
      <c r="BP463" s="143" t="n"/>
      <c r="BV463" s="144" t="n"/>
      <c r="BW463" s="146" t="n"/>
      <c r="BX463" s="147" t="n"/>
      <c r="BY463" s="147" t="n"/>
      <c r="BZ463" s="147" t="n"/>
      <c r="CA463" s="147" t="n"/>
      <c r="CB463" s="147" t="n"/>
      <c r="CC463" s="147" t="n"/>
      <c r="CD463" s="147" t="n"/>
      <c r="CE463" s="147" t="n"/>
      <c r="CF463" s="147" t="n"/>
      <c r="CG463" s="148" t="n"/>
      <c r="CH463" s="146" t="n"/>
      <c r="CI463" s="147" t="n"/>
      <c r="CJ463" s="147" t="n"/>
      <c r="CK463" s="147" t="n"/>
      <c r="CL463" s="147" t="n"/>
      <c r="CM463" s="147" t="n"/>
      <c r="CN463" s="147" t="n"/>
      <c r="CO463" s="147" t="n"/>
      <c r="CP463" s="147" t="n"/>
      <c r="CQ463" s="147" t="n"/>
      <c r="CR463" s="147" t="n"/>
      <c r="CS463" s="147" t="n"/>
      <c r="CT463" s="147" t="n"/>
      <c r="CU463" s="147" t="n"/>
      <c r="CV463" s="147" t="n"/>
      <c r="CW463" s="147" t="n"/>
      <c r="CX463" s="147" t="n"/>
      <c r="CY463" s="147" t="n"/>
      <c r="CZ463" s="147" t="n"/>
      <c r="DA463" s="147" t="n"/>
      <c r="DB463" s="147" t="n"/>
      <c r="DC463" s="147" t="n"/>
      <c r="DD463" s="147" t="n"/>
      <c r="DE463" s="147" t="n"/>
      <c r="DF463" s="147" t="n"/>
      <c r="DG463" s="147" t="n"/>
      <c r="DH463" s="147" t="n"/>
      <c r="DI463" s="147" t="n"/>
      <c r="DJ463" s="147" t="n"/>
      <c r="DK463" s="147" t="n"/>
      <c r="DL463" s="147" t="n"/>
      <c r="DM463" s="147" t="n"/>
      <c r="DN463" s="147" t="n"/>
      <c r="DO463" s="147" t="n"/>
      <c r="DP463" s="147" t="n"/>
      <c r="DQ463" s="147" t="n"/>
      <c r="DR463" s="147" t="n"/>
      <c r="DS463" s="147" t="n"/>
      <c r="DT463" s="147" t="n"/>
      <c r="DU463" s="148" t="n"/>
      <c r="DV463" s="2" t="n"/>
      <c r="DW463" s="2" t="n"/>
      <c r="DX463" s="2" t="n"/>
      <c r="DY463" s="2" t="n"/>
      <c r="DZ463" s="2" t="n"/>
      <c r="EA463" s="2" t="n"/>
      <c r="EB463" s="2" t="n"/>
      <c r="EC463" s="2" t="n"/>
    </row>
    <row r="464" ht="6.75" customHeight="1" s="118">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AU464" s="12" t="n"/>
      <c r="AV464" s="7" t="n"/>
      <c r="AW464" s="48" t="inlineStr">
        <is>
          <t>写真をはる位置</t>
        </is>
      </c>
      <c r="BI464" s="8" t="n"/>
      <c r="BJ464" s="7" t="n"/>
      <c r="BK464" s="2" t="n"/>
      <c r="BL464" s="2" t="n"/>
      <c r="BM464" s="2" t="n"/>
      <c r="BN464" s="2" t="n"/>
      <c r="BO464" s="2" t="n"/>
      <c r="BP464" s="143" t="n"/>
      <c r="BV464" s="144" t="n"/>
      <c r="BW464" s="149">
        <f>計算!$O$8</f>
        <v/>
      </c>
      <c r="CG464" s="144" t="n"/>
      <c r="CH464" s="150">
        <f>計算!$P$8</f>
        <v/>
      </c>
      <c r="DU464" s="144" t="n"/>
      <c r="DV464" s="2" t="n"/>
      <c r="DW464" s="2" t="n"/>
      <c r="DX464" s="2" t="n"/>
      <c r="DY464" s="2" t="n"/>
      <c r="DZ464" s="2" t="n"/>
      <c r="EA464" s="2" t="n"/>
      <c r="EB464" s="2" t="n"/>
      <c r="EC464" s="2" t="n"/>
    </row>
    <row r="465" ht="6.75" customHeight="1" s="118">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147" t="n"/>
      <c r="AA465" s="147" t="n"/>
      <c r="AB465" s="147" t="n"/>
      <c r="AC465" s="147" t="n"/>
      <c r="AD465" s="147" t="n"/>
      <c r="AE465" s="147" t="n"/>
      <c r="AF465" s="147" t="n"/>
      <c r="AG465" s="147" t="n"/>
      <c r="AH465" s="147" t="n"/>
      <c r="AI465" s="147" t="n"/>
      <c r="AJ465" s="147" t="n"/>
      <c r="AK465" s="147" t="n"/>
      <c r="AL465" s="147" t="n"/>
      <c r="AM465" s="147" t="n"/>
      <c r="AN465" s="147" t="n"/>
      <c r="AO465" s="147" t="n"/>
      <c r="AP465" s="147" t="n"/>
      <c r="AQ465" s="147" t="n"/>
      <c r="AR465" s="147" t="n"/>
      <c r="AS465" s="147" t="n"/>
      <c r="AT465" s="147" t="n"/>
      <c r="AU465" s="12" t="n"/>
      <c r="AV465" s="7" t="n"/>
      <c r="BI465" s="8" t="n"/>
      <c r="BJ465" s="7" t="n"/>
      <c r="BK465" s="2" t="n"/>
      <c r="BL465" s="2" t="n"/>
      <c r="BM465" s="2" t="n"/>
      <c r="BN465" s="2" t="n"/>
      <c r="BO465" s="2" t="n"/>
      <c r="BP465" s="143" t="n"/>
      <c r="BV465" s="144" t="n"/>
      <c r="BW465" s="143" t="n"/>
      <c r="CG465" s="144" t="n"/>
      <c r="DU465" s="144" t="n"/>
      <c r="DV465" s="2" t="n"/>
      <c r="DW465" s="2" t="n"/>
      <c r="DX465" s="2" t="n"/>
      <c r="DY465" s="2" t="n"/>
      <c r="DZ465" s="2" t="n"/>
      <c r="EA465" s="2" t="n"/>
      <c r="EB465" s="2" t="n"/>
      <c r="EC465" s="2" t="n"/>
    </row>
    <row r="466" ht="6.75" customHeight="1" s="118">
      <c r="A466" s="2" t="n"/>
      <c r="B466" s="2" t="n"/>
      <c r="C466" s="2" t="n"/>
      <c r="D466" s="2" t="n"/>
      <c r="E466" s="142" t="inlineStr">
        <is>
          <t>ふ り が な</t>
        </is>
      </c>
      <c r="F466" s="140" t="n"/>
      <c r="G466" s="140" t="n"/>
      <c r="H466" s="140" t="n"/>
      <c r="I466" s="140" t="n"/>
      <c r="J466" s="140" t="n"/>
      <c r="K466" s="141" t="n"/>
      <c r="L466" s="151">
        <f>計算!$C$8</f>
        <v/>
      </c>
      <c r="M466" s="140" t="n"/>
      <c r="N466" s="140" t="n"/>
      <c r="O466" s="140" t="n"/>
      <c r="P466" s="140" t="n"/>
      <c r="Q466" s="140" t="n"/>
      <c r="R466" s="140" t="n"/>
      <c r="S466" s="140" t="n"/>
      <c r="T466" s="140" t="n"/>
      <c r="U466" s="140" t="n"/>
      <c r="V466" s="140" t="n"/>
      <c r="W466" s="140" t="n"/>
      <c r="X466" s="140" t="n"/>
      <c r="Y466" s="140" t="n"/>
      <c r="Z466" s="140" t="n"/>
      <c r="AA466" s="140" t="n"/>
      <c r="AB466" s="140" t="n"/>
      <c r="AC466" s="140" t="n"/>
      <c r="AD466" s="140" t="n"/>
      <c r="AE466" s="140" t="n"/>
      <c r="AF466" s="140" t="n"/>
      <c r="AG466" s="140" t="n"/>
      <c r="AH466" s="140" t="n"/>
      <c r="AI466" s="140" t="n"/>
      <c r="AJ466" s="140" t="n"/>
      <c r="AK466" s="140" t="n"/>
      <c r="AL466" s="140" t="n"/>
      <c r="AM466" s="140" t="n"/>
      <c r="AN466" s="140" t="n"/>
      <c r="AO466" s="140" t="n"/>
      <c r="AP466" s="140" t="n"/>
      <c r="AQ466" s="140" t="n"/>
      <c r="AR466" s="140" t="n"/>
      <c r="AS466" s="140" t="n"/>
      <c r="AT466" s="141" t="n"/>
      <c r="AU466" s="8" t="n"/>
      <c r="AV466" s="7" t="n"/>
      <c r="AW466" s="2" t="n"/>
      <c r="AX466" s="2" t="n"/>
      <c r="AY466" s="2" t="n"/>
      <c r="AZ466" s="2" t="n"/>
      <c r="BA466" s="2" t="n"/>
      <c r="BB466" s="2" t="n"/>
      <c r="BC466" s="2" t="n"/>
      <c r="BD466" s="2" t="n"/>
      <c r="BE466" s="2" t="n"/>
      <c r="BF466" s="2" t="n"/>
      <c r="BG466" s="2" t="n"/>
      <c r="BH466" s="2" t="n"/>
      <c r="BI466" s="8" t="n"/>
      <c r="BJ466" s="7" t="n"/>
      <c r="BK466" s="2" t="n"/>
      <c r="BL466" s="2" t="n"/>
      <c r="BM466" s="2" t="n"/>
      <c r="BN466" s="2" t="n"/>
      <c r="BO466" s="2" t="n"/>
      <c r="BP466" s="143" t="n"/>
      <c r="BV466" s="144" t="n"/>
      <c r="BW466" s="143" t="n"/>
      <c r="CG466" s="144" t="n"/>
      <c r="DU466" s="144" t="n"/>
      <c r="DV466" s="2" t="n"/>
      <c r="DW466" s="2" t="n"/>
      <c r="DX466" s="2" t="n"/>
      <c r="DY466" s="2" t="n"/>
      <c r="DZ466" s="2" t="n"/>
      <c r="EA466" s="2" t="n"/>
      <c r="EB466" s="2" t="n"/>
      <c r="EC466" s="2" t="n"/>
    </row>
    <row r="467" ht="6.75" customHeight="1" s="118">
      <c r="A467" s="2" t="n"/>
      <c r="B467" s="2" t="n"/>
      <c r="C467" s="2" t="n"/>
      <c r="D467" s="2" t="n"/>
      <c r="E467" s="143" t="n"/>
      <c r="K467" s="144" t="n"/>
      <c r="AT467" s="144" t="n"/>
      <c r="AU467" s="8" t="n"/>
      <c r="AV467" s="7" t="n"/>
      <c r="AW467" s="2" t="n"/>
      <c r="AX467" s="2" t="n"/>
      <c r="AY467" s="2" t="n"/>
      <c r="AZ467" s="2" t="n"/>
      <c r="BA467" s="2" t="n"/>
      <c r="BB467" s="2" t="n"/>
      <c r="BC467" s="2" t="n"/>
      <c r="BD467" s="2" t="n"/>
      <c r="BE467" s="2" t="n"/>
      <c r="BF467" s="2" t="n"/>
      <c r="BG467" s="2" t="n"/>
      <c r="BH467" s="2" t="n"/>
      <c r="BI467" s="8" t="n"/>
      <c r="BJ467" s="7" t="n"/>
      <c r="BK467" s="2" t="n"/>
      <c r="BL467" s="2" t="n"/>
      <c r="BM467" s="2" t="n"/>
      <c r="BN467" s="2" t="n"/>
      <c r="BO467" s="2" t="n"/>
      <c r="BP467" s="143" t="n"/>
      <c r="BV467" s="144" t="n"/>
      <c r="BW467" s="143" t="n"/>
      <c r="CG467" s="144" t="n"/>
      <c r="DU467" s="144" t="n"/>
      <c r="DV467" s="2" t="n"/>
      <c r="DW467" s="2" t="n"/>
      <c r="DX467" s="2" t="n"/>
      <c r="DY467" s="2" t="n"/>
      <c r="DZ467" s="2" t="n"/>
      <c r="EA467" s="2" t="n"/>
      <c r="EB467" s="2" t="n"/>
      <c r="EC467" s="2" t="n"/>
    </row>
    <row r="468" ht="6.75" customHeight="1" s="118">
      <c r="A468" s="2" t="n"/>
      <c r="B468" s="2" t="n"/>
      <c r="C468" s="2" t="n"/>
      <c r="D468" s="2" t="n"/>
      <c r="E468" s="143" t="n"/>
      <c r="K468" s="144" t="n"/>
      <c r="AT468" s="144" t="n"/>
      <c r="AU468" s="8" t="n"/>
      <c r="AV468" s="7" t="n"/>
      <c r="AW468" s="2" t="n"/>
      <c r="AX468" s="2" t="n"/>
      <c r="AY468" s="2" t="n"/>
      <c r="AZ468" s="2" t="n"/>
      <c r="BA468" s="2" t="n"/>
      <c r="BB468" s="2" t="n"/>
      <c r="BC468" s="2" t="n"/>
      <c r="BD468" s="2" t="n"/>
      <c r="BE468" s="2" t="n"/>
      <c r="BF468" s="2" t="n"/>
      <c r="BG468" s="2" t="n"/>
      <c r="BH468" s="2" t="n"/>
      <c r="BI468" s="8" t="n"/>
      <c r="BJ468" s="7" t="n"/>
      <c r="BK468" s="2" t="n"/>
      <c r="BL468" s="2" t="n"/>
      <c r="BM468" s="2" t="n"/>
      <c r="BN468" s="2" t="n"/>
      <c r="BO468" s="2" t="n"/>
      <c r="BP468" s="143" t="n"/>
      <c r="BV468" s="144" t="n"/>
      <c r="BW468" s="149">
        <f>計算!$Q$8</f>
        <v/>
      </c>
      <c r="CG468" s="144" t="n"/>
      <c r="CH468" s="150">
        <f>計算!$R$8</f>
        <v/>
      </c>
      <c r="DU468" s="144" t="n"/>
      <c r="DV468" s="2" t="n"/>
      <c r="DW468" s="2" t="n"/>
      <c r="DX468" s="2" t="n"/>
      <c r="DY468" s="2" t="n"/>
      <c r="DZ468" s="2" t="n"/>
      <c r="EA468" s="2" t="n"/>
      <c r="EB468" s="2" t="n"/>
      <c r="EC468" s="2" t="n"/>
    </row>
    <row r="469" ht="6.75" customHeight="1" s="118">
      <c r="A469" s="2" t="n"/>
      <c r="B469" s="2" t="n"/>
      <c r="C469" s="2" t="n"/>
      <c r="D469" s="2" t="n"/>
      <c r="E469" s="146" t="n"/>
      <c r="F469" s="147" t="n"/>
      <c r="G469" s="147" t="n"/>
      <c r="H469" s="147" t="n"/>
      <c r="I469" s="147" t="n"/>
      <c r="J469" s="147" t="n"/>
      <c r="K469" s="148" t="n"/>
      <c r="L469" s="147" t="n"/>
      <c r="M469" s="147" t="n"/>
      <c r="N469" s="147" t="n"/>
      <c r="O469" s="147" t="n"/>
      <c r="P469" s="147" t="n"/>
      <c r="Q469" s="147" t="n"/>
      <c r="R469" s="147" t="n"/>
      <c r="S469" s="147" t="n"/>
      <c r="T469" s="147" t="n"/>
      <c r="U469" s="147" t="n"/>
      <c r="V469" s="147" t="n"/>
      <c r="W469" s="147" t="n"/>
      <c r="X469" s="147" t="n"/>
      <c r="Y469" s="147" t="n"/>
      <c r="Z469" s="147" t="n"/>
      <c r="AA469" s="147" t="n"/>
      <c r="AB469" s="147" t="n"/>
      <c r="AC469" s="147" t="n"/>
      <c r="AD469" s="147" t="n"/>
      <c r="AE469" s="147" t="n"/>
      <c r="AF469" s="147" t="n"/>
      <c r="AG469" s="147" t="n"/>
      <c r="AH469" s="147" t="n"/>
      <c r="AI469" s="147" t="n"/>
      <c r="AJ469" s="147" t="n"/>
      <c r="AK469" s="147" t="n"/>
      <c r="AL469" s="147" t="n"/>
      <c r="AM469" s="147" t="n"/>
      <c r="AN469" s="147" t="n"/>
      <c r="AO469" s="147" t="n"/>
      <c r="AP469" s="147" t="n"/>
      <c r="AQ469" s="147" t="n"/>
      <c r="AR469" s="147" t="n"/>
      <c r="AS469" s="147" t="n"/>
      <c r="AT469" s="148" t="n"/>
      <c r="AU469" s="8" t="n"/>
      <c r="AV469" s="7" t="n"/>
      <c r="AW469" s="2" t="n"/>
      <c r="AX469" s="2" t="n"/>
      <c r="AY469" s="2" t="n"/>
      <c r="AZ469" s="2" t="n"/>
      <c r="BA469" s="2" t="n"/>
      <c r="BB469" s="2" t="n"/>
      <c r="BC469" s="2" t="n"/>
      <c r="BD469" s="2" t="n"/>
      <c r="BE469" s="2" t="n"/>
      <c r="BF469" s="2" t="n"/>
      <c r="BG469" s="2" t="n"/>
      <c r="BH469" s="2" t="n"/>
      <c r="BI469" s="8" t="n"/>
      <c r="BJ469" s="7" t="n"/>
      <c r="BK469" s="2" t="n"/>
      <c r="BL469" s="2" t="n"/>
      <c r="BM469" s="2" t="n"/>
      <c r="BN469" s="2" t="n"/>
      <c r="BO469" s="2" t="n"/>
      <c r="BP469" s="143" t="n"/>
      <c r="BV469" s="144" t="n"/>
      <c r="BW469" s="143" t="n"/>
      <c r="CG469" s="144" t="n"/>
      <c r="DU469" s="144" t="n"/>
      <c r="DV469" s="2" t="n"/>
      <c r="DW469" s="2" t="n"/>
      <c r="DX469" s="2" t="n"/>
      <c r="DY469" s="2" t="n"/>
      <c r="DZ469" s="2" t="n"/>
      <c r="EA469" s="2" t="n"/>
      <c r="EB469" s="2" t="n"/>
      <c r="EC469" s="2" t="n"/>
    </row>
    <row r="470" ht="6.75" customHeight="1" s="118">
      <c r="A470" s="2" t="n"/>
      <c r="B470" s="2" t="n"/>
      <c r="C470" s="2" t="n"/>
      <c r="D470" s="2" t="n"/>
      <c r="E470" s="152" t="inlineStr">
        <is>
          <t>名　前</t>
        </is>
      </c>
      <c r="F470" s="140" t="n"/>
      <c r="G470" s="140" t="n"/>
      <c r="H470" s="140" t="n"/>
      <c r="I470" s="140" t="n"/>
      <c r="J470" s="140" t="n"/>
      <c r="K470" s="141" t="n"/>
      <c r="L470" s="153">
        <f>計算!$B$8</f>
        <v/>
      </c>
      <c r="M470" s="140" t="n"/>
      <c r="N470" s="140" t="n"/>
      <c r="O470" s="140" t="n"/>
      <c r="P470" s="140" t="n"/>
      <c r="Q470" s="140" t="n"/>
      <c r="R470" s="140" t="n"/>
      <c r="S470" s="140" t="n"/>
      <c r="T470" s="140" t="n"/>
      <c r="U470" s="140" t="n"/>
      <c r="V470" s="140" t="n"/>
      <c r="W470" s="140" t="n"/>
      <c r="X470" s="140" t="n"/>
      <c r="Y470" s="140" t="n"/>
      <c r="Z470" s="140" t="n"/>
      <c r="AA470" s="140" t="n"/>
      <c r="AB470" s="140" t="n"/>
      <c r="AC470" s="140" t="n"/>
      <c r="AD470" s="140" t="n"/>
      <c r="AE470" s="140" t="n"/>
      <c r="AF470" s="140" t="n"/>
      <c r="AG470" s="140" t="n"/>
      <c r="AH470" s="140" t="n"/>
      <c r="AI470" s="140" t="n"/>
      <c r="AJ470" s="140" t="n"/>
      <c r="AK470" s="140" t="n"/>
      <c r="AL470" s="140" t="n"/>
      <c r="AM470" s="140" t="n"/>
      <c r="AN470" s="140" t="n"/>
      <c r="AO470" s="140" t="n"/>
      <c r="AP470" s="140" t="n"/>
      <c r="AQ470" s="140" t="n"/>
      <c r="AR470" s="140" t="n"/>
      <c r="AS470" s="140" t="n"/>
      <c r="AT470" s="141" t="n"/>
      <c r="AU470" s="8" t="n"/>
      <c r="AV470" s="7" t="n"/>
      <c r="AW470" s="2" t="n"/>
      <c r="AX470" s="2" t="n"/>
      <c r="AY470" s="2" t="n"/>
      <c r="AZ470" s="2" t="n"/>
      <c r="BA470" s="2" t="n"/>
      <c r="BB470" s="2" t="n"/>
      <c r="BC470" s="2" t="n"/>
      <c r="BD470" s="2" t="n"/>
      <c r="BE470" s="2" t="n"/>
      <c r="BF470" s="2" t="n"/>
      <c r="BG470" s="2" t="n"/>
      <c r="BH470" s="2" t="n"/>
      <c r="BI470" s="8" t="n"/>
      <c r="BJ470" s="7" t="n"/>
      <c r="BK470" s="2" t="n"/>
      <c r="BL470" s="2" t="n"/>
      <c r="BM470" s="2" t="n"/>
      <c r="BN470" s="2" t="n"/>
      <c r="BO470" s="2" t="n"/>
      <c r="BP470" s="143" t="n"/>
      <c r="BV470" s="144" t="n"/>
      <c r="BW470" s="143" t="n"/>
      <c r="CG470" s="144" t="n"/>
      <c r="DU470" s="144" t="n"/>
      <c r="DV470" s="2" t="n"/>
      <c r="DW470" s="2" t="n"/>
      <c r="DX470" s="2" t="n"/>
      <c r="DY470" s="2" t="n"/>
      <c r="DZ470" s="2" t="n"/>
      <c r="EA470" s="2" t="n"/>
      <c r="EB470" s="2" t="n"/>
      <c r="EC470" s="2" t="n"/>
    </row>
    <row r="471" ht="6.75" customHeight="1" s="118">
      <c r="A471" s="2" t="n"/>
      <c r="B471" s="2" t="n"/>
      <c r="C471" s="2" t="n"/>
      <c r="D471" s="2" t="n"/>
      <c r="E471" s="143" t="n"/>
      <c r="K471" s="144" t="n"/>
      <c r="L471" s="143" t="n"/>
      <c r="AT471" s="144" t="n"/>
      <c r="AU471" s="8" t="n"/>
      <c r="AV471" s="7" t="n"/>
      <c r="AW471" s="2" t="n"/>
      <c r="AX471" s="52" t="inlineStr">
        <is>
          <t>（30×40mm）</t>
        </is>
      </c>
      <c r="BH471" s="2" t="n"/>
      <c r="BI471" s="8" t="n"/>
      <c r="BJ471" s="7" t="n"/>
      <c r="BK471" s="2" t="n"/>
      <c r="BL471" s="2" t="n"/>
      <c r="BM471" s="2" t="n"/>
      <c r="BN471" s="2" t="n"/>
      <c r="BO471" s="2" t="n"/>
      <c r="BP471" s="143" t="n"/>
      <c r="BV471" s="144" t="n"/>
      <c r="BW471" s="143" t="n"/>
      <c r="CG471" s="144" t="n"/>
      <c r="DU471" s="144" t="n"/>
      <c r="DV471" s="2" t="n"/>
      <c r="DW471" s="2" t="n"/>
      <c r="DX471" s="2" t="n"/>
      <c r="DY471" s="2" t="n"/>
      <c r="DZ471" s="2" t="n"/>
      <c r="EA471" s="2" t="n"/>
      <c r="EB471" s="2" t="n"/>
      <c r="EC471" s="2" t="n"/>
    </row>
    <row r="472" ht="6.75" customHeight="1" s="118">
      <c r="A472" s="2" t="n"/>
      <c r="B472" s="2" t="n"/>
      <c r="C472" s="2" t="n"/>
      <c r="D472" s="2" t="n"/>
      <c r="E472" s="143" t="n"/>
      <c r="K472" s="144" t="n"/>
      <c r="L472" s="143" t="n"/>
      <c r="AT472" s="144" t="n"/>
      <c r="AU472" s="8" t="n"/>
      <c r="AV472" s="7" t="n"/>
      <c r="AW472" s="2" t="n"/>
      <c r="BH472" s="2" t="n"/>
      <c r="BI472" s="8" t="n"/>
      <c r="BJ472" s="7" t="n"/>
      <c r="BK472" s="2" t="n"/>
      <c r="BL472" s="2" t="n"/>
      <c r="BM472" s="2" t="n"/>
      <c r="BN472" s="2" t="n"/>
      <c r="BO472" s="2" t="n"/>
      <c r="BP472" s="143" t="n"/>
      <c r="BV472" s="144" t="n"/>
      <c r="BW472" s="149">
        <f>計算!$S$8</f>
        <v/>
      </c>
      <c r="CG472" s="144" t="n"/>
      <c r="CH472" s="150">
        <f>計算!$T$8</f>
        <v/>
      </c>
      <c r="DU472" s="144" t="n"/>
      <c r="DV472" s="2" t="n"/>
      <c r="DW472" s="2" t="n"/>
      <c r="DX472" s="2" t="n"/>
      <c r="DY472" s="2" t="n"/>
      <c r="DZ472" s="2" t="n"/>
      <c r="EA472" s="2" t="n"/>
      <c r="EB472" s="2" t="n"/>
      <c r="EC472" s="2" t="n"/>
    </row>
    <row r="473" ht="6.75" customHeight="1" s="118">
      <c r="A473" s="2" t="n"/>
      <c r="B473" s="2" t="n"/>
      <c r="C473" s="2" t="n"/>
      <c r="D473" s="2" t="n"/>
      <c r="E473" s="143" t="n"/>
      <c r="K473" s="144" t="n"/>
      <c r="L473" s="143" t="n"/>
      <c r="AT473" s="144" t="n"/>
      <c r="AU473" s="8" t="n"/>
      <c r="AV473" s="7" t="n"/>
      <c r="AW473" s="2" t="n"/>
      <c r="AX473" s="2" t="n"/>
      <c r="AY473" s="2" t="n"/>
      <c r="AZ473" s="2" t="n"/>
      <c r="BA473" s="2" t="n"/>
      <c r="BB473" s="2" t="n"/>
      <c r="BC473" s="2" t="n"/>
      <c r="BD473" s="2" t="n"/>
      <c r="BE473" s="2" t="n"/>
      <c r="BF473" s="2" t="n"/>
      <c r="BG473" s="2" t="n"/>
      <c r="BH473" s="2" t="n"/>
      <c r="BI473" s="8" t="n"/>
      <c r="BJ473" s="7" t="n"/>
      <c r="BK473" s="2" t="n"/>
      <c r="BL473" s="2" t="n"/>
      <c r="BM473" s="2" t="n"/>
      <c r="BN473" s="2" t="n"/>
      <c r="BO473" s="2" t="n"/>
      <c r="BP473" s="143" t="n"/>
      <c r="BV473" s="144" t="n"/>
      <c r="BW473" s="143" t="n"/>
      <c r="CG473" s="144" t="n"/>
      <c r="DU473" s="144" t="n"/>
      <c r="DV473" s="2" t="n"/>
      <c r="DW473" s="2" t="n"/>
      <c r="DX473" s="2" t="n"/>
      <c r="DY473" s="2" t="n"/>
      <c r="DZ473" s="2" t="n"/>
      <c r="EA473" s="2" t="n"/>
      <c r="EB473" s="2" t="n"/>
      <c r="EC473" s="2" t="n"/>
    </row>
    <row r="474" ht="6.75" customHeight="1" s="118">
      <c r="A474" s="2" t="n"/>
      <c r="B474" s="2" t="n"/>
      <c r="C474" s="2" t="n"/>
      <c r="D474" s="2" t="n"/>
      <c r="E474" s="143" t="n"/>
      <c r="K474" s="144" t="n"/>
      <c r="L474" s="143" t="n"/>
      <c r="AT474" s="144" t="n"/>
      <c r="AU474" s="8" t="n"/>
      <c r="AV474" s="7" t="n"/>
      <c r="AW474" s="2" t="n"/>
      <c r="AX474" s="2" t="n"/>
      <c r="AY474" s="2" t="n"/>
      <c r="AZ474" s="2" t="n"/>
      <c r="BA474" s="2" t="n"/>
      <c r="BB474" s="2" t="n"/>
      <c r="BC474" s="2" t="n"/>
      <c r="BD474" s="2" t="n"/>
      <c r="BE474" s="2" t="n"/>
      <c r="BF474" s="2" t="n"/>
      <c r="BG474" s="2" t="n"/>
      <c r="BH474" s="2" t="n"/>
      <c r="BI474" s="8" t="n"/>
      <c r="BJ474" s="7" t="n"/>
      <c r="BK474" s="2" t="n"/>
      <c r="BL474" s="2" t="n"/>
      <c r="BM474" s="2" t="n"/>
      <c r="BN474" s="2" t="n"/>
      <c r="BO474" s="2" t="n"/>
      <c r="BP474" s="143" t="n"/>
      <c r="BV474" s="144" t="n"/>
      <c r="BW474" s="143" t="n"/>
      <c r="CG474" s="144" t="n"/>
      <c r="DU474" s="144" t="n"/>
      <c r="DV474" s="2" t="n"/>
      <c r="DW474" s="2" t="n"/>
      <c r="DX474" s="2" t="n"/>
      <c r="DY474" s="2" t="n"/>
      <c r="DZ474" s="2" t="n"/>
      <c r="EA474" s="2" t="n"/>
      <c r="EB474" s="2" t="n"/>
      <c r="EC474" s="2" t="n"/>
    </row>
    <row r="475" ht="4.5" customHeight="1" s="118">
      <c r="A475" s="2" t="n"/>
      <c r="B475" s="2" t="n"/>
      <c r="C475" s="2" t="n"/>
      <c r="D475" s="2" t="n"/>
      <c r="E475" s="146" t="n"/>
      <c r="F475" s="147" t="n"/>
      <c r="G475" s="147" t="n"/>
      <c r="H475" s="147" t="n"/>
      <c r="I475" s="147" t="n"/>
      <c r="J475" s="147" t="n"/>
      <c r="K475" s="148" t="n"/>
      <c r="L475" s="146" t="n"/>
      <c r="M475" s="147" t="n"/>
      <c r="N475" s="147" t="n"/>
      <c r="O475" s="147" t="n"/>
      <c r="P475" s="147" t="n"/>
      <c r="Q475" s="147" t="n"/>
      <c r="R475" s="147" t="n"/>
      <c r="S475" s="147" t="n"/>
      <c r="T475" s="147" t="n"/>
      <c r="U475" s="147" t="n"/>
      <c r="V475" s="147" t="n"/>
      <c r="W475" s="147" t="n"/>
      <c r="X475" s="147" t="n"/>
      <c r="Y475" s="147" t="n"/>
      <c r="Z475" s="147" t="n"/>
      <c r="AA475" s="147" t="n"/>
      <c r="AB475" s="147" t="n"/>
      <c r="AC475" s="147" t="n"/>
      <c r="AD475" s="147" t="n"/>
      <c r="AE475" s="147" t="n"/>
      <c r="AF475" s="147" t="n"/>
      <c r="AG475" s="147" t="n"/>
      <c r="AH475" s="147" t="n"/>
      <c r="AI475" s="147" t="n"/>
      <c r="AJ475" s="147" t="n"/>
      <c r="AK475" s="147" t="n"/>
      <c r="AL475" s="147" t="n"/>
      <c r="AM475" s="147" t="n"/>
      <c r="AN475" s="147" t="n"/>
      <c r="AO475" s="147" t="n"/>
      <c r="AP475" s="147" t="n"/>
      <c r="AQ475" s="147" t="n"/>
      <c r="AR475" s="147" t="n"/>
      <c r="AS475" s="147" t="n"/>
      <c r="AT475" s="148" t="n"/>
      <c r="AU475" s="8" t="n"/>
      <c r="AV475" s="7" t="n"/>
      <c r="AW475" s="2" t="n"/>
      <c r="AX475" s="2" t="n"/>
      <c r="AY475" s="2" t="n"/>
      <c r="AZ475" s="2" t="n"/>
      <c r="BA475" s="2" t="n"/>
      <c r="BB475" s="2" t="n"/>
      <c r="BC475" s="2" t="n"/>
      <c r="BD475" s="2" t="n"/>
      <c r="BE475" s="2" t="n"/>
      <c r="BF475" s="2" t="n"/>
      <c r="BG475" s="2" t="n"/>
      <c r="BH475" s="2" t="n"/>
      <c r="BI475" s="8" t="n"/>
      <c r="BJ475" s="7" t="n"/>
      <c r="BK475" s="2" t="n"/>
      <c r="BL475" s="2" t="n"/>
      <c r="BM475" s="2" t="n"/>
      <c r="BN475" s="2" t="n"/>
      <c r="BO475" s="2" t="n"/>
      <c r="BP475" s="143" t="n"/>
      <c r="BV475" s="144" t="n"/>
      <c r="BW475" s="143" t="n"/>
      <c r="CG475" s="144" t="n"/>
      <c r="DU475" s="144" t="n"/>
      <c r="DV475" s="2" t="n"/>
      <c r="DW475" s="2" t="n"/>
      <c r="DX475" s="2" t="n"/>
      <c r="DY475" s="2" t="n"/>
      <c r="DZ475" s="2" t="n"/>
      <c r="EA475" s="2" t="n"/>
      <c r="EB475" s="2" t="n"/>
      <c r="EC475" s="2" t="n"/>
    </row>
    <row r="476" ht="6.75" customHeight="1" s="118">
      <c r="A476" s="2" t="n"/>
      <c r="B476" s="2" t="n"/>
      <c r="C476" s="2" t="n"/>
      <c r="D476" s="2" t="n"/>
      <c r="E476" s="152" t="inlineStr">
        <is>
          <t>生年月日</t>
        </is>
      </c>
      <c r="F476" s="140" t="n"/>
      <c r="G476" s="140" t="n"/>
      <c r="H476" s="140" t="n"/>
      <c r="I476" s="140" t="n"/>
      <c r="J476" s="140" t="n"/>
      <c r="K476" s="141" t="n"/>
      <c r="L476" s="154" t="inlineStr">
        <is>
          <t>昭和 ・ 平成</t>
        </is>
      </c>
      <c r="M476" s="140" t="n"/>
      <c r="N476" s="140" t="n"/>
      <c r="O476" s="140" t="n"/>
      <c r="P476" s="140" t="n"/>
      <c r="Q476" s="140" t="n"/>
      <c r="R476" s="140" t="n"/>
      <c r="S476" s="140" t="n"/>
      <c r="T476" s="140" t="n"/>
      <c r="U476" s="140" t="n"/>
      <c r="V476" s="155">
        <f>計算!$D$8</f>
        <v/>
      </c>
      <c r="W476" s="140" t="n"/>
      <c r="X476" s="156" t="inlineStr">
        <is>
          <t>年</t>
        </is>
      </c>
      <c r="Y476" s="140" t="n"/>
      <c r="Z476" s="155">
        <f>計算!$E$8</f>
        <v/>
      </c>
      <c r="AA476" s="140" t="n"/>
      <c r="AB476" s="140" t="n"/>
      <c r="AC476" s="156" t="inlineStr">
        <is>
          <t>月</t>
        </is>
      </c>
      <c r="AD476" s="140" t="n"/>
      <c r="AE476" s="155">
        <f>計算!$F$8</f>
        <v/>
      </c>
      <c r="AF476" s="140" t="n"/>
      <c r="AG476" s="140" t="n"/>
      <c r="AH476" s="156" t="inlineStr">
        <is>
          <t>日　生 （満</t>
        </is>
      </c>
      <c r="AI476" s="140" t="n"/>
      <c r="AJ476" s="140" t="n"/>
      <c r="AK476" s="140" t="n"/>
      <c r="AL476" s="140" t="n"/>
      <c r="AM476" s="140" t="n"/>
      <c r="AN476" s="140" t="n"/>
      <c r="AO476" s="140" t="n"/>
      <c r="AP476" s="157">
        <f>計算!$G$8</f>
        <v/>
      </c>
      <c r="AQ476" s="140" t="n"/>
      <c r="AR476" s="158" t="inlineStr">
        <is>
          <t>歳）</t>
        </is>
      </c>
      <c r="AS476" s="140" t="n"/>
      <c r="AT476" s="141" t="n"/>
      <c r="AU476" s="8" t="n"/>
      <c r="AV476" s="7" t="n"/>
      <c r="AW476" s="2" t="n"/>
      <c r="AX476" s="2" t="n"/>
      <c r="AY476" s="2" t="n"/>
      <c r="AZ476" s="2" t="n"/>
      <c r="BA476" s="2" t="n"/>
      <c r="BB476" s="2" t="n"/>
      <c r="BC476" s="2" t="n"/>
      <c r="BD476" s="2" t="n"/>
      <c r="BE476" s="2" t="n"/>
      <c r="BF476" s="2" t="n"/>
      <c r="BG476" s="2" t="n"/>
      <c r="BH476" s="2" t="n"/>
      <c r="BI476" s="8" t="n"/>
      <c r="BJ476" s="7" t="n"/>
      <c r="BK476" s="2" t="n"/>
      <c r="BL476" s="2" t="n"/>
      <c r="BM476" s="2" t="n"/>
      <c r="BN476" s="2" t="n"/>
      <c r="BO476" s="2" t="n"/>
      <c r="BP476" s="143" t="n"/>
      <c r="BV476" s="144" t="n"/>
      <c r="BW476" s="149">
        <f>計算!$U$8</f>
        <v/>
      </c>
      <c r="CG476" s="144" t="n"/>
      <c r="CH476" s="150">
        <f>計算!$V$8</f>
        <v/>
      </c>
      <c r="DU476" s="144" t="n"/>
      <c r="DV476" s="2" t="n"/>
      <c r="DW476" s="2" t="n"/>
      <c r="DX476" s="2" t="n"/>
      <c r="DY476" s="2" t="n"/>
      <c r="DZ476" s="2" t="n"/>
      <c r="EA476" s="2" t="n"/>
      <c r="EB476" s="2" t="n"/>
      <c r="EC476" s="2" t="n"/>
    </row>
    <row r="477" ht="6.75" customHeight="1" s="118">
      <c r="A477" s="2" t="n"/>
      <c r="B477" s="2" t="n"/>
      <c r="C477" s="2" t="n"/>
      <c r="D477" s="2" t="n"/>
      <c r="E477" s="143" t="n"/>
      <c r="K477" s="144" t="n"/>
      <c r="L477" s="143" t="n"/>
      <c r="AT477" s="144" t="n"/>
      <c r="AU477" s="8" t="n"/>
      <c r="AV477" s="7" t="n"/>
      <c r="AW477" s="2" t="n"/>
      <c r="AX477" s="2" t="n"/>
      <c r="AY477" s="2" t="n"/>
      <c r="AZ477" s="2" t="n"/>
      <c r="BA477" s="2" t="n"/>
      <c r="BB477" s="2" t="n"/>
      <c r="BC477" s="2" t="n"/>
      <c r="BD477" s="2" t="n"/>
      <c r="BE477" s="2" t="n"/>
      <c r="BF477" s="2" t="n"/>
      <c r="BG477" s="2" t="n"/>
      <c r="BH477" s="2" t="n"/>
      <c r="BI477" s="8" t="n"/>
      <c r="BJ477" s="7" t="n"/>
      <c r="BK477" s="2" t="n"/>
      <c r="BL477" s="2" t="n"/>
      <c r="BM477" s="2" t="n"/>
      <c r="BN477" s="2" t="n"/>
      <c r="BO477" s="2" t="n"/>
      <c r="BP477" s="143" t="n"/>
      <c r="BV477" s="144" t="n"/>
      <c r="BW477" s="143" t="n"/>
      <c r="CG477" s="144" t="n"/>
      <c r="DU477" s="144" t="n"/>
      <c r="DV477" s="2" t="n"/>
      <c r="DW477" s="2" t="n"/>
      <c r="DX477" s="2" t="n"/>
      <c r="DY477" s="2" t="n"/>
      <c r="DZ477" s="2" t="n"/>
      <c r="EA477" s="2" t="n"/>
      <c r="EB477" s="2" t="n"/>
      <c r="EC477" s="2" t="n"/>
    </row>
    <row r="478" ht="6.75" customHeight="1" s="118">
      <c r="A478" s="2" t="n"/>
      <c r="B478" s="2" t="n"/>
      <c r="C478" s="2" t="n"/>
      <c r="D478" s="2" t="n"/>
      <c r="E478" s="143" t="n"/>
      <c r="K478" s="144" t="n"/>
      <c r="L478" s="143" t="n"/>
      <c r="AT478" s="144" t="n"/>
      <c r="AU478" s="8" t="n"/>
      <c r="AV478" s="16" t="n"/>
      <c r="AW478" s="14" t="n"/>
      <c r="AX478" s="14" t="n"/>
      <c r="AY478" s="14" t="n"/>
      <c r="AZ478" s="14" t="n"/>
      <c r="BA478" s="14" t="n"/>
      <c r="BB478" s="14" t="n"/>
      <c r="BC478" s="14" t="n"/>
      <c r="BD478" s="14" t="n"/>
      <c r="BE478" s="14" t="n"/>
      <c r="BF478" s="14" t="n"/>
      <c r="BG478" s="14" t="n"/>
      <c r="BH478" s="14" t="n"/>
      <c r="BI478" s="15" t="n"/>
      <c r="BJ478" s="7" t="n"/>
      <c r="BK478" s="2" t="n"/>
      <c r="BL478" s="2" t="n"/>
      <c r="BM478" s="2" t="n"/>
      <c r="BN478" s="2" t="n"/>
      <c r="BO478" s="2" t="n"/>
      <c r="BP478" s="143" t="n"/>
      <c r="BV478" s="144" t="n"/>
      <c r="BW478" s="143" t="n"/>
      <c r="CG478" s="144" t="n"/>
      <c r="DU478" s="144" t="n"/>
      <c r="DV478" s="2" t="n"/>
      <c r="DW478" s="2" t="n"/>
      <c r="DX478" s="2" t="n"/>
      <c r="DY478" s="2" t="n"/>
      <c r="DZ478" s="2" t="n"/>
      <c r="EA478" s="2" t="n"/>
      <c r="EB478" s="2" t="n"/>
      <c r="EC478" s="2" t="n"/>
    </row>
    <row r="479" ht="3.75" customHeight="1" s="118">
      <c r="A479" s="2" t="n"/>
      <c r="B479" s="2" t="n"/>
      <c r="C479" s="2" t="n"/>
      <c r="D479" s="2" t="n"/>
      <c r="E479" s="146" t="n"/>
      <c r="F479" s="147" t="n"/>
      <c r="G479" s="147" t="n"/>
      <c r="H479" s="147" t="n"/>
      <c r="I479" s="147" t="n"/>
      <c r="J479" s="147" t="n"/>
      <c r="K479" s="148" t="n"/>
      <c r="L479" s="146" t="n"/>
      <c r="M479" s="147" t="n"/>
      <c r="N479" s="147" t="n"/>
      <c r="O479" s="147" t="n"/>
      <c r="P479" s="147" t="n"/>
      <c r="Q479" s="147" t="n"/>
      <c r="R479" s="147" t="n"/>
      <c r="S479" s="147" t="n"/>
      <c r="T479" s="147" t="n"/>
      <c r="U479" s="147" t="n"/>
      <c r="X479" s="147" t="n"/>
      <c r="Y479" s="147" t="n"/>
      <c r="AC479" s="147" t="n"/>
      <c r="AD479" s="147" t="n"/>
      <c r="AH479" s="147" t="n"/>
      <c r="AI479" s="147" t="n"/>
      <c r="AJ479" s="147" t="n"/>
      <c r="AK479" s="147" t="n"/>
      <c r="AL479" s="147" t="n"/>
      <c r="AM479" s="147" t="n"/>
      <c r="AN479" s="147" t="n"/>
      <c r="AO479" s="147" t="n"/>
      <c r="AP479" s="147" t="n"/>
      <c r="AQ479" s="147" t="n"/>
      <c r="AR479" s="147" t="n"/>
      <c r="AS479" s="147" t="n"/>
      <c r="AT479" s="148" t="n"/>
      <c r="AU479" s="2" t="n"/>
      <c r="AV479" s="21" t="n"/>
      <c r="AW479" s="2" t="n"/>
      <c r="AX479" s="2" t="n"/>
      <c r="AY479" s="2" t="n"/>
      <c r="AZ479" s="2" t="n"/>
      <c r="BA479" s="2" t="n"/>
      <c r="BB479" s="2" t="n"/>
      <c r="BC479" s="2" t="n"/>
      <c r="BD479" s="2" t="n"/>
      <c r="BE479" s="2" t="n"/>
      <c r="BF479" s="2" t="n"/>
      <c r="BG479" s="2" t="n"/>
      <c r="BH479" s="2" t="n"/>
      <c r="BI479" s="2" t="n"/>
      <c r="BJ479" s="2" t="n"/>
      <c r="BK479" s="2" t="n"/>
      <c r="BL479" s="2" t="n"/>
      <c r="BM479" s="2" t="n"/>
      <c r="BN479" s="2" t="n"/>
      <c r="BO479" s="2" t="n"/>
      <c r="BP479" s="143" t="n"/>
      <c r="BV479" s="144" t="n"/>
      <c r="BW479" s="143" t="n"/>
      <c r="CG479" s="144" t="n"/>
      <c r="DU479" s="144" t="n"/>
      <c r="DV479" s="2" t="n"/>
      <c r="DW479" s="2" t="n"/>
      <c r="DX479" s="2" t="n"/>
      <c r="DY479" s="2" t="n"/>
      <c r="DZ479" s="2" t="n"/>
      <c r="EA479" s="2" t="n"/>
      <c r="EB479" s="2" t="n"/>
      <c r="EC479" s="2" t="n"/>
    </row>
    <row r="480" ht="6.75" customHeight="1" s="118">
      <c r="A480" s="2" t="n"/>
      <c r="B480" s="2" t="n"/>
      <c r="C480" s="2" t="n"/>
      <c r="D480" s="2" t="n"/>
      <c r="E480" s="159" t="inlineStr">
        <is>
          <t>ふ り が な</t>
        </is>
      </c>
      <c r="F480" s="140" t="n"/>
      <c r="G480" s="140" t="n"/>
      <c r="H480" s="140" t="n"/>
      <c r="I480" s="140" t="n"/>
      <c r="J480" s="140" t="n"/>
      <c r="K480" s="141" t="n"/>
      <c r="L480" s="160">
        <f>計算!$J$8</f>
        <v/>
      </c>
      <c r="M480" s="140" t="n"/>
      <c r="N480" s="140" t="n"/>
      <c r="O480" s="140" t="n"/>
      <c r="P480" s="140" t="n"/>
      <c r="Q480" s="140" t="n"/>
      <c r="R480" s="140" t="n"/>
      <c r="S480" s="140" t="n"/>
      <c r="T480" s="140" t="n"/>
      <c r="U480" s="140" t="n"/>
      <c r="V480" s="140" t="n"/>
      <c r="W480" s="140" t="n"/>
      <c r="X480" s="140" t="n"/>
      <c r="Y480" s="140" t="n"/>
      <c r="Z480" s="140" t="n"/>
      <c r="AA480" s="140" t="n"/>
      <c r="AB480" s="140" t="n"/>
      <c r="AC480" s="140" t="n"/>
      <c r="AD480" s="140" t="n"/>
      <c r="AE480" s="140" t="n"/>
      <c r="AF480" s="140" t="n"/>
      <c r="AG480" s="140" t="n"/>
      <c r="AH480" s="140" t="n"/>
      <c r="AI480" s="140" t="n"/>
      <c r="AJ480" s="140" t="n"/>
      <c r="AK480" s="140" t="n"/>
      <c r="AL480" s="140" t="n"/>
      <c r="AM480" s="140" t="n"/>
      <c r="AN480" s="140" t="n"/>
      <c r="AO480" s="140" t="n"/>
      <c r="AP480" s="140" t="n"/>
      <c r="AQ480" s="140" t="n"/>
      <c r="AR480" s="140" t="n"/>
      <c r="AS480" s="140" t="n"/>
      <c r="AT480" s="140" t="n"/>
      <c r="AU480" s="140" t="n"/>
      <c r="AV480" s="140" t="n"/>
      <c r="AW480" s="140" t="n"/>
      <c r="AX480" s="140" t="n"/>
      <c r="AY480" s="140" t="n"/>
      <c r="AZ480" s="140" t="n"/>
      <c r="BA480" s="140" t="n"/>
      <c r="BB480" s="140" t="n"/>
      <c r="BC480" s="140" t="n"/>
      <c r="BD480" s="140" t="n"/>
      <c r="BE480" s="140" t="n"/>
      <c r="BF480" s="140" t="n"/>
      <c r="BG480" s="140" t="n"/>
      <c r="BH480" s="140" t="n"/>
      <c r="BI480" s="141" t="n"/>
      <c r="BJ480" s="2" t="n"/>
      <c r="BK480" s="2" t="n"/>
      <c r="BL480" s="2" t="n"/>
      <c r="BM480" s="2" t="n"/>
      <c r="BN480" s="2" t="n"/>
      <c r="BO480" s="2" t="n"/>
      <c r="BP480" s="143" t="n"/>
      <c r="BV480" s="144" t="n"/>
      <c r="BW480" s="161">
        <f>計算!$W$8</f>
        <v/>
      </c>
      <c r="CG480" s="144" t="n"/>
      <c r="CH480" s="150">
        <f>計算!$X$8</f>
        <v/>
      </c>
      <c r="DU480" s="144" t="n"/>
      <c r="DV480" s="2" t="n"/>
      <c r="DW480" s="2" t="n"/>
      <c r="DX480" s="2" t="n"/>
      <c r="DY480" s="2" t="n"/>
      <c r="DZ480" s="2" t="n"/>
      <c r="EA480" s="2" t="n"/>
      <c r="EB480" s="2" t="n"/>
      <c r="EC480" s="2" t="n"/>
    </row>
    <row r="481" ht="6.75" customHeight="1" s="118">
      <c r="A481" s="2" t="n"/>
      <c r="B481" s="2" t="n"/>
      <c r="C481" s="2" t="n"/>
      <c r="D481" s="2" t="n"/>
      <c r="E481" s="143" t="n"/>
      <c r="K481" s="144" t="n"/>
      <c r="BI481" s="144" t="n"/>
      <c r="BJ481" s="2" t="n"/>
      <c r="BK481" s="2" t="n"/>
      <c r="BL481" s="2" t="n"/>
      <c r="BM481" s="2" t="n"/>
      <c r="BN481" s="2" t="n"/>
      <c r="BO481" s="2" t="n"/>
      <c r="BP481" s="143" t="n"/>
      <c r="BV481" s="144" t="n"/>
      <c r="BW481" s="143" t="n"/>
      <c r="CG481" s="144" t="n"/>
      <c r="DU481" s="144" t="n"/>
      <c r="DV481" s="2" t="n"/>
      <c r="DW481" s="2" t="n"/>
      <c r="DX481" s="2" t="n"/>
      <c r="DY481" s="2" t="n"/>
      <c r="DZ481" s="2" t="n"/>
      <c r="EA481" s="2" t="n"/>
      <c r="EB481" s="2" t="n"/>
      <c r="EC481" s="2" t="n"/>
    </row>
    <row r="482" ht="6.75" customHeight="1" s="118">
      <c r="A482" s="2" t="n"/>
      <c r="B482" s="2" t="n"/>
      <c r="C482" s="2" t="n"/>
      <c r="D482" s="2" t="n"/>
      <c r="E482" s="162" t="n"/>
      <c r="F482" s="163" t="n"/>
      <c r="G482" s="163" t="n"/>
      <c r="H482" s="163" t="n"/>
      <c r="I482" s="163" t="n"/>
      <c r="J482" s="163" t="n"/>
      <c r="K482" s="164" t="n"/>
      <c r="L482" s="163" t="n"/>
      <c r="M482" s="163" t="n"/>
      <c r="N482" s="163" t="n"/>
      <c r="O482" s="163" t="n"/>
      <c r="P482" s="163" t="n"/>
      <c r="Q482" s="163" t="n"/>
      <c r="R482" s="163" t="n"/>
      <c r="S482" s="163" t="n"/>
      <c r="T482" s="163" t="n"/>
      <c r="U482" s="163" t="n"/>
      <c r="V482" s="163" t="n"/>
      <c r="W482" s="163" t="n"/>
      <c r="X482" s="163" t="n"/>
      <c r="Y482" s="163" t="n"/>
      <c r="Z482" s="163" t="n"/>
      <c r="AA482" s="163" t="n"/>
      <c r="AB482" s="163" t="n"/>
      <c r="AC482" s="163" t="n"/>
      <c r="AD482" s="163" t="n"/>
      <c r="AE482" s="163" t="n"/>
      <c r="AF482" s="163" t="n"/>
      <c r="AG482" s="163" t="n"/>
      <c r="AH482" s="163" t="n"/>
      <c r="AI482" s="163" t="n"/>
      <c r="AJ482" s="163" t="n"/>
      <c r="AK482" s="163" t="n"/>
      <c r="AL482" s="163" t="n"/>
      <c r="AM482" s="163" t="n"/>
      <c r="AN482" s="163" t="n"/>
      <c r="AO482" s="163" t="n"/>
      <c r="AP482" s="163" t="n"/>
      <c r="AQ482" s="163" t="n"/>
      <c r="AR482" s="163" t="n"/>
      <c r="AS482" s="163" t="n"/>
      <c r="AT482" s="163" t="n"/>
      <c r="AU482" s="163" t="n"/>
      <c r="AV482" s="163" t="n"/>
      <c r="AW482" s="163" t="n"/>
      <c r="AX482" s="163" t="n"/>
      <c r="AY482" s="163" t="n"/>
      <c r="AZ482" s="163" t="n"/>
      <c r="BA482" s="163" t="n"/>
      <c r="BB482" s="163" t="n"/>
      <c r="BC482" s="163" t="n"/>
      <c r="BD482" s="163" t="n"/>
      <c r="BE482" s="163" t="n"/>
      <c r="BF482" s="163" t="n"/>
      <c r="BG482" s="163" t="n"/>
      <c r="BH482" s="163" t="n"/>
      <c r="BI482" s="164" t="n"/>
      <c r="BJ482" s="2" t="n"/>
      <c r="BK482" s="2" t="n"/>
      <c r="BL482" s="2" t="n"/>
      <c r="BM482" s="2" t="n"/>
      <c r="BN482" s="2" t="n"/>
      <c r="BO482" s="2" t="n"/>
      <c r="BP482" s="143" t="n"/>
      <c r="BV482" s="144" t="n"/>
      <c r="BW482" s="143" t="n"/>
      <c r="CG482" s="144" t="n"/>
      <c r="DU482" s="144" t="n"/>
      <c r="DV482" s="2" t="n"/>
      <c r="DW482" s="2" t="n"/>
      <c r="DX482" s="2" t="n"/>
      <c r="DY482" s="2" t="n"/>
      <c r="DZ482" s="2" t="n"/>
      <c r="EA482" s="2" t="n"/>
      <c r="EB482" s="2" t="n"/>
      <c r="EC482" s="2" t="n"/>
    </row>
    <row r="483" ht="6.75" customHeight="1" s="118">
      <c r="A483" s="2" t="n"/>
      <c r="B483" s="2" t="n"/>
      <c r="C483" s="2" t="n"/>
      <c r="D483" s="2" t="n"/>
      <c r="E483" s="165" t="inlineStr">
        <is>
          <t>現住所</t>
        </is>
      </c>
      <c r="F483" s="166" t="n"/>
      <c r="G483" s="166" t="n"/>
      <c r="H483" s="166" t="n"/>
      <c r="I483" s="166" t="n"/>
      <c r="J483" s="166" t="n"/>
      <c r="K483" s="167" t="n"/>
      <c r="L483" s="107" t="inlineStr">
        <is>
          <t>〒</t>
        </is>
      </c>
      <c r="M483" s="166" t="n"/>
      <c r="N483" s="166" t="n"/>
      <c r="O483" s="166" t="n"/>
      <c r="P483" s="168">
        <f>計算!$H$8</f>
        <v/>
      </c>
      <c r="Q483" s="166" t="n"/>
      <c r="R483" s="166" t="n"/>
      <c r="S483" s="166" t="n"/>
      <c r="T483" s="166" t="n"/>
      <c r="U483" s="166" t="n"/>
      <c r="V483" s="166" t="n"/>
      <c r="W483" s="166" t="n"/>
      <c r="X483" s="166" t="n"/>
      <c r="Y483" s="166" t="n"/>
      <c r="Z483" s="166" t="n"/>
      <c r="AA483" s="166" t="n"/>
      <c r="AB483" s="166" t="n"/>
      <c r="AC483" s="166" t="n"/>
      <c r="AD483" s="166" t="n"/>
      <c r="AE483" s="166" t="n"/>
      <c r="AF483" s="166" t="n"/>
      <c r="AG483" s="166" t="n"/>
      <c r="AH483" s="166" t="n"/>
      <c r="AI483" s="166" t="n"/>
      <c r="AJ483" s="166" t="n"/>
      <c r="AK483" s="24" t="n"/>
      <c r="AL483" s="24" t="n"/>
      <c r="AM483" s="24" t="n"/>
      <c r="AN483" s="24" t="n"/>
      <c r="AO483" s="24" t="n"/>
      <c r="AP483" s="24" t="n"/>
      <c r="AQ483" s="24" t="n"/>
      <c r="AR483" s="24" t="n"/>
      <c r="AS483" s="24" t="n"/>
      <c r="AT483" s="24" t="n"/>
      <c r="AU483" s="24" t="n"/>
      <c r="AV483" s="24" t="n"/>
      <c r="AW483" s="24" t="n"/>
      <c r="AX483" s="24" t="n"/>
      <c r="AY483" s="24" t="n"/>
      <c r="AZ483" s="24" t="n"/>
      <c r="BA483" s="24" t="n"/>
      <c r="BB483" s="24" t="n"/>
      <c r="BC483" s="24" t="n"/>
      <c r="BD483" s="24" t="n"/>
      <c r="BE483" s="24" t="n"/>
      <c r="BF483" s="24" t="n"/>
      <c r="BG483" s="24" t="n"/>
      <c r="BH483" s="24" t="n"/>
      <c r="BI483" s="25" t="n"/>
      <c r="BJ483" s="2" t="n"/>
      <c r="BK483" s="2" t="n"/>
      <c r="BL483" s="2" t="n"/>
      <c r="BM483" s="2" t="n"/>
      <c r="BN483" s="2" t="n"/>
      <c r="BO483" s="2" t="n"/>
      <c r="BP483" s="143" t="n"/>
      <c r="BV483" s="144" t="n"/>
      <c r="BW483" s="143" t="n"/>
      <c r="CG483" s="144" t="n"/>
      <c r="DU483" s="144" t="n"/>
      <c r="DV483" s="2" t="n"/>
      <c r="DW483" s="2" t="n"/>
      <c r="DX483" s="2" t="n"/>
      <c r="DY483" s="2" t="n"/>
      <c r="DZ483" s="2" t="n"/>
      <c r="EA483" s="2" t="n"/>
      <c r="EB483" s="2" t="n"/>
      <c r="EC483" s="2" t="n"/>
    </row>
    <row r="484" ht="4.5" customHeight="1" s="118">
      <c r="A484" s="2" t="n"/>
      <c r="B484" s="2" t="n"/>
      <c r="C484" s="2" t="n"/>
      <c r="D484" s="2" t="n"/>
      <c r="E484" s="143" t="n"/>
      <c r="K484" s="144" t="n"/>
      <c r="L484" s="143" t="n"/>
      <c r="AK484" s="2" t="n"/>
      <c r="AL484" s="2" t="n"/>
      <c r="AM484" s="2" t="n"/>
      <c r="AN484" s="2" t="n"/>
      <c r="AO484" s="2" t="n"/>
      <c r="AP484" s="2" t="n"/>
      <c r="AQ484" s="2" t="n"/>
      <c r="AR484" s="2" t="n"/>
      <c r="AS484" s="2" t="n"/>
      <c r="AT484" s="2" t="n"/>
      <c r="AU484" s="2" t="n"/>
      <c r="AV484" s="2" t="n"/>
      <c r="AW484" s="2" t="n"/>
      <c r="AX484" s="2" t="n"/>
      <c r="AY484" s="2" t="n"/>
      <c r="AZ484" s="2" t="n"/>
      <c r="BA484" s="2" t="n"/>
      <c r="BB484" s="2" t="n"/>
      <c r="BC484" s="2" t="n"/>
      <c r="BD484" s="2" t="n"/>
      <c r="BE484" s="2" t="n"/>
      <c r="BF484" s="2" t="n"/>
      <c r="BG484" s="2" t="n"/>
      <c r="BH484" s="2" t="n"/>
      <c r="BI484" s="8" t="n"/>
      <c r="BJ484" s="2" t="n"/>
      <c r="BK484" s="2" t="n"/>
      <c r="BL484" s="2" t="n"/>
      <c r="BM484" s="2" t="n"/>
      <c r="BN484" s="2" t="n"/>
      <c r="BO484" s="2" t="n"/>
      <c r="BP484" s="146" t="n"/>
      <c r="BQ484" s="147" t="n"/>
      <c r="BR484" s="147" t="n"/>
      <c r="BS484" s="147" t="n"/>
      <c r="BT484" s="147" t="n"/>
      <c r="BU484" s="147" t="n"/>
      <c r="BV484" s="148" t="n"/>
      <c r="BW484" s="146" t="n"/>
      <c r="BX484" s="147" t="n"/>
      <c r="BY484" s="147" t="n"/>
      <c r="BZ484" s="147" t="n"/>
      <c r="CA484" s="147" t="n"/>
      <c r="CB484" s="147" t="n"/>
      <c r="CC484" s="147" t="n"/>
      <c r="CD484" s="147" t="n"/>
      <c r="CE484" s="147" t="n"/>
      <c r="CF484" s="147" t="n"/>
      <c r="CG484" s="148" t="n"/>
      <c r="DU484" s="144" t="n"/>
      <c r="DV484" s="2" t="n"/>
      <c r="DW484" s="2" t="n"/>
      <c r="DX484" s="2" t="n"/>
      <c r="DY484" s="2" t="n"/>
      <c r="DZ484" s="2" t="n"/>
      <c r="EA484" s="2" t="n"/>
      <c r="EB484" s="2" t="n"/>
      <c r="EC484" s="2" t="n"/>
    </row>
    <row r="485" ht="6.75" customHeight="1" s="118">
      <c r="A485" s="2" t="n"/>
      <c r="B485" s="2" t="n"/>
      <c r="C485" s="2" t="n"/>
      <c r="D485" s="2" t="n"/>
      <c r="E485" s="143" t="n"/>
      <c r="K485" s="144" t="n"/>
      <c r="L485" s="143" t="n"/>
      <c r="AK485" s="2" t="n"/>
      <c r="AL485" s="2" t="n"/>
      <c r="AM485" s="2" t="n"/>
      <c r="AN485" s="2" t="n"/>
      <c r="AO485" s="2" t="n"/>
      <c r="AP485" s="2" t="n"/>
      <c r="AQ485" s="2" t="n"/>
      <c r="AR485" s="2" t="n"/>
      <c r="AS485" s="2" t="n"/>
      <c r="AT485" s="2" t="n"/>
      <c r="AU485" s="2" t="n"/>
      <c r="AV485" s="2" t="n"/>
      <c r="AW485" s="2" t="n"/>
      <c r="AX485" s="2" t="n"/>
      <c r="AY485" s="2" t="n"/>
      <c r="AZ485" s="2" t="n"/>
      <c r="BA485" s="2" t="n"/>
      <c r="BB485" s="2" t="n"/>
      <c r="BC485" s="2" t="n"/>
      <c r="BD485" s="2" t="n"/>
      <c r="BE485" s="2" t="n"/>
      <c r="BF485" s="2" t="n"/>
      <c r="BG485" s="2" t="n"/>
      <c r="BH485" s="2" t="n"/>
      <c r="BI485" s="8" t="n"/>
      <c r="BJ485" s="2" t="n"/>
      <c r="BK485" s="2" t="n"/>
      <c r="BL485" s="2" t="n"/>
      <c r="BM485" s="2" t="n"/>
      <c r="BN485" s="2" t="n"/>
      <c r="BO485" s="2" t="n"/>
      <c r="BP485" s="169" t="inlineStr">
        <is>
          <t>校内外の諸活動</t>
        </is>
      </c>
      <c r="BQ485" s="140" t="n"/>
      <c r="BR485" s="140" t="n"/>
      <c r="BS485" s="140" t="n"/>
      <c r="BT485" s="140" t="n"/>
      <c r="BU485" s="140" t="n"/>
      <c r="BV485" s="141" t="n"/>
      <c r="BW485" s="170">
        <f>計算!$Y$8</f>
        <v/>
      </c>
      <c r="BX485" s="140" t="n"/>
      <c r="BY485" s="140" t="n"/>
      <c r="BZ485" s="140" t="n"/>
      <c r="CA485" s="140" t="n"/>
      <c r="CB485" s="140" t="n"/>
      <c r="CC485" s="140" t="n"/>
      <c r="CD485" s="140" t="n"/>
      <c r="CE485" s="140" t="n"/>
      <c r="CF485" s="140" t="n"/>
      <c r="CG485" s="140" t="n"/>
      <c r="CH485" s="140" t="n"/>
      <c r="CI485" s="140" t="n"/>
      <c r="CJ485" s="140" t="n"/>
      <c r="CK485" s="140" t="n"/>
      <c r="CL485" s="140" t="n"/>
      <c r="CM485" s="140" t="n"/>
      <c r="CN485" s="140" t="n"/>
      <c r="CO485" s="140" t="n"/>
      <c r="CP485" s="140" t="n"/>
      <c r="CQ485" s="140" t="n"/>
      <c r="CR485" s="140" t="n"/>
      <c r="CS485" s="140" t="n"/>
      <c r="CT485" s="140" t="n"/>
      <c r="CU485" s="140" t="n"/>
      <c r="CV485" s="140" t="n"/>
      <c r="CW485" s="140" t="n"/>
      <c r="CX485" s="140" t="n"/>
      <c r="CY485" s="140" t="n"/>
      <c r="CZ485" s="140" t="n"/>
      <c r="DA485" s="140" t="n"/>
      <c r="DB485" s="140" t="n"/>
      <c r="DC485" s="140" t="n"/>
      <c r="DD485" s="140" t="n"/>
      <c r="DE485" s="140" t="n"/>
      <c r="DF485" s="140" t="n"/>
      <c r="DG485" s="140" t="n"/>
      <c r="DH485" s="140" t="n"/>
      <c r="DI485" s="140" t="n"/>
      <c r="DJ485" s="140" t="n"/>
      <c r="DK485" s="140" t="n"/>
      <c r="DL485" s="140" t="n"/>
      <c r="DM485" s="140" t="n"/>
      <c r="DN485" s="140" t="n"/>
      <c r="DO485" s="140" t="n"/>
      <c r="DP485" s="140" t="n"/>
      <c r="DQ485" s="140" t="n"/>
      <c r="DR485" s="140" t="n"/>
      <c r="DS485" s="140" t="n"/>
      <c r="DT485" s="140" t="n"/>
      <c r="DU485" s="141" t="n"/>
      <c r="DV485" s="7" t="n"/>
      <c r="DW485" s="2" t="n"/>
      <c r="DX485" s="2" t="n"/>
      <c r="DY485" s="2" t="n"/>
      <c r="DZ485" s="2" t="n"/>
      <c r="EA485" s="2" t="n"/>
      <c r="EB485" s="2" t="n"/>
      <c r="EC485" s="2" t="n"/>
    </row>
    <row r="486" ht="6.75" customHeight="1" s="118">
      <c r="A486" s="2" t="n"/>
      <c r="B486" s="2" t="n"/>
      <c r="C486" s="2" t="n"/>
      <c r="D486" s="2" t="n"/>
      <c r="E486" s="143" t="n"/>
      <c r="K486" s="144" t="n"/>
      <c r="L486" s="171">
        <f>計算!$I$8</f>
        <v/>
      </c>
      <c r="BI486" s="144" t="n"/>
      <c r="BJ486" s="2" t="n"/>
      <c r="BK486" s="2" t="n"/>
      <c r="BL486" s="2" t="n"/>
      <c r="BM486" s="2" t="n"/>
      <c r="BN486" s="2" t="n"/>
      <c r="BO486" s="2" t="n"/>
      <c r="BP486" s="143" t="n"/>
      <c r="BV486" s="144" t="n"/>
      <c r="DU486" s="144" t="n"/>
      <c r="DV486" s="7" t="n"/>
      <c r="DW486" s="2" t="n"/>
      <c r="DX486" s="2" t="n"/>
      <c r="DY486" s="2" t="n"/>
      <c r="DZ486" s="2" t="n"/>
      <c r="EA486" s="2" t="n"/>
      <c r="EB486" s="2" t="n"/>
      <c r="EC486" s="2" t="n"/>
    </row>
    <row r="487" ht="6.75" customHeight="1" s="118">
      <c r="A487" s="2" t="n"/>
      <c r="B487" s="2" t="n"/>
      <c r="C487" s="2" t="n"/>
      <c r="D487" s="2" t="n"/>
      <c r="E487" s="143" t="n"/>
      <c r="K487" s="144" t="n"/>
      <c r="L487" s="143" t="n"/>
      <c r="BI487" s="144" t="n"/>
      <c r="BJ487" s="2" t="n"/>
      <c r="BK487" s="2" t="n"/>
      <c r="BL487" s="2" t="n"/>
      <c r="BM487" s="2" t="n"/>
      <c r="BN487" s="2" t="n"/>
      <c r="BO487" s="2" t="n"/>
      <c r="BP487" s="143" t="n"/>
      <c r="BV487" s="144" t="n"/>
      <c r="DU487" s="144" t="n"/>
      <c r="DV487" s="7" t="n"/>
      <c r="DW487" s="2" t="n"/>
      <c r="DX487" s="2" t="n"/>
      <c r="DY487" s="2" t="n"/>
      <c r="DZ487" s="2" t="n"/>
      <c r="EA487" s="2" t="n"/>
      <c r="EB487" s="2" t="n"/>
      <c r="EC487" s="2" t="n"/>
    </row>
    <row r="488" ht="6.75" customHeight="1" s="118">
      <c r="A488" s="2" t="n"/>
      <c r="B488" s="2" t="n"/>
      <c r="C488" s="2" t="n"/>
      <c r="D488" s="2" t="n"/>
      <c r="E488" s="146" t="n"/>
      <c r="F488" s="147" t="n"/>
      <c r="G488" s="147" t="n"/>
      <c r="H488" s="147" t="n"/>
      <c r="I488" s="147" t="n"/>
      <c r="J488" s="147" t="n"/>
      <c r="K488" s="148" t="n"/>
      <c r="L488" s="146" t="n"/>
      <c r="M488" s="147" t="n"/>
      <c r="N488" s="147" t="n"/>
      <c r="O488" s="147" t="n"/>
      <c r="P488" s="147" t="n"/>
      <c r="Q488" s="147" t="n"/>
      <c r="R488" s="147" t="n"/>
      <c r="S488" s="147" t="n"/>
      <c r="T488" s="147" t="n"/>
      <c r="U488" s="147" t="n"/>
      <c r="V488" s="147" t="n"/>
      <c r="W488" s="147" t="n"/>
      <c r="X488" s="147" t="n"/>
      <c r="Y488" s="147" t="n"/>
      <c r="Z488" s="147" t="n"/>
      <c r="AA488" s="147" t="n"/>
      <c r="AB488" s="147" t="n"/>
      <c r="AC488" s="147" t="n"/>
      <c r="AD488" s="147" t="n"/>
      <c r="AE488" s="147" t="n"/>
      <c r="AF488" s="147" t="n"/>
      <c r="AG488" s="147" t="n"/>
      <c r="AH488" s="147" t="n"/>
      <c r="AI488" s="147" t="n"/>
      <c r="AJ488" s="147" t="n"/>
      <c r="AK488" s="147" t="n"/>
      <c r="AL488" s="147" t="n"/>
      <c r="AM488" s="147" t="n"/>
      <c r="AN488" s="147" t="n"/>
      <c r="AO488" s="147" t="n"/>
      <c r="AP488" s="147" t="n"/>
      <c r="AQ488" s="147" t="n"/>
      <c r="AR488" s="147" t="n"/>
      <c r="AS488" s="147" t="n"/>
      <c r="AT488" s="147" t="n"/>
      <c r="AU488" s="147" t="n"/>
      <c r="AV488" s="147" t="n"/>
      <c r="AW488" s="147" t="n"/>
      <c r="AX488" s="147" t="n"/>
      <c r="AY488" s="147" t="n"/>
      <c r="AZ488" s="147" t="n"/>
      <c r="BA488" s="147" t="n"/>
      <c r="BB488" s="147" t="n"/>
      <c r="BC488" s="147" t="n"/>
      <c r="BD488" s="147" t="n"/>
      <c r="BE488" s="147" t="n"/>
      <c r="BF488" s="147" t="n"/>
      <c r="BG488" s="147" t="n"/>
      <c r="BH488" s="147" t="n"/>
      <c r="BI488" s="148" t="n"/>
      <c r="BJ488" s="2" t="n"/>
      <c r="BK488" s="2" t="n"/>
      <c r="BL488" s="2" t="n"/>
      <c r="BM488" s="2" t="n"/>
      <c r="BN488" s="2" t="n"/>
      <c r="BO488" s="2" t="n"/>
      <c r="BP488" s="143" t="n"/>
      <c r="BV488" s="144" t="n"/>
      <c r="DU488" s="144" t="n"/>
      <c r="DV488" s="7" t="n"/>
      <c r="DW488" s="2" t="n"/>
      <c r="DX488" s="2" t="n"/>
      <c r="DY488" s="2" t="n"/>
      <c r="DZ488" s="2" t="n"/>
      <c r="EA488" s="2" t="n"/>
      <c r="EB488" s="2" t="n"/>
      <c r="EC488" s="2" t="n"/>
    </row>
    <row r="489" ht="6.75" customHeight="1" s="118">
      <c r="A489" s="2" t="n"/>
      <c r="B489" s="2" t="n"/>
      <c r="C489" s="2" t="n"/>
      <c r="D489" s="2" t="n"/>
      <c r="E489" s="159" t="inlineStr">
        <is>
          <t>ふ り が な</t>
        </is>
      </c>
      <c r="F489" s="140" t="n"/>
      <c r="G489" s="140" t="n"/>
      <c r="H489" s="140" t="n"/>
      <c r="I489" s="140" t="n"/>
      <c r="J489" s="140" t="n"/>
      <c r="K489" s="141" t="n"/>
      <c r="L489" s="160">
        <f>計算!$M$8</f>
        <v/>
      </c>
      <c r="M489" s="140" t="n"/>
      <c r="N489" s="140" t="n"/>
      <c r="O489" s="140" t="n"/>
      <c r="P489" s="140" t="n"/>
      <c r="Q489" s="140" t="n"/>
      <c r="R489" s="140" t="n"/>
      <c r="S489" s="140" t="n"/>
      <c r="T489" s="140" t="n"/>
      <c r="U489" s="140" t="n"/>
      <c r="V489" s="140" t="n"/>
      <c r="W489" s="140" t="n"/>
      <c r="X489" s="140" t="n"/>
      <c r="Y489" s="140" t="n"/>
      <c r="Z489" s="140" t="n"/>
      <c r="AA489" s="140" t="n"/>
      <c r="AB489" s="140" t="n"/>
      <c r="AC489" s="140" t="n"/>
      <c r="AD489" s="140" t="n"/>
      <c r="AE489" s="140" t="n"/>
      <c r="AF489" s="140" t="n"/>
      <c r="AG489" s="140" t="n"/>
      <c r="AH489" s="140" t="n"/>
      <c r="AI489" s="140" t="n"/>
      <c r="AJ489" s="140" t="n"/>
      <c r="AK489" s="140" t="n"/>
      <c r="AL489" s="140" t="n"/>
      <c r="AM489" s="140" t="n"/>
      <c r="AN489" s="140" t="n"/>
      <c r="AO489" s="140" t="n"/>
      <c r="AP489" s="140" t="n"/>
      <c r="AQ489" s="140" t="n"/>
      <c r="AR489" s="140" t="n"/>
      <c r="AS489" s="140" t="n"/>
      <c r="AT489" s="140" t="n"/>
      <c r="AU489" s="140" t="n"/>
      <c r="AV489" s="140" t="n"/>
      <c r="AW489" s="140" t="n"/>
      <c r="AX489" s="140" t="n"/>
      <c r="AY489" s="140" t="n"/>
      <c r="AZ489" s="140" t="n"/>
      <c r="BA489" s="140" t="n"/>
      <c r="BB489" s="140" t="n"/>
      <c r="BC489" s="140" t="n"/>
      <c r="BD489" s="140" t="n"/>
      <c r="BE489" s="140" t="n"/>
      <c r="BF489" s="140" t="n"/>
      <c r="BG489" s="140" t="n"/>
      <c r="BH489" s="140" t="n"/>
      <c r="BI489" s="141" t="n"/>
      <c r="BJ489" s="2" t="n"/>
      <c r="BK489" s="2" t="n"/>
      <c r="BL489" s="2" t="n"/>
      <c r="BM489" s="2" t="n"/>
      <c r="BN489" s="2" t="n"/>
      <c r="BO489" s="2" t="n"/>
      <c r="BP489" s="143" t="n"/>
      <c r="BV489" s="144" t="n"/>
      <c r="DU489" s="144" t="n"/>
      <c r="DV489" s="7" t="n"/>
      <c r="DW489" s="2" t="n"/>
      <c r="DX489" s="2" t="n"/>
      <c r="DY489" s="2" t="n"/>
      <c r="DZ489" s="2" t="n"/>
      <c r="EA489" s="2" t="n"/>
      <c r="EB489" s="2" t="n"/>
      <c r="EC489" s="2" t="n"/>
    </row>
    <row r="490" ht="6.75" customHeight="1" s="118">
      <c r="A490" s="2" t="n"/>
      <c r="B490" s="2" t="n"/>
      <c r="C490" s="2" t="n"/>
      <c r="D490" s="2" t="n"/>
      <c r="E490" s="143" t="n"/>
      <c r="K490" s="144" t="n"/>
      <c r="BI490" s="144" t="n"/>
      <c r="BJ490" s="2" t="n"/>
      <c r="BK490" s="2" t="n"/>
      <c r="BL490" s="2" t="n"/>
      <c r="BM490" s="2" t="n"/>
      <c r="BN490" s="2" t="n"/>
      <c r="BO490" s="2" t="n"/>
      <c r="BP490" s="143" t="n"/>
      <c r="BV490" s="144" t="n"/>
      <c r="DU490" s="144" t="n"/>
      <c r="DV490" s="7" t="n"/>
      <c r="DW490" s="2" t="n"/>
      <c r="DX490" s="2" t="n"/>
      <c r="DY490" s="2" t="n"/>
      <c r="DZ490" s="2" t="n"/>
      <c r="EA490" s="2" t="n"/>
      <c r="EB490" s="2" t="n"/>
      <c r="EC490" s="2" t="n"/>
    </row>
    <row r="491" ht="6.75" customHeight="1" s="118">
      <c r="A491" s="2" t="n"/>
      <c r="B491" s="2" t="n"/>
      <c r="C491" s="2" t="n"/>
      <c r="D491" s="2" t="n"/>
      <c r="E491" s="162" t="n"/>
      <c r="F491" s="163" t="n"/>
      <c r="G491" s="163" t="n"/>
      <c r="H491" s="163" t="n"/>
      <c r="I491" s="163" t="n"/>
      <c r="J491" s="163" t="n"/>
      <c r="K491" s="164" t="n"/>
      <c r="L491" s="163" t="n"/>
      <c r="M491" s="163" t="n"/>
      <c r="N491" s="163" t="n"/>
      <c r="O491" s="163" t="n"/>
      <c r="P491" s="163" t="n"/>
      <c r="Q491" s="163" t="n"/>
      <c r="R491" s="163" t="n"/>
      <c r="S491" s="163" t="n"/>
      <c r="T491" s="163" t="n"/>
      <c r="U491" s="163" t="n"/>
      <c r="V491" s="163" t="n"/>
      <c r="W491" s="163" t="n"/>
      <c r="X491" s="163" t="n"/>
      <c r="Y491" s="163" t="n"/>
      <c r="Z491" s="163" t="n"/>
      <c r="AA491" s="163" t="n"/>
      <c r="AB491" s="163" t="n"/>
      <c r="AC491" s="163" t="n"/>
      <c r="AD491" s="163" t="n"/>
      <c r="AE491" s="163" t="n"/>
      <c r="AF491" s="163" t="n"/>
      <c r="AG491" s="163" t="n"/>
      <c r="AH491" s="163" t="n"/>
      <c r="AI491" s="163" t="n"/>
      <c r="AJ491" s="163" t="n"/>
      <c r="AK491" s="163" t="n"/>
      <c r="AL491" s="163" t="n"/>
      <c r="AM491" s="163" t="n"/>
      <c r="AN491" s="163" t="n"/>
      <c r="AO491" s="163" t="n"/>
      <c r="AP491" s="163" t="n"/>
      <c r="AQ491" s="163" t="n"/>
      <c r="AR491" s="163" t="n"/>
      <c r="AS491" s="163" t="n"/>
      <c r="AT491" s="163" t="n"/>
      <c r="AU491" s="163" t="n"/>
      <c r="AV491" s="163" t="n"/>
      <c r="AW491" s="163" t="n"/>
      <c r="AX491" s="163" t="n"/>
      <c r="AY491" s="163" t="n"/>
      <c r="AZ491" s="163" t="n"/>
      <c r="BA491" s="163" t="n"/>
      <c r="BB491" s="163" t="n"/>
      <c r="BC491" s="163" t="n"/>
      <c r="BD491" s="163" t="n"/>
      <c r="BE491" s="163" t="n"/>
      <c r="BF491" s="163" t="n"/>
      <c r="BG491" s="163" t="n"/>
      <c r="BH491" s="163" t="n"/>
      <c r="BI491" s="164" t="n"/>
      <c r="BJ491" s="2" t="n"/>
      <c r="BK491" s="2" t="n"/>
      <c r="BL491" s="2" t="n"/>
      <c r="BM491" s="2" t="n"/>
      <c r="BN491" s="2" t="n"/>
      <c r="BO491" s="2" t="n"/>
      <c r="BP491" s="143" t="n"/>
      <c r="BV491" s="144" t="n"/>
      <c r="DU491" s="144" t="n"/>
      <c r="DV491" s="7" t="n"/>
      <c r="DW491" s="2" t="n"/>
      <c r="DX491" s="2" t="n"/>
      <c r="DY491" s="2" t="n"/>
      <c r="DZ491" s="2" t="n"/>
      <c r="EA491" s="2" t="n"/>
      <c r="EB491" s="2" t="n"/>
      <c r="EC491" s="2" t="n"/>
    </row>
    <row r="492" ht="6.75" customHeight="1" s="118">
      <c r="A492" s="2" t="n"/>
      <c r="B492" s="2" t="n"/>
      <c r="C492" s="2" t="n"/>
      <c r="D492" s="2" t="n"/>
      <c r="E492" s="165" t="inlineStr">
        <is>
          <t>連絡先</t>
        </is>
      </c>
      <c r="F492" s="166" t="n"/>
      <c r="G492" s="166" t="n"/>
      <c r="H492" s="166" t="n"/>
      <c r="I492" s="166" t="n"/>
      <c r="J492" s="166" t="n"/>
      <c r="K492" s="167" t="n"/>
      <c r="L492" s="107" t="inlineStr">
        <is>
          <t>〒</t>
        </is>
      </c>
      <c r="M492" s="166" t="n"/>
      <c r="N492" s="166" t="n"/>
      <c r="O492" s="166" t="n"/>
      <c r="P492" s="172">
        <f>計算!$K$8</f>
        <v/>
      </c>
      <c r="AK492" s="2" t="n"/>
      <c r="AL492" s="2" t="n"/>
      <c r="AM492" s="2" t="n"/>
      <c r="AN492" s="2" t="n"/>
      <c r="AO492" s="2" t="n"/>
      <c r="AP492" s="2" t="n"/>
      <c r="AQ492" s="2" t="n"/>
      <c r="AR492" s="2" t="n"/>
      <c r="AS492" s="2" t="n"/>
      <c r="AT492" s="2" t="n"/>
      <c r="AU492" s="2" t="n"/>
      <c r="AV492" s="2" t="n"/>
      <c r="AW492" s="2" t="n"/>
      <c r="AX492" s="2" t="n"/>
      <c r="AY492" s="2" t="n"/>
      <c r="AZ492" s="2" t="n"/>
      <c r="BA492" s="2" t="n"/>
      <c r="BB492" s="2" t="n"/>
      <c r="BC492" s="2" t="n"/>
      <c r="BD492" s="2" t="n"/>
      <c r="BE492" s="2" t="n"/>
      <c r="BF492" s="2" t="n"/>
      <c r="BG492" s="2" t="n"/>
      <c r="BH492" s="2" t="n"/>
      <c r="BI492" s="8" t="n"/>
      <c r="BJ492" s="2" t="n"/>
      <c r="BK492" s="2" t="n"/>
      <c r="BL492" s="2" t="n"/>
      <c r="BM492" s="2" t="n"/>
      <c r="BN492" s="2" t="n"/>
      <c r="BO492" s="2" t="n"/>
      <c r="BP492" s="143" t="n"/>
      <c r="BV492" s="144" t="n"/>
      <c r="DU492" s="144" t="n"/>
      <c r="DV492" s="7" t="n"/>
      <c r="DW492" s="2" t="n"/>
      <c r="DX492" s="2" t="n"/>
      <c r="DY492" s="2" t="n"/>
      <c r="DZ492" s="2" t="n"/>
      <c r="EA492" s="2" t="n"/>
      <c r="EB492" s="2" t="n"/>
      <c r="EC492" s="2" t="n"/>
    </row>
    <row r="493" ht="6.75" customHeight="1" s="118">
      <c r="A493" s="2" t="n"/>
      <c r="B493" s="2" t="n"/>
      <c r="C493" s="2" t="n"/>
      <c r="D493" s="2" t="n"/>
      <c r="E493" s="143" t="n"/>
      <c r="K493" s="144" t="n"/>
      <c r="L493" s="143" t="n"/>
      <c r="AK493" s="2" t="n"/>
      <c r="AL493" s="2" t="n"/>
      <c r="AM493" s="2" t="n"/>
      <c r="AN493" s="2" t="n"/>
      <c r="AO493" s="2" t="n"/>
      <c r="AP493" s="2" t="n"/>
      <c r="AQ493" s="2" t="n"/>
      <c r="AR493" s="2" t="n"/>
      <c r="AS493" s="2" t="n"/>
      <c r="AT493" s="2" t="n"/>
      <c r="AU493" s="2" t="n"/>
      <c r="AV493" s="2" t="n"/>
      <c r="AW493" s="2" t="n"/>
      <c r="AX493" s="2" t="n"/>
      <c r="AY493" s="2" t="n"/>
      <c r="AZ493" s="2" t="n"/>
      <c r="BA493" s="2" t="n"/>
      <c r="BB493" s="2" t="n"/>
      <c r="BC493" s="2" t="n"/>
      <c r="BD493" s="2" t="n"/>
      <c r="BE493" s="2" t="n"/>
      <c r="BF493" s="2" t="n"/>
      <c r="BG493" s="2" t="n"/>
      <c r="BH493" s="2" t="n"/>
      <c r="BI493" s="8" t="n"/>
      <c r="BJ493" s="2" t="n"/>
      <c r="BK493" s="2" t="n"/>
      <c r="BL493" s="2" t="n"/>
      <c r="BM493" s="2" t="n"/>
      <c r="BN493" s="2" t="n"/>
      <c r="BO493" s="2" t="n"/>
      <c r="BP493" s="143" t="n"/>
      <c r="BV493" s="144" t="n"/>
      <c r="DU493" s="144" t="n"/>
      <c r="DV493" s="7" t="n"/>
      <c r="DW493" s="2" t="n"/>
      <c r="DX493" s="2" t="n"/>
      <c r="DY493" s="2" t="n"/>
      <c r="DZ493" s="2" t="n"/>
      <c r="EA493" s="2" t="n"/>
      <c r="EB493" s="2" t="n"/>
      <c r="EC493" s="2" t="n"/>
    </row>
    <row r="494" ht="6.75" customHeight="1" s="118">
      <c r="A494" s="2" t="n"/>
      <c r="B494" s="2" t="n"/>
      <c r="C494" s="2" t="n"/>
      <c r="D494" s="2" t="n"/>
      <c r="E494" s="143" t="n"/>
      <c r="K494" s="144" t="n"/>
      <c r="L494" s="143" t="n"/>
      <c r="AK494" s="2" t="n"/>
      <c r="AL494" s="2" t="n"/>
      <c r="AM494" s="2" t="n"/>
      <c r="AN494" s="2" t="n"/>
      <c r="AO494" s="2" t="n"/>
      <c r="AP494" s="2" t="n"/>
      <c r="AQ494" s="2" t="n"/>
      <c r="AR494" s="2" t="n"/>
      <c r="AS494" s="2" t="n"/>
      <c r="AT494" s="2" t="n"/>
      <c r="AU494" s="2" t="n"/>
      <c r="AV494" s="2" t="n"/>
      <c r="AW494" s="2" t="n"/>
      <c r="AX494" s="2" t="n"/>
      <c r="AY494" s="2" t="n"/>
      <c r="AZ494" s="2" t="n"/>
      <c r="BA494" s="2" t="n"/>
      <c r="BB494" s="2" t="n"/>
      <c r="BC494" s="2" t="n"/>
      <c r="BD494" s="2" t="n"/>
      <c r="BE494" s="2" t="n"/>
      <c r="BF494" s="2" t="n"/>
      <c r="BG494" s="2" t="n"/>
      <c r="BH494" s="2" t="n"/>
      <c r="BI494" s="8" t="n"/>
      <c r="BJ494" s="2" t="n"/>
      <c r="BK494" s="2" t="n"/>
      <c r="BL494" s="2" t="n"/>
      <c r="BM494" s="2" t="n"/>
      <c r="BN494" s="2" t="n"/>
      <c r="BO494" s="2" t="n"/>
      <c r="BP494" s="143" t="n"/>
      <c r="BV494" s="144" t="n"/>
      <c r="DU494" s="144" t="n"/>
      <c r="DV494" s="7" t="n"/>
      <c r="DW494" s="2" t="n"/>
      <c r="DX494" s="2" t="n"/>
      <c r="DY494" s="2" t="n"/>
      <c r="DZ494" s="2" t="n"/>
      <c r="EA494" s="2" t="n"/>
      <c r="EB494" s="2" t="n"/>
      <c r="EC494" s="2" t="n"/>
    </row>
    <row r="495" ht="6.75" customHeight="1" s="118">
      <c r="A495" s="2" t="n"/>
      <c r="B495" s="2" t="n"/>
      <c r="C495" s="2" t="n"/>
      <c r="D495" s="2" t="n"/>
      <c r="E495" s="143" t="n"/>
      <c r="K495" s="144" t="n"/>
      <c r="L495" s="173">
        <f>計算!$L$8</f>
        <v/>
      </c>
      <c r="BI495" s="144" t="n"/>
      <c r="BJ495" s="2" t="n"/>
      <c r="BK495" s="2" t="n"/>
      <c r="BL495" s="2" t="n"/>
      <c r="BM495" s="2" t="n"/>
      <c r="BN495" s="2" t="n"/>
      <c r="BO495" s="2" t="n"/>
      <c r="BP495" s="143" t="n"/>
      <c r="BV495" s="144" t="n"/>
      <c r="DU495" s="144" t="n"/>
      <c r="DV495" s="7" t="n"/>
      <c r="DW495" s="2" t="n"/>
      <c r="DX495" s="2" t="n"/>
      <c r="DY495" s="2" t="n"/>
      <c r="DZ495" s="2" t="n"/>
      <c r="EA495" s="2" t="n"/>
      <c r="EB495" s="2" t="n"/>
      <c r="EC495" s="2" t="n"/>
    </row>
    <row r="496" ht="6.75" customHeight="1" s="118">
      <c r="A496" s="2" t="n"/>
      <c r="B496" s="2" t="n"/>
      <c r="C496" s="2" t="n"/>
      <c r="D496" s="2" t="n"/>
      <c r="E496" s="146" t="n"/>
      <c r="F496" s="147" t="n"/>
      <c r="G496" s="147" t="n"/>
      <c r="H496" s="147" t="n"/>
      <c r="I496" s="147" t="n"/>
      <c r="J496" s="147" t="n"/>
      <c r="K496" s="148" t="n"/>
      <c r="L496" s="147" t="n"/>
      <c r="M496" s="147" t="n"/>
      <c r="N496" s="147" t="n"/>
      <c r="O496" s="147" t="n"/>
      <c r="P496" s="147" t="n"/>
      <c r="Q496" s="147" t="n"/>
      <c r="R496" s="147" t="n"/>
      <c r="S496" s="147" t="n"/>
      <c r="T496" s="147" t="n"/>
      <c r="U496" s="147" t="n"/>
      <c r="V496" s="147" t="n"/>
      <c r="W496" s="147" t="n"/>
      <c r="X496" s="147" t="n"/>
      <c r="Y496" s="147" t="n"/>
      <c r="Z496" s="147" t="n"/>
      <c r="AA496" s="147" t="n"/>
      <c r="AB496" s="147" t="n"/>
      <c r="AC496" s="147" t="n"/>
      <c r="AD496" s="147" t="n"/>
      <c r="AE496" s="147" t="n"/>
      <c r="AF496" s="147" t="n"/>
      <c r="AG496" s="147" t="n"/>
      <c r="AH496" s="147" t="n"/>
      <c r="AI496" s="147" t="n"/>
      <c r="AJ496" s="147" t="n"/>
      <c r="AK496" s="147" t="n"/>
      <c r="AL496" s="147" t="n"/>
      <c r="AM496" s="147" t="n"/>
      <c r="AN496" s="147" t="n"/>
      <c r="AO496" s="147" t="n"/>
      <c r="AP496" s="147" t="n"/>
      <c r="AQ496" s="147" t="n"/>
      <c r="AR496" s="147" t="n"/>
      <c r="AS496" s="147" t="n"/>
      <c r="AT496" s="147" t="n"/>
      <c r="AU496" s="147" t="n"/>
      <c r="AV496" s="147" t="n"/>
      <c r="AW496" s="147" t="n"/>
      <c r="AX496" s="147" t="n"/>
      <c r="AY496" s="147" t="n"/>
      <c r="AZ496" s="147" t="n"/>
      <c r="BA496" s="147" t="n"/>
      <c r="BB496" s="147" t="n"/>
      <c r="BC496" s="147" t="n"/>
      <c r="BD496" s="147" t="n"/>
      <c r="BE496" s="147" t="n"/>
      <c r="BF496" s="147" t="n"/>
      <c r="BG496" s="147" t="n"/>
      <c r="BH496" s="147" t="n"/>
      <c r="BI496" s="148" t="n"/>
      <c r="BJ496" s="2" t="n"/>
      <c r="BK496" s="2" t="n"/>
      <c r="BL496" s="2" t="n"/>
      <c r="BM496" s="2" t="n"/>
      <c r="BN496" s="2" t="n"/>
      <c r="BO496" s="2" t="n"/>
      <c r="BP496" s="143" t="n"/>
      <c r="BV496" s="144" t="n"/>
      <c r="DU496" s="144" t="n"/>
      <c r="DV496" s="7" t="n"/>
      <c r="DW496" s="2" t="n"/>
      <c r="DX496" s="2" t="n"/>
      <c r="DY496" s="2" t="n"/>
      <c r="DZ496" s="2" t="n"/>
      <c r="EA496" s="2" t="n"/>
      <c r="EB496" s="2" t="n"/>
      <c r="EC496" s="2" t="n"/>
    </row>
    <row r="497" ht="6.75" customHeight="1" s="118">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c r="AQ497" s="2" t="n"/>
      <c r="AR497" s="2" t="n"/>
      <c r="AS497" s="2" t="n"/>
      <c r="AT497" s="2" t="n"/>
      <c r="AU497" s="2" t="n"/>
      <c r="AV497" s="2" t="n"/>
      <c r="AW497" s="2" t="n"/>
      <c r="AX497" s="2" t="n"/>
      <c r="AY497" s="2" t="n"/>
      <c r="AZ497" s="2" t="n"/>
      <c r="BA497" s="2" t="n"/>
      <c r="BB497" s="2" t="n"/>
      <c r="BC497" s="2" t="n"/>
      <c r="BD497" s="2" t="n"/>
      <c r="BE497" s="2" t="n"/>
      <c r="BF497" s="2" t="n"/>
      <c r="BG497" s="2" t="n"/>
      <c r="BH497" s="2" t="n"/>
      <c r="BI497" s="2" t="n"/>
      <c r="BJ497" s="2" t="n"/>
      <c r="BK497" s="2" t="n"/>
      <c r="BL497" s="2" t="n"/>
      <c r="BM497" s="2" t="n"/>
      <c r="BN497" s="2" t="n"/>
      <c r="BO497" s="2" t="n"/>
      <c r="BP497" s="143" t="n"/>
      <c r="BV497" s="144" t="n"/>
      <c r="DU497" s="144" t="n"/>
      <c r="DV497" s="7" t="n"/>
      <c r="DW497" s="2" t="n"/>
      <c r="DX497" s="2" t="n"/>
      <c r="DY497" s="2" t="n"/>
      <c r="DZ497" s="2" t="n"/>
      <c r="EA497" s="2" t="n"/>
      <c r="EB497" s="2" t="n"/>
      <c r="EC497" s="2" t="n"/>
    </row>
    <row r="498" ht="6.75" customHeight="1" s="118">
      <c r="A498" s="2" t="n"/>
      <c r="B498" s="2" t="n"/>
      <c r="C498" s="2" t="n"/>
      <c r="D498" s="2" t="n"/>
      <c r="E498" s="2" t="n"/>
      <c r="F498" s="2" t="n"/>
      <c r="G498" s="2" t="n"/>
      <c r="H498" s="2" t="n"/>
      <c r="I498" s="2" t="n"/>
      <c r="J498" s="2" t="n"/>
      <c r="K498" s="2" t="n"/>
      <c r="L498" s="2" t="n"/>
      <c r="M498" s="2" t="n"/>
      <c r="N498" s="2" t="n"/>
      <c r="O498" s="2" t="n"/>
      <c r="P498" s="2" t="n"/>
      <c r="Q498" s="2" t="n"/>
      <c r="R498" s="113" t="inlineStr">
        <is>
          <t>（連絡先欄は現住所以外に連絡を希望する場合のみ記入すること）</t>
        </is>
      </c>
      <c r="BJ498" s="2" t="n"/>
      <c r="BK498" s="2" t="n"/>
      <c r="BL498" s="2" t="n"/>
      <c r="BM498" s="2" t="n"/>
      <c r="BN498" s="2" t="n"/>
      <c r="BO498" s="2" t="n"/>
      <c r="BP498" s="143" t="n"/>
      <c r="BV498" s="144" t="n"/>
      <c r="DU498" s="144" t="n"/>
      <c r="DV498" s="7" t="n"/>
      <c r="DW498" s="2" t="n"/>
      <c r="DX498" s="2" t="n"/>
      <c r="DY498" s="2" t="n"/>
      <c r="DZ498" s="2" t="n"/>
      <c r="EA498" s="2" t="n"/>
      <c r="EB498" s="2" t="n"/>
      <c r="EC498" s="2" t="n"/>
    </row>
    <row r="499" ht="6.75" customHeight="1" s="118">
      <c r="A499" s="2" t="n"/>
      <c r="B499" s="2" t="n"/>
      <c r="C499" s="2" t="n"/>
      <c r="D499" s="2" t="n"/>
      <c r="E499" s="2" t="n"/>
      <c r="F499" s="2" t="n"/>
      <c r="G499" s="2" t="n"/>
      <c r="H499" s="2" t="n"/>
      <c r="I499" s="2" t="n"/>
      <c r="J499" s="2" t="n"/>
      <c r="K499" s="2" t="n"/>
      <c r="L499" s="2" t="n"/>
      <c r="M499" s="2" t="n"/>
      <c r="N499" s="2" t="n"/>
      <c r="O499" s="2" t="n"/>
      <c r="P499" s="2" t="n"/>
      <c r="Q499" s="2" t="n"/>
      <c r="BJ499" s="2" t="n"/>
      <c r="BK499" s="2" t="n"/>
      <c r="BL499" s="2" t="n"/>
      <c r="BM499" s="2" t="n"/>
      <c r="BN499" s="2" t="n"/>
      <c r="BO499" s="2" t="n"/>
      <c r="BP499" s="143" t="n"/>
      <c r="BV499" s="144" t="n"/>
      <c r="DU499" s="144" t="n"/>
      <c r="DV499" s="7" t="n"/>
      <c r="DW499" s="2" t="n"/>
      <c r="DX499" s="2" t="n"/>
      <c r="DY499" s="2" t="n"/>
      <c r="DZ499" s="2" t="n"/>
      <c r="EA499" s="2" t="n"/>
      <c r="EB499" s="2" t="n"/>
      <c r="EC499" s="2" t="n"/>
    </row>
    <row r="500" ht="6.75" customHeight="1" s="118">
      <c r="A500" s="2" t="n"/>
      <c r="B500" s="2" t="n"/>
      <c r="C500" s="2" t="n"/>
      <c r="D500" s="2" t="n"/>
      <c r="E500" s="2" t="n"/>
      <c r="F500" s="2" t="n"/>
      <c r="G500" s="2" t="n"/>
      <c r="H500" s="2" t="n"/>
      <c r="I500" s="2" t="n"/>
      <c r="J500" s="2" t="n"/>
      <c r="K500" s="2" t="n"/>
      <c r="L500" s="2" t="n"/>
      <c r="M500" s="2" t="n"/>
      <c r="N500" s="2" t="n"/>
      <c r="O500" s="2" t="n"/>
      <c r="P500" s="2" t="n"/>
      <c r="Q500" s="2" t="n"/>
      <c r="BJ500" s="2" t="n"/>
      <c r="BK500" s="2" t="n"/>
      <c r="BL500" s="2" t="n"/>
      <c r="BM500" s="2" t="n"/>
      <c r="BN500" s="2" t="n"/>
      <c r="BO500" s="2" t="n"/>
      <c r="BP500" s="143" t="n"/>
      <c r="BV500" s="144" t="n"/>
      <c r="DU500" s="144" t="n"/>
      <c r="DV500" s="7" t="n"/>
      <c r="DW500" s="2" t="n"/>
      <c r="DX500" s="2" t="n"/>
      <c r="DY500" s="2" t="n"/>
      <c r="DZ500" s="2" t="n"/>
      <c r="EA500" s="2" t="n"/>
      <c r="EB500" s="2" t="n"/>
      <c r="EC500" s="2" t="n"/>
    </row>
    <row r="501" ht="6.75" customHeight="1" s="118">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c r="AQ501" s="2" t="n"/>
      <c r="AR501" s="2" t="n"/>
      <c r="AS501" s="2" t="n"/>
      <c r="AT501" s="2" t="n"/>
      <c r="AU501" s="2" t="n"/>
      <c r="AV501" s="2" t="n"/>
      <c r="AW501" s="2" t="n"/>
      <c r="AX501" s="2" t="n"/>
      <c r="AY501" s="2" t="n"/>
      <c r="AZ501" s="2" t="n"/>
      <c r="BA501" s="2" t="n"/>
      <c r="BB501" s="2" t="n"/>
      <c r="BC501" s="2" t="n"/>
      <c r="BD501" s="2" t="n"/>
      <c r="BE501" s="2" t="n"/>
      <c r="BF501" s="2" t="n"/>
      <c r="BG501" s="2" t="n"/>
      <c r="BH501" s="2" t="n"/>
      <c r="BI501" s="2" t="n"/>
      <c r="BJ501" s="2" t="n"/>
      <c r="BK501" s="2" t="n"/>
      <c r="BL501" s="2" t="n"/>
      <c r="BM501" s="2" t="n"/>
      <c r="BN501" s="2" t="n"/>
      <c r="BO501" s="2" t="n"/>
      <c r="BP501" s="143" t="n"/>
      <c r="BV501" s="144" t="n"/>
      <c r="DU501" s="144" t="n"/>
      <c r="DV501" s="7" t="n"/>
      <c r="DW501" s="2" t="n"/>
      <c r="DX501" s="2" t="n"/>
      <c r="DY501" s="2" t="n"/>
      <c r="DZ501" s="2" t="n"/>
      <c r="EA501" s="2" t="n"/>
      <c r="EB501" s="2" t="n"/>
      <c r="EC501" s="2" t="n"/>
    </row>
    <row r="502" ht="6.75" customHeight="1" s="118">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c r="AQ502" s="2" t="n"/>
      <c r="AR502" s="2" t="n"/>
      <c r="AS502" s="2" t="n"/>
      <c r="AT502" s="2" t="n"/>
      <c r="AU502" s="2" t="n"/>
      <c r="AV502" s="2" t="n"/>
      <c r="AW502" s="2" t="n"/>
      <c r="AX502" s="2" t="n"/>
      <c r="AY502" s="2" t="n"/>
      <c r="AZ502" s="2" t="n"/>
      <c r="BA502" s="2" t="n"/>
      <c r="BB502" s="2" t="n"/>
      <c r="BC502" s="2" t="n"/>
      <c r="BD502" s="2" t="n"/>
      <c r="BE502" s="2" t="n"/>
      <c r="BF502" s="2" t="n"/>
      <c r="BG502" s="2" t="n"/>
      <c r="BH502" s="2" t="n"/>
      <c r="BI502" s="2" t="n"/>
      <c r="BJ502" s="2" t="n"/>
      <c r="BK502" s="2" t="n"/>
      <c r="BL502" s="2" t="n"/>
      <c r="BM502" s="2" t="n"/>
      <c r="BN502" s="2" t="n"/>
      <c r="BO502" s="2" t="n"/>
      <c r="BP502" s="174" t="n"/>
      <c r="BQ502" s="140" t="n"/>
      <c r="BR502" s="175" t="n"/>
      <c r="BS502" s="140" t="n"/>
      <c r="BT502" s="140" t="n"/>
      <c r="BU502" s="28" t="n"/>
      <c r="BV502" s="29" t="n"/>
      <c r="BW502" s="176">
        <f>計算!$Z$8</f>
        <v/>
      </c>
      <c r="BX502" s="140" t="n"/>
      <c r="BY502" s="140" t="n"/>
      <c r="BZ502" s="140" t="n"/>
      <c r="CA502" s="140" t="n"/>
      <c r="CB502" s="140" t="n"/>
      <c r="CC502" s="140" t="n"/>
      <c r="CD502" s="140" t="n"/>
      <c r="CE502" s="140" t="n"/>
      <c r="CF502" s="140" t="n"/>
      <c r="CG502" s="140" t="n"/>
      <c r="CH502" s="140" t="n"/>
      <c r="CI502" s="140" t="n"/>
      <c r="CJ502" s="140" t="n"/>
      <c r="CK502" s="140" t="n"/>
      <c r="CL502" s="140" t="n"/>
      <c r="CM502" s="140" t="n"/>
      <c r="CN502" s="140" t="n"/>
      <c r="CO502" s="140" t="n"/>
      <c r="CP502" s="140" t="n"/>
      <c r="CQ502" s="140" t="n"/>
      <c r="CR502" s="140" t="n"/>
      <c r="CS502" s="140" t="n"/>
      <c r="CT502" s="140" t="n"/>
      <c r="CU502" s="140" t="n"/>
      <c r="CV502" s="140" t="n"/>
      <c r="CW502" s="140" t="n"/>
      <c r="CX502" s="140" t="n"/>
      <c r="CY502" s="140" t="n"/>
      <c r="CZ502" s="140" t="n"/>
      <c r="DA502" s="140" t="n"/>
      <c r="DB502" s="140" t="n"/>
      <c r="DC502" s="140" t="n"/>
      <c r="DD502" s="140" t="n"/>
      <c r="DE502" s="140" t="n"/>
      <c r="DF502" s="140" t="n"/>
      <c r="DG502" s="140" t="n"/>
      <c r="DH502" s="140" t="n"/>
      <c r="DI502" s="140" t="n"/>
      <c r="DJ502" s="140" t="n"/>
      <c r="DK502" s="140" t="n"/>
      <c r="DL502" s="140" t="n"/>
      <c r="DM502" s="140" t="n"/>
      <c r="DN502" s="140" t="n"/>
      <c r="DO502" s="140" t="n"/>
      <c r="DP502" s="140" t="n"/>
      <c r="DQ502" s="140" t="n"/>
      <c r="DR502" s="140" t="n"/>
      <c r="DS502" s="140" t="n"/>
      <c r="DT502" s="140" t="n"/>
      <c r="DU502" s="141" t="n"/>
      <c r="DV502" s="7" t="n"/>
      <c r="DW502" s="2" t="n"/>
      <c r="DX502" s="2" t="n"/>
      <c r="DY502" s="2" t="n"/>
      <c r="DZ502" s="2" t="n"/>
      <c r="EA502" s="2" t="n"/>
      <c r="EB502" s="2" t="n"/>
      <c r="EC502" s="2" t="n"/>
    </row>
    <row r="503" ht="6.75" customHeight="1" s="118">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c r="AQ503" s="2" t="n"/>
      <c r="AR503" s="2" t="n"/>
      <c r="AS503" s="2" t="n"/>
      <c r="AT503" s="2" t="n"/>
      <c r="AU503" s="2" t="n"/>
      <c r="AV503" s="2" t="n"/>
      <c r="AW503" s="2" t="n"/>
      <c r="AX503" s="2" t="n"/>
      <c r="AY503" s="2" t="n"/>
      <c r="AZ503" s="2" t="n"/>
      <c r="BA503" s="2" t="n"/>
      <c r="BB503" s="2" t="n"/>
      <c r="BC503" s="2" t="n"/>
      <c r="BD503" s="2" t="n"/>
      <c r="BE503" s="2" t="n"/>
      <c r="BF503" s="2" t="n"/>
      <c r="BG503" s="2" t="n"/>
      <c r="BH503" s="2" t="n"/>
      <c r="BI503" s="2" t="n"/>
      <c r="BJ503" s="2" t="n"/>
      <c r="BK503" s="2" t="n"/>
      <c r="BL503" s="2" t="n"/>
      <c r="BM503" s="2" t="n"/>
      <c r="BN503" s="2" t="n"/>
      <c r="BO503" s="2" t="n"/>
      <c r="BP503" s="143" t="n"/>
      <c r="BU503" s="31" t="n"/>
      <c r="BV503" s="32" t="n"/>
      <c r="DU503" s="144" t="n"/>
      <c r="DV503" s="7" t="n"/>
      <c r="DW503" s="2" t="n"/>
      <c r="DX503" s="2" t="n"/>
      <c r="DY503" s="2" t="n"/>
      <c r="DZ503" s="2" t="n"/>
      <c r="EA503" s="2" t="n"/>
      <c r="EB503" s="2" t="n"/>
      <c r="EC503" s="2" t="n"/>
    </row>
    <row r="504" ht="6.75" customHeight="1" s="118">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c r="AQ504" s="2" t="n"/>
      <c r="AR504" s="2" t="n"/>
      <c r="AS504" s="2" t="n"/>
      <c r="AT504" s="2" t="n"/>
      <c r="AU504" s="2" t="n"/>
      <c r="AV504" s="2" t="n"/>
      <c r="AW504" s="2" t="n"/>
      <c r="AX504" s="2" t="n"/>
      <c r="AY504" s="2" t="n"/>
      <c r="AZ504" s="2" t="n"/>
      <c r="BA504" s="2" t="n"/>
      <c r="BB504" s="2" t="n"/>
      <c r="BC504" s="2" t="n"/>
      <c r="BD504" s="2" t="n"/>
      <c r="BE504" s="2" t="n"/>
      <c r="BF504" s="2" t="n"/>
      <c r="BG504" s="2" t="n"/>
      <c r="BH504" s="2" t="n"/>
      <c r="BI504" s="2" t="n"/>
      <c r="BJ504" s="2" t="n"/>
      <c r="BK504" s="2" t="n"/>
      <c r="BL504" s="2" t="n"/>
      <c r="BM504" s="2" t="n"/>
      <c r="BN504" s="2" t="n"/>
      <c r="BO504" s="2" t="n"/>
      <c r="BP504" s="143" t="n"/>
      <c r="BU504" s="72" t="n"/>
      <c r="BV504" s="144" t="n"/>
      <c r="DU504" s="144" t="n"/>
      <c r="DV504" s="7" t="n"/>
      <c r="DW504" s="2" t="n"/>
      <c r="DX504" s="2" t="n"/>
      <c r="DY504" s="2" t="n"/>
      <c r="DZ504" s="2" t="n"/>
      <c r="EA504" s="2" t="n"/>
      <c r="EB504" s="2" t="n"/>
      <c r="EC504" s="2" t="n"/>
    </row>
    <row r="505" ht="6.75" customHeight="1" s="118">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c r="AQ505" s="2" t="n"/>
      <c r="AR505" s="2" t="n"/>
      <c r="AS505" s="2" t="n"/>
      <c r="AT505" s="2" t="n"/>
      <c r="AU505" s="2" t="n"/>
      <c r="AV505" s="2" t="n"/>
      <c r="AW505" s="2" t="n"/>
      <c r="AX505" s="2" t="n"/>
      <c r="AY505" s="2" t="n"/>
      <c r="AZ505" s="2" t="n"/>
      <c r="BA505" s="2" t="n"/>
      <c r="BB505" s="2" t="n"/>
      <c r="BC505" s="2" t="n"/>
      <c r="BD505" s="2" t="n"/>
      <c r="BE505" s="2" t="n"/>
      <c r="BF505" s="2" t="n"/>
      <c r="BG505" s="2" t="n"/>
      <c r="BH505" s="2" t="n"/>
      <c r="BI505" s="2" t="n"/>
      <c r="BJ505" s="2" t="n"/>
      <c r="BK505" s="2" t="n"/>
      <c r="BL505" s="2" t="n"/>
      <c r="BM505" s="2" t="n"/>
      <c r="BN505" s="2" t="n"/>
      <c r="BO505" s="2" t="n"/>
      <c r="BP505" s="143" t="n"/>
      <c r="BV505" s="144" t="n"/>
      <c r="DU505" s="144" t="n"/>
      <c r="DV505" s="7" t="n"/>
      <c r="DW505" s="2" t="n"/>
      <c r="DX505" s="2" t="n"/>
      <c r="DY505" s="2" t="n"/>
      <c r="DZ505" s="2" t="n"/>
      <c r="EA505" s="2" t="n"/>
      <c r="EB505" s="2" t="n"/>
      <c r="EC505" s="2" t="n"/>
    </row>
    <row r="506" ht="6.75" customHeight="1" s="118">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c r="AQ506" s="2" t="n"/>
      <c r="AR506" s="2" t="n"/>
      <c r="AS506" s="2" t="n"/>
      <c r="AT506" s="2" t="n"/>
      <c r="AU506" s="2" t="n"/>
      <c r="AV506" s="2" t="n"/>
      <c r="AW506" s="2" t="n"/>
      <c r="AX506" s="2" t="n"/>
      <c r="AY506" s="2" t="n"/>
      <c r="AZ506" s="2" t="n"/>
      <c r="BA506" s="2" t="n"/>
      <c r="BB506" s="2" t="n"/>
      <c r="BC506" s="2" t="n"/>
      <c r="BD506" s="2" t="n"/>
      <c r="BE506" s="2" t="n"/>
      <c r="BF506" s="2" t="n"/>
      <c r="BG506" s="2" t="n"/>
      <c r="BH506" s="2" t="n"/>
      <c r="BI506" s="2" t="n"/>
      <c r="BJ506" s="2" t="n"/>
      <c r="BK506" s="2" t="n"/>
      <c r="BL506" s="2" t="n"/>
      <c r="BM506" s="2" t="n"/>
      <c r="BN506" s="2" t="n"/>
      <c r="BO506" s="2" t="n"/>
      <c r="BP506" s="143" t="n"/>
      <c r="BV506" s="144" t="n"/>
      <c r="DU506" s="144" t="n"/>
      <c r="DV506" s="7" t="n"/>
      <c r="DW506" s="2" t="n"/>
      <c r="DX506" s="2" t="n"/>
      <c r="DY506" s="2" t="n"/>
      <c r="DZ506" s="2" t="n"/>
      <c r="EA506" s="2" t="n"/>
      <c r="EB506" s="2" t="n"/>
      <c r="EC506" s="2" t="n"/>
    </row>
    <row r="507" ht="8.25" customHeight="1" s="118">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c r="AQ507" s="2" t="n"/>
      <c r="AR507" s="2" t="n"/>
      <c r="AS507" s="2" t="n"/>
      <c r="AT507" s="2" t="n"/>
      <c r="AU507" s="2" t="n"/>
      <c r="AV507" s="2" t="n"/>
      <c r="AW507" s="2" t="n"/>
      <c r="AX507" s="2" t="n"/>
      <c r="AY507" s="2" t="n"/>
      <c r="AZ507" s="2" t="n"/>
      <c r="BA507" s="2" t="n"/>
      <c r="BB507" s="2" t="n"/>
      <c r="BC507" s="2" t="n"/>
      <c r="BD507" s="2" t="n"/>
      <c r="BE507" s="2" t="n"/>
      <c r="BF507" s="2" t="n"/>
      <c r="BG507" s="2" t="n"/>
      <c r="BH507" s="2" t="n"/>
      <c r="BI507" s="2" t="n"/>
      <c r="BJ507" s="2" t="n"/>
      <c r="BK507" s="2" t="n"/>
      <c r="BL507" s="2" t="n"/>
      <c r="BM507" s="2" t="n"/>
      <c r="BN507" s="2" t="n"/>
      <c r="BO507" s="2" t="n"/>
      <c r="BP507" s="143" t="n"/>
      <c r="BV507" s="144" t="n"/>
      <c r="DU507" s="144" t="n"/>
      <c r="DV507" s="7" t="n"/>
      <c r="DW507" s="2" t="n"/>
      <c r="DX507" s="2" t="n"/>
      <c r="DY507" s="2" t="n"/>
      <c r="DZ507" s="2" t="n"/>
      <c r="EA507" s="2" t="n"/>
      <c r="EB507" s="2" t="n"/>
      <c r="EC507" s="2" t="n"/>
    </row>
    <row r="508" ht="6.75" customHeight="1" s="118">
      <c r="A508" s="2" t="n"/>
      <c r="B508" s="2" t="n"/>
      <c r="C508" s="2" t="n"/>
      <c r="D508" s="2" t="n"/>
      <c r="E508" s="177" t="inlineStr">
        <is>
          <t>在籍校</t>
        </is>
      </c>
      <c r="F508" s="140" t="n"/>
      <c r="G508" s="140" t="n"/>
      <c r="H508" s="140" t="n"/>
      <c r="I508" s="140" t="n"/>
      <c r="J508" s="140" t="n"/>
      <c r="K508" s="141" t="n"/>
      <c r="L508" s="34" t="n"/>
      <c r="M508" s="18" t="n"/>
      <c r="N508" s="18" t="n"/>
      <c r="O508" s="18" t="n"/>
      <c r="P508" s="18" t="n"/>
      <c r="Q508" s="18" t="n"/>
      <c r="R508" s="18" t="n"/>
      <c r="S508" s="18" t="n"/>
      <c r="T508" s="18" t="n"/>
      <c r="U508" s="18" t="n"/>
      <c r="V508" s="18" t="n"/>
      <c r="W508" s="18" t="n"/>
      <c r="X508" s="35" t="n"/>
      <c r="Y508" s="4" t="n"/>
      <c r="Z508" s="5" t="n"/>
      <c r="AA508" s="5" t="n"/>
      <c r="AB508" s="5" t="n"/>
      <c r="AC508" s="5" t="n"/>
      <c r="AD508" s="5" t="n"/>
      <c r="AE508" s="5" t="n"/>
      <c r="AF508" s="5" t="n"/>
      <c r="AG508" s="5" t="n"/>
      <c r="AH508" s="5" t="n"/>
      <c r="AI508" s="5" t="n"/>
      <c r="AJ508" s="5" t="n"/>
      <c r="AK508" s="5" t="n"/>
      <c r="AL508" s="5" t="n"/>
      <c r="AM508" s="5" t="n"/>
      <c r="AN508" s="5" t="n"/>
      <c r="AO508" s="5" t="n"/>
      <c r="AP508" s="5" t="n"/>
      <c r="AQ508" s="5" t="n"/>
      <c r="AR508" s="5" t="n"/>
      <c r="AS508" s="5" t="n"/>
      <c r="AT508" s="5" t="n"/>
      <c r="AU508" s="5" t="n"/>
      <c r="AV508" s="5" t="n"/>
      <c r="AW508" s="89" t="inlineStr">
        <is>
          <t>卒業見込</t>
        </is>
      </c>
      <c r="AX508" s="140" t="n"/>
      <c r="AY508" s="140" t="n"/>
      <c r="AZ508" s="140" t="n"/>
      <c r="BA508" s="140" t="n"/>
      <c r="BB508" s="140" t="n"/>
      <c r="BC508" s="140" t="n"/>
      <c r="BD508" s="140" t="n"/>
      <c r="BE508" s="140" t="n"/>
      <c r="BF508" s="140" t="n"/>
      <c r="BG508" s="140" t="n"/>
      <c r="BH508" s="140" t="n"/>
      <c r="BI508" s="141" t="n"/>
      <c r="BJ508" s="2" t="n"/>
      <c r="BK508" s="2" t="n"/>
      <c r="BL508" s="2" t="n"/>
      <c r="BM508" s="2" t="n"/>
      <c r="BN508" s="2" t="n"/>
      <c r="BO508" s="2" t="n"/>
      <c r="BP508" s="143" t="n"/>
      <c r="BV508" s="144" t="n"/>
      <c r="DU508" s="144" t="n"/>
      <c r="DV508" s="2" t="n"/>
      <c r="DW508" s="2" t="n"/>
      <c r="DX508" s="2" t="n"/>
      <c r="DY508" s="2" t="n"/>
      <c r="DZ508" s="2" t="n"/>
      <c r="EA508" s="2" t="n"/>
      <c r="EB508" s="2" t="n"/>
      <c r="EC508" s="2" t="n"/>
    </row>
    <row r="509" ht="6.75" customHeight="1" s="118">
      <c r="A509" s="2" t="n"/>
      <c r="B509" s="2" t="n"/>
      <c r="C509" s="2" t="n"/>
      <c r="D509" s="2" t="n"/>
      <c r="E509" s="143" t="n"/>
      <c r="K509" s="144" t="n"/>
      <c r="L509" s="36" t="n"/>
      <c r="M509" s="19" t="n"/>
      <c r="N509" s="19" t="n"/>
      <c r="O509" s="19" t="n"/>
      <c r="P509" s="19" t="n"/>
      <c r="Q509" s="19" t="n"/>
      <c r="R509" s="19" t="n"/>
      <c r="S509" s="19" t="n"/>
      <c r="T509" s="19" t="n"/>
      <c r="U509" s="19" t="n"/>
      <c r="V509" s="19" t="n"/>
      <c r="W509" s="19" t="n"/>
      <c r="X509" s="37" t="n"/>
      <c r="Y509" s="178">
        <f>計算!$N$8</f>
        <v/>
      </c>
      <c r="BI509" s="144" t="n"/>
      <c r="BJ509" s="2" t="n"/>
      <c r="BK509" s="2" t="n"/>
      <c r="BL509" s="2" t="n"/>
      <c r="BM509" s="2" t="n"/>
      <c r="BN509" s="2" t="n"/>
      <c r="BO509" s="2" t="n"/>
      <c r="BP509" s="143" t="n"/>
      <c r="BV509" s="144" t="n"/>
      <c r="DU509" s="144" t="n"/>
      <c r="DV509" s="2" t="n"/>
      <c r="DW509" s="2" t="n"/>
      <c r="DX509" s="2" t="n"/>
      <c r="DY509" s="2" t="n"/>
      <c r="DZ509" s="2" t="n"/>
      <c r="EA509" s="2" t="n"/>
      <c r="EB509" s="2" t="n"/>
      <c r="EC509" s="2" t="n"/>
    </row>
    <row r="510" ht="6.75" customHeight="1" s="118">
      <c r="A510" s="2" t="n"/>
      <c r="B510" s="2" t="n"/>
      <c r="C510" s="2" t="n"/>
      <c r="D510" s="2" t="n"/>
      <c r="E510" s="143" t="n"/>
      <c r="K510" s="144" t="n"/>
      <c r="L510" s="36" t="n"/>
      <c r="M510" s="19" t="n"/>
      <c r="N510" s="19" t="n"/>
      <c r="O510" s="19" t="n"/>
      <c r="P510" s="179">
        <f>設定!$B$6</f>
        <v/>
      </c>
      <c r="S510" s="11" t="n"/>
      <c r="T510" s="11" t="n"/>
      <c r="U510" s="179">
        <f>設定!$B$7</f>
        <v/>
      </c>
      <c r="W510" s="11" t="n"/>
      <c r="X510" s="12" t="n"/>
      <c r="Y510" s="143" t="n"/>
      <c r="BI510" s="144" t="n"/>
      <c r="BJ510" s="2" t="n"/>
      <c r="BK510" s="2" t="n"/>
      <c r="BL510" s="2" t="n"/>
      <c r="BM510" s="2" t="n"/>
      <c r="BN510" s="2" t="n"/>
      <c r="BO510" s="2" t="n"/>
      <c r="BP510" s="143" t="n"/>
      <c r="BV510" s="144" t="n"/>
      <c r="DU510" s="144" t="n"/>
      <c r="DV510" s="2" t="n"/>
      <c r="DW510" s="2" t="n"/>
      <c r="DX510" s="2" t="n"/>
      <c r="DY510" s="2" t="n"/>
      <c r="DZ510" s="2" t="n"/>
      <c r="EA510" s="2" t="n"/>
      <c r="EB510" s="2" t="n"/>
      <c r="EC510" s="2" t="n"/>
    </row>
    <row r="511" ht="6.75" customHeight="1" s="118">
      <c r="A511" s="2" t="n"/>
      <c r="B511" s="2" t="n"/>
      <c r="C511" s="2" t="n"/>
      <c r="D511" s="2" t="n"/>
      <c r="E511" s="143" t="n"/>
      <c r="K511" s="144" t="n"/>
      <c r="L511" s="92" t="inlineStr">
        <is>
          <t>令和</t>
        </is>
      </c>
      <c r="S511" s="52" t="inlineStr">
        <is>
          <t>年</t>
        </is>
      </c>
      <c r="W511" s="53" t="inlineStr">
        <is>
          <t>月</t>
        </is>
      </c>
      <c r="X511" s="144" t="n"/>
      <c r="Y511" s="143" t="n"/>
      <c r="BI511" s="144" t="n"/>
      <c r="BJ511" s="2" t="n"/>
      <c r="BK511" s="2" t="n"/>
      <c r="BL511" s="2" t="n"/>
      <c r="BM511" s="2" t="n"/>
      <c r="BN511" s="2" t="n"/>
      <c r="BO511" s="2" t="n"/>
      <c r="BP511" s="143" t="n"/>
      <c r="BV511" s="144" t="n"/>
      <c r="DU511" s="144" t="n"/>
      <c r="DV511" s="2" t="n"/>
      <c r="DW511" s="2" t="n"/>
      <c r="DX511" s="2" t="n"/>
      <c r="DY511" s="2" t="n"/>
      <c r="DZ511" s="2" t="n"/>
      <c r="EA511" s="2" t="n"/>
      <c r="EB511" s="2" t="n"/>
      <c r="EC511" s="2" t="n"/>
    </row>
    <row r="512" ht="6.75" customHeight="1" s="118">
      <c r="A512" s="2" t="n"/>
      <c r="B512" s="2" t="n"/>
      <c r="C512" s="2" t="n"/>
      <c r="D512" s="2" t="n"/>
      <c r="E512" s="143" t="n"/>
      <c r="K512" s="144" t="n"/>
      <c r="L512" s="143" t="n"/>
      <c r="X512" s="144" t="n"/>
      <c r="Y512" s="143" t="n"/>
      <c r="AW512" s="75" t="inlineStr">
        <is>
          <t>卒業</t>
        </is>
      </c>
      <c r="BI512" s="144" t="n"/>
      <c r="BJ512" s="2" t="n"/>
      <c r="BK512" s="2" t="n"/>
      <c r="BL512" s="2" t="n"/>
      <c r="BM512" s="2" t="n"/>
      <c r="BN512" s="2" t="n"/>
      <c r="BO512" s="2" t="n"/>
      <c r="BP512" s="143" t="n"/>
      <c r="BV512" s="144" t="n"/>
      <c r="DU512" s="144" t="n"/>
      <c r="DV512" s="2" t="n"/>
      <c r="DW512" s="2" t="n"/>
      <c r="DX512" s="2" t="n"/>
      <c r="DY512" s="2" t="n"/>
      <c r="DZ512" s="2" t="n"/>
      <c r="EA512" s="2" t="n"/>
      <c r="EB512" s="2" t="n"/>
      <c r="EC512" s="2" t="n"/>
    </row>
    <row r="513" ht="6.75" customHeight="1" s="118">
      <c r="A513" s="2" t="n"/>
      <c r="B513" s="2" t="n"/>
      <c r="C513" s="2" t="n"/>
      <c r="D513" s="2" t="n"/>
      <c r="E513" s="143" t="n"/>
      <c r="K513" s="144" t="n"/>
      <c r="L513" s="36" t="n"/>
      <c r="M513" s="19" t="n"/>
      <c r="N513" s="19" t="n"/>
      <c r="O513" s="19" t="n"/>
      <c r="P513" s="19" t="n"/>
      <c r="Q513" s="19" t="n"/>
      <c r="R513" s="19" t="n"/>
      <c r="S513" s="19" t="n"/>
      <c r="T513" s="19" t="n"/>
      <c r="U513" s="19" t="n"/>
      <c r="V513" s="19" t="n"/>
      <c r="W513" s="19" t="n"/>
      <c r="X513" s="37" t="n"/>
      <c r="Y513" s="143" t="n"/>
      <c r="BI513" s="144" t="n"/>
      <c r="BJ513" s="2" t="n"/>
      <c r="BK513" s="2" t="n"/>
      <c r="BL513" s="2" t="n"/>
      <c r="BM513" s="2" t="n"/>
      <c r="BN513" s="2" t="n"/>
      <c r="BO513" s="2" t="n"/>
      <c r="BP513" s="143" t="n"/>
      <c r="BV513" s="144" t="n"/>
      <c r="DU513" s="144" t="n"/>
      <c r="DV513" s="2" t="n"/>
      <c r="DW513" s="2" t="n"/>
      <c r="DX513" s="2" t="n"/>
      <c r="DY513" s="2" t="n"/>
      <c r="DZ513" s="2" t="n"/>
      <c r="EA513" s="2" t="n"/>
      <c r="EB513" s="2" t="n"/>
      <c r="EC513" s="2" t="n"/>
    </row>
    <row r="514" ht="6.75" customHeight="1" s="118">
      <c r="A514" s="2" t="n"/>
      <c r="B514" s="2" t="n"/>
      <c r="C514" s="2" t="n"/>
      <c r="D514" s="2" t="n"/>
      <c r="E514" s="143" t="n"/>
      <c r="K514" s="144" t="n"/>
      <c r="L514" s="36" t="n"/>
      <c r="M514" s="19" t="n"/>
      <c r="N514" s="19" t="n"/>
      <c r="O514" s="19" t="n"/>
      <c r="P514" s="19" t="n"/>
      <c r="Q514" s="19" t="n"/>
      <c r="R514" s="19" t="n"/>
      <c r="S514" s="19" t="n"/>
      <c r="T514" s="19" t="n"/>
      <c r="U514" s="19" t="n"/>
      <c r="V514" s="19" t="n"/>
      <c r="W514" s="19" t="n"/>
      <c r="X514" s="37" t="n"/>
      <c r="Y514" s="143" t="n"/>
      <c r="BI514" s="144" t="n"/>
      <c r="BJ514" s="2" t="n"/>
      <c r="BK514" s="2" t="n"/>
      <c r="BL514" s="2" t="n"/>
      <c r="BM514" s="2" t="n"/>
      <c r="BN514" s="2" t="n"/>
      <c r="BO514" s="2" t="n"/>
      <c r="BP514" s="143" t="n"/>
      <c r="BV514" s="144" t="n"/>
      <c r="DU514" s="144" t="n"/>
      <c r="DV514" s="2" t="n"/>
      <c r="DW514" s="2" t="n"/>
      <c r="DX514" s="2" t="n"/>
      <c r="DY514" s="2" t="n"/>
      <c r="DZ514" s="2" t="n"/>
      <c r="EA514" s="2" t="n"/>
      <c r="EB514" s="2" t="n"/>
      <c r="EC514" s="2" t="n"/>
    </row>
    <row r="515" ht="6.75" customHeight="1" s="118">
      <c r="A515" s="2" t="n"/>
      <c r="B515" s="2" t="n"/>
      <c r="C515" s="2" t="n"/>
      <c r="D515" s="2" t="n"/>
      <c r="E515" s="146" t="n"/>
      <c r="F515" s="147" t="n"/>
      <c r="G515" s="147" t="n"/>
      <c r="H515" s="147" t="n"/>
      <c r="I515" s="147" t="n"/>
      <c r="J515" s="147" t="n"/>
      <c r="K515" s="148" t="n"/>
      <c r="L515" s="38" t="n"/>
      <c r="M515" s="20" t="n"/>
      <c r="N515" s="20" t="n"/>
      <c r="O515" s="20" t="n"/>
      <c r="P515" s="20" t="n"/>
      <c r="Q515" s="20" t="n"/>
      <c r="R515" s="20" t="n"/>
      <c r="S515" s="20" t="n"/>
      <c r="T515" s="20" t="n"/>
      <c r="U515" s="20" t="n"/>
      <c r="V515" s="20" t="n"/>
      <c r="W515" s="20" t="n"/>
      <c r="X515" s="39" t="n"/>
      <c r="Y515" s="16" t="n"/>
      <c r="Z515" s="14" t="n"/>
      <c r="AA515" s="14" t="n"/>
      <c r="AB515" s="14" t="n"/>
      <c r="AC515" s="14" t="n"/>
      <c r="AD515" s="14" t="n"/>
      <c r="AE515" s="14" t="n"/>
      <c r="AF515" s="14" t="n"/>
      <c r="AG515" s="14" t="n"/>
      <c r="AH515" s="14" t="n"/>
      <c r="AI515" s="14" t="n"/>
      <c r="AJ515" s="14" t="n"/>
      <c r="AK515" s="14" t="n"/>
      <c r="AL515" s="14" t="n"/>
      <c r="AM515" s="14" t="n"/>
      <c r="AN515" s="14" t="n"/>
      <c r="AO515" s="14" t="n"/>
      <c r="AP515" s="14" t="n"/>
      <c r="AQ515" s="14" t="n"/>
      <c r="AR515" s="14" t="n"/>
      <c r="AS515" s="14" t="n"/>
      <c r="AT515" s="14" t="n"/>
      <c r="AU515" s="14" t="n"/>
      <c r="AV515" s="14" t="n"/>
      <c r="AW515" s="147" t="n"/>
      <c r="AX515" s="147" t="n"/>
      <c r="AY515" s="147" t="n"/>
      <c r="AZ515" s="147" t="n"/>
      <c r="BA515" s="147" t="n"/>
      <c r="BB515" s="147" t="n"/>
      <c r="BC515" s="147" t="n"/>
      <c r="BD515" s="147" t="n"/>
      <c r="BE515" s="147" t="n"/>
      <c r="BF515" s="147" t="n"/>
      <c r="BG515" s="147" t="n"/>
      <c r="BH515" s="147" t="n"/>
      <c r="BI515" s="148" t="n"/>
      <c r="BJ515" s="2" t="n"/>
      <c r="BK515" s="2" t="n"/>
      <c r="BL515" s="2" t="n"/>
      <c r="BM515" s="2" t="n"/>
      <c r="BN515" s="2" t="n"/>
      <c r="BO515" s="2" t="n"/>
      <c r="BP515" s="143" t="n"/>
      <c r="BV515" s="144" t="n"/>
      <c r="DU515" s="144" t="n"/>
      <c r="DV515" s="2" t="n"/>
      <c r="DW515" s="2" t="n"/>
      <c r="DX515" s="2" t="n"/>
      <c r="DY515" s="2" t="n"/>
      <c r="DZ515" s="2" t="n"/>
      <c r="EA515" s="2" t="n"/>
      <c r="EB515" s="2" t="n"/>
      <c r="EC515" s="2" t="n"/>
    </row>
    <row r="516" ht="6.75" customHeight="1" s="118">
      <c r="A516" s="2" t="n"/>
      <c r="B516" s="2" t="n"/>
      <c r="C516" s="2" t="n"/>
      <c r="D516" s="2" t="n"/>
      <c r="E516" s="40" t="n"/>
      <c r="F516" s="40" t="n"/>
      <c r="G516" s="40" t="n"/>
      <c r="H516" s="40" t="n"/>
      <c r="I516" s="40" t="n"/>
      <c r="J516" s="40" t="n"/>
      <c r="K516" s="40" t="n"/>
      <c r="L516" s="18" t="n"/>
      <c r="M516" s="18" t="n"/>
      <c r="N516" s="18" t="n"/>
      <c r="O516" s="18" t="n"/>
      <c r="P516" s="18" t="n"/>
      <c r="Q516" s="18" t="n"/>
      <c r="R516" s="18" t="n"/>
      <c r="S516" s="76" t="n"/>
      <c r="T516" s="140" t="n"/>
      <c r="U516" s="17" t="n"/>
      <c r="V516" s="17" t="n"/>
      <c r="W516" s="76" t="n"/>
      <c r="X516" s="140" t="n"/>
      <c r="Y516" s="5" t="n"/>
      <c r="Z516" s="5" t="n"/>
      <c r="AA516" s="5" t="n"/>
      <c r="AB516" s="5" t="n"/>
      <c r="AC516" s="5" t="n"/>
      <c r="AD516" s="5" t="n"/>
      <c r="AE516" s="5" t="n"/>
      <c r="AF516" s="5" t="n"/>
      <c r="AG516" s="5" t="n"/>
      <c r="AH516" s="5" t="n"/>
      <c r="AI516" s="5" t="n"/>
      <c r="AJ516" s="5" t="n"/>
      <c r="AK516" s="5" t="n"/>
      <c r="AL516" s="5" t="n"/>
      <c r="AM516" s="5" t="n"/>
      <c r="AN516" s="5" t="n"/>
      <c r="AO516" s="5" t="n"/>
      <c r="AP516" s="5" t="n"/>
      <c r="AQ516" s="5" t="n"/>
      <c r="AR516" s="5" t="n"/>
      <c r="AS516" s="5" t="n"/>
      <c r="AT516" s="5" t="n"/>
      <c r="AU516" s="5" t="n"/>
      <c r="AV516" s="5" t="n"/>
      <c r="AW516" s="5" t="n"/>
      <c r="AX516" s="5" t="n"/>
      <c r="AY516" s="5" t="n"/>
      <c r="AZ516" s="5" t="n"/>
      <c r="BA516" s="5" t="n"/>
      <c r="BB516" s="5" t="n"/>
      <c r="BC516" s="5" t="n"/>
      <c r="BD516" s="5" t="n"/>
      <c r="BE516" s="5" t="n"/>
      <c r="BF516" s="5" t="n"/>
      <c r="BG516" s="5" t="n"/>
      <c r="BH516" s="5" t="n"/>
      <c r="BI516" s="5" t="n"/>
      <c r="BJ516" s="2" t="n"/>
      <c r="BK516" s="2" t="n"/>
      <c r="BL516" s="2" t="n"/>
      <c r="BM516" s="2" t="n"/>
      <c r="BN516" s="2" t="n"/>
      <c r="BO516" s="2" t="n"/>
      <c r="BP516" s="143" t="n"/>
      <c r="BV516" s="144" t="n"/>
      <c r="DU516" s="144" t="n"/>
      <c r="DV516" s="2" t="n"/>
      <c r="DW516" s="2" t="n"/>
      <c r="DX516" s="2" t="n"/>
      <c r="DY516" s="2" t="n"/>
      <c r="DZ516" s="2" t="n"/>
      <c r="EA516" s="2" t="n"/>
      <c r="EB516" s="2" t="n"/>
      <c r="EC516" s="2" t="n"/>
    </row>
    <row r="517" ht="6.75" customHeight="1" s="118">
      <c r="A517" s="2" t="n"/>
      <c r="B517" s="2" t="n"/>
      <c r="C517" s="2" t="n"/>
      <c r="D517" s="2" t="n"/>
      <c r="E517" s="41" t="n"/>
      <c r="F517" s="41" t="n"/>
      <c r="G517" s="41" t="n"/>
      <c r="H517" s="41" t="n"/>
      <c r="I517" s="41" t="n"/>
      <c r="J517" s="41" t="n"/>
      <c r="K517" s="41" t="n"/>
      <c r="L517" s="19" t="n"/>
      <c r="M517" s="19" t="n"/>
      <c r="N517" s="19" t="n"/>
      <c r="O517" s="19" t="n"/>
      <c r="P517" s="19" t="n"/>
      <c r="Q517" s="19" t="n"/>
      <c r="R517" s="19" t="n"/>
      <c r="U517" s="11" t="n"/>
      <c r="V517" s="11" t="n"/>
      <c r="Y517" s="2" t="n"/>
      <c r="Z517" s="2" t="n"/>
      <c r="AA517" s="2" t="n"/>
      <c r="AB517" s="2" t="n"/>
      <c r="AC517" s="2" t="n"/>
      <c r="AD517" s="2" t="n"/>
      <c r="AE517" s="2" t="n"/>
      <c r="AF517" s="2" t="n"/>
      <c r="AG517" s="2" t="n"/>
      <c r="AH517" s="2" t="n"/>
      <c r="AI517" s="2" t="n"/>
      <c r="AJ517" s="2" t="n"/>
      <c r="AK517" s="2" t="n"/>
      <c r="AL517" s="2" t="n"/>
      <c r="AM517" s="2" t="n"/>
      <c r="AN517" s="2" t="n"/>
      <c r="AO517" s="2" t="n"/>
      <c r="AP517" s="2" t="n"/>
      <c r="AQ517" s="2" t="n"/>
      <c r="AR517" s="2" t="n"/>
      <c r="AS517" s="2" t="n"/>
      <c r="AT517" s="2" t="n"/>
      <c r="AU517" s="2" t="n"/>
      <c r="AV517" s="2" t="n"/>
      <c r="AW517" s="2" t="n"/>
      <c r="AX517" s="2" t="n"/>
      <c r="AY517" s="2" t="n"/>
      <c r="AZ517" s="2" t="n"/>
      <c r="BA517" s="2" t="n"/>
      <c r="BB517" s="2" t="n"/>
      <c r="BC517" s="2" t="n"/>
      <c r="BD517" s="2" t="n"/>
      <c r="BE517" s="2" t="n"/>
      <c r="BF517" s="2" t="n"/>
      <c r="BG517" s="2" t="n"/>
      <c r="BH517" s="2" t="n"/>
      <c r="BI517" s="2" t="n"/>
      <c r="BJ517" s="2" t="n"/>
      <c r="BK517" s="2" t="n"/>
      <c r="BL517" s="2" t="n"/>
      <c r="BM517" s="2" t="n"/>
      <c r="BN517" s="2" t="n"/>
      <c r="BO517" s="2" t="n"/>
      <c r="BP517" s="143" t="n"/>
      <c r="BV517" s="144" t="n"/>
      <c r="DU517" s="144" t="n"/>
      <c r="DV517" s="2" t="n"/>
      <c r="DW517" s="2" t="n"/>
      <c r="DX517" s="2" t="n"/>
      <c r="DY517" s="2" t="n"/>
      <c r="DZ517" s="2" t="n"/>
      <c r="EA517" s="2" t="n"/>
      <c r="EB517" s="2" t="n"/>
      <c r="EC517" s="2" t="n"/>
    </row>
    <row r="518" ht="9.75" customHeight="1" s="118">
      <c r="A518" s="2" t="n"/>
      <c r="B518" s="2" t="n"/>
      <c r="C518" s="2" t="n"/>
      <c r="D518" s="2" t="n"/>
      <c r="E518" s="42" t="n"/>
      <c r="F518" s="42" t="n"/>
      <c r="G518" s="42" t="n"/>
      <c r="H518" s="42" t="n"/>
      <c r="I518" s="42" t="n"/>
      <c r="J518" s="42" t="n"/>
      <c r="K518" s="42" t="n"/>
      <c r="L518" s="20" t="n"/>
      <c r="M518" s="20" t="n"/>
      <c r="N518" s="20" t="n"/>
      <c r="O518" s="20" t="n"/>
      <c r="P518" s="20" t="n"/>
      <c r="Q518" s="20" t="n"/>
      <c r="R518" s="20" t="n"/>
      <c r="S518" s="20" t="n"/>
      <c r="T518" s="20" t="n"/>
      <c r="U518" s="20" t="n"/>
      <c r="V518" s="20" t="n"/>
      <c r="W518" s="20" t="n"/>
      <c r="X518" s="20" t="n"/>
      <c r="Y518" s="14" t="n"/>
      <c r="Z518" s="14" t="n"/>
      <c r="AA518" s="14" t="n"/>
      <c r="AB518" s="14" t="n"/>
      <c r="AC518" s="14" t="n"/>
      <c r="AD518" s="14" t="n"/>
      <c r="AE518" s="14" t="n"/>
      <c r="AF518" s="14" t="n"/>
      <c r="AG518" s="14" t="n"/>
      <c r="AH518" s="14" t="n"/>
      <c r="AI518" s="14" t="n"/>
      <c r="AJ518" s="14" t="n"/>
      <c r="AK518" s="14" t="n"/>
      <c r="AL518" s="14" t="n"/>
      <c r="AM518" s="14" t="n"/>
      <c r="AN518" s="14" t="n"/>
      <c r="AO518" s="14" t="n"/>
      <c r="AP518" s="14" t="n"/>
      <c r="AQ518" s="14" t="n"/>
      <c r="AR518" s="14" t="n"/>
      <c r="AS518" s="14" t="n"/>
      <c r="AT518" s="14" t="n"/>
      <c r="AU518" s="14" t="n"/>
      <c r="AV518" s="14" t="n"/>
      <c r="AW518" s="14" t="n"/>
      <c r="AX518" s="14" t="n"/>
      <c r="AY518" s="14" t="n"/>
      <c r="AZ518" s="14" t="n"/>
      <c r="BA518" s="14" t="n"/>
      <c r="BB518" s="14" t="n"/>
      <c r="BC518" s="14" t="n"/>
      <c r="BD518" s="14" t="n"/>
      <c r="BE518" s="14" t="n"/>
      <c r="BF518" s="14" t="n"/>
      <c r="BG518" s="14" t="n"/>
      <c r="BH518" s="14" t="n"/>
      <c r="BI518" s="14" t="n"/>
      <c r="BJ518" s="2" t="n"/>
      <c r="BK518" s="2" t="n"/>
      <c r="BL518" s="2" t="n"/>
      <c r="BM518" s="2" t="n"/>
      <c r="BN518" s="2" t="n"/>
      <c r="BO518" s="2" t="n"/>
      <c r="BP518" s="143" t="n"/>
      <c r="BV518" s="144" t="n"/>
      <c r="DU518" s="144" t="n"/>
      <c r="DV518" s="2" t="n"/>
      <c r="DW518" s="2" t="n"/>
      <c r="DX518" s="2" t="n"/>
      <c r="DY518" s="2" t="n"/>
      <c r="DZ518" s="2" t="n"/>
      <c r="EA518" s="2" t="n"/>
      <c r="EB518" s="2" t="n"/>
      <c r="EC518" s="2" t="n"/>
    </row>
    <row r="519" ht="6.75" customHeight="1" s="118">
      <c r="A519" s="2" t="n"/>
      <c r="B519" s="2" t="n"/>
      <c r="C519" s="2" t="n"/>
      <c r="D519" s="2" t="n"/>
      <c r="E519" s="180" t="inlineStr">
        <is>
          <t>職　歴</t>
        </is>
      </c>
      <c r="K519" s="144" t="n"/>
      <c r="L519" s="54" t="inlineStr">
        <is>
          <t>平成</t>
        </is>
      </c>
      <c r="M519" s="140" t="n"/>
      <c r="N519" s="140" t="n"/>
      <c r="O519" s="140" t="n"/>
      <c r="P519" s="19" t="n"/>
      <c r="Q519" s="19" t="n"/>
      <c r="R519" s="19" t="n"/>
      <c r="S519" s="19" t="n"/>
      <c r="T519" s="19" t="n"/>
      <c r="U519" s="19" t="n"/>
      <c r="V519" s="19" t="n"/>
      <c r="W519" s="19" t="n"/>
      <c r="X519" s="37" t="n"/>
      <c r="Y519" s="171">
        <f>計算!$AD$8</f>
        <v/>
      </c>
      <c r="BI519" s="144" t="n"/>
      <c r="BJ519" s="2" t="n"/>
      <c r="BK519" s="2" t="n"/>
      <c r="BL519" s="2" t="n"/>
      <c r="BM519" s="2" t="n"/>
      <c r="BN519" s="2" t="n"/>
      <c r="BO519" s="2" t="n"/>
      <c r="BP519" s="143" t="n"/>
      <c r="BV519" s="144" t="n"/>
      <c r="DU519" s="144" t="n"/>
      <c r="DV519" s="2" t="n"/>
      <c r="DW519" s="2" t="n"/>
      <c r="DX519" s="2" t="n"/>
      <c r="DY519" s="2" t="n"/>
      <c r="DZ519" s="2" t="n"/>
      <c r="EA519" s="2" t="n"/>
      <c r="EB519" s="2" t="n"/>
      <c r="EC519" s="2" t="n"/>
    </row>
    <row r="520" ht="6.75" customHeight="1" s="118">
      <c r="A520" s="2" t="n"/>
      <c r="B520" s="2" t="n"/>
      <c r="C520" s="2" t="n"/>
      <c r="D520" s="2" t="n"/>
      <c r="E520" s="143" t="n"/>
      <c r="K520" s="144" t="n"/>
      <c r="L520" s="143" t="n"/>
      <c r="P520" s="19" t="n"/>
      <c r="Q520" s="19" t="n"/>
      <c r="R520" s="19" t="n"/>
      <c r="S520" s="19" t="n"/>
      <c r="T520" s="19" t="n"/>
      <c r="U520" s="19" t="n"/>
      <c r="V520" s="19" t="n"/>
      <c r="W520" s="19" t="n"/>
      <c r="X520" s="37" t="n"/>
      <c r="Y520" s="143" t="n"/>
      <c r="BI520" s="144" t="n"/>
      <c r="BJ520" s="2" t="n"/>
      <c r="BK520" s="2" t="n"/>
      <c r="BL520" s="2" t="n"/>
      <c r="BM520" s="2" t="n"/>
      <c r="BN520" s="2" t="n"/>
      <c r="BO520" s="2" t="n"/>
      <c r="BP520" s="143" t="n"/>
      <c r="BV520" s="144" t="n"/>
      <c r="DU520" s="144" t="n"/>
      <c r="DV520" s="2" t="n"/>
      <c r="DW520" s="2" t="n"/>
      <c r="DX520" s="2" t="n"/>
      <c r="DY520" s="2" t="n"/>
      <c r="DZ520" s="2" t="n"/>
      <c r="EA520" s="2" t="n"/>
      <c r="EB520" s="2" t="n"/>
      <c r="EC520" s="2" t="n"/>
    </row>
    <row r="521" ht="6.75" customHeight="1" s="118">
      <c r="A521" s="2" t="n"/>
      <c r="B521" s="2" t="n"/>
      <c r="C521" s="2" t="n"/>
      <c r="D521" s="2" t="n"/>
      <c r="E521" s="143" t="n"/>
      <c r="K521" s="144" t="n"/>
      <c r="L521" s="143" t="n"/>
      <c r="P521" s="179">
        <f>計算!$AB$8</f>
        <v/>
      </c>
      <c r="S521" s="52" t="inlineStr">
        <is>
          <t>年</t>
        </is>
      </c>
      <c r="U521" s="179">
        <f>計算!$AC$8</f>
        <v/>
      </c>
      <c r="W521" s="53" t="inlineStr">
        <is>
          <t>月</t>
        </is>
      </c>
      <c r="X521" s="144" t="n"/>
      <c r="Y521" s="143" t="n"/>
      <c r="BI521" s="144" t="n"/>
      <c r="BJ521" s="2" t="n"/>
      <c r="BK521" s="2" t="n"/>
      <c r="BL521" s="2" t="n"/>
      <c r="BM521" s="2" t="n"/>
      <c r="BN521" s="2" t="n"/>
      <c r="BO521" s="2" t="n"/>
      <c r="BP521" s="143" t="n"/>
      <c r="BV521" s="144" t="n"/>
      <c r="DU521" s="144" t="n"/>
      <c r="DV521" s="2" t="n"/>
      <c r="DW521" s="2" t="n"/>
      <c r="DX521" s="2" t="n"/>
      <c r="DY521" s="2" t="n"/>
      <c r="DZ521" s="2" t="n"/>
      <c r="EA521" s="2" t="n"/>
      <c r="EB521" s="2" t="n"/>
      <c r="EC521" s="2" t="n"/>
    </row>
    <row r="522" ht="6.75" customHeight="1" s="118">
      <c r="A522" s="2" t="n"/>
      <c r="B522" s="2" t="n"/>
      <c r="C522" s="2" t="n"/>
      <c r="D522" s="2" t="n"/>
      <c r="E522" s="143" t="n"/>
      <c r="K522" s="144" t="n"/>
      <c r="L522" s="49" t="inlineStr">
        <is>
          <t>令和</t>
        </is>
      </c>
      <c r="X522" s="144" t="n"/>
      <c r="Y522" s="143" t="n"/>
      <c r="BI522" s="144" t="n"/>
      <c r="BJ522" s="2" t="n"/>
      <c r="BK522" s="2" t="n"/>
      <c r="BL522" s="2" t="n"/>
      <c r="BM522" s="2" t="n"/>
      <c r="BN522" s="2" t="n"/>
      <c r="BO522" s="2" t="n"/>
      <c r="BP522" s="143" t="n"/>
      <c r="BV522" s="144" t="n"/>
      <c r="DU522" s="144" t="n"/>
      <c r="DV522" s="2" t="n"/>
      <c r="DW522" s="2" t="n"/>
      <c r="DX522" s="2" t="n"/>
      <c r="DY522" s="2" t="n"/>
      <c r="DZ522" s="2" t="n"/>
      <c r="EA522" s="2" t="n"/>
      <c r="EB522" s="2" t="n"/>
      <c r="EC522" s="2" t="n"/>
    </row>
    <row r="523" ht="6.75" customHeight="1" s="118">
      <c r="A523" s="2" t="n"/>
      <c r="B523" s="2" t="n"/>
      <c r="C523" s="2" t="n"/>
      <c r="D523" s="2" t="n"/>
      <c r="E523" s="143" t="n"/>
      <c r="K523" s="144" t="n"/>
      <c r="L523" s="143" t="n"/>
      <c r="P523" s="19" t="n"/>
      <c r="Q523" s="19" t="n"/>
      <c r="R523" s="19" t="n"/>
      <c r="S523" s="19" t="n"/>
      <c r="T523" s="19" t="n"/>
      <c r="U523" s="19" t="n"/>
      <c r="V523" s="19" t="n"/>
      <c r="W523" s="19" t="n"/>
      <c r="X523" s="37" t="n"/>
      <c r="Y523" s="143" t="n"/>
      <c r="BI523" s="144" t="n"/>
      <c r="BJ523" s="2" t="n"/>
      <c r="BK523" s="2" t="n"/>
      <c r="BL523" s="2" t="n"/>
      <c r="BM523" s="2" t="n"/>
      <c r="BN523" s="2" t="n"/>
      <c r="BO523" s="2" t="n"/>
      <c r="BP523" s="143" t="n"/>
      <c r="BV523" s="144" t="n"/>
      <c r="DU523" s="144" t="n"/>
      <c r="DV523" s="2" t="n"/>
      <c r="DW523" s="2" t="n"/>
      <c r="DX523" s="2" t="n"/>
      <c r="DY523" s="2" t="n"/>
      <c r="DZ523" s="2" t="n"/>
      <c r="EA523" s="2" t="n"/>
      <c r="EB523" s="2" t="n"/>
      <c r="EC523" s="2" t="n"/>
    </row>
    <row r="524" ht="5.25" customHeight="1" s="118">
      <c r="A524" s="2" t="n"/>
      <c r="B524" s="2" t="n"/>
      <c r="C524" s="2" t="n"/>
      <c r="D524" s="2" t="n"/>
      <c r="E524" s="143" t="n"/>
      <c r="K524" s="144" t="n"/>
      <c r="L524" s="146" t="n"/>
      <c r="M524" s="147" t="n"/>
      <c r="N524" s="147" t="n"/>
      <c r="O524" s="147" t="n"/>
      <c r="P524" s="20" t="n"/>
      <c r="Q524" s="20" t="n"/>
      <c r="R524" s="20" t="n"/>
      <c r="S524" s="20" t="n"/>
      <c r="T524" s="20" t="n"/>
      <c r="U524" s="20" t="n"/>
      <c r="V524" s="20" t="n"/>
      <c r="W524" s="20" t="n"/>
      <c r="X524" s="39" t="n"/>
      <c r="Y524" s="146" t="n"/>
      <c r="Z524" s="147" t="n"/>
      <c r="AA524" s="147" t="n"/>
      <c r="AB524" s="147" t="n"/>
      <c r="AC524" s="147" t="n"/>
      <c r="AD524" s="147" t="n"/>
      <c r="AE524" s="147" t="n"/>
      <c r="AF524" s="147" t="n"/>
      <c r="AG524" s="147" t="n"/>
      <c r="AH524" s="147" t="n"/>
      <c r="AI524" s="147" t="n"/>
      <c r="AJ524" s="147" t="n"/>
      <c r="AK524" s="147" t="n"/>
      <c r="AL524" s="147" t="n"/>
      <c r="AM524" s="147" t="n"/>
      <c r="AN524" s="147" t="n"/>
      <c r="AO524" s="147" t="n"/>
      <c r="AP524" s="147" t="n"/>
      <c r="AQ524" s="147" t="n"/>
      <c r="AR524" s="147" t="n"/>
      <c r="AS524" s="147" t="n"/>
      <c r="AT524" s="147" t="n"/>
      <c r="AU524" s="147" t="n"/>
      <c r="AV524" s="147" t="n"/>
      <c r="AW524" s="147" t="n"/>
      <c r="AX524" s="147" t="n"/>
      <c r="AY524" s="147" t="n"/>
      <c r="AZ524" s="147" t="n"/>
      <c r="BA524" s="147" t="n"/>
      <c r="BB524" s="147" t="n"/>
      <c r="BC524" s="147" t="n"/>
      <c r="BD524" s="147" t="n"/>
      <c r="BE524" s="147" t="n"/>
      <c r="BF524" s="147" t="n"/>
      <c r="BG524" s="147" t="n"/>
      <c r="BH524" s="147" t="n"/>
      <c r="BI524" s="148" t="n"/>
      <c r="BJ524" s="2" t="n"/>
      <c r="BK524" s="2" t="n"/>
      <c r="BL524" s="2" t="n"/>
      <c r="BM524" s="2" t="n"/>
      <c r="BN524" s="2" t="n"/>
      <c r="BO524" s="2" t="n"/>
      <c r="BP524" s="143" t="n"/>
      <c r="BV524" s="144" t="n"/>
      <c r="DU524" s="144" t="n"/>
      <c r="DV524" s="2" t="n"/>
      <c r="DW524" s="2" t="n"/>
      <c r="DX524" s="2" t="n"/>
      <c r="DY524" s="2" t="n"/>
      <c r="DZ524" s="2" t="n"/>
      <c r="EA524" s="2" t="n"/>
      <c r="EB524" s="2" t="n"/>
      <c r="EC524" s="2" t="n"/>
    </row>
    <row r="525" ht="6.75" customHeight="1" s="118">
      <c r="A525" s="2" t="n"/>
      <c r="B525" s="2" t="n"/>
      <c r="C525" s="2" t="n"/>
      <c r="D525" s="2" t="n"/>
      <c r="E525" s="143" t="n"/>
      <c r="K525" s="144" t="n"/>
      <c r="L525" s="54" t="inlineStr">
        <is>
          <t>平成</t>
        </is>
      </c>
      <c r="M525" s="140" t="n"/>
      <c r="N525" s="140" t="n"/>
      <c r="O525" s="140" t="n"/>
      <c r="P525" s="18" t="n"/>
      <c r="Q525" s="18" t="n"/>
      <c r="R525" s="18" t="n"/>
      <c r="S525" s="18" t="n"/>
      <c r="T525" s="18" t="n"/>
      <c r="U525" s="18" t="n"/>
      <c r="V525" s="18" t="n"/>
      <c r="W525" s="18" t="n"/>
      <c r="X525" s="35" t="n"/>
      <c r="Y525" s="171">
        <f>計算!$AG$8</f>
        <v/>
      </c>
      <c r="BI525" s="144" t="n"/>
      <c r="BJ525" s="2" t="n"/>
      <c r="BK525" s="2" t="n"/>
      <c r="BL525" s="2" t="n"/>
      <c r="BM525" s="2" t="n"/>
      <c r="BN525" s="2" t="n"/>
      <c r="BO525" s="2" t="n"/>
      <c r="BP525" s="143" t="n"/>
      <c r="BV525" s="144" t="n"/>
      <c r="DU525" s="144" t="n"/>
      <c r="DV525" s="2" t="n"/>
      <c r="DW525" s="2" t="n"/>
      <c r="DX525" s="2" t="n"/>
      <c r="DY525" s="2" t="n"/>
      <c r="DZ525" s="2" t="n"/>
      <c r="EA525" s="2" t="n"/>
      <c r="EB525" s="2" t="n"/>
      <c r="EC525" s="2" t="n"/>
    </row>
    <row r="526" ht="6.75" customHeight="1" s="118">
      <c r="A526" s="2" t="n"/>
      <c r="B526" s="2" t="n"/>
      <c r="C526" s="2" t="n"/>
      <c r="D526" s="2" t="n"/>
      <c r="E526" s="143" t="n"/>
      <c r="K526" s="144" t="n"/>
      <c r="L526" s="143" t="n"/>
      <c r="P526" s="19" t="n"/>
      <c r="Q526" s="19" t="n"/>
      <c r="R526" s="19" t="n"/>
      <c r="S526" s="19" t="n"/>
      <c r="T526" s="19" t="n"/>
      <c r="U526" s="19" t="n"/>
      <c r="V526" s="19" t="n"/>
      <c r="W526" s="19" t="n"/>
      <c r="X526" s="37" t="n"/>
      <c r="Y526" s="143" t="n"/>
      <c r="BI526" s="144" t="n"/>
      <c r="BJ526" s="2" t="n"/>
      <c r="BK526" s="2" t="n"/>
      <c r="BL526" s="2" t="n"/>
      <c r="BM526" s="2" t="n"/>
      <c r="BN526" s="2" t="n"/>
      <c r="BO526" s="2" t="n"/>
      <c r="BP526" s="143" t="n"/>
      <c r="BV526" s="144" t="n"/>
      <c r="DU526" s="144" t="n"/>
      <c r="DV526" s="2" t="n"/>
      <c r="DW526" s="2" t="n"/>
      <c r="DX526" s="2" t="n"/>
      <c r="DY526" s="2" t="n"/>
      <c r="DZ526" s="2" t="n"/>
      <c r="EA526" s="2" t="n"/>
      <c r="EB526" s="2" t="n"/>
      <c r="EC526" s="2" t="n"/>
    </row>
    <row r="527" ht="6.75" customHeight="1" s="118">
      <c r="A527" s="2" t="n"/>
      <c r="B527" s="2" t="n"/>
      <c r="C527" s="2" t="n"/>
      <c r="D527" s="2" t="n"/>
      <c r="E527" s="143" t="n"/>
      <c r="K527" s="144" t="n"/>
      <c r="L527" s="143" t="n"/>
      <c r="P527" s="179">
        <f>計算!$AE$8</f>
        <v/>
      </c>
      <c r="S527" s="52" t="inlineStr">
        <is>
          <t>年</t>
        </is>
      </c>
      <c r="U527" s="179">
        <f>計算!$AF$8</f>
        <v/>
      </c>
      <c r="W527" s="53" t="inlineStr">
        <is>
          <t>月</t>
        </is>
      </c>
      <c r="X527" s="144" t="n"/>
      <c r="Y527" s="143" t="n"/>
      <c r="BI527" s="144" t="n"/>
      <c r="BJ527" s="2" t="n"/>
      <c r="BK527" s="2" t="n"/>
      <c r="BL527" s="2" t="n"/>
      <c r="BM527" s="2" t="n"/>
      <c r="BN527" s="2" t="n"/>
      <c r="BO527" s="2" t="n"/>
      <c r="BP527" s="143" t="n"/>
      <c r="BV527" s="144" t="n"/>
      <c r="DU527" s="144" t="n"/>
      <c r="DV527" s="2" t="n"/>
      <c r="DW527" s="2" t="n"/>
      <c r="DX527" s="2" t="n"/>
      <c r="DY527" s="2" t="n"/>
      <c r="DZ527" s="2" t="n"/>
      <c r="EA527" s="2" t="n"/>
      <c r="EB527" s="2" t="n"/>
      <c r="EC527" s="2" t="n"/>
    </row>
    <row r="528" ht="6.75" customHeight="1" s="118">
      <c r="A528" s="2" t="n"/>
      <c r="B528" s="2" t="n"/>
      <c r="C528" s="2" t="n"/>
      <c r="D528" s="2" t="n"/>
      <c r="E528" s="143" t="n"/>
      <c r="K528" s="144" t="n"/>
      <c r="L528" s="49" t="inlineStr">
        <is>
          <t>令和</t>
        </is>
      </c>
      <c r="X528" s="144" t="n"/>
      <c r="Y528" s="143" t="n"/>
      <c r="BI528" s="144" t="n"/>
      <c r="BJ528" s="2" t="n"/>
      <c r="BK528" s="2" t="n"/>
      <c r="BL528" s="2" t="n"/>
      <c r="BM528" s="2" t="n"/>
      <c r="BN528" s="2" t="n"/>
      <c r="BO528" s="2" t="n"/>
      <c r="BP528" s="143" t="n"/>
      <c r="BV528" s="144" t="n"/>
      <c r="DU528" s="144" t="n"/>
      <c r="DV528" s="2" t="n"/>
      <c r="DW528" s="2" t="n"/>
      <c r="DX528" s="2" t="n"/>
      <c r="DY528" s="2" t="n"/>
      <c r="DZ528" s="2" t="n"/>
      <c r="EA528" s="2" t="n"/>
      <c r="EB528" s="2" t="n"/>
      <c r="EC528" s="2" t="n"/>
    </row>
    <row r="529" ht="6.75" customHeight="1" s="118">
      <c r="A529" s="2" t="n"/>
      <c r="B529" s="2" t="n"/>
      <c r="C529" s="2" t="n"/>
      <c r="D529" s="2" t="n"/>
      <c r="E529" s="143" t="n"/>
      <c r="K529" s="144" t="n"/>
      <c r="L529" s="143" t="n"/>
      <c r="P529" s="19" t="n"/>
      <c r="Q529" s="19" t="n"/>
      <c r="R529" s="19" t="n"/>
      <c r="S529" s="19" t="n"/>
      <c r="T529" s="19" t="n"/>
      <c r="U529" s="19" t="n"/>
      <c r="V529" s="19" t="n"/>
      <c r="W529" s="19" t="n"/>
      <c r="X529" s="37" t="n"/>
      <c r="Y529" s="143" t="n"/>
      <c r="BI529" s="144" t="n"/>
      <c r="BJ529" s="2" t="n"/>
      <c r="BK529" s="2" t="n"/>
      <c r="BL529" s="2" t="n"/>
      <c r="BM529" s="2" t="n"/>
      <c r="BN529" s="2" t="n"/>
      <c r="BO529" s="2" t="n"/>
      <c r="BP529" s="143" t="n"/>
      <c r="BU529" s="43" t="n"/>
      <c r="BV529" s="44" t="n"/>
      <c r="DU529" s="144" t="n"/>
      <c r="DV529" s="2" t="n"/>
      <c r="DW529" s="2" t="n"/>
      <c r="DX529" s="2" t="n"/>
      <c r="DY529" s="2" t="n"/>
      <c r="DZ529" s="2" t="n"/>
      <c r="EA529" s="2" t="n"/>
      <c r="EB529" s="2" t="n"/>
      <c r="EC529" s="2" t="n"/>
    </row>
    <row r="530" ht="4.5" customHeight="1" s="118">
      <c r="A530" s="2" t="n"/>
      <c r="B530" s="2" t="n"/>
      <c r="C530" s="2" t="n"/>
      <c r="D530" s="2" t="n"/>
      <c r="E530" s="143" t="n"/>
      <c r="K530" s="144" t="n"/>
      <c r="L530" s="146" t="n"/>
      <c r="M530" s="147" t="n"/>
      <c r="N530" s="147" t="n"/>
      <c r="O530" s="147" t="n"/>
      <c r="P530" s="20" t="n"/>
      <c r="Q530" s="20" t="n"/>
      <c r="R530" s="20" t="n"/>
      <c r="S530" s="20" t="n"/>
      <c r="T530" s="20" t="n"/>
      <c r="U530" s="20" t="n"/>
      <c r="V530" s="20" t="n"/>
      <c r="W530" s="20" t="n"/>
      <c r="X530" s="39" t="n"/>
      <c r="Y530" s="146" t="n"/>
      <c r="Z530" s="147" t="n"/>
      <c r="AA530" s="147" t="n"/>
      <c r="AB530" s="147" t="n"/>
      <c r="AC530" s="147" t="n"/>
      <c r="AD530" s="147" t="n"/>
      <c r="AE530" s="147" t="n"/>
      <c r="AF530" s="147" t="n"/>
      <c r="AG530" s="147" t="n"/>
      <c r="AH530" s="147" t="n"/>
      <c r="AI530" s="147" t="n"/>
      <c r="AJ530" s="147" t="n"/>
      <c r="AK530" s="147" t="n"/>
      <c r="AL530" s="147" t="n"/>
      <c r="AM530" s="147" t="n"/>
      <c r="AN530" s="147" t="n"/>
      <c r="AO530" s="147" t="n"/>
      <c r="AP530" s="147" t="n"/>
      <c r="AQ530" s="147" t="n"/>
      <c r="AR530" s="147" t="n"/>
      <c r="AS530" s="147" t="n"/>
      <c r="AT530" s="147" t="n"/>
      <c r="AU530" s="147" t="n"/>
      <c r="AV530" s="147" t="n"/>
      <c r="AW530" s="147" t="n"/>
      <c r="AX530" s="147" t="n"/>
      <c r="AY530" s="147" t="n"/>
      <c r="AZ530" s="147" t="n"/>
      <c r="BA530" s="147" t="n"/>
      <c r="BB530" s="147" t="n"/>
      <c r="BC530" s="147" t="n"/>
      <c r="BD530" s="147" t="n"/>
      <c r="BE530" s="147" t="n"/>
      <c r="BF530" s="147" t="n"/>
      <c r="BG530" s="147" t="n"/>
      <c r="BH530" s="147" t="n"/>
      <c r="BI530" s="148" t="n"/>
      <c r="BJ530" s="2" t="n"/>
      <c r="BK530" s="2" t="n"/>
      <c r="BL530" s="2" t="n"/>
      <c r="BM530" s="2" t="n"/>
      <c r="BN530" s="2" t="n"/>
      <c r="BO530" s="2" t="n"/>
      <c r="BP530" s="146" t="n"/>
      <c r="BQ530" s="147" t="n"/>
      <c r="BR530" s="147" t="n"/>
      <c r="BS530" s="147" t="n"/>
      <c r="BT530" s="147" t="n"/>
      <c r="BU530" s="42" t="n"/>
      <c r="BV530" s="45" t="n"/>
      <c r="BW530" s="147" t="n"/>
      <c r="BX530" s="147" t="n"/>
      <c r="BY530" s="147" t="n"/>
      <c r="BZ530" s="147" t="n"/>
      <c r="CA530" s="147" t="n"/>
      <c r="CB530" s="147" t="n"/>
      <c r="CC530" s="147" t="n"/>
      <c r="CD530" s="147" t="n"/>
      <c r="CE530" s="147" t="n"/>
      <c r="CF530" s="147" t="n"/>
      <c r="CG530" s="147" t="n"/>
      <c r="CH530" s="147" t="n"/>
      <c r="CI530" s="147" t="n"/>
      <c r="CJ530" s="147" t="n"/>
      <c r="CK530" s="147" t="n"/>
      <c r="CL530" s="147" t="n"/>
      <c r="CM530" s="147" t="n"/>
      <c r="CN530" s="147" t="n"/>
      <c r="CO530" s="147" t="n"/>
      <c r="CP530" s="147" t="n"/>
      <c r="CQ530" s="147" t="n"/>
      <c r="CR530" s="147" t="n"/>
      <c r="CS530" s="147" t="n"/>
      <c r="CT530" s="147" t="n"/>
      <c r="CU530" s="147" t="n"/>
      <c r="CV530" s="147" t="n"/>
      <c r="CW530" s="147" t="n"/>
      <c r="CX530" s="147" t="n"/>
      <c r="CY530" s="147" t="n"/>
      <c r="CZ530" s="147" t="n"/>
      <c r="DA530" s="147" t="n"/>
      <c r="DB530" s="147" t="n"/>
      <c r="DC530" s="147" t="n"/>
      <c r="DD530" s="147" t="n"/>
      <c r="DE530" s="147" t="n"/>
      <c r="DF530" s="147" t="n"/>
      <c r="DG530" s="147" t="n"/>
      <c r="DH530" s="147" t="n"/>
      <c r="DI530" s="147" t="n"/>
      <c r="DJ530" s="147" t="n"/>
      <c r="DK530" s="147" t="n"/>
      <c r="DL530" s="147" t="n"/>
      <c r="DM530" s="147" t="n"/>
      <c r="DN530" s="147" t="n"/>
      <c r="DO530" s="147" t="n"/>
      <c r="DP530" s="147" t="n"/>
      <c r="DQ530" s="147" t="n"/>
      <c r="DR530" s="147" t="n"/>
      <c r="DS530" s="147" t="n"/>
      <c r="DT530" s="147" t="n"/>
      <c r="DU530" s="148" t="n"/>
      <c r="DV530" s="2" t="n"/>
      <c r="DW530" s="2" t="n"/>
      <c r="DX530" s="2" t="n"/>
      <c r="DY530" s="2" t="n"/>
      <c r="DZ530" s="2" t="n"/>
      <c r="EA530" s="2" t="n"/>
      <c r="EB530" s="2" t="n"/>
      <c r="EC530" s="2" t="n"/>
    </row>
    <row r="531" ht="6.75" customHeight="1" s="118">
      <c r="A531" s="2" t="n"/>
      <c r="B531" s="2" t="n"/>
      <c r="C531" s="2" t="n"/>
      <c r="D531" s="2" t="n"/>
      <c r="E531" s="143" t="n"/>
      <c r="K531" s="144" t="n"/>
      <c r="L531" s="54" t="inlineStr">
        <is>
          <t>平成</t>
        </is>
      </c>
      <c r="M531" s="140" t="n"/>
      <c r="N531" s="140" t="n"/>
      <c r="O531" s="140" t="n"/>
      <c r="P531" s="18" t="n"/>
      <c r="Q531" s="18" t="n"/>
      <c r="R531" s="18" t="n"/>
      <c r="S531" s="18" t="n"/>
      <c r="T531" s="18" t="n"/>
      <c r="U531" s="18" t="n"/>
      <c r="V531" s="18" t="n"/>
      <c r="W531" s="18" t="n"/>
      <c r="X531" s="35" t="n"/>
      <c r="Y531" s="7" t="n"/>
      <c r="Z531" s="2" t="n"/>
      <c r="AA531" s="2" t="n"/>
      <c r="AB531" s="2" t="n"/>
      <c r="AC531" s="2" t="n"/>
      <c r="AD531" s="2" t="n"/>
      <c r="AE531" s="2" t="n"/>
      <c r="AF531" s="2" t="n"/>
      <c r="AG531" s="2" t="n"/>
      <c r="AH531" s="2" t="n"/>
      <c r="AI531" s="2" t="n"/>
      <c r="AJ531" s="2" t="n"/>
      <c r="AK531" s="2" t="n"/>
      <c r="AL531" s="2" t="n"/>
      <c r="AM531" s="2" t="n"/>
      <c r="AN531" s="2" t="n"/>
      <c r="AO531" s="2" t="n"/>
      <c r="AP531" s="2" t="n"/>
      <c r="AQ531" s="2" t="n"/>
      <c r="AR531" s="2" t="n"/>
      <c r="AS531" s="2" t="n"/>
      <c r="AT531" s="2" t="n"/>
      <c r="AU531" s="2" t="n"/>
      <c r="AV531" s="2" t="n"/>
      <c r="AW531" s="2" t="n"/>
      <c r="AX531" s="2" t="n"/>
      <c r="AY531" s="2" t="n"/>
      <c r="AZ531" s="2" t="n"/>
      <c r="BA531" s="2" t="n"/>
      <c r="BB531" s="2" t="n"/>
      <c r="BC531" s="2" t="n"/>
      <c r="BD531" s="2" t="n"/>
      <c r="BE531" s="2" t="n"/>
      <c r="BF531" s="2" t="n"/>
      <c r="BG531" s="2" t="n"/>
      <c r="BH531" s="2" t="n"/>
      <c r="BI531" s="6" t="n"/>
      <c r="BJ531" s="2" t="n"/>
      <c r="BK531" s="2" t="n"/>
      <c r="BL531" s="2" t="n"/>
      <c r="BM531" s="2" t="n"/>
      <c r="BN531" s="2" t="n"/>
      <c r="BO531" s="2" t="n"/>
      <c r="BP531" s="139" t="inlineStr">
        <is>
          <t>備　考</t>
        </is>
      </c>
      <c r="BQ531" s="140" t="n"/>
      <c r="BR531" s="140" t="n"/>
      <c r="BS531" s="140" t="n"/>
      <c r="BT531" s="140" t="n"/>
      <c r="BU531" s="140" t="n"/>
      <c r="BV531" s="141" t="n"/>
      <c r="BW531" s="176">
        <f>計算!$AA$8</f>
        <v/>
      </c>
      <c r="BX531" s="140" t="n"/>
      <c r="BY531" s="140" t="n"/>
      <c r="BZ531" s="140" t="n"/>
      <c r="CA531" s="140" t="n"/>
      <c r="CB531" s="140" t="n"/>
      <c r="CC531" s="140" t="n"/>
      <c r="CD531" s="140" t="n"/>
      <c r="CE531" s="140" t="n"/>
      <c r="CF531" s="140" t="n"/>
      <c r="CG531" s="140" t="n"/>
      <c r="CH531" s="140" t="n"/>
      <c r="CI531" s="140" t="n"/>
      <c r="CJ531" s="140" t="n"/>
      <c r="CK531" s="140" t="n"/>
      <c r="CL531" s="140" t="n"/>
      <c r="CM531" s="140" t="n"/>
      <c r="CN531" s="140" t="n"/>
      <c r="CO531" s="140" t="n"/>
      <c r="CP531" s="140" t="n"/>
      <c r="CQ531" s="140" t="n"/>
      <c r="CR531" s="140" t="n"/>
      <c r="CS531" s="140" t="n"/>
      <c r="CT531" s="140" t="n"/>
      <c r="CU531" s="140" t="n"/>
      <c r="CV531" s="140" t="n"/>
      <c r="CW531" s="140" t="n"/>
      <c r="CX531" s="140" t="n"/>
      <c r="CY531" s="140" t="n"/>
      <c r="CZ531" s="140" t="n"/>
      <c r="DA531" s="140" t="n"/>
      <c r="DB531" s="140" t="n"/>
      <c r="DC531" s="140" t="n"/>
      <c r="DD531" s="140" t="n"/>
      <c r="DE531" s="140" t="n"/>
      <c r="DF531" s="140" t="n"/>
      <c r="DG531" s="140" t="n"/>
      <c r="DH531" s="140" t="n"/>
      <c r="DI531" s="140" t="n"/>
      <c r="DJ531" s="140" t="n"/>
      <c r="DK531" s="140" t="n"/>
      <c r="DL531" s="140" t="n"/>
      <c r="DM531" s="140" t="n"/>
      <c r="DN531" s="140" t="n"/>
      <c r="DO531" s="140" t="n"/>
      <c r="DP531" s="140" t="n"/>
      <c r="DQ531" s="140" t="n"/>
      <c r="DR531" s="140" t="n"/>
      <c r="DS531" s="140" t="n"/>
      <c r="DT531" s="140" t="n"/>
      <c r="DU531" s="141" t="n"/>
      <c r="DV531" s="2" t="n"/>
      <c r="DW531" s="2" t="n"/>
      <c r="DX531" s="2" t="n"/>
      <c r="DY531" s="2" t="n"/>
      <c r="DZ531" s="2" t="n"/>
      <c r="EA531" s="2" t="n"/>
      <c r="EB531" s="2" t="n"/>
      <c r="EC531" s="2" t="n"/>
    </row>
    <row r="532" ht="6.75" customHeight="1" s="118">
      <c r="A532" s="2" t="n"/>
      <c r="B532" s="2" t="n"/>
      <c r="C532" s="2" t="n"/>
      <c r="D532" s="2" t="n"/>
      <c r="E532" s="143" t="n"/>
      <c r="K532" s="144" t="n"/>
      <c r="L532" s="143" t="n"/>
      <c r="P532" s="19" t="n"/>
      <c r="Q532" s="19" t="n"/>
      <c r="R532" s="19" t="n"/>
      <c r="S532" s="19" t="n"/>
      <c r="T532" s="19" t="n"/>
      <c r="U532" s="19" t="n"/>
      <c r="V532" s="19" t="n"/>
      <c r="W532" s="19" t="n"/>
      <c r="X532" s="37" t="n"/>
      <c r="Y532" s="7" t="n"/>
      <c r="Z532" s="2" t="n"/>
      <c r="AA532" s="2" t="n"/>
      <c r="AB532" s="2" t="n"/>
      <c r="AC532" s="2" t="n"/>
      <c r="AD532" s="2" t="n"/>
      <c r="AE532" s="2" t="n"/>
      <c r="AF532" s="2" t="n"/>
      <c r="AG532" s="2" t="n"/>
      <c r="AH532" s="2" t="n"/>
      <c r="AI532" s="2" t="n"/>
      <c r="AJ532" s="2" t="n"/>
      <c r="AK532" s="2" t="n"/>
      <c r="AL532" s="2" t="n"/>
      <c r="AM532" s="2" t="n"/>
      <c r="AN532" s="2" t="n"/>
      <c r="AO532" s="2" t="n"/>
      <c r="AP532" s="2" t="n"/>
      <c r="AQ532" s="2" t="n"/>
      <c r="AR532" s="2" t="n"/>
      <c r="AS532" s="2" t="n"/>
      <c r="AT532" s="2" t="n"/>
      <c r="AU532" s="2" t="n"/>
      <c r="AV532" s="2" t="n"/>
      <c r="AW532" s="2" t="n"/>
      <c r="AX532" s="2" t="n"/>
      <c r="AY532" s="2" t="n"/>
      <c r="AZ532" s="2" t="n"/>
      <c r="BA532" s="2" t="n"/>
      <c r="BB532" s="2" t="n"/>
      <c r="BC532" s="2" t="n"/>
      <c r="BD532" s="2" t="n"/>
      <c r="BE532" s="2" t="n"/>
      <c r="BF532" s="2" t="n"/>
      <c r="BG532" s="2" t="n"/>
      <c r="BH532" s="2" t="n"/>
      <c r="BI532" s="8" t="n"/>
      <c r="BJ532" s="2" t="n"/>
      <c r="BK532" s="2" t="n"/>
      <c r="BL532" s="2" t="n"/>
      <c r="BM532" s="2" t="n"/>
      <c r="BN532" s="2" t="n"/>
      <c r="BO532" s="2" t="n"/>
      <c r="BP532" s="143" t="n"/>
      <c r="BV532" s="144" t="n"/>
      <c r="DU532" s="144" t="n"/>
      <c r="DV532" s="2" t="n"/>
      <c r="DW532" s="2" t="n"/>
      <c r="DX532" s="2" t="n"/>
      <c r="DY532" s="2" t="n"/>
      <c r="DZ532" s="2" t="n"/>
      <c r="EA532" s="2" t="n"/>
      <c r="EB532" s="2" t="n"/>
      <c r="EC532" s="2" t="n"/>
    </row>
    <row r="533" ht="6.75" customHeight="1" s="118">
      <c r="A533" s="2" t="n"/>
      <c r="B533" s="2" t="n"/>
      <c r="C533" s="2" t="n"/>
      <c r="D533" s="2" t="n"/>
      <c r="E533" s="143" t="n"/>
      <c r="K533" s="144" t="n"/>
      <c r="L533" s="143" t="n"/>
      <c r="P533" s="19" t="n"/>
      <c r="Q533" s="19" t="n"/>
      <c r="R533" s="19" t="n"/>
      <c r="S533" s="52" t="inlineStr">
        <is>
          <t>年</t>
        </is>
      </c>
      <c r="U533" s="11" t="n"/>
      <c r="V533" s="11" t="n"/>
      <c r="W533" s="53" t="inlineStr">
        <is>
          <t>月</t>
        </is>
      </c>
      <c r="X533" s="144" t="n"/>
      <c r="Y533" s="7" t="n"/>
      <c r="Z533" s="2" t="n"/>
      <c r="AA533" s="2" t="n"/>
      <c r="AB533" s="2" t="n"/>
      <c r="AC533" s="2" t="n"/>
      <c r="AD533" s="2" t="n"/>
      <c r="AE533" s="2" t="n"/>
      <c r="AF533" s="2" t="n"/>
      <c r="AG533" s="2" t="n"/>
      <c r="AH533" s="2" t="n"/>
      <c r="AI533" s="2" t="n"/>
      <c r="AJ533" s="2" t="n"/>
      <c r="AK533" s="2" t="n"/>
      <c r="AL533" s="2" t="n"/>
      <c r="AM533" s="2" t="n"/>
      <c r="AN533" s="2" t="n"/>
      <c r="AO533" s="2" t="n"/>
      <c r="AP533" s="2" t="n"/>
      <c r="AQ533" s="2" t="n"/>
      <c r="AR533" s="2" t="n"/>
      <c r="AS533" s="2" t="n"/>
      <c r="AT533" s="2" t="n"/>
      <c r="AU533" s="2" t="n"/>
      <c r="AV533" s="2" t="n"/>
      <c r="AW533" s="2" t="n"/>
      <c r="AX533" s="2" t="n"/>
      <c r="AY533" s="2" t="n"/>
      <c r="AZ533" s="2" t="n"/>
      <c r="BA533" s="2" t="n"/>
      <c r="BB533" s="2" t="n"/>
      <c r="BC533" s="2" t="n"/>
      <c r="BD533" s="2" t="n"/>
      <c r="BE533" s="2" t="n"/>
      <c r="BF533" s="2" t="n"/>
      <c r="BG533" s="2" t="n"/>
      <c r="BH533" s="2" t="n"/>
      <c r="BI533" s="8" t="n"/>
      <c r="BJ533" s="2" t="n"/>
      <c r="BK533" s="2" t="n"/>
      <c r="BL533" s="2" t="n"/>
      <c r="BM533" s="2" t="n"/>
      <c r="BN533" s="2" t="n"/>
      <c r="BO533" s="2" t="n"/>
      <c r="BP533" s="143" t="n"/>
      <c r="BV533" s="144" t="n"/>
      <c r="DU533" s="144" t="n"/>
      <c r="DV533" s="2" t="n"/>
      <c r="DW533" s="2" t="n"/>
      <c r="DX533" s="2" t="n"/>
      <c r="DY533" s="2" t="n"/>
      <c r="DZ533" s="2" t="n"/>
      <c r="EA533" s="2" t="n"/>
      <c r="EB533" s="2" t="n"/>
      <c r="EC533" s="2" t="n"/>
    </row>
    <row r="534" ht="6.75" customHeight="1" s="118">
      <c r="A534" s="2" t="n"/>
      <c r="B534" s="2" t="n"/>
      <c r="C534" s="2" t="n"/>
      <c r="D534" s="2" t="n"/>
      <c r="E534" s="143" t="n"/>
      <c r="K534" s="144" t="n"/>
      <c r="L534" s="49" t="inlineStr">
        <is>
          <t>令和</t>
        </is>
      </c>
      <c r="P534" s="19" t="n"/>
      <c r="Q534" s="19" t="n"/>
      <c r="R534" s="19" t="n"/>
      <c r="U534" s="11" t="n"/>
      <c r="V534" s="11" t="n"/>
      <c r="X534" s="144" t="n"/>
      <c r="Y534" s="7" t="n"/>
      <c r="Z534" s="2" t="n"/>
      <c r="AA534" s="2" t="n"/>
      <c r="AB534" s="2" t="n"/>
      <c r="AC534" s="2" t="n"/>
      <c r="AD534" s="2" t="n"/>
      <c r="AE534" s="2" t="n"/>
      <c r="AF534" s="2" t="n"/>
      <c r="AG534" s="2" t="n"/>
      <c r="AH534" s="2" t="n"/>
      <c r="AI534" s="2" t="n"/>
      <c r="AJ534" s="2" t="n"/>
      <c r="AK534" s="2" t="n"/>
      <c r="AL534" s="2" t="n"/>
      <c r="AM534" s="2" t="n"/>
      <c r="AN534" s="2" t="n"/>
      <c r="AO534" s="2" t="n"/>
      <c r="AP534" s="2" t="n"/>
      <c r="AQ534" s="2" t="n"/>
      <c r="AR534" s="2" t="n"/>
      <c r="AS534" s="2" t="n"/>
      <c r="AT534" s="2" t="n"/>
      <c r="AU534" s="2" t="n"/>
      <c r="AV534" s="2" t="n"/>
      <c r="AW534" s="2" t="n"/>
      <c r="AX534" s="2" t="n"/>
      <c r="AY534" s="2" t="n"/>
      <c r="AZ534" s="2" t="n"/>
      <c r="BA534" s="2" t="n"/>
      <c r="BB534" s="2" t="n"/>
      <c r="BC534" s="2" t="n"/>
      <c r="BD534" s="2" t="n"/>
      <c r="BE534" s="2" t="n"/>
      <c r="BF534" s="2" t="n"/>
      <c r="BG534" s="2" t="n"/>
      <c r="BH534" s="2" t="n"/>
      <c r="BI534" s="8" t="n"/>
      <c r="BJ534" s="2" t="n"/>
      <c r="BK534" s="2" t="n"/>
      <c r="BL534" s="2" t="n"/>
      <c r="BM534" s="2" t="n"/>
      <c r="BN534" s="2" t="n"/>
      <c r="BO534" s="2" t="n"/>
      <c r="BP534" s="143" t="n"/>
      <c r="BV534" s="144" t="n"/>
      <c r="DU534" s="144" t="n"/>
      <c r="DV534" s="2" t="n"/>
      <c r="DW534" s="2" t="n"/>
      <c r="DX534" s="2" t="n"/>
      <c r="DY534" s="2" t="n"/>
      <c r="DZ534" s="2" t="n"/>
      <c r="EA534" s="2" t="n"/>
      <c r="EB534" s="2" t="n"/>
      <c r="EC534" s="2" t="n"/>
    </row>
    <row r="535" ht="6.75" customHeight="1" s="118">
      <c r="A535" s="2" t="n"/>
      <c r="B535" s="2" t="n"/>
      <c r="C535" s="2" t="n"/>
      <c r="D535" s="2" t="n"/>
      <c r="E535" s="143" t="n"/>
      <c r="K535" s="144" t="n"/>
      <c r="L535" s="143" t="n"/>
      <c r="P535" s="19" t="n"/>
      <c r="Q535" s="19" t="n"/>
      <c r="R535" s="19" t="n"/>
      <c r="S535" s="19" t="n"/>
      <c r="T535" s="19" t="n"/>
      <c r="U535" s="19" t="n"/>
      <c r="V535" s="19" t="n"/>
      <c r="W535" s="19" t="n"/>
      <c r="X535" s="37" t="n"/>
      <c r="Y535" s="7" t="n"/>
      <c r="Z535" s="2" t="n"/>
      <c r="AA535" s="2" t="n"/>
      <c r="AB535" s="2" t="n"/>
      <c r="AC535" s="2" t="n"/>
      <c r="AD535" s="2" t="n"/>
      <c r="AE535" s="2" t="n"/>
      <c r="AF535" s="2" t="n"/>
      <c r="AG535" s="2" t="n"/>
      <c r="AH535" s="2" t="n"/>
      <c r="AI535" s="2" t="n"/>
      <c r="AJ535" s="2" t="n"/>
      <c r="AK535" s="2" t="n"/>
      <c r="AL535" s="2" t="n"/>
      <c r="AM535" s="2" t="n"/>
      <c r="AN535" s="2" t="n"/>
      <c r="AO535" s="2" t="n"/>
      <c r="AP535" s="2" t="n"/>
      <c r="AQ535" s="2" t="n"/>
      <c r="AR535" s="2" t="n"/>
      <c r="AS535" s="2" t="n"/>
      <c r="AT535" s="2" t="n"/>
      <c r="AU535" s="2" t="n"/>
      <c r="AV535" s="2" t="n"/>
      <c r="AW535" s="2" t="n"/>
      <c r="AX535" s="2" t="n"/>
      <c r="AY535" s="2" t="n"/>
      <c r="AZ535" s="2" t="n"/>
      <c r="BA535" s="2" t="n"/>
      <c r="BB535" s="2" t="n"/>
      <c r="BC535" s="2" t="n"/>
      <c r="BD535" s="2" t="n"/>
      <c r="BE535" s="2" t="n"/>
      <c r="BF535" s="2" t="n"/>
      <c r="BG535" s="2" t="n"/>
      <c r="BH535" s="2" t="n"/>
      <c r="BI535" s="8" t="n"/>
      <c r="BJ535" s="2" t="n"/>
      <c r="BK535" s="2" t="n"/>
      <c r="BL535" s="2" t="n"/>
      <c r="BM535" s="2" t="n"/>
      <c r="BN535" s="2" t="n"/>
      <c r="BO535" s="2" t="n"/>
      <c r="BP535" s="143" t="n"/>
      <c r="BV535" s="144" t="n"/>
      <c r="DU535" s="144" t="n"/>
      <c r="DV535" s="2" t="n"/>
      <c r="DW535" s="2" t="n"/>
      <c r="DX535" s="2" t="n"/>
      <c r="DY535" s="2" t="n"/>
      <c r="DZ535" s="2" t="n"/>
      <c r="EA535" s="2" t="n"/>
      <c r="EB535" s="2" t="n"/>
      <c r="EC535" s="2" t="n"/>
    </row>
    <row r="536" ht="3.75" customHeight="1" s="118">
      <c r="A536" s="2" t="n"/>
      <c r="B536" s="2" t="n"/>
      <c r="C536" s="2" t="n"/>
      <c r="D536" s="2" t="n"/>
      <c r="E536" s="143" t="n"/>
      <c r="K536" s="144" t="n"/>
      <c r="L536" s="146" t="n"/>
      <c r="M536" s="147" t="n"/>
      <c r="N536" s="147" t="n"/>
      <c r="O536" s="147" t="n"/>
      <c r="P536" s="20" t="n"/>
      <c r="Q536" s="20" t="n"/>
      <c r="R536" s="20" t="n"/>
      <c r="S536" s="20" t="n"/>
      <c r="T536" s="20" t="n"/>
      <c r="U536" s="20" t="n"/>
      <c r="V536" s="20" t="n"/>
      <c r="W536" s="20" t="n"/>
      <c r="X536" s="39" t="n"/>
      <c r="Y536" s="16" t="n"/>
      <c r="Z536" s="14" t="n"/>
      <c r="AA536" s="14" t="n"/>
      <c r="AB536" s="14" t="n"/>
      <c r="AC536" s="14" t="n"/>
      <c r="AD536" s="14" t="n"/>
      <c r="AE536" s="14" t="n"/>
      <c r="AF536" s="14" t="n"/>
      <c r="AG536" s="14" t="n"/>
      <c r="AH536" s="14" t="n"/>
      <c r="AI536" s="14" t="n"/>
      <c r="AJ536" s="14" t="n"/>
      <c r="AK536" s="14" t="n"/>
      <c r="AL536" s="14" t="n"/>
      <c r="AM536" s="14" t="n"/>
      <c r="AN536" s="14" t="n"/>
      <c r="AO536" s="14" t="n"/>
      <c r="AP536" s="14" t="n"/>
      <c r="AQ536" s="14" t="n"/>
      <c r="AR536" s="14" t="n"/>
      <c r="AS536" s="14" t="n"/>
      <c r="AT536" s="14" t="n"/>
      <c r="AU536" s="14" t="n"/>
      <c r="AV536" s="14" t="n"/>
      <c r="AW536" s="14" t="n"/>
      <c r="AX536" s="14" t="n"/>
      <c r="AY536" s="14" t="n"/>
      <c r="AZ536" s="14" t="n"/>
      <c r="BA536" s="14" t="n"/>
      <c r="BB536" s="14" t="n"/>
      <c r="BC536" s="14" t="n"/>
      <c r="BD536" s="14" t="n"/>
      <c r="BE536" s="14" t="n"/>
      <c r="BF536" s="14" t="n"/>
      <c r="BG536" s="14" t="n"/>
      <c r="BH536" s="14" t="n"/>
      <c r="BI536" s="15" t="n"/>
      <c r="BJ536" s="2" t="n"/>
      <c r="BK536" s="2" t="n"/>
      <c r="BL536" s="2" t="n"/>
      <c r="BM536" s="2" t="n"/>
      <c r="BN536" s="2" t="n"/>
      <c r="BO536" s="2" t="n"/>
      <c r="BP536" s="143" t="n"/>
      <c r="BV536" s="144" t="n"/>
      <c r="DU536" s="144" t="n"/>
      <c r="DV536" s="2" t="n"/>
      <c r="DW536" s="2" t="n"/>
      <c r="DX536" s="2" t="n"/>
      <c r="DY536" s="2" t="n"/>
      <c r="DZ536" s="2" t="n"/>
      <c r="EA536" s="2" t="n"/>
      <c r="EB536" s="2" t="n"/>
      <c r="EC536" s="2" t="n"/>
    </row>
    <row r="537" ht="6.75" customHeight="1" s="118">
      <c r="A537" s="2" t="n"/>
      <c r="B537" s="2" t="n"/>
      <c r="C537" s="2" t="n"/>
      <c r="D537" s="2" t="n"/>
      <c r="E537" s="143" t="n"/>
      <c r="K537" s="144" t="n"/>
      <c r="L537" s="54" t="inlineStr">
        <is>
          <t>平成</t>
        </is>
      </c>
      <c r="M537" s="140" t="n"/>
      <c r="N537" s="140" t="n"/>
      <c r="O537" s="140" t="n"/>
      <c r="P537" s="18" t="n"/>
      <c r="Q537" s="18" t="n"/>
      <c r="R537" s="18" t="n"/>
      <c r="S537" s="18" t="n"/>
      <c r="T537" s="18" t="n"/>
      <c r="U537" s="18" t="n"/>
      <c r="V537" s="18" t="n"/>
      <c r="W537" s="18" t="n"/>
      <c r="X537" s="35" t="n"/>
      <c r="Y537" s="7" t="n"/>
      <c r="Z537" s="2" t="n"/>
      <c r="AA537" s="2" t="n"/>
      <c r="AB537" s="2" t="n"/>
      <c r="AC537" s="2" t="n"/>
      <c r="AD537" s="2" t="n"/>
      <c r="AE537" s="2" t="n"/>
      <c r="AF537" s="2" t="n"/>
      <c r="AG537" s="2" t="n"/>
      <c r="AH537" s="2" t="n"/>
      <c r="AI537" s="2" t="n"/>
      <c r="AJ537" s="2" t="n"/>
      <c r="AK537" s="2" t="n"/>
      <c r="AL537" s="2" t="n"/>
      <c r="AM537" s="2" t="n"/>
      <c r="AN537" s="2" t="n"/>
      <c r="AO537" s="2" t="n"/>
      <c r="AP537" s="2" t="n"/>
      <c r="AQ537" s="2" t="n"/>
      <c r="AR537" s="2" t="n"/>
      <c r="AS537" s="2" t="n"/>
      <c r="AT537" s="2" t="n"/>
      <c r="AU537" s="2" t="n"/>
      <c r="AV537" s="2" t="n"/>
      <c r="AW537" s="2" t="n"/>
      <c r="AX537" s="2" t="n"/>
      <c r="AY537" s="2" t="n"/>
      <c r="AZ537" s="2" t="n"/>
      <c r="BA537" s="2" t="n"/>
      <c r="BB537" s="2" t="n"/>
      <c r="BC537" s="2" t="n"/>
      <c r="BD537" s="2" t="n"/>
      <c r="BE537" s="2" t="n"/>
      <c r="BF537" s="2" t="n"/>
      <c r="BG537" s="2" t="n"/>
      <c r="BH537" s="2" t="n"/>
      <c r="BI537" s="6" t="n"/>
      <c r="BJ537" s="2" t="n"/>
      <c r="BK537" s="2" t="n"/>
      <c r="BL537" s="2" t="n"/>
      <c r="BM537" s="2" t="n"/>
      <c r="BN537" s="2" t="n"/>
      <c r="BO537" s="2" t="n"/>
      <c r="BP537" s="143" t="n"/>
      <c r="BV537" s="144" t="n"/>
      <c r="DU537" s="144" t="n"/>
      <c r="DV537" s="2" t="n"/>
      <c r="DW537" s="2" t="n"/>
      <c r="DX537" s="2" t="n"/>
      <c r="DY537" s="2" t="n"/>
      <c r="DZ537" s="2" t="n"/>
      <c r="EA537" s="2" t="n"/>
      <c r="EB537" s="2" t="n"/>
      <c r="EC537" s="2" t="n"/>
    </row>
    <row r="538" ht="6.75" customHeight="1" s="118">
      <c r="A538" s="2" t="n"/>
      <c r="B538" s="2" t="n"/>
      <c r="C538" s="2" t="n"/>
      <c r="D538" s="2" t="n"/>
      <c r="E538" s="143" t="n"/>
      <c r="K538" s="144" t="n"/>
      <c r="L538" s="143" t="n"/>
      <c r="P538" s="19" t="n"/>
      <c r="Q538" s="19" t="n"/>
      <c r="R538" s="19" t="n"/>
      <c r="S538" s="19" t="n"/>
      <c r="T538" s="19" t="n"/>
      <c r="U538" s="19" t="n"/>
      <c r="V538" s="19" t="n"/>
      <c r="W538" s="19" t="n"/>
      <c r="X538" s="37" t="n"/>
      <c r="Y538" s="7" t="n"/>
      <c r="Z538" s="2" t="n"/>
      <c r="AA538" s="2" t="n"/>
      <c r="AB538" s="2" t="n"/>
      <c r="AC538" s="2" t="n"/>
      <c r="AD538" s="2" t="n"/>
      <c r="AE538" s="2" t="n"/>
      <c r="AF538" s="2" t="n"/>
      <c r="AG538" s="2" t="n"/>
      <c r="AH538" s="2" t="n"/>
      <c r="AI538" s="2" t="n"/>
      <c r="AJ538" s="2" t="n"/>
      <c r="AK538" s="2" t="n"/>
      <c r="AL538" s="2" t="n"/>
      <c r="AM538" s="2" t="n"/>
      <c r="AN538" s="2" t="n"/>
      <c r="AO538" s="2" t="n"/>
      <c r="AP538" s="2" t="n"/>
      <c r="AQ538" s="2" t="n"/>
      <c r="AR538" s="2" t="n"/>
      <c r="AS538" s="2" t="n"/>
      <c r="AT538" s="2" t="n"/>
      <c r="AU538" s="2" t="n"/>
      <c r="AV538" s="2" t="n"/>
      <c r="AW538" s="2" t="n"/>
      <c r="AX538" s="2" t="n"/>
      <c r="AY538" s="2" t="n"/>
      <c r="AZ538" s="2" t="n"/>
      <c r="BA538" s="2" t="n"/>
      <c r="BB538" s="2" t="n"/>
      <c r="BC538" s="2" t="n"/>
      <c r="BD538" s="2" t="n"/>
      <c r="BE538" s="2" t="n"/>
      <c r="BF538" s="2" t="n"/>
      <c r="BG538" s="2" t="n"/>
      <c r="BH538" s="2" t="n"/>
      <c r="BI538" s="8" t="n"/>
      <c r="BJ538" s="2" t="n"/>
      <c r="BK538" s="2" t="n"/>
      <c r="BL538" s="2" t="n"/>
      <c r="BM538" s="2" t="n"/>
      <c r="BN538" s="2" t="n"/>
      <c r="BO538" s="2" t="n"/>
      <c r="BP538" s="143" t="n"/>
      <c r="BV538" s="144" t="n"/>
      <c r="DU538" s="144" t="n"/>
      <c r="DV538" s="2" t="n"/>
      <c r="DW538" s="2" t="n"/>
      <c r="DX538" s="2" t="n"/>
      <c r="DY538" s="2" t="n"/>
      <c r="DZ538" s="2" t="n"/>
      <c r="EA538" s="2" t="n"/>
      <c r="EB538" s="2" t="n"/>
      <c r="EC538" s="2" t="n"/>
    </row>
    <row r="539" ht="6.75" customHeight="1" s="118">
      <c r="A539" s="2" t="n"/>
      <c r="B539" s="2" t="n"/>
      <c r="C539" s="2" t="n"/>
      <c r="D539" s="2" t="n"/>
      <c r="E539" s="143" t="n"/>
      <c r="K539" s="144" t="n"/>
      <c r="L539" s="143" t="n"/>
      <c r="P539" s="19" t="n"/>
      <c r="Q539" s="19" t="n"/>
      <c r="R539" s="19" t="n"/>
      <c r="S539" s="52" t="inlineStr">
        <is>
          <t>年</t>
        </is>
      </c>
      <c r="U539" s="11" t="n"/>
      <c r="V539" s="11" t="n"/>
      <c r="W539" s="53" t="inlineStr">
        <is>
          <t>月</t>
        </is>
      </c>
      <c r="X539" s="144" t="n"/>
      <c r="Y539" s="7" t="n"/>
      <c r="Z539" s="2" t="n"/>
      <c r="AA539" s="2" t="n"/>
      <c r="AB539" s="2" t="n"/>
      <c r="AC539" s="2" t="n"/>
      <c r="AD539" s="2" t="n"/>
      <c r="AE539" s="2" t="n"/>
      <c r="AF539" s="2" t="n"/>
      <c r="AG539" s="2" t="n"/>
      <c r="AH539" s="2" t="n"/>
      <c r="AI539" s="2" t="n"/>
      <c r="AJ539" s="2" t="n"/>
      <c r="AK539" s="2" t="n"/>
      <c r="AL539" s="2" t="n"/>
      <c r="AM539" s="2" t="n"/>
      <c r="AN539" s="2" t="n"/>
      <c r="AO539" s="2" t="n"/>
      <c r="AP539" s="2" t="n"/>
      <c r="AQ539" s="2" t="n"/>
      <c r="AR539" s="2" t="n"/>
      <c r="AS539" s="2" t="n"/>
      <c r="AT539" s="2" t="n"/>
      <c r="AU539" s="2" t="n"/>
      <c r="AV539" s="2" t="n"/>
      <c r="AW539" s="2" t="n"/>
      <c r="AX539" s="2" t="n"/>
      <c r="AY539" s="2" t="n"/>
      <c r="AZ539" s="2" t="n"/>
      <c r="BA539" s="2" t="n"/>
      <c r="BB539" s="2" t="n"/>
      <c r="BC539" s="2" t="n"/>
      <c r="BD539" s="2" t="n"/>
      <c r="BE539" s="2" t="n"/>
      <c r="BF539" s="2" t="n"/>
      <c r="BG539" s="2" t="n"/>
      <c r="BH539" s="2" t="n"/>
      <c r="BI539" s="8" t="n"/>
      <c r="BJ539" s="2" t="n"/>
      <c r="BK539" s="2" t="n"/>
      <c r="BL539" s="2" t="n"/>
      <c r="BM539" s="2" t="n"/>
      <c r="BN539" s="2" t="n"/>
      <c r="BO539" s="2" t="n"/>
      <c r="BP539" s="143" t="n"/>
      <c r="BV539" s="144" t="n"/>
      <c r="DU539" s="144" t="n"/>
      <c r="DV539" s="2" t="n"/>
      <c r="DW539" s="2" t="n"/>
      <c r="DX539" s="2" t="n"/>
      <c r="DY539" s="2" t="n"/>
      <c r="DZ539" s="2" t="n"/>
      <c r="EA539" s="2" t="n"/>
      <c r="EB539" s="2" t="n"/>
      <c r="EC539" s="2" t="n"/>
    </row>
    <row r="540" ht="6.75" customHeight="1" s="118">
      <c r="A540" s="2" t="n"/>
      <c r="B540" s="2" t="n"/>
      <c r="C540" s="2" t="n"/>
      <c r="D540" s="2" t="n"/>
      <c r="E540" s="143" t="n"/>
      <c r="K540" s="144" t="n"/>
      <c r="L540" s="49" t="inlineStr">
        <is>
          <t>令和</t>
        </is>
      </c>
      <c r="P540" s="19" t="n"/>
      <c r="Q540" s="19" t="n"/>
      <c r="R540" s="19" t="n"/>
      <c r="U540" s="11" t="n"/>
      <c r="V540" s="11" t="n"/>
      <c r="X540" s="144" t="n"/>
      <c r="Y540" s="7" t="n"/>
      <c r="Z540" s="2" t="n"/>
      <c r="AA540" s="2" t="n"/>
      <c r="AB540" s="2" t="n"/>
      <c r="AC540" s="2" t="n"/>
      <c r="AD540" s="2" t="n"/>
      <c r="AE540" s="2" t="n"/>
      <c r="AF540" s="2" t="n"/>
      <c r="AG540" s="2" t="n"/>
      <c r="AH540" s="2" t="n"/>
      <c r="AI540" s="2" t="n"/>
      <c r="AJ540" s="2" t="n"/>
      <c r="AK540" s="2" t="n"/>
      <c r="AL540" s="2" t="n"/>
      <c r="AM540" s="2" t="n"/>
      <c r="AN540" s="2" t="n"/>
      <c r="AO540" s="2" t="n"/>
      <c r="AP540" s="2" t="n"/>
      <c r="AQ540" s="2" t="n"/>
      <c r="AR540" s="2" t="n"/>
      <c r="AS540" s="2" t="n"/>
      <c r="AT540" s="2" t="n"/>
      <c r="AU540" s="2" t="n"/>
      <c r="AV540" s="2" t="n"/>
      <c r="AW540" s="2" t="n"/>
      <c r="AX540" s="2" t="n"/>
      <c r="AY540" s="2" t="n"/>
      <c r="AZ540" s="2" t="n"/>
      <c r="BA540" s="2" t="n"/>
      <c r="BB540" s="2" t="n"/>
      <c r="BC540" s="2" t="n"/>
      <c r="BD540" s="2" t="n"/>
      <c r="BE540" s="2" t="n"/>
      <c r="BF540" s="2" t="n"/>
      <c r="BG540" s="2" t="n"/>
      <c r="BH540" s="2" t="n"/>
      <c r="BI540" s="8" t="n"/>
      <c r="BJ540" s="2" t="n"/>
      <c r="BK540" s="2" t="n"/>
      <c r="BL540" s="2" t="n"/>
      <c r="BM540" s="2" t="n"/>
      <c r="BN540" s="2" t="n"/>
      <c r="BO540" s="2" t="n"/>
      <c r="BP540" s="143" t="n"/>
      <c r="BV540" s="144" t="n"/>
      <c r="DU540" s="144" t="n"/>
      <c r="DV540" s="2" t="n"/>
      <c r="DW540" s="2" t="n"/>
      <c r="DX540" s="2" t="n"/>
      <c r="DY540" s="2" t="n"/>
      <c r="DZ540" s="2" t="n"/>
      <c r="EA540" s="2" t="n"/>
      <c r="EB540" s="2" t="n"/>
      <c r="EC540" s="2" t="n"/>
    </row>
    <row r="541" ht="6.75" customHeight="1" s="118">
      <c r="A541" s="2" t="n"/>
      <c r="B541" s="2" t="n"/>
      <c r="C541" s="2" t="n"/>
      <c r="D541" s="2" t="n"/>
      <c r="E541" s="143" t="n"/>
      <c r="K541" s="144" t="n"/>
      <c r="L541" s="143" t="n"/>
      <c r="P541" s="19" t="n"/>
      <c r="Q541" s="19" t="n"/>
      <c r="R541" s="19" t="n"/>
      <c r="S541" s="52" t="n"/>
      <c r="T541" s="52" t="n"/>
      <c r="U541" s="11" t="n"/>
      <c r="V541" s="11" t="n"/>
      <c r="W541" s="52" t="n"/>
      <c r="X541" s="53" t="n"/>
      <c r="Y541" s="7" t="n"/>
      <c r="Z541" s="2" t="n"/>
      <c r="AA541" s="2" t="n"/>
      <c r="AB541" s="2" t="n"/>
      <c r="AC541" s="2" t="n"/>
      <c r="AD541" s="2" t="n"/>
      <c r="AE541" s="2" t="n"/>
      <c r="AF541" s="2" t="n"/>
      <c r="AG541" s="2" t="n"/>
      <c r="AH541" s="2" t="n"/>
      <c r="AI541" s="2" t="n"/>
      <c r="AJ541" s="2" t="n"/>
      <c r="AK541" s="2" t="n"/>
      <c r="AL541" s="2" t="n"/>
      <c r="AM541" s="2" t="n"/>
      <c r="AN541" s="2" t="n"/>
      <c r="AO541" s="2" t="n"/>
      <c r="AP541" s="2" t="n"/>
      <c r="AQ541" s="2" t="n"/>
      <c r="AR541" s="2" t="n"/>
      <c r="AS541" s="2" t="n"/>
      <c r="AT541" s="2" t="n"/>
      <c r="AU541" s="2" t="n"/>
      <c r="AV541" s="2" t="n"/>
      <c r="AW541" s="2" t="n"/>
      <c r="AX541" s="2" t="n"/>
      <c r="AY541" s="2" t="n"/>
      <c r="AZ541" s="2" t="n"/>
      <c r="BA541" s="2" t="n"/>
      <c r="BB541" s="2" t="n"/>
      <c r="BC541" s="2" t="n"/>
      <c r="BD541" s="2" t="n"/>
      <c r="BE541" s="2" t="n"/>
      <c r="BF541" s="2" t="n"/>
      <c r="BG541" s="2" t="n"/>
      <c r="BH541" s="2" t="n"/>
      <c r="BI541" s="8" t="n"/>
      <c r="BJ541" s="2" t="n"/>
      <c r="BK541" s="2" t="n"/>
      <c r="BL541" s="2" t="n"/>
      <c r="BM541" s="2" t="n"/>
      <c r="BN541" s="2" t="n"/>
      <c r="BO541" s="2" t="n"/>
      <c r="BP541" s="143" t="n"/>
      <c r="BV541" s="144" t="n"/>
      <c r="DU541" s="144" t="n"/>
      <c r="DV541" s="2" t="n"/>
      <c r="DW541" s="2" t="n"/>
      <c r="DX541" s="2" t="n"/>
      <c r="DY541" s="2" t="n"/>
      <c r="DZ541" s="2" t="n"/>
      <c r="EA541" s="2" t="n"/>
      <c r="EB541" s="2" t="n"/>
      <c r="EC541" s="2" t="n"/>
    </row>
    <row r="542" ht="6.75" customHeight="1" s="118">
      <c r="A542" s="2" t="n"/>
      <c r="B542" s="2" t="n"/>
      <c r="C542" s="2" t="n"/>
      <c r="D542" s="2" t="n"/>
      <c r="E542" s="146" t="n"/>
      <c r="F542" s="147" t="n"/>
      <c r="G542" s="147" t="n"/>
      <c r="H542" s="147" t="n"/>
      <c r="I542" s="147" t="n"/>
      <c r="J542" s="147" t="n"/>
      <c r="K542" s="148" t="n"/>
      <c r="L542" s="146" t="n"/>
      <c r="M542" s="147" t="n"/>
      <c r="N542" s="147" t="n"/>
      <c r="O542" s="147" t="n"/>
      <c r="P542" s="20" t="n"/>
      <c r="Q542" s="20" t="n"/>
      <c r="R542" s="20" t="n"/>
      <c r="S542" s="20" t="n"/>
      <c r="T542" s="20" t="n"/>
      <c r="U542" s="20" t="n"/>
      <c r="V542" s="20" t="n"/>
      <c r="W542" s="20" t="n"/>
      <c r="X542" s="39" t="n"/>
      <c r="Y542" s="16" t="n"/>
      <c r="Z542" s="14" t="n"/>
      <c r="AA542" s="14" t="n"/>
      <c r="AB542" s="14" t="n"/>
      <c r="AC542" s="14" t="n"/>
      <c r="AD542" s="14" t="n"/>
      <c r="AE542" s="14" t="n"/>
      <c r="AF542" s="14" t="n"/>
      <c r="AG542" s="14" t="n"/>
      <c r="AH542" s="14" t="n"/>
      <c r="AI542" s="14" t="n"/>
      <c r="AJ542" s="14" t="n"/>
      <c r="AK542" s="14" t="n"/>
      <c r="AL542" s="14" t="n"/>
      <c r="AM542" s="14" t="n"/>
      <c r="AN542" s="14" t="n"/>
      <c r="AO542" s="14" t="n"/>
      <c r="AP542" s="14" t="n"/>
      <c r="AQ542" s="14" t="n"/>
      <c r="AR542" s="14" t="n"/>
      <c r="AS542" s="14" t="n"/>
      <c r="AT542" s="14" t="n"/>
      <c r="AU542" s="14" t="n"/>
      <c r="AV542" s="14" t="n"/>
      <c r="AW542" s="14" t="n"/>
      <c r="AX542" s="14" t="n"/>
      <c r="AY542" s="14" t="n"/>
      <c r="AZ542" s="14" t="n"/>
      <c r="BA542" s="14" t="n"/>
      <c r="BB542" s="14" t="n"/>
      <c r="BC542" s="14" t="n"/>
      <c r="BD542" s="14" t="n"/>
      <c r="BE542" s="14" t="n"/>
      <c r="BF542" s="14" t="n"/>
      <c r="BG542" s="14" t="n"/>
      <c r="BH542" s="14" t="n"/>
      <c r="BI542" s="15" t="n"/>
      <c r="BJ542" s="2" t="n"/>
      <c r="BK542" s="2" t="n"/>
      <c r="BL542" s="2" t="n"/>
      <c r="BM542" s="2" t="n"/>
      <c r="BN542" s="2" t="n"/>
      <c r="BO542" s="2" t="n"/>
      <c r="BP542" s="146" t="n"/>
      <c r="BQ542" s="147" t="n"/>
      <c r="BR542" s="147" t="n"/>
      <c r="BS542" s="147" t="n"/>
      <c r="BT542" s="147" t="n"/>
      <c r="BU542" s="147" t="n"/>
      <c r="BV542" s="148" t="n"/>
      <c r="BW542" s="147" t="n"/>
      <c r="BX542" s="147" t="n"/>
      <c r="BY542" s="147" t="n"/>
      <c r="BZ542" s="147" t="n"/>
      <c r="CA542" s="147" t="n"/>
      <c r="CB542" s="147" t="n"/>
      <c r="CC542" s="147" t="n"/>
      <c r="CD542" s="147" t="n"/>
      <c r="CE542" s="147" t="n"/>
      <c r="CF542" s="147" t="n"/>
      <c r="CG542" s="147" t="n"/>
      <c r="CH542" s="147" t="n"/>
      <c r="CI542" s="147" t="n"/>
      <c r="CJ542" s="147" t="n"/>
      <c r="CK542" s="147" t="n"/>
      <c r="CL542" s="147" t="n"/>
      <c r="CM542" s="147" t="n"/>
      <c r="CN542" s="147" t="n"/>
      <c r="CO542" s="147" t="n"/>
      <c r="CP542" s="147" t="n"/>
      <c r="CQ542" s="147" t="n"/>
      <c r="CR542" s="147" t="n"/>
      <c r="CS542" s="147" t="n"/>
      <c r="CT542" s="147" t="n"/>
      <c r="CU542" s="147" t="n"/>
      <c r="CV542" s="147" t="n"/>
      <c r="CW542" s="147" t="n"/>
      <c r="CX542" s="147" t="n"/>
      <c r="CY542" s="147" t="n"/>
      <c r="CZ542" s="147" t="n"/>
      <c r="DA542" s="147" t="n"/>
      <c r="DB542" s="147" t="n"/>
      <c r="DC542" s="147" t="n"/>
      <c r="DD542" s="147" t="n"/>
      <c r="DE542" s="147" t="n"/>
      <c r="DF542" s="147" t="n"/>
      <c r="DG542" s="147" t="n"/>
      <c r="DH542" s="147" t="n"/>
      <c r="DI542" s="147" t="n"/>
      <c r="DJ542" s="147" t="n"/>
      <c r="DK542" s="147" t="n"/>
      <c r="DL542" s="147" t="n"/>
      <c r="DM542" s="147" t="n"/>
      <c r="DN542" s="147" t="n"/>
      <c r="DO542" s="147" t="n"/>
      <c r="DP542" s="147" t="n"/>
      <c r="DQ542" s="147" t="n"/>
      <c r="DR542" s="147" t="n"/>
      <c r="DS542" s="147" t="n"/>
      <c r="DT542" s="147" t="n"/>
      <c r="DU542" s="148" t="n"/>
      <c r="DV542" s="2" t="n"/>
      <c r="DW542" s="2" t="n"/>
      <c r="DX542" s="2" t="n"/>
      <c r="DY542" s="2" t="n"/>
      <c r="DZ542" s="2" t="n"/>
      <c r="EA542" s="2" t="n"/>
      <c r="EB542" s="2" t="n"/>
      <c r="EC542" s="2" t="n"/>
    </row>
    <row r="543" ht="6.75" customHeight="1" s="118">
      <c r="A543" s="2" t="n"/>
      <c r="B543" s="2" t="n"/>
      <c r="C543" s="2" t="n"/>
      <c r="D543" s="2" t="n"/>
      <c r="E543" s="46" t="n"/>
      <c r="F543" s="46" t="n"/>
      <c r="G543" s="46" t="n"/>
      <c r="H543" s="46" t="n"/>
      <c r="I543" s="46" t="n"/>
      <c r="J543" s="46" t="n"/>
      <c r="K543" s="46" t="n"/>
      <c r="L543" s="18" t="n"/>
      <c r="M543" s="18" t="n"/>
      <c r="N543" s="18" t="n"/>
      <c r="O543" s="5" t="n"/>
      <c r="P543" s="5" t="n"/>
      <c r="Q543" s="5" t="n"/>
      <c r="R543" s="5" t="n"/>
      <c r="S543" s="5" t="n"/>
      <c r="T543" s="5" t="n"/>
      <c r="U543" s="5" t="n"/>
      <c r="V543" s="5" t="n"/>
      <c r="W543" s="5" t="n"/>
      <c r="X543" s="5" t="n"/>
      <c r="Y543" s="5" t="n"/>
      <c r="Z543" s="5" t="n"/>
      <c r="AA543" s="5" t="n"/>
      <c r="AB543" s="5" t="n"/>
      <c r="AC543" s="5" t="n"/>
      <c r="AD543" s="5" t="n"/>
      <c r="AE543" s="5" t="n"/>
      <c r="AF543" s="5" t="n"/>
      <c r="AG543" s="5" t="n"/>
      <c r="AH543" s="5" t="n"/>
      <c r="AI543" s="5" t="n"/>
      <c r="AJ543" s="5" t="n"/>
      <c r="AK543" s="5" t="n"/>
      <c r="AL543" s="5" t="n"/>
      <c r="AM543" s="5" t="n"/>
      <c r="AN543" s="5" t="n"/>
      <c r="AO543" s="5" t="n"/>
      <c r="AP543" s="5" t="n"/>
      <c r="AQ543" s="5" t="n"/>
      <c r="AR543" s="5" t="n"/>
      <c r="AS543" s="5" t="n"/>
      <c r="AT543" s="5" t="n"/>
      <c r="AU543" s="5" t="n"/>
      <c r="AV543" s="5" t="n"/>
      <c r="AW543" s="5" t="n"/>
      <c r="AX543" s="5" t="n"/>
      <c r="AY543" s="5" t="n"/>
      <c r="AZ543" s="5" t="n"/>
      <c r="BA543" s="5" t="n"/>
      <c r="BB543" s="5" t="n"/>
      <c r="BC543" s="5" t="n"/>
      <c r="BD543" s="5" t="n"/>
      <c r="BE543" s="5" t="n"/>
      <c r="BF543" s="5" t="n"/>
      <c r="BG543" s="5" t="n"/>
      <c r="BH543" s="5" t="n"/>
      <c r="BI543" s="2" t="n"/>
      <c r="BJ543" s="2" t="n"/>
      <c r="BK543" s="2" t="n"/>
      <c r="BL543" s="2" t="n"/>
      <c r="BM543" s="2" t="n"/>
      <c r="BN543" s="2" t="n"/>
      <c r="BO543" s="2" t="n"/>
      <c r="BP543" s="2" t="n"/>
      <c r="BQ543" s="2" t="n"/>
      <c r="BR543" s="2" t="n"/>
      <c r="BS543" s="2" t="n"/>
      <c r="BT543" s="2" t="n"/>
      <c r="BU543" s="2" t="n"/>
      <c r="BV543" s="2" t="n"/>
      <c r="BW543" s="2" t="n"/>
      <c r="BX543" s="2" t="n"/>
      <c r="BY543" s="2" t="n"/>
      <c r="BZ543" s="2" t="n"/>
      <c r="CA543" s="2" t="n"/>
      <c r="CB543" s="2" t="n"/>
      <c r="CC543" s="2" t="n"/>
      <c r="CD543" s="2" t="n"/>
      <c r="CE543" s="2" t="n"/>
      <c r="CF543" s="2" t="n"/>
      <c r="CG543" s="2" t="n"/>
      <c r="CH543" s="2" t="n"/>
      <c r="CI543" s="2" t="n"/>
      <c r="CJ543" s="2" t="n"/>
      <c r="CK543" s="2" t="n"/>
      <c r="CL543" s="2" t="n"/>
      <c r="CM543" s="2" t="n"/>
      <c r="CN543" s="2" t="n"/>
      <c r="CO543" s="2" t="n"/>
      <c r="CP543" s="2" t="n"/>
      <c r="CQ543" s="2" t="n"/>
      <c r="CR543" s="2" t="n"/>
      <c r="CS543" s="2" t="n"/>
      <c r="CT543" s="2" t="n"/>
      <c r="CU543" s="2" t="n"/>
      <c r="CV543" s="2" t="n"/>
      <c r="CW543" s="2" t="n"/>
      <c r="CX543" s="2" t="n"/>
      <c r="CY543" s="2" t="n"/>
      <c r="CZ543" s="2" t="n"/>
      <c r="DA543" s="2" t="n"/>
      <c r="DB543" s="2" t="n"/>
      <c r="DC543" s="2" t="n"/>
      <c r="DD543" s="2" t="n"/>
      <c r="DE543" s="2" t="n"/>
      <c r="DF543" s="2" t="n"/>
      <c r="DG543" s="2" t="n"/>
      <c r="DH543" s="2" t="n"/>
      <c r="DI543" s="2" t="n"/>
      <c r="DJ543" s="2" t="n"/>
      <c r="DK543" s="2" t="n"/>
      <c r="DL543" s="2" t="n"/>
      <c r="DM543" s="2" t="n"/>
      <c r="DN543" s="2" t="n"/>
      <c r="DO543" s="2" t="n"/>
      <c r="DP543" s="2" t="n"/>
      <c r="DQ543" s="2" t="n"/>
      <c r="DR543" s="2" t="n"/>
      <c r="DS543" s="2" t="n"/>
      <c r="DT543" s="2" t="n"/>
      <c r="DU543" s="2" t="n"/>
      <c r="DV543" s="2" t="n"/>
      <c r="DW543" s="2" t="n"/>
      <c r="DX543" s="2" t="n"/>
      <c r="DY543" s="2" t="n"/>
      <c r="DZ543" s="2" t="n"/>
      <c r="EA543" s="2" t="n"/>
      <c r="EB543" s="2" t="n"/>
      <c r="EC543" s="2" t="n"/>
    </row>
    <row r="544" ht="6.75" customHeight="1" s="118">
      <c r="A544" s="2" t="n"/>
      <c r="B544" s="2" t="n"/>
      <c r="C544" s="2" t="n"/>
      <c r="D544" s="2" t="n"/>
      <c r="E544" s="43" t="n"/>
      <c r="F544" s="43" t="n"/>
      <c r="G544" s="43" t="n"/>
      <c r="H544" s="43" t="n"/>
      <c r="I544" s="43" t="n"/>
      <c r="J544" s="43" t="n"/>
      <c r="K544" s="43"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c r="AQ544" s="2" t="n"/>
      <c r="AR544" s="2" t="n"/>
      <c r="AS544" s="2" t="n"/>
      <c r="AT544" s="2" t="n"/>
      <c r="AU544" s="2" t="n"/>
      <c r="AV544" s="2" t="n"/>
      <c r="AW544" s="2" t="n"/>
      <c r="AX544" s="2" t="n"/>
      <c r="AY544" s="2" t="n"/>
      <c r="AZ544" s="2" t="n"/>
      <c r="BA544" s="2" t="n"/>
      <c r="BB544" s="2" t="n"/>
      <c r="BC544" s="2" t="n"/>
      <c r="BD544" s="2" t="n"/>
      <c r="BE544" s="2" t="n"/>
      <c r="BF544" s="2" t="n"/>
      <c r="BG544" s="2" t="n"/>
      <c r="BH544" s="2" t="n"/>
      <c r="BI544" s="2" t="n"/>
      <c r="BJ544" s="2" t="n"/>
      <c r="BK544" s="2" t="n"/>
      <c r="BL544" s="2" t="n"/>
      <c r="BM544" s="2" t="n"/>
      <c r="BN544" s="2" t="n"/>
      <c r="BO544" s="2" t="n"/>
      <c r="BP544" s="2" t="n"/>
      <c r="BQ544" s="2" t="n"/>
      <c r="BR544" s="2" t="n"/>
      <c r="BS544" s="2" t="n"/>
      <c r="BT544" s="2" t="n"/>
      <c r="BU544" s="2" t="n"/>
      <c r="BV544" s="2" t="n"/>
      <c r="BW544" s="2" t="n"/>
      <c r="BX544" s="2" t="n"/>
      <c r="BY544" s="2" t="n"/>
      <c r="BZ544" s="2" t="n"/>
      <c r="CA544" s="2" t="n"/>
      <c r="CB544" s="2" t="n"/>
      <c r="CC544" s="2" t="n"/>
      <c r="CD544" s="2" t="n"/>
      <c r="CE544" s="2" t="n"/>
      <c r="CF544" s="2" t="n"/>
      <c r="CG544" s="2" t="n"/>
      <c r="CH544" s="2" t="n"/>
      <c r="CI544" s="2" t="n"/>
      <c r="CJ544" s="51" t="inlineStr">
        <is>
          <t xml:space="preserve">    (近畿高等学校統一用紙　  その２ 　  令和７年度改定)　</t>
        </is>
      </c>
      <c r="DV544" s="2" t="n"/>
      <c r="DW544" s="2" t="n"/>
      <c r="DX544" s="2" t="n"/>
      <c r="DY544" s="2" t="n"/>
      <c r="DZ544" s="2" t="n"/>
      <c r="EA544" s="2" t="n"/>
      <c r="EB544" s="2" t="n"/>
      <c r="EC544" s="2" t="n"/>
    </row>
    <row r="545" ht="6.75" customHeight="1" s="118">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c r="AQ545" s="2" t="n"/>
      <c r="AR545" s="2" t="n"/>
      <c r="AS545" s="2" t="n"/>
      <c r="AT545" s="2" t="n"/>
      <c r="AU545" s="2" t="n"/>
      <c r="AV545" s="2" t="n"/>
      <c r="AW545" s="2" t="n"/>
      <c r="AX545" s="2" t="n"/>
      <c r="AY545" s="2" t="n"/>
      <c r="AZ545" s="2" t="n"/>
      <c r="BA545" s="2" t="n"/>
      <c r="BB545" s="2" t="n"/>
      <c r="BC545" s="2" t="n"/>
      <c r="BD545" s="2" t="n"/>
      <c r="BE545" s="2" t="n"/>
      <c r="BF545" s="2" t="n"/>
      <c r="BG545" s="2" t="n"/>
      <c r="BH545" s="2" t="n"/>
      <c r="BI545" s="2" t="n"/>
      <c r="BJ545" s="2" t="n"/>
      <c r="BK545" s="2" t="n"/>
      <c r="BL545" s="2" t="n"/>
      <c r="BM545" s="2" t="n"/>
      <c r="BN545" s="2" t="n"/>
      <c r="BO545" s="2" t="n"/>
      <c r="BP545" s="2" t="n"/>
      <c r="BQ545" s="2" t="n"/>
      <c r="BR545" s="2" t="n"/>
      <c r="BS545" s="2" t="n"/>
      <c r="BT545" s="2" t="n"/>
      <c r="BU545" s="2" t="n"/>
      <c r="BV545" s="2" t="n"/>
      <c r="BW545" s="2" t="n"/>
      <c r="BX545" s="2" t="n"/>
      <c r="BY545" s="2" t="n"/>
      <c r="BZ545" s="2" t="n"/>
      <c r="CA545" s="2" t="n"/>
      <c r="CB545" s="2" t="n"/>
      <c r="CC545" s="2" t="n"/>
      <c r="CD545" s="2" t="n"/>
      <c r="CE545" s="2" t="n"/>
      <c r="CF545" s="2" t="n"/>
      <c r="CG545" s="2" t="n"/>
      <c r="CH545" s="2" t="n"/>
      <c r="CI545" s="2" t="n"/>
      <c r="DV545" s="2" t="n"/>
      <c r="DW545" s="2" t="n"/>
      <c r="DX545" s="2" t="n"/>
      <c r="DY545" s="2" t="n"/>
      <c r="DZ545" s="2" t="n"/>
      <c r="EA545" s="2" t="n"/>
      <c r="EB545" s="2" t="n"/>
      <c r="EC545" s="2" t="n"/>
    </row>
    <row r="546" ht="6.75" customHeight="1" s="118">
      <c r="A546" s="2" t="n"/>
      <c r="B546" s="2" t="n"/>
      <c r="C546" s="3" t="n"/>
      <c r="D546" s="3" t="n"/>
      <c r="E546" s="3" t="n"/>
      <c r="F546" s="3" t="n"/>
      <c r="G546" s="3" t="n"/>
      <c r="H546" s="3" t="n"/>
      <c r="I546" s="3" t="n"/>
      <c r="J546" s="3" t="n"/>
      <c r="K546" s="3" t="n"/>
      <c r="L546" s="3" t="n"/>
      <c r="M546" s="3" t="n"/>
      <c r="N546" s="3" t="n"/>
      <c r="O546" s="3" t="n"/>
      <c r="P546" s="3" t="n"/>
      <c r="Q546" s="3" t="n"/>
      <c r="R546" s="3" t="n"/>
      <c r="S546" s="3" t="n"/>
      <c r="T546" s="3" t="n"/>
      <c r="U546" s="3" t="n"/>
      <c r="V546" s="3" t="n"/>
      <c r="W546" s="3" t="n"/>
      <c r="X546" s="3" t="n"/>
      <c r="Y546" s="3" t="n"/>
      <c r="Z546" s="3" t="n"/>
      <c r="AA546" s="3" t="n"/>
      <c r="AB546" s="3" t="n"/>
      <c r="AC546" s="3" t="n"/>
      <c r="AD546" s="3" t="n"/>
      <c r="AE546" s="3" t="n"/>
      <c r="AF546" s="3" t="n"/>
      <c r="AG546" s="3" t="n"/>
      <c r="AH546" s="3" t="n"/>
      <c r="AI546" s="3" t="n"/>
      <c r="AJ546" s="3" t="n"/>
      <c r="AK546" s="3" t="n"/>
      <c r="AL546" s="3" t="n"/>
      <c r="AM546" s="3" t="n"/>
      <c r="AN546" s="3" t="n"/>
      <c r="AO546" s="3" t="n"/>
      <c r="AP546" s="3" t="n"/>
      <c r="AQ546" s="3" t="n"/>
      <c r="AR546" s="3" t="n"/>
      <c r="AS546" s="2" t="n"/>
      <c r="AT546" s="2" t="n"/>
      <c r="AU546" s="2" t="n"/>
      <c r="AV546" s="2" t="n"/>
      <c r="AW546" s="2" t="n"/>
      <c r="AX546" s="2" t="n"/>
      <c r="AY546" s="2" t="n"/>
      <c r="AZ546" s="2" t="n"/>
      <c r="BA546" s="2" t="n"/>
      <c r="BB546" s="2" t="n"/>
      <c r="BC546" s="2" t="n"/>
      <c r="BD546" s="2" t="n"/>
      <c r="BE546" s="2" t="n"/>
      <c r="BF546" s="2" t="n"/>
      <c r="BG546" s="2" t="n"/>
      <c r="BH546" s="2" t="n"/>
      <c r="BI546" s="2" t="n"/>
      <c r="BJ546" s="2" t="n"/>
      <c r="BK546" s="2" t="n"/>
      <c r="BL546" s="2" t="n"/>
      <c r="BM546" s="2" t="n"/>
      <c r="BN546" s="2" t="n"/>
      <c r="BO546" s="2" t="n"/>
      <c r="BP546" s="2" t="n"/>
      <c r="BQ546" s="2" t="n"/>
      <c r="BR546" s="2" t="n"/>
      <c r="BS546" s="2" t="n"/>
      <c r="BT546" s="2" t="n"/>
      <c r="BU546" s="2" t="n"/>
      <c r="BV546" s="2" t="n"/>
      <c r="BW546" s="2" t="n"/>
      <c r="BX546" s="2" t="n"/>
      <c r="BY546" s="2" t="n"/>
      <c r="BZ546" s="2" t="n"/>
      <c r="CA546" s="2" t="n"/>
      <c r="CB546" s="2" t="n"/>
      <c r="CC546" s="2" t="n"/>
      <c r="CD546" s="2" t="n"/>
      <c r="CE546" s="2" t="n"/>
      <c r="CF546" s="2" t="n"/>
      <c r="CG546" s="2" t="n"/>
      <c r="CH546" s="2" t="n"/>
      <c r="CI546" s="2" t="n"/>
      <c r="CJ546" s="2" t="n"/>
      <c r="CK546" s="2" t="n"/>
      <c r="CL546" s="2" t="n"/>
      <c r="CM546" s="2" t="n"/>
      <c r="CN546" s="2" t="n"/>
      <c r="CO546" s="2" t="n"/>
      <c r="CP546" s="2" t="n"/>
      <c r="CQ546" s="2" t="n"/>
      <c r="CR546" s="2" t="n"/>
      <c r="CS546" s="2" t="n"/>
      <c r="CT546" s="2" t="n"/>
      <c r="CU546" s="2" t="n"/>
      <c r="CV546" s="2" t="n"/>
      <c r="CW546" s="2" t="n"/>
      <c r="CX546" s="2" t="n"/>
      <c r="CY546" s="2" t="n"/>
      <c r="CZ546" s="2" t="n"/>
      <c r="DA546" s="2" t="n"/>
      <c r="DB546" s="2" t="n"/>
      <c r="DC546" s="2" t="n"/>
      <c r="DD546" s="2" t="n"/>
      <c r="DE546" s="2" t="n"/>
      <c r="DF546" s="2" t="n"/>
      <c r="DG546" s="2" t="n"/>
      <c r="DH546" s="2" t="n"/>
      <c r="DI546" s="2" t="n"/>
      <c r="DJ546" s="2" t="n"/>
      <c r="DK546" s="2" t="n"/>
      <c r="DL546" s="2" t="n"/>
      <c r="DM546" s="2" t="n"/>
      <c r="DN546" s="2" t="n"/>
      <c r="DO546" s="2" t="n"/>
      <c r="DP546" s="2" t="n"/>
      <c r="DQ546" s="2" t="n"/>
      <c r="DR546" s="2" t="n"/>
      <c r="DS546" s="2" t="n"/>
      <c r="DT546" s="2" t="n"/>
      <c r="DU546" s="2" t="n"/>
      <c r="DV546" s="2" t="n"/>
      <c r="DW546" s="2" t="n"/>
      <c r="DX546" s="2" t="n"/>
      <c r="DY546" s="2" t="n"/>
      <c r="DZ546" s="2" t="n"/>
      <c r="EA546" s="2" t="n"/>
      <c r="EB546" s="2" t="n"/>
      <c r="EC546" s="2" t="n"/>
    </row>
    <row r="547" ht="6.75" customHeight="1" s="118">
      <c r="A547" s="2" t="n"/>
      <c r="B547" s="2" t="n"/>
      <c r="C547" s="3" t="n"/>
      <c r="D547" s="3" t="n"/>
      <c r="E547" s="3" t="n"/>
      <c r="F547" s="3" t="n"/>
      <c r="G547" s="3" t="n"/>
      <c r="H547" s="3" t="n"/>
      <c r="I547" s="3" t="n"/>
      <c r="J547" s="3" t="n"/>
      <c r="K547" s="3" t="n"/>
      <c r="L547" s="3" t="n"/>
      <c r="M547" s="3" t="n"/>
      <c r="N547" s="3" t="n"/>
      <c r="O547" s="3" t="n"/>
      <c r="P547" s="3" t="n"/>
      <c r="Q547" s="3" t="n"/>
      <c r="R547" s="3" t="n"/>
      <c r="S547" s="3" t="n"/>
      <c r="T547" s="3" t="n"/>
      <c r="U547" s="3" t="n"/>
      <c r="V547" s="3" t="n"/>
      <c r="W547" s="3" t="n"/>
      <c r="X547" s="3" t="n"/>
      <c r="Y547" s="3" t="n"/>
      <c r="Z547" s="3" t="n"/>
      <c r="AA547" s="3" t="n"/>
      <c r="AB547" s="3" t="n"/>
      <c r="AC547" s="3" t="n"/>
      <c r="AD547" s="3" t="n"/>
      <c r="AE547" s="3" t="n"/>
      <c r="AF547" s="3" t="n"/>
      <c r="AG547" s="3" t="n"/>
      <c r="AH547" s="3" t="n"/>
      <c r="AI547" s="3" t="n"/>
      <c r="AJ547" s="3" t="n"/>
      <c r="AK547" s="3" t="n"/>
      <c r="AL547" s="3" t="n"/>
      <c r="AM547" s="3" t="n"/>
      <c r="AN547" s="3" t="n"/>
      <c r="AO547" s="3" t="n"/>
      <c r="AP547" s="3" t="n"/>
      <c r="AQ547" s="3" t="n"/>
      <c r="AR547" s="3" t="n"/>
      <c r="AS547" s="2" t="n"/>
      <c r="AT547" s="2" t="n"/>
      <c r="AU547" s="2" t="n"/>
      <c r="AV547" s="2" t="n"/>
      <c r="AW547" s="2" t="n"/>
      <c r="AX547" s="2" t="n"/>
      <c r="AY547" s="2" t="n"/>
      <c r="AZ547" s="2" t="n"/>
      <c r="BA547" s="2" t="n"/>
      <c r="BB547" s="2" t="n"/>
      <c r="BC547" s="2" t="n"/>
      <c r="BD547" s="2" t="n"/>
      <c r="BE547" s="2" t="n"/>
      <c r="BF547" s="2" t="n"/>
      <c r="BG547" s="2" t="n"/>
      <c r="BH547" s="2" t="n"/>
      <c r="BI547" s="2" t="n"/>
      <c r="BJ547" s="2" t="n"/>
      <c r="BK547" s="2" t="n"/>
      <c r="BL547" s="2" t="n"/>
      <c r="BM547" s="2" t="n"/>
      <c r="BN547" s="2" t="n"/>
      <c r="BO547" s="2" t="n"/>
      <c r="BP547" s="2" t="n"/>
      <c r="BQ547" s="2" t="n"/>
      <c r="BR547" s="2" t="n"/>
      <c r="BS547" s="2" t="n"/>
      <c r="BT547" s="2" t="n"/>
      <c r="BU547" s="2" t="n"/>
      <c r="BV547" s="2" t="n"/>
      <c r="BW547" s="2" t="n"/>
      <c r="BX547" s="2" t="n"/>
      <c r="BY547" s="2" t="n"/>
      <c r="BZ547" s="2" t="n"/>
      <c r="CA547" s="2" t="n"/>
      <c r="CB547" s="2" t="n"/>
      <c r="CC547" s="2" t="n"/>
      <c r="CD547" s="2" t="n"/>
      <c r="CE547" s="2" t="n"/>
      <c r="CF547" s="2" t="n"/>
      <c r="CG547" s="2" t="n"/>
      <c r="CH547" s="2" t="n"/>
      <c r="CI547" s="2" t="n"/>
      <c r="CJ547" s="2" t="n"/>
      <c r="CK547" s="2" t="n"/>
      <c r="CL547" s="2" t="n"/>
      <c r="CM547" s="2" t="n"/>
      <c r="CN547" s="2" t="n"/>
      <c r="CO547" s="2" t="n"/>
      <c r="CP547" s="2" t="n"/>
      <c r="CQ547" s="2" t="n"/>
      <c r="CR547" s="2" t="n"/>
      <c r="CS547" s="2" t="n"/>
      <c r="CT547" s="2" t="n"/>
      <c r="CU547" s="2" t="n"/>
      <c r="CV547" s="2" t="n"/>
      <c r="CW547" s="2" t="n"/>
      <c r="CX547" s="2" t="n"/>
      <c r="CY547" s="2" t="n"/>
      <c r="CZ547" s="2" t="n"/>
      <c r="DA547" s="2" t="n"/>
      <c r="DB547" s="2" t="n"/>
      <c r="DC547" s="2" t="n"/>
      <c r="DD547" s="2" t="n"/>
      <c r="DE547" s="2" t="n"/>
      <c r="DF547" s="2" t="n"/>
      <c r="DG547" s="2" t="n"/>
      <c r="DH547" s="2" t="n"/>
      <c r="DI547" s="2" t="n"/>
      <c r="DJ547" s="2" t="n"/>
      <c r="DK547" s="2" t="n"/>
      <c r="DL547" s="2" t="n"/>
      <c r="DM547" s="2" t="n"/>
      <c r="DN547" s="2" t="n"/>
      <c r="DO547" s="2" t="n"/>
      <c r="DP547" s="2" t="n"/>
      <c r="DQ547" s="2" t="n"/>
      <c r="DR547" s="2" t="n"/>
      <c r="DS547" s="2" t="n"/>
      <c r="DT547" s="2" t="n"/>
      <c r="DU547" s="2" t="n"/>
      <c r="DV547" s="2" t="n"/>
      <c r="DW547" s="2" t="n"/>
      <c r="DX547" s="2" t="n"/>
      <c r="DY547" s="2" t="n"/>
      <c r="DZ547" s="2" t="n"/>
      <c r="EA547" s="2" t="n"/>
      <c r="EB547" s="2" t="n"/>
      <c r="EC547" s="2" t="n"/>
    </row>
    <row r="548" ht="6.75" customHeight="1" s="118">
      <c r="A548" s="2" t="n"/>
      <c r="B548" s="2" t="n"/>
      <c r="C548" s="3" t="n"/>
      <c r="D548" s="3" t="n"/>
      <c r="E548" s="3" t="n"/>
      <c r="F548" s="3" t="n"/>
      <c r="G548" s="3" t="n"/>
      <c r="H548" s="3" t="n"/>
      <c r="I548" s="3" t="n"/>
      <c r="J548" s="3" t="n"/>
      <c r="K548" s="3" t="n"/>
      <c r="L548" s="3" t="n"/>
      <c r="M548" s="3" t="n"/>
      <c r="N548" s="3" t="n"/>
      <c r="O548" s="3" t="n"/>
      <c r="P548" s="3" t="n"/>
      <c r="Q548" s="3" t="n"/>
      <c r="R548" s="3" t="n"/>
      <c r="S548" s="3" t="n"/>
      <c r="T548" s="3" t="n"/>
      <c r="U548" s="3" t="n"/>
      <c r="V548" s="3" t="n"/>
      <c r="W548" s="3" t="n"/>
      <c r="X548" s="3" t="n"/>
      <c r="Y548" s="3" t="n"/>
      <c r="Z548" s="3" t="n"/>
      <c r="AA548" s="3" t="n"/>
      <c r="AB548" s="3" t="n"/>
      <c r="AC548" s="3" t="n"/>
      <c r="AD548" s="3" t="n"/>
      <c r="AE548" s="3" t="n"/>
      <c r="AF548" s="3" t="n"/>
      <c r="AG548" s="3" t="n"/>
      <c r="AH548" s="3" t="n"/>
      <c r="AI548" s="3" t="n"/>
      <c r="AJ548" s="3" t="n"/>
      <c r="AK548" s="3" t="n"/>
      <c r="AL548" s="3" t="n"/>
      <c r="AM548" s="3" t="n"/>
      <c r="AN548" s="3" t="n"/>
      <c r="AO548" s="3" t="n"/>
      <c r="AP548" s="3" t="n"/>
      <c r="AQ548" s="3" t="n"/>
      <c r="AR548" s="3" t="n"/>
      <c r="AS548" s="2" t="n"/>
      <c r="AT548" s="2" t="n"/>
      <c r="AU548" s="2" t="n"/>
      <c r="AV548" s="2" t="n"/>
      <c r="AW548" s="2" t="n"/>
      <c r="AX548" s="2" t="n"/>
      <c r="AY548" s="2" t="n"/>
      <c r="AZ548" s="2" t="n"/>
      <c r="BA548" s="2" t="n"/>
      <c r="BB548" s="2" t="n"/>
      <c r="BC548" s="2" t="n"/>
      <c r="BD548" s="2" t="n"/>
      <c r="BE548" s="2" t="n"/>
      <c r="BF548" s="2" t="n"/>
      <c r="BG548" s="2" t="n"/>
      <c r="BH548" s="2" t="n"/>
      <c r="BI548" s="2" t="n"/>
      <c r="BJ548" s="2" t="n"/>
      <c r="BK548" s="2" t="n"/>
      <c r="BL548" s="2" t="n"/>
      <c r="BM548" s="2" t="n"/>
      <c r="BN548" s="2" t="n"/>
      <c r="BO548" s="2" t="n"/>
      <c r="BP548" s="2" t="n"/>
      <c r="BQ548" s="2" t="n"/>
      <c r="BR548" s="2" t="n"/>
      <c r="BS548" s="2" t="n"/>
      <c r="BT548" s="2" t="n"/>
      <c r="BU548" s="2" t="n"/>
      <c r="BV548" s="2" t="n"/>
      <c r="BW548" s="2" t="n"/>
      <c r="BX548" s="2" t="n"/>
      <c r="BY548" s="2" t="n"/>
      <c r="BZ548" s="2" t="n"/>
      <c r="CA548" s="2" t="n"/>
      <c r="CB548" s="2" t="n"/>
      <c r="CC548" s="2" t="n"/>
      <c r="CD548" s="2" t="n"/>
      <c r="CE548" s="2" t="n"/>
      <c r="CF548" s="2" t="n"/>
      <c r="CG548" s="2" t="n"/>
      <c r="CH548" s="2" t="n"/>
      <c r="CI548" s="2" t="n"/>
      <c r="CJ548" s="2" t="n"/>
      <c r="CK548" s="2" t="n"/>
      <c r="CL548" s="2" t="n"/>
      <c r="CM548" s="2" t="n"/>
      <c r="CN548" s="2" t="n"/>
      <c r="CO548" s="2" t="n"/>
      <c r="CP548" s="2" t="n"/>
      <c r="CQ548" s="2" t="n"/>
      <c r="CR548" s="2" t="n"/>
      <c r="CS548" s="2" t="n"/>
      <c r="CT548" s="2" t="n"/>
      <c r="CU548" s="2" t="n"/>
      <c r="CV548" s="2" t="n"/>
      <c r="CW548" s="2" t="n"/>
      <c r="CX548" s="2" t="n"/>
      <c r="CY548" s="2" t="n"/>
      <c r="CZ548" s="2" t="n"/>
      <c r="DA548" s="2" t="n"/>
      <c r="DB548" s="2" t="n"/>
      <c r="DC548" s="2" t="n"/>
      <c r="DD548" s="2" t="n"/>
      <c r="DE548" s="2" t="n"/>
      <c r="DF548" s="2" t="n"/>
      <c r="DG548" s="2" t="n"/>
      <c r="DH548" s="2" t="n"/>
      <c r="DI548" s="2" t="n"/>
      <c r="DJ548" s="2" t="n"/>
      <c r="DK548" s="2" t="n"/>
      <c r="DL548" s="2" t="n"/>
      <c r="DM548" s="2" t="n"/>
      <c r="DN548" s="2" t="n"/>
      <c r="DO548" s="2" t="n"/>
      <c r="DP548" s="2" t="n"/>
      <c r="DQ548" s="2" t="n"/>
      <c r="DR548" s="2" t="n"/>
      <c r="DS548" s="2" t="n"/>
      <c r="DT548" s="2" t="n"/>
      <c r="DU548" s="2" t="n"/>
      <c r="DV548" s="2" t="n"/>
      <c r="DW548" s="2" t="n"/>
      <c r="DX548" s="2" t="n"/>
      <c r="DY548" s="2" t="n"/>
      <c r="DZ548" s="2" t="n"/>
      <c r="EA548" s="2" t="n"/>
      <c r="EB548" s="2" t="n"/>
      <c r="EC548" s="2" t="n"/>
    </row>
    <row r="549" ht="6.75" customHeight="1" s="118">
      <c r="A549" s="2" t="n"/>
      <c r="B549" s="2" t="n"/>
      <c r="C549" s="3" t="n"/>
      <c r="D549" s="3" t="n"/>
      <c r="E549" s="3" t="n"/>
      <c r="F549" s="3" t="n"/>
      <c r="G549" s="3" t="n"/>
      <c r="H549" s="3" t="n"/>
      <c r="I549" s="3" t="n"/>
      <c r="J549" s="114" t="inlineStr">
        <is>
          <t xml:space="preserve">  履 　   歴　    書</t>
        </is>
      </c>
      <c r="AN549" s="3" t="n"/>
      <c r="AO549" s="3" t="n"/>
      <c r="AP549" s="3" t="n"/>
      <c r="AQ549" s="3" t="n"/>
      <c r="AR549" s="3" t="n"/>
      <c r="AS549" s="2" t="n"/>
      <c r="AT549" s="2" t="n"/>
      <c r="AU549" s="2" t="n"/>
      <c r="AV549" s="2" t="n"/>
      <c r="AW549" s="2" t="n"/>
      <c r="AX549" s="2" t="n"/>
      <c r="AY549" s="2" t="n"/>
      <c r="AZ549" s="2" t="n"/>
      <c r="BA549" s="2" t="n"/>
      <c r="BB549" s="2" t="n"/>
      <c r="BC549" s="2" t="n"/>
      <c r="BD549" s="2" t="n"/>
      <c r="BE549" s="2" t="n"/>
      <c r="BF549" s="2" t="n"/>
      <c r="BG549" s="2" t="n"/>
      <c r="BH549" s="2" t="n"/>
      <c r="BI549" s="2" t="n"/>
      <c r="BJ549" s="2" t="n"/>
      <c r="BK549" s="2" t="n"/>
      <c r="BL549" s="2" t="n"/>
      <c r="BM549" s="2" t="n"/>
      <c r="BN549" s="2" t="n"/>
      <c r="BO549" s="2" t="n"/>
      <c r="BP549" s="2" t="n"/>
      <c r="BQ549" s="2" t="n"/>
      <c r="BR549" s="2" t="n"/>
      <c r="BS549" s="2" t="n"/>
      <c r="BT549" s="2" t="n"/>
      <c r="BU549" s="2" t="n"/>
      <c r="BV549" s="2" t="n"/>
      <c r="BW549" s="2" t="n"/>
      <c r="BX549" s="2" t="n"/>
      <c r="BY549" s="2" t="n"/>
      <c r="BZ549" s="2" t="n"/>
      <c r="CA549" s="2" t="n"/>
      <c r="CB549" s="2" t="n"/>
      <c r="CC549" s="2" t="n"/>
      <c r="CD549" s="2" t="n"/>
      <c r="CE549" s="2" t="n"/>
      <c r="CF549" s="2" t="n"/>
      <c r="CG549" s="2" t="n"/>
      <c r="CH549" s="2" t="n"/>
      <c r="CI549" s="2" t="n"/>
      <c r="CJ549" s="2" t="n"/>
      <c r="CK549" s="2" t="n"/>
      <c r="CL549" s="2" t="n"/>
      <c r="CM549" s="2" t="n"/>
      <c r="CN549" s="2" t="n"/>
      <c r="CO549" s="2" t="n"/>
      <c r="CP549" s="2" t="n"/>
      <c r="CQ549" s="2" t="n"/>
      <c r="CR549" s="2" t="n"/>
      <c r="CS549" s="2" t="n"/>
      <c r="CT549" s="2" t="n"/>
      <c r="CU549" s="2" t="n"/>
      <c r="CV549" s="2" t="n"/>
      <c r="CW549" s="2" t="n"/>
      <c r="CX549" s="2" t="n"/>
      <c r="CY549" s="2" t="n"/>
      <c r="CZ549" s="2" t="n"/>
      <c r="DA549" s="2" t="n"/>
      <c r="DB549" s="2" t="n"/>
      <c r="DC549" s="2" t="n"/>
      <c r="DD549" s="2" t="n"/>
      <c r="DE549" s="2" t="n"/>
      <c r="DF549" s="2" t="n"/>
      <c r="DG549" s="2" t="n"/>
      <c r="DH549" s="2" t="n"/>
      <c r="DI549" s="2" t="n"/>
      <c r="DJ549" s="2" t="n"/>
      <c r="DK549" s="2" t="n"/>
      <c r="DL549" s="2" t="n"/>
      <c r="DM549" s="2" t="n"/>
      <c r="DN549" s="2" t="n"/>
      <c r="DO549" s="2" t="n"/>
      <c r="DP549" s="2" t="n"/>
      <c r="DQ549" s="2" t="n"/>
      <c r="DR549" s="2" t="n"/>
      <c r="DS549" s="2" t="n"/>
      <c r="DT549" s="2" t="n"/>
      <c r="DU549" s="2" t="n"/>
      <c r="DV549" s="2" t="n"/>
      <c r="DW549" s="2" t="n"/>
      <c r="DX549" s="2" t="n"/>
      <c r="DY549" s="2" t="n"/>
      <c r="DZ549" s="2" t="n"/>
      <c r="EA549" s="2" t="n"/>
      <c r="EB549" s="2" t="n"/>
      <c r="EC549" s="2" t="n"/>
    </row>
    <row r="550" ht="6.75" customHeight="1" s="118">
      <c r="A550" s="2" t="n"/>
      <c r="B550" s="2" t="n"/>
      <c r="C550" s="3" t="n"/>
      <c r="D550" s="3" t="n"/>
      <c r="E550" s="3" t="n"/>
      <c r="F550" s="3" t="n"/>
      <c r="G550" s="3" t="n"/>
      <c r="H550" s="3" t="n"/>
      <c r="I550" s="3" t="n"/>
      <c r="AN550" s="3" t="n"/>
      <c r="AO550" s="3" t="n"/>
      <c r="AP550" s="3" t="n"/>
      <c r="AQ550" s="3" t="n"/>
      <c r="AR550" s="3" t="n"/>
      <c r="AS550" s="2" t="n"/>
      <c r="AT550" s="2" t="n"/>
      <c r="AU550" s="2" t="n"/>
      <c r="AV550" s="2" t="n"/>
      <c r="AW550" s="2" t="n"/>
      <c r="AX550" s="2" t="n"/>
      <c r="AY550" s="2" t="n"/>
      <c r="AZ550" s="2" t="n"/>
      <c r="BA550" s="2" t="n"/>
      <c r="BB550" s="2" t="n"/>
      <c r="BC550" s="2" t="n"/>
      <c r="BD550" s="2" t="n"/>
      <c r="BE550" s="2" t="n"/>
      <c r="BF550" s="2" t="n"/>
      <c r="BG550" s="2" t="n"/>
      <c r="BH550" s="2" t="n"/>
      <c r="BI550" s="2" t="n"/>
      <c r="BJ550" s="2" t="n"/>
      <c r="BK550" s="2" t="n"/>
      <c r="BL550" s="2" t="n"/>
      <c r="BM550" s="2" t="n"/>
      <c r="BN550" s="2" t="n"/>
      <c r="BO550" s="2" t="n"/>
      <c r="BP550" s="2" t="n"/>
      <c r="BQ550" s="2" t="n"/>
      <c r="BR550" s="2" t="n"/>
      <c r="BS550" s="2" t="n"/>
      <c r="BT550" s="2" t="n"/>
      <c r="BU550" s="2" t="n"/>
      <c r="BV550" s="2" t="n"/>
      <c r="BW550" s="2" t="n"/>
      <c r="BX550" s="2" t="n"/>
      <c r="BY550" s="2" t="n"/>
      <c r="BZ550" s="2" t="n"/>
      <c r="CA550" s="2" t="n"/>
      <c r="CB550" s="2" t="n"/>
      <c r="CC550" s="2" t="n"/>
      <c r="CD550" s="2" t="n"/>
      <c r="CE550" s="2" t="n"/>
      <c r="CF550" s="2" t="n"/>
      <c r="CG550" s="2" t="n"/>
      <c r="CH550" s="2" t="n"/>
      <c r="CI550" s="2" t="n"/>
      <c r="CJ550" s="2" t="n"/>
      <c r="CK550" s="2" t="n"/>
      <c r="CL550" s="2" t="n"/>
      <c r="CM550" s="2" t="n"/>
      <c r="CN550" s="2" t="n"/>
      <c r="CO550" s="2" t="n"/>
      <c r="CP550" s="2" t="n"/>
      <c r="CQ550" s="2" t="n"/>
      <c r="CR550" s="2" t="n"/>
      <c r="CS550" s="2" t="n"/>
      <c r="CT550" s="2" t="n"/>
      <c r="CU550" s="2" t="n"/>
      <c r="CV550" s="2" t="n"/>
      <c r="CW550" s="2" t="n"/>
      <c r="CX550" s="2" t="n"/>
      <c r="CY550" s="2" t="n"/>
      <c r="CZ550" s="2" t="n"/>
      <c r="DA550" s="2" t="n"/>
      <c r="DB550" s="2" t="n"/>
      <c r="DC550" s="2" t="n"/>
      <c r="DD550" s="2" t="n"/>
      <c r="DE550" s="2" t="n"/>
      <c r="DF550" s="2" t="n"/>
      <c r="DG550" s="2" t="n"/>
      <c r="DH550" s="2" t="n"/>
      <c r="DI550" s="2" t="n"/>
      <c r="DJ550" s="2" t="n"/>
      <c r="DK550" s="2" t="n"/>
      <c r="DL550" s="2" t="n"/>
      <c r="DM550" s="2" t="n"/>
      <c r="DN550" s="2" t="n"/>
      <c r="DO550" s="2" t="n"/>
      <c r="DP550" s="2" t="n"/>
      <c r="DQ550" s="2" t="n"/>
      <c r="DR550" s="2" t="n"/>
      <c r="DS550" s="2" t="n"/>
      <c r="DT550" s="2" t="n"/>
      <c r="DU550" s="2" t="n"/>
      <c r="DV550" s="2" t="n"/>
      <c r="DW550" s="2" t="n"/>
      <c r="DX550" s="2" t="n"/>
      <c r="DY550" s="2" t="n"/>
      <c r="DZ550" s="2" t="n"/>
      <c r="EA550" s="2" t="n"/>
      <c r="EB550" s="2" t="n"/>
      <c r="EC550" s="2" t="n"/>
    </row>
    <row r="551" ht="4.5" customHeight="1" s="118">
      <c r="A551" s="2" t="n"/>
      <c r="B551" s="2" t="n"/>
      <c r="C551" s="2" t="n"/>
      <c r="D551" s="2" t="n"/>
      <c r="E551" s="2" t="n"/>
      <c r="F551" s="2" t="n"/>
      <c r="G551" s="2" t="n"/>
      <c r="H551" s="2" t="n"/>
      <c r="I551" s="2" t="n"/>
      <c r="AN551" s="3" t="n"/>
      <c r="AO551" s="2" t="n"/>
      <c r="AP551" s="2" t="n"/>
      <c r="AQ551" s="2" t="n"/>
      <c r="AR551" s="2" t="n"/>
      <c r="AS551" s="2" t="n"/>
      <c r="AT551" s="2" t="n"/>
      <c r="AU551" s="2" t="n"/>
      <c r="AV551" s="4" t="n"/>
      <c r="AW551" s="5" t="n"/>
      <c r="AX551" s="5" t="n"/>
      <c r="AY551" s="5" t="n"/>
      <c r="AZ551" s="5" t="n"/>
      <c r="BA551" s="5" t="n"/>
      <c r="BB551" s="5" t="n"/>
      <c r="BC551" s="5" t="n"/>
      <c r="BD551" s="5" t="n"/>
      <c r="BE551" s="5" t="n"/>
      <c r="BF551" s="5" t="n"/>
      <c r="BG551" s="5" t="n"/>
      <c r="BH551" s="5" t="n"/>
      <c r="BI551" s="6" t="n"/>
      <c r="BJ551" s="7" t="n"/>
      <c r="BK551" s="2" t="n"/>
      <c r="BL551" s="2" t="n"/>
      <c r="BM551" s="2" t="n"/>
      <c r="BN551" s="2" t="n"/>
      <c r="BO551" s="2" t="n"/>
      <c r="BP551" s="139" t="inlineStr">
        <is>
          <t xml:space="preserve">資 　格  等      </t>
        </is>
      </c>
      <c r="BQ551" s="140" t="n"/>
      <c r="BR551" s="140" t="n"/>
      <c r="BS551" s="140" t="n"/>
      <c r="BT551" s="140" t="n"/>
      <c r="BU551" s="140" t="n"/>
      <c r="BV551" s="141" t="n"/>
      <c r="BW551" s="142" t="inlineStr">
        <is>
          <t>取  得  年  月</t>
        </is>
      </c>
      <c r="BX551" s="140" t="n"/>
      <c r="BY551" s="140" t="n"/>
      <c r="BZ551" s="140" t="n"/>
      <c r="CA551" s="140" t="n"/>
      <c r="CB551" s="140" t="n"/>
      <c r="CC551" s="140" t="n"/>
      <c r="CD551" s="140" t="n"/>
      <c r="CE551" s="140" t="n"/>
      <c r="CF551" s="140" t="n"/>
      <c r="CG551" s="141" t="n"/>
      <c r="CH551" s="142" t="inlineStr">
        <is>
          <t>資       格       等       の       名       称</t>
        </is>
      </c>
      <c r="CI551" s="140" t="n"/>
      <c r="CJ551" s="140" t="n"/>
      <c r="CK551" s="140" t="n"/>
      <c r="CL551" s="140" t="n"/>
      <c r="CM551" s="140" t="n"/>
      <c r="CN551" s="140" t="n"/>
      <c r="CO551" s="140" t="n"/>
      <c r="CP551" s="140" t="n"/>
      <c r="CQ551" s="140" t="n"/>
      <c r="CR551" s="140" t="n"/>
      <c r="CS551" s="140" t="n"/>
      <c r="CT551" s="140" t="n"/>
      <c r="CU551" s="140" t="n"/>
      <c r="CV551" s="140" t="n"/>
      <c r="CW551" s="140" t="n"/>
      <c r="CX551" s="140" t="n"/>
      <c r="CY551" s="140" t="n"/>
      <c r="CZ551" s="140" t="n"/>
      <c r="DA551" s="140" t="n"/>
      <c r="DB551" s="140" t="n"/>
      <c r="DC551" s="140" t="n"/>
      <c r="DD551" s="140" t="n"/>
      <c r="DE551" s="140" t="n"/>
      <c r="DF551" s="140" t="n"/>
      <c r="DG551" s="140" t="n"/>
      <c r="DH551" s="140" t="n"/>
      <c r="DI551" s="140" t="n"/>
      <c r="DJ551" s="140" t="n"/>
      <c r="DK551" s="140" t="n"/>
      <c r="DL551" s="140" t="n"/>
      <c r="DM551" s="140" t="n"/>
      <c r="DN551" s="140" t="n"/>
      <c r="DO551" s="140" t="n"/>
      <c r="DP551" s="140" t="n"/>
      <c r="DQ551" s="140" t="n"/>
      <c r="DR551" s="140" t="n"/>
      <c r="DS551" s="140" t="n"/>
      <c r="DT551" s="140" t="n"/>
      <c r="DU551" s="141" t="n"/>
      <c r="DV551" s="2" t="n"/>
      <c r="DW551" s="2" t="n"/>
      <c r="DX551" s="2" t="n"/>
      <c r="DY551" s="2" t="n"/>
      <c r="DZ551" s="2" t="n"/>
      <c r="EA551" s="2" t="n"/>
      <c r="EB551" s="2" t="n"/>
      <c r="EC551" s="2" t="n"/>
    </row>
    <row r="552" ht="6.75" customHeight="1" s="118">
      <c r="A552" s="2" t="n"/>
      <c r="B552" s="2" t="n"/>
      <c r="C552" s="2" t="n"/>
      <c r="D552" s="2" t="n"/>
      <c r="E552" s="2" t="n"/>
      <c r="F552" s="2" t="n"/>
      <c r="G552" s="2" t="n"/>
      <c r="H552" s="2" t="n"/>
      <c r="I552" s="2" t="n"/>
      <c r="AN552" s="3" t="n"/>
      <c r="AO552" s="2" t="n"/>
      <c r="AP552" s="2" t="n"/>
      <c r="AQ552" s="2" t="n"/>
      <c r="AR552" s="2" t="n"/>
      <c r="AS552" s="2" t="n"/>
      <c r="AT552" s="2" t="n"/>
      <c r="AU552" s="2" t="n"/>
      <c r="AV552" s="7" t="n"/>
      <c r="AW552" s="2" t="n"/>
      <c r="AX552" s="2" t="n"/>
      <c r="AY552" s="2" t="n"/>
      <c r="AZ552" s="2" t="n"/>
      <c r="BA552" s="2" t="n"/>
      <c r="BB552" s="2" t="n"/>
      <c r="BC552" s="2" t="n"/>
      <c r="BD552" s="2" t="n"/>
      <c r="BE552" s="2" t="n"/>
      <c r="BF552" s="2" t="n"/>
      <c r="BG552" s="2" t="n"/>
      <c r="BH552" s="2" t="n"/>
      <c r="BI552" s="8" t="n"/>
      <c r="BJ552" s="7" t="n"/>
      <c r="BK552" s="2" t="n"/>
      <c r="BL552" s="2" t="n"/>
      <c r="BM552" s="2" t="n"/>
      <c r="BN552" s="2" t="n"/>
      <c r="BO552" s="2" t="n"/>
      <c r="BP552" s="143" t="n"/>
      <c r="BV552" s="144" t="n"/>
      <c r="BW552" s="143" t="n"/>
      <c r="CG552" s="144" t="n"/>
      <c r="CH552" s="143" t="n"/>
      <c r="DU552" s="144" t="n"/>
      <c r="DV552" s="2" t="n"/>
      <c r="DW552" s="2" t="n"/>
      <c r="DX552" s="2" t="n"/>
      <c r="DY552" s="2" t="n"/>
      <c r="DZ552" s="2" t="n"/>
      <c r="EA552" s="2" t="n"/>
      <c r="EB552" s="2" t="n"/>
      <c r="EC552" s="2" t="n"/>
    </row>
    <row r="553" ht="6.75" customHeight="1" s="118">
      <c r="A553" s="2" t="n"/>
      <c r="B553" s="2" t="n"/>
      <c r="C553" s="2" t="n"/>
      <c r="D553" s="2" t="n"/>
      <c r="E553" s="2" t="n"/>
      <c r="F553" s="2" t="n"/>
      <c r="G553" s="2" t="n"/>
      <c r="H553" s="2" t="n"/>
      <c r="I553" s="2" t="n"/>
      <c r="J553" s="2" t="n"/>
      <c r="K553" s="2" t="n"/>
      <c r="L553" s="2" t="n"/>
      <c r="M553" s="2" t="n"/>
      <c r="N553" s="3" t="n"/>
      <c r="O553" s="3" t="n"/>
      <c r="P553" s="3" t="n"/>
      <c r="Q553" s="3" t="n"/>
      <c r="R553" s="3" t="n"/>
      <c r="S553" s="3" t="n"/>
      <c r="T553" s="3" t="n"/>
      <c r="U553" s="3" t="n"/>
      <c r="V553" s="3" t="n"/>
      <c r="W553" s="3" t="n"/>
      <c r="X553" s="3" t="n"/>
      <c r="Y553" s="3" t="n"/>
      <c r="Z553" s="3" t="n"/>
      <c r="AA553" s="3" t="n"/>
      <c r="AB553" s="3" t="n"/>
      <c r="AC553" s="3" t="n"/>
      <c r="AD553" s="3" t="n"/>
      <c r="AE553" s="3" t="n"/>
      <c r="AF553" s="3" t="n"/>
      <c r="AG553" s="3" t="n"/>
      <c r="AH553" s="3" t="n"/>
      <c r="AI553" s="3" t="n"/>
      <c r="AJ553" s="3" t="n"/>
      <c r="AK553" s="3" t="n"/>
      <c r="AL553" s="3" t="n"/>
      <c r="AM553" s="3" t="n"/>
      <c r="AN553" s="2" t="n"/>
      <c r="AO553" s="2" t="n"/>
      <c r="AP553" s="2" t="n"/>
      <c r="AQ553" s="2" t="n"/>
      <c r="AR553" s="2" t="n"/>
      <c r="AS553" s="2" t="n"/>
      <c r="AT553" s="2" t="n"/>
      <c r="AU553" s="2" t="n"/>
      <c r="AV553" s="7" t="n"/>
      <c r="AW553" s="2" t="n"/>
      <c r="AX553" s="2" t="n"/>
      <c r="AY553" s="2" t="n"/>
      <c r="AZ553" s="2" t="n"/>
      <c r="BA553" s="2" t="n"/>
      <c r="BB553" s="2" t="n"/>
      <c r="BC553" s="2" t="n"/>
      <c r="BD553" s="2" t="n"/>
      <c r="BE553" s="2" t="n"/>
      <c r="BF553" s="2" t="n"/>
      <c r="BG553" s="2" t="n"/>
      <c r="BH553" s="2" t="n"/>
      <c r="BI553" s="8" t="n"/>
      <c r="BJ553" s="7" t="n"/>
      <c r="BK553" s="2" t="n"/>
      <c r="BL553" s="2" t="n"/>
      <c r="BM553" s="2" t="n"/>
      <c r="BN553" s="2" t="n"/>
      <c r="BO553" s="2" t="n"/>
      <c r="BP553" s="143" t="n"/>
      <c r="BV553" s="144" t="n"/>
      <c r="BW553" s="143" t="n"/>
      <c r="CG553" s="144" t="n"/>
      <c r="CH553" s="143" t="n"/>
      <c r="DU553" s="144" t="n"/>
      <c r="DV553" s="2" t="n"/>
      <c r="DW553" s="2" t="n"/>
      <c r="DX553" s="2" t="n"/>
      <c r="DY553" s="2" t="n"/>
      <c r="DZ553" s="2" t="n"/>
      <c r="EA553" s="2" t="n"/>
      <c r="EB553" s="2" t="n"/>
      <c r="EC553" s="2" t="n"/>
    </row>
    <row r="554" ht="6.75" customHeight="1" s="118">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95" t="inlineStr">
        <is>
          <t>令和</t>
        </is>
      </c>
      <c r="AD554" s="145">
        <f>IF(N(設定!$B$3)=0,"",YEAR(設定!$B$3)-2018)</f>
        <v/>
      </c>
      <c r="AG554" s="95" t="inlineStr">
        <is>
          <t>年</t>
        </is>
      </c>
      <c r="AI554" s="145">
        <f>IF(N(設定!$B$3)=0,"",MONTH(設定!$B$3))</f>
        <v/>
      </c>
      <c r="AL554" s="95" t="inlineStr">
        <is>
          <t>月</t>
        </is>
      </c>
      <c r="AN554" s="145">
        <f>IF(N(設定!$B$3)=0,"",DAY(設定!$B$3))</f>
        <v/>
      </c>
      <c r="AP554" s="95" t="inlineStr">
        <is>
          <t>日現在</t>
        </is>
      </c>
      <c r="AU554" s="12" t="n"/>
      <c r="AV554" s="7" t="n"/>
      <c r="AW554" s="2" t="n"/>
      <c r="AX554" s="2" t="n"/>
      <c r="AY554" s="2" t="n"/>
      <c r="AZ554" s="2" t="n"/>
      <c r="BA554" s="2" t="n"/>
      <c r="BB554" s="2" t="n"/>
      <c r="BC554" s="2" t="n"/>
      <c r="BD554" s="2" t="n"/>
      <c r="BE554" s="2" t="n"/>
      <c r="BF554" s="2" t="n"/>
      <c r="BG554" s="2" t="n"/>
      <c r="BH554" s="2" t="n"/>
      <c r="BI554" s="8" t="n"/>
      <c r="BJ554" s="7" t="n"/>
      <c r="BK554" s="2" t="n"/>
      <c r="BL554" s="2" t="n"/>
      <c r="BM554" s="2" t="n"/>
      <c r="BN554" s="2" t="n"/>
      <c r="BO554" s="2" t="n"/>
      <c r="BP554" s="143" t="n"/>
      <c r="BV554" s="144" t="n"/>
      <c r="BW554" s="146" t="n"/>
      <c r="BX554" s="147" t="n"/>
      <c r="BY554" s="147" t="n"/>
      <c r="BZ554" s="147" t="n"/>
      <c r="CA554" s="147" t="n"/>
      <c r="CB554" s="147" t="n"/>
      <c r="CC554" s="147" t="n"/>
      <c r="CD554" s="147" t="n"/>
      <c r="CE554" s="147" t="n"/>
      <c r="CF554" s="147" t="n"/>
      <c r="CG554" s="148" t="n"/>
      <c r="CH554" s="146" t="n"/>
      <c r="CI554" s="147" t="n"/>
      <c r="CJ554" s="147" t="n"/>
      <c r="CK554" s="147" t="n"/>
      <c r="CL554" s="147" t="n"/>
      <c r="CM554" s="147" t="n"/>
      <c r="CN554" s="147" t="n"/>
      <c r="CO554" s="147" t="n"/>
      <c r="CP554" s="147" t="n"/>
      <c r="CQ554" s="147" t="n"/>
      <c r="CR554" s="147" t="n"/>
      <c r="CS554" s="147" t="n"/>
      <c r="CT554" s="147" t="n"/>
      <c r="CU554" s="147" t="n"/>
      <c r="CV554" s="147" t="n"/>
      <c r="CW554" s="147" t="n"/>
      <c r="CX554" s="147" t="n"/>
      <c r="CY554" s="147" t="n"/>
      <c r="CZ554" s="147" t="n"/>
      <c r="DA554" s="147" t="n"/>
      <c r="DB554" s="147" t="n"/>
      <c r="DC554" s="147" t="n"/>
      <c r="DD554" s="147" t="n"/>
      <c r="DE554" s="147" t="n"/>
      <c r="DF554" s="147" t="n"/>
      <c r="DG554" s="147" t="n"/>
      <c r="DH554" s="147" t="n"/>
      <c r="DI554" s="147" t="n"/>
      <c r="DJ554" s="147" t="n"/>
      <c r="DK554" s="147" t="n"/>
      <c r="DL554" s="147" t="n"/>
      <c r="DM554" s="147" t="n"/>
      <c r="DN554" s="147" t="n"/>
      <c r="DO554" s="147" t="n"/>
      <c r="DP554" s="147" t="n"/>
      <c r="DQ554" s="147" t="n"/>
      <c r="DR554" s="147" t="n"/>
      <c r="DS554" s="147" t="n"/>
      <c r="DT554" s="147" t="n"/>
      <c r="DU554" s="148" t="n"/>
      <c r="DV554" s="2" t="n"/>
      <c r="DW554" s="2" t="n"/>
      <c r="DX554" s="2" t="n"/>
      <c r="DY554" s="2" t="n"/>
      <c r="DZ554" s="2" t="n"/>
      <c r="EA554" s="2" t="n"/>
      <c r="EB554" s="2" t="n"/>
      <c r="EC554" s="2" t="n"/>
    </row>
    <row r="555" ht="6.75" customHeight="1" s="118">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AU555" s="12" t="n"/>
      <c r="AV555" s="7" t="n"/>
      <c r="AW555" s="48" t="inlineStr">
        <is>
          <t>写真をはる位置</t>
        </is>
      </c>
      <c r="BI555" s="8" t="n"/>
      <c r="BJ555" s="7" t="n"/>
      <c r="BK555" s="2" t="n"/>
      <c r="BL555" s="2" t="n"/>
      <c r="BM555" s="2" t="n"/>
      <c r="BN555" s="2" t="n"/>
      <c r="BO555" s="2" t="n"/>
      <c r="BP555" s="143" t="n"/>
      <c r="BV555" s="144" t="n"/>
      <c r="BW555" s="149">
        <f>計算!$O$9</f>
        <v/>
      </c>
      <c r="CG555" s="144" t="n"/>
      <c r="CH555" s="150">
        <f>計算!$P$9</f>
        <v/>
      </c>
      <c r="DU555" s="144" t="n"/>
      <c r="DV555" s="2" t="n"/>
      <c r="DW555" s="2" t="n"/>
      <c r="DX555" s="2" t="n"/>
      <c r="DY555" s="2" t="n"/>
      <c r="DZ555" s="2" t="n"/>
      <c r="EA555" s="2" t="n"/>
      <c r="EB555" s="2" t="n"/>
      <c r="EC555" s="2" t="n"/>
    </row>
    <row r="556" ht="6.75" customHeight="1" s="118">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147" t="n"/>
      <c r="AA556" s="147" t="n"/>
      <c r="AB556" s="147" t="n"/>
      <c r="AC556" s="147" t="n"/>
      <c r="AD556" s="147" t="n"/>
      <c r="AE556" s="147" t="n"/>
      <c r="AF556" s="147" t="n"/>
      <c r="AG556" s="147" t="n"/>
      <c r="AH556" s="147" t="n"/>
      <c r="AI556" s="147" t="n"/>
      <c r="AJ556" s="147" t="n"/>
      <c r="AK556" s="147" t="n"/>
      <c r="AL556" s="147" t="n"/>
      <c r="AM556" s="147" t="n"/>
      <c r="AN556" s="147" t="n"/>
      <c r="AO556" s="147" t="n"/>
      <c r="AP556" s="147" t="n"/>
      <c r="AQ556" s="147" t="n"/>
      <c r="AR556" s="147" t="n"/>
      <c r="AS556" s="147" t="n"/>
      <c r="AT556" s="147" t="n"/>
      <c r="AU556" s="12" t="n"/>
      <c r="AV556" s="7" t="n"/>
      <c r="BI556" s="8" t="n"/>
      <c r="BJ556" s="7" t="n"/>
      <c r="BK556" s="2" t="n"/>
      <c r="BL556" s="2" t="n"/>
      <c r="BM556" s="2" t="n"/>
      <c r="BN556" s="2" t="n"/>
      <c r="BO556" s="2" t="n"/>
      <c r="BP556" s="143" t="n"/>
      <c r="BV556" s="144" t="n"/>
      <c r="BW556" s="143" t="n"/>
      <c r="CG556" s="144" t="n"/>
      <c r="DU556" s="144" t="n"/>
      <c r="DV556" s="2" t="n"/>
      <c r="DW556" s="2" t="n"/>
      <c r="DX556" s="2" t="n"/>
      <c r="DY556" s="2" t="n"/>
      <c r="DZ556" s="2" t="n"/>
      <c r="EA556" s="2" t="n"/>
      <c r="EB556" s="2" t="n"/>
      <c r="EC556" s="2" t="n"/>
    </row>
    <row r="557" ht="6.75" customHeight="1" s="118">
      <c r="A557" s="2" t="n"/>
      <c r="B557" s="2" t="n"/>
      <c r="C557" s="2" t="n"/>
      <c r="D557" s="2" t="n"/>
      <c r="E557" s="142" t="inlineStr">
        <is>
          <t>ふ り が な</t>
        </is>
      </c>
      <c r="F557" s="140" t="n"/>
      <c r="G557" s="140" t="n"/>
      <c r="H557" s="140" t="n"/>
      <c r="I557" s="140" t="n"/>
      <c r="J557" s="140" t="n"/>
      <c r="K557" s="141" t="n"/>
      <c r="L557" s="151">
        <f>計算!$C$9</f>
        <v/>
      </c>
      <c r="M557" s="140" t="n"/>
      <c r="N557" s="140" t="n"/>
      <c r="O557" s="140" t="n"/>
      <c r="P557" s="140" t="n"/>
      <c r="Q557" s="140" t="n"/>
      <c r="R557" s="140" t="n"/>
      <c r="S557" s="140" t="n"/>
      <c r="T557" s="140" t="n"/>
      <c r="U557" s="140" t="n"/>
      <c r="V557" s="140" t="n"/>
      <c r="W557" s="140" t="n"/>
      <c r="X557" s="140" t="n"/>
      <c r="Y557" s="140" t="n"/>
      <c r="Z557" s="140" t="n"/>
      <c r="AA557" s="140" t="n"/>
      <c r="AB557" s="140" t="n"/>
      <c r="AC557" s="140" t="n"/>
      <c r="AD557" s="140" t="n"/>
      <c r="AE557" s="140" t="n"/>
      <c r="AF557" s="140" t="n"/>
      <c r="AG557" s="140" t="n"/>
      <c r="AH557" s="140" t="n"/>
      <c r="AI557" s="140" t="n"/>
      <c r="AJ557" s="140" t="n"/>
      <c r="AK557" s="140" t="n"/>
      <c r="AL557" s="140" t="n"/>
      <c r="AM557" s="140" t="n"/>
      <c r="AN557" s="140" t="n"/>
      <c r="AO557" s="140" t="n"/>
      <c r="AP557" s="140" t="n"/>
      <c r="AQ557" s="140" t="n"/>
      <c r="AR557" s="140" t="n"/>
      <c r="AS557" s="140" t="n"/>
      <c r="AT557" s="141" t="n"/>
      <c r="AU557" s="8" t="n"/>
      <c r="AV557" s="7" t="n"/>
      <c r="AW557" s="2" t="n"/>
      <c r="AX557" s="2" t="n"/>
      <c r="AY557" s="2" t="n"/>
      <c r="AZ557" s="2" t="n"/>
      <c r="BA557" s="2" t="n"/>
      <c r="BB557" s="2" t="n"/>
      <c r="BC557" s="2" t="n"/>
      <c r="BD557" s="2" t="n"/>
      <c r="BE557" s="2" t="n"/>
      <c r="BF557" s="2" t="n"/>
      <c r="BG557" s="2" t="n"/>
      <c r="BH557" s="2" t="n"/>
      <c r="BI557" s="8" t="n"/>
      <c r="BJ557" s="7" t="n"/>
      <c r="BK557" s="2" t="n"/>
      <c r="BL557" s="2" t="n"/>
      <c r="BM557" s="2" t="n"/>
      <c r="BN557" s="2" t="n"/>
      <c r="BO557" s="2" t="n"/>
      <c r="BP557" s="143" t="n"/>
      <c r="BV557" s="144" t="n"/>
      <c r="BW557" s="143" t="n"/>
      <c r="CG557" s="144" t="n"/>
      <c r="DU557" s="144" t="n"/>
      <c r="DV557" s="2" t="n"/>
      <c r="DW557" s="2" t="n"/>
      <c r="DX557" s="2" t="n"/>
      <c r="DY557" s="2" t="n"/>
      <c r="DZ557" s="2" t="n"/>
      <c r="EA557" s="2" t="n"/>
      <c r="EB557" s="2" t="n"/>
      <c r="EC557" s="2" t="n"/>
    </row>
    <row r="558" ht="6.75" customHeight="1" s="118">
      <c r="A558" s="2" t="n"/>
      <c r="B558" s="2" t="n"/>
      <c r="C558" s="2" t="n"/>
      <c r="D558" s="2" t="n"/>
      <c r="E558" s="143" t="n"/>
      <c r="K558" s="144" t="n"/>
      <c r="AT558" s="144" t="n"/>
      <c r="AU558" s="8" t="n"/>
      <c r="AV558" s="7" t="n"/>
      <c r="AW558" s="2" t="n"/>
      <c r="AX558" s="2" t="n"/>
      <c r="AY558" s="2" t="n"/>
      <c r="AZ558" s="2" t="n"/>
      <c r="BA558" s="2" t="n"/>
      <c r="BB558" s="2" t="n"/>
      <c r="BC558" s="2" t="n"/>
      <c r="BD558" s="2" t="n"/>
      <c r="BE558" s="2" t="n"/>
      <c r="BF558" s="2" t="n"/>
      <c r="BG558" s="2" t="n"/>
      <c r="BH558" s="2" t="n"/>
      <c r="BI558" s="8" t="n"/>
      <c r="BJ558" s="7" t="n"/>
      <c r="BK558" s="2" t="n"/>
      <c r="BL558" s="2" t="n"/>
      <c r="BM558" s="2" t="n"/>
      <c r="BN558" s="2" t="n"/>
      <c r="BO558" s="2" t="n"/>
      <c r="BP558" s="143" t="n"/>
      <c r="BV558" s="144" t="n"/>
      <c r="BW558" s="143" t="n"/>
      <c r="CG558" s="144" t="n"/>
      <c r="DU558" s="144" t="n"/>
      <c r="DV558" s="2" t="n"/>
      <c r="DW558" s="2" t="n"/>
      <c r="DX558" s="2" t="n"/>
      <c r="DY558" s="2" t="n"/>
      <c r="DZ558" s="2" t="n"/>
      <c r="EA558" s="2" t="n"/>
      <c r="EB558" s="2" t="n"/>
      <c r="EC558" s="2" t="n"/>
    </row>
    <row r="559" ht="6.75" customHeight="1" s="118">
      <c r="A559" s="2" t="n"/>
      <c r="B559" s="2" t="n"/>
      <c r="C559" s="2" t="n"/>
      <c r="D559" s="2" t="n"/>
      <c r="E559" s="143" t="n"/>
      <c r="K559" s="144" t="n"/>
      <c r="AT559" s="144" t="n"/>
      <c r="AU559" s="8" t="n"/>
      <c r="AV559" s="7" t="n"/>
      <c r="AW559" s="2" t="n"/>
      <c r="AX559" s="2" t="n"/>
      <c r="AY559" s="2" t="n"/>
      <c r="AZ559" s="2" t="n"/>
      <c r="BA559" s="2" t="n"/>
      <c r="BB559" s="2" t="n"/>
      <c r="BC559" s="2" t="n"/>
      <c r="BD559" s="2" t="n"/>
      <c r="BE559" s="2" t="n"/>
      <c r="BF559" s="2" t="n"/>
      <c r="BG559" s="2" t="n"/>
      <c r="BH559" s="2" t="n"/>
      <c r="BI559" s="8" t="n"/>
      <c r="BJ559" s="7" t="n"/>
      <c r="BK559" s="2" t="n"/>
      <c r="BL559" s="2" t="n"/>
      <c r="BM559" s="2" t="n"/>
      <c r="BN559" s="2" t="n"/>
      <c r="BO559" s="2" t="n"/>
      <c r="BP559" s="143" t="n"/>
      <c r="BV559" s="144" t="n"/>
      <c r="BW559" s="149">
        <f>計算!$Q$9</f>
        <v/>
      </c>
      <c r="CG559" s="144" t="n"/>
      <c r="CH559" s="150">
        <f>計算!$R$9</f>
        <v/>
      </c>
      <c r="DU559" s="144" t="n"/>
      <c r="DV559" s="2" t="n"/>
      <c r="DW559" s="2" t="n"/>
      <c r="DX559" s="2" t="n"/>
      <c r="DY559" s="2" t="n"/>
      <c r="DZ559" s="2" t="n"/>
      <c r="EA559" s="2" t="n"/>
      <c r="EB559" s="2" t="n"/>
      <c r="EC559" s="2" t="n"/>
    </row>
    <row r="560" ht="6.75" customHeight="1" s="118">
      <c r="A560" s="2" t="n"/>
      <c r="B560" s="2" t="n"/>
      <c r="C560" s="2" t="n"/>
      <c r="D560" s="2" t="n"/>
      <c r="E560" s="146" t="n"/>
      <c r="F560" s="147" t="n"/>
      <c r="G560" s="147" t="n"/>
      <c r="H560" s="147" t="n"/>
      <c r="I560" s="147" t="n"/>
      <c r="J560" s="147" t="n"/>
      <c r="K560" s="148" t="n"/>
      <c r="L560" s="147" t="n"/>
      <c r="M560" s="147" t="n"/>
      <c r="N560" s="147" t="n"/>
      <c r="O560" s="147" t="n"/>
      <c r="P560" s="147" t="n"/>
      <c r="Q560" s="147" t="n"/>
      <c r="R560" s="147" t="n"/>
      <c r="S560" s="147" t="n"/>
      <c r="T560" s="147" t="n"/>
      <c r="U560" s="147" t="n"/>
      <c r="V560" s="147" t="n"/>
      <c r="W560" s="147" t="n"/>
      <c r="X560" s="147" t="n"/>
      <c r="Y560" s="147" t="n"/>
      <c r="Z560" s="147" t="n"/>
      <c r="AA560" s="147" t="n"/>
      <c r="AB560" s="147" t="n"/>
      <c r="AC560" s="147" t="n"/>
      <c r="AD560" s="147" t="n"/>
      <c r="AE560" s="147" t="n"/>
      <c r="AF560" s="147" t="n"/>
      <c r="AG560" s="147" t="n"/>
      <c r="AH560" s="147" t="n"/>
      <c r="AI560" s="147" t="n"/>
      <c r="AJ560" s="147" t="n"/>
      <c r="AK560" s="147" t="n"/>
      <c r="AL560" s="147" t="n"/>
      <c r="AM560" s="147" t="n"/>
      <c r="AN560" s="147" t="n"/>
      <c r="AO560" s="147" t="n"/>
      <c r="AP560" s="147" t="n"/>
      <c r="AQ560" s="147" t="n"/>
      <c r="AR560" s="147" t="n"/>
      <c r="AS560" s="147" t="n"/>
      <c r="AT560" s="148" t="n"/>
      <c r="AU560" s="8" t="n"/>
      <c r="AV560" s="7" t="n"/>
      <c r="AW560" s="2" t="n"/>
      <c r="AX560" s="2" t="n"/>
      <c r="AY560" s="2" t="n"/>
      <c r="AZ560" s="2" t="n"/>
      <c r="BA560" s="2" t="n"/>
      <c r="BB560" s="2" t="n"/>
      <c r="BC560" s="2" t="n"/>
      <c r="BD560" s="2" t="n"/>
      <c r="BE560" s="2" t="n"/>
      <c r="BF560" s="2" t="n"/>
      <c r="BG560" s="2" t="n"/>
      <c r="BH560" s="2" t="n"/>
      <c r="BI560" s="8" t="n"/>
      <c r="BJ560" s="7" t="n"/>
      <c r="BK560" s="2" t="n"/>
      <c r="BL560" s="2" t="n"/>
      <c r="BM560" s="2" t="n"/>
      <c r="BN560" s="2" t="n"/>
      <c r="BO560" s="2" t="n"/>
      <c r="BP560" s="143" t="n"/>
      <c r="BV560" s="144" t="n"/>
      <c r="BW560" s="143" t="n"/>
      <c r="CG560" s="144" t="n"/>
      <c r="DU560" s="144" t="n"/>
      <c r="DV560" s="2" t="n"/>
      <c r="DW560" s="2" t="n"/>
      <c r="DX560" s="2" t="n"/>
      <c r="DY560" s="2" t="n"/>
      <c r="DZ560" s="2" t="n"/>
      <c r="EA560" s="2" t="n"/>
      <c r="EB560" s="2" t="n"/>
      <c r="EC560" s="2" t="n"/>
    </row>
    <row r="561" ht="6.75" customHeight="1" s="118">
      <c r="A561" s="2" t="n"/>
      <c r="B561" s="2" t="n"/>
      <c r="C561" s="2" t="n"/>
      <c r="D561" s="2" t="n"/>
      <c r="E561" s="152" t="inlineStr">
        <is>
          <t>名　前</t>
        </is>
      </c>
      <c r="F561" s="140" t="n"/>
      <c r="G561" s="140" t="n"/>
      <c r="H561" s="140" t="n"/>
      <c r="I561" s="140" t="n"/>
      <c r="J561" s="140" t="n"/>
      <c r="K561" s="141" t="n"/>
      <c r="L561" s="153">
        <f>計算!$B$9</f>
        <v/>
      </c>
      <c r="M561" s="140" t="n"/>
      <c r="N561" s="140" t="n"/>
      <c r="O561" s="140" t="n"/>
      <c r="P561" s="140" t="n"/>
      <c r="Q561" s="140" t="n"/>
      <c r="R561" s="140" t="n"/>
      <c r="S561" s="140" t="n"/>
      <c r="T561" s="140" t="n"/>
      <c r="U561" s="140" t="n"/>
      <c r="V561" s="140" t="n"/>
      <c r="W561" s="140" t="n"/>
      <c r="X561" s="140" t="n"/>
      <c r="Y561" s="140" t="n"/>
      <c r="Z561" s="140" t="n"/>
      <c r="AA561" s="140" t="n"/>
      <c r="AB561" s="140" t="n"/>
      <c r="AC561" s="140" t="n"/>
      <c r="AD561" s="140" t="n"/>
      <c r="AE561" s="140" t="n"/>
      <c r="AF561" s="140" t="n"/>
      <c r="AG561" s="140" t="n"/>
      <c r="AH561" s="140" t="n"/>
      <c r="AI561" s="140" t="n"/>
      <c r="AJ561" s="140" t="n"/>
      <c r="AK561" s="140" t="n"/>
      <c r="AL561" s="140" t="n"/>
      <c r="AM561" s="140" t="n"/>
      <c r="AN561" s="140" t="n"/>
      <c r="AO561" s="140" t="n"/>
      <c r="AP561" s="140" t="n"/>
      <c r="AQ561" s="140" t="n"/>
      <c r="AR561" s="140" t="n"/>
      <c r="AS561" s="140" t="n"/>
      <c r="AT561" s="141" t="n"/>
      <c r="AU561" s="8" t="n"/>
      <c r="AV561" s="7" t="n"/>
      <c r="AW561" s="2" t="n"/>
      <c r="AX561" s="2" t="n"/>
      <c r="AY561" s="2" t="n"/>
      <c r="AZ561" s="2" t="n"/>
      <c r="BA561" s="2" t="n"/>
      <c r="BB561" s="2" t="n"/>
      <c r="BC561" s="2" t="n"/>
      <c r="BD561" s="2" t="n"/>
      <c r="BE561" s="2" t="n"/>
      <c r="BF561" s="2" t="n"/>
      <c r="BG561" s="2" t="n"/>
      <c r="BH561" s="2" t="n"/>
      <c r="BI561" s="8" t="n"/>
      <c r="BJ561" s="7" t="n"/>
      <c r="BK561" s="2" t="n"/>
      <c r="BL561" s="2" t="n"/>
      <c r="BM561" s="2" t="n"/>
      <c r="BN561" s="2" t="n"/>
      <c r="BO561" s="2" t="n"/>
      <c r="BP561" s="143" t="n"/>
      <c r="BV561" s="144" t="n"/>
      <c r="BW561" s="143" t="n"/>
      <c r="CG561" s="144" t="n"/>
      <c r="DU561" s="144" t="n"/>
      <c r="DV561" s="2" t="n"/>
      <c r="DW561" s="2" t="n"/>
      <c r="DX561" s="2" t="n"/>
      <c r="DY561" s="2" t="n"/>
      <c r="DZ561" s="2" t="n"/>
      <c r="EA561" s="2" t="n"/>
      <c r="EB561" s="2" t="n"/>
      <c r="EC561" s="2" t="n"/>
    </row>
    <row r="562" ht="6.75" customHeight="1" s="118">
      <c r="A562" s="2" t="n"/>
      <c r="B562" s="2" t="n"/>
      <c r="C562" s="2" t="n"/>
      <c r="D562" s="2" t="n"/>
      <c r="E562" s="143" t="n"/>
      <c r="K562" s="144" t="n"/>
      <c r="L562" s="143" t="n"/>
      <c r="AT562" s="144" t="n"/>
      <c r="AU562" s="8" t="n"/>
      <c r="AV562" s="7" t="n"/>
      <c r="AW562" s="2" t="n"/>
      <c r="AX562" s="52" t="inlineStr">
        <is>
          <t>（30×40mm）</t>
        </is>
      </c>
      <c r="BH562" s="2" t="n"/>
      <c r="BI562" s="8" t="n"/>
      <c r="BJ562" s="7" t="n"/>
      <c r="BK562" s="2" t="n"/>
      <c r="BL562" s="2" t="n"/>
      <c r="BM562" s="2" t="n"/>
      <c r="BN562" s="2" t="n"/>
      <c r="BO562" s="2" t="n"/>
      <c r="BP562" s="143" t="n"/>
      <c r="BV562" s="144" t="n"/>
      <c r="BW562" s="143" t="n"/>
      <c r="CG562" s="144" t="n"/>
      <c r="DU562" s="144" t="n"/>
      <c r="DV562" s="2" t="n"/>
      <c r="DW562" s="2" t="n"/>
      <c r="DX562" s="2" t="n"/>
      <c r="DY562" s="2" t="n"/>
      <c r="DZ562" s="2" t="n"/>
      <c r="EA562" s="2" t="n"/>
      <c r="EB562" s="2" t="n"/>
      <c r="EC562" s="2" t="n"/>
    </row>
    <row r="563" ht="6.75" customHeight="1" s="118">
      <c r="A563" s="2" t="n"/>
      <c r="B563" s="2" t="n"/>
      <c r="C563" s="2" t="n"/>
      <c r="D563" s="2" t="n"/>
      <c r="E563" s="143" t="n"/>
      <c r="K563" s="144" t="n"/>
      <c r="L563" s="143" t="n"/>
      <c r="AT563" s="144" t="n"/>
      <c r="AU563" s="8" t="n"/>
      <c r="AV563" s="7" t="n"/>
      <c r="AW563" s="2" t="n"/>
      <c r="BH563" s="2" t="n"/>
      <c r="BI563" s="8" t="n"/>
      <c r="BJ563" s="7" t="n"/>
      <c r="BK563" s="2" t="n"/>
      <c r="BL563" s="2" t="n"/>
      <c r="BM563" s="2" t="n"/>
      <c r="BN563" s="2" t="n"/>
      <c r="BO563" s="2" t="n"/>
      <c r="BP563" s="143" t="n"/>
      <c r="BV563" s="144" t="n"/>
      <c r="BW563" s="149">
        <f>計算!$S$9</f>
        <v/>
      </c>
      <c r="CG563" s="144" t="n"/>
      <c r="CH563" s="150">
        <f>計算!$T$9</f>
        <v/>
      </c>
      <c r="DU563" s="144" t="n"/>
      <c r="DV563" s="2" t="n"/>
      <c r="DW563" s="2" t="n"/>
      <c r="DX563" s="2" t="n"/>
      <c r="DY563" s="2" t="n"/>
      <c r="DZ563" s="2" t="n"/>
      <c r="EA563" s="2" t="n"/>
      <c r="EB563" s="2" t="n"/>
      <c r="EC563" s="2" t="n"/>
    </row>
    <row r="564" ht="6.75" customHeight="1" s="118">
      <c r="A564" s="2" t="n"/>
      <c r="B564" s="2" t="n"/>
      <c r="C564" s="2" t="n"/>
      <c r="D564" s="2" t="n"/>
      <c r="E564" s="143" t="n"/>
      <c r="K564" s="144" t="n"/>
      <c r="L564" s="143" t="n"/>
      <c r="AT564" s="144" t="n"/>
      <c r="AU564" s="8" t="n"/>
      <c r="AV564" s="7" t="n"/>
      <c r="AW564" s="2" t="n"/>
      <c r="AX564" s="2" t="n"/>
      <c r="AY564" s="2" t="n"/>
      <c r="AZ564" s="2" t="n"/>
      <c r="BA564" s="2" t="n"/>
      <c r="BB564" s="2" t="n"/>
      <c r="BC564" s="2" t="n"/>
      <c r="BD564" s="2" t="n"/>
      <c r="BE564" s="2" t="n"/>
      <c r="BF564" s="2" t="n"/>
      <c r="BG564" s="2" t="n"/>
      <c r="BH564" s="2" t="n"/>
      <c r="BI564" s="8" t="n"/>
      <c r="BJ564" s="7" t="n"/>
      <c r="BK564" s="2" t="n"/>
      <c r="BL564" s="2" t="n"/>
      <c r="BM564" s="2" t="n"/>
      <c r="BN564" s="2" t="n"/>
      <c r="BO564" s="2" t="n"/>
      <c r="BP564" s="143" t="n"/>
      <c r="BV564" s="144" t="n"/>
      <c r="BW564" s="143" t="n"/>
      <c r="CG564" s="144" t="n"/>
      <c r="DU564" s="144" t="n"/>
      <c r="DV564" s="2" t="n"/>
      <c r="DW564" s="2" t="n"/>
      <c r="DX564" s="2" t="n"/>
      <c r="DY564" s="2" t="n"/>
      <c r="DZ564" s="2" t="n"/>
      <c r="EA564" s="2" t="n"/>
      <c r="EB564" s="2" t="n"/>
      <c r="EC564" s="2" t="n"/>
    </row>
    <row r="565" ht="6.75" customHeight="1" s="118">
      <c r="A565" s="2" t="n"/>
      <c r="B565" s="2" t="n"/>
      <c r="C565" s="2" t="n"/>
      <c r="D565" s="2" t="n"/>
      <c r="E565" s="143" t="n"/>
      <c r="K565" s="144" t="n"/>
      <c r="L565" s="143" t="n"/>
      <c r="AT565" s="144" t="n"/>
      <c r="AU565" s="8" t="n"/>
      <c r="AV565" s="7" t="n"/>
      <c r="AW565" s="2" t="n"/>
      <c r="AX565" s="2" t="n"/>
      <c r="AY565" s="2" t="n"/>
      <c r="AZ565" s="2" t="n"/>
      <c r="BA565" s="2" t="n"/>
      <c r="BB565" s="2" t="n"/>
      <c r="BC565" s="2" t="n"/>
      <c r="BD565" s="2" t="n"/>
      <c r="BE565" s="2" t="n"/>
      <c r="BF565" s="2" t="n"/>
      <c r="BG565" s="2" t="n"/>
      <c r="BH565" s="2" t="n"/>
      <c r="BI565" s="8" t="n"/>
      <c r="BJ565" s="7" t="n"/>
      <c r="BK565" s="2" t="n"/>
      <c r="BL565" s="2" t="n"/>
      <c r="BM565" s="2" t="n"/>
      <c r="BN565" s="2" t="n"/>
      <c r="BO565" s="2" t="n"/>
      <c r="BP565" s="143" t="n"/>
      <c r="BV565" s="144" t="n"/>
      <c r="BW565" s="143" t="n"/>
      <c r="CG565" s="144" t="n"/>
      <c r="DU565" s="144" t="n"/>
      <c r="DV565" s="2" t="n"/>
      <c r="DW565" s="2" t="n"/>
      <c r="DX565" s="2" t="n"/>
      <c r="DY565" s="2" t="n"/>
      <c r="DZ565" s="2" t="n"/>
      <c r="EA565" s="2" t="n"/>
      <c r="EB565" s="2" t="n"/>
      <c r="EC565" s="2" t="n"/>
    </row>
    <row r="566" ht="4.5" customHeight="1" s="118">
      <c r="A566" s="2" t="n"/>
      <c r="B566" s="2" t="n"/>
      <c r="C566" s="2" t="n"/>
      <c r="D566" s="2" t="n"/>
      <c r="E566" s="146" t="n"/>
      <c r="F566" s="147" t="n"/>
      <c r="G566" s="147" t="n"/>
      <c r="H566" s="147" t="n"/>
      <c r="I566" s="147" t="n"/>
      <c r="J566" s="147" t="n"/>
      <c r="K566" s="148" t="n"/>
      <c r="L566" s="146" t="n"/>
      <c r="M566" s="147" t="n"/>
      <c r="N566" s="147" t="n"/>
      <c r="O566" s="147" t="n"/>
      <c r="P566" s="147" t="n"/>
      <c r="Q566" s="147" t="n"/>
      <c r="R566" s="147" t="n"/>
      <c r="S566" s="147" t="n"/>
      <c r="T566" s="147" t="n"/>
      <c r="U566" s="147" t="n"/>
      <c r="V566" s="147" t="n"/>
      <c r="W566" s="147" t="n"/>
      <c r="X566" s="147" t="n"/>
      <c r="Y566" s="147" t="n"/>
      <c r="Z566" s="147" t="n"/>
      <c r="AA566" s="147" t="n"/>
      <c r="AB566" s="147" t="n"/>
      <c r="AC566" s="147" t="n"/>
      <c r="AD566" s="147" t="n"/>
      <c r="AE566" s="147" t="n"/>
      <c r="AF566" s="147" t="n"/>
      <c r="AG566" s="147" t="n"/>
      <c r="AH566" s="147" t="n"/>
      <c r="AI566" s="147" t="n"/>
      <c r="AJ566" s="147" t="n"/>
      <c r="AK566" s="147" t="n"/>
      <c r="AL566" s="147" t="n"/>
      <c r="AM566" s="147" t="n"/>
      <c r="AN566" s="147" t="n"/>
      <c r="AO566" s="147" t="n"/>
      <c r="AP566" s="147" t="n"/>
      <c r="AQ566" s="147" t="n"/>
      <c r="AR566" s="147" t="n"/>
      <c r="AS566" s="147" t="n"/>
      <c r="AT566" s="148" t="n"/>
      <c r="AU566" s="8" t="n"/>
      <c r="AV566" s="7" t="n"/>
      <c r="AW566" s="2" t="n"/>
      <c r="AX566" s="2" t="n"/>
      <c r="AY566" s="2" t="n"/>
      <c r="AZ566" s="2" t="n"/>
      <c r="BA566" s="2" t="n"/>
      <c r="BB566" s="2" t="n"/>
      <c r="BC566" s="2" t="n"/>
      <c r="BD566" s="2" t="n"/>
      <c r="BE566" s="2" t="n"/>
      <c r="BF566" s="2" t="n"/>
      <c r="BG566" s="2" t="n"/>
      <c r="BH566" s="2" t="n"/>
      <c r="BI566" s="8" t="n"/>
      <c r="BJ566" s="7" t="n"/>
      <c r="BK566" s="2" t="n"/>
      <c r="BL566" s="2" t="n"/>
      <c r="BM566" s="2" t="n"/>
      <c r="BN566" s="2" t="n"/>
      <c r="BO566" s="2" t="n"/>
      <c r="BP566" s="143" t="n"/>
      <c r="BV566" s="144" t="n"/>
      <c r="BW566" s="143" t="n"/>
      <c r="CG566" s="144" t="n"/>
      <c r="DU566" s="144" t="n"/>
      <c r="DV566" s="2" t="n"/>
      <c r="DW566" s="2" t="n"/>
      <c r="DX566" s="2" t="n"/>
      <c r="DY566" s="2" t="n"/>
      <c r="DZ566" s="2" t="n"/>
      <c r="EA566" s="2" t="n"/>
      <c r="EB566" s="2" t="n"/>
      <c r="EC566" s="2" t="n"/>
    </row>
    <row r="567" ht="6.75" customHeight="1" s="118">
      <c r="A567" s="2" t="n"/>
      <c r="B567" s="2" t="n"/>
      <c r="C567" s="2" t="n"/>
      <c r="D567" s="2" t="n"/>
      <c r="E567" s="152" t="inlineStr">
        <is>
          <t>生年月日</t>
        </is>
      </c>
      <c r="F567" s="140" t="n"/>
      <c r="G567" s="140" t="n"/>
      <c r="H567" s="140" t="n"/>
      <c r="I567" s="140" t="n"/>
      <c r="J567" s="140" t="n"/>
      <c r="K567" s="141" t="n"/>
      <c r="L567" s="154" t="inlineStr">
        <is>
          <t>昭和 ・ 平成</t>
        </is>
      </c>
      <c r="M567" s="140" t="n"/>
      <c r="N567" s="140" t="n"/>
      <c r="O567" s="140" t="n"/>
      <c r="P567" s="140" t="n"/>
      <c r="Q567" s="140" t="n"/>
      <c r="R567" s="140" t="n"/>
      <c r="S567" s="140" t="n"/>
      <c r="T567" s="140" t="n"/>
      <c r="U567" s="140" t="n"/>
      <c r="V567" s="155">
        <f>計算!$D$9</f>
        <v/>
      </c>
      <c r="W567" s="140" t="n"/>
      <c r="X567" s="156" t="inlineStr">
        <is>
          <t>年</t>
        </is>
      </c>
      <c r="Y567" s="140" t="n"/>
      <c r="Z567" s="155">
        <f>計算!$E$9</f>
        <v/>
      </c>
      <c r="AA567" s="140" t="n"/>
      <c r="AB567" s="140" t="n"/>
      <c r="AC567" s="156" t="inlineStr">
        <is>
          <t>月</t>
        </is>
      </c>
      <c r="AD567" s="140" t="n"/>
      <c r="AE567" s="155">
        <f>計算!$F$9</f>
        <v/>
      </c>
      <c r="AF567" s="140" t="n"/>
      <c r="AG567" s="140" t="n"/>
      <c r="AH567" s="156" t="inlineStr">
        <is>
          <t>日　生 （満</t>
        </is>
      </c>
      <c r="AI567" s="140" t="n"/>
      <c r="AJ567" s="140" t="n"/>
      <c r="AK567" s="140" t="n"/>
      <c r="AL567" s="140" t="n"/>
      <c r="AM567" s="140" t="n"/>
      <c r="AN567" s="140" t="n"/>
      <c r="AO567" s="140" t="n"/>
      <c r="AP567" s="157">
        <f>計算!$G$9</f>
        <v/>
      </c>
      <c r="AQ567" s="140" t="n"/>
      <c r="AR567" s="158" t="inlineStr">
        <is>
          <t>歳）</t>
        </is>
      </c>
      <c r="AS567" s="140" t="n"/>
      <c r="AT567" s="141" t="n"/>
      <c r="AU567" s="8" t="n"/>
      <c r="AV567" s="7" t="n"/>
      <c r="AW567" s="2" t="n"/>
      <c r="AX567" s="2" t="n"/>
      <c r="AY567" s="2" t="n"/>
      <c r="AZ567" s="2" t="n"/>
      <c r="BA567" s="2" t="n"/>
      <c r="BB567" s="2" t="n"/>
      <c r="BC567" s="2" t="n"/>
      <c r="BD567" s="2" t="n"/>
      <c r="BE567" s="2" t="n"/>
      <c r="BF567" s="2" t="n"/>
      <c r="BG567" s="2" t="n"/>
      <c r="BH567" s="2" t="n"/>
      <c r="BI567" s="8" t="n"/>
      <c r="BJ567" s="7" t="n"/>
      <c r="BK567" s="2" t="n"/>
      <c r="BL567" s="2" t="n"/>
      <c r="BM567" s="2" t="n"/>
      <c r="BN567" s="2" t="n"/>
      <c r="BO567" s="2" t="n"/>
      <c r="BP567" s="143" t="n"/>
      <c r="BV567" s="144" t="n"/>
      <c r="BW567" s="149">
        <f>計算!$U$9</f>
        <v/>
      </c>
      <c r="CG567" s="144" t="n"/>
      <c r="CH567" s="150">
        <f>計算!$V$9</f>
        <v/>
      </c>
      <c r="DU567" s="144" t="n"/>
      <c r="DV567" s="2" t="n"/>
      <c r="DW567" s="2" t="n"/>
      <c r="DX567" s="2" t="n"/>
      <c r="DY567" s="2" t="n"/>
      <c r="DZ567" s="2" t="n"/>
      <c r="EA567" s="2" t="n"/>
      <c r="EB567" s="2" t="n"/>
      <c r="EC567" s="2" t="n"/>
    </row>
    <row r="568" ht="6.75" customHeight="1" s="118">
      <c r="A568" s="2" t="n"/>
      <c r="B568" s="2" t="n"/>
      <c r="C568" s="2" t="n"/>
      <c r="D568" s="2" t="n"/>
      <c r="E568" s="143" t="n"/>
      <c r="K568" s="144" t="n"/>
      <c r="L568" s="143" t="n"/>
      <c r="AT568" s="144" t="n"/>
      <c r="AU568" s="8" t="n"/>
      <c r="AV568" s="7" t="n"/>
      <c r="AW568" s="2" t="n"/>
      <c r="AX568" s="2" t="n"/>
      <c r="AY568" s="2" t="n"/>
      <c r="AZ568" s="2" t="n"/>
      <c r="BA568" s="2" t="n"/>
      <c r="BB568" s="2" t="n"/>
      <c r="BC568" s="2" t="n"/>
      <c r="BD568" s="2" t="n"/>
      <c r="BE568" s="2" t="n"/>
      <c r="BF568" s="2" t="n"/>
      <c r="BG568" s="2" t="n"/>
      <c r="BH568" s="2" t="n"/>
      <c r="BI568" s="8" t="n"/>
      <c r="BJ568" s="7" t="n"/>
      <c r="BK568" s="2" t="n"/>
      <c r="BL568" s="2" t="n"/>
      <c r="BM568" s="2" t="n"/>
      <c r="BN568" s="2" t="n"/>
      <c r="BO568" s="2" t="n"/>
      <c r="BP568" s="143" t="n"/>
      <c r="BV568" s="144" t="n"/>
      <c r="BW568" s="143" t="n"/>
      <c r="CG568" s="144" t="n"/>
      <c r="DU568" s="144" t="n"/>
      <c r="DV568" s="2" t="n"/>
      <c r="DW568" s="2" t="n"/>
      <c r="DX568" s="2" t="n"/>
      <c r="DY568" s="2" t="n"/>
      <c r="DZ568" s="2" t="n"/>
      <c r="EA568" s="2" t="n"/>
      <c r="EB568" s="2" t="n"/>
      <c r="EC568" s="2" t="n"/>
    </row>
    <row r="569" ht="6.75" customHeight="1" s="118">
      <c r="A569" s="2" t="n"/>
      <c r="B569" s="2" t="n"/>
      <c r="C569" s="2" t="n"/>
      <c r="D569" s="2" t="n"/>
      <c r="E569" s="143" t="n"/>
      <c r="K569" s="144" t="n"/>
      <c r="L569" s="143" t="n"/>
      <c r="AT569" s="144" t="n"/>
      <c r="AU569" s="8" t="n"/>
      <c r="AV569" s="16" t="n"/>
      <c r="AW569" s="14" t="n"/>
      <c r="AX569" s="14" t="n"/>
      <c r="AY569" s="14" t="n"/>
      <c r="AZ569" s="14" t="n"/>
      <c r="BA569" s="14" t="n"/>
      <c r="BB569" s="14" t="n"/>
      <c r="BC569" s="14" t="n"/>
      <c r="BD569" s="14" t="n"/>
      <c r="BE569" s="14" t="n"/>
      <c r="BF569" s="14" t="n"/>
      <c r="BG569" s="14" t="n"/>
      <c r="BH569" s="14" t="n"/>
      <c r="BI569" s="15" t="n"/>
      <c r="BJ569" s="7" t="n"/>
      <c r="BK569" s="2" t="n"/>
      <c r="BL569" s="2" t="n"/>
      <c r="BM569" s="2" t="n"/>
      <c r="BN569" s="2" t="n"/>
      <c r="BO569" s="2" t="n"/>
      <c r="BP569" s="143" t="n"/>
      <c r="BV569" s="144" t="n"/>
      <c r="BW569" s="143" t="n"/>
      <c r="CG569" s="144" t="n"/>
      <c r="DU569" s="144" t="n"/>
      <c r="DV569" s="2" t="n"/>
      <c r="DW569" s="2" t="n"/>
      <c r="DX569" s="2" t="n"/>
      <c r="DY569" s="2" t="n"/>
      <c r="DZ569" s="2" t="n"/>
      <c r="EA569" s="2" t="n"/>
      <c r="EB569" s="2" t="n"/>
      <c r="EC569" s="2" t="n"/>
    </row>
    <row r="570" ht="3.75" customHeight="1" s="118">
      <c r="A570" s="2" t="n"/>
      <c r="B570" s="2" t="n"/>
      <c r="C570" s="2" t="n"/>
      <c r="D570" s="2" t="n"/>
      <c r="E570" s="146" t="n"/>
      <c r="F570" s="147" t="n"/>
      <c r="G570" s="147" t="n"/>
      <c r="H570" s="147" t="n"/>
      <c r="I570" s="147" t="n"/>
      <c r="J570" s="147" t="n"/>
      <c r="K570" s="148" t="n"/>
      <c r="L570" s="146" t="n"/>
      <c r="M570" s="147" t="n"/>
      <c r="N570" s="147" t="n"/>
      <c r="O570" s="147" t="n"/>
      <c r="P570" s="147" t="n"/>
      <c r="Q570" s="147" t="n"/>
      <c r="R570" s="147" t="n"/>
      <c r="S570" s="147" t="n"/>
      <c r="T570" s="147" t="n"/>
      <c r="U570" s="147" t="n"/>
      <c r="X570" s="147" t="n"/>
      <c r="Y570" s="147" t="n"/>
      <c r="AC570" s="147" t="n"/>
      <c r="AD570" s="147" t="n"/>
      <c r="AH570" s="147" t="n"/>
      <c r="AI570" s="147" t="n"/>
      <c r="AJ570" s="147" t="n"/>
      <c r="AK570" s="147" t="n"/>
      <c r="AL570" s="147" t="n"/>
      <c r="AM570" s="147" t="n"/>
      <c r="AN570" s="147" t="n"/>
      <c r="AO570" s="147" t="n"/>
      <c r="AP570" s="147" t="n"/>
      <c r="AQ570" s="147" t="n"/>
      <c r="AR570" s="147" t="n"/>
      <c r="AS570" s="147" t="n"/>
      <c r="AT570" s="148" t="n"/>
      <c r="AU570" s="2" t="n"/>
      <c r="AV570" s="21" t="n"/>
      <c r="AW570" s="2" t="n"/>
      <c r="AX570" s="2" t="n"/>
      <c r="AY570" s="2" t="n"/>
      <c r="AZ570" s="2" t="n"/>
      <c r="BA570" s="2" t="n"/>
      <c r="BB570" s="2" t="n"/>
      <c r="BC570" s="2" t="n"/>
      <c r="BD570" s="2" t="n"/>
      <c r="BE570" s="2" t="n"/>
      <c r="BF570" s="2" t="n"/>
      <c r="BG570" s="2" t="n"/>
      <c r="BH570" s="2" t="n"/>
      <c r="BI570" s="2" t="n"/>
      <c r="BJ570" s="2" t="n"/>
      <c r="BK570" s="2" t="n"/>
      <c r="BL570" s="2" t="n"/>
      <c r="BM570" s="2" t="n"/>
      <c r="BN570" s="2" t="n"/>
      <c r="BO570" s="2" t="n"/>
      <c r="BP570" s="143" t="n"/>
      <c r="BV570" s="144" t="n"/>
      <c r="BW570" s="143" t="n"/>
      <c r="CG570" s="144" t="n"/>
      <c r="DU570" s="144" t="n"/>
      <c r="DV570" s="2" t="n"/>
      <c r="DW570" s="2" t="n"/>
      <c r="DX570" s="2" t="n"/>
      <c r="DY570" s="2" t="n"/>
      <c r="DZ570" s="2" t="n"/>
      <c r="EA570" s="2" t="n"/>
      <c r="EB570" s="2" t="n"/>
      <c r="EC570" s="2" t="n"/>
    </row>
    <row r="571" ht="6.75" customHeight="1" s="118">
      <c r="A571" s="2" t="n"/>
      <c r="B571" s="2" t="n"/>
      <c r="C571" s="2" t="n"/>
      <c r="D571" s="2" t="n"/>
      <c r="E571" s="159" t="inlineStr">
        <is>
          <t>ふ り が な</t>
        </is>
      </c>
      <c r="F571" s="140" t="n"/>
      <c r="G571" s="140" t="n"/>
      <c r="H571" s="140" t="n"/>
      <c r="I571" s="140" t="n"/>
      <c r="J571" s="140" t="n"/>
      <c r="K571" s="141" t="n"/>
      <c r="L571" s="160">
        <f>計算!$J$9</f>
        <v/>
      </c>
      <c r="M571" s="140" t="n"/>
      <c r="N571" s="140" t="n"/>
      <c r="O571" s="140" t="n"/>
      <c r="P571" s="140" t="n"/>
      <c r="Q571" s="140" t="n"/>
      <c r="R571" s="140" t="n"/>
      <c r="S571" s="140" t="n"/>
      <c r="T571" s="140" t="n"/>
      <c r="U571" s="140" t="n"/>
      <c r="V571" s="140" t="n"/>
      <c r="W571" s="140" t="n"/>
      <c r="X571" s="140" t="n"/>
      <c r="Y571" s="140" t="n"/>
      <c r="Z571" s="140" t="n"/>
      <c r="AA571" s="140" t="n"/>
      <c r="AB571" s="140" t="n"/>
      <c r="AC571" s="140" t="n"/>
      <c r="AD571" s="140" t="n"/>
      <c r="AE571" s="140" t="n"/>
      <c r="AF571" s="140" t="n"/>
      <c r="AG571" s="140" t="n"/>
      <c r="AH571" s="140" t="n"/>
      <c r="AI571" s="140" t="n"/>
      <c r="AJ571" s="140" t="n"/>
      <c r="AK571" s="140" t="n"/>
      <c r="AL571" s="140" t="n"/>
      <c r="AM571" s="140" t="n"/>
      <c r="AN571" s="140" t="n"/>
      <c r="AO571" s="140" t="n"/>
      <c r="AP571" s="140" t="n"/>
      <c r="AQ571" s="140" t="n"/>
      <c r="AR571" s="140" t="n"/>
      <c r="AS571" s="140" t="n"/>
      <c r="AT571" s="140" t="n"/>
      <c r="AU571" s="140" t="n"/>
      <c r="AV571" s="140" t="n"/>
      <c r="AW571" s="140" t="n"/>
      <c r="AX571" s="140" t="n"/>
      <c r="AY571" s="140" t="n"/>
      <c r="AZ571" s="140" t="n"/>
      <c r="BA571" s="140" t="n"/>
      <c r="BB571" s="140" t="n"/>
      <c r="BC571" s="140" t="n"/>
      <c r="BD571" s="140" t="n"/>
      <c r="BE571" s="140" t="n"/>
      <c r="BF571" s="140" t="n"/>
      <c r="BG571" s="140" t="n"/>
      <c r="BH571" s="140" t="n"/>
      <c r="BI571" s="141" t="n"/>
      <c r="BJ571" s="2" t="n"/>
      <c r="BK571" s="2" t="n"/>
      <c r="BL571" s="2" t="n"/>
      <c r="BM571" s="2" t="n"/>
      <c r="BN571" s="2" t="n"/>
      <c r="BO571" s="2" t="n"/>
      <c r="BP571" s="143" t="n"/>
      <c r="BV571" s="144" t="n"/>
      <c r="BW571" s="161">
        <f>計算!$W$9</f>
        <v/>
      </c>
      <c r="CG571" s="144" t="n"/>
      <c r="CH571" s="150">
        <f>計算!$X$9</f>
        <v/>
      </c>
      <c r="DU571" s="144" t="n"/>
      <c r="DV571" s="2" t="n"/>
      <c r="DW571" s="2" t="n"/>
      <c r="DX571" s="2" t="n"/>
      <c r="DY571" s="2" t="n"/>
      <c r="DZ571" s="2" t="n"/>
      <c r="EA571" s="2" t="n"/>
      <c r="EB571" s="2" t="n"/>
      <c r="EC571" s="2" t="n"/>
    </row>
    <row r="572" ht="6.75" customHeight="1" s="118">
      <c r="A572" s="2" t="n"/>
      <c r="B572" s="2" t="n"/>
      <c r="C572" s="2" t="n"/>
      <c r="D572" s="2" t="n"/>
      <c r="E572" s="143" t="n"/>
      <c r="K572" s="144" t="n"/>
      <c r="BI572" s="144" t="n"/>
      <c r="BJ572" s="2" t="n"/>
      <c r="BK572" s="2" t="n"/>
      <c r="BL572" s="2" t="n"/>
      <c r="BM572" s="2" t="n"/>
      <c r="BN572" s="2" t="n"/>
      <c r="BO572" s="2" t="n"/>
      <c r="BP572" s="143" t="n"/>
      <c r="BV572" s="144" t="n"/>
      <c r="BW572" s="143" t="n"/>
      <c r="CG572" s="144" t="n"/>
      <c r="DU572" s="144" t="n"/>
      <c r="DV572" s="2" t="n"/>
      <c r="DW572" s="2" t="n"/>
      <c r="DX572" s="2" t="n"/>
      <c r="DY572" s="2" t="n"/>
      <c r="DZ572" s="2" t="n"/>
      <c r="EA572" s="2" t="n"/>
      <c r="EB572" s="2" t="n"/>
      <c r="EC572" s="2" t="n"/>
    </row>
    <row r="573" ht="6.75" customHeight="1" s="118">
      <c r="A573" s="2" t="n"/>
      <c r="B573" s="2" t="n"/>
      <c r="C573" s="2" t="n"/>
      <c r="D573" s="2" t="n"/>
      <c r="E573" s="162" t="n"/>
      <c r="F573" s="163" t="n"/>
      <c r="G573" s="163" t="n"/>
      <c r="H573" s="163" t="n"/>
      <c r="I573" s="163" t="n"/>
      <c r="J573" s="163" t="n"/>
      <c r="K573" s="164" t="n"/>
      <c r="L573" s="163" t="n"/>
      <c r="M573" s="163" t="n"/>
      <c r="N573" s="163" t="n"/>
      <c r="O573" s="163" t="n"/>
      <c r="P573" s="163" t="n"/>
      <c r="Q573" s="163" t="n"/>
      <c r="R573" s="163" t="n"/>
      <c r="S573" s="163" t="n"/>
      <c r="T573" s="163" t="n"/>
      <c r="U573" s="163" t="n"/>
      <c r="V573" s="163" t="n"/>
      <c r="W573" s="163" t="n"/>
      <c r="X573" s="163" t="n"/>
      <c r="Y573" s="163" t="n"/>
      <c r="Z573" s="163" t="n"/>
      <c r="AA573" s="163" t="n"/>
      <c r="AB573" s="163" t="n"/>
      <c r="AC573" s="163" t="n"/>
      <c r="AD573" s="163" t="n"/>
      <c r="AE573" s="163" t="n"/>
      <c r="AF573" s="163" t="n"/>
      <c r="AG573" s="163" t="n"/>
      <c r="AH573" s="163" t="n"/>
      <c r="AI573" s="163" t="n"/>
      <c r="AJ573" s="163" t="n"/>
      <c r="AK573" s="163" t="n"/>
      <c r="AL573" s="163" t="n"/>
      <c r="AM573" s="163" t="n"/>
      <c r="AN573" s="163" t="n"/>
      <c r="AO573" s="163" t="n"/>
      <c r="AP573" s="163" t="n"/>
      <c r="AQ573" s="163" t="n"/>
      <c r="AR573" s="163" t="n"/>
      <c r="AS573" s="163" t="n"/>
      <c r="AT573" s="163" t="n"/>
      <c r="AU573" s="163" t="n"/>
      <c r="AV573" s="163" t="n"/>
      <c r="AW573" s="163" t="n"/>
      <c r="AX573" s="163" t="n"/>
      <c r="AY573" s="163" t="n"/>
      <c r="AZ573" s="163" t="n"/>
      <c r="BA573" s="163" t="n"/>
      <c r="BB573" s="163" t="n"/>
      <c r="BC573" s="163" t="n"/>
      <c r="BD573" s="163" t="n"/>
      <c r="BE573" s="163" t="n"/>
      <c r="BF573" s="163" t="n"/>
      <c r="BG573" s="163" t="n"/>
      <c r="BH573" s="163" t="n"/>
      <c r="BI573" s="164" t="n"/>
      <c r="BJ573" s="2" t="n"/>
      <c r="BK573" s="2" t="n"/>
      <c r="BL573" s="2" t="n"/>
      <c r="BM573" s="2" t="n"/>
      <c r="BN573" s="2" t="n"/>
      <c r="BO573" s="2" t="n"/>
      <c r="BP573" s="143" t="n"/>
      <c r="BV573" s="144" t="n"/>
      <c r="BW573" s="143" t="n"/>
      <c r="CG573" s="144" t="n"/>
      <c r="DU573" s="144" t="n"/>
      <c r="DV573" s="2" t="n"/>
      <c r="DW573" s="2" t="n"/>
      <c r="DX573" s="2" t="n"/>
      <c r="DY573" s="2" t="n"/>
      <c r="DZ573" s="2" t="n"/>
      <c r="EA573" s="2" t="n"/>
      <c r="EB573" s="2" t="n"/>
      <c r="EC573" s="2" t="n"/>
    </row>
    <row r="574" ht="6.75" customHeight="1" s="118">
      <c r="A574" s="2" t="n"/>
      <c r="B574" s="2" t="n"/>
      <c r="C574" s="2" t="n"/>
      <c r="D574" s="2" t="n"/>
      <c r="E574" s="165" t="inlineStr">
        <is>
          <t>現住所</t>
        </is>
      </c>
      <c r="F574" s="166" t="n"/>
      <c r="G574" s="166" t="n"/>
      <c r="H574" s="166" t="n"/>
      <c r="I574" s="166" t="n"/>
      <c r="J574" s="166" t="n"/>
      <c r="K574" s="167" t="n"/>
      <c r="L574" s="107" t="inlineStr">
        <is>
          <t>〒</t>
        </is>
      </c>
      <c r="M574" s="166" t="n"/>
      <c r="N574" s="166" t="n"/>
      <c r="O574" s="166" t="n"/>
      <c r="P574" s="168">
        <f>計算!$H$9</f>
        <v/>
      </c>
      <c r="Q574" s="166" t="n"/>
      <c r="R574" s="166" t="n"/>
      <c r="S574" s="166" t="n"/>
      <c r="T574" s="166" t="n"/>
      <c r="U574" s="166" t="n"/>
      <c r="V574" s="166" t="n"/>
      <c r="W574" s="166" t="n"/>
      <c r="X574" s="166" t="n"/>
      <c r="Y574" s="166" t="n"/>
      <c r="Z574" s="166" t="n"/>
      <c r="AA574" s="166" t="n"/>
      <c r="AB574" s="166" t="n"/>
      <c r="AC574" s="166" t="n"/>
      <c r="AD574" s="166" t="n"/>
      <c r="AE574" s="166" t="n"/>
      <c r="AF574" s="166" t="n"/>
      <c r="AG574" s="166" t="n"/>
      <c r="AH574" s="166" t="n"/>
      <c r="AI574" s="166" t="n"/>
      <c r="AJ574" s="166" t="n"/>
      <c r="AK574" s="24" t="n"/>
      <c r="AL574" s="24" t="n"/>
      <c r="AM574" s="24" t="n"/>
      <c r="AN574" s="24" t="n"/>
      <c r="AO574" s="24" t="n"/>
      <c r="AP574" s="24" t="n"/>
      <c r="AQ574" s="24" t="n"/>
      <c r="AR574" s="24" t="n"/>
      <c r="AS574" s="24" t="n"/>
      <c r="AT574" s="24" t="n"/>
      <c r="AU574" s="24" t="n"/>
      <c r="AV574" s="24" t="n"/>
      <c r="AW574" s="24" t="n"/>
      <c r="AX574" s="24" t="n"/>
      <c r="AY574" s="24" t="n"/>
      <c r="AZ574" s="24" t="n"/>
      <c r="BA574" s="24" t="n"/>
      <c r="BB574" s="24" t="n"/>
      <c r="BC574" s="24" t="n"/>
      <c r="BD574" s="24" t="n"/>
      <c r="BE574" s="24" t="n"/>
      <c r="BF574" s="24" t="n"/>
      <c r="BG574" s="24" t="n"/>
      <c r="BH574" s="24" t="n"/>
      <c r="BI574" s="25" t="n"/>
      <c r="BJ574" s="2" t="n"/>
      <c r="BK574" s="2" t="n"/>
      <c r="BL574" s="2" t="n"/>
      <c r="BM574" s="2" t="n"/>
      <c r="BN574" s="2" t="n"/>
      <c r="BO574" s="2" t="n"/>
      <c r="BP574" s="143" t="n"/>
      <c r="BV574" s="144" t="n"/>
      <c r="BW574" s="143" t="n"/>
      <c r="CG574" s="144" t="n"/>
      <c r="DU574" s="144" t="n"/>
      <c r="DV574" s="2" t="n"/>
      <c r="DW574" s="2" t="n"/>
      <c r="DX574" s="2" t="n"/>
      <c r="DY574" s="2" t="n"/>
      <c r="DZ574" s="2" t="n"/>
      <c r="EA574" s="2" t="n"/>
      <c r="EB574" s="2" t="n"/>
      <c r="EC574" s="2" t="n"/>
    </row>
    <row r="575" ht="4.5" customHeight="1" s="118">
      <c r="A575" s="2" t="n"/>
      <c r="B575" s="2" t="n"/>
      <c r="C575" s="2" t="n"/>
      <c r="D575" s="2" t="n"/>
      <c r="E575" s="143" t="n"/>
      <c r="K575" s="144" t="n"/>
      <c r="L575" s="143" t="n"/>
      <c r="AK575" s="2" t="n"/>
      <c r="AL575" s="2" t="n"/>
      <c r="AM575" s="2" t="n"/>
      <c r="AN575" s="2" t="n"/>
      <c r="AO575" s="2" t="n"/>
      <c r="AP575" s="2" t="n"/>
      <c r="AQ575" s="2" t="n"/>
      <c r="AR575" s="2" t="n"/>
      <c r="AS575" s="2" t="n"/>
      <c r="AT575" s="2" t="n"/>
      <c r="AU575" s="2" t="n"/>
      <c r="AV575" s="2" t="n"/>
      <c r="AW575" s="2" t="n"/>
      <c r="AX575" s="2" t="n"/>
      <c r="AY575" s="2" t="n"/>
      <c r="AZ575" s="2" t="n"/>
      <c r="BA575" s="2" t="n"/>
      <c r="BB575" s="2" t="n"/>
      <c r="BC575" s="2" t="n"/>
      <c r="BD575" s="2" t="n"/>
      <c r="BE575" s="2" t="n"/>
      <c r="BF575" s="2" t="n"/>
      <c r="BG575" s="2" t="n"/>
      <c r="BH575" s="2" t="n"/>
      <c r="BI575" s="8" t="n"/>
      <c r="BJ575" s="2" t="n"/>
      <c r="BK575" s="2" t="n"/>
      <c r="BL575" s="2" t="n"/>
      <c r="BM575" s="2" t="n"/>
      <c r="BN575" s="2" t="n"/>
      <c r="BO575" s="2" t="n"/>
      <c r="BP575" s="146" t="n"/>
      <c r="BQ575" s="147" t="n"/>
      <c r="BR575" s="147" t="n"/>
      <c r="BS575" s="147" t="n"/>
      <c r="BT575" s="147" t="n"/>
      <c r="BU575" s="147" t="n"/>
      <c r="BV575" s="148" t="n"/>
      <c r="BW575" s="146" t="n"/>
      <c r="BX575" s="147" t="n"/>
      <c r="BY575" s="147" t="n"/>
      <c r="BZ575" s="147" t="n"/>
      <c r="CA575" s="147" t="n"/>
      <c r="CB575" s="147" t="n"/>
      <c r="CC575" s="147" t="n"/>
      <c r="CD575" s="147" t="n"/>
      <c r="CE575" s="147" t="n"/>
      <c r="CF575" s="147" t="n"/>
      <c r="CG575" s="148" t="n"/>
      <c r="DU575" s="144" t="n"/>
      <c r="DV575" s="2" t="n"/>
      <c r="DW575" s="2" t="n"/>
      <c r="DX575" s="2" t="n"/>
      <c r="DY575" s="2" t="n"/>
      <c r="DZ575" s="2" t="n"/>
      <c r="EA575" s="2" t="n"/>
      <c r="EB575" s="2" t="n"/>
      <c r="EC575" s="2" t="n"/>
    </row>
    <row r="576" ht="6.75" customHeight="1" s="118">
      <c r="A576" s="2" t="n"/>
      <c r="B576" s="2" t="n"/>
      <c r="C576" s="2" t="n"/>
      <c r="D576" s="2" t="n"/>
      <c r="E576" s="143" t="n"/>
      <c r="K576" s="144" t="n"/>
      <c r="L576" s="143" t="n"/>
      <c r="AK576" s="2" t="n"/>
      <c r="AL576" s="2" t="n"/>
      <c r="AM576" s="2" t="n"/>
      <c r="AN576" s="2" t="n"/>
      <c r="AO576" s="2" t="n"/>
      <c r="AP576" s="2" t="n"/>
      <c r="AQ576" s="2" t="n"/>
      <c r="AR576" s="2" t="n"/>
      <c r="AS576" s="2" t="n"/>
      <c r="AT576" s="2" t="n"/>
      <c r="AU576" s="2" t="n"/>
      <c r="AV576" s="2" t="n"/>
      <c r="AW576" s="2" t="n"/>
      <c r="AX576" s="2" t="n"/>
      <c r="AY576" s="2" t="n"/>
      <c r="AZ576" s="2" t="n"/>
      <c r="BA576" s="2" t="n"/>
      <c r="BB576" s="2" t="n"/>
      <c r="BC576" s="2" t="n"/>
      <c r="BD576" s="2" t="n"/>
      <c r="BE576" s="2" t="n"/>
      <c r="BF576" s="2" t="n"/>
      <c r="BG576" s="2" t="n"/>
      <c r="BH576" s="2" t="n"/>
      <c r="BI576" s="8" t="n"/>
      <c r="BJ576" s="2" t="n"/>
      <c r="BK576" s="2" t="n"/>
      <c r="BL576" s="2" t="n"/>
      <c r="BM576" s="2" t="n"/>
      <c r="BN576" s="2" t="n"/>
      <c r="BO576" s="2" t="n"/>
      <c r="BP576" s="169" t="inlineStr">
        <is>
          <t>校内外の諸活動</t>
        </is>
      </c>
      <c r="BQ576" s="140" t="n"/>
      <c r="BR576" s="140" t="n"/>
      <c r="BS576" s="140" t="n"/>
      <c r="BT576" s="140" t="n"/>
      <c r="BU576" s="140" t="n"/>
      <c r="BV576" s="141" t="n"/>
      <c r="BW576" s="170">
        <f>計算!$Y$9</f>
        <v/>
      </c>
      <c r="BX576" s="140" t="n"/>
      <c r="BY576" s="140" t="n"/>
      <c r="BZ576" s="140" t="n"/>
      <c r="CA576" s="140" t="n"/>
      <c r="CB576" s="140" t="n"/>
      <c r="CC576" s="140" t="n"/>
      <c r="CD576" s="140" t="n"/>
      <c r="CE576" s="140" t="n"/>
      <c r="CF576" s="140" t="n"/>
      <c r="CG576" s="140" t="n"/>
      <c r="CH576" s="140" t="n"/>
      <c r="CI576" s="140" t="n"/>
      <c r="CJ576" s="140" t="n"/>
      <c r="CK576" s="140" t="n"/>
      <c r="CL576" s="140" t="n"/>
      <c r="CM576" s="140" t="n"/>
      <c r="CN576" s="140" t="n"/>
      <c r="CO576" s="140" t="n"/>
      <c r="CP576" s="140" t="n"/>
      <c r="CQ576" s="140" t="n"/>
      <c r="CR576" s="140" t="n"/>
      <c r="CS576" s="140" t="n"/>
      <c r="CT576" s="140" t="n"/>
      <c r="CU576" s="140" t="n"/>
      <c r="CV576" s="140" t="n"/>
      <c r="CW576" s="140" t="n"/>
      <c r="CX576" s="140" t="n"/>
      <c r="CY576" s="140" t="n"/>
      <c r="CZ576" s="140" t="n"/>
      <c r="DA576" s="140" t="n"/>
      <c r="DB576" s="140" t="n"/>
      <c r="DC576" s="140" t="n"/>
      <c r="DD576" s="140" t="n"/>
      <c r="DE576" s="140" t="n"/>
      <c r="DF576" s="140" t="n"/>
      <c r="DG576" s="140" t="n"/>
      <c r="DH576" s="140" t="n"/>
      <c r="DI576" s="140" t="n"/>
      <c r="DJ576" s="140" t="n"/>
      <c r="DK576" s="140" t="n"/>
      <c r="DL576" s="140" t="n"/>
      <c r="DM576" s="140" t="n"/>
      <c r="DN576" s="140" t="n"/>
      <c r="DO576" s="140" t="n"/>
      <c r="DP576" s="140" t="n"/>
      <c r="DQ576" s="140" t="n"/>
      <c r="DR576" s="140" t="n"/>
      <c r="DS576" s="140" t="n"/>
      <c r="DT576" s="140" t="n"/>
      <c r="DU576" s="141" t="n"/>
      <c r="DV576" s="7" t="n"/>
      <c r="DW576" s="2" t="n"/>
      <c r="DX576" s="2" t="n"/>
      <c r="DY576" s="2" t="n"/>
      <c r="DZ576" s="2" t="n"/>
      <c r="EA576" s="2" t="n"/>
      <c r="EB576" s="2" t="n"/>
      <c r="EC576" s="2" t="n"/>
    </row>
    <row r="577" ht="6.75" customHeight="1" s="118">
      <c r="A577" s="2" t="n"/>
      <c r="B577" s="2" t="n"/>
      <c r="C577" s="2" t="n"/>
      <c r="D577" s="2" t="n"/>
      <c r="E577" s="143" t="n"/>
      <c r="K577" s="144" t="n"/>
      <c r="L577" s="171">
        <f>計算!$I$9</f>
        <v/>
      </c>
      <c r="BI577" s="144" t="n"/>
      <c r="BJ577" s="2" t="n"/>
      <c r="BK577" s="2" t="n"/>
      <c r="BL577" s="2" t="n"/>
      <c r="BM577" s="2" t="n"/>
      <c r="BN577" s="2" t="n"/>
      <c r="BO577" s="2" t="n"/>
      <c r="BP577" s="143" t="n"/>
      <c r="BV577" s="144" t="n"/>
      <c r="DU577" s="144" t="n"/>
      <c r="DV577" s="7" t="n"/>
      <c r="DW577" s="2" t="n"/>
      <c r="DX577" s="2" t="n"/>
      <c r="DY577" s="2" t="n"/>
      <c r="DZ577" s="2" t="n"/>
      <c r="EA577" s="2" t="n"/>
      <c r="EB577" s="2" t="n"/>
      <c r="EC577" s="2" t="n"/>
    </row>
    <row r="578" ht="6.75" customHeight="1" s="118">
      <c r="A578" s="2" t="n"/>
      <c r="B578" s="2" t="n"/>
      <c r="C578" s="2" t="n"/>
      <c r="D578" s="2" t="n"/>
      <c r="E578" s="143" t="n"/>
      <c r="K578" s="144" t="n"/>
      <c r="L578" s="143" t="n"/>
      <c r="BI578" s="144" t="n"/>
      <c r="BJ578" s="2" t="n"/>
      <c r="BK578" s="2" t="n"/>
      <c r="BL578" s="2" t="n"/>
      <c r="BM578" s="2" t="n"/>
      <c r="BN578" s="2" t="n"/>
      <c r="BO578" s="2" t="n"/>
      <c r="BP578" s="143" t="n"/>
      <c r="BV578" s="144" t="n"/>
      <c r="DU578" s="144" t="n"/>
      <c r="DV578" s="7" t="n"/>
      <c r="DW578" s="2" t="n"/>
      <c r="DX578" s="2" t="n"/>
      <c r="DY578" s="2" t="n"/>
      <c r="DZ578" s="2" t="n"/>
      <c r="EA578" s="2" t="n"/>
      <c r="EB578" s="2" t="n"/>
      <c r="EC578" s="2" t="n"/>
    </row>
    <row r="579" ht="6.75" customHeight="1" s="118">
      <c r="A579" s="2" t="n"/>
      <c r="B579" s="2" t="n"/>
      <c r="C579" s="2" t="n"/>
      <c r="D579" s="2" t="n"/>
      <c r="E579" s="146" t="n"/>
      <c r="F579" s="147" t="n"/>
      <c r="G579" s="147" t="n"/>
      <c r="H579" s="147" t="n"/>
      <c r="I579" s="147" t="n"/>
      <c r="J579" s="147" t="n"/>
      <c r="K579" s="148" t="n"/>
      <c r="L579" s="146" t="n"/>
      <c r="M579" s="147" t="n"/>
      <c r="N579" s="147" t="n"/>
      <c r="O579" s="147" t="n"/>
      <c r="P579" s="147" t="n"/>
      <c r="Q579" s="147" t="n"/>
      <c r="R579" s="147" t="n"/>
      <c r="S579" s="147" t="n"/>
      <c r="T579" s="147" t="n"/>
      <c r="U579" s="147" t="n"/>
      <c r="V579" s="147" t="n"/>
      <c r="W579" s="147" t="n"/>
      <c r="X579" s="147" t="n"/>
      <c r="Y579" s="147" t="n"/>
      <c r="Z579" s="147" t="n"/>
      <c r="AA579" s="147" t="n"/>
      <c r="AB579" s="147" t="n"/>
      <c r="AC579" s="147" t="n"/>
      <c r="AD579" s="147" t="n"/>
      <c r="AE579" s="147" t="n"/>
      <c r="AF579" s="147" t="n"/>
      <c r="AG579" s="147" t="n"/>
      <c r="AH579" s="147" t="n"/>
      <c r="AI579" s="147" t="n"/>
      <c r="AJ579" s="147" t="n"/>
      <c r="AK579" s="147" t="n"/>
      <c r="AL579" s="147" t="n"/>
      <c r="AM579" s="147" t="n"/>
      <c r="AN579" s="147" t="n"/>
      <c r="AO579" s="147" t="n"/>
      <c r="AP579" s="147" t="n"/>
      <c r="AQ579" s="147" t="n"/>
      <c r="AR579" s="147" t="n"/>
      <c r="AS579" s="147" t="n"/>
      <c r="AT579" s="147" t="n"/>
      <c r="AU579" s="147" t="n"/>
      <c r="AV579" s="147" t="n"/>
      <c r="AW579" s="147" t="n"/>
      <c r="AX579" s="147" t="n"/>
      <c r="AY579" s="147" t="n"/>
      <c r="AZ579" s="147" t="n"/>
      <c r="BA579" s="147" t="n"/>
      <c r="BB579" s="147" t="n"/>
      <c r="BC579" s="147" t="n"/>
      <c r="BD579" s="147" t="n"/>
      <c r="BE579" s="147" t="n"/>
      <c r="BF579" s="147" t="n"/>
      <c r="BG579" s="147" t="n"/>
      <c r="BH579" s="147" t="n"/>
      <c r="BI579" s="148" t="n"/>
      <c r="BJ579" s="2" t="n"/>
      <c r="BK579" s="2" t="n"/>
      <c r="BL579" s="2" t="n"/>
      <c r="BM579" s="2" t="n"/>
      <c r="BN579" s="2" t="n"/>
      <c r="BO579" s="2" t="n"/>
      <c r="BP579" s="143" t="n"/>
      <c r="BV579" s="144" t="n"/>
      <c r="DU579" s="144" t="n"/>
      <c r="DV579" s="7" t="n"/>
      <c r="DW579" s="2" t="n"/>
      <c r="DX579" s="2" t="n"/>
      <c r="DY579" s="2" t="n"/>
      <c r="DZ579" s="2" t="n"/>
      <c r="EA579" s="2" t="n"/>
      <c r="EB579" s="2" t="n"/>
      <c r="EC579" s="2" t="n"/>
    </row>
    <row r="580" ht="6.75" customHeight="1" s="118">
      <c r="A580" s="2" t="n"/>
      <c r="B580" s="2" t="n"/>
      <c r="C580" s="2" t="n"/>
      <c r="D580" s="2" t="n"/>
      <c r="E580" s="159" t="inlineStr">
        <is>
          <t>ふ り が な</t>
        </is>
      </c>
      <c r="F580" s="140" t="n"/>
      <c r="G580" s="140" t="n"/>
      <c r="H580" s="140" t="n"/>
      <c r="I580" s="140" t="n"/>
      <c r="J580" s="140" t="n"/>
      <c r="K580" s="141" t="n"/>
      <c r="L580" s="160">
        <f>計算!$M$9</f>
        <v/>
      </c>
      <c r="M580" s="140" t="n"/>
      <c r="N580" s="140" t="n"/>
      <c r="O580" s="140" t="n"/>
      <c r="P580" s="140" t="n"/>
      <c r="Q580" s="140" t="n"/>
      <c r="R580" s="140" t="n"/>
      <c r="S580" s="140" t="n"/>
      <c r="T580" s="140" t="n"/>
      <c r="U580" s="140" t="n"/>
      <c r="V580" s="140" t="n"/>
      <c r="W580" s="140" t="n"/>
      <c r="X580" s="140" t="n"/>
      <c r="Y580" s="140" t="n"/>
      <c r="Z580" s="140" t="n"/>
      <c r="AA580" s="140" t="n"/>
      <c r="AB580" s="140" t="n"/>
      <c r="AC580" s="140" t="n"/>
      <c r="AD580" s="140" t="n"/>
      <c r="AE580" s="140" t="n"/>
      <c r="AF580" s="140" t="n"/>
      <c r="AG580" s="140" t="n"/>
      <c r="AH580" s="140" t="n"/>
      <c r="AI580" s="140" t="n"/>
      <c r="AJ580" s="140" t="n"/>
      <c r="AK580" s="140" t="n"/>
      <c r="AL580" s="140" t="n"/>
      <c r="AM580" s="140" t="n"/>
      <c r="AN580" s="140" t="n"/>
      <c r="AO580" s="140" t="n"/>
      <c r="AP580" s="140" t="n"/>
      <c r="AQ580" s="140" t="n"/>
      <c r="AR580" s="140" t="n"/>
      <c r="AS580" s="140" t="n"/>
      <c r="AT580" s="140" t="n"/>
      <c r="AU580" s="140" t="n"/>
      <c r="AV580" s="140" t="n"/>
      <c r="AW580" s="140" t="n"/>
      <c r="AX580" s="140" t="n"/>
      <c r="AY580" s="140" t="n"/>
      <c r="AZ580" s="140" t="n"/>
      <c r="BA580" s="140" t="n"/>
      <c r="BB580" s="140" t="n"/>
      <c r="BC580" s="140" t="n"/>
      <c r="BD580" s="140" t="n"/>
      <c r="BE580" s="140" t="n"/>
      <c r="BF580" s="140" t="n"/>
      <c r="BG580" s="140" t="n"/>
      <c r="BH580" s="140" t="n"/>
      <c r="BI580" s="141" t="n"/>
      <c r="BJ580" s="2" t="n"/>
      <c r="BK580" s="2" t="n"/>
      <c r="BL580" s="2" t="n"/>
      <c r="BM580" s="2" t="n"/>
      <c r="BN580" s="2" t="n"/>
      <c r="BO580" s="2" t="n"/>
      <c r="BP580" s="143" t="n"/>
      <c r="BV580" s="144" t="n"/>
      <c r="DU580" s="144" t="n"/>
      <c r="DV580" s="7" t="n"/>
      <c r="DW580" s="2" t="n"/>
      <c r="DX580" s="2" t="n"/>
      <c r="DY580" s="2" t="n"/>
      <c r="DZ580" s="2" t="n"/>
      <c r="EA580" s="2" t="n"/>
      <c r="EB580" s="2" t="n"/>
      <c r="EC580" s="2" t="n"/>
    </row>
    <row r="581" ht="6.75" customHeight="1" s="118">
      <c r="A581" s="2" t="n"/>
      <c r="B581" s="2" t="n"/>
      <c r="C581" s="2" t="n"/>
      <c r="D581" s="2" t="n"/>
      <c r="E581" s="143" t="n"/>
      <c r="K581" s="144" t="n"/>
      <c r="BI581" s="144" t="n"/>
      <c r="BJ581" s="2" t="n"/>
      <c r="BK581" s="2" t="n"/>
      <c r="BL581" s="2" t="n"/>
      <c r="BM581" s="2" t="n"/>
      <c r="BN581" s="2" t="n"/>
      <c r="BO581" s="2" t="n"/>
      <c r="BP581" s="143" t="n"/>
      <c r="BV581" s="144" t="n"/>
      <c r="DU581" s="144" t="n"/>
      <c r="DV581" s="7" t="n"/>
      <c r="DW581" s="2" t="n"/>
      <c r="DX581" s="2" t="n"/>
      <c r="DY581" s="2" t="n"/>
      <c r="DZ581" s="2" t="n"/>
      <c r="EA581" s="2" t="n"/>
      <c r="EB581" s="2" t="n"/>
      <c r="EC581" s="2" t="n"/>
    </row>
    <row r="582" ht="6.75" customHeight="1" s="118">
      <c r="A582" s="2" t="n"/>
      <c r="B582" s="2" t="n"/>
      <c r="C582" s="2" t="n"/>
      <c r="D582" s="2" t="n"/>
      <c r="E582" s="162" t="n"/>
      <c r="F582" s="163" t="n"/>
      <c r="G582" s="163" t="n"/>
      <c r="H582" s="163" t="n"/>
      <c r="I582" s="163" t="n"/>
      <c r="J582" s="163" t="n"/>
      <c r="K582" s="164" t="n"/>
      <c r="L582" s="163" t="n"/>
      <c r="M582" s="163" t="n"/>
      <c r="N582" s="163" t="n"/>
      <c r="O582" s="163" t="n"/>
      <c r="P582" s="163" t="n"/>
      <c r="Q582" s="163" t="n"/>
      <c r="R582" s="163" t="n"/>
      <c r="S582" s="163" t="n"/>
      <c r="T582" s="163" t="n"/>
      <c r="U582" s="163" t="n"/>
      <c r="V582" s="163" t="n"/>
      <c r="W582" s="163" t="n"/>
      <c r="X582" s="163" t="n"/>
      <c r="Y582" s="163" t="n"/>
      <c r="Z582" s="163" t="n"/>
      <c r="AA582" s="163" t="n"/>
      <c r="AB582" s="163" t="n"/>
      <c r="AC582" s="163" t="n"/>
      <c r="AD582" s="163" t="n"/>
      <c r="AE582" s="163" t="n"/>
      <c r="AF582" s="163" t="n"/>
      <c r="AG582" s="163" t="n"/>
      <c r="AH582" s="163" t="n"/>
      <c r="AI582" s="163" t="n"/>
      <c r="AJ582" s="163" t="n"/>
      <c r="AK582" s="163" t="n"/>
      <c r="AL582" s="163" t="n"/>
      <c r="AM582" s="163" t="n"/>
      <c r="AN582" s="163" t="n"/>
      <c r="AO582" s="163" t="n"/>
      <c r="AP582" s="163" t="n"/>
      <c r="AQ582" s="163" t="n"/>
      <c r="AR582" s="163" t="n"/>
      <c r="AS582" s="163" t="n"/>
      <c r="AT582" s="163" t="n"/>
      <c r="AU582" s="163" t="n"/>
      <c r="AV582" s="163" t="n"/>
      <c r="AW582" s="163" t="n"/>
      <c r="AX582" s="163" t="n"/>
      <c r="AY582" s="163" t="n"/>
      <c r="AZ582" s="163" t="n"/>
      <c r="BA582" s="163" t="n"/>
      <c r="BB582" s="163" t="n"/>
      <c r="BC582" s="163" t="n"/>
      <c r="BD582" s="163" t="n"/>
      <c r="BE582" s="163" t="n"/>
      <c r="BF582" s="163" t="n"/>
      <c r="BG582" s="163" t="n"/>
      <c r="BH582" s="163" t="n"/>
      <c r="BI582" s="164" t="n"/>
      <c r="BJ582" s="2" t="n"/>
      <c r="BK582" s="2" t="n"/>
      <c r="BL582" s="2" t="n"/>
      <c r="BM582" s="2" t="n"/>
      <c r="BN582" s="2" t="n"/>
      <c r="BO582" s="2" t="n"/>
      <c r="BP582" s="143" t="n"/>
      <c r="BV582" s="144" t="n"/>
      <c r="DU582" s="144" t="n"/>
      <c r="DV582" s="7" t="n"/>
      <c r="DW582" s="2" t="n"/>
      <c r="DX582" s="2" t="n"/>
      <c r="DY582" s="2" t="n"/>
      <c r="DZ582" s="2" t="n"/>
      <c r="EA582" s="2" t="n"/>
      <c r="EB582" s="2" t="n"/>
      <c r="EC582" s="2" t="n"/>
    </row>
    <row r="583" ht="6.75" customHeight="1" s="118">
      <c r="A583" s="2" t="n"/>
      <c r="B583" s="2" t="n"/>
      <c r="C583" s="2" t="n"/>
      <c r="D583" s="2" t="n"/>
      <c r="E583" s="165" t="inlineStr">
        <is>
          <t>連絡先</t>
        </is>
      </c>
      <c r="F583" s="166" t="n"/>
      <c r="G583" s="166" t="n"/>
      <c r="H583" s="166" t="n"/>
      <c r="I583" s="166" t="n"/>
      <c r="J583" s="166" t="n"/>
      <c r="K583" s="167" t="n"/>
      <c r="L583" s="107" t="inlineStr">
        <is>
          <t>〒</t>
        </is>
      </c>
      <c r="M583" s="166" t="n"/>
      <c r="N583" s="166" t="n"/>
      <c r="O583" s="166" t="n"/>
      <c r="P583" s="172">
        <f>計算!$K$9</f>
        <v/>
      </c>
      <c r="AK583" s="2" t="n"/>
      <c r="AL583" s="2" t="n"/>
      <c r="AM583" s="2" t="n"/>
      <c r="AN583" s="2" t="n"/>
      <c r="AO583" s="2" t="n"/>
      <c r="AP583" s="2" t="n"/>
      <c r="AQ583" s="2" t="n"/>
      <c r="AR583" s="2" t="n"/>
      <c r="AS583" s="2" t="n"/>
      <c r="AT583" s="2" t="n"/>
      <c r="AU583" s="2" t="n"/>
      <c r="AV583" s="2" t="n"/>
      <c r="AW583" s="2" t="n"/>
      <c r="AX583" s="2" t="n"/>
      <c r="AY583" s="2" t="n"/>
      <c r="AZ583" s="2" t="n"/>
      <c r="BA583" s="2" t="n"/>
      <c r="BB583" s="2" t="n"/>
      <c r="BC583" s="2" t="n"/>
      <c r="BD583" s="2" t="n"/>
      <c r="BE583" s="2" t="n"/>
      <c r="BF583" s="2" t="n"/>
      <c r="BG583" s="2" t="n"/>
      <c r="BH583" s="2" t="n"/>
      <c r="BI583" s="8" t="n"/>
      <c r="BJ583" s="2" t="n"/>
      <c r="BK583" s="2" t="n"/>
      <c r="BL583" s="2" t="n"/>
      <c r="BM583" s="2" t="n"/>
      <c r="BN583" s="2" t="n"/>
      <c r="BO583" s="2" t="n"/>
      <c r="BP583" s="143" t="n"/>
      <c r="BV583" s="144" t="n"/>
      <c r="DU583" s="144" t="n"/>
      <c r="DV583" s="7" t="n"/>
      <c r="DW583" s="2" t="n"/>
      <c r="DX583" s="2" t="n"/>
      <c r="DY583" s="2" t="n"/>
      <c r="DZ583" s="2" t="n"/>
      <c r="EA583" s="2" t="n"/>
      <c r="EB583" s="2" t="n"/>
      <c r="EC583" s="2" t="n"/>
    </row>
    <row r="584" ht="6.75" customHeight="1" s="118">
      <c r="A584" s="2" t="n"/>
      <c r="B584" s="2" t="n"/>
      <c r="C584" s="2" t="n"/>
      <c r="D584" s="2" t="n"/>
      <c r="E584" s="143" t="n"/>
      <c r="K584" s="144" t="n"/>
      <c r="L584" s="143" t="n"/>
      <c r="AK584" s="2" t="n"/>
      <c r="AL584" s="2" t="n"/>
      <c r="AM584" s="2" t="n"/>
      <c r="AN584" s="2" t="n"/>
      <c r="AO584" s="2" t="n"/>
      <c r="AP584" s="2" t="n"/>
      <c r="AQ584" s="2" t="n"/>
      <c r="AR584" s="2" t="n"/>
      <c r="AS584" s="2" t="n"/>
      <c r="AT584" s="2" t="n"/>
      <c r="AU584" s="2" t="n"/>
      <c r="AV584" s="2" t="n"/>
      <c r="AW584" s="2" t="n"/>
      <c r="AX584" s="2" t="n"/>
      <c r="AY584" s="2" t="n"/>
      <c r="AZ584" s="2" t="n"/>
      <c r="BA584" s="2" t="n"/>
      <c r="BB584" s="2" t="n"/>
      <c r="BC584" s="2" t="n"/>
      <c r="BD584" s="2" t="n"/>
      <c r="BE584" s="2" t="n"/>
      <c r="BF584" s="2" t="n"/>
      <c r="BG584" s="2" t="n"/>
      <c r="BH584" s="2" t="n"/>
      <c r="BI584" s="8" t="n"/>
      <c r="BJ584" s="2" t="n"/>
      <c r="BK584" s="2" t="n"/>
      <c r="BL584" s="2" t="n"/>
      <c r="BM584" s="2" t="n"/>
      <c r="BN584" s="2" t="n"/>
      <c r="BO584" s="2" t="n"/>
      <c r="BP584" s="143" t="n"/>
      <c r="BV584" s="144" t="n"/>
      <c r="DU584" s="144" t="n"/>
      <c r="DV584" s="7" t="n"/>
      <c r="DW584" s="2" t="n"/>
      <c r="DX584" s="2" t="n"/>
      <c r="DY584" s="2" t="n"/>
      <c r="DZ584" s="2" t="n"/>
      <c r="EA584" s="2" t="n"/>
      <c r="EB584" s="2" t="n"/>
      <c r="EC584" s="2" t="n"/>
    </row>
    <row r="585" ht="6.75" customHeight="1" s="118">
      <c r="A585" s="2" t="n"/>
      <c r="B585" s="2" t="n"/>
      <c r="C585" s="2" t="n"/>
      <c r="D585" s="2" t="n"/>
      <c r="E585" s="143" t="n"/>
      <c r="K585" s="144" t="n"/>
      <c r="L585" s="143" t="n"/>
      <c r="AK585" s="2" t="n"/>
      <c r="AL585" s="2" t="n"/>
      <c r="AM585" s="2" t="n"/>
      <c r="AN585" s="2" t="n"/>
      <c r="AO585" s="2" t="n"/>
      <c r="AP585" s="2" t="n"/>
      <c r="AQ585" s="2" t="n"/>
      <c r="AR585" s="2" t="n"/>
      <c r="AS585" s="2" t="n"/>
      <c r="AT585" s="2" t="n"/>
      <c r="AU585" s="2" t="n"/>
      <c r="AV585" s="2" t="n"/>
      <c r="AW585" s="2" t="n"/>
      <c r="AX585" s="2" t="n"/>
      <c r="AY585" s="2" t="n"/>
      <c r="AZ585" s="2" t="n"/>
      <c r="BA585" s="2" t="n"/>
      <c r="BB585" s="2" t="n"/>
      <c r="BC585" s="2" t="n"/>
      <c r="BD585" s="2" t="n"/>
      <c r="BE585" s="2" t="n"/>
      <c r="BF585" s="2" t="n"/>
      <c r="BG585" s="2" t="n"/>
      <c r="BH585" s="2" t="n"/>
      <c r="BI585" s="8" t="n"/>
      <c r="BJ585" s="2" t="n"/>
      <c r="BK585" s="2" t="n"/>
      <c r="BL585" s="2" t="n"/>
      <c r="BM585" s="2" t="n"/>
      <c r="BN585" s="2" t="n"/>
      <c r="BO585" s="2" t="n"/>
      <c r="BP585" s="143" t="n"/>
      <c r="BV585" s="144" t="n"/>
      <c r="DU585" s="144" t="n"/>
      <c r="DV585" s="7" t="n"/>
      <c r="DW585" s="2" t="n"/>
      <c r="DX585" s="2" t="n"/>
      <c r="DY585" s="2" t="n"/>
      <c r="DZ585" s="2" t="n"/>
      <c r="EA585" s="2" t="n"/>
      <c r="EB585" s="2" t="n"/>
      <c r="EC585" s="2" t="n"/>
    </row>
    <row r="586" ht="6.75" customHeight="1" s="118">
      <c r="A586" s="2" t="n"/>
      <c r="B586" s="2" t="n"/>
      <c r="C586" s="2" t="n"/>
      <c r="D586" s="2" t="n"/>
      <c r="E586" s="143" t="n"/>
      <c r="K586" s="144" t="n"/>
      <c r="L586" s="173">
        <f>計算!$L$9</f>
        <v/>
      </c>
      <c r="BI586" s="144" t="n"/>
      <c r="BJ586" s="2" t="n"/>
      <c r="BK586" s="2" t="n"/>
      <c r="BL586" s="2" t="n"/>
      <c r="BM586" s="2" t="n"/>
      <c r="BN586" s="2" t="n"/>
      <c r="BO586" s="2" t="n"/>
      <c r="BP586" s="143" t="n"/>
      <c r="BV586" s="144" t="n"/>
      <c r="DU586" s="144" t="n"/>
      <c r="DV586" s="7" t="n"/>
      <c r="DW586" s="2" t="n"/>
      <c r="DX586" s="2" t="n"/>
      <c r="DY586" s="2" t="n"/>
      <c r="DZ586" s="2" t="n"/>
      <c r="EA586" s="2" t="n"/>
      <c r="EB586" s="2" t="n"/>
      <c r="EC586" s="2" t="n"/>
    </row>
    <row r="587" ht="6.75" customHeight="1" s="118">
      <c r="A587" s="2" t="n"/>
      <c r="B587" s="2" t="n"/>
      <c r="C587" s="2" t="n"/>
      <c r="D587" s="2" t="n"/>
      <c r="E587" s="146" t="n"/>
      <c r="F587" s="147" t="n"/>
      <c r="G587" s="147" t="n"/>
      <c r="H587" s="147" t="n"/>
      <c r="I587" s="147" t="n"/>
      <c r="J587" s="147" t="n"/>
      <c r="K587" s="148" t="n"/>
      <c r="L587" s="147" t="n"/>
      <c r="M587" s="147" t="n"/>
      <c r="N587" s="147" t="n"/>
      <c r="O587" s="147" t="n"/>
      <c r="P587" s="147" t="n"/>
      <c r="Q587" s="147" t="n"/>
      <c r="R587" s="147" t="n"/>
      <c r="S587" s="147" t="n"/>
      <c r="T587" s="147" t="n"/>
      <c r="U587" s="147" t="n"/>
      <c r="V587" s="147" t="n"/>
      <c r="W587" s="147" t="n"/>
      <c r="X587" s="147" t="n"/>
      <c r="Y587" s="147" t="n"/>
      <c r="Z587" s="147" t="n"/>
      <c r="AA587" s="147" t="n"/>
      <c r="AB587" s="147" t="n"/>
      <c r="AC587" s="147" t="n"/>
      <c r="AD587" s="147" t="n"/>
      <c r="AE587" s="147" t="n"/>
      <c r="AF587" s="147" t="n"/>
      <c r="AG587" s="147" t="n"/>
      <c r="AH587" s="147" t="n"/>
      <c r="AI587" s="147" t="n"/>
      <c r="AJ587" s="147" t="n"/>
      <c r="AK587" s="147" t="n"/>
      <c r="AL587" s="147" t="n"/>
      <c r="AM587" s="147" t="n"/>
      <c r="AN587" s="147" t="n"/>
      <c r="AO587" s="147" t="n"/>
      <c r="AP587" s="147" t="n"/>
      <c r="AQ587" s="147" t="n"/>
      <c r="AR587" s="147" t="n"/>
      <c r="AS587" s="147" t="n"/>
      <c r="AT587" s="147" t="n"/>
      <c r="AU587" s="147" t="n"/>
      <c r="AV587" s="147" t="n"/>
      <c r="AW587" s="147" t="n"/>
      <c r="AX587" s="147" t="n"/>
      <c r="AY587" s="147" t="n"/>
      <c r="AZ587" s="147" t="n"/>
      <c r="BA587" s="147" t="n"/>
      <c r="BB587" s="147" t="n"/>
      <c r="BC587" s="147" t="n"/>
      <c r="BD587" s="147" t="n"/>
      <c r="BE587" s="147" t="n"/>
      <c r="BF587" s="147" t="n"/>
      <c r="BG587" s="147" t="n"/>
      <c r="BH587" s="147" t="n"/>
      <c r="BI587" s="148" t="n"/>
      <c r="BJ587" s="2" t="n"/>
      <c r="BK587" s="2" t="n"/>
      <c r="BL587" s="2" t="n"/>
      <c r="BM587" s="2" t="n"/>
      <c r="BN587" s="2" t="n"/>
      <c r="BO587" s="2" t="n"/>
      <c r="BP587" s="143" t="n"/>
      <c r="BV587" s="144" t="n"/>
      <c r="DU587" s="144" t="n"/>
      <c r="DV587" s="7" t="n"/>
      <c r="DW587" s="2" t="n"/>
      <c r="DX587" s="2" t="n"/>
      <c r="DY587" s="2" t="n"/>
      <c r="DZ587" s="2" t="n"/>
      <c r="EA587" s="2" t="n"/>
      <c r="EB587" s="2" t="n"/>
      <c r="EC587" s="2" t="n"/>
    </row>
    <row r="588" ht="6.75" customHeight="1" s="11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c r="AQ588" s="2" t="n"/>
      <c r="AR588" s="2" t="n"/>
      <c r="AS588" s="2" t="n"/>
      <c r="AT588" s="2" t="n"/>
      <c r="AU588" s="2" t="n"/>
      <c r="AV588" s="2" t="n"/>
      <c r="AW588" s="2" t="n"/>
      <c r="AX588" s="2" t="n"/>
      <c r="AY588" s="2" t="n"/>
      <c r="AZ588" s="2" t="n"/>
      <c r="BA588" s="2" t="n"/>
      <c r="BB588" s="2" t="n"/>
      <c r="BC588" s="2" t="n"/>
      <c r="BD588" s="2" t="n"/>
      <c r="BE588" s="2" t="n"/>
      <c r="BF588" s="2" t="n"/>
      <c r="BG588" s="2" t="n"/>
      <c r="BH588" s="2" t="n"/>
      <c r="BI588" s="2" t="n"/>
      <c r="BJ588" s="2" t="n"/>
      <c r="BK588" s="2" t="n"/>
      <c r="BL588" s="2" t="n"/>
      <c r="BM588" s="2" t="n"/>
      <c r="BN588" s="2" t="n"/>
      <c r="BO588" s="2" t="n"/>
      <c r="BP588" s="143" t="n"/>
      <c r="BV588" s="144" t="n"/>
      <c r="DU588" s="144" t="n"/>
      <c r="DV588" s="7" t="n"/>
      <c r="DW588" s="2" t="n"/>
      <c r="DX588" s="2" t="n"/>
      <c r="DY588" s="2" t="n"/>
      <c r="DZ588" s="2" t="n"/>
      <c r="EA588" s="2" t="n"/>
      <c r="EB588" s="2" t="n"/>
      <c r="EC588" s="2" t="n"/>
    </row>
    <row r="589" ht="6.75" customHeight="1" s="118">
      <c r="A589" s="2" t="n"/>
      <c r="B589" s="2" t="n"/>
      <c r="C589" s="2" t="n"/>
      <c r="D589" s="2" t="n"/>
      <c r="E589" s="2" t="n"/>
      <c r="F589" s="2" t="n"/>
      <c r="G589" s="2" t="n"/>
      <c r="H589" s="2" t="n"/>
      <c r="I589" s="2" t="n"/>
      <c r="J589" s="2" t="n"/>
      <c r="K589" s="2" t="n"/>
      <c r="L589" s="2" t="n"/>
      <c r="M589" s="2" t="n"/>
      <c r="N589" s="2" t="n"/>
      <c r="O589" s="2" t="n"/>
      <c r="P589" s="2" t="n"/>
      <c r="Q589" s="2" t="n"/>
      <c r="R589" s="113" t="inlineStr">
        <is>
          <t>（連絡先欄は現住所以外に連絡を希望する場合のみ記入すること）</t>
        </is>
      </c>
      <c r="BJ589" s="2" t="n"/>
      <c r="BK589" s="2" t="n"/>
      <c r="BL589" s="2" t="n"/>
      <c r="BM589" s="2" t="n"/>
      <c r="BN589" s="2" t="n"/>
      <c r="BO589" s="2" t="n"/>
      <c r="BP589" s="143" t="n"/>
      <c r="BV589" s="144" t="n"/>
      <c r="DU589" s="144" t="n"/>
      <c r="DV589" s="7" t="n"/>
      <c r="DW589" s="2" t="n"/>
      <c r="DX589" s="2" t="n"/>
      <c r="DY589" s="2" t="n"/>
      <c r="DZ589" s="2" t="n"/>
      <c r="EA589" s="2" t="n"/>
      <c r="EB589" s="2" t="n"/>
      <c r="EC589" s="2" t="n"/>
    </row>
    <row r="590" ht="6.75" customHeight="1" s="118">
      <c r="A590" s="2" t="n"/>
      <c r="B590" s="2" t="n"/>
      <c r="C590" s="2" t="n"/>
      <c r="D590" s="2" t="n"/>
      <c r="E590" s="2" t="n"/>
      <c r="F590" s="2" t="n"/>
      <c r="G590" s="2" t="n"/>
      <c r="H590" s="2" t="n"/>
      <c r="I590" s="2" t="n"/>
      <c r="J590" s="2" t="n"/>
      <c r="K590" s="2" t="n"/>
      <c r="L590" s="2" t="n"/>
      <c r="M590" s="2" t="n"/>
      <c r="N590" s="2" t="n"/>
      <c r="O590" s="2" t="n"/>
      <c r="P590" s="2" t="n"/>
      <c r="Q590" s="2" t="n"/>
      <c r="BJ590" s="2" t="n"/>
      <c r="BK590" s="2" t="n"/>
      <c r="BL590" s="2" t="n"/>
      <c r="BM590" s="2" t="n"/>
      <c r="BN590" s="2" t="n"/>
      <c r="BO590" s="2" t="n"/>
      <c r="BP590" s="143" t="n"/>
      <c r="BV590" s="144" t="n"/>
      <c r="DU590" s="144" t="n"/>
      <c r="DV590" s="7" t="n"/>
      <c r="DW590" s="2" t="n"/>
      <c r="DX590" s="2" t="n"/>
      <c r="DY590" s="2" t="n"/>
      <c r="DZ590" s="2" t="n"/>
      <c r="EA590" s="2" t="n"/>
      <c r="EB590" s="2" t="n"/>
      <c r="EC590" s="2" t="n"/>
    </row>
    <row r="591" ht="6.75" customHeight="1" s="118">
      <c r="A591" s="2" t="n"/>
      <c r="B591" s="2" t="n"/>
      <c r="C591" s="2" t="n"/>
      <c r="D591" s="2" t="n"/>
      <c r="E591" s="2" t="n"/>
      <c r="F591" s="2" t="n"/>
      <c r="G591" s="2" t="n"/>
      <c r="H591" s="2" t="n"/>
      <c r="I591" s="2" t="n"/>
      <c r="J591" s="2" t="n"/>
      <c r="K591" s="2" t="n"/>
      <c r="L591" s="2" t="n"/>
      <c r="M591" s="2" t="n"/>
      <c r="N591" s="2" t="n"/>
      <c r="O591" s="2" t="n"/>
      <c r="P591" s="2" t="n"/>
      <c r="Q591" s="2" t="n"/>
      <c r="BJ591" s="2" t="n"/>
      <c r="BK591" s="2" t="n"/>
      <c r="BL591" s="2" t="n"/>
      <c r="BM591" s="2" t="n"/>
      <c r="BN591" s="2" t="n"/>
      <c r="BO591" s="2" t="n"/>
      <c r="BP591" s="143" t="n"/>
      <c r="BV591" s="144" t="n"/>
      <c r="DU591" s="144" t="n"/>
      <c r="DV591" s="7" t="n"/>
      <c r="DW591" s="2" t="n"/>
      <c r="DX591" s="2" t="n"/>
      <c r="DY591" s="2" t="n"/>
      <c r="DZ591" s="2" t="n"/>
      <c r="EA591" s="2" t="n"/>
      <c r="EB591" s="2" t="n"/>
      <c r="EC591" s="2" t="n"/>
    </row>
    <row r="592" ht="6.75" customHeight="1" s="118">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c r="AQ592" s="2" t="n"/>
      <c r="AR592" s="2" t="n"/>
      <c r="AS592" s="2" t="n"/>
      <c r="AT592" s="2" t="n"/>
      <c r="AU592" s="2" t="n"/>
      <c r="AV592" s="2" t="n"/>
      <c r="AW592" s="2" t="n"/>
      <c r="AX592" s="2" t="n"/>
      <c r="AY592" s="2" t="n"/>
      <c r="AZ592" s="2" t="n"/>
      <c r="BA592" s="2" t="n"/>
      <c r="BB592" s="2" t="n"/>
      <c r="BC592" s="2" t="n"/>
      <c r="BD592" s="2" t="n"/>
      <c r="BE592" s="2" t="n"/>
      <c r="BF592" s="2" t="n"/>
      <c r="BG592" s="2" t="n"/>
      <c r="BH592" s="2" t="n"/>
      <c r="BI592" s="2" t="n"/>
      <c r="BJ592" s="2" t="n"/>
      <c r="BK592" s="2" t="n"/>
      <c r="BL592" s="2" t="n"/>
      <c r="BM592" s="2" t="n"/>
      <c r="BN592" s="2" t="n"/>
      <c r="BO592" s="2" t="n"/>
      <c r="BP592" s="143" t="n"/>
      <c r="BV592" s="144" t="n"/>
      <c r="DU592" s="144" t="n"/>
      <c r="DV592" s="7" t="n"/>
      <c r="DW592" s="2" t="n"/>
      <c r="DX592" s="2" t="n"/>
      <c r="DY592" s="2" t="n"/>
      <c r="DZ592" s="2" t="n"/>
      <c r="EA592" s="2" t="n"/>
      <c r="EB592" s="2" t="n"/>
      <c r="EC592" s="2" t="n"/>
    </row>
    <row r="593" ht="6.75" customHeight="1" s="118">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c r="AQ593" s="2" t="n"/>
      <c r="AR593" s="2" t="n"/>
      <c r="AS593" s="2" t="n"/>
      <c r="AT593" s="2" t="n"/>
      <c r="AU593" s="2" t="n"/>
      <c r="AV593" s="2" t="n"/>
      <c r="AW593" s="2" t="n"/>
      <c r="AX593" s="2" t="n"/>
      <c r="AY593" s="2" t="n"/>
      <c r="AZ593" s="2" t="n"/>
      <c r="BA593" s="2" t="n"/>
      <c r="BB593" s="2" t="n"/>
      <c r="BC593" s="2" t="n"/>
      <c r="BD593" s="2" t="n"/>
      <c r="BE593" s="2" t="n"/>
      <c r="BF593" s="2" t="n"/>
      <c r="BG593" s="2" t="n"/>
      <c r="BH593" s="2" t="n"/>
      <c r="BI593" s="2" t="n"/>
      <c r="BJ593" s="2" t="n"/>
      <c r="BK593" s="2" t="n"/>
      <c r="BL593" s="2" t="n"/>
      <c r="BM593" s="2" t="n"/>
      <c r="BN593" s="2" t="n"/>
      <c r="BO593" s="2" t="n"/>
      <c r="BP593" s="174" t="n"/>
      <c r="BQ593" s="140" t="n"/>
      <c r="BR593" s="175" t="n"/>
      <c r="BS593" s="140" t="n"/>
      <c r="BT593" s="140" t="n"/>
      <c r="BU593" s="28" t="n"/>
      <c r="BV593" s="29" t="n"/>
      <c r="BW593" s="176">
        <f>計算!$Z$9</f>
        <v/>
      </c>
      <c r="BX593" s="140" t="n"/>
      <c r="BY593" s="140" t="n"/>
      <c r="BZ593" s="140" t="n"/>
      <c r="CA593" s="140" t="n"/>
      <c r="CB593" s="140" t="n"/>
      <c r="CC593" s="140" t="n"/>
      <c r="CD593" s="140" t="n"/>
      <c r="CE593" s="140" t="n"/>
      <c r="CF593" s="140" t="n"/>
      <c r="CG593" s="140" t="n"/>
      <c r="CH593" s="140" t="n"/>
      <c r="CI593" s="140" t="n"/>
      <c r="CJ593" s="140" t="n"/>
      <c r="CK593" s="140" t="n"/>
      <c r="CL593" s="140" t="n"/>
      <c r="CM593" s="140" t="n"/>
      <c r="CN593" s="140" t="n"/>
      <c r="CO593" s="140" t="n"/>
      <c r="CP593" s="140" t="n"/>
      <c r="CQ593" s="140" t="n"/>
      <c r="CR593" s="140" t="n"/>
      <c r="CS593" s="140" t="n"/>
      <c r="CT593" s="140" t="n"/>
      <c r="CU593" s="140" t="n"/>
      <c r="CV593" s="140" t="n"/>
      <c r="CW593" s="140" t="n"/>
      <c r="CX593" s="140" t="n"/>
      <c r="CY593" s="140" t="n"/>
      <c r="CZ593" s="140" t="n"/>
      <c r="DA593" s="140" t="n"/>
      <c r="DB593" s="140" t="n"/>
      <c r="DC593" s="140" t="n"/>
      <c r="DD593" s="140" t="n"/>
      <c r="DE593" s="140" t="n"/>
      <c r="DF593" s="140" t="n"/>
      <c r="DG593" s="140" t="n"/>
      <c r="DH593" s="140" t="n"/>
      <c r="DI593" s="140" t="n"/>
      <c r="DJ593" s="140" t="n"/>
      <c r="DK593" s="140" t="n"/>
      <c r="DL593" s="140" t="n"/>
      <c r="DM593" s="140" t="n"/>
      <c r="DN593" s="140" t="n"/>
      <c r="DO593" s="140" t="n"/>
      <c r="DP593" s="140" t="n"/>
      <c r="DQ593" s="140" t="n"/>
      <c r="DR593" s="140" t="n"/>
      <c r="DS593" s="140" t="n"/>
      <c r="DT593" s="140" t="n"/>
      <c r="DU593" s="141" t="n"/>
      <c r="DV593" s="7" t="n"/>
      <c r="DW593" s="2" t="n"/>
      <c r="DX593" s="2" t="n"/>
      <c r="DY593" s="2" t="n"/>
      <c r="DZ593" s="2" t="n"/>
      <c r="EA593" s="2" t="n"/>
      <c r="EB593" s="2" t="n"/>
      <c r="EC593" s="2" t="n"/>
    </row>
    <row r="594" ht="6.75" customHeight="1" s="118">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c r="AQ594" s="2" t="n"/>
      <c r="AR594" s="2" t="n"/>
      <c r="AS594" s="2" t="n"/>
      <c r="AT594" s="2" t="n"/>
      <c r="AU594" s="2" t="n"/>
      <c r="AV594" s="2" t="n"/>
      <c r="AW594" s="2" t="n"/>
      <c r="AX594" s="2" t="n"/>
      <c r="AY594" s="2" t="n"/>
      <c r="AZ594" s="2" t="n"/>
      <c r="BA594" s="2" t="n"/>
      <c r="BB594" s="2" t="n"/>
      <c r="BC594" s="2" t="n"/>
      <c r="BD594" s="2" t="n"/>
      <c r="BE594" s="2" t="n"/>
      <c r="BF594" s="2" t="n"/>
      <c r="BG594" s="2" t="n"/>
      <c r="BH594" s="2" t="n"/>
      <c r="BI594" s="2" t="n"/>
      <c r="BJ594" s="2" t="n"/>
      <c r="BK594" s="2" t="n"/>
      <c r="BL594" s="2" t="n"/>
      <c r="BM594" s="2" t="n"/>
      <c r="BN594" s="2" t="n"/>
      <c r="BO594" s="2" t="n"/>
      <c r="BP594" s="143" t="n"/>
      <c r="BU594" s="31" t="n"/>
      <c r="BV594" s="32" t="n"/>
      <c r="DU594" s="144" t="n"/>
      <c r="DV594" s="7" t="n"/>
      <c r="DW594" s="2" t="n"/>
      <c r="DX594" s="2" t="n"/>
      <c r="DY594" s="2" t="n"/>
      <c r="DZ594" s="2" t="n"/>
      <c r="EA594" s="2" t="n"/>
      <c r="EB594" s="2" t="n"/>
      <c r="EC594" s="2" t="n"/>
    </row>
    <row r="595" ht="6.75" customHeight="1" s="118">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c r="AQ595" s="2" t="n"/>
      <c r="AR595" s="2" t="n"/>
      <c r="AS595" s="2" t="n"/>
      <c r="AT595" s="2" t="n"/>
      <c r="AU595" s="2" t="n"/>
      <c r="AV595" s="2" t="n"/>
      <c r="AW595" s="2" t="n"/>
      <c r="AX595" s="2" t="n"/>
      <c r="AY595" s="2" t="n"/>
      <c r="AZ595" s="2" t="n"/>
      <c r="BA595" s="2" t="n"/>
      <c r="BB595" s="2" t="n"/>
      <c r="BC595" s="2" t="n"/>
      <c r="BD595" s="2" t="n"/>
      <c r="BE595" s="2" t="n"/>
      <c r="BF595" s="2" t="n"/>
      <c r="BG595" s="2" t="n"/>
      <c r="BH595" s="2" t="n"/>
      <c r="BI595" s="2" t="n"/>
      <c r="BJ595" s="2" t="n"/>
      <c r="BK595" s="2" t="n"/>
      <c r="BL595" s="2" t="n"/>
      <c r="BM595" s="2" t="n"/>
      <c r="BN595" s="2" t="n"/>
      <c r="BO595" s="2" t="n"/>
      <c r="BP595" s="143" t="n"/>
      <c r="BU595" s="72" t="n"/>
      <c r="BV595" s="144" t="n"/>
      <c r="DU595" s="144" t="n"/>
      <c r="DV595" s="7" t="n"/>
      <c r="DW595" s="2" t="n"/>
      <c r="DX595" s="2" t="n"/>
      <c r="DY595" s="2" t="n"/>
      <c r="DZ595" s="2" t="n"/>
      <c r="EA595" s="2" t="n"/>
      <c r="EB595" s="2" t="n"/>
      <c r="EC595" s="2" t="n"/>
    </row>
    <row r="596" ht="6.75" customHeight="1" s="118">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c r="AQ596" s="2" t="n"/>
      <c r="AR596" s="2" t="n"/>
      <c r="AS596" s="2" t="n"/>
      <c r="AT596" s="2" t="n"/>
      <c r="AU596" s="2" t="n"/>
      <c r="AV596" s="2" t="n"/>
      <c r="AW596" s="2" t="n"/>
      <c r="AX596" s="2" t="n"/>
      <c r="AY596" s="2" t="n"/>
      <c r="AZ596" s="2" t="n"/>
      <c r="BA596" s="2" t="n"/>
      <c r="BB596" s="2" t="n"/>
      <c r="BC596" s="2" t="n"/>
      <c r="BD596" s="2" t="n"/>
      <c r="BE596" s="2" t="n"/>
      <c r="BF596" s="2" t="n"/>
      <c r="BG596" s="2" t="n"/>
      <c r="BH596" s="2" t="n"/>
      <c r="BI596" s="2" t="n"/>
      <c r="BJ596" s="2" t="n"/>
      <c r="BK596" s="2" t="n"/>
      <c r="BL596" s="2" t="n"/>
      <c r="BM596" s="2" t="n"/>
      <c r="BN596" s="2" t="n"/>
      <c r="BO596" s="2" t="n"/>
      <c r="BP596" s="143" t="n"/>
      <c r="BV596" s="144" t="n"/>
      <c r="DU596" s="144" t="n"/>
      <c r="DV596" s="7" t="n"/>
      <c r="DW596" s="2" t="n"/>
      <c r="DX596" s="2" t="n"/>
      <c r="DY596" s="2" t="n"/>
      <c r="DZ596" s="2" t="n"/>
      <c r="EA596" s="2" t="n"/>
      <c r="EB596" s="2" t="n"/>
      <c r="EC596" s="2" t="n"/>
    </row>
    <row r="597" ht="6.75" customHeight="1" s="118">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c r="AQ597" s="2" t="n"/>
      <c r="AR597" s="2" t="n"/>
      <c r="AS597" s="2" t="n"/>
      <c r="AT597" s="2" t="n"/>
      <c r="AU597" s="2" t="n"/>
      <c r="AV597" s="2" t="n"/>
      <c r="AW597" s="2" t="n"/>
      <c r="AX597" s="2" t="n"/>
      <c r="AY597" s="2" t="n"/>
      <c r="AZ597" s="2" t="n"/>
      <c r="BA597" s="2" t="n"/>
      <c r="BB597" s="2" t="n"/>
      <c r="BC597" s="2" t="n"/>
      <c r="BD597" s="2" t="n"/>
      <c r="BE597" s="2" t="n"/>
      <c r="BF597" s="2" t="n"/>
      <c r="BG597" s="2" t="n"/>
      <c r="BH597" s="2" t="n"/>
      <c r="BI597" s="2" t="n"/>
      <c r="BJ597" s="2" t="n"/>
      <c r="BK597" s="2" t="n"/>
      <c r="BL597" s="2" t="n"/>
      <c r="BM597" s="2" t="n"/>
      <c r="BN597" s="2" t="n"/>
      <c r="BO597" s="2" t="n"/>
      <c r="BP597" s="143" t="n"/>
      <c r="BV597" s="144" t="n"/>
      <c r="DU597" s="144" t="n"/>
      <c r="DV597" s="7" t="n"/>
      <c r="DW597" s="2" t="n"/>
      <c r="DX597" s="2" t="n"/>
      <c r="DY597" s="2" t="n"/>
      <c r="DZ597" s="2" t="n"/>
      <c r="EA597" s="2" t="n"/>
      <c r="EB597" s="2" t="n"/>
      <c r="EC597" s="2" t="n"/>
    </row>
    <row r="598" ht="8.25" customHeight="1" s="11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c r="AQ598" s="2" t="n"/>
      <c r="AR598" s="2" t="n"/>
      <c r="AS598" s="2" t="n"/>
      <c r="AT598" s="2" t="n"/>
      <c r="AU598" s="2" t="n"/>
      <c r="AV598" s="2" t="n"/>
      <c r="AW598" s="2" t="n"/>
      <c r="AX598" s="2" t="n"/>
      <c r="AY598" s="2" t="n"/>
      <c r="AZ598" s="2" t="n"/>
      <c r="BA598" s="2" t="n"/>
      <c r="BB598" s="2" t="n"/>
      <c r="BC598" s="2" t="n"/>
      <c r="BD598" s="2" t="n"/>
      <c r="BE598" s="2" t="n"/>
      <c r="BF598" s="2" t="n"/>
      <c r="BG598" s="2" t="n"/>
      <c r="BH598" s="2" t="n"/>
      <c r="BI598" s="2" t="n"/>
      <c r="BJ598" s="2" t="n"/>
      <c r="BK598" s="2" t="n"/>
      <c r="BL598" s="2" t="n"/>
      <c r="BM598" s="2" t="n"/>
      <c r="BN598" s="2" t="n"/>
      <c r="BO598" s="2" t="n"/>
      <c r="BP598" s="143" t="n"/>
      <c r="BV598" s="144" t="n"/>
      <c r="DU598" s="144" t="n"/>
      <c r="DV598" s="7" t="n"/>
      <c r="DW598" s="2" t="n"/>
      <c r="DX598" s="2" t="n"/>
      <c r="DY598" s="2" t="n"/>
      <c r="DZ598" s="2" t="n"/>
      <c r="EA598" s="2" t="n"/>
      <c r="EB598" s="2" t="n"/>
      <c r="EC598" s="2" t="n"/>
    </row>
    <row r="599" ht="6.75" customHeight="1" s="118">
      <c r="A599" s="2" t="n"/>
      <c r="B599" s="2" t="n"/>
      <c r="C599" s="2" t="n"/>
      <c r="D599" s="2" t="n"/>
      <c r="E599" s="177" t="inlineStr">
        <is>
          <t>在籍校</t>
        </is>
      </c>
      <c r="F599" s="140" t="n"/>
      <c r="G599" s="140" t="n"/>
      <c r="H599" s="140" t="n"/>
      <c r="I599" s="140" t="n"/>
      <c r="J599" s="140" t="n"/>
      <c r="K599" s="141" t="n"/>
      <c r="L599" s="34" t="n"/>
      <c r="M599" s="18" t="n"/>
      <c r="N599" s="18" t="n"/>
      <c r="O599" s="18" t="n"/>
      <c r="P599" s="18" t="n"/>
      <c r="Q599" s="18" t="n"/>
      <c r="R599" s="18" t="n"/>
      <c r="S599" s="18" t="n"/>
      <c r="T599" s="18" t="n"/>
      <c r="U599" s="18" t="n"/>
      <c r="V599" s="18" t="n"/>
      <c r="W599" s="18" t="n"/>
      <c r="X599" s="35" t="n"/>
      <c r="Y599" s="4" t="n"/>
      <c r="Z599" s="5" t="n"/>
      <c r="AA599" s="5" t="n"/>
      <c r="AB599" s="5" t="n"/>
      <c r="AC599" s="5" t="n"/>
      <c r="AD599" s="5" t="n"/>
      <c r="AE599" s="5" t="n"/>
      <c r="AF599" s="5" t="n"/>
      <c r="AG599" s="5" t="n"/>
      <c r="AH599" s="5" t="n"/>
      <c r="AI599" s="5" t="n"/>
      <c r="AJ599" s="5" t="n"/>
      <c r="AK599" s="5" t="n"/>
      <c r="AL599" s="5" t="n"/>
      <c r="AM599" s="5" t="n"/>
      <c r="AN599" s="5" t="n"/>
      <c r="AO599" s="5" t="n"/>
      <c r="AP599" s="5" t="n"/>
      <c r="AQ599" s="5" t="n"/>
      <c r="AR599" s="5" t="n"/>
      <c r="AS599" s="5" t="n"/>
      <c r="AT599" s="5" t="n"/>
      <c r="AU599" s="5" t="n"/>
      <c r="AV599" s="5" t="n"/>
      <c r="AW599" s="89" t="inlineStr">
        <is>
          <t>卒業見込</t>
        </is>
      </c>
      <c r="AX599" s="140" t="n"/>
      <c r="AY599" s="140" t="n"/>
      <c r="AZ599" s="140" t="n"/>
      <c r="BA599" s="140" t="n"/>
      <c r="BB599" s="140" t="n"/>
      <c r="BC599" s="140" t="n"/>
      <c r="BD599" s="140" t="n"/>
      <c r="BE599" s="140" t="n"/>
      <c r="BF599" s="140" t="n"/>
      <c r="BG599" s="140" t="n"/>
      <c r="BH599" s="140" t="n"/>
      <c r="BI599" s="141" t="n"/>
      <c r="BJ599" s="2" t="n"/>
      <c r="BK599" s="2" t="n"/>
      <c r="BL599" s="2" t="n"/>
      <c r="BM599" s="2" t="n"/>
      <c r="BN599" s="2" t="n"/>
      <c r="BO599" s="2" t="n"/>
      <c r="BP599" s="143" t="n"/>
      <c r="BV599" s="144" t="n"/>
      <c r="DU599" s="144" t="n"/>
      <c r="DV599" s="2" t="n"/>
      <c r="DW599" s="2" t="n"/>
      <c r="DX599" s="2" t="n"/>
      <c r="DY599" s="2" t="n"/>
      <c r="DZ599" s="2" t="n"/>
      <c r="EA599" s="2" t="n"/>
      <c r="EB599" s="2" t="n"/>
      <c r="EC599" s="2" t="n"/>
    </row>
    <row r="600" ht="6.75" customHeight="1" s="118">
      <c r="A600" s="2" t="n"/>
      <c r="B600" s="2" t="n"/>
      <c r="C600" s="2" t="n"/>
      <c r="D600" s="2" t="n"/>
      <c r="E600" s="143" t="n"/>
      <c r="K600" s="144" t="n"/>
      <c r="L600" s="36" t="n"/>
      <c r="M600" s="19" t="n"/>
      <c r="N600" s="19" t="n"/>
      <c r="O600" s="19" t="n"/>
      <c r="P600" s="19" t="n"/>
      <c r="Q600" s="19" t="n"/>
      <c r="R600" s="19" t="n"/>
      <c r="S600" s="19" t="n"/>
      <c r="T600" s="19" t="n"/>
      <c r="U600" s="19" t="n"/>
      <c r="V600" s="19" t="n"/>
      <c r="W600" s="19" t="n"/>
      <c r="X600" s="37" t="n"/>
      <c r="Y600" s="178">
        <f>計算!$N$9</f>
        <v/>
      </c>
      <c r="BI600" s="144" t="n"/>
      <c r="BJ600" s="2" t="n"/>
      <c r="BK600" s="2" t="n"/>
      <c r="BL600" s="2" t="n"/>
      <c r="BM600" s="2" t="n"/>
      <c r="BN600" s="2" t="n"/>
      <c r="BO600" s="2" t="n"/>
      <c r="BP600" s="143" t="n"/>
      <c r="BV600" s="144" t="n"/>
      <c r="DU600" s="144" t="n"/>
      <c r="DV600" s="2" t="n"/>
      <c r="DW600" s="2" t="n"/>
      <c r="DX600" s="2" t="n"/>
      <c r="DY600" s="2" t="n"/>
      <c r="DZ600" s="2" t="n"/>
      <c r="EA600" s="2" t="n"/>
      <c r="EB600" s="2" t="n"/>
      <c r="EC600" s="2" t="n"/>
    </row>
    <row r="601" ht="6.75" customHeight="1" s="118">
      <c r="A601" s="2" t="n"/>
      <c r="B601" s="2" t="n"/>
      <c r="C601" s="2" t="n"/>
      <c r="D601" s="2" t="n"/>
      <c r="E601" s="143" t="n"/>
      <c r="K601" s="144" t="n"/>
      <c r="L601" s="36" t="n"/>
      <c r="M601" s="19" t="n"/>
      <c r="N601" s="19" t="n"/>
      <c r="O601" s="19" t="n"/>
      <c r="P601" s="179">
        <f>設定!$B$6</f>
        <v/>
      </c>
      <c r="S601" s="11" t="n"/>
      <c r="T601" s="11" t="n"/>
      <c r="U601" s="179">
        <f>設定!$B$7</f>
        <v/>
      </c>
      <c r="W601" s="11" t="n"/>
      <c r="X601" s="12" t="n"/>
      <c r="Y601" s="143" t="n"/>
      <c r="BI601" s="144" t="n"/>
      <c r="BJ601" s="2" t="n"/>
      <c r="BK601" s="2" t="n"/>
      <c r="BL601" s="2" t="n"/>
      <c r="BM601" s="2" t="n"/>
      <c r="BN601" s="2" t="n"/>
      <c r="BO601" s="2" t="n"/>
      <c r="BP601" s="143" t="n"/>
      <c r="BV601" s="144" t="n"/>
      <c r="DU601" s="144" t="n"/>
      <c r="DV601" s="2" t="n"/>
      <c r="DW601" s="2" t="n"/>
      <c r="DX601" s="2" t="n"/>
      <c r="DY601" s="2" t="n"/>
      <c r="DZ601" s="2" t="n"/>
      <c r="EA601" s="2" t="n"/>
      <c r="EB601" s="2" t="n"/>
      <c r="EC601" s="2" t="n"/>
    </row>
    <row r="602" ht="6.75" customHeight="1" s="118">
      <c r="A602" s="2" t="n"/>
      <c r="B602" s="2" t="n"/>
      <c r="C602" s="2" t="n"/>
      <c r="D602" s="2" t="n"/>
      <c r="E602" s="143" t="n"/>
      <c r="K602" s="144" t="n"/>
      <c r="L602" s="92" t="inlineStr">
        <is>
          <t>令和</t>
        </is>
      </c>
      <c r="S602" s="52" t="inlineStr">
        <is>
          <t>年</t>
        </is>
      </c>
      <c r="W602" s="53" t="inlineStr">
        <is>
          <t>月</t>
        </is>
      </c>
      <c r="X602" s="144" t="n"/>
      <c r="Y602" s="143" t="n"/>
      <c r="BI602" s="144" t="n"/>
      <c r="BJ602" s="2" t="n"/>
      <c r="BK602" s="2" t="n"/>
      <c r="BL602" s="2" t="n"/>
      <c r="BM602" s="2" t="n"/>
      <c r="BN602" s="2" t="n"/>
      <c r="BO602" s="2" t="n"/>
      <c r="BP602" s="143" t="n"/>
      <c r="BV602" s="144" t="n"/>
      <c r="DU602" s="144" t="n"/>
      <c r="DV602" s="2" t="n"/>
      <c r="DW602" s="2" t="n"/>
      <c r="DX602" s="2" t="n"/>
      <c r="DY602" s="2" t="n"/>
      <c r="DZ602" s="2" t="n"/>
      <c r="EA602" s="2" t="n"/>
      <c r="EB602" s="2" t="n"/>
      <c r="EC602" s="2" t="n"/>
    </row>
    <row r="603" ht="6.75" customHeight="1" s="118">
      <c r="A603" s="2" t="n"/>
      <c r="B603" s="2" t="n"/>
      <c r="C603" s="2" t="n"/>
      <c r="D603" s="2" t="n"/>
      <c r="E603" s="143" t="n"/>
      <c r="K603" s="144" t="n"/>
      <c r="L603" s="143" t="n"/>
      <c r="X603" s="144" t="n"/>
      <c r="Y603" s="143" t="n"/>
      <c r="AW603" s="75" t="inlineStr">
        <is>
          <t>卒業</t>
        </is>
      </c>
      <c r="BI603" s="144" t="n"/>
      <c r="BJ603" s="2" t="n"/>
      <c r="BK603" s="2" t="n"/>
      <c r="BL603" s="2" t="n"/>
      <c r="BM603" s="2" t="n"/>
      <c r="BN603" s="2" t="n"/>
      <c r="BO603" s="2" t="n"/>
      <c r="BP603" s="143" t="n"/>
      <c r="BV603" s="144" t="n"/>
      <c r="DU603" s="144" t="n"/>
      <c r="DV603" s="2" t="n"/>
      <c r="DW603" s="2" t="n"/>
      <c r="DX603" s="2" t="n"/>
      <c r="DY603" s="2" t="n"/>
      <c r="DZ603" s="2" t="n"/>
      <c r="EA603" s="2" t="n"/>
      <c r="EB603" s="2" t="n"/>
      <c r="EC603" s="2" t="n"/>
    </row>
    <row r="604" ht="6.75" customHeight="1" s="118">
      <c r="A604" s="2" t="n"/>
      <c r="B604" s="2" t="n"/>
      <c r="C604" s="2" t="n"/>
      <c r="D604" s="2" t="n"/>
      <c r="E604" s="143" t="n"/>
      <c r="K604" s="144" t="n"/>
      <c r="L604" s="36" t="n"/>
      <c r="M604" s="19" t="n"/>
      <c r="N604" s="19" t="n"/>
      <c r="O604" s="19" t="n"/>
      <c r="P604" s="19" t="n"/>
      <c r="Q604" s="19" t="n"/>
      <c r="R604" s="19" t="n"/>
      <c r="S604" s="19" t="n"/>
      <c r="T604" s="19" t="n"/>
      <c r="U604" s="19" t="n"/>
      <c r="V604" s="19" t="n"/>
      <c r="W604" s="19" t="n"/>
      <c r="X604" s="37" t="n"/>
      <c r="Y604" s="143" t="n"/>
      <c r="BI604" s="144" t="n"/>
      <c r="BJ604" s="2" t="n"/>
      <c r="BK604" s="2" t="n"/>
      <c r="BL604" s="2" t="n"/>
      <c r="BM604" s="2" t="n"/>
      <c r="BN604" s="2" t="n"/>
      <c r="BO604" s="2" t="n"/>
      <c r="BP604" s="143" t="n"/>
      <c r="BV604" s="144" t="n"/>
      <c r="DU604" s="144" t="n"/>
      <c r="DV604" s="2" t="n"/>
      <c r="DW604" s="2" t="n"/>
      <c r="DX604" s="2" t="n"/>
      <c r="DY604" s="2" t="n"/>
      <c r="DZ604" s="2" t="n"/>
      <c r="EA604" s="2" t="n"/>
      <c r="EB604" s="2" t="n"/>
      <c r="EC604" s="2" t="n"/>
    </row>
    <row r="605" ht="6.75" customHeight="1" s="118">
      <c r="A605" s="2" t="n"/>
      <c r="B605" s="2" t="n"/>
      <c r="C605" s="2" t="n"/>
      <c r="D605" s="2" t="n"/>
      <c r="E605" s="143" t="n"/>
      <c r="K605" s="144" t="n"/>
      <c r="L605" s="36" t="n"/>
      <c r="M605" s="19" t="n"/>
      <c r="N605" s="19" t="n"/>
      <c r="O605" s="19" t="n"/>
      <c r="P605" s="19" t="n"/>
      <c r="Q605" s="19" t="n"/>
      <c r="R605" s="19" t="n"/>
      <c r="S605" s="19" t="n"/>
      <c r="T605" s="19" t="n"/>
      <c r="U605" s="19" t="n"/>
      <c r="V605" s="19" t="n"/>
      <c r="W605" s="19" t="n"/>
      <c r="X605" s="37" t="n"/>
      <c r="Y605" s="143" t="n"/>
      <c r="BI605" s="144" t="n"/>
      <c r="BJ605" s="2" t="n"/>
      <c r="BK605" s="2" t="n"/>
      <c r="BL605" s="2" t="n"/>
      <c r="BM605" s="2" t="n"/>
      <c r="BN605" s="2" t="n"/>
      <c r="BO605" s="2" t="n"/>
      <c r="BP605" s="143" t="n"/>
      <c r="BV605" s="144" t="n"/>
      <c r="DU605" s="144" t="n"/>
      <c r="DV605" s="2" t="n"/>
      <c r="DW605" s="2" t="n"/>
      <c r="DX605" s="2" t="n"/>
      <c r="DY605" s="2" t="n"/>
      <c r="DZ605" s="2" t="n"/>
      <c r="EA605" s="2" t="n"/>
      <c r="EB605" s="2" t="n"/>
      <c r="EC605" s="2" t="n"/>
    </row>
    <row r="606" ht="6.75" customHeight="1" s="118">
      <c r="A606" s="2" t="n"/>
      <c r="B606" s="2" t="n"/>
      <c r="C606" s="2" t="n"/>
      <c r="D606" s="2" t="n"/>
      <c r="E606" s="146" t="n"/>
      <c r="F606" s="147" t="n"/>
      <c r="G606" s="147" t="n"/>
      <c r="H606" s="147" t="n"/>
      <c r="I606" s="147" t="n"/>
      <c r="J606" s="147" t="n"/>
      <c r="K606" s="148" t="n"/>
      <c r="L606" s="38" t="n"/>
      <c r="M606" s="20" t="n"/>
      <c r="N606" s="20" t="n"/>
      <c r="O606" s="20" t="n"/>
      <c r="P606" s="20" t="n"/>
      <c r="Q606" s="20" t="n"/>
      <c r="R606" s="20" t="n"/>
      <c r="S606" s="20" t="n"/>
      <c r="T606" s="20" t="n"/>
      <c r="U606" s="20" t="n"/>
      <c r="V606" s="20" t="n"/>
      <c r="W606" s="20" t="n"/>
      <c r="X606" s="39" t="n"/>
      <c r="Y606" s="16" t="n"/>
      <c r="Z606" s="14" t="n"/>
      <c r="AA606" s="14" t="n"/>
      <c r="AB606" s="14" t="n"/>
      <c r="AC606" s="14" t="n"/>
      <c r="AD606" s="14" t="n"/>
      <c r="AE606" s="14" t="n"/>
      <c r="AF606" s="14" t="n"/>
      <c r="AG606" s="14" t="n"/>
      <c r="AH606" s="14" t="n"/>
      <c r="AI606" s="14" t="n"/>
      <c r="AJ606" s="14" t="n"/>
      <c r="AK606" s="14" t="n"/>
      <c r="AL606" s="14" t="n"/>
      <c r="AM606" s="14" t="n"/>
      <c r="AN606" s="14" t="n"/>
      <c r="AO606" s="14" t="n"/>
      <c r="AP606" s="14" t="n"/>
      <c r="AQ606" s="14" t="n"/>
      <c r="AR606" s="14" t="n"/>
      <c r="AS606" s="14" t="n"/>
      <c r="AT606" s="14" t="n"/>
      <c r="AU606" s="14" t="n"/>
      <c r="AV606" s="14" t="n"/>
      <c r="AW606" s="147" t="n"/>
      <c r="AX606" s="147" t="n"/>
      <c r="AY606" s="147" t="n"/>
      <c r="AZ606" s="147" t="n"/>
      <c r="BA606" s="147" t="n"/>
      <c r="BB606" s="147" t="n"/>
      <c r="BC606" s="147" t="n"/>
      <c r="BD606" s="147" t="n"/>
      <c r="BE606" s="147" t="n"/>
      <c r="BF606" s="147" t="n"/>
      <c r="BG606" s="147" t="n"/>
      <c r="BH606" s="147" t="n"/>
      <c r="BI606" s="148" t="n"/>
      <c r="BJ606" s="2" t="n"/>
      <c r="BK606" s="2" t="n"/>
      <c r="BL606" s="2" t="n"/>
      <c r="BM606" s="2" t="n"/>
      <c r="BN606" s="2" t="n"/>
      <c r="BO606" s="2" t="n"/>
      <c r="BP606" s="143" t="n"/>
      <c r="BV606" s="144" t="n"/>
      <c r="DU606" s="144" t="n"/>
      <c r="DV606" s="2" t="n"/>
      <c r="DW606" s="2" t="n"/>
      <c r="DX606" s="2" t="n"/>
      <c r="DY606" s="2" t="n"/>
      <c r="DZ606" s="2" t="n"/>
      <c r="EA606" s="2" t="n"/>
      <c r="EB606" s="2" t="n"/>
      <c r="EC606" s="2" t="n"/>
    </row>
    <row r="607" ht="6.75" customHeight="1" s="118">
      <c r="A607" s="2" t="n"/>
      <c r="B607" s="2" t="n"/>
      <c r="C607" s="2" t="n"/>
      <c r="D607" s="2" t="n"/>
      <c r="E607" s="40" t="n"/>
      <c r="F607" s="40" t="n"/>
      <c r="G607" s="40" t="n"/>
      <c r="H607" s="40" t="n"/>
      <c r="I607" s="40" t="n"/>
      <c r="J607" s="40" t="n"/>
      <c r="K607" s="40" t="n"/>
      <c r="L607" s="18" t="n"/>
      <c r="M607" s="18" t="n"/>
      <c r="N607" s="18" t="n"/>
      <c r="O607" s="18" t="n"/>
      <c r="P607" s="18" t="n"/>
      <c r="Q607" s="18" t="n"/>
      <c r="R607" s="18" t="n"/>
      <c r="S607" s="76" t="n"/>
      <c r="T607" s="140" t="n"/>
      <c r="U607" s="17" t="n"/>
      <c r="V607" s="17" t="n"/>
      <c r="W607" s="76" t="n"/>
      <c r="X607" s="140" t="n"/>
      <c r="Y607" s="5" t="n"/>
      <c r="Z607" s="5" t="n"/>
      <c r="AA607" s="5" t="n"/>
      <c r="AB607" s="5" t="n"/>
      <c r="AC607" s="5" t="n"/>
      <c r="AD607" s="5" t="n"/>
      <c r="AE607" s="5" t="n"/>
      <c r="AF607" s="5" t="n"/>
      <c r="AG607" s="5" t="n"/>
      <c r="AH607" s="5" t="n"/>
      <c r="AI607" s="5" t="n"/>
      <c r="AJ607" s="5" t="n"/>
      <c r="AK607" s="5" t="n"/>
      <c r="AL607" s="5" t="n"/>
      <c r="AM607" s="5" t="n"/>
      <c r="AN607" s="5" t="n"/>
      <c r="AO607" s="5" t="n"/>
      <c r="AP607" s="5" t="n"/>
      <c r="AQ607" s="5" t="n"/>
      <c r="AR607" s="5" t="n"/>
      <c r="AS607" s="5" t="n"/>
      <c r="AT607" s="5" t="n"/>
      <c r="AU607" s="5" t="n"/>
      <c r="AV607" s="5" t="n"/>
      <c r="AW607" s="5" t="n"/>
      <c r="AX607" s="5" t="n"/>
      <c r="AY607" s="5" t="n"/>
      <c r="AZ607" s="5" t="n"/>
      <c r="BA607" s="5" t="n"/>
      <c r="BB607" s="5" t="n"/>
      <c r="BC607" s="5" t="n"/>
      <c r="BD607" s="5" t="n"/>
      <c r="BE607" s="5" t="n"/>
      <c r="BF607" s="5" t="n"/>
      <c r="BG607" s="5" t="n"/>
      <c r="BH607" s="5" t="n"/>
      <c r="BI607" s="5" t="n"/>
      <c r="BJ607" s="2" t="n"/>
      <c r="BK607" s="2" t="n"/>
      <c r="BL607" s="2" t="n"/>
      <c r="BM607" s="2" t="n"/>
      <c r="BN607" s="2" t="n"/>
      <c r="BO607" s="2" t="n"/>
      <c r="BP607" s="143" t="n"/>
      <c r="BV607" s="144" t="n"/>
      <c r="DU607" s="144" t="n"/>
      <c r="DV607" s="2" t="n"/>
      <c r="DW607" s="2" t="n"/>
      <c r="DX607" s="2" t="n"/>
      <c r="DY607" s="2" t="n"/>
      <c r="DZ607" s="2" t="n"/>
      <c r="EA607" s="2" t="n"/>
      <c r="EB607" s="2" t="n"/>
      <c r="EC607" s="2" t="n"/>
    </row>
    <row r="608" ht="6.75" customHeight="1" s="118">
      <c r="A608" s="2" t="n"/>
      <c r="B608" s="2" t="n"/>
      <c r="C608" s="2" t="n"/>
      <c r="D608" s="2" t="n"/>
      <c r="E608" s="41" t="n"/>
      <c r="F608" s="41" t="n"/>
      <c r="G608" s="41" t="n"/>
      <c r="H608" s="41" t="n"/>
      <c r="I608" s="41" t="n"/>
      <c r="J608" s="41" t="n"/>
      <c r="K608" s="41" t="n"/>
      <c r="L608" s="19" t="n"/>
      <c r="M608" s="19" t="n"/>
      <c r="N608" s="19" t="n"/>
      <c r="O608" s="19" t="n"/>
      <c r="P608" s="19" t="n"/>
      <c r="Q608" s="19" t="n"/>
      <c r="R608" s="19" t="n"/>
      <c r="U608" s="11" t="n"/>
      <c r="V608" s="11" t="n"/>
      <c r="Y608" s="2" t="n"/>
      <c r="Z608" s="2" t="n"/>
      <c r="AA608" s="2" t="n"/>
      <c r="AB608" s="2" t="n"/>
      <c r="AC608" s="2" t="n"/>
      <c r="AD608" s="2" t="n"/>
      <c r="AE608" s="2" t="n"/>
      <c r="AF608" s="2" t="n"/>
      <c r="AG608" s="2" t="n"/>
      <c r="AH608" s="2" t="n"/>
      <c r="AI608" s="2" t="n"/>
      <c r="AJ608" s="2" t="n"/>
      <c r="AK608" s="2" t="n"/>
      <c r="AL608" s="2" t="n"/>
      <c r="AM608" s="2" t="n"/>
      <c r="AN608" s="2" t="n"/>
      <c r="AO608" s="2" t="n"/>
      <c r="AP608" s="2" t="n"/>
      <c r="AQ608" s="2" t="n"/>
      <c r="AR608" s="2" t="n"/>
      <c r="AS608" s="2" t="n"/>
      <c r="AT608" s="2" t="n"/>
      <c r="AU608" s="2" t="n"/>
      <c r="AV608" s="2" t="n"/>
      <c r="AW608" s="2" t="n"/>
      <c r="AX608" s="2" t="n"/>
      <c r="AY608" s="2" t="n"/>
      <c r="AZ608" s="2" t="n"/>
      <c r="BA608" s="2" t="n"/>
      <c r="BB608" s="2" t="n"/>
      <c r="BC608" s="2" t="n"/>
      <c r="BD608" s="2" t="n"/>
      <c r="BE608" s="2" t="n"/>
      <c r="BF608" s="2" t="n"/>
      <c r="BG608" s="2" t="n"/>
      <c r="BH608" s="2" t="n"/>
      <c r="BI608" s="2" t="n"/>
      <c r="BJ608" s="2" t="n"/>
      <c r="BK608" s="2" t="n"/>
      <c r="BL608" s="2" t="n"/>
      <c r="BM608" s="2" t="n"/>
      <c r="BN608" s="2" t="n"/>
      <c r="BO608" s="2" t="n"/>
      <c r="BP608" s="143" t="n"/>
      <c r="BV608" s="144" t="n"/>
      <c r="DU608" s="144" t="n"/>
      <c r="DV608" s="2" t="n"/>
      <c r="DW608" s="2" t="n"/>
      <c r="DX608" s="2" t="n"/>
      <c r="DY608" s="2" t="n"/>
      <c r="DZ608" s="2" t="n"/>
      <c r="EA608" s="2" t="n"/>
      <c r="EB608" s="2" t="n"/>
      <c r="EC608" s="2" t="n"/>
    </row>
    <row r="609" ht="9.75" customHeight="1" s="118">
      <c r="A609" s="2" t="n"/>
      <c r="B609" s="2" t="n"/>
      <c r="C609" s="2" t="n"/>
      <c r="D609" s="2" t="n"/>
      <c r="E609" s="42" t="n"/>
      <c r="F609" s="42" t="n"/>
      <c r="G609" s="42" t="n"/>
      <c r="H609" s="42" t="n"/>
      <c r="I609" s="42" t="n"/>
      <c r="J609" s="42" t="n"/>
      <c r="K609" s="42" t="n"/>
      <c r="L609" s="20" t="n"/>
      <c r="M609" s="20" t="n"/>
      <c r="N609" s="20" t="n"/>
      <c r="O609" s="20" t="n"/>
      <c r="P609" s="20" t="n"/>
      <c r="Q609" s="20" t="n"/>
      <c r="R609" s="20" t="n"/>
      <c r="S609" s="20" t="n"/>
      <c r="T609" s="20" t="n"/>
      <c r="U609" s="20" t="n"/>
      <c r="V609" s="20" t="n"/>
      <c r="W609" s="20" t="n"/>
      <c r="X609" s="20" t="n"/>
      <c r="Y609" s="14" t="n"/>
      <c r="Z609" s="14" t="n"/>
      <c r="AA609" s="14" t="n"/>
      <c r="AB609" s="14" t="n"/>
      <c r="AC609" s="14" t="n"/>
      <c r="AD609" s="14" t="n"/>
      <c r="AE609" s="14" t="n"/>
      <c r="AF609" s="14" t="n"/>
      <c r="AG609" s="14" t="n"/>
      <c r="AH609" s="14" t="n"/>
      <c r="AI609" s="14" t="n"/>
      <c r="AJ609" s="14" t="n"/>
      <c r="AK609" s="14" t="n"/>
      <c r="AL609" s="14" t="n"/>
      <c r="AM609" s="14" t="n"/>
      <c r="AN609" s="14" t="n"/>
      <c r="AO609" s="14" t="n"/>
      <c r="AP609" s="14" t="n"/>
      <c r="AQ609" s="14" t="n"/>
      <c r="AR609" s="14" t="n"/>
      <c r="AS609" s="14" t="n"/>
      <c r="AT609" s="14" t="n"/>
      <c r="AU609" s="14" t="n"/>
      <c r="AV609" s="14" t="n"/>
      <c r="AW609" s="14" t="n"/>
      <c r="AX609" s="14" t="n"/>
      <c r="AY609" s="14" t="n"/>
      <c r="AZ609" s="14" t="n"/>
      <c r="BA609" s="14" t="n"/>
      <c r="BB609" s="14" t="n"/>
      <c r="BC609" s="14" t="n"/>
      <c r="BD609" s="14" t="n"/>
      <c r="BE609" s="14" t="n"/>
      <c r="BF609" s="14" t="n"/>
      <c r="BG609" s="14" t="n"/>
      <c r="BH609" s="14" t="n"/>
      <c r="BI609" s="14" t="n"/>
      <c r="BJ609" s="2" t="n"/>
      <c r="BK609" s="2" t="n"/>
      <c r="BL609" s="2" t="n"/>
      <c r="BM609" s="2" t="n"/>
      <c r="BN609" s="2" t="n"/>
      <c r="BO609" s="2" t="n"/>
      <c r="BP609" s="143" t="n"/>
      <c r="BV609" s="144" t="n"/>
      <c r="DU609" s="144" t="n"/>
      <c r="DV609" s="2" t="n"/>
      <c r="DW609" s="2" t="n"/>
      <c r="DX609" s="2" t="n"/>
      <c r="DY609" s="2" t="n"/>
      <c r="DZ609" s="2" t="n"/>
      <c r="EA609" s="2" t="n"/>
      <c r="EB609" s="2" t="n"/>
      <c r="EC609" s="2" t="n"/>
    </row>
    <row r="610" ht="6.75" customHeight="1" s="118">
      <c r="A610" s="2" t="n"/>
      <c r="B610" s="2" t="n"/>
      <c r="C610" s="2" t="n"/>
      <c r="D610" s="2" t="n"/>
      <c r="E610" s="180" t="inlineStr">
        <is>
          <t>職　歴</t>
        </is>
      </c>
      <c r="K610" s="144" t="n"/>
      <c r="L610" s="54" t="inlineStr">
        <is>
          <t>平成</t>
        </is>
      </c>
      <c r="M610" s="140" t="n"/>
      <c r="N610" s="140" t="n"/>
      <c r="O610" s="140" t="n"/>
      <c r="P610" s="19" t="n"/>
      <c r="Q610" s="19" t="n"/>
      <c r="R610" s="19" t="n"/>
      <c r="S610" s="19" t="n"/>
      <c r="T610" s="19" t="n"/>
      <c r="U610" s="19" t="n"/>
      <c r="V610" s="19" t="n"/>
      <c r="W610" s="19" t="n"/>
      <c r="X610" s="37" t="n"/>
      <c r="Y610" s="171">
        <f>計算!$AD$9</f>
        <v/>
      </c>
      <c r="BI610" s="144" t="n"/>
      <c r="BJ610" s="2" t="n"/>
      <c r="BK610" s="2" t="n"/>
      <c r="BL610" s="2" t="n"/>
      <c r="BM610" s="2" t="n"/>
      <c r="BN610" s="2" t="n"/>
      <c r="BO610" s="2" t="n"/>
      <c r="BP610" s="143" t="n"/>
      <c r="BV610" s="144" t="n"/>
      <c r="DU610" s="144" t="n"/>
      <c r="DV610" s="2" t="n"/>
      <c r="DW610" s="2" t="n"/>
      <c r="DX610" s="2" t="n"/>
      <c r="DY610" s="2" t="n"/>
      <c r="DZ610" s="2" t="n"/>
      <c r="EA610" s="2" t="n"/>
      <c r="EB610" s="2" t="n"/>
      <c r="EC610" s="2" t="n"/>
    </row>
    <row r="611" ht="6.75" customHeight="1" s="118">
      <c r="A611" s="2" t="n"/>
      <c r="B611" s="2" t="n"/>
      <c r="C611" s="2" t="n"/>
      <c r="D611" s="2" t="n"/>
      <c r="E611" s="143" t="n"/>
      <c r="K611" s="144" t="n"/>
      <c r="L611" s="143" t="n"/>
      <c r="P611" s="19" t="n"/>
      <c r="Q611" s="19" t="n"/>
      <c r="R611" s="19" t="n"/>
      <c r="S611" s="19" t="n"/>
      <c r="T611" s="19" t="n"/>
      <c r="U611" s="19" t="n"/>
      <c r="V611" s="19" t="n"/>
      <c r="W611" s="19" t="n"/>
      <c r="X611" s="37" t="n"/>
      <c r="Y611" s="143" t="n"/>
      <c r="BI611" s="144" t="n"/>
      <c r="BJ611" s="2" t="n"/>
      <c r="BK611" s="2" t="n"/>
      <c r="BL611" s="2" t="n"/>
      <c r="BM611" s="2" t="n"/>
      <c r="BN611" s="2" t="n"/>
      <c r="BO611" s="2" t="n"/>
      <c r="BP611" s="143" t="n"/>
      <c r="BV611" s="144" t="n"/>
      <c r="DU611" s="144" t="n"/>
      <c r="DV611" s="2" t="n"/>
      <c r="DW611" s="2" t="n"/>
      <c r="DX611" s="2" t="n"/>
      <c r="DY611" s="2" t="n"/>
      <c r="DZ611" s="2" t="n"/>
      <c r="EA611" s="2" t="n"/>
      <c r="EB611" s="2" t="n"/>
      <c r="EC611" s="2" t="n"/>
    </row>
    <row r="612" ht="6.75" customHeight="1" s="118">
      <c r="A612" s="2" t="n"/>
      <c r="B612" s="2" t="n"/>
      <c r="C612" s="2" t="n"/>
      <c r="D612" s="2" t="n"/>
      <c r="E612" s="143" t="n"/>
      <c r="K612" s="144" t="n"/>
      <c r="L612" s="143" t="n"/>
      <c r="P612" s="179">
        <f>計算!$AB$9</f>
        <v/>
      </c>
      <c r="S612" s="52" t="inlineStr">
        <is>
          <t>年</t>
        </is>
      </c>
      <c r="U612" s="179">
        <f>計算!$AC$9</f>
        <v/>
      </c>
      <c r="W612" s="53" t="inlineStr">
        <is>
          <t>月</t>
        </is>
      </c>
      <c r="X612" s="144" t="n"/>
      <c r="Y612" s="143" t="n"/>
      <c r="BI612" s="144" t="n"/>
      <c r="BJ612" s="2" t="n"/>
      <c r="BK612" s="2" t="n"/>
      <c r="BL612" s="2" t="n"/>
      <c r="BM612" s="2" t="n"/>
      <c r="BN612" s="2" t="n"/>
      <c r="BO612" s="2" t="n"/>
      <c r="BP612" s="143" t="n"/>
      <c r="BV612" s="144" t="n"/>
      <c r="DU612" s="144" t="n"/>
      <c r="DV612" s="2" t="n"/>
      <c r="DW612" s="2" t="n"/>
      <c r="DX612" s="2" t="n"/>
      <c r="DY612" s="2" t="n"/>
      <c r="DZ612" s="2" t="n"/>
      <c r="EA612" s="2" t="n"/>
      <c r="EB612" s="2" t="n"/>
      <c r="EC612" s="2" t="n"/>
    </row>
    <row r="613" ht="6.75" customHeight="1" s="118">
      <c r="A613" s="2" t="n"/>
      <c r="B613" s="2" t="n"/>
      <c r="C613" s="2" t="n"/>
      <c r="D613" s="2" t="n"/>
      <c r="E613" s="143" t="n"/>
      <c r="K613" s="144" t="n"/>
      <c r="L613" s="49" t="inlineStr">
        <is>
          <t>令和</t>
        </is>
      </c>
      <c r="X613" s="144" t="n"/>
      <c r="Y613" s="143" t="n"/>
      <c r="BI613" s="144" t="n"/>
      <c r="BJ613" s="2" t="n"/>
      <c r="BK613" s="2" t="n"/>
      <c r="BL613" s="2" t="n"/>
      <c r="BM613" s="2" t="n"/>
      <c r="BN613" s="2" t="n"/>
      <c r="BO613" s="2" t="n"/>
      <c r="BP613" s="143" t="n"/>
      <c r="BV613" s="144" t="n"/>
      <c r="DU613" s="144" t="n"/>
      <c r="DV613" s="2" t="n"/>
      <c r="DW613" s="2" t="n"/>
      <c r="DX613" s="2" t="n"/>
      <c r="DY613" s="2" t="n"/>
      <c r="DZ613" s="2" t="n"/>
      <c r="EA613" s="2" t="n"/>
      <c r="EB613" s="2" t="n"/>
      <c r="EC613" s="2" t="n"/>
    </row>
    <row r="614" ht="6.75" customHeight="1" s="118">
      <c r="A614" s="2" t="n"/>
      <c r="B614" s="2" t="n"/>
      <c r="C614" s="2" t="n"/>
      <c r="D614" s="2" t="n"/>
      <c r="E614" s="143" t="n"/>
      <c r="K614" s="144" t="n"/>
      <c r="L614" s="143" t="n"/>
      <c r="P614" s="19" t="n"/>
      <c r="Q614" s="19" t="n"/>
      <c r="R614" s="19" t="n"/>
      <c r="S614" s="19" t="n"/>
      <c r="T614" s="19" t="n"/>
      <c r="U614" s="19" t="n"/>
      <c r="V614" s="19" t="n"/>
      <c r="W614" s="19" t="n"/>
      <c r="X614" s="37" t="n"/>
      <c r="Y614" s="143" t="n"/>
      <c r="BI614" s="144" t="n"/>
      <c r="BJ614" s="2" t="n"/>
      <c r="BK614" s="2" t="n"/>
      <c r="BL614" s="2" t="n"/>
      <c r="BM614" s="2" t="n"/>
      <c r="BN614" s="2" t="n"/>
      <c r="BO614" s="2" t="n"/>
      <c r="BP614" s="143" t="n"/>
      <c r="BV614" s="144" t="n"/>
      <c r="DU614" s="144" t="n"/>
      <c r="DV614" s="2" t="n"/>
      <c r="DW614" s="2" t="n"/>
      <c r="DX614" s="2" t="n"/>
      <c r="DY614" s="2" t="n"/>
      <c r="DZ614" s="2" t="n"/>
      <c r="EA614" s="2" t="n"/>
      <c r="EB614" s="2" t="n"/>
      <c r="EC614" s="2" t="n"/>
    </row>
    <row r="615" ht="5.25" customHeight="1" s="118">
      <c r="A615" s="2" t="n"/>
      <c r="B615" s="2" t="n"/>
      <c r="C615" s="2" t="n"/>
      <c r="D615" s="2" t="n"/>
      <c r="E615" s="143" t="n"/>
      <c r="K615" s="144" t="n"/>
      <c r="L615" s="146" t="n"/>
      <c r="M615" s="147" t="n"/>
      <c r="N615" s="147" t="n"/>
      <c r="O615" s="147" t="n"/>
      <c r="P615" s="20" t="n"/>
      <c r="Q615" s="20" t="n"/>
      <c r="R615" s="20" t="n"/>
      <c r="S615" s="20" t="n"/>
      <c r="T615" s="20" t="n"/>
      <c r="U615" s="20" t="n"/>
      <c r="V615" s="20" t="n"/>
      <c r="W615" s="20" t="n"/>
      <c r="X615" s="39" t="n"/>
      <c r="Y615" s="146" t="n"/>
      <c r="Z615" s="147" t="n"/>
      <c r="AA615" s="147" t="n"/>
      <c r="AB615" s="147" t="n"/>
      <c r="AC615" s="147" t="n"/>
      <c r="AD615" s="147" t="n"/>
      <c r="AE615" s="147" t="n"/>
      <c r="AF615" s="147" t="n"/>
      <c r="AG615" s="147" t="n"/>
      <c r="AH615" s="147" t="n"/>
      <c r="AI615" s="147" t="n"/>
      <c r="AJ615" s="147" t="n"/>
      <c r="AK615" s="147" t="n"/>
      <c r="AL615" s="147" t="n"/>
      <c r="AM615" s="147" t="n"/>
      <c r="AN615" s="147" t="n"/>
      <c r="AO615" s="147" t="n"/>
      <c r="AP615" s="147" t="n"/>
      <c r="AQ615" s="147" t="n"/>
      <c r="AR615" s="147" t="n"/>
      <c r="AS615" s="147" t="n"/>
      <c r="AT615" s="147" t="n"/>
      <c r="AU615" s="147" t="n"/>
      <c r="AV615" s="147" t="n"/>
      <c r="AW615" s="147" t="n"/>
      <c r="AX615" s="147" t="n"/>
      <c r="AY615" s="147" t="n"/>
      <c r="AZ615" s="147" t="n"/>
      <c r="BA615" s="147" t="n"/>
      <c r="BB615" s="147" t="n"/>
      <c r="BC615" s="147" t="n"/>
      <c r="BD615" s="147" t="n"/>
      <c r="BE615" s="147" t="n"/>
      <c r="BF615" s="147" t="n"/>
      <c r="BG615" s="147" t="n"/>
      <c r="BH615" s="147" t="n"/>
      <c r="BI615" s="148" t="n"/>
      <c r="BJ615" s="2" t="n"/>
      <c r="BK615" s="2" t="n"/>
      <c r="BL615" s="2" t="n"/>
      <c r="BM615" s="2" t="n"/>
      <c r="BN615" s="2" t="n"/>
      <c r="BO615" s="2" t="n"/>
      <c r="BP615" s="143" t="n"/>
      <c r="BV615" s="144" t="n"/>
      <c r="DU615" s="144" t="n"/>
      <c r="DV615" s="2" t="n"/>
      <c r="DW615" s="2" t="n"/>
      <c r="DX615" s="2" t="n"/>
      <c r="DY615" s="2" t="n"/>
      <c r="DZ615" s="2" t="n"/>
      <c r="EA615" s="2" t="n"/>
      <c r="EB615" s="2" t="n"/>
      <c r="EC615" s="2" t="n"/>
    </row>
    <row r="616" ht="6.75" customHeight="1" s="118">
      <c r="A616" s="2" t="n"/>
      <c r="B616" s="2" t="n"/>
      <c r="C616" s="2" t="n"/>
      <c r="D616" s="2" t="n"/>
      <c r="E616" s="143" t="n"/>
      <c r="K616" s="144" t="n"/>
      <c r="L616" s="54" t="inlineStr">
        <is>
          <t>平成</t>
        </is>
      </c>
      <c r="M616" s="140" t="n"/>
      <c r="N616" s="140" t="n"/>
      <c r="O616" s="140" t="n"/>
      <c r="P616" s="18" t="n"/>
      <c r="Q616" s="18" t="n"/>
      <c r="R616" s="18" t="n"/>
      <c r="S616" s="18" t="n"/>
      <c r="T616" s="18" t="n"/>
      <c r="U616" s="18" t="n"/>
      <c r="V616" s="18" t="n"/>
      <c r="W616" s="18" t="n"/>
      <c r="X616" s="35" t="n"/>
      <c r="Y616" s="171">
        <f>計算!$AG$9</f>
        <v/>
      </c>
      <c r="BI616" s="144" t="n"/>
      <c r="BJ616" s="2" t="n"/>
      <c r="BK616" s="2" t="n"/>
      <c r="BL616" s="2" t="n"/>
      <c r="BM616" s="2" t="n"/>
      <c r="BN616" s="2" t="n"/>
      <c r="BO616" s="2" t="n"/>
      <c r="BP616" s="143" t="n"/>
      <c r="BV616" s="144" t="n"/>
      <c r="DU616" s="144" t="n"/>
      <c r="DV616" s="2" t="n"/>
      <c r="DW616" s="2" t="n"/>
      <c r="DX616" s="2" t="n"/>
      <c r="DY616" s="2" t="n"/>
      <c r="DZ616" s="2" t="n"/>
      <c r="EA616" s="2" t="n"/>
      <c r="EB616" s="2" t="n"/>
      <c r="EC616" s="2" t="n"/>
    </row>
    <row r="617" ht="6.75" customHeight="1" s="118">
      <c r="A617" s="2" t="n"/>
      <c r="B617" s="2" t="n"/>
      <c r="C617" s="2" t="n"/>
      <c r="D617" s="2" t="n"/>
      <c r="E617" s="143" t="n"/>
      <c r="K617" s="144" t="n"/>
      <c r="L617" s="143" t="n"/>
      <c r="P617" s="19" t="n"/>
      <c r="Q617" s="19" t="n"/>
      <c r="R617" s="19" t="n"/>
      <c r="S617" s="19" t="n"/>
      <c r="T617" s="19" t="n"/>
      <c r="U617" s="19" t="n"/>
      <c r="V617" s="19" t="n"/>
      <c r="W617" s="19" t="n"/>
      <c r="X617" s="37" t="n"/>
      <c r="Y617" s="143" t="n"/>
      <c r="BI617" s="144" t="n"/>
      <c r="BJ617" s="2" t="n"/>
      <c r="BK617" s="2" t="n"/>
      <c r="BL617" s="2" t="n"/>
      <c r="BM617" s="2" t="n"/>
      <c r="BN617" s="2" t="n"/>
      <c r="BO617" s="2" t="n"/>
      <c r="BP617" s="143" t="n"/>
      <c r="BV617" s="144" t="n"/>
      <c r="DU617" s="144" t="n"/>
      <c r="DV617" s="2" t="n"/>
      <c r="DW617" s="2" t="n"/>
      <c r="DX617" s="2" t="n"/>
      <c r="DY617" s="2" t="n"/>
      <c r="DZ617" s="2" t="n"/>
      <c r="EA617" s="2" t="n"/>
      <c r="EB617" s="2" t="n"/>
      <c r="EC617" s="2" t="n"/>
    </row>
    <row r="618" ht="6.75" customHeight="1" s="118">
      <c r="A618" s="2" t="n"/>
      <c r="B618" s="2" t="n"/>
      <c r="C618" s="2" t="n"/>
      <c r="D618" s="2" t="n"/>
      <c r="E618" s="143" t="n"/>
      <c r="K618" s="144" t="n"/>
      <c r="L618" s="143" t="n"/>
      <c r="P618" s="179">
        <f>計算!$AE$9</f>
        <v/>
      </c>
      <c r="S618" s="52" t="inlineStr">
        <is>
          <t>年</t>
        </is>
      </c>
      <c r="U618" s="179">
        <f>計算!$AF$9</f>
        <v/>
      </c>
      <c r="W618" s="53" t="inlineStr">
        <is>
          <t>月</t>
        </is>
      </c>
      <c r="X618" s="144" t="n"/>
      <c r="Y618" s="143" t="n"/>
      <c r="BI618" s="144" t="n"/>
      <c r="BJ618" s="2" t="n"/>
      <c r="BK618" s="2" t="n"/>
      <c r="BL618" s="2" t="n"/>
      <c r="BM618" s="2" t="n"/>
      <c r="BN618" s="2" t="n"/>
      <c r="BO618" s="2" t="n"/>
      <c r="BP618" s="143" t="n"/>
      <c r="BV618" s="144" t="n"/>
      <c r="DU618" s="144" t="n"/>
      <c r="DV618" s="2" t="n"/>
      <c r="DW618" s="2" t="n"/>
      <c r="DX618" s="2" t="n"/>
      <c r="DY618" s="2" t="n"/>
      <c r="DZ618" s="2" t="n"/>
      <c r="EA618" s="2" t="n"/>
      <c r="EB618" s="2" t="n"/>
      <c r="EC618" s="2" t="n"/>
    </row>
    <row r="619" ht="6.75" customHeight="1" s="118">
      <c r="A619" s="2" t="n"/>
      <c r="B619" s="2" t="n"/>
      <c r="C619" s="2" t="n"/>
      <c r="D619" s="2" t="n"/>
      <c r="E619" s="143" t="n"/>
      <c r="K619" s="144" t="n"/>
      <c r="L619" s="49" t="inlineStr">
        <is>
          <t>令和</t>
        </is>
      </c>
      <c r="X619" s="144" t="n"/>
      <c r="Y619" s="143" t="n"/>
      <c r="BI619" s="144" t="n"/>
      <c r="BJ619" s="2" t="n"/>
      <c r="BK619" s="2" t="n"/>
      <c r="BL619" s="2" t="n"/>
      <c r="BM619" s="2" t="n"/>
      <c r="BN619" s="2" t="n"/>
      <c r="BO619" s="2" t="n"/>
      <c r="BP619" s="143" t="n"/>
      <c r="BV619" s="144" t="n"/>
      <c r="DU619" s="144" t="n"/>
      <c r="DV619" s="2" t="n"/>
      <c r="DW619" s="2" t="n"/>
      <c r="DX619" s="2" t="n"/>
      <c r="DY619" s="2" t="n"/>
      <c r="DZ619" s="2" t="n"/>
      <c r="EA619" s="2" t="n"/>
      <c r="EB619" s="2" t="n"/>
      <c r="EC619" s="2" t="n"/>
    </row>
    <row r="620" ht="6.75" customHeight="1" s="118">
      <c r="A620" s="2" t="n"/>
      <c r="B620" s="2" t="n"/>
      <c r="C620" s="2" t="n"/>
      <c r="D620" s="2" t="n"/>
      <c r="E620" s="143" t="n"/>
      <c r="K620" s="144" t="n"/>
      <c r="L620" s="143" t="n"/>
      <c r="P620" s="19" t="n"/>
      <c r="Q620" s="19" t="n"/>
      <c r="R620" s="19" t="n"/>
      <c r="S620" s="19" t="n"/>
      <c r="T620" s="19" t="n"/>
      <c r="U620" s="19" t="n"/>
      <c r="V620" s="19" t="n"/>
      <c r="W620" s="19" t="n"/>
      <c r="X620" s="37" t="n"/>
      <c r="Y620" s="143" t="n"/>
      <c r="BI620" s="144" t="n"/>
      <c r="BJ620" s="2" t="n"/>
      <c r="BK620" s="2" t="n"/>
      <c r="BL620" s="2" t="n"/>
      <c r="BM620" s="2" t="n"/>
      <c r="BN620" s="2" t="n"/>
      <c r="BO620" s="2" t="n"/>
      <c r="BP620" s="143" t="n"/>
      <c r="BU620" s="43" t="n"/>
      <c r="BV620" s="44" t="n"/>
      <c r="DU620" s="144" t="n"/>
      <c r="DV620" s="2" t="n"/>
      <c r="DW620" s="2" t="n"/>
      <c r="DX620" s="2" t="n"/>
      <c r="DY620" s="2" t="n"/>
      <c r="DZ620" s="2" t="n"/>
      <c r="EA620" s="2" t="n"/>
      <c r="EB620" s="2" t="n"/>
      <c r="EC620" s="2" t="n"/>
    </row>
    <row r="621" ht="4.5" customHeight="1" s="118">
      <c r="A621" s="2" t="n"/>
      <c r="B621" s="2" t="n"/>
      <c r="C621" s="2" t="n"/>
      <c r="D621" s="2" t="n"/>
      <c r="E621" s="143" t="n"/>
      <c r="K621" s="144" t="n"/>
      <c r="L621" s="146" t="n"/>
      <c r="M621" s="147" t="n"/>
      <c r="N621" s="147" t="n"/>
      <c r="O621" s="147" t="n"/>
      <c r="P621" s="20" t="n"/>
      <c r="Q621" s="20" t="n"/>
      <c r="R621" s="20" t="n"/>
      <c r="S621" s="20" t="n"/>
      <c r="T621" s="20" t="n"/>
      <c r="U621" s="20" t="n"/>
      <c r="V621" s="20" t="n"/>
      <c r="W621" s="20" t="n"/>
      <c r="X621" s="39" t="n"/>
      <c r="Y621" s="146" t="n"/>
      <c r="Z621" s="147" t="n"/>
      <c r="AA621" s="147" t="n"/>
      <c r="AB621" s="147" t="n"/>
      <c r="AC621" s="147" t="n"/>
      <c r="AD621" s="147" t="n"/>
      <c r="AE621" s="147" t="n"/>
      <c r="AF621" s="147" t="n"/>
      <c r="AG621" s="147" t="n"/>
      <c r="AH621" s="147" t="n"/>
      <c r="AI621" s="147" t="n"/>
      <c r="AJ621" s="147" t="n"/>
      <c r="AK621" s="147" t="n"/>
      <c r="AL621" s="147" t="n"/>
      <c r="AM621" s="147" t="n"/>
      <c r="AN621" s="147" t="n"/>
      <c r="AO621" s="147" t="n"/>
      <c r="AP621" s="147" t="n"/>
      <c r="AQ621" s="147" t="n"/>
      <c r="AR621" s="147" t="n"/>
      <c r="AS621" s="147" t="n"/>
      <c r="AT621" s="147" t="n"/>
      <c r="AU621" s="147" t="n"/>
      <c r="AV621" s="147" t="n"/>
      <c r="AW621" s="147" t="n"/>
      <c r="AX621" s="147" t="n"/>
      <c r="AY621" s="147" t="n"/>
      <c r="AZ621" s="147" t="n"/>
      <c r="BA621" s="147" t="n"/>
      <c r="BB621" s="147" t="n"/>
      <c r="BC621" s="147" t="n"/>
      <c r="BD621" s="147" t="n"/>
      <c r="BE621" s="147" t="n"/>
      <c r="BF621" s="147" t="n"/>
      <c r="BG621" s="147" t="n"/>
      <c r="BH621" s="147" t="n"/>
      <c r="BI621" s="148" t="n"/>
      <c r="BJ621" s="2" t="n"/>
      <c r="BK621" s="2" t="n"/>
      <c r="BL621" s="2" t="n"/>
      <c r="BM621" s="2" t="n"/>
      <c r="BN621" s="2" t="n"/>
      <c r="BO621" s="2" t="n"/>
      <c r="BP621" s="146" t="n"/>
      <c r="BQ621" s="147" t="n"/>
      <c r="BR621" s="147" t="n"/>
      <c r="BS621" s="147" t="n"/>
      <c r="BT621" s="147" t="n"/>
      <c r="BU621" s="42" t="n"/>
      <c r="BV621" s="45" t="n"/>
      <c r="BW621" s="147" t="n"/>
      <c r="BX621" s="147" t="n"/>
      <c r="BY621" s="147" t="n"/>
      <c r="BZ621" s="147" t="n"/>
      <c r="CA621" s="147" t="n"/>
      <c r="CB621" s="147" t="n"/>
      <c r="CC621" s="147" t="n"/>
      <c r="CD621" s="147" t="n"/>
      <c r="CE621" s="147" t="n"/>
      <c r="CF621" s="147" t="n"/>
      <c r="CG621" s="147" t="n"/>
      <c r="CH621" s="147" t="n"/>
      <c r="CI621" s="147" t="n"/>
      <c r="CJ621" s="147" t="n"/>
      <c r="CK621" s="147" t="n"/>
      <c r="CL621" s="147" t="n"/>
      <c r="CM621" s="147" t="n"/>
      <c r="CN621" s="147" t="n"/>
      <c r="CO621" s="147" t="n"/>
      <c r="CP621" s="147" t="n"/>
      <c r="CQ621" s="147" t="n"/>
      <c r="CR621" s="147" t="n"/>
      <c r="CS621" s="147" t="n"/>
      <c r="CT621" s="147" t="n"/>
      <c r="CU621" s="147" t="n"/>
      <c r="CV621" s="147" t="n"/>
      <c r="CW621" s="147" t="n"/>
      <c r="CX621" s="147" t="n"/>
      <c r="CY621" s="147" t="n"/>
      <c r="CZ621" s="147" t="n"/>
      <c r="DA621" s="147" t="n"/>
      <c r="DB621" s="147" t="n"/>
      <c r="DC621" s="147" t="n"/>
      <c r="DD621" s="147" t="n"/>
      <c r="DE621" s="147" t="n"/>
      <c r="DF621" s="147" t="n"/>
      <c r="DG621" s="147" t="n"/>
      <c r="DH621" s="147" t="n"/>
      <c r="DI621" s="147" t="n"/>
      <c r="DJ621" s="147" t="n"/>
      <c r="DK621" s="147" t="n"/>
      <c r="DL621" s="147" t="n"/>
      <c r="DM621" s="147" t="n"/>
      <c r="DN621" s="147" t="n"/>
      <c r="DO621" s="147" t="n"/>
      <c r="DP621" s="147" t="n"/>
      <c r="DQ621" s="147" t="n"/>
      <c r="DR621" s="147" t="n"/>
      <c r="DS621" s="147" t="n"/>
      <c r="DT621" s="147" t="n"/>
      <c r="DU621" s="148" t="n"/>
      <c r="DV621" s="2" t="n"/>
      <c r="DW621" s="2" t="n"/>
      <c r="DX621" s="2" t="n"/>
      <c r="DY621" s="2" t="n"/>
      <c r="DZ621" s="2" t="n"/>
      <c r="EA621" s="2" t="n"/>
      <c r="EB621" s="2" t="n"/>
      <c r="EC621" s="2" t="n"/>
    </row>
    <row r="622" ht="6.75" customHeight="1" s="118">
      <c r="A622" s="2" t="n"/>
      <c r="B622" s="2" t="n"/>
      <c r="C622" s="2" t="n"/>
      <c r="D622" s="2" t="n"/>
      <c r="E622" s="143" t="n"/>
      <c r="K622" s="144" t="n"/>
      <c r="L622" s="54" t="inlineStr">
        <is>
          <t>平成</t>
        </is>
      </c>
      <c r="M622" s="140" t="n"/>
      <c r="N622" s="140" t="n"/>
      <c r="O622" s="140" t="n"/>
      <c r="P622" s="18" t="n"/>
      <c r="Q622" s="18" t="n"/>
      <c r="R622" s="18" t="n"/>
      <c r="S622" s="18" t="n"/>
      <c r="T622" s="18" t="n"/>
      <c r="U622" s="18" t="n"/>
      <c r="V622" s="18" t="n"/>
      <c r="W622" s="18" t="n"/>
      <c r="X622" s="35" t="n"/>
      <c r="Y622" s="7" t="n"/>
      <c r="Z622" s="2" t="n"/>
      <c r="AA622" s="2" t="n"/>
      <c r="AB622" s="2" t="n"/>
      <c r="AC622" s="2" t="n"/>
      <c r="AD622" s="2" t="n"/>
      <c r="AE622" s="2" t="n"/>
      <c r="AF622" s="2" t="n"/>
      <c r="AG622" s="2" t="n"/>
      <c r="AH622" s="2" t="n"/>
      <c r="AI622" s="2" t="n"/>
      <c r="AJ622" s="2" t="n"/>
      <c r="AK622" s="2" t="n"/>
      <c r="AL622" s="2" t="n"/>
      <c r="AM622" s="2" t="n"/>
      <c r="AN622" s="2" t="n"/>
      <c r="AO622" s="2" t="n"/>
      <c r="AP622" s="2" t="n"/>
      <c r="AQ622" s="2" t="n"/>
      <c r="AR622" s="2" t="n"/>
      <c r="AS622" s="2" t="n"/>
      <c r="AT622" s="2" t="n"/>
      <c r="AU622" s="2" t="n"/>
      <c r="AV622" s="2" t="n"/>
      <c r="AW622" s="2" t="n"/>
      <c r="AX622" s="2" t="n"/>
      <c r="AY622" s="2" t="n"/>
      <c r="AZ622" s="2" t="n"/>
      <c r="BA622" s="2" t="n"/>
      <c r="BB622" s="2" t="n"/>
      <c r="BC622" s="2" t="n"/>
      <c r="BD622" s="2" t="n"/>
      <c r="BE622" s="2" t="n"/>
      <c r="BF622" s="2" t="n"/>
      <c r="BG622" s="2" t="n"/>
      <c r="BH622" s="2" t="n"/>
      <c r="BI622" s="6" t="n"/>
      <c r="BJ622" s="2" t="n"/>
      <c r="BK622" s="2" t="n"/>
      <c r="BL622" s="2" t="n"/>
      <c r="BM622" s="2" t="n"/>
      <c r="BN622" s="2" t="n"/>
      <c r="BO622" s="2" t="n"/>
      <c r="BP622" s="139" t="inlineStr">
        <is>
          <t>備　考</t>
        </is>
      </c>
      <c r="BQ622" s="140" t="n"/>
      <c r="BR622" s="140" t="n"/>
      <c r="BS622" s="140" t="n"/>
      <c r="BT622" s="140" t="n"/>
      <c r="BU622" s="140" t="n"/>
      <c r="BV622" s="141" t="n"/>
      <c r="BW622" s="176">
        <f>計算!$AA$9</f>
        <v/>
      </c>
      <c r="BX622" s="140" t="n"/>
      <c r="BY622" s="140" t="n"/>
      <c r="BZ622" s="140" t="n"/>
      <c r="CA622" s="140" t="n"/>
      <c r="CB622" s="140" t="n"/>
      <c r="CC622" s="140" t="n"/>
      <c r="CD622" s="140" t="n"/>
      <c r="CE622" s="140" t="n"/>
      <c r="CF622" s="140" t="n"/>
      <c r="CG622" s="140" t="n"/>
      <c r="CH622" s="140" t="n"/>
      <c r="CI622" s="140" t="n"/>
      <c r="CJ622" s="140" t="n"/>
      <c r="CK622" s="140" t="n"/>
      <c r="CL622" s="140" t="n"/>
      <c r="CM622" s="140" t="n"/>
      <c r="CN622" s="140" t="n"/>
      <c r="CO622" s="140" t="n"/>
      <c r="CP622" s="140" t="n"/>
      <c r="CQ622" s="140" t="n"/>
      <c r="CR622" s="140" t="n"/>
      <c r="CS622" s="140" t="n"/>
      <c r="CT622" s="140" t="n"/>
      <c r="CU622" s="140" t="n"/>
      <c r="CV622" s="140" t="n"/>
      <c r="CW622" s="140" t="n"/>
      <c r="CX622" s="140" t="n"/>
      <c r="CY622" s="140" t="n"/>
      <c r="CZ622" s="140" t="n"/>
      <c r="DA622" s="140" t="n"/>
      <c r="DB622" s="140" t="n"/>
      <c r="DC622" s="140" t="n"/>
      <c r="DD622" s="140" t="n"/>
      <c r="DE622" s="140" t="n"/>
      <c r="DF622" s="140" t="n"/>
      <c r="DG622" s="140" t="n"/>
      <c r="DH622" s="140" t="n"/>
      <c r="DI622" s="140" t="n"/>
      <c r="DJ622" s="140" t="n"/>
      <c r="DK622" s="140" t="n"/>
      <c r="DL622" s="140" t="n"/>
      <c r="DM622" s="140" t="n"/>
      <c r="DN622" s="140" t="n"/>
      <c r="DO622" s="140" t="n"/>
      <c r="DP622" s="140" t="n"/>
      <c r="DQ622" s="140" t="n"/>
      <c r="DR622" s="140" t="n"/>
      <c r="DS622" s="140" t="n"/>
      <c r="DT622" s="140" t="n"/>
      <c r="DU622" s="141" t="n"/>
      <c r="DV622" s="2" t="n"/>
      <c r="DW622" s="2" t="n"/>
      <c r="DX622" s="2" t="n"/>
      <c r="DY622" s="2" t="n"/>
      <c r="DZ622" s="2" t="n"/>
      <c r="EA622" s="2" t="n"/>
      <c r="EB622" s="2" t="n"/>
      <c r="EC622" s="2" t="n"/>
    </row>
    <row r="623" ht="6.75" customHeight="1" s="118">
      <c r="A623" s="2" t="n"/>
      <c r="B623" s="2" t="n"/>
      <c r="C623" s="2" t="n"/>
      <c r="D623" s="2" t="n"/>
      <c r="E623" s="143" t="n"/>
      <c r="K623" s="144" t="n"/>
      <c r="L623" s="143" t="n"/>
      <c r="P623" s="19" t="n"/>
      <c r="Q623" s="19" t="n"/>
      <c r="R623" s="19" t="n"/>
      <c r="S623" s="19" t="n"/>
      <c r="T623" s="19" t="n"/>
      <c r="U623" s="19" t="n"/>
      <c r="V623" s="19" t="n"/>
      <c r="W623" s="19" t="n"/>
      <c r="X623" s="37" t="n"/>
      <c r="Y623" s="7" t="n"/>
      <c r="Z623" s="2" t="n"/>
      <c r="AA623" s="2" t="n"/>
      <c r="AB623" s="2" t="n"/>
      <c r="AC623" s="2" t="n"/>
      <c r="AD623" s="2" t="n"/>
      <c r="AE623" s="2" t="n"/>
      <c r="AF623" s="2" t="n"/>
      <c r="AG623" s="2" t="n"/>
      <c r="AH623" s="2" t="n"/>
      <c r="AI623" s="2" t="n"/>
      <c r="AJ623" s="2" t="n"/>
      <c r="AK623" s="2" t="n"/>
      <c r="AL623" s="2" t="n"/>
      <c r="AM623" s="2" t="n"/>
      <c r="AN623" s="2" t="n"/>
      <c r="AO623" s="2" t="n"/>
      <c r="AP623" s="2" t="n"/>
      <c r="AQ623" s="2" t="n"/>
      <c r="AR623" s="2" t="n"/>
      <c r="AS623" s="2" t="n"/>
      <c r="AT623" s="2" t="n"/>
      <c r="AU623" s="2" t="n"/>
      <c r="AV623" s="2" t="n"/>
      <c r="AW623" s="2" t="n"/>
      <c r="AX623" s="2" t="n"/>
      <c r="AY623" s="2" t="n"/>
      <c r="AZ623" s="2" t="n"/>
      <c r="BA623" s="2" t="n"/>
      <c r="BB623" s="2" t="n"/>
      <c r="BC623" s="2" t="n"/>
      <c r="BD623" s="2" t="n"/>
      <c r="BE623" s="2" t="n"/>
      <c r="BF623" s="2" t="n"/>
      <c r="BG623" s="2" t="n"/>
      <c r="BH623" s="2" t="n"/>
      <c r="BI623" s="8" t="n"/>
      <c r="BJ623" s="2" t="n"/>
      <c r="BK623" s="2" t="n"/>
      <c r="BL623" s="2" t="n"/>
      <c r="BM623" s="2" t="n"/>
      <c r="BN623" s="2" t="n"/>
      <c r="BO623" s="2" t="n"/>
      <c r="BP623" s="143" t="n"/>
      <c r="BV623" s="144" t="n"/>
      <c r="DU623" s="144" t="n"/>
      <c r="DV623" s="2" t="n"/>
      <c r="DW623" s="2" t="n"/>
      <c r="DX623" s="2" t="n"/>
      <c r="DY623" s="2" t="n"/>
      <c r="DZ623" s="2" t="n"/>
      <c r="EA623" s="2" t="n"/>
      <c r="EB623" s="2" t="n"/>
      <c r="EC623" s="2" t="n"/>
    </row>
    <row r="624" ht="6.75" customHeight="1" s="118">
      <c r="A624" s="2" t="n"/>
      <c r="B624" s="2" t="n"/>
      <c r="C624" s="2" t="n"/>
      <c r="D624" s="2" t="n"/>
      <c r="E624" s="143" t="n"/>
      <c r="K624" s="144" t="n"/>
      <c r="L624" s="143" t="n"/>
      <c r="P624" s="19" t="n"/>
      <c r="Q624" s="19" t="n"/>
      <c r="R624" s="19" t="n"/>
      <c r="S624" s="52" t="inlineStr">
        <is>
          <t>年</t>
        </is>
      </c>
      <c r="U624" s="11" t="n"/>
      <c r="V624" s="11" t="n"/>
      <c r="W624" s="53" t="inlineStr">
        <is>
          <t>月</t>
        </is>
      </c>
      <c r="X624" s="144" t="n"/>
      <c r="Y624" s="7" t="n"/>
      <c r="Z624" s="2" t="n"/>
      <c r="AA624" s="2" t="n"/>
      <c r="AB624" s="2" t="n"/>
      <c r="AC624" s="2" t="n"/>
      <c r="AD624" s="2" t="n"/>
      <c r="AE624" s="2" t="n"/>
      <c r="AF624" s="2" t="n"/>
      <c r="AG624" s="2" t="n"/>
      <c r="AH624" s="2" t="n"/>
      <c r="AI624" s="2" t="n"/>
      <c r="AJ624" s="2" t="n"/>
      <c r="AK624" s="2" t="n"/>
      <c r="AL624" s="2" t="n"/>
      <c r="AM624" s="2" t="n"/>
      <c r="AN624" s="2" t="n"/>
      <c r="AO624" s="2" t="n"/>
      <c r="AP624" s="2" t="n"/>
      <c r="AQ624" s="2" t="n"/>
      <c r="AR624" s="2" t="n"/>
      <c r="AS624" s="2" t="n"/>
      <c r="AT624" s="2" t="n"/>
      <c r="AU624" s="2" t="n"/>
      <c r="AV624" s="2" t="n"/>
      <c r="AW624" s="2" t="n"/>
      <c r="AX624" s="2" t="n"/>
      <c r="AY624" s="2" t="n"/>
      <c r="AZ624" s="2" t="n"/>
      <c r="BA624" s="2" t="n"/>
      <c r="BB624" s="2" t="n"/>
      <c r="BC624" s="2" t="n"/>
      <c r="BD624" s="2" t="n"/>
      <c r="BE624" s="2" t="n"/>
      <c r="BF624" s="2" t="n"/>
      <c r="BG624" s="2" t="n"/>
      <c r="BH624" s="2" t="n"/>
      <c r="BI624" s="8" t="n"/>
      <c r="BJ624" s="2" t="n"/>
      <c r="BK624" s="2" t="n"/>
      <c r="BL624" s="2" t="n"/>
      <c r="BM624" s="2" t="n"/>
      <c r="BN624" s="2" t="n"/>
      <c r="BO624" s="2" t="n"/>
      <c r="BP624" s="143" t="n"/>
      <c r="BV624" s="144" t="n"/>
      <c r="DU624" s="144" t="n"/>
      <c r="DV624" s="2" t="n"/>
      <c r="DW624" s="2" t="n"/>
      <c r="DX624" s="2" t="n"/>
      <c r="DY624" s="2" t="n"/>
      <c r="DZ624" s="2" t="n"/>
      <c r="EA624" s="2" t="n"/>
      <c r="EB624" s="2" t="n"/>
      <c r="EC624" s="2" t="n"/>
    </row>
    <row r="625" ht="6.75" customHeight="1" s="118">
      <c r="A625" s="2" t="n"/>
      <c r="B625" s="2" t="n"/>
      <c r="C625" s="2" t="n"/>
      <c r="D625" s="2" t="n"/>
      <c r="E625" s="143" t="n"/>
      <c r="K625" s="144" t="n"/>
      <c r="L625" s="49" t="inlineStr">
        <is>
          <t>令和</t>
        </is>
      </c>
      <c r="P625" s="19" t="n"/>
      <c r="Q625" s="19" t="n"/>
      <c r="R625" s="19" t="n"/>
      <c r="U625" s="11" t="n"/>
      <c r="V625" s="11" t="n"/>
      <c r="X625" s="144" t="n"/>
      <c r="Y625" s="7" t="n"/>
      <c r="Z625" s="2" t="n"/>
      <c r="AA625" s="2" t="n"/>
      <c r="AB625" s="2" t="n"/>
      <c r="AC625" s="2" t="n"/>
      <c r="AD625" s="2" t="n"/>
      <c r="AE625" s="2" t="n"/>
      <c r="AF625" s="2" t="n"/>
      <c r="AG625" s="2" t="n"/>
      <c r="AH625" s="2" t="n"/>
      <c r="AI625" s="2" t="n"/>
      <c r="AJ625" s="2" t="n"/>
      <c r="AK625" s="2" t="n"/>
      <c r="AL625" s="2" t="n"/>
      <c r="AM625" s="2" t="n"/>
      <c r="AN625" s="2" t="n"/>
      <c r="AO625" s="2" t="n"/>
      <c r="AP625" s="2" t="n"/>
      <c r="AQ625" s="2" t="n"/>
      <c r="AR625" s="2" t="n"/>
      <c r="AS625" s="2" t="n"/>
      <c r="AT625" s="2" t="n"/>
      <c r="AU625" s="2" t="n"/>
      <c r="AV625" s="2" t="n"/>
      <c r="AW625" s="2" t="n"/>
      <c r="AX625" s="2" t="n"/>
      <c r="AY625" s="2" t="n"/>
      <c r="AZ625" s="2" t="n"/>
      <c r="BA625" s="2" t="n"/>
      <c r="BB625" s="2" t="n"/>
      <c r="BC625" s="2" t="n"/>
      <c r="BD625" s="2" t="n"/>
      <c r="BE625" s="2" t="n"/>
      <c r="BF625" s="2" t="n"/>
      <c r="BG625" s="2" t="n"/>
      <c r="BH625" s="2" t="n"/>
      <c r="BI625" s="8" t="n"/>
      <c r="BJ625" s="2" t="n"/>
      <c r="BK625" s="2" t="n"/>
      <c r="BL625" s="2" t="n"/>
      <c r="BM625" s="2" t="n"/>
      <c r="BN625" s="2" t="n"/>
      <c r="BO625" s="2" t="n"/>
      <c r="BP625" s="143" t="n"/>
      <c r="BV625" s="144" t="n"/>
      <c r="DU625" s="144" t="n"/>
      <c r="DV625" s="2" t="n"/>
      <c r="DW625" s="2" t="n"/>
      <c r="DX625" s="2" t="n"/>
      <c r="DY625" s="2" t="n"/>
      <c r="DZ625" s="2" t="n"/>
      <c r="EA625" s="2" t="n"/>
      <c r="EB625" s="2" t="n"/>
      <c r="EC625" s="2" t="n"/>
    </row>
    <row r="626" ht="6.75" customHeight="1" s="118">
      <c r="A626" s="2" t="n"/>
      <c r="B626" s="2" t="n"/>
      <c r="C626" s="2" t="n"/>
      <c r="D626" s="2" t="n"/>
      <c r="E626" s="143" t="n"/>
      <c r="K626" s="144" t="n"/>
      <c r="L626" s="143" t="n"/>
      <c r="P626" s="19" t="n"/>
      <c r="Q626" s="19" t="n"/>
      <c r="R626" s="19" t="n"/>
      <c r="S626" s="19" t="n"/>
      <c r="T626" s="19" t="n"/>
      <c r="U626" s="19" t="n"/>
      <c r="V626" s="19" t="n"/>
      <c r="W626" s="19" t="n"/>
      <c r="X626" s="37" t="n"/>
      <c r="Y626" s="7" t="n"/>
      <c r="Z626" s="2" t="n"/>
      <c r="AA626" s="2" t="n"/>
      <c r="AB626" s="2" t="n"/>
      <c r="AC626" s="2" t="n"/>
      <c r="AD626" s="2" t="n"/>
      <c r="AE626" s="2" t="n"/>
      <c r="AF626" s="2" t="n"/>
      <c r="AG626" s="2" t="n"/>
      <c r="AH626" s="2" t="n"/>
      <c r="AI626" s="2" t="n"/>
      <c r="AJ626" s="2" t="n"/>
      <c r="AK626" s="2" t="n"/>
      <c r="AL626" s="2" t="n"/>
      <c r="AM626" s="2" t="n"/>
      <c r="AN626" s="2" t="n"/>
      <c r="AO626" s="2" t="n"/>
      <c r="AP626" s="2" t="n"/>
      <c r="AQ626" s="2" t="n"/>
      <c r="AR626" s="2" t="n"/>
      <c r="AS626" s="2" t="n"/>
      <c r="AT626" s="2" t="n"/>
      <c r="AU626" s="2" t="n"/>
      <c r="AV626" s="2" t="n"/>
      <c r="AW626" s="2" t="n"/>
      <c r="AX626" s="2" t="n"/>
      <c r="AY626" s="2" t="n"/>
      <c r="AZ626" s="2" t="n"/>
      <c r="BA626" s="2" t="n"/>
      <c r="BB626" s="2" t="n"/>
      <c r="BC626" s="2" t="n"/>
      <c r="BD626" s="2" t="n"/>
      <c r="BE626" s="2" t="n"/>
      <c r="BF626" s="2" t="n"/>
      <c r="BG626" s="2" t="n"/>
      <c r="BH626" s="2" t="n"/>
      <c r="BI626" s="8" t="n"/>
      <c r="BJ626" s="2" t="n"/>
      <c r="BK626" s="2" t="n"/>
      <c r="BL626" s="2" t="n"/>
      <c r="BM626" s="2" t="n"/>
      <c r="BN626" s="2" t="n"/>
      <c r="BO626" s="2" t="n"/>
      <c r="BP626" s="143" t="n"/>
      <c r="BV626" s="144" t="n"/>
      <c r="DU626" s="144" t="n"/>
      <c r="DV626" s="2" t="n"/>
      <c r="DW626" s="2" t="n"/>
      <c r="DX626" s="2" t="n"/>
      <c r="DY626" s="2" t="n"/>
      <c r="DZ626" s="2" t="n"/>
      <c r="EA626" s="2" t="n"/>
      <c r="EB626" s="2" t="n"/>
      <c r="EC626" s="2" t="n"/>
    </row>
    <row r="627" ht="3.75" customHeight="1" s="118">
      <c r="A627" s="2" t="n"/>
      <c r="B627" s="2" t="n"/>
      <c r="C627" s="2" t="n"/>
      <c r="D627" s="2" t="n"/>
      <c r="E627" s="143" t="n"/>
      <c r="K627" s="144" t="n"/>
      <c r="L627" s="146" t="n"/>
      <c r="M627" s="147" t="n"/>
      <c r="N627" s="147" t="n"/>
      <c r="O627" s="147" t="n"/>
      <c r="P627" s="20" t="n"/>
      <c r="Q627" s="20" t="n"/>
      <c r="R627" s="20" t="n"/>
      <c r="S627" s="20" t="n"/>
      <c r="T627" s="20" t="n"/>
      <c r="U627" s="20" t="n"/>
      <c r="V627" s="20" t="n"/>
      <c r="W627" s="20" t="n"/>
      <c r="X627" s="39" t="n"/>
      <c r="Y627" s="16" t="n"/>
      <c r="Z627" s="14" t="n"/>
      <c r="AA627" s="14" t="n"/>
      <c r="AB627" s="14" t="n"/>
      <c r="AC627" s="14" t="n"/>
      <c r="AD627" s="14" t="n"/>
      <c r="AE627" s="14" t="n"/>
      <c r="AF627" s="14" t="n"/>
      <c r="AG627" s="14" t="n"/>
      <c r="AH627" s="14" t="n"/>
      <c r="AI627" s="14" t="n"/>
      <c r="AJ627" s="14" t="n"/>
      <c r="AK627" s="14" t="n"/>
      <c r="AL627" s="14" t="n"/>
      <c r="AM627" s="14" t="n"/>
      <c r="AN627" s="14" t="n"/>
      <c r="AO627" s="14" t="n"/>
      <c r="AP627" s="14" t="n"/>
      <c r="AQ627" s="14" t="n"/>
      <c r="AR627" s="14" t="n"/>
      <c r="AS627" s="14" t="n"/>
      <c r="AT627" s="14" t="n"/>
      <c r="AU627" s="14" t="n"/>
      <c r="AV627" s="14" t="n"/>
      <c r="AW627" s="14" t="n"/>
      <c r="AX627" s="14" t="n"/>
      <c r="AY627" s="14" t="n"/>
      <c r="AZ627" s="14" t="n"/>
      <c r="BA627" s="14" t="n"/>
      <c r="BB627" s="14" t="n"/>
      <c r="BC627" s="14" t="n"/>
      <c r="BD627" s="14" t="n"/>
      <c r="BE627" s="14" t="n"/>
      <c r="BF627" s="14" t="n"/>
      <c r="BG627" s="14" t="n"/>
      <c r="BH627" s="14" t="n"/>
      <c r="BI627" s="15" t="n"/>
      <c r="BJ627" s="2" t="n"/>
      <c r="BK627" s="2" t="n"/>
      <c r="BL627" s="2" t="n"/>
      <c r="BM627" s="2" t="n"/>
      <c r="BN627" s="2" t="n"/>
      <c r="BO627" s="2" t="n"/>
      <c r="BP627" s="143" t="n"/>
      <c r="BV627" s="144" t="n"/>
      <c r="DU627" s="144" t="n"/>
      <c r="DV627" s="2" t="n"/>
      <c r="DW627" s="2" t="n"/>
      <c r="DX627" s="2" t="n"/>
      <c r="DY627" s="2" t="n"/>
      <c r="DZ627" s="2" t="n"/>
      <c r="EA627" s="2" t="n"/>
      <c r="EB627" s="2" t="n"/>
      <c r="EC627" s="2" t="n"/>
    </row>
    <row r="628" ht="6.75" customHeight="1" s="118">
      <c r="A628" s="2" t="n"/>
      <c r="B628" s="2" t="n"/>
      <c r="C628" s="2" t="n"/>
      <c r="D628" s="2" t="n"/>
      <c r="E628" s="143" t="n"/>
      <c r="K628" s="144" t="n"/>
      <c r="L628" s="54" t="inlineStr">
        <is>
          <t>平成</t>
        </is>
      </c>
      <c r="M628" s="140" t="n"/>
      <c r="N628" s="140" t="n"/>
      <c r="O628" s="140" t="n"/>
      <c r="P628" s="18" t="n"/>
      <c r="Q628" s="18" t="n"/>
      <c r="R628" s="18" t="n"/>
      <c r="S628" s="18" t="n"/>
      <c r="T628" s="18" t="n"/>
      <c r="U628" s="18" t="n"/>
      <c r="V628" s="18" t="n"/>
      <c r="W628" s="18" t="n"/>
      <c r="X628" s="35" t="n"/>
      <c r="Y628" s="7" t="n"/>
      <c r="Z628" s="2" t="n"/>
      <c r="AA628" s="2" t="n"/>
      <c r="AB628" s="2" t="n"/>
      <c r="AC628" s="2" t="n"/>
      <c r="AD628" s="2" t="n"/>
      <c r="AE628" s="2" t="n"/>
      <c r="AF628" s="2" t="n"/>
      <c r="AG628" s="2" t="n"/>
      <c r="AH628" s="2" t="n"/>
      <c r="AI628" s="2" t="n"/>
      <c r="AJ628" s="2" t="n"/>
      <c r="AK628" s="2" t="n"/>
      <c r="AL628" s="2" t="n"/>
      <c r="AM628" s="2" t="n"/>
      <c r="AN628" s="2" t="n"/>
      <c r="AO628" s="2" t="n"/>
      <c r="AP628" s="2" t="n"/>
      <c r="AQ628" s="2" t="n"/>
      <c r="AR628" s="2" t="n"/>
      <c r="AS628" s="2" t="n"/>
      <c r="AT628" s="2" t="n"/>
      <c r="AU628" s="2" t="n"/>
      <c r="AV628" s="2" t="n"/>
      <c r="AW628" s="2" t="n"/>
      <c r="AX628" s="2" t="n"/>
      <c r="AY628" s="2" t="n"/>
      <c r="AZ628" s="2" t="n"/>
      <c r="BA628" s="2" t="n"/>
      <c r="BB628" s="2" t="n"/>
      <c r="BC628" s="2" t="n"/>
      <c r="BD628" s="2" t="n"/>
      <c r="BE628" s="2" t="n"/>
      <c r="BF628" s="2" t="n"/>
      <c r="BG628" s="2" t="n"/>
      <c r="BH628" s="2" t="n"/>
      <c r="BI628" s="6" t="n"/>
      <c r="BJ628" s="2" t="n"/>
      <c r="BK628" s="2" t="n"/>
      <c r="BL628" s="2" t="n"/>
      <c r="BM628" s="2" t="n"/>
      <c r="BN628" s="2" t="n"/>
      <c r="BO628" s="2" t="n"/>
      <c r="BP628" s="143" t="n"/>
      <c r="BV628" s="144" t="n"/>
      <c r="DU628" s="144" t="n"/>
      <c r="DV628" s="2" t="n"/>
      <c r="DW628" s="2" t="n"/>
      <c r="DX628" s="2" t="n"/>
      <c r="DY628" s="2" t="n"/>
      <c r="DZ628" s="2" t="n"/>
      <c r="EA628" s="2" t="n"/>
      <c r="EB628" s="2" t="n"/>
      <c r="EC628" s="2" t="n"/>
    </row>
    <row r="629" ht="6.75" customHeight="1" s="118">
      <c r="A629" s="2" t="n"/>
      <c r="B629" s="2" t="n"/>
      <c r="C629" s="2" t="n"/>
      <c r="D629" s="2" t="n"/>
      <c r="E629" s="143" t="n"/>
      <c r="K629" s="144" t="n"/>
      <c r="L629" s="143" t="n"/>
      <c r="P629" s="19" t="n"/>
      <c r="Q629" s="19" t="n"/>
      <c r="R629" s="19" t="n"/>
      <c r="S629" s="19" t="n"/>
      <c r="T629" s="19" t="n"/>
      <c r="U629" s="19" t="n"/>
      <c r="V629" s="19" t="n"/>
      <c r="W629" s="19" t="n"/>
      <c r="X629" s="37" t="n"/>
      <c r="Y629" s="7" t="n"/>
      <c r="Z629" s="2" t="n"/>
      <c r="AA629" s="2" t="n"/>
      <c r="AB629" s="2" t="n"/>
      <c r="AC629" s="2" t="n"/>
      <c r="AD629" s="2" t="n"/>
      <c r="AE629" s="2" t="n"/>
      <c r="AF629" s="2" t="n"/>
      <c r="AG629" s="2" t="n"/>
      <c r="AH629" s="2" t="n"/>
      <c r="AI629" s="2" t="n"/>
      <c r="AJ629" s="2" t="n"/>
      <c r="AK629" s="2" t="n"/>
      <c r="AL629" s="2" t="n"/>
      <c r="AM629" s="2" t="n"/>
      <c r="AN629" s="2" t="n"/>
      <c r="AO629" s="2" t="n"/>
      <c r="AP629" s="2" t="n"/>
      <c r="AQ629" s="2" t="n"/>
      <c r="AR629" s="2" t="n"/>
      <c r="AS629" s="2" t="n"/>
      <c r="AT629" s="2" t="n"/>
      <c r="AU629" s="2" t="n"/>
      <c r="AV629" s="2" t="n"/>
      <c r="AW629" s="2" t="n"/>
      <c r="AX629" s="2" t="n"/>
      <c r="AY629" s="2" t="n"/>
      <c r="AZ629" s="2" t="n"/>
      <c r="BA629" s="2" t="n"/>
      <c r="BB629" s="2" t="n"/>
      <c r="BC629" s="2" t="n"/>
      <c r="BD629" s="2" t="n"/>
      <c r="BE629" s="2" t="n"/>
      <c r="BF629" s="2" t="n"/>
      <c r="BG629" s="2" t="n"/>
      <c r="BH629" s="2" t="n"/>
      <c r="BI629" s="8" t="n"/>
      <c r="BJ629" s="2" t="n"/>
      <c r="BK629" s="2" t="n"/>
      <c r="BL629" s="2" t="n"/>
      <c r="BM629" s="2" t="n"/>
      <c r="BN629" s="2" t="n"/>
      <c r="BO629" s="2" t="n"/>
      <c r="BP629" s="143" t="n"/>
      <c r="BV629" s="144" t="n"/>
      <c r="DU629" s="144" t="n"/>
      <c r="DV629" s="2" t="n"/>
      <c r="DW629" s="2" t="n"/>
      <c r="DX629" s="2" t="n"/>
      <c r="DY629" s="2" t="n"/>
      <c r="DZ629" s="2" t="n"/>
      <c r="EA629" s="2" t="n"/>
      <c r="EB629" s="2" t="n"/>
      <c r="EC629" s="2" t="n"/>
    </row>
    <row r="630" ht="6.75" customHeight="1" s="118">
      <c r="A630" s="2" t="n"/>
      <c r="B630" s="2" t="n"/>
      <c r="C630" s="2" t="n"/>
      <c r="D630" s="2" t="n"/>
      <c r="E630" s="143" t="n"/>
      <c r="K630" s="144" t="n"/>
      <c r="L630" s="143" t="n"/>
      <c r="P630" s="19" t="n"/>
      <c r="Q630" s="19" t="n"/>
      <c r="R630" s="19" t="n"/>
      <c r="S630" s="52" t="inlineStr">
        <is>
          <t>年</t>
        </is>
      </c>
      <c r="U630" s="11" t="n"/>
      <c r="V630" s="11" t="n"/>
      <c r="W630" s="53" t="inlineStr">
        <is>
          <t>月</t>
        </is>
      </c>
      <c r="X630" s="144" t="n"/>
      <c r="Y630" s="7" t="n"/>
      <c r="Z630" s="2" t="n"/>
      <c r="AA630" s="2" t="n"/>
      <c r="AB630" s="2" t="n"/>
      <c r="AC630" s="2" t="n"/>
      <c r="AD630" s="2" t="n"/>
      <c r="AE630" s="2" t="n"/>
      <c r="AF630" s="2" t="n"/>
      <c r="AG630" s="2" t="n"/>
      <c r="AH630" s="2" t="n"/>
      <c r="AI630" s="2" t="n"/>
      <c r="AJ630" s="2" t="n"/>
      <c r="AK630" s="2" t="n"/>
      <c r="AL630" s="2" t="n"/>
      <c r="AM630" s="2" t="n"/>
      <c r="AN630" s="2" t="n"/>
      <c r="AO630" s="2" t="n"/>
      <c r="AP630" s="2" t="n"/>
      <c r="AQ630" s="2" t="n"/>
      <c r="AR630" s="2" t="n"/>
      <c r="AS630" s="2" t="n"/>
      <c r="AT630" s="2" t="n"/>
      <c r="AU630" s="2" t="n"/>
      <c r="AV630" s="2" t="n"/>
      <c r="AW630" s="2" t="n"/>
      <c r="AX630" s="2" t="n"/>
      <c r="AY630" s="2" t="n"/>
      <c r="AZ630" s="2" t="n"/>
      <c r="BA630" s="2" t="n"/>
      <c r="BB630" s="2" t="n"/>
      <c r="BC630" s="2" t="n"/>
      <c r="BD630" s="2" t="n"/>
      <c r="BE630" s="2" t="n"/>
      <c r="BF630" s="2" t="n"/>
      <c r="BG630" s="2" t="n"/>
      <c r="BH630" s="2" t="n"/>
      <c r="BI630" s="8" t="n"/>
      <c r="BJ630" s="2" t="n"/>
      <c r="BK630" s="2" t="n"/>
      <c r="BL630" s="2" t="n"/>
      <c r="BM630" s="2" t="n"/>
      <c r="BN630" s="2" t="n"/>
      <c r="BO630" s="2" t="n"/>
      <c r="BP630" s="143" t="n"/>
      <c r="BV630" s="144" t="n"/>
      <c r="DU630" s="144" t="n"/>
      <c r="DV630" s="2" t="n"/>
      <c r="DW630" s="2" t="n"/>
      <c r="DX630" s="2" t="n"/>
      <c r="DY630" s="2" t="n"/>
      <c r="DZ630" s="2" t="n"/>
      <c r="EA630" s="2" t="n"/>
      <c r="EB630" s="2" t="n"/>
      <c r="EC630" s="2" t="n"/>
    </row>
    <row r="631" ht="6.75" customHeight="1" s="118">
      <c r="A631" s="2" t="n"/>
      <c r="B631" s="2" t="n"/>
      <c r="C631" s="2" t="n"/>
      <c r="D631" s="2" t="n"/>
      <c r="E631" s="143" t="n"/>
      <c r="K631" s="144" t="n"/>
      <c r="L631" s="49" t="inlineStr">
        <is>
          <t>令和</t>
        </is>
      </c>
      <c r="P631" s="19" t="n"/>
      <c r="Q631" s="19" t="n"/>
      <c r="R631" s="19" t="n"/>
      <c r="U631" s="11" t="n"/>
      <c r="V631" s="11" t="n"/>
      <c r="X631" s="144" t="n"/>
      <c r="Y631" s="7" t="n"/>
      <c r="Z631" s="2" t="n"/>
      <c r="AA631" s="2" t="n"/>
      <c r="AB631" s="2" t="n"/>
      <c r="AC631" s="2" t="n"/>
      <c r="AD631" s="2" t="n"/>
      <c r="AE631" s="2" t="n"/>
      <c r="AF631" s="2" t="n"/>
      <c r="AG631" s="2" t="n"/>
      <c r="AH631" s="2" t="n"/>
      <c r="AI631" s="2" t="n"/>
      <c r="AJ631" s="2" t="n"/>
      <c r="AK631" s="2" t="n"/>
      <c r="AL631" s="2" t="n"/>
      <c r="AM631" s="2" t="n"/>
      <c r="AN631" s="2" t="n"/>
      <c r="AO631" s="2" t="n"/>
      <c r="AP631" s="2" t="n"/>
      <c r="AQ631" s="2" t="n"/>
      <c r="AR631" s="2" t="n"/>
      <c r="AS631" s="2" t="n"/>
      <c r="AT631" s="2" t="n"/>
      <c r="AU631" s="2" t="n"/>
      <c r="AV631" s="2" t="n"/>
      <c r="AW631" s="2" t="n"/>
      <c r="AX631" s="2" t="n"/>
      <c r="AY631" s="2" t="n"/>
      <c r="AZ631" s="2" t="n"/>
      <c r="BA631" s="2" t="n"/>
      <c r="BB631" s="2" t="n"/>
      <c r="BC631" s="2" t="n"/>
      <c r="BD631" s="2" t="n"/>
      <c r="BE631" s="2" t="n"/>
      <c r="BF631" s="2" t="n"/>
      <c r="BG631" s="2" t="n"/>
      <c r="BH631" s="2" t="n"/>
      <c r="BI631" s="8" t="n"/>
      <c r="BJ631" s="2" t="n"/>
      <c r="BK631" s="2" t="n"/>
      <c r="BL631" s="2" t="n"/>
      <c r="BM631" s="2" t="n"/>
      <c r="BN631" s="2" t="n"/>
      <c r="BO631" s="2" t="n"/>
      <c r="BP631" s="143" t="n"/>
      <c r="BV631" s="144" t="n"/>
      <c r="DU631" s="144" t="n"/>
      <c r="DV631" s="2" t="n"/>
      <c r="DW631" s="2" t="n"/>
      <c r="DX631" s="2" t="n"/>
      <c r="DY631" s="2" t="n"/>
      <c r="DZ631" s="2" t="n"/>
      <c r="EA631" s="2" t="n"/>
      <c r="EB631" s="2" t="n"/>
      <c r="EC631" s="2" t="n"/>
    </row>
    <row r="632" ht="6.75" customHeight="1" s="118">
      <c r="A632" s="2" t="n"/>
      <c r="B632" s="2" t="n"/>
      <c r="C632" s="2" t="n"/>
      <c r="D632" s="2" t="n"/>
      <c r="E632" s="143" t="n"/>
      <c r="K632" s="144" t="n"/>
      <c r="L632" s="143" t="n"/>
      <c r="P632" s="19" t="n"/>
      <c r="Q632" s="19" t="n"/>
      <c r="R632" s="19" t="n"/>
      <c r="S632" s="52" t="n"/>
      <c r="T632" s="52" t="n"/>
      <c r="U632" s="11" t="n"/>
      <c r="V632" s="11" t="n"/>
      <c r="W632" s="52" t="n"/>
      <c r="X632" s="53" t="n"/>
      <c r="Y632" s="7" t="n"/>
      <c r="Z632" s="2" t="n"/>
      <c r="AA632" s="2" t="n"/>
      <c r="AB632" s="2" t="n"/>
      <c r="AC632" s="2" t="n"/>
      <c r="AD632" s="2" t="n"/>
      <c r="AE632" s="2" t="n"/>
      <c r="AF632" s="2" t="n"/>
      <c r="AG632" s="2" t="n"/>
      <c r="AH632" s="2" t="n"/>
      <c r="AI632" s="2" t="n"/>
      <c r="AJ632" s="2" t="n"/>
      <c r="AK632" s="2" t="n"/>
      <c r="AL632" s="2" t="n"/>
      <c r="AM632" s="2" t="n"/>
      <c r="AN632" s="2" t="n"/>
      <c r="AO632" s="2" t="n"/>
      <c r="AP632" s="2" t="n"/>
      <c r="AQ632" s="2" t="n"/>
      <c r="AR632" s="2" t="n"/>
      <c r="AS632" s="2" t="n"/>
      <c r="AT632" s="2" t="n"/>
      <c r="AU632" s="2" t="n"/>
      <c r="AV632" s="2" t="n"/>
      <c r="AW632" s="2" t="n"/>
      <c r="AX632" s="2" t="n"/>
      <c r="AY632" s="2" t="n"/>
      <c r="AZ632" s="2" t="n"/>
      <c r="BA632" s="2" t="n"/>
      <c r="BB632" s="2" t="n"/>
      <c r="BC632" s="2" t="n"/>
      <c r="BD632" s="2" t="n"/>
      <c r="BE632" s="2" t="n"/>
      <c r="BF632" s="2" t="n"/>
      <c r="BG632" s="2" t="n"/>
      <c r="BH632" s="2" t="n"/>
      <c r="BI632" s="8" t="n"/>
      <c r="BJ632" s="2" t="n"/>
      <c r="BK632" s="2" t="n"/>
      <c r="BL632" s="2" t="n"/>
      <c r="BM632" s="2" t="n"/>
      <c r="BN632" s="2" t="n"/>
      <c r="BO632" s="2" t="n"/>
      <c r="BP632" s="143" t="n"/>
      <c r="BV632" s="144" t="n"/>
      <c r="DU632" s="144" t="n"/>
      <c r="DV632" s="2" t="n"/>
      <c r="DW632" s="2" t="n"/>
      <c r="DX632" s="2" t="n"/>
      <c r="DY632" s="2" t="n"/>
      <c r="DZ632" s="2" t="n"/>
      <c r="EA632" s="2" t="n"/>
      <c r="EB632" s="2" t="n"/>
      <c r="EC632" s="2" t="n"/>
    </row>
    <row r="633" ht="6.75" customHeight="1" s="118">
      <c r="A633" s="2" t="n"/>
      <c r="B633" s="2" t="n"/>
      <c r="C633" s="2" t="n"/>
      <c r="D633" s="2" t="n"/>
      <c r="E633" s="146" t="n"/>
      <c r="F633" s="147" t="n"/>
      <c r="G633" s="147" t="n"/>
      <c r="H633" s="147" t="n"/>
      <c r="I633" s="147" t="n"/>
      <c r="J633" s="147" t="n"/>
      <c r="K633" s="148" t="n"/>
      <c r="L633" s="146" t="n"/>
      <c r="M633" s="147" t="n"/>
      <c r="N633" s="147" t="n"/>
      <c r="O633" s="147" t="n"/>
      <c r="P633" s="20" t="n"/>
      <c r="Q633" s="20" t="n"/>
      <c r="R633" s="20" t="n"/>
      <c r="S633" s="20" t="n"/>
      <c r="T633" s="20" t="n"/>
      <c r="U633" s="20" t="n"/>
      <c r="V633" s="20" t="n"/>
      <c r="W633" s="20" t="n"/>
      <c r="X633" s="39" t="n"/>
      <c r="Y633" s="16" t="n"/>
      <c r="Z633" s="14" t="n"/>
      <c r="AA633" s="14" t="n"/>
      <c r="AB633" s="14" t="n"/>
      <c r="AC633" s="14" t="n"/>
      <c r="AD633" s="14" t="n"/>
      <c r="AE633" s="14" t="n"/>
      <c r="AF633" s="14" t="n"/>
      <c r="AG633" s="14" t="n"/>
      <c r="AH633" s="14" t="n"/>
      <c r="AI633" s="14" t="n"/>
      <c r="AJ633" s="14" t="n"/>
      <c r="AK633" s="14" t="n"/>
      <c r="AL633" s="14" t="n"/>
      <c r="AM633" s="14" t="n"/>
      <c r="AN633" s="14" t="n"/>
      <c r="AO633" s="14" t="n"/>
      <c r="AP633" s="14" t="n"/>
      <c r="AQ633" s="14" t="n"/>
      <c r="AR633" s="14" t="n"/>
      <c r="AS633" s="14" t="n"/>
      <c r="AT633" s="14" t="n"/>
      <c r="AU633" s="14" t="n"/>
      <c r="AV633" s="14" t="n"/>
      <c r="AW633" s="14" t="n"/>
      <c r="AX633" s="14" t="n"/>
      <c r="AY633" s="14" t="n"/>
      <c r="AZ633" s="14" t="n"/>
      <c r="BA633" s="14" t="n"/>
      <c r="BB633" s="14" t="n"/>
      <c r="BC633" s="14" t="n"/>
      <c r="BD633" s="14" t="n"/>
      <c r="BE633" s="14" t="n"/>
      <c r="BF633" s="14" t="n"/>
      <c r="BG633" s="14" t="n"/>
      <c r="BH633" s="14" t="n"/>
      <c r="BI633" s="15" t="n"/>
      <c r="BJ633" s="2" t="n"/>
      <c r="BK633" s="2" t="n"/>
      <c r="BL633" s="2" t="n"/>
      <c r="BM633" s="2" t="n"/>
      <c r="BN633" s="2" t="n"/>
      <c r="BO633" s="2" t="n"/>
      <c r="BP633" s="146" t="n"/>
      <c r="BQ633" s="147" t="n"/>
      <c r="BR633" s="147" t="n"/>
      <c r="BS633" s="147" t="n"/>
      <c r="BT633" s="147" t="n"/>
      <c r="BU633" s="147" t="n"/>
      <c r="BV633" s="148" t="n"/>
      <c r="BW633" s="147" t="n"/>
      <c r="BX633" s="147" t="n"/>
      <c r="BY633" s="147" t="n"/>
      <c r="BZ633" s="147" t="n"/>
      <c r="CA633" s="147" t="n"/>
      <c r="CB633" s="147" t="n"/>
      <c r="CC633" s="147" t="n"/>
      <c r="CD633" s="147" t="n"/>
      <c r="CE633" s="147" t="n"/>
      <c r="CF633" s="147" t="n"/>
      <c r="CG633" s="147" t="n"/>
      <c r="CH633" s="147" t="n"/>
      <c r="CI633" s="147" t="n"/>
      <c r="CJ633" s="147" t="n"/>
      <c r="CK633" s="147" t="n"/>
      <c r="CL633" s="147" t="n"/>
      <c r="CM633" s="147" t="n"/>
      <c r="CN633" s="147" t="n"/>
      <c r="CO633" s="147" t="n"/>
      <c r="CP633" s="147" t="n"/>
      <c r="CQ633" s="147" t="n"/>
      <c r="CR633" s="147" t="n"/>
      <c r="CS633" s="147" t="n"/>
      <c r="CT633" s="147" t="n"/>
      <c r="CU633" s="147" t="n"/>
      <c r="CV633" s="147" t="n"/>
      <c r="CW633" s="147" t="n"/>
      <c r="CX633" s="147" t="n"/>
      <c r="CY633" s="147" t="n"/>
      <c r="CZ633" s="147" t="n"/>
      <c r="DA633" s="147" t="n"/>
      <c r="DB633" s="147" t="n"/>
      <c r="DC633" s="147" t="n"/>
      <c r="DD633" s="147" t="n"/>
      <c r="DE633" s="147" t="n"/>
      <c r="DF633" s="147" t="n"/>
      <c r="DG633" s="147" t="n"/>
      <c r="DH633" s="147" t="n"/>
      <c r="DI633" s="147" t="n"/>
      <c r="DJ633" s="147" t="n"/>
      <c r="DK633" s="147" t="n"/>
      <c r="DL633" s="147" t="n"/>
      <c r="DM633" s="147" t="n"/>
      <c r="DN633" s="147" t="n"/>
      <c r="DO633" s="147" t="n"/>
      <c r="DP633" s="147" t="n"/>
      <c r="DQ633" s="147" t="n"/>
      <c r="DR633" s="147" t="n"/>
      <c r="DS633" s="147" t="n"/>
      <c r="DT633" s="147" t="n"/>
      <c r="DU633" s="148" t="n"/>
      <c r="DV633" s="2" t="n"/>
      <c r="DW633" s="2" t="n"/>
      <c r="DX633" s="2" t="n"/>
      <c r="DY633" s="2" t="n"/>
      <c r="DZ633" s="2" t="n"/>
      <c r="EA633" s="2" t="n"/>
      <c r="EB633" s="2" t="n"/>
      <c r="EC633" s="2" t="n"/>
    </row>
    <row r="634" ht="6.75" customHeight="1" s="118">
      <c r="A634" s="2" t="n"/>
      <c r="B634" s="2" t="n"/>
      <c r="C634" s="2" t="n"/>
      <c r="D634" s="2" t="n"/>
      <c r="E634" s="46" t="n"/>
      <c r="F634" s="46" t="n"/>
      <c r="G634" s="46" t="n"/>
      <c r="H634" s="46" t="n"/>
      <c r="I634" s="46" t="n"/>
      <c r="J634" s="46" t="n"/>
      <c r="K634" s="46" t="n"/>
      <c r="L634" s="18" t="n"/>
      <c r="M634" s="18" t="n"/>
      <c r="N634" s="18" t="n"/>
      <c r="O634" s="5" t="n"/>
      <c r="P634" s="5" t="n"/>
      <c r="Q634" s="5" t="n"/>
      <c r="R634" s="5" t="n"/>
      <c r="S634" s="5" t="n"/>
      <c r="T634" s="5" t="n"/>
      <c r="U634" s="5" t="n"/>
      <c r="V634" s="5" t="n"/>
      <c r="W634" s="5" t="n"/>
      <c r="X634" s="5" t="n"/>
      <c r="Y634" s="5" t="n"/>
      <c r="Z634" s="5" t="n"/>
      <c r="AA634" s="5" t="n"/>
      <c r="AB634" s="5" t="n"/>
      <c r="AC634" s="5" t="n"/>
      <c r="AD634" s="5" t="n"/>
      <c r="AE634" s="5" t="n"/>
      <c r="AF634" s="5" t="n"/>
      <c r="AG634" s="5" t="n"/>
      <c r="AH634" s="5" t="n"/>
      <c r="AI634" s="5" t="n"/>
      <c r="AJ634" s="5" t="n"/>
      <c r="AK634" s="5" t="n"/>
      <c r="AL634" s="5" t="n"/>
      <c r="AM634" s="5" t="n"/>
      <c r="AN634" s="5" t="n"/>
      <c r="AO634" s="5" t="n"/>
      <c r="AP634" s="5" t="n"/>
      <c r="AQ634" s="5" t="n"/>
      <c r="AR634" s="5" t="n"/>
      <c r="AS634" s="5" t="n"/>
      <c r="AT634" s="5" t="n"/>
      <c r="AU634" s="5" t="n"/>
      <c r="AV634" s="5" t="n"/>
      <c r="AW634" s="5" t="n"/>
      <c r="AX634" s="5" t="n"/>
      <c r="AY634" s="5" t="n"/>
      <c r="AZ634" s="5" t="n"/>
      <c r="BA634" s="5" t="n"/>
      <c r="BB634" s="5" t="n"/>
      <c r="BC634" s="5" t="n"/>
      <c r="BD634" s="5" t="n"/>
      <c r="BE634" s="5" t="n"/>
      <c r="BF634" s="5" t="n"/>
      <c r="BG634" s="5" t="n"/>
      <c r="BH634" s="5" t="n"/>
      <c r="BI634" s="2" t="n"/>
      <c r="BJ634" s="2" t="n"/>
      <c r="BK634" s="2" t="n"/>
      <c r="BL634" s="2" t="n"/>
      <c r="BM634" s="2" t="n"/>
      <c r="BN634" s="2" t="n"/>
      <c r="BO634" s="2" t="n"/>
      <c r="BP634" s="2" t="n"/>
      <c r="BQ634" s="2" t="n"/>
      <c r="BR634" s="2" t="n"/>
      <c r="BS634" s="2" t="n"/>
      <c r="BT634" s="2" t="n"/>
      <c r="BU634" s="2" t="n"/>
      <c r="BV634" s="2" t="n"/>
      <c r="BW634" s="2" t="n"/>
      <c r="BX634" s="2" t="n"/>
      <c r="BY634" s="2" t="n"/>
      <c r="BZ634" s="2" t="n"/>
      <c r="CA634" s="2" t="n"/>
      <c r="CB634" s="2" t="n"/>
      <c r="CC634" s="2" t="n"/>
      <c r="CD634" s="2" t="n"/>
      <c r="CE634" s="2" t="n"/>
      <c r="CF634" s="2" t="n"/>
      <c r="CG634" s="2" t="n"/>
      <c r="CH634" s="2" t="n"/>
      <c r="CI634" s="2" t="n"/>
      <c r="CJ634" s="2" t="n"/>
      <c r="CK634" s="2" t="n"/>
      <c r="CL634" s="2" t="n"/>
      <c r="CM634" s="2" t="n"/>
      <c r="CN634" s="2" t="n"/>
      <c r="CO634" s="2" t="n"/>
      <c r="CP634" s="2" t="n"/>
      <c r="CQ634" s="2" t="n"/>
      <c r="CR634" s="2" t="n"/>
      <c r="CS634" s="2" t="n"/>
      <c r="CT634" s="2" t="n"/>
      <c r="CU634" s="2" t="n"/>
      <c r="CV634" s="2" t="n"/>
      <c r="CW634" s="2" t="n"/>
      <c r="CX634" s="2" t="n"/>
      <c r="CY634" s="2" t="n"/>
      <c r="CZ634" s="2" t="n"/>
      <c r="DA634" s="2" t="n"/>
      <c r="DB634" s="2" t="n"/>
      <c r="DC634" s="2" t="n"/>
      <c r="DD634" s="2" t="n"/>
      <c r="DE634" s="2" t="n"/>
      <c r="DF634" s="2" t="n"/>
      <c r="DG634" s="2" t="n"/>
      <c r="DH634" s="2" t="n"/>
      <c r="DI634" s="2" t="n"/>
      <c r="DJ634" s="2" t="n"/>
      <c r="DK634" s="2" t="n"/>
      <c r="DL634" s="2" t="n"/>
      <c r="DM634" s="2" t="n"/>
      <c r="DN634" s="2" t="n"/>
      <c r="DO634" s="2" t="n"/>
      <c r="DP634" s="2" t="n"/>
      <c r="DQ634" s="2" t="n"/>
      <c r="DR634" s="2" t="n"/>
      <c r="DS634" s="2" t="n"/>
      <c r="DT634" s="2" t="n"/>
      <c r="DU634" s="2" t="n"/>
      <c r="DV634" s="2" t="n"/>
      <c r="DW634" s="2" t="n"/>
      <c r="DX634" s="2" t="n"/>
      <c r="DY634" s="2" t="n"/>
      <c r="DZ634" s="2" t="n"/>
      <c r="EA634" s="2" t="n"/>
      <c r="EB634" s="2" t="n"/>
      <c r="EC634" s="2" t="n"/>
    </row>
    <row r="635" ht="6.75" customHeight="1" s="118">
      <c r="A635" s="2" t="n"/>
      <c r="B635" s="2" t="n"/>
      <c r="C635" s="2" t="n"/>
      <c r="D635" s="2" t="n"/>
      <c r="E635" s="43" t="n"/>
      <c r="F635" s="43" t="n"/>
      <c r="G635" s="43" t="n"/>
      <c r="H635" s="43" t="n"/>
      <c r="I635" s="43" t="n"/>
      <c r="J635" s="43" t="n"/>
      <c r="K635" s="43"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c r="AG635" s="2" t="n"/>
      <c r="AH635" s="2" t="n"/>
      <c r="AI635" s="2" t="n"/>
      <c r="AJ635" s="2" t="n"/>
      <c r="AK635" s="2" t="n"/>
      <c r="AL635" s="2" t="n"/>
      <c r="AM635" s="2" t="n"/>
      <c r="AN635" s="2" t="n"/>
      <c r="AO635" s="2" t="n"/>
      <c r="AP635" s="2" t="n"/>
      <c r="AQ635" s="2" t="n"/>
      <c r="AR635" s="2" t="n"/>
      <c r="AS635" s="2" t="n"/>
      <c r="AT635" s="2" t="n"/>
      <c r="AU635" s="2" t="n"/>
      <c r="AV635" s="2" t="n"/>
      <c r="AW635" s="2" t="n"/>
      <c r="AX635" s="2" t="n"/>
      <c r="AY635" s="2" t="n"/>
      <c r="AZ635" s="2" t="n"/>
      <c r="BA635" s="2" t="n"/>
      <c r="BB635" s="2" t="n"/>
      <c r="BC635" s="2" t="n"/>
      <c r="BD635" s="2" t="n"/>
      <c r="BE635" s="2" t="n"/>
      <c r="BF635" s="2" t="n"/>
      <c r="BG635" s="2" t="n"/>
      <c r="BH635" s="2" t="n"/>
      <c r="BI635" s="2" t="n"/>
      <c r="BJ635" s="2" t="n"/>
      <c r="BK635" s="2" t="n"/>
      <c r="BL635" s="2" t="n"/>
      <c r="BM635" s="2" t="n"/>
      <c r="BN635" s="2" t="n"/>
      <c r="BO635" s="2" t="n"/>
      <c r="BP635" s="2" t="n"/>
      <c r="BQ635" s="2" t="n"/>
      <c r="BR635" s="2" t="n"/>
      <c r="BS635" s="2" t="n"/>
      <c r="BT635" s="2" t="n"/>
      <c r="BU635" s="2" t="n"/>
      <c r="BV635" s="2" t="n"/>
      <c r="BW635" s="2" t="n"/>
      <c r="BX635" s="2" t="n"/>
      <c r="BY635" s="2" t="n"/>
      <c r="BZ635" s="2" t="n"/>
      <c r="CA635" s="2" t="n"/>
      <c r="CB635" s="2" t="n"/>
      <c r="CC635" s="2" t="n"/>
      <c r="CD635" s="2" t="n"/>
      <c r="CE635" s="2" t="n"/>
      <c r="CF635" s="2" t="n"/>
      <c r="CG635" s="2" t="n"/>
      <c r="CH635" s="2" t="n"/>
      <c r="CI635" s="2" t="n"/>
      <c r="CJ635" s="51" t="inlineStr">
        <is>
          <t xml:space="preserve">    (近畿高等学校統一用紙　  その２ 　  令和７年度改定)　</t>
        </is>
      </c>
      <c r="DV635" s="2" t="n"/>
      <c r="DW635" s="2" t="n"/>
      <c r="DX635" s="2" t="n"/>
      <c r="DY635" s="2" t="n"/>
      <c r="DZ635" s="2" t="n"/>
      <c r="EA635" s="2" t="n"/>
      <c r="EB635" s="2" t="n"/>
      <c r="EC635" s="2" t="n"/>
    </row>
    <row r="636" ht="6.75" customHeight="1" s="118">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c r="AQ636" s="2" t="n"/>
      <c r="AR636" s="2" t="n"/>
      <c r="AS636" s="2" t="n"/>
      <c r="AT636" s="2" t="n"/>
      <c r="AU636" s="2" t="n"/>
      <c r="AV636" s="2" t="n"/>
      <c r="AW636" s="2" t="n"/>
      <c r="AX636" s="2" t="n"/>
      <c r="AY636" s="2" t="n"/>
      <c r="AZ636" s="2" t="n"/>
      <c r="BA636" s="2" t="n"/>
      <c r="BB636" s="2" t="n"/>
      <c r="BC636" s="2" t="n"/>
      <c r="BD636" s="2" t="n"/>
      <c r="BE636" s="2" t="n"/>
      <c r="BF636" s="2" t="n"/>
      <c r="BG636" s="2" t="n"/>
      <c r="BH636" s="2" t="n"/>
      <c r="BI636" s="2" t="n"/>
      <c r="BJ636" s="2" t="n"/>
      <c r="BK636" s="2" t="n"/>
      <c r="BL636" s="2" t="n"/>
      <c r="BM636" s="2" t="n"/>
      <c r="BN636" s="2" t="n"/>
      <c r="BO636" s="2" t="n"/>
      <c r="BP636" s="2" t="n"/>
      <c r="BQ636" s="2" t="n"/>
      <c r="BR636" s="2" t="n"/>
      <c r="BS636" s="2" t="n"/>
      <c r="BT636" s="2" t="n"/>
      <c r="BU636" s="2" t="n"/>
      <c r="BV636" s="2" t="n"/>
      <c r="BW636" s="2" t="n"/>
      <c r="BX636" s="2" t="n"/>
      <c r="BY636" s="2" t="n"/>
      <c r="BZ636" s="2" t="n"/>
      <c r="CA636" s="2" t="n"/>
      <c r="CB636" s="2" t="n"/>
      <c r="CC636" s="2" t="n"/>
      <c r="CD636" s="2" t="n"/>
      <c r="CE636" s="2" t="n"/>
      <c r="CF636" s="2" t="n"/>
      <c r="CG636" s="2" t="n"/>
      <c r="CH636" s="2" t="n"/>
      <c r="CI636" s="2" t="n"/>
      <c r="DV636" s="2" t="n"/>
      <c r="DW636" s="2" t="n"/>
      <c r="DX636" s="2" t="n"/>
      <c r="DY636" s="2" t="n"/>
      <c r="DZ636" s="2" t="n"/>
      <c r="EA636" s="2" t="n"/>
      <c r="EB636" s="2" t="n"/>
      <c r="EC636" s="2" t="n"/>
    </row>
    <row r="637" ht="6.75" customHeight="1" s="118">
      <c r="A637" s="2" t="n"/>
      <c r="B637" s="2" t="n"/>
      <c r="C637" s="3" t="n"/>
      <c r="D637" s="3" t="n"/>
      <c r="E637" s="3" t="n"/>
      <c r="F637" s="3" t="n"/>
      <c r="G637" s="3" t="n"/>
      <c r="H637" s="3" t="n"/>
      <c r="I637" s="3" t="n"/>
      <c r="J637" s="3" t="n"/>
      <c r="K637" s="3" t="n"/>
      <c r="L637" s="3" t="n"/>
      <c r="M637" s="3" t="n"/>
      <c r="N637" s="3" t="n"/>
      <c r="O637" s="3" t="n"/>
      <c r="P637" s="3" t="n"/>
      <c r="Q637" s="3" t="n"/>
      <c r="R637" s="3" t="n"/>
      <c r="S637" s="3" t="n"/>
      <c r="T637" s="3" t="n"/>
      <c r="U637" s="3" t="n"/>
      <c r="V637" s="3" t="n"/>
      <c r="W637" s="3" t="n"/>
      <c r="X637" s="3" t="n"/>
      <c r="Y637" s="3" t="n"/>
      <c r="Z637" s="3" t="n"/>
      <c r="AA637" s="3" t="n"/>
      <c r="AB637" s="3" t="n"/>
      <c r="AC637" s="3" t="n"/>
      <c r="AD637" s="3" t="n"/>
      <c r="AE637" s="3" t="n"/>
      <c r="AF637" s="3" t="n"/>
      <c r="AG637" s="3" t="n"/>
      <c r="AH637" s="3" t="n"/>
      <c r="AI637" s="3" t="n"/>
      <c r="AJ637" s="3" t="n"/>
      <c r="AK637" s="3" t="n"/>
      <c r="AL637" s="3" t="n"/>
      <c r="AM637" s="3" t="n"/>
      <c r="AN637" s="3" t="n"/>
      <c r="AO637" s="3" t="n"/>
      <c r="AP637" s="3" t="n"/>
      <c r="AQ637" s="3" t="n"/>
      <c r="AR637" s="3" t="n"/>
      <c r="AS637" s="2" t="n"/>
      <c r="AT637" s="2" t="n"/>
      <c r="AU637" s="2" t="n"/>
      <c r="AV637" s="2" t="n"/>
      <c r="AW637" s="2" t="n"/>
      <c r="AX637" s="2" t="n"/>
      <c r="AY637" s="2" t="n"/>
      <c r="AZ637" s="2" t="n"/>
      <c r="BA637" s="2" t="n"/>
      <c r="BB637" s="2" t="n"/>
      <c r="BC637" s="2" t="n"/>
      <c r="BD637" s="2" t="n"/>
      <c r="BE637" s="2" t="n"/>
      <c r="BF637" s="2" t="n"/>
      <c r="BG637" s="2" t="n"/>
      <c r="BH637" s="2" t="n"/>
      <c r="BI637" s="2" t="n"/>
      <c r="BJ637" s="2" t="n"/>
      <c r="BK637" s="2" t="n"/>
      <c r="BL637" s="2" t="n"/>
      <c r="BM637" s="2" t="n"/>
      <c r="BN637" s="2" t="n"/>
      <c r="BO637" s="2" t="n"/>
      <c r="BP637" s="2" t="n"/>
      <c r="BQ637" s="2" t="n"/>
      <c r="BR637" s="2" t="n"/>
      <c r="BS637" s="2" t="n"/>
      <c r="BT637" s="2" t="n"/>
      <c r="BU637" s="2" t="n"/>
      <c r="BV637" s="2" t="n"/>
      <c r="BW637" s="2" t="n"/>
      <c r="BX637" s="2" t="n"/>
      <c r="BY637" s="2" t="n"/>
      <c r="BZ637" s="2" t="n"/>
      <c r="CA637" s="2" t="n"/>
      <c r="CB637" s="2" t="n"/>
      <c r="CC637" s="2" t="n"/>
      <c r="CD637" s="2" t="n"/>
      <c r="CE637" s="2" t="n"/>
      <c r="CF637" s="2" t="n"/>
      <c r="CG637" s="2" t="n"/>
      <c r="CH637" s="2" t="n"/>
      <c r="CI637" s="2" t="n"/>
      <c r="CJ637" s="2" t="n"/>
      <c r="CK637" s="2" t="n"/>
      <c r="CL637" s="2" t="n"/>
      <c r="CM637" s="2" t="n"/>
      <c r="CN637" s="2" t="n"/>
      <c r="CO637" s="2" t="n"/>
      <c r="CP637" s="2" t="n"/>
      <c r="CQ637" s="2" t="n"/>
      <c r="CR637" s="2" t="n"/>
      <c r="CS637" s="2" t="n"/>
      <c r="CT637" s="2" t="n"/>
      <c r="CU637" s="2" t="n"/>
      <c r="CV637" s="2" t="n"/>
      <c r="CW637" s="2" t="n"/>
      <c r="CX637" s="2" t="n"/>
      <c r="CY637" s="2" t="n"/>
      <c r="CZ637" s="2" t="n"/>
      <c r="DA637" s="2" t="n"/>
      <c r="DB637" s="2" t="n"/>
      <c r="DC637" s="2" t="n"/>
      <c r="DD637" s="2" t="n"/>
      <c r="DE637" s="2" t="n"/>
      <c r="DF637" s="2" t="n"/>
      <c r="DG637" s="2" t="n"/>
      <c r="DH637" s="2" t="n"/>
      <c r="DI637" s="2" t="n"/>
      <c r="DJ637" s="2" t="n"/>
      <c r="DK637" s="2" t="n"/>
      <c r="DL637" s="2" t="n"/>
      <c r="DM637" s="2" t="n"/>
      <c r="DN637" s="2" t="n"/>
      <c r="DO637" s="2" t="n"/>
      <c r="DP637" s="2" t="n"/>
      <c r="DQ637" s="2" t="n"/>
      <c r="DR637" s="2" t="n"/>
      <c r="DS637" s="2" t="n"/>
      <c r="DT637" s="2" t="n"/>
      <c r="DU637" s="2" t="n"/>
      <c r="DV637" s="2" t="n"/>
      <c r="DW637" s="2" t="n"/>
      <c r="DX637" s="2" t="n"/>
      <c r="DY637" s="2" t="n"/>
      <c r="DZ637" s="2" t="n"/>
      <c r="EA637" s="2" t="n"/>
      <c r="EB637" s="2" t="n"/>
      <c r="EC637" s="2" t="n"/>
    </row>
    <row r="638" ht="6.75" customHeight="1" s="118">
      <c r="A638" s="2" t="n"/>
      <c r="B638" s="2" t="n"/>
      <c r="C638" s="3" t="n"/>
      <c r="D638" s="3" t="n"/>
      <c r="E638" s="3" t="n"/>
      <c r="F638" s="3" t="n"/>
      <c r="G638" s="3" t="n"/>
      <c r="H638" s="3" t="n"/>
      <c r="I638" s="3" t="n"/>
      <c r="J638" s="3" t="n"/>
      <c r="K638" s="3" t="n"/>
      <c r="L638" s="3" t="n"/>
      <c r="M638" s="3" t="n"/>
      <c r="N638" s="3" t="n"/>
      <c r="O638" s="3" t="n"/>
      <c r="P638" s="3" t="n"/>
      <c r="Q638" s="3" t="n"/>
      <c r="R638" s="3" t="n"/>
      <c r="S638" s="3" t="n"/>
      <c r="T638" s="3" t="n"/>
      <c r="U638" s="3" t="n"/>
      <c r="V638" s="3" t="n"/>
      <c r="W638" s="3" t="n"/>
      <c r="X638" s="3" t="n"/>
      <c r="Y638" s="3" t="n"/>
      <c r="Z638" s="3" t="n"/>
      <c r="AA638" s="3" t="n"/>
      <c r="AB638" s="3" t="n"/>
      <c r="AC638" s="3" t="n"/>
      <c r="AD638" s="3" t="n"/>
      <c r="AE638" s="3" t="n"/>
      <c r="AF638" s="3" t="n"/>
      <c r="AG638" s="3" t="n"/>
      <c r="AH638" s="3" t="n"/>
      <c r="AI638" s="3" t="n"/>
      <c r="AJ638" s="3" t="n"/>
      <c r="AK638" s="3" t="n"/>
      <c r="AL638" s="3" t="n"/>
      <c r="AM638" s="3" t="n"/>
      <c r="AN638" s="3" t="n"/>
      <c r="AO638" s="3" t="n"/>
      <c r="AP638" s="3" t="n"/>
      <c r="AQ638" s="3" t="n"/>
      <c r="AR638" s="3" t="n"/>
      <c r="AS638" s="2" t="n"/>
      <c r="AT638" s="2" t="n"/>
      <c r="AU638" s="2" t="n"/>
      <c r="AV638" s="2" t="n"/>
      <c r="AW638" s="2" t="n"/>
      <c r="AX638" s="2" t="n"/>
      <c r="AY638" s="2" t="n"/>
      <c r="AZ638" s="2" t="n"/>
      <c r="BA638" s="2" t="n"/>
      <c r="BB638" s="2" t="n"/>
      <c r="BC638" s="2" t="n"/>
      <c r="BD638" s="2" t="n"/>
      <c r="BE638" s="2" t="n"/>
      <c r="BF638" s="2" t="n"/>
      <c r="BG638" s="2" t="n"/>
      <c r="BH638" s="2" t="n"/>
      <c r="BI638" s="2" t="n"/>
      <c r="BJ638" s="2" t="n"/>
      <c r="BK638" s="2" t="n"/>
      <c r="BL638" s="2" t="n"/>
      <c r="BM638" s="2" t="n"/>
      <c r="BN638" s="2" t="n"/>
      <c r="BO638" s="2" t="n"/>
      <c r="BP638" s="2" t="n"/>
      <c r="BQ638" s="2" t="n"/>
      <c r="BR638" s="2" t="n"/>
      <c r="BS638" s="2" t="n"/>
      <c r="BT638" s="2" t="n"/>
      <c r="BU638" s="2" t="n"/>
      <c r="BV638" s="2" t="n"/>
      <c r="BW638" s="2" t="n"/>
      <c r="BX638" s="2" t="n"/>
      <c r="BY638" s="2" t="n"/>
      <c r="BZ638" s="2" t="n"/>
      <c r="CA638" s="2" t="n"/>
      <c r="CB638" s="2" t="n"/>
      <c r="CC638" s="2" t="n"/>
      <c r="CD638" s="2" t="n"/>
      <c r="CE638" s="2" t="n"/>
      <c r="CF638" s="2" t="n"/>
      <c r="CG638" s="2" t="n"/>
      <c r="CH638" s="2" t="n"/>
      <c r="CI638" s="2" t="n"/>
      <c r="CJ638" s="2" t="n"/>
      <c r="CK638" s="2" t="n"/>
      <c r="CL638" s="2" t="n"/>
      <c r="CM638" s="2" t="n"/>
      <c r="CN638" s="2" t="n"/>
      <c r="CO638" s="2" t="n"/>
      <c r="CP638" s="2" t="n"/>
      <c r="CQ638" s="2" t="n"/>
      <c r="CR638" s="2" t="n"/>
      <c r="CS638" s="2" t="n"/>
      <c r="CT638" s="2" t="n"/>
      <c r="CU638" s="2" t="n"/>
      <c r="CV638" s="2" t="n"/>
      <c r="CW638" s="2" t="n"/>
      <c r="CX638" s="2" t="n"/>
      <c r="CY638" s="2" t="n"/>
      <c r="CZ638" s="2" t="n"/>
      <c r="DA638" s="2" t="n"/>
      <c r="DB638" s="2" t="n"/>
      <c r="DC638" s="2" t="n"/>
      <c r="DD638" s="2" t="n"/>
      <c r="DE638" s="2" t="n"/>
      <c r="DF638" s="2" t="n"/>
      <c r="DG638" s="2" t="n"/>
      <c r="DH638" s="2" t="n"/>
      <c r="DI638" s="2" t="n"/>
      <c r="DJ638" s="2" t="n"/>
      <c r="DK638" s="2" t="n"/>
      <c r="DL638" s="2" t="n"/>
      <c r="DM638" s="2" t="n"/>
      <c r="DN638" s="2" t="n"/>
      <c r="DO638" s="2" t="n"/>
      <c r="DP638" s="2" t="n"/>
      <c r="DQ638" s="2" t="n"/>
      <c r="DR638" s="2" t="n"/>
      <c r="DS638" s="2" t="n"/>
      <c r="DT638" s="2" t="n"/>
      <c r="DU638" s="2" t="n"/>
      <c r="DV638" s="2" t="n"/>
      <c r="DW638" s="2" t="n"/>
      <c r="DX638" s="2" t="n"/>
      <c r="DY638" s="2" t="n"/>
      <c r="DZ638" s="2" t="n"/>
      <c r="EA638" s="2" t="n"/>
      <c r="EB638" s="2" t="n"/>
      <c r="EC638" s="2" t="n"/>
    </row>
    <row r="639" ht="6.75" customHeight="1" s="118">
      <c r="A639" s="2" t="n"/>
      <c r="B639" s="2" t="n"/>
      <c r="C639" s="3" t="n"/>
      <c r="D639" s="3" t="n"/>
      <c r="E639" s="3" t="n"/>
      <c r="F639" s="3" t="n"/>
      <c r="G639" s="3" t="n"/>
      <c r="H639" s="3" t="n"/>
      <c r="I639" s="3" t="n"/>
      <c r="J639" s="3" t="n"/>
      <c r="K639" s="3" t="n"/>
      <c r="L639" s="3" t="n"/>
      <c r="M639" s="3" t="n"/>
      <c r="N639" s="3" t="n"/>
      <c r="O639" s="3" t="n"/>
      <c r="P639" s="3" t="n"/>
      <c r="Q639" s="3" t="n"/>
      <c r="R639" s="3" t="n"/>
      <c r="S639" s="3" t="n"/>
      <c r="T639" s="3" t="n"/>
      <c r="U639" s="3" t="n"/>
      <c r="V639" s="3" t="n"/>
      <c r="W639" s="3" t="n"/>
      <c r="X639" s="3" t="n"/>
      <c r="Y639" s="3" t="n"/>
      <c r="Z639" s="3" t="n"/>
      <c r="AA639" s="3" t="n"/>
      <c r="AB639" s="3" t="n"/>
      <c r="AC639" s="3" t="n"/>
      <c r="AD639" s="3" t="n"/>
      <c r="AE639" s="3" t="n"/>
      <c r="AF639" s="3" t="n"/>
      <c r="AG639" s="3" t="n"/>
      <c r="AH639" s="3" t="n"/>
      <c r="AI639" s="3" t="n"/>
      <c r="AJ639" s="3" t="n"/>
      <c r="AK639" s="3" t="n"/>
      <c r="AL639" s="3" t="n"/>
      <c r="AM639" s="3" t="n"/>
      <c r="AN639" s="3" t="n"/>
      <c r="AO639" s="3" t="n"/>
      <c r="AP639" s="3" t="n"/>
      <c r="AQ639" s="3" t="n"/>
      <c r="AR639" s="3" t="n"/>
      <c r="AS639" s="2" t="n"/>
      <c r="AT639" s="2" t="n"/>
      <c r="AU639" s="2" t="n"/>
      <c r="AV639" s="2" t="n"/>
      <c r="AW639" s="2" t="n"/>
      <c r="AX639" s="2" t="n"/>
      <c r="AY639" s="2" t="n"/>
      <c r="AZ639" s="2" t="n"/>
      <c r="BA639" s="2" t="n"/>
      <c r="BB639" s="2" t="n"/>
      <c r="BC639" s="2" t="n"/>
      <c r="BD639" s="2" t="n"/>
      <c r="BE639" s="2" t="n"/>
      <c r="BF639" s="2" t="n"/>
      <c r="BG639" s="2" t="n"/>
      <c r="BH639" s="2" t="n"/>
      <c r="BI639" s="2" t="n"/>
      <c r="BJ639" s="2" t="n"/>
      <c r="BK639" s="2" t="n"/>
      <c r="BL639" s="2" t="n"/>
      <c r="BM639" s="2" t="n"/>
      <c r="BN639" s="2" t="n"/>
      <c r="BO639" s="2" t="n"/>
      <c r="BP639" s="2" t="n"/>
      <c r="BQ639" s="2" t="n"/>
      <c r="BR639" s="2" t="n"/>
      <c r="BS639" s="2" t="n"/>
      <c r="BT639" s="2" t="n"/>
      <c r="BU639" s="2" t="n"/>
      <c r="BV639" s="2" t="n"/>
      <c r="BW639" s="2" t="n"/>
      <c r="BX639" s="2" t="n"/>
      <c r="BY639" s="2" t="n"/>
      <c r="BZ639" s="2" t="n"/>
      <c r="CA639" s="2" t="n"/>
      <c r="CB639" s="2" t="n"/>
      <c r="CC639" s="2" t="n"/>
      <c r="CD639" s="2" t="n"/>
      <c r="CE639" s="2" t="n"/>
      <c r="CF639" s="2" t="n"/>
      <c r="CG639" s="2" t="n"/>
      <c r="CH639" s="2" t="n"/>
      <c r="CI639" s="2" t="n"/>
      <c r="CJ639" s="2" t="n"/>
      <c r="CK639" s="2" t="n"/>
      <c r="CL639" s="2" t="n"/>
      <c r="CM639" s="2" t="n"/>
      <c r="CN639" s="2" t="n"/>
      <c r="CO639" s="2" t="n"/>
      <c r="CP639" s="2" t="n"/>
      <c r="CQ639" s="2" t="n"/>
      <c r="CR639" s="2" t="n"/>
      <c r="CS639" s="2" t="n"/>
      <c r="CT639" s="2" t="n"/>
      <c r="CU639" s="2" t="n"/>
      <c r="CV639" s="2" t="n"/>
      <c r="CW639" s="2" t="n"/>
      <c r="CX639" s="2" t="n"/>
      <c r="CY639" s="2" t="n"/>
      <c r="CZ639" s="2" t="n"/>
      <c r="DA639" s="2" t="n"/>
      <c r="DB639" s="2" t="n"/>
      <c r="DC639" s="2" t="n"/>
      <c r="DD639" s="2" t="n"/>
      <c r="DE639" s="2" t="n"/>
      <c r="DF639" s="2" t="n"/>
      <c r="DG639" s="2" t="n"/>
      <c r="DH639" s="2" t="n"/>
      <c r="DI639" s="2" t="n"/>
      <c r="DJ639" s="2" t="n"/>
      <c r="DK639" s="2" t="n"/>
      <c r="DL639" s="2" t="n"/>
      <c r="DM639" s="2" t="n"/>
      <c r="DN639" s="2" t="n"/>
      <c r="DO639" s="2" t="n"/>
      <c r="DP639" s="2" t="n"/>
      <c r="DQ639" s="2" t="n"/>
      <c r="DR639" s="2" t="n"/>
      <c r="DS639" s="2" t="n"/>
      <c r="DT639" s="2" t="n"/>
      <c r="DU639" s="2" t="n"/>
      <c r="DV639" s="2" t="n"/>
      <c r="DW639" s="2" t="n"/>
      <c r="DX639" s="2" t="n"/>
      <c r="DY639" s="2" t="n"/>
      <c r="DZ639" s="2" t="n"/>
      <c r="EA639" s="2" t="n"/>
      <c r="EB639" s="2" t="n"/>
      <c r="EC639" s="2" t="n"/>
    </row>
    <row r="640" ht="6.75" customHeight="1" s="118">
      <c r="A640" s="2" t="n"/>
      <c r="B640" s="2" t="n"/>
      <c r="C640" s="3" t="n"/>
      <c r="D640" s="3" t="n"/>
      <c r="E640" s="3" t="n"/>
      <c r="F640" s="3" t="n"/>
      <c r="G640" s="3" t="n"/>
      <c r="H640" s="3" t="n"/>
      <c r="I640" s="3" t="n"/>
      <c r="J640" s="114" t="inlineStr">
        <is>
          <t xml:space="preserve">  履 　   歴　    書</t>
        </is>
      </c>
      <c r="AN640" s="3" t="n"/>
      <c r="AO640" s="3" t="n"/>
      <c r="AP640" s="3" t="n"/>
      <c r="AQ640" s="3" t="n"/>
      <c r="AR640" s="3" t="n"/>
      <c r="AS640" s="2" t="n"/>
      <c r="AT640" s="2" t="n"/>
      <c r="AU640" s="2" t="n"/>
      <c r="AV640" s="2" t="n"/>
      <c r="AW640" s="2" t="n"/>
      <c r="AX640" s="2" t="n"/>
      <c r="AY640" s="2" t="n"/>
      <c r="AZ640" s="2" t="n"/>
      <c r="BA640" s="2" t="n"/>
      <c r="BB640" s="2" t="n"/>
      <c r="BC640" s="2" t="n"/>
      <c r="BD640" s="2" t="n"/>
      <c r="BE640" s="2" t="n"/>
      <c r="BF640" s="2" t="n"/>
      <c r="BG640" s="2" t="n"/>
      <c r="BH640" s="2" t="n"/>
      <c r="BI640" s="2" t="n"/>
      <c r="BJ640" s="2" t="n"/>
      <c r="BK640" s="2" t="n"/>
      <c r="BL640" s="2" t="n"/>
      <c r="BM640" s="2" t="n"/>
      <c r="BN640" s="2" t="n"/>
      <c r="BO640" s="2" t="n"/>
      <c r="BP640" s="2" t="n"/>
      <c r="BQ640" s="2" t="n"/>
      <c r="BR640" s="2" t="n"/>
      <c r="BS640" s="2" t="n"/>
      <c r="BT640" s="2" t="n"/>
      <c r="BU640" s="2" t="n"/>
      <c r="BV640" s="2" t="n"/>
      <c r="BW640" s="2" t="n"/>
      <c r="BX640" s="2" t="n"/>
      <c r="BY640" s="2" t="n"/>
      <c r="BZ640" s="2" t="n"/>
      <c r="CA640" s="2" t="n"/>
      <c r="CB640" s="2" t="n"/>
      <c r="CC640" s="2" t="n"/>
      <c r="CD640" s="2" t="n"/>
      <c r="CE640" s="2" t="n"/>
      <c r="CF640" s="2" t="n"/>
      <c r="CG640" s="2" t="n"/>
      <c r="CH640" s="2" t="n"/>
      <c r="CI640" s="2" t="n"/>
      <c r="CJ640" s="2" t="n"/>
      <c r="CK640" s="2" t="n"/>
      <c r="CL640" s="2" t="n"/>
      <c r="CM640" s="2" t="n"/>
      <c r="CN640" s="2" t="n"/>
      <c r="CO640" s="2" t="n"/>
      <c r="CP640" s="2" t="n"/>
      <c r="CQ640" s="2" t="n"/>
      <c r="CR640" s="2" t="n"/>
      <c r="CS640" s="2" t="n"/>
      <c r="CT640" s="2" t="n"/>
      <c r="CU640" s="2" t="n"/>
      <c r="CV640" s="2" t="n"/>
      <c r="CW640" s="2" t="n"/>
      <c r="CX640" s="2" t="n"/>
      <c r="CY640" s="2" t="n"/>
      <c r="CZ640" s="2" t="n"/>
      <c r="DA640" s="2" t="n"/>
      <c r="DB640" s="2" t="n"/>
      <c r="DC640" s="2" t="n"/>
      <c r="DD640" s="2" t="n"/>
      <c r="DE640" s="2" t="n"/>
      <c r="DF640" s="2" t="n"/>
      <c r="DG640" s="2" t="n"/>
      <c r="DH640" s="2" t="n"/>
      <c r="DI640" s="2" t="n"/>
      <c r="DJ640" s="2" t="n"/>
      <c r="DK640" s="2" t="n"/>
      <c r="DL640" s="2" t="n"/>
      <c r="DM640" s="2" t="n"/>
      <c r="DN640" s="2" t="n"/>
      <c r="DO640" s="2" t="n"/>
      <c r="DP640" s="2" t="n"/>
      <c r="DQ640" s="2" t="n"/>
      <c r="DR640" s="2" t="n"/>
      <c r="DS640" s="2" t="n"/>
      <c r="DT640" s="2" t="n"/>
      <c r="DU640" s="2" t="n"/>
      <c r="DV640" s="2" t="n"/>
      <c r="DW640" s="2" t="n"/>
      <c r="DX640" s="2" t="n"/>
      <c r="DY640" s="2" t="n"/>
      <c r="DZ640" s="2" t="n"/>
      <c r="EA640" s="2" t="n"/>
      <c r="EB640" s="2" t="n"/>
      <c r="EC640" s="2" t="n"/>
    </row>
    <row r="641" ht="6.75" customHeight="1" s="118">
      <c r="A641" s="2" t="n"/>
      <c r="B641" s="2" t="n"/>
      <c r="C641" s="3" t="n"/>
      <c r="D641" s="3" t="n"/>
      <c r="E641" s="3" t="n"/>
      <c r="F641" s="3" t="n"/>
      <c r="G641" s="3" t="n"/>
      <c r="H641" s="3" t="n"/>
      <c r="I641" s="3" t="n"/>
      <c r="AN641" s="3" t="n"/>
      <c r="AO641" s="3" t="n"/>
      <c r="AP641" s="3" t="n"/>
      <c r="AQ641" s="3" t="n"/>
      <c r="AR641" s="3" t="n"/>
      <c r="AS641" s="2" t="n"/>
      <c r="AT641" s="2" t="n"/>
      <c r="AU641" s="2" t="n"/>
      <c r="AV641" s="2" t="n"/>
      <c r="AW641" s="2" t="n"/>
      <c r="AX641" s="2" t="n"/>
      <c r="AY641" s="2" t="n"/>
      <c r="AZ641" s="2" t="n"/>
      <c r="BA641" s="2" t="n"/>
      <c r="BB641" s="2" t="n"/>
      <c r="BC641" s="2" t="n"/>
      <c r="BD641" s="2" t="n"/>
      <c r="BE641" s="2" t="n"/>
      <c r="BF641" s="2" t="n"/>
      <c r="BG641" s="2" t="n"/>
      <c r="BH641" s="2" t="n"/>
      <c r="BI641" s="2" t="n"/>
      <c r="BJ641" s="2" t="n"/>
      <c r="BK641" s="2" t="n"/>
      <c r="BL641" s="2" t="n"/>
      <c r="BM641" s="2" t="n"/>
      <c r="BN641" s="2" t="n"/>
      <c r="BO641" s="2" t="n"/>
      <c r="BP641" s="2" t="n"/>
      <c r="BQ641" s="2" t="n"/>
      <c r="BR641" s="2" t="n"/>
      <c r="BS641" s="2" t="n"/>
      <c r="BT641" s="2" t="n"/>
      <c r="BU641" s="2" t="n"/>
      <c r="BV641" s="2" t="n"/>
      <c r="BW641" s="2" t="n"/>
      <c r="BX641" s="2" t="n"/>
      <c r="BY641" s="2" t="n"/>
      <c r="BZ641" s="2" t="n"/>
      <c r="CA641" s="2" t="n"/>
      <c r="CB641" s="2" t="n"/>
      <c r="CC641" s="2" t="n"/>
      <c r="CD641" s="2" t="n"/>
      <c r="CE641" s="2" t="n"/>
      <c r="CF641" s="2" t="n"/>
      <c r="CG641" s="2" t="n"/>
      <c r="CH641" s="2" t="n"/>
      <c r="CI641" s="2" t="n"/>
      <c r="CJ641" s="2" t="n"/>
      <c r="CK641" s="2" t="n"/>
      <c r="CL641" s="2" t="n"/>
      <c r="CM641" s="2" t="n"/>
      <c r="CN641" s="2" t="n"/>
      <c r="CO641" s="2" t="n"/>
      <c r="CP641" s="2" t="n"/>
      <c r="CQ641" s="2" t="n"/>
      <c r="CR641" s="2" t="n"/>
      <c r="CS641" s="2" t="n"/>
      <c r="CT641" s="2" t="n"/>
      <c r="CU641" s="2" t="n"/>
      <c r="CV641" s="2" t="n"/>
      <c r="CW641" s="2" t="n"/>
      <c r="CX641" s="2" t="n"/>
      <c r="CY641" s="2" t="n"/>
      <c r="CZ641" s="2" t="n"/>
      <c r="DA641" s="2" t="n"/>
      <c r="DB641" s="2" t="n"/>
      <c r="DC641" s="2" t="n"/>
      <c r="DD641" s="2" t="n"/>
      <c r="DE641" s="2" t="n"/>
      <c r="DF641" s="2" t="n"/>
      <c r="DG641" s="2" t="n"/>
      <c r="DH641" s="2" t="n"/>
      <c r="DI641" s="2" t="n"/>
      <c r="DJ641" s="2" t="n"/>
      <c r="DK641" s="2" t="n"/>
      <c r="DL641" s="2" t="n"/>
      <c r="DM641" s="2" t="n"/>
      <c r="DN641" s="2" t="n"/>
      <c r="DO641" s="2" t="n"/>
      <c r="DP641" s="2" t="n"/>
      <c r="DQ641" s="2" t="n"/>
      <c r="DR641" s="2" t="n"/>
      <c r="DS641" s="2" t="n"/>
      <c r="DT641" s="2" t="n"/>
      <c r="DU641" s="2" t="n"/>
      <c r="DV641" s="2" t="n"/>
      <c r="DW641" s="2" t="n"/>
      <c r="DX641" s="2" t="n"/>
      <c r="DY641" s="2" t="n"/>
      <c r="DZ641" s="2" t="n"/>
      <c r="EA641" s="2" t="n"/>
      <c r="EB641" s="2" t="n"/>
      <c r="EC641" s="2" t="n"/>
    </row>
    <row r="642" ht="4.5" customHeight="1" s="118">
      <c r="A642" s="2" t="n"/>
      <c r="B642" s="2" t="n"/>
      <c r="C642" s="2" t="n"/>
      <c r="D642" s="2" t="n"/>
      <c r="E642" s="2" t="n"/>
      <c r="F642" s="2" t="n"/>
      <c r="G642" s="2" t="n"/>
      <c r="H642" s="2" t="n"/>
      <c r="I642" s="2" t="n"/>
      <c r="AN642" s="3" t="n"/>
      <c r="AO642" s="2" t="n"/>
      <c r="AP642" s="2" t="n"/>
      <c r="AQ642" s="2" t="n"/>
      <c r="AR642" s="2" t="n"/>
      <c r="AS642" s="2" t="n"/>
      <c r="AT642" s="2" t="n"/>
      <c r="AU642" s="2" t="n"/>
      <c r="AV642" s="4" t="n"/>
      <c r="AW642" s="5" t="n"/>
      <c r="AX642" s="5" t="n"/>
      <c r="AY642" s="5" t="n"/>
      <c r="AZ642" s="5" t="n"/>
      <c r="BA642" s="5" t="n"/>
      <c r="BB642" s="5" t="n"/>
      <c r="BC642" s="5" t="n"/>
      <c r="BD642" s="5" t="n"/>
      <c r="BE642" s="5" t="n"/>
      <c r="BF642" s="5" t="n"/>
      <c r="BG642" s="5" t="n"/>
      <c r="BH642" s="5" t="n"/>
      <c r="BI642" s="6" t="n"/>
      <c r="BJ642" s="7" t="n"/>
      <c r="BK642" s="2" t="n"/>
      <c r="BL642" s="2" t="n"/>
      <c r="BM642" s="2" t="n"/>
      <c r="BN642" s="2" t="n"/>
      <c r="BO642" s="2" t="n"/>
      <c r="BP642" s="139" t="inlineStr">
        <is>
          <t xml:space="preserve">資 　格  等      </t>
        </is>
      </c>
      <c r="BQ642" s="140" t="n"/>
      <c r="BR642" s="140" t="n"/>
      <c r="BS642" s="140" t="n"/>
      <c r="BT642" s="140" t="n"/>
      <c r="BU642" s="140" t="n"/>
      <c r="BV642" s="141" t="n"/>
      <c r="BW642" s="142" t="inlineStr">
        <is>
          <t>取  得  年  月</t>
        </is>
      </c>
      <c r="BX642" s="140" t="n"/>
      <c r="BY642" s="140" t="n"/>
      <c r="BZ642" s="140" t="n"/>
      <c r="CA642" s="140" t="n"/>
      <c r="CB642" s="140" t="n"/>
      <c r="CC642" s="140" t="n"/>
      <c r="CD642" s="140" t="n"/>
      <c r="CE642" s="140" t="n"/>
      <c r="CF642" s="140" t="n"/>
      <c r="CG642" s="141" t="n"/>
      <c r="CH642" s="142" t="inlineStr">
        <is>
          <t>資       格       等       の       名       称</t>
        </is>
      </c>
      <c r="CI642" s="140" t="n"/>
      <c r="CJ642" s="140" t="n"/>
      <c r="CK642" s="140" t="n"/>
      <c r="CL642" s="140" t="n"/>
      <c r="CM642" s="140" t="n"/>
      <c r="CN642" s="140" t="n"/>
      <c r="CO642" s="140" t="n"/>
      <c r="CP642" s="140" t="n"/>
      <c r="CQ642" s="140" t="n"/>
      <c r="CR642" s="140" t="n"/>
      <c r="CS642" s="140" t="n"/>
      <c r="CT642" s="140" t="n"/>
      <c r="CU642" s="140" t="n"/>
      <c r="CV642" s="140" t="n"/>
      <c r="CW642" s="140" t="n"/>
      <c r="CX642" s="140" t="n"/>
      <c r="CY642" s="140" t="n"/>
      <c r="CZ642" s="140" t="n"/>
      <c r="DA642" s="140" t="n"/>
      <c r="DB642" s="140" t="n"/>
      <c r="DC642" s="140" t="n"/>
      <c r="DD642" s="140" t="n"/>
      <c r="DE642" s="140" t="n"/>
      <c r="DF642" s="140" t="n"/>
      <c r="DG642" s="140" t="n"/>
      <c r="DH642" s="140" t="n"/>
      <c r="DI642" s="140" t="n"/>
      <c r="DJ642" s="140" t="n"/>
      <c r="DK642" s="140" t="n"/>
      <c r="DL642" s="140" t="n"/>
      <c r="DM642" s="140" t="n"/>
      <c r="DN642" s="140" t="n"/>
      <c r="DO642" s="140" t="n"/>
      <c r="DP642" s="140" t="n"/>
      <c r="DQ642" s="140" t="n"/>
      <c r="DR642" s="140" t="n"/>
      <c r="DS642" s="140" t="n"/>
      <c r="DT642" s="140" t="n"/>
      <c r="DU642" s="141" t="n"/>
      <c r="DV642" s="2" t="n"/>
      <c r="DW642" s="2" t="n"/>
      <c r="DX642" s="2" t="n"/>
      <c r="DY642" s="2" t="n"/>
      <c r="DZ642" s="2" t="n"/>
      <c r="EA642" s="2" t="n"/>
      <c r="EB642" s="2" t="n"/>
      <c r="EC642" s="2" t="n"/>
    </row>
    <row r="643" ht="6.75" customHeight="1" s="118">
      <c r="A643" s="2" t="n"/>
      <c r="B643" s="2" t="n"/>
      <c r="C643" s="2" t="n"/>
      <c r="D643" s="2" t="n"/>
      <c r="E643" s="2" t="n"/>
      <c r="F643" s="2" t="n"/>
      <c r="G643" s="2" t="n"/>
      <c r="H643" s="2" t="n"/>
      <c r="I643" s="2" t="n"/>
      <c r="AN643" s="3" t="n"/>
      <c r="AO643" s="2" t="n"/>
      <c r="AP643" s="2" t="n"/>
      <c r="AQ643" s="2" t="n"/>
      <c r="AR643" s="2" t="n"/>
      <c r="AS643" s="2" t="n"/>
      <c r="AT643" s="2" t="n"/>
      <c r="AU643" s="2" t="n"/>
      <c r="AV643" s="7" t="n"/>
      <c r="AW643" s="2" t="n"/>
      <c r="AX643" s="2" t="n"/>
      <c r="AY643" s="2" t="n"/>
      <c r="AZ643" s="2" t="n"/>
      <c r="BA643" s="2" t="n"/>
      <c r="BB643" s="2" t="n"/>
      <c r="BC643" s="2" t="n"/>
      <c r="BD643" s="2" t="n"/>
      <c r="BE643" s="2" t="n"/>
      <c r="BF643" s="2" t="n"/>
      <c r="BG643" s="2" t="n"/>
      <c r="BH643" s="2" t="n"/>
      <c r="BI643" s="8" t="n"/>
      <c r="BJ643" s="7" t="n"/>
      <c r="BK643" s="2" t="n"/>
      <c r="BL643" s="2" t="n"/>
      <c r="BM643" s="2" t="n"/>
      <c r="BN643" s="2" t="n"/>
      <c r="BO643" s="2" t="n"/>
      <c r="BP643" s="143" t="n"/>
      <c r="BV643" s="144" t="n"/>
      <c r="BW643" s="143" t="n"/>
      <c r="CG643" s="144" t="n"/>
      <c r="CH643" s="143" t="n"/>
      <c r="DU643" s="144" t="n"/>
      <c r="DV643" s="2" t="n"/>
      <c r="DW643" s="2" t="n"/>
      <c r="DX643" s="2" t="n"/>
      <c r="DY643" s="2" t="n"/>
      <c r="DZ643" s="2" t="n"/>
      <c r="EA643" s="2" t="n"/>
      <c r="EB643" s="2" t="n"/>
      <c r="EC643" s="2" t="n"/>
    </row>
    <row r="644" ht="6.75" customHeight="1" s="118">
      <c r="A644" s="2" t="n"/>
      <c r="B644" s="2" t="n"/>
      <c r="C644" s="2" t="n"/>
      <c r="D644" s="2" t="n"/>
      <c r="E644" s="2" t="n"/>
      <c r="F644" s="2" t="n"/>
      <c r="G644" s="2" t="n"/>
      <c r="H644" s="2" t="n"/>
      <c r="I644" s="2" t="n"/>
      <c r="J644" s="2" t="n"/>
      <c r="K644" s="2" t="n"/>
      <c r="L644" s="2" t="n"/>
      <c r="M644" s="2" t="n"/>
      <c r="N644" s="3" t="n"/>
      <c r="O644" s="3" t="n"/>
      <c r="P644" s="3" t="n"/>
      <c r="Q644" s="3" t="n"/>
      <c r="R644" s="3" t="n"/>
      <c r="S644" s="3" t="n"/>
      <c r="T644" s="3" t="n"/>
      <c r="U644" s="3" t="n"/>
      <c r="V644" s="3" t="n"/>
      <c r="W644" s="3" t="n"/>
      <c r="X644" s="3" t="n"/>
      <c r="Y644" s="3" t="n"/>
      <c r="Z644" s="3" t="n"/>
      <c r="AA644" s="3" t="n"/>
      <c r="AB644" s="3" t="n"/>
      <c r="AC644" s="3" t="n"/>
      <c r="AD644" s="3" t="n"/>
      <c r="AE644" s="3" t="n"/>
      <c r="AF644" s="3" t="n"/>
      <c r="AG644" s="3" t="n"/>
      <c r="AH644" s="3" t="n"/>
      <c r="AI644" s="3" t="n"/>
      <c r="AJ644" s="3" t="n"/>
      <c r="AK644" s="3" t="n"/>
      <c r="AL644" s="3" t="n"/>
      <c r="AM644" s="3" t="n"/>
      <c r="AN644" s="2" t="n"/>
      <c r="AO644" s="2" t="n"/>
      <c r="AP644" s="2" t="n"/>
      <c r="AQ644" s="2" t="n"/>
      <c r="AR644" s="2" t="n"/>
      <c r="AS644" s="2" t="n"/>
      <c r="AT644" s="2" t="n"/>
      <c r="AU644" s="2" t="n"/>
      <c r="AV644" s="7" t="n"/>
      <c r="AW644" s="2" t="n"/>
      <c r="AX644" s="2" t="n"/>
      <c r="AY644" s="2" t="n"/>
      <c r="AZ644" s="2" t="n"/>
      <c r="BA644" s="2" t="n"/>
      <c r="BB644" s="2" t="n"/>
      <c r="BC644" s="2" t="n"/>
      <c r="BD644" s="2" t="n"/>
      <c r="BE644" s="2" t="n"/>
      <c r="BF644" s="2" t="n"/>
      <c r="BG644" s="2" t="n"/>
      <c r="BH644" s="2" t="n"/>
      <c r="BI644" s="8" t="n"/>
      <c r="BJ644" s="7" t="n"/>
      <c r="BK644" s="2" t="n"/>
      <c r="BL644" s="2" t="n"/>
      <c r="BM644" s="2" t="n"/>
      <c r="BN644" s="2" t="n"/>
      <c r="BO644" s="2" t="n"/>
      <c r="BP644" s="143" t="n"/>
      <c r="BV644" s="144" t="n"/>
      <c r="BW644" s="143" t="n"/>
      <c r="CG644" s="144" t="n"/>
      <c r="CH644" s="143" t="n"/>
      <c r="DU644" s="144" t="n"/>
      <c r="DV644" s="2" t="n"/>
      <c r="DW644" s="2" t="n"/>
      <c r="DX644" s="2" t="n"/>
      <c r="DY644" s="2" t="n"/>
      <c r="DZ644" s="2" t="n"/>
      <c r="EA644" s="2" t="n"/>
      <c r="EB644" s="2" t="n"/>
      <c r="EC644" s="2" t="n"/>
    </row>
    <row r="645" ht="6.75" customHeight="1" s="118">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95" t="inlineStr">
        <is>
          <t>令和</t>
        </is>
      </c>
      <c r="AD645" s="145">
        <f>IF(N(設定!$B$3)=0,"",YEAR(設定!$B$3)-2018)</f>
        <v/>
      </c>
      <c r="AG645" s="95" t="inlineStr">
        <is>
          <t>年</t>
        </is>
      </c>
      <c r="AI645" s="145">
        <f>IF(N(設定!$B$3)=0,"",MONTH(設定!$B$3))</f>
        <v/>
      </c>
      <c r="AL645" s="95" t="inlineStr">
        <is>
          <t>月</t>
        </is>
      </c>
      <c r="AN645" s="145">
        <f>IF(N(設定!$B$3)=0,"",DAY(設定!$B$3))</f>
        <v/>
      </c>
      <c r="AP645" s="95" t="inlineStr">
        <is>
          <t>日現在</t>
        </is>
      </c>
      <c r="AU645" s="12" t="n"/>
      <c r="AV645" s="7" t="n"/>
      <c r="AW645" s="2" t="n"/>
      <c r="AX645" s="2" t="n"/>
      <c r="AY645" s="2" t="n"/>
      <c r="AZ645" s="2" t="n"/>
      <c r="BA645" s="2" t="n"/>
      <c r="BB645" s="2" t="n"/>
      <c r="BC645" s="2" t="n"/>
      <c r="BD645" s="2" t="n"/>
      <c r="BE645" s="2" t="n"/>
      <c r="BF645" s="2" t="n"/>
      <c r="BG645" s="2" t="n"/>
      <c r="BH645" s="2" t="n"/>
      <c r="BI645" s="8" t="n"/>
      <c r="BJ645" s="7" t="n"/>
      <c r="BK645" s="2" t="n"/>
      <c r="BL645" s="2" t="n"/>
      <c r="BM645" s="2" t="n"/>
      <c r="BN645" s="2" t="n"/>
      <c r="BO645" s="2" t="n"/>
      <c r="BP645" s="143" t="n"/>
      <c r="BV645" s="144" t="n"/>
      <c r="BW645" s="146" t="n"/>
      <c r="BX645" s="147" t="n"/>
      <c r="BY645" s="147" t="n"/>
      <c r="BZ645" s="147" t="n"/>
      <c r="CA645" s="147" t="n"/>
      <c r="CB645" s="147" t="n"/>
      <c r="CC645" s="147" t="n"/>
      <c r="CD645" s="147" t="n"/>
      <c r="CE645" s="147" t="n"/>
      <c r="CF645" s="147" t="n"/>
      <c r="CG645" s="148" t="n"/>
      <c r="CH645" s="146" t="n"/>
      <c r="CI645" s="147" t="n"/>
      <c r="CJ645" s="147" t="n"/>
      <c r="CK645" s="147" t="n"/>
      <c r="CL645" s="147" t="n"/>
      <c r="CM645" s="147" t="n"/>
      <c r="CN645" s="147" t="n"/>
      <c r="CO645" s="147" t="n"/>
      <c r="CP645" s="147" t="n"/>
      <c r="CQ645" s="147" t="n"/>
      <c r="CR645" s="147" t="n"/>
      <c r="CS645" s="147" t="n"/>
      <c r="CT645" s="147" t="n"/>
      <c r="CU645" s="147" t="n"/>
      <c r="CV645" s="147" t="n"/>
      <c r="CW645" s="147" t="n"/>
      <c r="CX645" s="147" t="n"/>
      <c r="CY645" s="147" t="n"/>
      <c r="CZ645" s="147" t="n"/>
      <c r="DA645" s="147" t="n"/>
      <c r="DB645" s="147" t="n"/>
      <c r="DC645" s="147" t="n"/>
      <c r="DD645" s="147" t="n"/>
      <c r="DE645" s="147" t="n"/>
      <c r="DF645" s="147" t="n"/>
      <c r="DG645" s="147" t="n"/>
      <c r="DH645" s="147" t="n"/>
      <c r="DI645" s="147" t="n"/>
      <c r="DJ645" s="147" t="n"/>
      <c r="DK645" s="147" t="n"/>
      <c r="DL645" s="147" t="n"/>
      <c r="DM645" s="147" t="n"/>
      <c r="DN645" s="147" t="n"/>
      <c r="DO645" s="147" t="n"/>
      <c r="DP645" s="147" t="n"/>
      <c r="DQ645" s="147" t="n"/>
      <c r="DR645" s="147" t="n"/>
      <c r="DS645" s="147" t="n"/>
      <c r="DT645" s="147" t="n"/>
      <c r="DU645" s="148" t="n"/>
      <c r="DV645" s="2" t="n"/>
      <c r="DW645" s="2" t="n"/>
      <c r="DX645" s="2" t="n"/>
      <c r="DY645" s="2" t="n"/>
      <c r="DZ645" s="2" t="n"/>
      <c r="EA645" s="2" t="n"/>
      <c r="EB645" s="2" t="n"/>
      <c r="EC645" s="2" t="n"/>
    </row>
    <row r="646" ht="6.75" customHeight="1" s="118">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AU646" s="12" t="n"/>
      <c r="AV646" s="7" t="n"/>
      <c r="AW646" s="48" t="inlineStr">
        <is>
          <t>写真をはる位置</t>
        </is>
      </c>
      <c r="BI646" s="8" t="n"/>
      <c r="BJ646" s="7" t="n"/>
      <c r="BK646" s="2" t="n"/>
      <c r="BL646" s="2" t="n"/>
      <c r="BM646" s="2" t="n"/>
      <c r="BN646" s="2" t="n"/>
      <c r="BO646" s="2" t="n"/>
      <c r="BP646" s="143" t="n"/>
      <c r="BV646" s="144" t="n"/>
      <c r="BW646" s="149">
        <f>計算!$O$10</f>
        <v/>
      </c>
      <c r="CG646" s="144" t="n"/>
      <c r="CH646" s="150">
        <f>計算!$P$10</f>
        <v/>
      </c>
      <c r="DU646" s="144" t="n"/>
      <c r="DV646" s="2" t="n"/>
      <c r="DW646" s="2" t="n"/>
      <c r="DX646" s="2" t="n"/>
      <c r="DY646" s="2" t="n"/>
      <c r="DZ646" s="2" t="n"/>
      <c r="EA646" s="2" t="n"/>
      <c r="EB646" s="2" t="n"/>
      <c r="EC646" s="2" t="n"/>
    </row>
    <row r="647" ht="6.75" customHeight="1" s="118">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147" t="n"/>
      <c r="AA647" s="147" t="n"/>
      <c r="AB647" s="147" t="n"/>
      <c r="AC647" s="147" t="n"/>
      <c r="AD647" s="147" t="n"/>
      <c r="AE647" s="147" t="n"/>
      <c r="AF647" s="147" t="n"/>
      <c r="AG647" s="147" t="n"/>
      <c r="AH647" s="147" t="n"/>
      <c r="AI647" s="147" t="n"/>
      <c r="AJ647" s="147" t="n"/>
      <c r="AK647" s="147" t="n"/>
      <c r="AL647" s="147" t="n"/>
      <c r="AM647" s="147" t="n"/>
      <c r="AN647" s="147" t="n"/>
      <c r="AO647" s="147" t="n"/>
      <c r="AP647" s="147" t="n"/>
      <c r="AQ647" s="147" t="n"/>
      <c r="AR647" s="147" t="n"/>
      <c r="AS647" s="147" t="n"/>
      <c r="AT647" s="147" t="n"/>
      <c r="AU647" s="12" t="n"/>
      <c r="AV647" s="7" t="n"/>
      <c r="BI647" s="8" t="n"/>
      <c r="BJ647" s="7" t="n"/>
      <c r="BK647" s="2" t="n"/>
      <c r="BL647" s="2" t="n"/>
      <c r="BM647" s="2" t="n"/>
      <c r="BN647" s="2" t="n"/>
      <c r="BO647" s="2" t="n"/>
      <c r="BP647" s="143" t="n"/>
      <c r="BV647" s="144" t="n"/>
      <c r="BW647" s="143" t="n"/>
      <c r="CG647" s="144" t="n"/>
      <c r="DU647" s="144" t="n"/>
      <c r="DV647" s="2" t="n"/>
      <c r="DW647" s="2" t="n"/>
      <c r="DX647" s="2" t="n"/>
      <c r="DY647" s="2" t="n"/>
      <c r="DZ647" s="2" t="n"/>
      <c r="EA647" s="2" t="n"/>
      <c r="EB647" s="2" t="n"/>
      <c r="EC647" s="2" t="n"/>
    </row>
    <row r="648" ht="6.75" customHeight="1" s="118">
      <c r="A648" s="2" t="n"/>
      <c r="B648" s="2" t="n"/>
      <c r="C648" s="2" t="n"/>
      <c r="D648" s="2" t="n"/>
      <c r="E648" s="142" t="inlineStr">
        <is>
          <t>ふ り が な</t>
        </is>
      </c>
      <c r="F648" s="140" t="n"/>
      <c r="G648" s="140" t="n"/>
      <c r="H648" s="140" t="n"/>
      <c r="I648" s="140" t="n"/>
      <c r="J648" s="140" t="n"/>
      <c r="K648" s="141" t="n"/>
      <c r="L648" s="151">
        <f>計算!$C$10</f>
        <v/>
      </c>
      <c r="M648" s="140" t="n"/>
      <c r="N648" s="140" t="n"/>
      <c r="O648" s="140" t="n"/>
      <c r="P648" s="140" t="n"/>
      <c r="Q648" s="140" t="n"/>
      <c r="R648" s="140" t="n"/>
      <c r="S648" s="140" t="n"/>
      <c r="T648" s="140" t="n"/>
      <c r="U648" s="140" t="n"/>
      <c r="V648" s="140" t="n"/>
      <c r="W648" s="140" t="n"/>
      <c r="X648" s="140" t="n"/>
      <c r="Y648" s="140" t="n"/>
      <c r="Z648" s="140" t="n"/>
      <c r="AA648" s="140" t="n"/>
      <c r="AB648" s="140" t="n"/>
      <c r="AC648" s="140" t="n"/>
      <c r="AD648" s="140" t="n"/>
      <c r="AE648" s="140" t="n"/>
      <c r="AF648" s="140" t="n"/>
      <c r="AG648" s="140" t="n"/>
      <c r="AH648" s="140" t="n"/>
      <c r="AI648" s="140" t="n"/>
      <c r="AJ648" s="140" t="n"/>
      <c r="AK648" s="140" t="n"/>
      <c r="AL648" s="140" t="n"/>
      <c r="AM648" s="140" t="n"/>
      <c r="AN648" s="140" t="n"/>
      <c r="AO648" s="140" t="n"/>
      <c r="AP648" s="140" t="n"/>
      <c r="AQ648" s="140" t="n"/>
      <c r="AR648" s="140" t="n"/>
      <c r="AS648" s="140" t="n"/>
      <c r="AT648" s="141" t="n"/>
      <c r="AU648" s="8" t="n"/>
      <c r="AV648" s="7" t="n"/>
      <c r="AW648" s="2" t="n"/>
      <c r="AX648" s="2" t="n"/>
      <c r="AY648" s="2" t="n"/>
      <c r="AZ648" s="2" t="n"/>
      <c r="BA648" s="2" t="n"/>
      <c r="BB648" s="2" t="n"/>
      <c r="BC648" s="2" t="n"/>
      <c r="BD648" s="2" t="n"/>
      <c r="BE648" s="2" t="n"/>
      <c r="BF648" s="2" t="n"/>
      <c r="BG648" s="2" t="n"/>
      <c r="BH648" s="2" t="n"/>
      <c r="BI648" s="8" t="n"/>
      <c r="BJ648" s="7" t="n"/>
      <c r="BK648" s="2" t="n"/>
      <c r="BL648" s="2" t="n"/>
      <c r="BM648" s="2" t="n"/>
      <c r="BN648" s="2" t="n"/>
      <c r="BO648" s="2" t="n"/>
      <c r="BP648" s="143" t="n"/>
      <c r="BV648" s="144" t="n"/>
      <c r="BW648" s="143" t="n"/>
      <c r="CG648" s="144" t="n"/>
      <c r="DU648" s="144" t="n"/>
      <c r="DV648" s="2" t="n"/>
      <c r="DW648" s="2" t="n"/>
      <c r="DX648" s="2" t="n"/>
      <c r="DY648" s="2" t="n"/>
      <c r="DZ648" s="2" t="n"/>
      <c r="EA648" s="2" t="n"/>
      <c r="EB648" s="2" t="n"/>
      <c r="EC648" s="2" t="n"/>
    </row>
    <row r="649" ht="6.75" customHeight="1" s="118">
      <c r="A649" s="2" t="n"/>
      <c r="B649" s="2" t="n"/>
      <c r="C649" s="2" t="n"/>
      <c r="D649" s="2" t="n"/>
      <c r="E649" s="143" t="n"/>
      <c r="K649" s="144" t="n"/>
      <c r="AT649" s="144" t="n"/>
      <c r="AU649" s="8" t="n"/>
      <c r="AV649" s="7" t="n"/>
      <c r="AW649" s="2" t="n"/>
      <c r="AX649" s="2" t="n"/>
      <c r="AY649" s="2" t="n"/>
      <c r="AZ649" s="2" t="n"/>
      <c r="BA649" s="2" t="n"/>
      <c r="BB649" s="2" t="n"/>
      <c r="BC649" s="2" t="n"/>
      <c r="BD649" s="2" t="n"/>
      <c r="BE649" s="2" t="n"/>
      <c r="BF649" s="2" t="n"/>
      <c r="BG649" s="2" t="n"/>
      <c r="BH649" s="2" t="n"/>
      <c r="BI649" s="8" t="n"/>
      <c r="BJ649" s="7" t="n"/>
      <c r="BK649" s="2" t="n"/>
      <c r="BL649" s="2" t="n"/>
      <c r="BM649" s="2" t="n"/>
      <c r="BN649" s="2" t="n"/>
      <c r="BO649" s="2" t="n"/>
      <c r="BP649" s="143" t="n"/>
      <c r="BV649" s="144" t="n"/>
      <c r="BW649" s="143" t="n"/>
      <c r="CG649" s="144" t="n"/>
      <c r="DU649" s="144" t="n"/>
      <c r="DV649" s="2" t="n"/>
      <c r="DW649" s="2" t="n"/>
      <c r="DX649" s="2" t="n"/>
      <c r="DY649" s="2" t="n"/>
      <c r="DZ649" s="2" t="n"/>
      <c r="EA649" s="2" t="n"/>
      <c r="EB649" s="2" t="n"/>
      <c r="EC649" s="2" t="n"/>
    </row>
    <row r="650" ht="6.75" customHeight="1" s="118">
      <c r="A650" s="2" t="n"/>
      <c r="B650" s="2" t="n"/>
      <c r="C650" s="2" t="n"/>
      <c r="D650" s="2" t="n"/>
      <c r="E650" s="143" t="n"/>
      <c r="K650" s="144" t="n"/>
      <c r="AT650" s="144" t="n"/>
      <c r="AU650" s="8" t="n"/>
      <c r="AV650" s="7" t="n"/>
      <c r="AW650" s="2" t="n"/>
      <c r="AX650" s="2" t="n"/>
      <c r="AY650" s="2" t="n"/>
      <c r="AZ650" s="2" t="n"/>
      <c r="BA650" s="2" t="n"/>
      <c r="BB650" s="2" t="n"/>
      <c r="BC650" s="2" t="n"/>
      <c r="BD650" s="2" t="n"/>
      <c r="BE650" s="2" t="n"/>
      <c r="BF650" s="2" t="n"/>
      <c r="BG650" s="2" t="n"/>
      <c r="BH650" s="2" t="n"/>
      <c r="BI650" s="8" t="n"/>
      <c r="BJ650" s="7" t="n"/>
      <c r="BK650" s="2" t="n"/>
      <c r="BL650" s="2" t="n"/>
      <c r="BM650" s="2" t="n"/>
      <c r="BN650" s="2" t="n"/>
      <c r="BO650" s="2" t="n"/>
      <c r="BP650" s="143" t="n"/>
      <c r="BV650" s="144" t="n"/>
      <c r="BW650" s="149">
        <f>計算!$Q$10</f>
        <v/>
      </c>
      <c r="CG650" s="144" t="n"/>
      <c r="CH650" s="150">
        <f>計算!$R$10</f>
        <v/>
      </c>
      <c r="DU650" s="144" t="n"/>
      <c r="DV650" s="2" t="n"/>
      <c r="DW650" s="2" t="n"/>
      <c r="DX650" s="2" t="n"/>
      <c r="DY650" s="2" t="n"/>
      <c r="DZ650" s="2" t="n"/>
      <c r="EA650" s="2" t="n"/>
      <c r="EB650" s="2" t="n"/>
      <c r="EC650" s="2" t="n"/>
    </row>
    <row r="651" ht="6.75" customHeight="1" s="118">
      <c r="A651" s="2" t="n"/>
      <c r="B651" s="2" t="n"/>
      <c r="C651" s="2" t="n"/>
      <c r="D651" s="2" t="n"/>
      <c r="E651" s="146" t="n"/>
      <c r="F651" s="147" t="n"/>
      <c r="G651" s="147" t="n"/>
      <c r="H651" s="147" t="n"/>
      <c r="I651" s="147" t="n"/>
      <c r="J651" s="147" t="n"/>
      <c r="K651" s="148" t="n"/>
      <c r="L651" s="147" t="n"/>
      <c r="M651" s="147" t="n"/>
      <c r="N651" s="147" t="n"/>
      <c r="O651" s="147" t="n"/>
      <c r="P651" s="147" t="n"/>
      <c r="Q651" s="147" t="n"/>
      <c r="R651" s="147" t="n"/>
      <c r="S651" s="147" t="n"/>
      <c r="T651" s="147" t="n"/>
      <c r="U651" s="147" t="n"/>
      <c r="V651" s="147" t="n"/>
      <c r="W651" s="147" t="n"/>
      <c r="X651" s="147" t="n"/>
      <c r="Y651" s="147" t="n"/>
      <c r="Z651" s="147" t="n"/>
      <c r="AA651" s="147" t="n"/>
      <c r="AB651" s="147" t="n"/>
      <c r="AC651" s="147" t="n"/>
      <c r="AD651" s="147" t="n"/>
      <c r="AE651" s="147" t="n"/>
      <c r="AF651" s="147" t="n"/>
      <c r="AG651" s="147" t="n"/>
      <c r="AH651" s="147" t="n"/>
      <c r="AI651" s="147" t="n"/>
      <c r="AJ651" s="147" t="n"/>
      <c r="AK651" s="147" t="n"/>
      <c r="AL651" s="147" t="n"/>
      <c r="AM651" s="147" t="n"/>
      <c r="AN651" s="147" t="n"/>
      <c r="AO651" s="147" t="n"/>
      <c r="AP651" s="147" t="n"/>
      <c r="AQ651" s="147" t="n"/>
      <c r="AR651" s="147" t="n"/>
      <c r="AS651" s="147" t="n"/>
      <c r="AT651" s="148" t="n"/>
      <c r="AU651" s="8" t="n"/>
      <c r="AV651" s="7" t="n"/>
      <c r="AW651" s="2" t="n"/>
      <c r="AX651" s="2" t="n"/>
      <c r="AY651" s="2" t="n"/>
      <c r="AZ651" s="2" t="n"/>
      <c r="BA651" s="2" t="n"/>
      <c r="BB651" s="2" t="n"/>
      <c r="BC651" s="2" t="n"/>
      <c r="BD651" s="2" t="n"/>
      <c r="BE651" s="2" t="n"/>
      <c r="BF651" s="2" t="n"/>
      <c r="BG651" s="2" t="n"/>
      <c r="BH651" s="2" t="n"/>
      <c r="BI651" s="8" t="n"/>
      <c r="BJ651" s="7" t="n"/>
      <c r="BK651" s="2" t="n"/>
      <c r="BL651" s="2" t="n"/>
      <c r="BM651" s="2" t="n"/>
      <c r="BN651" s="2" t="n"/>
      <c r="BO651" s="2" t="n"/>
      <c r="BP651" s="143" t="n"/>
      <c r="BV651" s="144" t="n"/>
      <c r="BW651" s="143" t="n"/>
      <c r="CG651" s="144" t="n"/>
      <c r="DU651" s="144" t="n"/>
      <c r="DV651" s="2" t="n"/>
      <c r="DW651" s="2" t="n"/>
      <c r="DX651" s="2" t="n"/>
      <c r="DY651" s="2" t="n"/>
      <c r="DZ651" s="2" t="n"/>
      <c r="EA651" s="2" t="n"/>
      <c r="EB651" s="2" t="n"/>
      <c r="EC651" s="2" t="n"/>
    </row>
    <row r="652" ht="6.75" customHeight="1" s="118">
      <c r="A652" s="2" t="n"/>
      <c r="B652" s="2" t="n"/>
      <c r="C652" s="2" t="n"/>
      <c r="D652" s="2" t="n"/>
      <c r="E652" s="152" t="inlineStr">
        <is>
          <t>名　前</t>
        </is>
      </c>
      <c r="F652" s="140" t="n"/>
      <c r="G652" s="140" t="n"/>
      <c r="H652" s="140" t="n"/>
      <c r="I652" s="140" t="n"/>
      <c r="J652" s="140" t="n"/>
      <c r="K652" s="141" t="n"/>
      <c r="L652" s="153">
        <f>計算!$B$10</f>
        <v/>
      </c>
      <c r="M652" s="140" t="n"/>
      <c r="N652" s="140" t="n"/>
      <c r="O652" s="140" t="n"/>
      <c r="P652" s="140" t="n"/>
      <c r="Q652" s="140" t="n"/>
      <c r="R652" s="140" t="n"/>
      <c r="S652" s="140" t="n"/>
      <c r="T652" s="140" t="n"/>
      <c r="U652" s="140" t="n"/>
      <c r="V652" s="140" t="n"/>
      <c r="W652" s="140" t="n"/>
      <c r="X652" s="140" t="n"/>
      <c r="Y652" s="140" t="n"/>
      <c r="Z652" s="140" t="n"/>
      <c r="AA652" s="140" t="n"/>
      <c r="AB652" s="140" t="n"/>
      <c r="AC652" s="140" t="n"/>
      <c r="AD652" s="140" t="n"/>
      <c r="AE652" s="140" t="n"/>
      <c r="AF652" s="140" t="n"/>
      <c r="AG652" s="140" t="n"/>
      <c r="AH652" s="140" t="n"/>
      <c r="AI652" s="140" t="n"/>
      <c r="AJ652" s="140" t="n"/>
      <c r="AK652" s="140" t="n"/>
      <c r="AL652" s="140" t="n"/>
      <c r="AM652" s="140" t="n"/>
      <c r="AN652" s="140" t="n"/>
      <c r="AO652" s="140" t="n"/>
      <c r="AP652" s="140" t="n"/>
      <c r="AQ652" s="140" t="n"/>
      <c r="AR652" s="140" t="n"/>
      <c r="AS652" s="140" t="n"/>
      <c r="AT652" s="141" t="n"/>
      <c r="AU652" s="8" t="n"/>
      <c r="AV652" s="7" t="n"/>
      <c r="AW652" s="2" t="n"/>
      <c r="AX652" s="2" t="n"/>
      <c r="AY652" s="2" t="n"/>
      <c r="AZ652" s="2" t="n"/>
      <c r="BA652" s="2" t="n"/>
      <c r="BB652" s="2" t="n"/>
      <c r="BC652" s="2" t="n"/>
      <c r="BD652" s="2" t="n"/>
      <c r="BE652" s="2" t="n"/>
      <c r="BF652" s="2" t="n"/>
      <c r="BG652" s="2" t="n"/>
      <c r="BH652" s="2" t="n"/>
      <c r="BI652" s="8" t="n"/>
      <c r="BJ652" s="7" t="n"/>
      <c r="BK652" s="2" t="n"/>
      <c r="BL652" s="2" t="n"/>
      <c r="BM652" s="2" t="n"/>
      <c r="BN652" s="2" t="n"/>
      <c r="BO652" s="2" t="n"/>
      <c r="BP652" s="143" t="n"/>
      <c r="BV652" s="144" t="n"/>
      <c r="BW652" s="143" t="n"/>
      <c r="CG652" s="144" t="n"/>
      <c r="DU652" s="144" t="n"/>
      <c r="DV652" s="2" t="n"/>
      <c r="DW652" s="2" t="n"/>
      <c r="DX652" s="2" t="n"/>
      <c r="DY652" s="2" t="n"/>
      <c r="DZ652" s="2" t="n"/>
      <c r="EA652" s="2" t="n"/>
      <c r="EB652" s="2" t="n"/>
      <c r="EC652" s="2" t="n"/>
    </row>
    <row r="653" ht="6.75" customHeight="1" s="118">
      <c r="A653" s="2" t="n"/>
      <c r="B653" s="2" t="n"/>
      <c r="C653" s="2" t="n"/>
      <c r="D653" s="2" t="n"/>
      <c r="E653" s="143" t="n"/>
      <c r="K653" s="144" t="n"/>
      <c r="L653" s="143" t="n"/>
      <c r="AT653" s="144" t="n"/>
      <c r="AU653" s="8" t="n"/>
      <c r="AV653" s="7" t="n"/>
      <c r="AW653" s="2" t="n"/>
      <c r="AX653" s="52" t="inlineStr">
        <is>
          <t>（30×40mm）</t>
        </is>
      </c>
      <c r="BH653" s="2" t="n"/>
      <c r="BI653" s="8" t="n"/>
      <c r="BJ653" s="7" t="n"/>
      <c r="BK653" s="2" t="n"/>
      <c r="BL653" s="2" t="n"/>
      <c r="BM653" s="2" t="n"/>
      <c r="BN653" s="2" t="n"/>
      <c r="BO653" s="2" t="n"/>
      <c r="BP653" s="143" t="n"/>
      <c r="BV653" s="144" t="n"/>
      <c r="BW653" s="143" t="n"/>
      <c r="CG653" s="144" t="n"/>
      <c r="DU653" s="144" t="n"/>
      <c r="DV653" s="2" t="n"/>
      <c r="DW653" s="2" t="n"/>
      <c r="DX653" s="2" t="n"/>
      <c r="DY653" s="2" t="n"/>
      <c r="DZ653" s="2" t="n"/>
      <c r="EA653" s="2" t="n"/>
      <c r="EB653" s="2" t="n"/>
      <c r="EC653" s="2" t="n"/>
    </row>
    <row r="654" ht="6.75" customHeight="1" s="118">
      <c r="A654" s="2" t="n"/>
      <c r="B654" s="2" t="n"/>
      <c r="C654" s="2" t="n"/>
      <c r="D654" s="2" t="n"/>
      <c r="E654" s="143" t="n"/>
      <c r="K654" s="144" t="n"/>
      <c r="L654" s="143" t="n"/>
      <c r="AT654" s="144" t="n"/>
      <c r="AU654" s="8" t="n"/>
      <c r="AV654" s="7" t="n"/>
      <c r="AW654" s="2" t="n"/>
      <c r="BH654" s="2" t="n"/>
      <c r="BI654" s="8" t="n"/>
      <c r="BJ654" s="7" t="n"/>
      <c r="BK654" s="2" t="n"/>
      <c r="BL654" s="2" t="n"/>
      <c r="BM654" s="2" t="n"/>
      <c r="BN654" s="2" t="n"/>
      <c r="BO654" s="2" t="n"/>
      <c r="BP654" s="143" t="n"/>
      <c r="BV654" s="144" t="n"/>
      <c r="BW654" s="149">
        <f>計算!$S$10</f>
        <v/>
      </c>
      <c r="CG654" s="144" t="n"/>
      <c r="CH654" s="150">
        <f>計算!$T$10</f>
        <v/>
      </c>
      <c r="DU654" s="144" t="n"/>
      <c r="DV654" s="2" t="n"/>
      <c r="DW654" s="2" t="n"/>
      <c r="DX654" s="2" t="n"/>
      <c r="DY654" s="2" t="n"/>
      <c r="DZ654" s="2" t="n"/>
      <c r="EA654" s="2" t="n"/>
      <c r="EB654" s="2" t="n"/>
      <c r="EC654" s="2" t="n"/>
    </row>
    <row r="655" ht="6.75" customHeight="1" s="118">
      <c r="A655" s="2" t="n"/>
      <c r="B655" s="2" t="n"/>
      <c r="C655" s="2" t="n"/>
      <c r="D655" s="2" t="n"/>
      <c r="E655" s="143" t="n"/>
      <c r="K655" s="144" t="n"/>
      <c r="L655" s="143" t="n"/>
      <c r="AT655" s="144" t="n"/>
      <c r="AU655" s="8" t="n"/>
      <c r="AV655" s="7" t="n"/>
      <c r="AW655" s="2" t="n"/>
      <c r="AX655" s="2" t="n"/>
      <c r="AY655" s="2" t="n"/>
      <c r="AZ655" s="2" t="n"/>
      <c r="BA655" s="2" t="n"/>
      <c r="BB655" s="2" t="n"/>
      <c r="BC655" s="2" t="n"/>
      <c r="BD655" s="2" t="n"/>
      <c r="BE655" s="2" t="n"/>
      <c r="BF655" s="2" t="n"/>
      <c r="BG655" s="2" t="n"/>
      <c r="BH655" s="2" t="n"/>
      <c r="BI655" s="8" t="n"/>
      <c r="BJ655" s="7" t="n"/>
      <c r="BK655" s="2" t="n"/>
      <c r="BL655" s="2" t="n"/>
      <c r="BM655" s="2" t="n"/>
      <c r="BN655" s="2" t="n"/>
      <c r="BO655" s="2" t="n"/>
      <c r="BP655" s="143" t="n"/>
      <c r="BV655" s="144" t="n"/>
      <c r="BW655" s="143" t="n"/>
      <c r="CG655" s="144" t="n"/>
      <c r="DU655" s="144" t="n"/>
      <c r="DV655" s="2" t="n"/>
      <c r="DW655" s="2" t="n"/>
      <c r="DX655" s="2" t="n"/>
      <c r="DY655" s="2" t="n"/>
      <c r="DZ655" s="2" t="n"/>
      <c r="EA655" s="2" t="n"/>
      <c r="EB655" s="2" t="n"/>
      <c r="EC655" s="2" t="n"/>
    </row>
    <row r="656" ht="6.75" customHeight="1" s="118">
      <c r="A656" s="2" t="n"/>
      <c r="B656" s="2" t="n"/>
      <c r="C656" s="2" t="n"/>
      <c r="D656" s="2" t="n"/>
      <c r="E656" s="143" t="n"/>
      <c r="K656" s="144" t="n"/>
      <c r="L656" s="143" t="n"/>
      <c r="AT656" s="144" t="n"/>
      <c r="AU656" s="8" t="n"/>
      <c r="AV656" s="7" t="n"/>
      <c r="AW656" s="2" t="n"/>
      <c r="AX656" s="2" t="n"/>
      <c r="AY656" s="2" t="n"/>
      <c r="AZ656" s="2" t="n"/>
      <c r="BA656" s="2" t="n"/>
      <c r="BB656" s="2" t="n"/>
      <c r="BC656" s="2" t="n"/>
      <c r="BD656" s="2" t="n"/>
      <c r="BE656" s="2" t="n"/>
      <c r="BF656" s="2" t="n"/>
      <c r="BG656" s="2" t="n"/>
      <c r="BH656" s="2" t="n"/>
      <c r="BI656" s="8" t="n"/>
      <c r="BJ656" s="7" t="n"/>
      <c r="BK656" s="2" t="n"/>
      <c r="BL656" s="2" t="n"/>
      <c r="BM656" s="2" t="n"/>
      <c r="BN656" s="2" t="n"/>
      <c r="BO656" s="2" t="n"/>
      <c r="BP656" s="143" t="n"/>
      <c r="BV656" s="144" t="n"/>
      <c r="BW656" s="143" t="n"/>
      <c r="CG656" s="144" t="n"/>
      <c r="DU656" s="144" t="n"/>
      <c r="DV656" s="2" t="n"/>
      <c r="DW656" s="2" t="n"/>
      <c r="DX656" s="2" t="n"/>
      <c r="DY656" s="2" t="n"/>
      <c r="DZ656" s="2" t="n"/>
      <c r="EA656" s="2" t="n"/>
      <c r="EB656" s="2" t="n"/>
      <c r="EC656" s="2" t="n"/>
    </row>
    <row r="657" ht="4.5" customHeight="1" s="118">
      <c r="A657" s="2" t="n"/>
      <c r="B657" s="2" t="n"/>
      <c r="C657" s="2" t="n"/>
      <c r="D657" s="2" t="n"/>
      <c r="E657" s="146" t="n"/>
      <c r="F657" s="147" t="n"/>
      <c r="G657" s="147" t="n"/>
      <c r="H657" s="147" t="n"/>
      <c r="I657" s="147" t="n"/>
      <c r="J657" s="147" t="n"/>
      <c r="K657" s="148" t="n"/>
      <c r="L657" s="146" t="n"/>
      <c r="M657" s="147" t="n"/>
      <c r="N657" s="147" t="n"/>
      <c r="O657" s="147" t="n"/>
      <c r="P657" s="147" t="n"/>
      <c r="Q657" s="147" t="n"/>
      <c r="R657" s="147" t="n"/>
      <c r="S657" s="147" t="n"/>
      <c r="T657" s="147" t="n"/>
      <c r="U657" s="147" t="n"/>
      <c r="V657" s="147" t="n"/>
      <c r="W657" s="147" t="n"/>
      <c r="X657" s="147" t="n"/>
      <c r="Y657" s="147" t="n"/>
      <c r="Z657" s="147" t="n"/>
      <c r="AA657" s="147" t="n"/>
      <c r="AB657" s="147" t="n"/>
      <c r="AC657" s="147" t="n"/>
      <c r="AD657" s="147" t="n"/>
      <c r="AE657" s="147" t="n"/>
      <c r="AF657" s="147" t="n"/>
      <c r="AG657" s="147" t="n"/>
      <c r="AH657" s="147" t="n"/>
      <c r="AI657" s="147" t="n"/>
      <c r="AJ657" s="147" t="n"/>
      <c r="AK657" s="147" t="n"/>
      <c r="AL657" s="147" t="n"/>
      <c r="AM657" s="147" t="n"/>
      <c r="AN657" s="147" t="n"/>
      <c r="AO657" s="147" t="n"/>
      <c r="AP657" s="147" t="n"/>
      <c r="AQ657" s="147" t="n"/>
      <c r="AR657" s="147" t="n"/>
      <c r="AS657" s="147" t="n"/>
      <c r="AT657" s="148" t="n"/>
      <c r="AU657" s="8" t="n"/>
      <c r="AV657" s="7" t="n"/>
      <c r="AW657" s="2" t="n"/>
      <c r="AX657" s="2" t="n"/>
      <c r="AY657" s="2" t="n"/>
      <c r="AZ657" s="2" t="n"/>
      <c r="BA657" s="2" t="n"/>
      <c r="BB657" s="2" t="n"/>
      <c r="BC657" s="2" t="n"/>
      <c r="BD657" s="2" t="n"/>
      <c r="BE657" s="2" t="n"/>
      <c r="BF657" s="2" t="n"/>
      <c r="BG657" s="2" t="n"/>
      <c r="BH657" s="2" t="n"/>
      <c r="BI657" s="8" t="n"/>
      <c r="BJ657" s="7" t="n"/>
      <c r="BK657" s="2" t="n"/>
      <c r="BL657" s="2" t="n"/>
      <c r="BM657" s="2" t="n"/>
      <c r="BN657" s="2" t="n"/>
      <c r="BO657" s="2" t="n"/>
      <c r="BP657" s="143" t="n"/>
      <c r="BV657" s="144" t="n"/>
      <c r="BW657" s="143" t="n"/>
      <c r="CG657" s="144" t="n"/>
      <c r="DU657" s="144" t="n"/>
      <c r="DV657" s="2" t="n"/>
      <c r="DW657" s="2" t="n"/>
      <c r="DX657" s="2" t="n"/>
      <c r="DY657" s="2" t="n"/>
      <c r="DZ657" s="2" t="n"/>
      <c r="EA657" s="2" t="n"/>
      <c r="EB657" s="2" t="n"/>
      <c r="EC657" s="2" t="n"/>
    </row>
    <row r="658" ht="6.75" customHeight="1" s="118">
      <c r="A658" s="2" t="n"/>
      <c r="B658" s="2" t="n"/>
      <c r="C658" s="2" t="n"/>
      <c r="D658" s="2" t="n"/>
      <c r="E658" s="152" t="inlineStr">
        <is>
          <t>生年月日</t>
        </is>
      </c>
      <c r="F658" s="140" t="n"/>
      <c r="G658" s="140" t="n"/>
      <c r="H658" s="140" t="n"/>
      <c r="I658" s="140" t="n"/>
      <c r="J658" s="140" t="n"/>
      <c r="K658" s="141" t="n"/>
      <c r="L658" s="154" t="inlineStr">
        <is>
          <t>昭和 ・ 平成</t>
        </is>
      </c>
      <c r="M658" s="140" t="n"/>
      <c r="N658" s="140" t="n"/>
      <c r="O658" s="140" t="n"/>
      <c r="P658" s="140" t="n"/>
      <c r="Q658" s="140" t="n"/>
      <c r="R658" s="140" t="n"/>
      <c r="S658" s="140" t="n"/>
      <c r="T658" s="140" t="n"/>
      <c r="U658" s="140" t="n"/>
      <c r="V658" s="155">
        <f>計算!$D$10</f>
        <v/>
      </c>
      <c r="W658" s="140" t="n"/>
      <c r="X658" s="156" t="inlineStr">
        <is>
          <t>年</t>
        </is>
      </c>
      <c r="Y658" s="140" t="n"/>
      <c r="Z658" s="155">
        <f>計算!$E$10</f>
        <v/>
      </c>
      <c r="AA658" s="140" t="n"/>
      <c r="AB658" s="140" t="n"/>
      <c r="AC658" s="156" t="inlineStr">
        <is>
          <t>月</t>
        </is>
      </c>
      <c r="AD658" s="140" t="n"/>
      <c r="AE658" s="155">
        <f>計算!$F$10</f>
        <v/>
      </c>
      <c r="AF658" s="140" t="n"/>
      <c r="AG658" s="140" t="n"/>
      <c r="AH658" s="156" t="inlineStr">
        <is>
          <t>日　生 （満</t>
        </is>
      </c>
      <c r="AI658" s="140" t="n"/>
      <c r="AJ658" s="140" t="n"/>
      <c r="AK658" s="140" t="n"/>
      <c r="AL658" s="140" t="n"/>
      <c r="AM658" s="140" t="n"/>
      <c r="AN658" s="140" t="n"/>
      <c r="AO658" s="140" t="n"/>
      <c r="AP658" s="157">
        <f>計算!$G$10</f>
        <v/>
      </c>
      <c r="AQ658" s="140" t="n"/>
      <c r="AR658" s="158" t="inlineStr">
        <is>
          <t>歳）</t>
        </is>
      </c>
      <c r="AS658" s="140" t="n"/>
      <c r="AT658" s="141" t="n"/>
      <c r="AU658" s="8" t="n"/>
      <c r="AV658" s="7" t="n"/>
      <c r="AW658" s="2" t="n"/>
      <c r="AX658" s="2" t="n"/>
      <c r="AY658" s="2" t="n"/>
      <c r="AZ658" s="2" t="n"/>
      <c r="BA658" s="2" t="n"/>
      <c r="BB658" s="2" t="n"/>
      <c r="BC658" s="2" t="n"/>
      <c r="BD658" s="2" t="n"/>
      <c r="BE658" s="2" t="n"/>
      <c r="BF658" s="2" t="n"/>
      <c r="BG658" s="2" t="n"/>
      <c r="BH658" s="2" t="n"/>
      <c r="BI658" s="8" t="n"/>
      <c r="BJ658" s="7" t="n"/>
      <c r="BK658" s="2" t="n"/>
      <c r="BL658" s="2" t="n"/>
      <c r="BM658" s="2" t="n"/>
      <c r="BN658" s="2" t="n"/>
      <c r="BO658" s="2" t="n"/>
      <c r="BP658" s="143" t="n"/>
      <c r="BV658" s="144" t="n"/>
      <c r="BW658" s="149">
        <f>計算!$U$10</f>
        <v/>
      </c>
      <c r="CG658" s="144" t="n"/>
      <c r="CH658" s="150">
        <f>計算!$V$10</f>
        <v/>
      </c>
      <c r="DU658" s="144" t="n"/>
      <c r="DV658" s="2" t="n"/>
      <c r="DW658" s="2" t="n"/>
      <c r="DX658" s="2" t="n"/>
      <c r="DY658" s="2" t="n"/>
      <c r="DZ658" s="2" t="n"/>
      <c r="EA658" s="2" t="n"/>
      <c r="EB658" s="2" t="n"/>
      <c r="EC658" s="2" t="n"/>
    </row>
    <row r="659" ht="6.75" customHeight="1" s="118">
      <c r="A659" s="2" t="n"/>
      <c r="B659" s="2" t="n"/>
      <c r="C659" s="2" t="n"/>
      <c r="D659" s="2" t="n"/>
      <c r="E659" s="143" t="n"/>
      <c r="K659" s="144" t="n"/>
      <c r="L659" s="143" t="n"/>
      <c r="AT659" s="144" t="n"/>
      <c r="AU659" s="8" t="n"/>
      <c r="AV659" s="7" t="n"/>
      <c r="AW659" s="2" t="n"/>
      <c r="AX659" s="2" t="n"/>
      <c r="AY659" s="2" t="n"/>
      <c r="AZ659" s="2" t="n"/>
      <c r="BA659" s="2" t="n"/>
      <c r="BB659" s="2" t="n"/>
      <c r="BC659" s="2" t="n"/>
      <c r="BD659" s="2" t="n"/>
      <c r="BE659" s="2" t="n"/>
      <c r="BF659" s="2" t="n"/>
      <c r="BG659" s="2" t="n"/>
      <c r="BH659" s="2" t="n"/>
      <c r="BI659" s="8" t="n"/>
      <c r="BJ659" s="7" t="n"/>
      <c r="BK659" s="2" t="n"/>
      <c r="BL659" s="2" t="n"/>
      <c r="BM659" s="2" t="n"/>
      <c r="BN659" s="2" t="n"/>
      <c r="BO659" s="2" t="n"/>
      <c r="BP659" s="143" t="n"/>
      <c r="BV659" s="144" t="n"/>
      <c r="BW659" s="143" t="n"/>
      <c r="CG659" s="144" t="n"/>
      <c r="DU659" s="144" t="n"/>
      <c r="DV659" s="2" t="n"/>
      <c r="DW659" s="2" t="n"/>
      <c r="DX659" s="2" t="n"/>
      <c r="DY659" s="2" t="n"/>
      <c r="DZ659" s="2" t="n"/>
      <c r="EA659" s="2" t="n"/>
      <c r="EB659" s="2" t="n"/>
      <c r="EC659" s="2" t="n"/>
    </row>
    <row r="660" ht="6.75" customHeight="1" s="118">
      <c r="A660" s="2" t="n"/>
      <c r="B660" s="2" t="n"/>
      <c r="C660" s="2" t="n"/>
      <c r="D660" s="2" t="n"/>
      <c r="E660" s="143" t="n"/>
      <c r="K660" s="144" t="n"/>
      <c r="L660" s="143" t="n"/>
      <c r="AT660" s="144" t="n"/>
      <c r="AU660" s="8" t="n"/>
      <c r="AV660" s="16" t="n"/>
      <c r="AW660" s="14" t="n"/>
      <c r="AX660" s="14" t="n"/>
      <c r="AY660" s="14" t="n"/>
      <c r="AZ660" s="14" t="n"/>
      <c r="BA660" s="14" t="n"/>
      <c r="BB660" s="14" t="n"/>
      <c r="BC660" s="14" t="n"/>
      <c r="BD660" s="14" t="n"/>
      <c r="BE660" s="14" t="n"/>
      <c r="BF660" s="14" t="n"/>
      <c r="BG660" s="14" t="n"/>
      <c r="BH660" s="14" t="n"/>
      <c r="BI660" s="15" t="n"/>
      <c r="BJ660" s="7" t="n"/>
      <c r="BK660" s="2" t="n"/>
      <c r="BL660" s="2" t="n"/>
      <c r="BM660" s="2" t="n"/>
      <c r="BN660" s="2" t="n"/>
      <c r="BO660" s="2" t="n"/>
      <c r="BP660" s="143" t="n"/>
      <c r="BV660" s="144" t="n"/>
      <c r="BW660" s="143" t="n"/>
      <c r="CG660" s="144" t="n"/>
      <c r="DU660" s="144" t="n"/>
      <c r="DV660" s="2" t="n"/>
      <c r="DW660" s="2" t="n"/>
      <c r="DX660" s="2" t="n"/>
      <c r="DY660" s="2" t="n"/>
      <c r="DZ660" s="2" t="n"/>
      <c r="EA660" s="2" t="n"/>
      <c r="EB660" s="2" t="n"/>
      <c r="EC660" s="2" t="n"/>
    </row>
    <row r="661" ht="3.75" customHeight="1" s="118">
      <c r="A661" s="2" t="n"/>
      <c r="B661" s="2" t="n"/>
      <c r="C661" s="2" t="n"/>
      <c r="D661" s="2" t="n"/>
      <c r="E661" s="146" t="n"/>
      <c r="F661" s="147" t="n"/>
      <c r="G661" s="147" t="n"/>
      <c r="H661" s="147" t="n"/>
      <c r="I661" s="147" t="n"/>
      <c r="J661" s="147" t="n"/>
      <c r="K661" s="148" t="n"/>
      <c r="L661" s="146" t="n"/>
      <c r="M661" s="147" t="n"/>
      <c r="N661" s="147" t="n"/>
      <c r="O661" s="147" t="n"/>
      <c r="P661" s="147" t="n"/>
      <c r="Q661" s="147" t="n"/>
      <c r="R661" s="147" t="n"/>
      <c r="S661" s="147" t="n"/>
      <c r="T661" s="147" t="n"/>
      <c r="U661" s="147" t="n"/>
      <c r="X661" s="147" t="n"/>
      <c r="Y661" s="147" t="n"/>
      <c r="AC661" s="147" t="n"/>
      <c r="AD661" s="147" t="n"/>
      <c r="AH661" s="147" t="n"/>
      <c r="AI661" s="147" t="n"/>
      <c r="AJ661" s="147" t="n"/>
      <c r="AK661" s="147" t="n"/>
      <c r="AL661" s="147" t="n"/>
      <c r="AM661" s="147" t="n"/>
      <c r="AN661" s="147" t="n"/>
      <c r="AO661" s="147" t="n"/>
      <c r="AP661" s="147" t="n"/>
      <c r="AQ661" s="147" t="n"/>
      <c r="AR661" s="147" t="n"/>
      <c r="AS661" s="147" t="n"/>
      <c r="AT661" s="148" t="n"/>
      <c r="AU661" s="2" t="n"/>
      <c r="AV661" s="21" t="n"/>
      <c r="AW661" s="2" t="n"/>
      <c r="AX661" s="2" t="n"/>
      <c r="AY661" s="2" t="n"/>
      <c r="AZ661" s="2" t="n"/>
      <c r="BA661" s="2" t="n"/>
      <c r="BB661" s="2" t="n"/>
      <c r="BC661" s="2" t="n"/>
      <c r="BD661" s="2" t="n"/>
      <c r="BE661" s="2" t="n"/>
      <c r="BF661" s="2" t="n"/>
      <c r="BG661" s="2" t="n"/>
      <c r="BH661" s="2" t="n"/>
      <c r="BI661" s="2" t="n"/>
      <c r="BJ661" s="2" t="n"/>
      <c r="BK661" s="2" t="n"/>
      <c r="BL661" s="2" t="n"/>
      <c r="BM661" s="2" t="n"/>
      <c r="BN661" s="2" t="n"/>
      <c r="BO661" s="2" t="n"/>
      <c r="BP661" s="143" t="n"/>
      <c r="BV661" s="144" t="n"/>
      <c r="BW661" s="143" t="n"/>
      <c r="CG661" s="144" t="n"/>
      <c r="DU661" s="144" t="n"/>
      <c r="DV661" s="2" t="n"/>
      <c r="DW661" s="2" t="n"/>
      <c r="DX661" s="2" t="n"/>
      <c r="DY661" s="2" t="n"/>
      <c r="DZ661" s="2" t="n"/>
      <c r="EA661" s="2" t="n"/>
      <c r="EB661" s="2" t="n"/>
      <c r="EC661" s="2" t="n"/>
    </row>
    <row r="662" ht="6.75" customHeight="1" s="118">
      <c r="A662" s="2" t="n"/>
      <c r="B662" s="2" t="n"/>
      <c r="C662" s="2" t="n"/>
      <c r="D662" s="2" t="n"/>
      <c r="E662" s="159" t="inlineStr">
        <is>
          <t>ふ り が な</t>
        </is>
      </c>
      <c r="F662" s="140" t="n"/>
      <c r="G662" s="140" t="n"/>
      <c r="H662" s="140" t="n"/>
      <c r="I662" s="140" t="n"/>
      <c r="J662" s="140" t="n"/>
      <c r="K662" s="141" t="n"/>
      <c r="L662" s="160">
        <f>計算!$J$10</f>
        <v/>
      </c>
      <c r="M662" s="140" t="n"/>
      <c r="N662" s="140" t="n"/>
      <c r="O662" s="140" t="n"/>
      <c r="P662" s="140" t="n"/>
      <c r="Q662" s="140" t="n"/>
      <c r="R662" s="140" t="n"/>
      <c r="S662" s="140" t="n"/>
      <c r="T662" s="140" t="n"/>
      <c r="U662" s="140" t="n"/>
      <c r="V662" s="140" t="n"/>
      <c r="W662" s="140" t="n"/>
      <c r="X662" s="140" t="n"/>
      <c r="Y662" s="140" t="n"/>
      <c r="Z662" s="140" t="n"/>
      <c r="AA662" s="140" t="n"/>
      <c r="AB662" s="140" t="n"/>
      <c r="AC662" s="140" t="n"/>
      <c r="AD662" s="140" t="n"/>
      <c r="AE662" s="140" t="n"/>
      <c r="AF662" s="140" t="n"/>
      <c r="AG662" s="140" t="n"/>
      <c r="AH662" s="140" t="n"/>
      <c r="AI662" s="140" t="n"/>
      <c r="AJ662" s="140" t="n"/>
      <c r="AK662" s="140" t="n"/>
      <c r="AL662" s="140" t="n"/>
      <c r="AM662" s="140" t="n"/>
      <c r="AN662" s="140" t="n"/>
      <c r="AO662" s="140" t="n"/>
      <c r="AP662" s="140" t="n"/>
      <c r="AQ662" s="140" t="n"/>
      <c r="AR662" s="140" t="n"/>
      <c r="AS662" s="140" t="n"/>
      <c r="AT662" s="140" t="n"/>
      <c r="AU662" s="140" t="n"/>
      <c r="AV662" s="140" t="n"/>
      <c r="AW662" s="140" t="n"/>
      <c r="AX662" s="140" t="n"/>
      <c r="AY662" s="140" t="n"/>
      <c r="AZ662" s="140" t="n"/>
      <c r="BA662" s="140" t="n"/>
      <c r="BB662" s="140" t="n"/>
      <c r="BC662" s="140" t="n"/>
      <c r="BD662" s="140" t="n"/>
      <c r="BE662" s="140" t="n"/>
      <c r="BF662" s="140" t="n"/>
      <c r="BG662" s="140" t="n"/>
      <c r="BH662" s="140" t="n"/>
      <c r="BI662" s="141" t="n"/>
      <c r="BJ662" s="2" t="n"/>
      <c r="BK662" s="2" t="n"/>
      <c r="BL662" s="2" t="n"/>
      <c r="BM662" s="2" t="n"/>
      <c r="BN662" s="2" t="n"/>
      <c r="BO662" s="2" t="n"/>
      <c r="BP662" s="143" t="n"/>
      <c r="BV662" s="144" t="n"/>
      <c r="BW662" s="161">
        <f>計算!$W$10</f>
        <v/>
      </c>
      <c r="CG662" s="144" t="n"/>
      <c r="CH662" s="150">
        <f>計算!$X$10</f>
        <v/>
      </c>
      <c r="DU662" s="144" t="n"/>
      <c r="DV662" s="2" t="n"/>
      <c r="DW662" s="2" t="n"/>
      <c r="DX662" s="2" t="n"/>
      <c r="DY662" s="2" t="n"/>
      <c r="DZ662" s="2" t="n"/>
      <c r="EA662" s="2" t="n"/>
      <c r="EB662" s="2" t="n"/>
      <c r="EC662" s="2" t="n"/>
    </row>
    <row r="663" ht="6.75" customHeight="1" s="118">
      <c r="A663" s="2" t="n"/>
      <c r="B663" s="2" t="n"/>
      <c r="C663" s="2" t="n"/>
      <c r="D663" s="2" t="n"/>
      <c r="E663" s="143" t="n"/>
      <c r="K663" s="144" t="n"/>
      <c r="BI663" s="144" t="n"/>
      <c r="BJ663" s="2" t="n"/>
      <c r="BK663" s="2" t="n"/>
      <c r="BL663" s="2" t="n"/>
      <c r="BM663" s="2" t="n"/>
      <c r="BN663" s="2" t="n"/>
      <c r="BO663" s="2" t="n"/>
      <c r="BP663" s="143" t="n"/>
      <c r="BV663" s="144" t="n"/>
      <c r="BW663" s="143" t="n"/>
      <c r="CG663" s="144" t="n"/>
      <c r="DU663" s="144" t="n"/>
      <c r="DV663" s="2" t="n"/>
      <c r="DW663" s="2" t="n"/>
      <c r="DX663" s="2" t="n"/>
      <c r="DY663" s="2" t="n"/>
      <c r="DZ663" s="2" t="n"/>
      <c r="EA663" s="2" t="n"/>
      <c r="EB663" s="2" t="n"/>
      <c r="EC663" s="2" t="n"/>
    </row>
    <row r="664" ht="6.75" customHeight="1" s="118">
      <c r="A664" s="2" t="n"/>
      <c r="B664" s="2" t="n"/>
      <c r="C664" s="2" t="n"/>
      <c r="D664" s="2" t="n"/>
      <c r="E664" s="162" t="n"/>
      <c r="F664" s="163" t="n"/>
      <c r="G664" s="163" t="n"/>
      <c r="H664" s="163" t="n"/>
      <c r="I664" s="163" t="n"/>
      <c r="J664" s="163" t="n"/>
      <c r="K664" s="164" t="n"/>
      <c r="L664" s="163" t="n"/>
      <c r="M664" s="163" t="n"/>
      <c r="N664" s="163" t="n"/>
      <c r="O664" s="163" t="n"/>
      <c r="P664" s="163" t="n"/>
      <c r="Q664" s="163" t="n"/>
      <c r="R664" s="163" t="n"/>
      <c r="S664" s="163" t="n"/>
      <c r="T664" s="163" t="n"/>
      <c r="U664" s="163" t="n"/>
      <c r="V664" s="163" t="n"/>
      <c r="W664" s="163" t="n"/>
      <c r="X664" s="163" t="n"/>
      <c r="Y664" s="163" t="n"/>
      <c r="Z664" s="163" t="n"/>
      <c r="AA664" s="163" t="n"/>
      <c r="AB664" s="163" t="n"/>
      <c r="AC664" s="163" t="n"/>
      <c r="AD664" s="163" t="n"/>
      <c r="AE664" s="163" t="n"/>
      <c r="AF664" s="163" t="n"/>
      <c r="AG664" s="163" t="n"/>
      <c r="AH664" s="163" t="n"/>
      <c r="AI664" s="163" t="n"/>
      <c r="AJ664" s="163" t="n"/>
      <c r="AK664" s="163" t="n"/>
      <c r="AL664" s="163" t="n"/>
      <c r="AM664" s="163" t="n"/>
      <c r="AN664" s="163" t="n"/>
      <c r="AO664" s="163" t="n"/>
      <c r="AP664" s="163" t="n"/>
      <c r="AQ664" s="163" t="n"/>
      <c r="AR664" s="163" t="n"/>
      <c r="AS664" s="163" t="n"/>
      <c r="AT664" s="163" t="n"/>
      <c r="AU664" s="163" t="n"/>
      <c r="AV664" s="163" t="n"/>
      <c r="AW664" s="163" t="n"/>
      <c r="AX664" s="163" t="n"/>
      <c r="AY664" s="163" t="n"/>
      <c r="AZ664" s="163" t="n"/>
      <c r="BA664" s="163" t="n"/>
      <c r="BB664" s="163" t="n"/>
      <c r="BC664" s="163" t="n"/>
      <c r="BD664" s="163" t="n"/>
      <c r="BE664" s="163" t="n"/>
      <c r="BF664" s="163" t="n"/>
      <c r="BG664" s="163" t="n"/>
      <c r="BH664" s="163" t="n"/>
      <c r="BI664" s="164" t="n"/>
      <c r="BJ664" s="2" t="n"/>
      <c r="BK664" s="2" t="n"/>
      <c r="BL664" s="2" t="n"/>
      <c r="BM664" s="2" t="n"/>
      <c r="BN664" s="2" t="n"/>
      <c r="BO664" s="2" t="n"/>
      <c r="BP664" s="143" t="n"/>
      <c r="BV664" s="144" t="n"/>
      <c r="BW664" s="143" t="n"/>
      <c r="CG664" s="144" t="n"/>
      <c r="DU664" s="144" t="n"/>
      <c r="DV664" s="2" t="n"/>
      <c r="DW664" s="2" t="n"/>
      <c r="DX664" s="2" t="n"/>
      <c r="DY664" s="2" t="n"/>
      <c r="DZ664" s="2" t="n"/>
      <c r="EA664" s="2" t="n"/>
      <c r="EB664" s="2" t="n"/>
      <c r="EC664" s="2" t="n"/>
    </row>
    <row r="665" ht="6.75" customHeight="1" s="118">
      <c r="A665" s="2" t="n"/>
      <c r="B665" s="2" t="n"/>
      <c r="C665" s="2" t="n"/>
      <c r="D665" s="2" t="n"/>
      <c r="E665" s="165" t="inlineStr">
        <is>
          <t>現住所</t>
        </is>
      </c>
      <c r="F665" s="166" t="n"/>
      <c r="G665" s="166" t="n"/>
      <c r="H665" s="166" t="n"/>
      <c r="I665" s="166" t="n"/>
      <c r="J665" s="166" t="n"/>
      <c r="K665" s="167" t="n"/>
      <c r="L665" s="107" t="inlineStr">
        <is>
          <t>〒</t>
        </is>
      </c>
      <c r="M665" s="166" t="n"/>
      <c r="N665" s="166" t="n"/>
      <c r="O665" s="166" t="n"/>
      <c r="P665" s="168">
        <f>計算!$H$10</f>
        <v/>
      </c>
      <c r="Q665" s="166" t="n"/>
      <c r="R665" s="166" t="n"/>
      <c r="S665" s="166" t="n"/>
      <c r="T665" s="166" t="n"/>
      <c r="U665" s="166" t="n"/>
      <c r="V665" s="166" t="n"/>
      <c r="W665" s="166" t="n"/>
      <c r="X665" s="166" t="n"/>
      <c r="Y665" s="166" t="n"/>
      <c r="Z665" s="166" t="n"/>
      <c r="AA665" s="166" t="n"/>
      <c r="AB665" s="166" t="n"/>
      <c r="AC665" s="166" t="n"/>
      <c r="AD665" s="166" t="n"/>
      <c r="AE665" s="166" t="n"/>
      <c r="AF665" s="166" t="n"/>
      <c r="AG665" s="166" t="n"/>
      <c r="AH665" s="166" t="n"/>
      <c r="AI665" s="166" t="n"/>
      <c r="AJ665" s="166" t="n"/>
      <c r="AK665" s="24" t="n"/>
      <c r="AL665" s="24" t="n"/>
      <c r="AM665" s="24" t="n"/>
      <c r="AN665" s="24" t="n"/>
      <c r="AO665" s="24" t="n"/>
      <c r="AP665" s="24" t="n"/>
      <c r="AQ665" s="24" t="n"/>
      <c r="AR665" s="24" t="n"/>
      <c r="AS665" s="24" t="n"/>
      <c r="AT665" s="24" t="n"/>
      <c r="AU665" s="24" t="n"/>
      <c r="AV665" s="24" t="n"/>
      <c r="AW665" s="24" t="n"/>
      <c r="AX665" s="24" t="n"/>
      <c r="AY665" s="24" t="n"/>
      <c r="AZ665" s="24" t="n"/>
      <c r="BA665" s="24" t="n"/>
      <c r="BB665" s="24" t="n"/>
      <c r="BC665" s="24" t="n"/>
      <c r="BD665" s="24" t="n"/>
      <c r="BE665" s="24" t="n"/>
      <c r="BF665" s="24" t="n"/>
      <c r="BG665" s="24" t="n"/>
      <c r="BH665" s="24" t="n"/>
      <c r="BI665" s="25" t="n"/>
      <c r="BJ665" s="2" t="n"/>
      <c r="BK665" s="2" t="n"/>
      <c r="BL665" s="2" t="n"/>
      <c r="BM665" s="2" t="n"/>
      <c r="BN665" s="2" t="n"/>
      <c r="BO665" s="2" t="n"/>
      <c r="BP665" s="143" t="n"/>
      <c r="BV665" s="144" t="n"/>
      <c r="BW665" s="143" t="n"/>
      <c r="CG665" s="144" t="n"/>
      <c r="DU665" s="144" t="n"/>
      <c r="DV665" s="2" t="n"/>
      <c r="DW665" s="2" t="n"/>
      <c r="DX665" s="2" t="n"/>
      <c r="DY665" s="2" t="n"/>
      <c r="DZ665" s="2" t="n"/>
      <c r="EA665" s="2" t="n"/>
      <c r="EB665" s="2" t="n"/>
      <c r="EC665" s="2" t="n"/>
    </row>
    <row r="666" ht="4.5" customHeight="1" s="118">
      <c r="A666" s="2" t="n"/>
      <c r="B666" s="2" t="n"/>
      <c r="C666" s="2" t="n"/>
      <c r="D666" s="2" t="n"/>
      <c r="E666" s="143" t="n"/>
      <c r="K666" s="144" t="n"/>
      <c r="L666" s="143" t="n"/>
      <c r="AK666" s="2" t="n"/>
      <c r="AL666" s="2" t="n"/>
      <c r="AM666" s="2" t="n"/>
      <c r="AN666" s="2" t="n"/>
      <c r="AO666" s="2" t="n"/>
      <c r="AP666" s="2" t="n"/>
      <c r="AQ666" s="2" t="n"/>
      <c r="AR666" s="2" t="n"/>
      <c r="AS666" s="2" t="n"/>
      <c r="AT666" s="2" t="n"/>
      <c r="AU666" s="2" t="n"/>
      <c r="AV666" s="2" t="n"/>
      <c r="AW666" s="2" t="n"/>
      <c r="AX666" s="2" t="n"/>
      <c r="AY666" s="2" t="n"/>
      <c r="AZ666" s="2" t="n"/>
      <c r="BA666" s="2" t="n"/>
      <c r="BB666" s="2" t="n"/>
      <c r="BC666" s="2" t="n"/>
      <c r="BD666" s="2" t="n"/>
      <c r="BE666" s="2" t="n"/>
      <c r="BF666" s="2" t="n"/>
      <c r="BG666" s="2" t="n"/>
      <c r="BH666" s="2" t="n"/>
      <c r="BI666" s="8" t="n"/>
      <c r="BJ666" s="2" t="n"/>
      <c r="BK666" s="2" t="n"/>
      <c r="BL666" s="2" t="n"/>
      <c r="BM666" s="2" t="n"/>
      <c r="BN666" s="2" t="n"/>
      <c r="BO666" s="2" t="n"/>
      <c r="BP666" s="146" t="n"/>
      <c r="BQ666" s="147" t="n"/>
      <c r="BR666" s="147" t="n"/>
      <c r="BS666" s="147" t="n"/>
      <c r="BT666" s="147" t="n"/>
      <c r="BU666" s="147" t="n"/>
      <c r="BV666" s="148" t="n"/>
      <c r="BW666" s="146" t="n"/>
      <c r="BX666" s="147" t="n"/>
      <c r="BY666" s="147" t="n"/>
      <c r="BZ666" s="147" t="n"/>
      <c r="CA666" s="147" t="n"/>
      <c r="CB666" s="147" t="n"/>
      <c r="CC666" s="147" t="n"/>
      <c r="CD666" s="147" t="n"/>
      <c r="CE666" s="147" t="n"/>
      <c r="CF666" s="147" t="n"/>
      <c r="CG666" s="148" t="n"/>
      <c r="DU666" s="144" t="n"/>
      <c r="DV666" s="2" t="n"/>
      <c r="DW666" s="2" t="n"/>
      <c r="DX666" s="2" t="n"/>
      <c r="DY666" s="2" t="n"/>
      <c r="DZ666" s="2" t="n"/>
      <c r="EA666" s="2" t="n"/>
      <c r="EB666" s="2" t="n"/>
      <c r="EC666" s="2" t="n"/>
    </row>
    <row r="667" ht="6.75" customHeight="1" s="118">
      <c r="A667" s="2" t="n"/>
      <c r="B667" s="2" t="n"/>
      <c r="C667" s="2" t="n"/>
      <c r="D667" s="2" t="n"/>
      <c r="E667" s="143" t="n"/>
      <c r="K667" s="144" t="n"/>
      <c r="L667" s="143" t="n"/>
      <c r="AK667" s="2" t="n"/>
      <c r="AL667" s="2" t="n"/>
      <c r="AM667" s="2" t="n"/>
      <c r="AN667" s="2" t="n"/>
      <c r="AO667" s="2" t="n"/>
      <c r="AP667" s="2" t="n"/>
      <c r="AQ667" s="2" t="n"/>
      <c r="AR667" s="2" t="n"/>
      <c r="AS667" s="2" t="n"/>
      <c r="AT667" s="2" t="n"/>
      <c r="AU667" s="2" t="n"/>
      <c r="AV667" s="2" t="n"/>
      <c r="AW667" s="2" t="n"/>
      <c r="AX667" s="2" t="n"/>
      <c r="AY667" s="2" t="n"/>
      <c r="AZ667" s="2" t="n"/>
      <c r="BA667" s="2" t="n"/>
      <c r="BB667" s="2" t="n"/>
      <c r="BC667" s="2" t="n"/>
      <c r="BD667" s="2" t="n"/>
      <c r="BE667" s="2" t="n"/>
      <c r="BF667" s="2" t="n"/>
      <c r="BG667" s="2" t="n"/>
      <c r="BH667" s="2" t="n"/>
      <c r="BI667" s="8" t="n"/>
      <c r="BJ667" s="2" t="n"/>
      <c r="BK667" s="2" t="n"/>
      <c r="BL667" s="2" t="n"/>
      <c r="BM667" s="2" t="n"/>
      <c r="BN667" s="2" t="n"/>
      <c r="BO667" s="2" t="n"/>
      <c r="BP667" s="169" t="inlineStr">
        <is>
          <t>校内外の諸活動</t>
        </is>
      </c>
      <c r="BQ667" s="140" t="n"/>
      <c r="BR667" s="140" t="n"/>
      <c r="BS667" s="140" t="n"/>
      <c r="BT667" s="140" t="n"/>
      <c r="BU667" s="140" t="n"/>
      <c r="BV667" s="141" t="n"/>
      <c r="BW667" s="170">
        <f>計算!$Y$10</f>
        <v/>
      </c>
      <c r="BX667" s="140" t="n"/>
      <c r="BY667" s="140" t="n"/>
      <c r="BZ667" s="140" t="n"/>
      <c r="CA667" s="140" t="n"/>
      <c r="CB667" s="140" t="n"/>
      <c r="CC667" s="140" t="n"/>
      <c r="CD667" s="140" t="n"/>
      <c r="CE667" s="140" t="n"/>
      <c r="CF667" s="140" t="n"/>
      <c r="CG667" s="140" t="n"/>
      <c r="CH667" s="140" t="n"/>
      <c r="CI667" s="140" t="n"/>
      <c r="CJ667" s="140" t="n"/>
      <c r="CK667" s="140" t="n"/>
      <c r="CL667" s="140" t="n"/>
      <c r="CM667" s="140" t="n"/>
      <c r="CN667" s="140" t="n"/>
      <c r="CO667" s="140" t="n"/>
      <c r="CP667" s="140" t="n"/>
      <c r="CQ667" s="140" t="n"/>
      <c r="CR667" s="140" t="n"/>
      <c r="CS667" s="140" t="n"/>
      <c r="CT667" s="140" t="n"/>
      <c r="CU667" s="140" t="n"/>
      <c r="CV667" s="140" t="n"/>
      <c r="CW667" s="140" t="n"/>
      <c r="CX667" s="140" t="n"/>
      <c r="CY667" s="140" t="n"/>
      <c r="CZ667" s="140" t="n"/>
      <c r="DA667" s="140" t="n"/>
      <c r="DB667" s="140" t="n"/>
      <c r="DC667" s="140" t="n"/>
      <c r="DD667" s="140" t="n"/>
      <c r="DE667" s="140" t="n"/>
      <c r="DF667" s="140" t="n"/>
      <c r="DG667" s="140" t="n"/>
      <c r="DH667" s="140" t="n"/>
      <c r="DI667" s="140" t="n"/>
      <c r="DJ667" s="140" t="n"/>
      <c r="DK667" s="140" t="n"/>
      <c r="DL667" s="140" t="n"/>
      <c r="DM667" s="140" t="n"/>
      <c r="DN667" s="140" t="n"/>
      <c r="DO667" s="140" t="n"/>
      <c r="DP667" s="140" t="n"/>
      <c r="DQ667" s="140" t="n"/>
      <c r="DR667" s="140" t="n"/>
      <c r="DS667" s="140" t="n"/>
      <c r="DT667" s="140" t="n"/>
      <c r="DU667" s="141" t="n"/>
      <c r="DV667" s="7" t="n"/>
      <c r="DW667" s="2" t="n"/>
      <c r="DX667" s="2" t="n"/>
      <c r="DY667" s="2" t="n"/>
      <c r="DZ667" s="2" t="n"/>
      <c r="EA667" s="2" t="n"/>
      <c r="EB667" s="2" t="n"/>
      <c r="EC667" s="2" t="n"/>
    </row>
    <row r="668" ht="6.75" customHeight="1" s="118">
      <c r="A668" s="2" t="n"/>
      <c r="B668" s="2" t="n"/>
      <c r="C668" s="2" t="n"/>
      <c r="D668" s="2" t="n"/>
      <c r="E668" s="143" t="n"/>
      <c r="K668" s="144" t="n"/>
      <c r="L668" s="171">
        <f>計算!$I$10</f>
        <v/>
      </c>
      <c r="BI668" s="144" t="n"/>
      <c r="BJ668" s="2" t="n"/>
      <c r="BK668" s="2" t="n"/>
      <c r="BL668" s="2" t="n"/>
      <c r="BM668" s="2" t="n"/>
      <c r="BN668" s="2" t="n"/>
      <c r="BO668" s="2" t="n"/>
      <c r="BP668" s="143" t="n"/>
      <c r="BV668" s="144" t="n"/>
      <c r="DU668" s="144" t="n"/>
      <c r="DV668" s="7" t="n"/>
      <c r="DW668" s="2" t="n"/>
      <c r="DX668" s="2" t="n"/>
      <c r="DY668" s="2" t="n"/>
      <c r="DZ668" s="2" t="n"/>
      <c r="EA668" s="2" t="n"/>
      <c r="EB668" s="2" t="n"/>
      <c r="EC668" s="2" t="n"/>
    </row>
    <row r="669" ht="6.75" customHeight="1" s="118">
      <c r="A669" s="2" t="n"/>
      <c r="B669" s="2" t="n"/>
      <c r="C669" s="2" t="n"/>
      <c r="D669" s="2" t="n"/>
      <c r="E669" s="143" t="n"/>
      <c r="K669" s="144" t="n"/>
      <c r="L669" s="143" t="n"/>
      <c r="BI669" s="144" t="n"/>
      <c r="BJ669" s="2" t="n"/>
      <c r="BK669" s="2" t="n"/>
      <c r="BL669" s="2" t="n"/>
      <c r="BM669" s="2" t="n"/>
      <c r="BN669" s="2" t="n"/>
      <c r="BO669" s="2" t="n"/>
      <c r="BP669" s="143" t="n"/>
      <c r="BV669" s="144" t="n"/>
      <c r="DU669" s="144" t="n"/>
      <c r="DV669" s="7" t="n"/>
      <c r="DW669" s="2" t="n"/>
      <c r="DX669" s="2" t="n"/>
      <c r="DY669" s="2" t="n"/>
      <c r="DZ669" s="2" t="n"/>
      <c r="EA669" s="2" t="n"/>
      <c r="EB669" s="2" t="n"/>
      <c r="EC669" s="2" t="n"/>
    </row>
    <row r="670" ht="6.75" customHeight="1" s="118">
      <c r="A670" s="2" t="n"/>
      <c r="B670" s="2" t="n"/>
      <c r="C670" s="2" t="n"/>
      <c r="D670" s="2" t="n"/>
      <c r="E670" s="146" t="n"/>
      <c r="F670" s="147" t="n"/>
      <c r="G670" s="147" t="n"/>
      <c r="H670" s="147" t="n"/>
      <c r="I670" s="147" t="n"/>
      <c r="J670" s="147" t="n"/>
      <c r="K670" s="148" t="n"/>
      <c r="L670" s="146" t="n"/>
      <c r="M670" s="147" t="n"/>
      <c r="N670" s="147" t="n"/>
      <c r="O670" s="147" t="n"/>
      <c r="P670" s="147" t="n"/>
      <c r="Q670" s="147" t="n"/>
      <c r="R670" s="147" t="n"/>
      <c r="S670" s="147" t="n"/>
      <c r="T670" s="147" t="n"/>
      <c r="U670" s="147" t="n"/>
      <c r="V670" s="147" t="n"/>
      <c r="W670" s="147" t="n"/>
      <c r="X670" s="147" t="n"/>
      <c r="Y670" s="147" t="n"/>
      <c r="Z670" s="147" t="n"/>
      <c r="AA670" s="147" t="n"/>
      <c r="AB670" s="147" t="n"/>
      <c r="AC670" s="147" t="n"/>
      <c r="AD670" s="147" t="n"/>
      <c r="AE670" s="147" t="n"/>
      <c r="AF670" s="147" t="n"/>
      <c r="AG670" s="147" t="n"/>
      <c r="AH670" s="147" t="n"/>
      <c r="AI670" s="147" t="n"/>
      <c r="AJ670" s="147" t="n"/>
      <c r="AK670" s="147" t="n"/>
      <c r="AL670" s="147" t="n"/>
      <c r="AM670" s="147" t="n"/>
      <c r="AN670" s="147" t="n"/>
      <c r="AO670" s="147" t="n"/>
      <c r="AP670" s="147" t="n"/>
      <c r="AQ670" s="147" t="n"/>
      <c r="AR670" s="147" t="n"/>
      <c r="AS670" s="147" t="n"/>
      <c r="AT670" s="147" t="n"/>
      <c r="AU670" s="147" t="n"/>
      <c r="AV670" s="147" t="n"/>
      <c r="AW670" s="147" t="n"/>
      <c r="AX670" s="147" t="n"/>
      <c r="AY670" s="147" t="n"/>
      <c r="AZ670" s="147" t="n"/>
      <c r="BA670" s="147" t="n"/>
      <c r="BB670" s="147" t="n"/>
      <c r="BC670" s="147" t="n"/>
      <c r="BD670" s="147" t="n"/>
      <c r="BE670" s="147" t="n"/>
      <c r="BF670" s="147" t="n"/>
      <c r="BG670" s="147" t="n"/>
      <c r="BH670" s="147" t="n"/>
      <c r="BI670" s="148" t="n"/>
      <c r="BJ670" s="2" t="n"/>
      <c r="BK670" s="2" t="n"/>
      <c r="BL670" s="2" t="n"/>
      <c r="BM670" s="2" t="n"/>
      <c r="BN670" s="2" t="n"/>
      <c r="BO670" s="2" t="n"/>
      <c r="BP670" s="143" t="n"/>
      <c r="BV670" s="144" t="n"/>
      <c r="DU670" s="144" t="n"/>
      <c r="DV670" s="7" t="n"/>
      <c r="DW670" s="2" t="n"/>
      <c r="DX670" s="2" t="n"/>
      <c r="DY670" s="2" t="n"/>
      <c r="DZ670" s="2" t="n"/>
      <c r="EA670" s="2" t="n"/>
      <c r="EB670" s="2" t="n"/>
      <c r="EC670" s="2" t="n"/>
    </row>
    <row r="671" ht="6.75" customHeight="1" s="118">
      <c r="A671" s="2" t="n"/>
      <c r="B671" s="2" t="n"/>
      <c r="C671" s="2" t="n"/>
      <c r="D671" s="2" t="n"/>
      <c r="E671" s="159" t="inlineStr">
        <is>
          <t>ふ り が な</t>
        </is>
      </c>
      <c r="F671" s="140" t="n"/>
      <c r="G671" s="140" t="n"/>
      <c r="H671" s="140" t="n"/>
      <c r="I671" s="140" t="n"/>
      <c r="J671" s="140" t="n"/>
      <c r="K671" s="141" t="n"/>
      <c r="L671" s="160">
        <f>計算!$M$10</f>
        <v/>
      </c>
      <c r="M671" s="140" t="n"/>
      <c r="N671" s="140" t="n"/>
      <c r="O671" s="140" t="n"/>
      <c r="P671" s="140" t="n"/>
      <c r="Q671" s="140" t="n"/>
      <c r="R671" s="140" t="n"/>
      <c r="S671" s="140" t="n"/>
      <c r="T671" s="140" t="n"/>
      <c r="U671" s="140" t="n"/>
      <c r="V671" s="140" t="n"/>
      <c r="W671" s="140" t="n"/>
      <c r="X671" s="140" t="n"/>
      <c r="Y671" s="140" t="n"/>
      <c r="Z671" s="140" t="n"/>
      <c r="AA671" s="140" t="n"/>
      <c r="AB671" s="140" t="n"/>
      <c r="AC671" s="140" t="n"/>
      <c r="AD671" s="140" t="n"/>
      <c r="AE671" s="140" t="n"/>
      <c r="AF671" s="140" t="n"/>
      <c r="AG671" s="140" t="n"/>
      <c r="AH671" s="140" t="n"/>
      <c r="AI671" s="140" t="n"/>
      <c r="AJ671" s="140" t="n"/>
      <c r="AK671" s="140" t="n"/>
      <c r="AL671" s="140" t="n"/>
      <c r="AM671" s="140" t="n"/>
      <c r="AN671" s="140" t="n"/>
      <c r="AO671" s="140" t="n"/>
      <c r="AP671" s="140" t="n"/>
      <c r="AQ671" s="140" t="n"/>
      <c r="AR671" s="140" t="n"/>
      <c r="AS671" s="140" t="n"/>
      <c r="AT671" s="140" t="n"/>
      <c r="AU671" s="140" t="n"/>
      <c r="AV671" s="140" t="n"/>
      <c r="AW671" s="140" t="n"/>
      <c r="AX671" s="140" t="n"/>
      <c r="AY671" s="140" t="n"/>
      <c r="AZ671" s="140" t="n"/>
      <c r="BA671" s="140" t="n"/>
      <c r="BB671" s="140" t="n"/>
      <c r="BC671" s="140" t="n"/>
      <c r="BD671" s="140" t="n"/>
      <c r="BE671" s="140" t="n"/>
      <c r="BF671" s="140" t="n"/>
      <c r="BG671" s="140" t="n"/>
      <c r="BH671" s="140" t="n"/>
      <c r="BI671" s="141" t="n"/>
      <c r="BJ671" s="2" t="n"/>
      <c r="BK671" s="2" t="n"/>
      <c r="BL671" s="2" t="n"/>
      <c r="BM671" s="2" t="n"/>
      <c r="BN671" s="2" t="n"/>
      <c r="BO671" s="2" t="n"/>
      <c r="BP671" s="143" t="n"/>
      <c r="BV671" s="144" t="n"/>
      <c r="DU671" s="144" t="n"/>
      <c r="DV671" s="7" t="n"/>
      <c r="DW671" s="2" t="n"/>
      <c r="DX671" s="2" t="n"/>
      <c r="DY671" s="2" t="n"/>
      <c r="DZ671" s="2" t="n"/>
      <c r="EA671" s="2" t="n"/>
      <c r="EB671" s="2" t="n"/>
      <c r="EC671" s="2" t="n"/>
    </row>
    <row r="672" ht="6.75" customHeight="1" s="118">
      <c r="A672" s="2" t="n"/>
      <c r="B672" s="2" t="n"/>
      <c r="C672" s="2" t="n"/>
      <c r="D672" s="2" t="n"/>
      <c r="E672" s="143" t="n"/>
      <c r="K672" s="144" t="n"/>
      <c r="BI672" s="144" t="n"/>
      <c r="BJ672" s="2" t="n"/>
      <c r="BK672" s="2" t="n"/>
      <c r="BL672" s="2" t="n"/>
      <c r="BM672" s="2" t="n"/>
      <c r="BN672" s="2" t="n"/>
      <c r="BO672" s="2" t="n"/>
      <c r="BP672" s="143" t="n"/>
      <c r="BV672" s="144" t="n"/>
      <c r="DU672" s="144" t="n"/>
      <c r="DV672" s="7" t="n"/>
      <c r="DW672" s="2" t="n"/>
      <c r="DX672" s="2" t="n"/>
      <c r="DY672" s="2" t="n"/>
      <c r="DZ672" s="2" t="n"/>
      <c r="EA672" s="2" t="n"/>
      <c r="EB672" s="2" t="n"/>
      <c r="EC672" s="2" t="n"/>
    </row>
    <row r="673" ht="6.75" customHeight="1" s="118">
      <c r="A673" s="2" t="n"/>
      <c r="B673" s="2" t="n"/>
      <c r="C673" s="2" t="n"/>
      <c r="D673" s="2" t="n"/>
      <c r="E673" s="162" t="n"/>
      <c r="F673" s="163" t="n"/>
      <c r="G673" s="163" t="n"/>
      <c r="H673" s="163" t="n"/>
      <c r="I673" s="163" t="n"/>
      <c r="J673" s="163" t="n"/>
      <c r="K673" s="164" t="n"/>
      <c r="L673" s="163" t="n"/>
      <c r="M673" s="163" t="n"/>
      <c r="N673" s="163" t="n"/>
      <c r="O673" s="163" t="n"/>
      <c r="P673" s="163" t="n"/>
      <c r="Q673" s="163" t="n"/>
      <c r="R673" s="163" t="n"/>
      <c r="S673" s="163" t="n"/>
      <c r="T673" s="163" t="n"/>
      <c r="U673" s="163" t="n"/>
      <c r="V673" s="163" t="n"/>
      <c r="W673" s="163" t="n"/>
      <c r="X673" s="163" t="n"/>
      <c r="Y673" s="163" t="n"/>
      <c r="Z673" s="163" t="n"/>
      <c r="AA673" s="163" t="n"/>
      <c r="AB673" s="163" t="n"/>
      <c r="AC673" s="163" t="n"/>
      <c r="AD673" s="163" t="n"/>
      <c r="AE673" s="163" t="n"/>
      <c r="AF673" s="163" t="n"/>
      <c r="AG673" s="163" t="n"/>
      <c r="AH673" s="163" t="n"/>
      <c r="AI673" s="163" t="n"/>
      <c r="AJ673" s="163" t="n"/>
      <c r="AK673" s="163" t="n"/>
      <c r="AL673" s="163" t="n"/>
      <c r="AM673" s="163" t="n"/>
      <c r="AN673" s="163" t="n"/>
      <c r="AO673" s="163" t="n"/>
      <c r="AP673" s="163" t="n"/>
      <c r="AQ673" s="163" t="n"/>
      <c r="AR673" s="163" t="n"/>
      <c r="AS673" s="163" t="n"/>
      <c r="AT673" s="163" t="n"/>
      <c r="AU673" s="163" t="n"/>
      <c r="AV673" s="163" t="n"/>
      <c r="AW673" s="163" t="n"/>
      <c r="AX673" s="163" t="n"/>
      <c r="AY673" s="163" t="n"/>
      <c r="AZ673" s="163" t="n"/>
      <c r="BA673" s="163" t="n"/>
      <c r="BB673" s="163" t="n"/>
      <c r="BC673" s="163" t="n"/>
      <c r="BD673" s="163" t="n"/>
      <c r="BE673" s="163" t="n"/>
      <c r="BF673" s="163" t="n"/>
      <c r="BG673" s="163" t="n"/>
      <c r="BH673" s="163" t="n"/>
      <c r="BI673" s="164" t="n"/>
      <c r="BJ673" s="2" t="n"/>
      <c r="BK673" s="2" t="n"/>
      <c r="BL673" s="2" t="n"/>
      <c r="BM673" s="2" t="n"/>
      <c r="BN673" s="2" t="n"/>
      <c r="BO673" s="2" t="n"/>
      <c r="BP673" s="143" t="n"/>
      <c r="BV673" s="144" t="n"/>
      <c r="DU673" s="144" t="n"/>
      <c r="DV673" s="7" t="n"/>
      <c r="DW673" s="2" t="n"/>
      <c r="DX673" s="2" t="n"/>
      <c r="DY673" s="2" t="n"/>
      <c r="DZ673" s="2" t="n"/>
      <c r="EA673" s="2" t="n"/>
      <c r="EB673" s="2" t="n"/>
      <c r="EC673" s="2" t="n"/>
    </row>
    <row r="674" ht="6.75" customHeight="1" s="118">
      <c r="A674" s="2" t="n"/>
      <c r="B674" s="2" t="n"/>
      <c r="C674" s="2" t="n"/>
      <c r="D674" s="2" t="n"/>
      <c r="E674" s="165" t="inlineStr">
        <is>
          <t>連絡先</t>
        </is>
      </c>
      <c r="F674" s="166" t="n"/>
      <c r="G674" s="166" t="n"/>
      <c r="H674" s="166" t="n"/>
      <c r="I674" s="166" t="n"/>
      <c r="J674" s="166" t="n"/>
      <c r="K674" s="167" t="n"/>
      <c r="L674" s="107" t="inlineStr">
        <is>
          <t>〒</t>
        </is>
      </c>
      <c r="M674" s="166" t="n"/>
      <c r="N674" s="166" t="n"/>
      <c r="O674" s="166" t="n"/>
      <c r="P674" s="172">
        <f>計算!$K$10</f>
        <v/>
      </c>
      <c r="AK674" s="2" t="n"/>
      <c r="AL674" s="2" t="n"/>
      <c r="AM674" s="2" t="n"/>
      <c r="AN674" s="2" t="n"/>
      <c r="AO674" s="2" t="n"/>
      <c r="AP674" s="2" t="n"/>
      <c r="AQ674" s="2" t="n"/>
      <c r="AR674" s="2" t="n"/>
      <c r="AS674" s="2" t="n"/>
      <c r="AT674" s="2" t="n"/>
      <c r="AU674" s="2" t="n"/>
      <c r="AV674" s="2" t="n"/>
      <c r="AW674" s="2" t="n"/>
      <c r="AX674" s="2" t="n"/>
      <c r="AY674" s="2" t="n"/>
      <c r="AZ674" s="2" t="n"/>
      <c r="BA674" s="2" t="n"/>
      <c r="BB674" s="2" t="n"/>
      <c r="BC674" s="2" t="n"/>
      <c r="BD674" s="2" t="n"/>
      <c r="BE674" s="2" t="n"/>
      <c r="BF674" s="2" t="n"/>
      <c r="BG674" s="2" t="n"/>
      <c r="BH674" s="2" t="n"/>
      <c r="BI674" s="8" t="n"/>
      <c r="BJ674" s="2" t="n"/>
      <c r="BK674" s="2" t="n"/>
      <c r="BL674" s="2" t="n"/>
      <c r="BM674" s="2" t="n"/>
      <c r="BN674" s="2" t="n"/>
      <c r="BO674" s="2" t="n"/>
      <c r="BP674" s="143" t="n"/>
      <c r="BV674" s="144" t="n"/>
      <c r="DU674" s="144" t="n"/>
      <c r="DV674" s="7" t="n"/>
      <c r="DW674" s="2" t="n"/>
      <c r="DX674" s="2" t="n"/>
      <c r="DY674" s="2" t="n"/>
      <c r="DZ674" s="2" t="n"/>
      <c r="EA674" s="2" t="n"/>
      <c r="EB674" s="2" t="n"/>
      <c r="EC674" s="2" t="n"/>
    </row>
    <row r="675" ht="6.75" customHeight="1" s="118">
      <c r="A675" s="2" t="n"/>
      <c r="B675" s="2" t="n"/>
      <c r="C675" s="2" t="n"/>
      <c r="D675" s="2" t="n"/>
      <c r="E675" s="143" t="n"/>
      <c r="K675" s="144" t="n"/>
      <c r="L675" s="143" t="n"/>
      <c r="AK675" s="2" t="n"/>
      <c r="AL675" s="2" t="n"/>
      <c r="AM675" s="2" t="n"/>
      <c r="AN675" s="2" t="n"/>
      <c r="AO675" s="2" t="n"/>
      <c r="AP675" s="2" t="n"/>
      <c r="AQ675" s="2" t="n"/>
      <c r="AR675" s="2" t="n"/>
      <c r="AS675" s="2" t="n"/>
      <c r="AT675" s="2" t="n"/>
      <c r="AU675" s="2" t="n"/>
      <c r="AV675" s="2" t="n"/>
      <c r="AW675" s="2" t="n"/>
      <c r="AX675" s="2" t="n"/>
      <c r="AY675" s="2" t="n"/>
      <c r="AZ675" s="2" t="n"/>
      <c r="BA675" s="2" t="n"/>
      <c r="BB675" s="2" t="n"/>
      <c r="BC675" s="2" t="n"/>
      <c r="BD675" s="2" t="n"/>
      <c r="BE675" s="2" t="n"/>
      <c r="BF675" s="2" t="n"/>
      <c r="BG675" s="2" t="n"/>
      <c r="BH675" s="2" t="n"/>
      <c r="BI675" s="8" t="n"/>
      <c r="BJ675" s="2" t="n"/>
      <c r="BK675" s="2" t="n"/>
      <c r="BL675" s="2" t="n"/>
      <c r="BM675" s="2" t="n"/>
      <c r="BN675" s="2" t="n"/>
      <c r="BO675" s="2" t="n"/>
      <c r="BP675" s="143" t="n"/>
      <c r="BV675" s="144" t="n"/>
      <c r="DU675" s="144" t="n"/>
      <c r="DV675" s="7" t="n"/>
      <c r="DW675" s="2" t="n"/>
      <c r="DX675" s="2" t="n"/>
      <c r="DY675" s="2" t="n"/>
      <c r="DZ675" s="2" t="n"/>
      <c r="EA675" s="2" t="n"/>
      <c r="EB675" s="2" t="n"/>
      <c r="EC675" s="2" t="n"/>
    </row>
    <row r="676" ht="6.75" customHeight="1" s="118">
      <c r="A676" s="2" t="n"/>
      <c r="B676" s="2" t="n"/>
      <c r="C676" s="2" t="n"/>
      <c r="D676" s="2" t="n"/>
      <c r="E676" s="143" t="n"/>
      <c r="K676" s="144" t="n"/>
      <c r="L676" s="143" t="n"/>
      <c r="AK676" s="2" t="n"/>
      <c r="AL676" s="2" t="n"/>
      <c r="AM676" s="2" t="n"/>
      <c r="AN676" s="2" t="n"/>
      <c r="AO676" s="2" t="n"/>
      <c r="AP676" s="2" t="n"/>
      <c r="AQ676" s="2" t="n"/>
      <c r="AR676" s="2" t="n"/>
      <c r="AS676" s="2" t="n"/>
      <c r="AT676" s="2" t="n"/>
      <c r="AU676" s="2" t="n"/>
      <c r="AV676" s="2" t="n"/>
      <c r="AW676" s="2" t="n"/>
      <c r="AX676" s="2" t="n"/>
      <c r="AY676" s="2" t="n"/>
      <c r="AZ676" s="2" t="n"/>
      <c r="BA676" s="2" t="n"/>
      <c r="BB676" s="2" t="n"/>
      <c r="BC676" s="2" t="n"/>
      <c r="BD676" s="2" t="n"/>
      <c r="BE676" s="2" t="n"/>
      <c r="BF676" s="2" t="n"/>
      <c r="BG676" s="2" t="n"/>
      <c r="BH676" s="2" t="n"/>
      <c r="BI676" s="8" t="n"/>
      <c r="BJ676" s="2" t="n"/>
      <c r="BK676" s="2" t="n"/>
      <c r="BL676" s="2" t="n"/>
      <c r="BM676" s="2" t="n"/>
      <c r="BN676" s="2" t="n"/>
      <c r="BO676" s="2" t="n"/>
      <c r="BP676" s="143" t="n"/>
      <c r="BV676" s="144" t="n"/>
      <c r="DU676" s="144" t="n"/>
      <c r="DV676" s="7" t="n"/>
      <c r="DW676" s="2" t="n"/>
      <c r="DX676" s="2" t="n"/>
      <c r="DY676" s="2" t="n"/>
      <c r="DZ676" s="2" t="n"/>
      <c r="EA676" s="2" t="n"/>
      <c r="EB676" s="2" t="n"/>
      <c r="EC676" s="2" t="n"/>
    </row>
    <row r="677" ht="6.75" customHeight="1" s="118">
      <c r="A677" s="2" t="n"/>
      <c r="B677" s="2" t="n"/>
      <c r="C677" s="2" t="n"/>
      <c r="D677" s="2" t="n"/>
      <c r="E677" s="143" t="n"/>
      <c r="K677" s="144" t="n"/>
      <c r="L677" s="173">
        <f>計算!$L$10</f>
        <v/>
      </c>
      <c r="BI677" s="144" t="n"/>
      <c r="BJ677" s="2" t="n"/>
      <c r="BK677" s="2" t="n"/>
      <c r="BL677" s="2" t="n"/>
      <c r="BM677" s="2" t="n"/>
      <c r="BN677" s="2" t="n"/>
      <c r="BO677" s="2" t="n"/>
      <c r="BP677" s="143" t="n"/>
      <c r="BV677" s="144" t="n"/>
      <c r="DU677" s="144" t="n"/>
      <c r="DV677" s="7" t="n"/>
      <c r="DW677" s="2" t="n"/>
      <c r="DX677" s="2" t="n"/>
      <c r="DY677" s="2" t="n"/>
      <c r="DZ677" s="2" t="n"/>
      <c r="EA677" s="2" t="n"/>
      <c r="EB677" s="2" t="n"/>
      <c r="EC677" s="2" t="n"/>
    </row>
    <row r="678" ht="6.75" customHeight="1" s="118">
      <c r="A678" s="2" t="n"/>
      <c r="B678" s="2" t="n"/>
      <c r="C678" s="2" t="n"/>
      <c r="D678" s="2" t="n"/>
      <c r="E678" s="146" t="n"/>
      <c r="F678" s="147" t="n"/>
      <c r="G678" s="147" t="n"/>
      <c r="H678" s="147" t="n"/>
      <c r="I678" s="147" t="n"/>
      <c r="J678" s="147" t="n"/>
      <c r="K678" s="148" t="n"/>
      <c r="L678" s="147" t="n"/>
      <c r="M678" s="147" t="n"/>
      <c r="N678" s="147" t="n"/>
      <c r="O678" s="147" t="n"/>
      <c r="P678" s="147" t="n"/>
      <c r="Q678" s="147" t="n"/>
      <c r="R678" s="147" t="n"/>
      <c r="S678" s="147" t="n"/>
      <c r="T678" s="147" t="n"/>
      <c r="U678" s="147" t="n"/>
      <c r="V678" s="147" t="n"/>
      <c r="W678" s="147" t="n"/>
      <c r="X678" s="147" t="n"/>
      <c r="Y678" s="147" t="n"/>
      <c r="Z678" s="147" t="n"/>
      <c r="AA678" s="147" t="n"/>
      <c r="AB678" s="147" t="n"/>
      <c r="AC678" s="147" t="n"/>
      <c r="AD678" s="147" t="n"/>
      <c r="AE678" s="147" t="n"/>
      <c r="AF678" s="147" t="n"/>
      <c r="AG678" s="147" t="n"/>
      <c r="AH678" s="147" t="n"/>
      <c r="AI678" s="147" t="n"/>
      <c r="AJ678" s="147" t="n"/>
      <c r="AK678" s="147" t="n"/>
      <c r="AL678" s="147" t="n"/>
      <c r="AM678" s="147" t="n"/>
      <c r="AN678" s="147" t="n"/>
      <c r="AO678" s="147" t="n"/>
      <c r="AP678" s="147" t="n"/>
      <c r="AQ678" s="147" t="n"/>
      <c r="AR678" s="147" t="n"/>
      <c r="AS678" s="147" t="n"/>
      <c r="AT678" s="147" t="n"/>
      <c r="AU678" s="147" t="n"/>
      <c r="AV678" s="147" t="n"/>
      <c r="AW678" s="147" t="n"/>
      <c r="AX678" s="147" t="n"/>
      <c r="AY678" s="147" t="n"/>
      <c r="AZ678" s="147" t="n"/>
      <c r="BA678" s="147" t="n"/>
      <c r="BB678" s="147" t="n"/>
      <c r="BC678" s="147" t="n"/>
      <c r="BD678" s="147" t="n"/>
      <c r="BE678" s="147" t="n"/>
      <c r="BF678" s="147" t="n"/>
      <c r="BG678" s="147" t="n"/>
      <c r="BH678" s="147" t="n"/>
      <c r="BI678" s="148" t="n"/>
      <c r="BJ678" s="2" t="n"/>
      <c r="BK678" s="2" t="n"/>
      <c r="BL678" s="2" t="n"/>
      <c r="BM678" s="2" t="n"/>
      <c r="BN678" s="2" t="n"/>
      <c r="BO678" s="2" t="n"/>
      <c r="BP678" s="143" t="n"/>
      <c r="BV678" s="144" t="n"/>
      <c r="DU678" s="144" t="n"/>
      <c r="DV678" s="7" t="n"/>
      <c r="DW678" s="2" t="n"/>
      <c r="DX678" s="2" t="n"/>
      <c r="DY678" s="2" t="n"/>
      <c r="DZ678" s="2" t="n"/>
      <c r="EA678" s="2" t="n"/>
      <c r="EB678" s="2" t="n"/>
      <c r="EC678" s="2" t="n"/>
    </row>
    <row r="679" ht="6.75" customHeight="1" s="118">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c r="AQ679" s="2" t="n"/>
      <c r="AR679" s="2" t="n"/>
      <c r="AS679" s="2" t="n"/>
      <c r="AT679" s="2" t="n"/>
      <c r="AU679" s="2" t="n"/>
      <c r="AV679" s="2" t="n"/>
      <c r="AW679" s="2" t="n"/>
      <c r="AX679" s="2" t="n"/>
      <c r="AY679" s="2" t="n"/>
      <c r="AZ679" s="2" t="n"/>
      <c r="BA679" s="2" t="n"/>
      <c r="BB679" s="2" t="n"/>
      <c r="BC679" s="2" t="n"/>
      <c r="BD679" s="2" t="n"/>
      <c r="BE679" s="2" t="n"/>
      <c r="BF679" s="2" t="n"/>
      <c r="BG679" s="2" t="n"/>
      <c r="BH679" s="2" t="n"/>
      <c r="BI679" s="2" t="n"/>
      <c r="BJ679" s="2" t="n"/>
      <c r="BK679" s="2" t="n"/>
      <c r="BL679" s="2" t="n"/>
      <c r="BM679" s="2" t="n"/>
      <c r="BN679" s="2" t="n"/>
      <c r="BO679" s="2" t="n"/>
      <c r="BP679" s="143" t="n"/>
      <c r="BV679" s="144" t="n"/>
      <c r="DU679" s="144" t="n"/>
      <c r="DV679" s="7" t="n"/>
      <c r="DW679" s="2" t="n"/>
      <c r="DX679" s="2" t="n"/>
      <c r="DY679" s="2" t="n"/>
      <c r="DZ679" s="2" t="n"/>
      <c r="EA679" s="2" t="n"/>
      <c r="EB679" s="2" t="n"/>
      <c r="EC679" s="2" t="n"/>
    </row>
    <row r="680" ht="6.75" customHeight="1" s="118">
      <c r="A680" s="2" t="n"/>
      <c r="B680" s="2" t="n"/>
      <c r="C680" s="2" t="n"/>
      <c r="D680" s="2" t="n"/>
      <c r="E680" s="2" t="n"/>
      <c r="F680" s="2" t="n"/>
      <c r="G680" s="2" t="n"/>
      <c r="H680" s="2" t="n"/>
      <c r="I680" s="2" t="n"/>
      <c r="J680" s="2" t="n"/>
      <c r="K680" s="2" t="n"/>
      <c r="L680" s="2" t="n"/>
      <c r="M680" s="2" t="n"/>
      <c r="N680" s="2" t="n"/>
      <c r="O680" s="2" t="n"/>
      <c r="P680" s="2" t="n"/>
      <c r="Q680" s="2" t="n"/>
      <c r="R680" s="113" t="inlineStr">
        <is>
          <t>（連絡先欄は現住所以外に連絡を希望する場合のみ記入すること）</t>
        </is>
      </c>
      <c r="BJ680" s="2" t="n"/>
      <c r="BK680" s="2" t="n"/>
      <c r="BL680" s="2" t="n"/>
      <c r="BM680" s="2" t="n"/>
      <c r="BN680" s="2" t="n"/>
      <c r="BO680" s="2" t="n"/>
      <c r="BP680" s="143" t="n"/>
      <c r="BV680" s="144" t="n"/>
      <c r="DU680" s="144" t="n"/>
      <c r="DV680" s="7" t="n"/>
      <c r="DW680" s="2" t="n"/>
      <c r="DX680" s="2" t="n"/>
      <c r="DY680" s="2" t="n"/>
      <c r="DZ680" s="2" t="n"/>
      <c r="EA680" s="2" t="n"/>
      <c r="EB680" s="2" t="n"/>
      <c r="EC680" s="2" t="n"/>
    </row>
    <row r="681" ht="6.75" customHeight="1" s="118">
      <c r="A681" s="2" t="n"/>
      <c r="B681" s="2" t="n"/>
      <c r="C681" s="2" t="n"/>
      <c r="D681" s="2" t="n"/>
      <c r="E681" s="2" t="n"/>
      <c r="F681" s="2" t="n"/>
      <c r="G681" s="2" t="n"/>
      <c r="H681" s="2" t="n"/>
      <c r="I681" s="2" t="n"/>
      <c r="J681" s="2" t="n"/>
      <c r="K681" s="2" t="n"/>
      <c r="L681" s="2" t="n"/>
      <c r="M681" s="2" t="n"/>
      <c r="N681" s="2" t="n"/>
      <c r="O681" s="2" t="n"/>
      <c r="P681" s="2" t="n"/>
      <c r="Q681" s="2" t="n"/>
      <c r="BJ681" s="2" t="n"/>
      <c r="BK681" s="2" t="n"/>
      <c r="BL681" s="2" t="n"/>
      <c r="BM681" s="2" t="n"/>
      <c r="BN681" s="2" t="n"/>
      <c r="BO681" s="2" t="n"/>
      <c r="BP681" s="143" t="n"/>
      <c r="BV681" s="144" t="n"/>
      <c r="DU681" s="144" t="n"/>
      <c r="DV681" s="7" t="n"/>
      <c r="DW681" s="2" t="n"/>
      <c r="DX681" s="2" t="n"/>
      <c r="DY681" s="2" t="n"/>
      <c r="DZ681" s="2" t="n"/>
      <c r="EA681" s="2" t="n"/>
      <c r="EB681" s="2" t="n"/>
      <c r="EC681" s="2" t="n"/>
    </row>
    <row r="682" ht="6.75" customHeight="1" s="118">
      <c r="A682" s="2" t="n"/>
      <c r="B682" s="2" t="n"/>
      <c r="C682" s="2" t="n"/>
      <c r="D682" s="2" t="n"/>
      <c r="E682" s="2" t="n"/>
      <c r="F682" s="2" t="n"/>
      <c r="G682" s="2" t="n"/>
      <c r="H682" s="2" t="n"/>
      <c r="I682" s="2" t="n"/>
      <c r="J682" s="2" t="n"/>
      <c r="K682" s="2" t="n"/>
      <c r="L682" s="2" t="n"/>
      <c r="M682" s="2" t="n"/>
      <c r="N682" s="2" t="n"/>
      <c r="O682" s="2" t="n"/>
      <c r="P682" s="2" t="n"/>
      <c r="Q682" s="2" t="n"/>
      <c r="BJ682" s="2" t="n"/>
      <c r="BK682" s="2" t="n"/>
      <c r="BL682" s="2" t="n"/>
      <c r="BM682" s="2" t="n"/>
      <c r="BN682" s="2" t="n"/>
      <c r="BO682" s="2" t="n"/>
      <c r="BP682" s="143" t="n"/>
      <c r="BV682" s="144" t="n"/>
      <c r="DU682" s="144" t="n"/>
      <c r="DV682" s="7" t="n"/>
      <c r="DW682" s="2" t="n"/>
      <c r="DX682" s="2" t="n"/>
      <c r="DY682" s="2" t="n"/>
      <c r="DZ682" s="2" t="n"/>
      <c r="EA682" s="2" t="n"/>
      <c r="EB682" s="2" t="n"/>
      <c r="EC682" s="2" t="n"/>
    </row>
    <row r="683" ht="6.75" customHeight="1" s="118">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c r="AQ683" s="2" t="n"/>
      <c r="AR683" s="2" t="n"/>
      <c r="AS683" s="2" t="n"/>
      <c r="AT683" s="2" t="n"/>
      <c r="AU683" s="2" t="n"/>
      <c r="AV683" s="2" t="n"/>
      <c r="AW683" s="2" t="n"/>
      <c r="AX683" s="2" t="n"/>
      <c r="AY683" s="2" t="n"/>
      <c r="AZ683" s="2" t="n"/>
      <c r="BA683" s="2" t="n"/>
      <c r="BB683" s="2" t="n"/>
      <c r="BC683" s="2" t="n"/>
      <c r="BD683" s="2" t="n"/>
      <c r="BE683" s="2" t="n"/>
      <c r="BF683" s="2" t="n"/>
      <c r="BG683" s="2" t="n"/>
      <c r="BH683" s="2" t="n"/>
      <c r="BI683" s="2" t="n"/>
      <c r="BJ683" s="2" t="n"/>
      <c r="BK683" s="2" t="n"/>
      <c r="BL683" s="2" t="n"/>
      <c r="BM683" s="2" t="n"/>
      <c r="BN683" s="2" t="n"/>
      <c r="BO683" s="2" t="n"/>
      <c r="BP683" s="143" t="n"/>
      <c r="BV683" s="144" t="n"/>
      <c r="DU683" s="144" t="n"/>
      <c r="DV683" s="7" t="n"/>
      <c r="DW683" s="2" t="n"/>
      <c r="DX683" s="2" t="n"/>
      <c r="DY683" s="2" t="n"/>
      <c r="DZ683" s="2" t="n"/>
      <c r="EA683" s="2" t="n"/>
      <c r="EB683" s="2" t="n"/>
      <c r="EC683" s="2" t="n"/>
    </row>
    <row r="684" ht="6.75" customHeight="1" s="118">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c r="AQ684" s="2" t="n"/>
      <c r="AR684" s="2" t="n"/>
      <c r="AS684" s="2" t="n"/>
      <c r="AT684" s="2" t="n"/>
      <c r="AU684" s="2" t="n"/>
      <c r="AV684" s="2" t="n"/>
      <c r="AW684" s="2" t="n"/>
      <c r="AX684" s="2" t="n"/>
      <c r="AY684" s="2" t="n"/>
      <c r="AZ684" s="2" t="n"/>
      <c r="BA684" s="2" t="n"/>
      <c r="BB684" s="2" t="n"/>
      <c r="BC684" s="2" t="n"/>
      <c r="BD684" s="2" t="n"/>
      <c r="BE684" s="2" t="n"/>
      <c r="BF684" s="2" t="n"/>
      <c r="BG684" s="2" t="n"/>
      <c r="BH684" s="2" t="n"/>
      <c r="BI684" s="2" t="n"/>
      <c r="BJ684" s="2" t="n"/>
      <c r="BK684" s="2" t="n"/>
      <c r="BL684" s="2" t="n"/>
      <c r="BM684" s="2" t="n"/>
      <c r="BN684" s="2" t="n"/>
      <c r="BO684" s="2" t="n"/>
      <c r="BP684" s="174" t="n"/>
      <c r="BQ684" s="140" t="n"/>
      <c r="BR684" s="175" t="n"/>
      <c r="BS684" s="140" t="n"/>
      <c r="BT684" s="140" t="n"/>
      <c r="BU684" s="28" t="n"/>
      <c r="BV684" s="29" t="n"/>
      <c r="BW684" s="176">
        <f>計算!$Z$10</f>
        <v/>
      </c>
      <c r="BX684" s="140" t="n"/>
      <c r="BY684" s="140" t="n"/>
      <c r="BZ684" s="140" t="n"/>
      <c r="CA684" s="140" t="n"/>
      <c r="CB684" s="140" t="n"/>
      <c r="CC684" s="140" t="n"/>
      <c r="CD684" s="140" t="n"/>
      <c r="CE684" s="140" t="n"/>
      <c r="CF684" s="140" t="n"/>
      <c r="CG684" s="140" t="n"/>
      <c r="CH684" s="140" t="n"/>
      <c r="CI684" s="140" t="n"/>
      <c r="CJ684" s="140" t="n"/>
      <c r="CK684" s="140" t="n"/>
      <c r="CL684" s="140" t="n"/>
      <c r="CM684" s="140" t="n"/>
      <c r="CN684" s="140" t="n"/>
      <c r="CO684" s="140" t="n"/>
      <c r="CP684" s="140" t="n"/>
      <c r="CQ684" s="140" t="n"/>
      <c r="CR684" s="140" t="n"/>
      <c r="CS684" s="140" t="n"/>
      <c r="CT684" s="140" t="n"/>
      <c r="CU684" s="140" t="n"/>
      <c r="CV684" s="140" t="n"/>
      <c r="CW684" s="140" t="n"/>
      <c r="CX684" s="140" t="n"/>
      <c r="CY684" s="140" t="n"/>
      <c r="CZ684" s="140" t="n"/>
      <c r="DA684" s="140" t="n"/>
      <c r="DB684" s="140" t="n"/>
      <c r="DC684" s="140" t="n"/>
      <c r="DD684" s="140" t="n"/>
      <c r="DE684" s="140" t="n"/>
      <c r="DF684" s="140" t="n"/>
      <c r="DG684" s="140" t="n"/>
      <c r="DH684" s="140" t="n"/>
      <c r="DI684" s="140" t="n"/>
      <c r="DJ684" s="140" t="n"/>
      <c r="DK684" s="140" t="n"/>
      <c r="DL684" s="140" t="n"/>
      <c r="DM684" s="140" t="n"/>
      <c r="DN684" s="140" t="n"/>
      <c r="DO684" s="140" t="n"/>
      <c r="DP684" s="140" t="n"/>
      <c r="DQ684" s="140" t="n"/>
      <c r="DR684" s="140" t="n"/>
      <c r="DS684" s="140" t="n"/>
      <c r="DT684" s="140" t="n"/>
      <c r="DU684" s="141" t="n"/>
      <c r="DV684" s="7" t="n"/>
      <c r="DW684" s="2" t="n"/>
      <c r="DX684" s="2" t="n"/>
      <c r="DY684" s="2" t="n"/>
      <c r="DZ684" s="2" t="n"/>
      <c r="EA684" s="2" t="n"/>
      <c r="EB684" s="2" t="n"/>
      <c r="EC684" s="2" t="n"/>
    </row>
    <row r="685" ht="6.75" customHeight="1" s="118">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c r="AQ685" s="2" t="n"/>
      <c r="AR685" s="2" t="n"/>
      <c r="AS685" s="2" t="n"/>
      <c r="AT685" s="2" t="n"/>
      <c r="AU685" s="2" t="n"/>
      <c r="AV685" s="2" t="n"/>
      <c r="AW685" s="2" t="n"/>
      <c r="AX685" s="2" t="n"/>
      <c r="AY685" s="2" t="n"/>
      <c r="AZ685" s="2" t="n"/>
      <c r="BA685" s="2" t="n"/>
      <c r="BB685" s="2" t="n"/>
      <c r="BC685" s="2" t="n"/>
      <c r="BD685" s="2" t="n"/>
      <c r="BE685" s="2" t="n"/>
      <c r="BF685" s="2" t="n"/>
      <c r="BG685" s="2" t="n"/>
      <c r="BH685" s="2" t="n"/>
      <c r="BI685" s="2" t="n"/>
      <c r="BJ685" s="2" t="n"/>
      <c r="BK685" s="2" t="n"/>
      <c r="BL685" s="2" t="n"/>
      <c r="BM685" s="2" t="n"/>
      <c r="BN685" s="2" t="n"/>
      <c r="BO685" s="2" t="n"/>
      <c r="BP685" s="143" t="n"/>
      <c r="BU685" s="31" t="n"/>
      <c r="BV685" s="32" t="n"/>
      <c r="DU685" s="144" t="n"/>
      <c r="DV685" s="7" t="n"/>
      <c r="DW685" s="2" t="n"/>
      <c r="DX685" s="2" t="n"/>
      <c r="DY685" s="2" t="n"/>
      <c r="DZ685" s="2" t="n"/>
      <c r="EA685" s="2" t="n"/>
      <c r="EB685" s="2" t="n"/>
      <c r="EC685" s="2" t="n"/>
    </row>
    <row r="686" ht="6.75" customHeight="1" s="118">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c r="AQ686" s="2" t="n"/>
      <c r="AR686" s="2" t="n"/>
      <c r="AS686" s="2" t="n"/>
      <c r="AT686" s="2" t="n"/>
      <c r="AU686" s="2" t="n"/>
      <c r="AV686" s="2" t="n"/>
      <c r="AW686" s="2" t="n"/>
      <c r="AX686" s="2" t="n"/>
      <c r="AY686" s="2" t="n"/>
      <c r="AZ686" s="2" t="n"/>
      <c r="BA686" s="2" t="n"/>
      <c r="BB686" s="2" t="n"/>
      <c r="BC686" s="2" t="n"/>
      <c r="BD686" s="2" t="n"/>
      <c r="BE686" s="2" t="n"/>
      <c r="BF686" s="2" t="n"/>
      <c r="BG686" s="2" t="n"/>
      <c r="BH686" s="2" t="n"/>
      <c r="BI686" s="2" t="n"/>
      <c r="BJ686" s="2" t="n"/>
      <c r="BK686" s="2" t="n"/>
      <c r="BL686" s="2" t="n"/>
      <c r="BM686" s="2" t="n"/>
      <c r="BN686" s="2" t="n"/>
      <c r="BO686" s="2" t="n"/>
      <c r="BP686" s="143" t="n"/>
      <c r="BU686" s="72" t="n"/>
      <c r="BV686" s="144" t="n"/>
      <c r="DU686" s="144" t="n"/>
      <c r="DV686" s="7" t="n"/>
      <c r="DW686" s="2" t="n"/>
      <c r="DX686" s="2" t="n"/>
      <c r="DY686" s="2" t="n"/>
      <c r="DZ686" s="2" t="n"/>
      <c r="EA686" s="2" t="n"/>
      <c r="EB686" s="2" t="n"/>
      <c r="EC686" s="2" t="n"/>
    </row>
    <row r="687" ht="6.75" customHeight="1" s="118">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c r="AQ687" s="2" t="n"/>
      <c r="AR687" s="2" t="n"/>
      <c r="AS687" s="2" t="n"/>
      <c r="AT687" s="2" t="n"/>
      <c r="AU687" s="2" t="n"/>
      <c r="AV687" s="2" t="n"/>
      <c r="AW687" s="2" t="n"/>
      <c r="AX687" s="2" t="n"/>
      <c r="AY687" s="2" t="n"/>
      <c r="AZ687" s="2" t="n"/>
      <c r="BA687" s="2" t="n"/>
      <c r="BB687" s="2" t="n"/>
      <c r="BC687" s="2" t="n"/>
      <c r="BD687" s="2" t="n"/>
      <c r="BE687" s="2" t="n"/>
      <c r="BF687" s="2" t="n"/>
      <c r="BG687" s="2" t="n"/>
      <c r="BH687" s="2" t="n"/>
      <c r="BI687" s="2" t="n"/>
      <c r="BJ687" s="2" t="n"/>
      <c r="BK687" s="2" t="n"/>
      <c r="BL687" s="2" t="n"/>
      <c r="BM687" s="2" t="n"/>
      <c r="BN687" s="2" t="n"/>
      <c r="BO687" s="2" t="n"/>
      <c r="BP687" s="143" t="n"/>
      <c r="BV687" s="144" t="n"/>
      <c r="DU687" s="144" t="n"/>
      <c r="DV687" s="7" t="n"/>
      <c r="DW687" s="2" t="n"/>
      <c r="DX687" s="2" t="n"/>
      <c r="DY687" s="2" t="n"/>
      <c r="DZ687" s="2" t="n"/>
      <c r="EA687" s="2" t="n"/>
      <c r="EB687" s="2" t="n"/>
      <c r="EC687" s="2" t="n"/>
    </row>
    <row r="688" ht="6.75" customHeight="1" s="11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c r="AQ688" s="2" t="n"/>
      <c r="AR688" s="2" t="n"/>
      <c r="AS688" s="2" t="n"/>
      <c r="AT688" s="2" t="n"/>
      <c r="AU688" s="2" t="n"/>
      <c r="AV688" s="2" t="n"/>
      <c r="AW688" s="2" t="n"/>
      <c r="AX688" s="2" t="n"/>
      <c r="AY688" s="2" t="n"/>
      <c r="AZ688" s="2" t="n"/>
      <c r="BA688" s="2" t="n"/>
      <c r="BB688" s="2" t="n"/>
      <c r="BC688" s="2" t="n"/>
      <c r="BD688" s="2" t="n"/>
      <c r="BE688" s="2" t="n"/>
      <c r="BF688" s="2" t="n"/>
      <c r="BG688" s="2" t="n"/>
      <c r="BH688" s="2" t="n"/>
      <c r="BI688" s="2" t="n"/>
      <c r="BJ688" s="2" t="n"/>
      <c r="BK688" s="2" t="n"/>
      <c r="BL688" s="2" t="n"/>
      <c r="BM688" s="2" t="n"/>
      <c r="BN688" s="2" t="n"/>
      <c r="BO688" s="2" t="n"/>
      <c r="BP688" s="143" t="n"/>
      <c r="BV688" s="144" t="n"/>
      <c r="DU688" s="144" t="n"/>
      <c r="DV688" s="7" t="n"/>
      <c r="DW688" s="2" t="n"/>
      <c r="DX688" s="2" t="n"/>
      <c r="DY688" s="2" t="n"/>
      <c r="DZ688" s="2" t="n"/>
      <c r="EA688" s="2" t="n"/>
      <c r="EB688" s="2" t="n"/>
      <c r="EC688" s="2" t="n"/>
    </row>
    <row r="689" ht="8.25" customHeight="1" s="118">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c r="AQ689" s="2" t="n"/>
      <c r="AR689" s="2" t="n"/>
      <c r="AS689" s="2" t="n"/>
      <c r="AT689" s="2" t="n"/>
      <c r="AU689" s="2" t="n"/>
      <c r="AV689" s="2" t="n"/>
      <c r="AW689" s="2" t="n"/>
      <c r="AX689" s="2" t="n"/>
      <c r="AY689" s="2" t="n"/>
      <c r="AZ689" s="2" t="n"/>
      <c r="BA689" s="2" t="n"/>
      <c r="BB689" s="2" t="n"/>
      <c r="BC689" s="2" t="n"/>
      <c r="BD689" s="2" t="n"/>
      <c r="BE689" s="2" t="n"/>
      <c r="BF689" s="2" t="n"/>
      <c r="BG689" s="2" t="n"/>
      <c r="BH689" s="2" t="n"/>
      <c r="BI689" s="2" t="n"/>
      <c r="BJ689" s="2" t="n"/>
      <c r="BK689" s="2" t="n"/>
      <c r="BL689" s="2" t="n"/>
      <c r="BM689" s="2" t="n"/>
      <c r="BN689" s="2" t="n"/>
      <c r="BO689" s="2" t="n"/>
      <c r="BP689" s="143" t="n"/>
      <c r="BV689" s="144" t="n"/>
      <c r="DU689" s="144" t="n"/>
      <c r="DV689" s="7" t="n"/>
      <c r="DW689" s="2" t="n"/>
      <c r="DX689" s="2" t="n"/>
      <c r="DY689" s="2" t="n"/>
      <c r="DZ689" s="2" t="n"/>
      <c r="EA689" s="2" t="n"/>
      <c r="EB689" s="2" t="n"/>
      <c r="EC689" s="2" t="n"/>
    </row>
    <row r="690" ht="6.75" customHeight="1" s="118">
      <c r="A690" s="2" t="n"/>
      <c r="B690" s="2" t="n"/>
      <c r="C690" s="2" t="n"/>
      <c r="D690" s="2" t="n"/>
      <c r="E690" s="177" t="inlineStr">
        <is>
          <t>在籍校</t>
        </is>
      </c>
      <c r="F690" s="140" t="n"/>
      <c r="G690" s="140" t="n"/>
      <c r="H690" s="140" t="n"/>
      <c r="I690" s="140" t="n"/>
      <c r="J690" s="140" t="n"/>
      <c r="K690" s="141" t="n"/>
      <c r="L690" s="34" t="n"/>
      <c r="M690" s="18" t="n"/>
      <c r="N690" s="18" t="n"/>
      <c r="O690" s="18" t="n"/>
      <c r="P690" s="18" t="n"/>
      <c r="Q690" s="18" t="n"/>
      <c r="R690" s="18" t="n"/>
      <c r="S690" s="18" t="n"/>
      <c r="T690" s="18" t="n"/>
      <c r="U690" s="18" t="n"/>
      <c r="V690" s="18" t="n"/>
      <c r="W690" s="18" t="n"/>
      <c r="X690" s="35" t="n"/>
      <c r="Y690" s="4" t="n"/>
      <c r="Z690" s="5" t="n"/>
      <c r="AA690" s="5" t="n"/>
      <c r="AB690" s="5" t="n"/>
      <c r="AC690" s="5" t="n"/>
      <c r="AD690" s="5" t="n"/>
      <c r="AE690" s="5" t="n"/>
      <c r="AF690" s="5" t="n"/>
      <c r="AG690" s="5" t="n"/>
      <c r="AH690" s="5" t="n"/>
      <c r="AI690" s="5" t="n"/>
      <c r="AJ690" s="5" t="n"/>
      <c r="AK690" s="5" t="n"/>
      <c r="AL690" s="5" t="n"/>
      <c r="AM690" s="5" t="n"/>
      <c r="AN690" s="5" t="n"/>
      <c r="AO690" s="5" t="n"/>
      <c r="AP690" s="5" t="n"/>
      <c r="AQ690" s="5" t="n"/>
      <c r="AR690" s="5" t="n"/>
      <c r="AS690" s="5" t="n"/>
      <c r="AT690" s="5" t="n"/>
      <c r="AU690" s="5" t="n"/>
      <c r="AV690" s="5" t="n"/>
      <c r="AW690" s="89" t="inlineStr">
        <is>
          <t>卒業見込</t>
        </is>
      </c>
      <c r="AX690" s="140" t="n"/>
      <c r="AY690" s="140" t="n"/>
      <c r="AZ690" s="140" t="n"/>
      <c r="BA690" s="140" t="n"/>
      <c r="BB690" s="140" t="n"/>
      <c r="BC690" s="140" t="n"/>
      <c r="BD690" s="140" t="n"/>
      <c r="BE690" s="140" t="n"/>
      <c r="BF690" s="140" t="n"/>
      <c r="BG690" s="140" t="n"/>
      <c r="BH690" s="140" t="n"/>
      <c r="BI690" s="141" t="n"/>
      <c r="BJ690" s="2" t="n"/>
      <c r="BK690" s="2" t="n"/>
      <c r="BL690" s="2" t="n"/>
      <c r="BM690" s="2" t="n"/>
      <c r="BN690" s="2" t="n"/>
      <c r="BO690" s="2" t="n"/>
      <c r="BP690" s="143" t="n"/>
      <c r="BV690" s="144" t="n"/>
      <c r="DU690" s="144" t="n"/>
      <c r="DV690" s="2" t="n"/>
      <c r="DW690" s="2" t="n"/>
      <c r="DX690" s="2" t="n"/>
      <c r="DY690" s="2" t="n"/>
      <c r="DZ690" s="2" t="n"/>
      <c r="EA690" s="2" t="n"/>
      <c r="EB690" s="2" t="n"/>
      <c r="EC690" s="2" t="n"/>
    </row>
    <row r="691" ht="6.75" customHeight="1" s="118">
      <c r="A691" s="2" t="n"/>
      <c r="B691" s="2" t="n"/>
      <c r="C691" s="2" t="n"/>
      <c r="D691" s="2" t="n"/>
      <c r="E691" s="143" t="n"/>
      <c r="K691" s="144" t="n"/>
      <c r="L691" s="36" t="n"/>
      <c r="M691" s="19" t="n"/>
      <c r="N691" s="19" t="n"/>
      <c r="O691" s="19" t="n"/>
      <c r="P691" s="19" t="n"/>
      <c r="Q691" s="19" t="n"/>
      <c r="R691" s="19" t="n"/>
      <c r="S691" s="19" t="n"/>
      <c r="T691" s="19" t="n"/>
      <c r="U691" s="19" t="n"/>
      <c r="V691" s="19" t="n"/>
      <c r="W691" s="19" t="n"/>
      <c r="X691" s="37" t="n"/>
      <c r="Y691" s="178">
        <f>計算!$N$10</f>
        <v/>
      </c>
      <c r="BI691" s="144" t="n"/>
      <c r="BJ691" s="2" t="n"/>
      <c r="BK691" s="2" t="n"/>
      <c r="BL691" s="2" t="n"/>
      <c r="BM691" s="2" t="n"/>
      <c r="BN691" s="2" t="n"/>
      <c r="BO691" s="2" t="n"/>
      <c r="BP691" s="143" t="n"/>
      <c r="BV691" s="144" t="n"/>
      <c r="DU691" s="144" t="n"/>
      <c r="DV691" s="2" t="n"/>
      <c r="DW691" s="2" t="n"/>
      <c r="DX691" s="2" t="n"/>
      <c r="DY691" s="2" t="n"/>
      <c r="DZ691" s="2" t="n"/>
      <c r="EA691" s="2" t="n"/>
      <c r="EB691" s="2" t="n"/>
      <c r="EC691" s="2" t="n"/>
    </row>
    <row r="692" ht="6.75" customHeight="1" s="118">
      <c r="A692" s="2" t="n"/>
      <c r="B692" s="2" t="n"/>
      <c r="C692" s="2" t="n"/>
      <c r="D692" s="2" t="n"/>
      <c r="E692" s="143" t="n"/>
      <c r="K692" s="144" t="n"/>
      <c r="L692" s="36" t="n"/>
      <c r="M692" s="19" t="n"/>
      <c r="N692" s="19" t="n"/>
      <c r="O692" s="19" t="n"/>
      <c r="P692" s="179">
        <f>設定!$B$6</f>
        <v/>
      </c>
      <c r="S692" s="11" t="n"/>
      <c r="T692" s="11" t="n"/>
      <c r="U692" s="179">
        <f>設定!$B$7</f>
        <v/>
      </c>
      <c r="W692" s="11" t="n"/>
      <c r="X692" s="12" t="n"/>
      <c r="Y692" s="143" t="n"/>
      <c r="BI692" s="144" t="n"/>
      <c r="BJ692" s="2" t="n"/>
      <c r="BK692" s="2" t="n"/>
      <c r="BL692" s="2" t="n"/>
      <c r="BM692" s="2" t="n"/>
      <c r="BN692" s="2" t="n"/>
      <c r="BO692" s="2" t="n"/>
      <c r="BP692" s="143" t="n"/>
      <c r="BV692" s="144" t="n"/>
      <c r="DU692" s="144" t="n"/>
      <c r="DV692" s="2" t="n"/>
      <c r="DW692" s="2" t="n"/>
      <c r="DX692" s="2" t="n"/>
      <c r="DY692" s="2" t="n"/>
      <c r="DZ692" s="2" t="n"/>
      <c r="EA692" s="2" t="n"/>
      <c r="EB692" s="2" t="n"/>
      <c r="EC692" s="2" t="n"/>
    </row>
    <row r="693" ht="6.75" customHeight="1" s="118">
      <c r="A693" s="2" t="n"/>
      <c r="B693" s="2" t="n"/>
      <c r="C693" s="2" t="n"/>
      <c r="D693" s="2" t="n"/>
      <c r="E693" s="143" t="n"/>
      <c r="K693" s="144" t="n"/>
      <c r="L693" s="92" t="inlineStr">
        <is>
          <t>令和</t>
        </is>
      </c>
      <c r="S693" s="52" t="inlineStr">
        <is>
          <t>年</t>
        </is>
      </c>
      <c r="W693" s="53" t="inlineStr">
        <is>
          <t>月</t>
        </is>
      </c>
      <c r="X693" s="144" t="n"/>
      <c r="Y693" s="143" t="n"/>
      <c r="BI693" s="144" t="n"/>
      <c r="BJ693" s="2" t="n"/>
      <c r="BK693" s="2" t="n"/>
      <c r="BL693" s="2" t="n"/>
      <c r="BM693" s="2" t="n"/>
      <c r="BN693" s="2" t="n"/>
      <c r="BO693" s="2" t="n"/>
      <c r="BP693" s="143" t="n"/>
      <c r="BV693" s="144" t="n"/>
      <c r="DU693" s="144" t="n"/>
      <c r="DV693" s="2" t="n"/>
      <c r="DW693" s="2" t="n"/>
      <c r="DX693" s="2" t="n"/>
      <c r="DY693" s="2" t="n"/>
      <c r="DZ693" s="2" t="n"/>
      <c r="EA693" s="2" t="n"/>
      <c r="EB693" s="2" t="n"/>
      <c r="EC693" s="2" t="n"/>
    </row>
    <row r="694" ht="6.75" customHeight="1" s="118">
      <c r="A694" s="2" t="n"/>
      <c r="B694" s="2" t="n"/>
      <c r="C694" s="2" t="n"/>
      <c r="D694" s="2" t="n"/>
      <c r="E694" s="143" t="n"/>
      <c r="K694" s="144" t="n"/>
      <c r="L694" s="143" t="n"/>
      <c r="X694" s="144" t="n"/>
      <c r="Y694" s="143" t="n"/>
      <c r="AW694" s="75" t="inlineStr">
        <is>
          <t>卒業</t>
        </is>
      </c>
      <c r="BI694" s="144" t="n"/>
      <c r="BJ694" s="2" t="n"/>
      <c r="BK694" s="2" t="n"/>
      <c r="BL694" s="2" t="n"/>
      <c r="BM694" s="2" t="n"/>
      <c r="BN694" s="2" t="n"/>
      <c r="BO694" s="2" t="n"/>
      <c r="BP694" s="143" t="n"/>
      <c r="BV694" s="144" t="n"/>
      <c r="DU694" s="144" t="n"/>
      <c r="DV694" s="2" t="n"/>
      <c r="DW694" s="2" t="n"/>
      <c r="DX694" s="2" t="n"/>
      <c r="DY694" s="2" t="n"/>
      <c r="DZ694" s="2" t="n"/>
      <c r="EA694" s="2" t="n"/>
      <c r="EB694" s="2" t="n"/>
      <c r="EC694" s="2" t="n"/>
    </row>
    <row r="695" ht="6.75" customHeight="1" s="118">
      <c r="A695" s="2" t="n"/>
      <c r="B695" s="2" t="n"/>
      <c r="C695" s="2" t="n"/>
      <c r="D695" s="2" t="n"/>
      <c r="E695" s="143" t="n"/>
      <c r="K695" s="144" t="n"/>
      <c r="L695" s="36" t="n"/>
      <c r="M695" s="19" t="n"/>
      <c r="N695" s="19" t="n"/>
      <c r="O695" s="19" t="n"/>
      <c r="P695" s="19" t="n"/>
      <c r="Q695" s="19" t="n"/>
      <c r="R695" s="19" t="n"/>
      <c r="S695" s="19" t="n"/>
      <c r="T695" s="19" t="n"/>
      <c r="U695" s="19" t="n"/>
      <c r="V695" s="19" t="n"/>
      <c r="W695" s="19" t="n"/>
      <c r="X695" s="37" t="n"/>
      <c r="Y695" s="143" t="n"/>
      <c r="BI695" s="144" t="n"/>
      <c r="BJ695" s="2" t="n"/>
      <c r="BK695" s="2" t="n"/>
      <c r="BL695" s="2" t="n"/>
      <c r="BM695" s="2" t="n"/>
      <c r="BN695" s="2" t="n"/>
      <c r="BO695" s="2" t="n"/>
      <c r="BP695" s="143" t="n"/>
      <c r="BV695" s="144" t="n"/>
      <c r="DU695" s="144" t="n"/>
      <c r="DV695" s="2" t="n"/>
      <c r="DW695" s="2" t="n"/>
      <c r="DX695" s="2" t="n"/>
      <c r="DY695" s="2" t="n"/>
      <c r="DZ695" s="2" t="n"/>
      <c r="EA695" s="2" t="n"/>
      <c r="EB695" s="2" t="n"/>
      <c r="EC695" s="2" t="n"/>
    </row>
    <row r="696" ht="6.75" customHeight="1" s="118">
      <c r="A696" s="2" t="n"/>
      <c r="B696" s="2" t="n"/>
      <c r="C696" s="2" t="n"/>
      <c r="D696" s="2" t="n"/>
      <c r="E696" s="143" t="n"/>
      <c r="K696" s="144" t="n"/>
      <c r="L696" s="36" t="n"/>
      <c r="M696" s="19" t="n"/>
      <c r="N696" s="19" t="n"/>
      <c r="O696" s="19" t="n"/>
      <c r="P696" s="19" t="n"/>
      <c r="Q696" s="19" t="n"/>
      <c r="R696" s="19" t="n"/>
      <c r="S696" s="19" t="n"/>
      <c r="T696" s="19" t="n"/>
      <c r="U696" s="19" t="n"/>
      <c r="V696" s="19" t="n"/>
      <c r="W696" s="19" t="n"/>
      <c r="X696" s="37" t="n"/>
      <c r="Y696" s="143" t="n"/>
      <c r="BI696" s="144" t="n"/>
      <c r="BJ696" s="2" t="n"/>
      <c r="BK696" s="2" t="n"/>
      <c r="BL696" s="2" t="n"/>
      <c r="BM696" s="2" t="n"/>
      <c r="BN696" s="2" t="n"/>
      <c r="BO696" s="2" t="n"/>
      <c r="BP696" s="143" t="n"/>
      <c r="BV696" s="144" t="n"/>
      <c r="DU696" s="144" t="n"/>
      <c r="DV696" s="2" t="n"/>
      <c r="DW696" s="2" t="n"/>
      <c r="DX696" s="2" t="n"/>
      <c r="DY696" s="2" t="n"/>
      <c r="DZ696" s="2" t="n"/>
      <c r="EA696" s="2" t="n"/>
      <c r="EB696" s="2" t="n"/>
      <c r="EC696" s="2" t="n"/>
    </row>
    <row r="697" ht="6.75" customHeight="1" s="118">
      <c r="A697" s="2" t="n"/>
      <c r="B697" s="2" t="n"/>
      <c r="C697" s="2" t="n"/>
      <c r="D697" s="2" t="n"/>
      <c r="E697" s="146" t="n"/>
      <c r="F697" s="147" t="n"/>
      <c r="G697" s="147" t="n"/>
      <c r="H697" s="147" t="n"/>
      <c r="I697" s="147" t="n"/>
      <c r="J697" s="147" t="n"/>
      <c r="K697" s="148" t="n"/>
      <c r="L697" s="38" t="n"/>
      <c r="M697" s="20" t="n"/>
      <c r="N697" s="20" t="n"/>
      <c r="O697" s="20" t="n"/>
      <c r="P697" s="20" t="n"/>
      <c r="Q697" s="20" t="n"/>
      <c r="R697" s="20" t="n"/>
      <c r="S697" s="20" t="n"/>
      <c r="T697" s="20" t="n"/>
      <c r="U697" s="20" t="n"/>
      <c r="V697" s="20" t="n"/>
      <c r="W697" s="20" t="n"/>
      <c r="X697" s="39" t="n"/>
      <c r="Y697" s="16" t="n"/>
      <c r="Z697" s="14" t="n"/>
      <c r="AA697" s="14" t="n"/>
      <c r="AB697" s="14" t="n"/>
      <c r="AC697" s="14" t="n"/>
      <c r="AD697" s="14" t="n"/>
      <c r="AE697" s="14" t="n"/>
      <c r="AF697" s="14" t="n"/>
      <c r="AG697" s="14" t="n"/>
      <c r="AH697" s="14" t="n"/>
      <c r="AI697" s="14" t="n"/>
      <c r="AJ697" s="14" t="n"/>
      <c r="AK697" s="14" t="n"/>
      <c r="AL697" s="14" t="n"/>
      <c r="AM697" s="14" t="n"/>
      <c r="AN697" s="14" t="n"/>
      <c r="AO697" s="14" t="n"/>
      <c r="AP697" s="14" t="n"/>
      <c r="AQ697" s="14" t="n"/>
      <c r="AR697" s="14" t="n"/>
      <c r="AS697" s="14" t="n"/>
      <c r="AT697" s="14" t="n"/>
      <c r="AU697" s="14" t="n"/>
      <c r="AV697" s="14" t="n"/>
      <c r="AW697" s="147" t="n"/>
      <c r="AX697" s="147" t="n"/>
      <c r="AY697" s="147" t="n"/>
      <c r="AZ697" s="147" t="n"/>
      <c r="BA697" s="147" t="n"/>
      <c r="BB697" s="147" t="n"/>
      <c r="BC697" s="147" t="n"/>
      <c r="BD697" s="147" t="n"/>
      <c r="BE697" s="147" t="n"/>
      <c r="BF697" s="147" t="n"/>
      <c r="BG697" s="147" t="n"/>
      <c r="BH697" s="147" t="n"/>
      <c r="BI697" s="148" t="n"/>
      <c r="BJ697" s="2" t="n"/>
      <c r="BK697" s="2" t="n"/>
      <c r="BL697" s="2" t="n"/>
      <c r="BM697" s="2" t="n"/>
      <c r="BN697" s="2" t="n"/>
      <c r="BO697" s="2" t="n"/>
      <c r="BP697" s="143" t="n"/>
      <c r="BV697" s="144" t="n"/>
      <c r="DU697" s="144" t="n"/>
      <c r="DV697" s="2" t="n"/>
      <c r="DW697" s="2" t="n"/>
      <c r="DX697" s="2" t="n"/>
      <c r="DY697" s="2" t="n"/>
      <c r="DZ697" s="2" t="n"/>
      <c r="EA697" s="2" t="n"/>
      <c r="EB697" s="2" t="n"/>
      <c r="EC697" s="2" t="n"/>
    </row>
    <row r="698" ht="6.75" customHeight="1" s="118">
      <c r="A698" s="2" t="n"/>
      <c r="B698" s="2" t="n"/>
      <c r="C698" s="2" t="n"/>
      <c r="D698" s="2" t="n"/>
      <c r="E698" s="40" t="n"/>
      <c r="F698" s="40" t="n"/>
      <c r="G698" s="40" t="n"/>
      <c r="H698" s="40" t="n"/>
      <c r="I698" s="40" t="n"/>
      <c r="J698" s="40" t="n"/>
      <c r="K698" s="40" t="n"/>
      <c r="L698" s="18" t="n"/>
      <c r="M698" s="18" t="n"/>
      <c r="N698" s="18" t="n"/>
      <c r="O698" s="18" t="n"/>
      <c r="P698" s="18" t="n"/>
      <c r="Q698" s="18" t="n"/>
      <c r="R698" s="18" t="n"/>
      <c r="S698" s="76" t="n"/>
      <c r="T698" s="140" t="n"/>
      <c r="U698" s="17" t="n"/>
      <c r="V698" s="17" t="n"/>
      <c r="W698" s="76" t="n"/>
      <c r="X698" s="140" t="n"/>
      <c r="Y698" s="5" t="n"/>
      <c r="Z698" s="5" t="n"/>
      <c r="AA698" s="5" t="n"/>
      <c r="AB698" s="5" t="n"/>
      <c r="AC698" s="5" t="n"/>
      <c r="AD698" s="5" t="n"/>
      <c r="AE698" s="5" t="n"/>
      <c r="AF698" s="5" t="n"/>
      <c r="AG698" s="5" t="n"/>
      <c r="AH698" s="5" t="n"/>
      <c r="AI698" s="5" t="n"/>
      <c r="AJ698" s="5" t="n"/>
      <c r="AK698" s="5" t="n"/>
      <c r="AL698" s="5" t="n"/>
      <c r="AM698" s="5" t="n"/>
      <c r="AN698" s="5" t="n"/>
      <c r="AO698" s="5" t="n"/>
      <c r="AP698" s="5" t="n"/>
      <c r="AQ698" s="5" t="n"/>
      <c r="AR698" s="5" t="n"/>
      <c r="AS698" s="5" t="n"/>
      <c r="AT698" s="5" t="n"/>
      <c r="AU698" s="5" t="n"/>
      <c r="AV698" s="5" t="n"/>
      <c r="AW698" s="5" t="n"/>
      <c r="AX698" s="5" t="n"/>
      <c r="AY698" s="5" t="n"/>
      <c r="AZ698" s="5" t="n"/>
      <c r="BA698" s="5" t="n"/>
      <c r="BB698" s="5" t="n"/>
      <c r="BC698" s="5" t="n"/>
      <c r="BD698" s="5" t="n"/>
      <c r="BE698" s="5" t="n"/>
      <c r="BF698" s="5" t="n"/>
      <c r="BG698" s="5" t="n"/>
      <c r="BH698" s="5" t="n"/>
      <c r="BI698" s="5" t="n"/>
      <c r="BJ698" s="2" t="n"/>
      <c r="BK698" s="2" t="n"/>
      <c r="BL698" s="2" t="n"/>
      <c r="BM698" s="2" t="n"/>
      <c r="BN698" s="2" t="n"/>
      <c r="BO698" s="2" t="n"/>
      <c r="BP698" s="143" t="n"/>
      <c r="BV698" s="144" t="n"/>
      <c r="DU698" s="144" t="n"/>
      <c r="DV698" s="2" t="n"/>
      <c r="DW698" s="2" t="n"/>
      <c r="DX698" s="2" t="n"/>
      <c r="DY698" s="2" t="n"/>
      <c r="DZ698" s="2" t="n"/>
      <c r="EA698" s="2" t="n"/>
      <c r="EB698" s="2" t="n"/>
      <c r="EC698" s="2" t="n"/>
    </row>
    <row r="699" ht="6.75" customHeight="1" s="118">
      <c r="A699" s="2" t="n"/>
      <c r="B699" s="2" t="n"/>
      <c r="C699" s="2" t="n"/>
      <c r="D699" s="2" t="n"/>
      <c r="E699" s="41" t="n"/>
      <c r="F699" s="41" t="n"/>
      <c r="G699" s="41" t="n"/>
      <c r="H699" s="41" t="n"/>
      <c r="I699" s="41" t="n"/>
      <c r="J699" s="41" t="n"/>
      <c r="K699" s="41" t="n"/>
      <c r="L699" s="19" t="n"/>
      <c r="M699" s="19" t="n"/>
      <c r="N699" s="19" t="n"/>
      <c r="O699" s="19" t="n"/>
      <c r="P699" s="19" t="n"/>
      <c r="Q699" s="19" t="n"/>
      <c r="R699" s="19" t="n"/>
      <c r="U699" s="11" t="n"/>
      <c r="V699" s="11" t="n"/>
      <c r="Y699" s="2" t="n"/>
      <c r="Z699" s="2" t="n"/>
      <c r="AA699" s="2" t="n"/>
      <c r="AB699" s="2" t="n"/>
      <c r="AC699" s="2" t="n"/>
      <c r="AD699" s="2" t="n"/>
      <c r="AE699" s="2" t="n"/>
      <c r="AF699" s="2" t="n"/>
      <c r="AG699" s="2" t="n"/>
      <c r="AH699" s="2" t="n"/>
      <c r="AI699" s="2" t="n"/>
      <c r="AJ699" s="2" t="n"/>
      <c r="AK699" s="2" t="n"/>
      <c r="AL699" s="2" t="n"/>
      <c r="AM699" s="2" t="n"/>
      <c r="AN699" s="2" t="n"/>
      <c r="AO699" s="2" t="n"/>
      <c r="AP699" s="2" t="n"/>
      <c r="AQ699" s="2" t="n"/>
      <c r="AR699" s="2" t="n"/>
      <c r="AS699" s="2" t="n"/>
      <c r="AT699" s="2" t="n"/>
      <c r="AU699" s="2" t="n"/>
      <c r="AV699" s="2" t="n"/>
      <c r="AW699" s="2" t="n"/>
      <c r="AX699" s="2" t="n"/>
      <c r="AY699" s="2" t="n"/>
      <c r="AZ699" s="2" t="n"/>
      <c r="BA699" s="2" t="n"/>
      <c r="BB699" s="2" t="n"/>
      <c r="BC699" s="2" t="n"/>
      <c r="BD699" s="2" t="n"/>
      <c r="BE699" s="2" t="n"/>
      <c r="BF699" s="2" t="n"/>
      <c r="BG699" s="2" t="n"/>
      <c r="BH699" s="2" t="n"/>
      <c r="BI699" s="2" t="n"/>
      <c r="BJ699" s="2" t="n"/>
      <c r="BK699" s="2" t="n"/>
      <c r="BL699" s="2" t="n"/>
      <c r="BM699" s="2" t="n"/>
      <c r="BN699" s="2" t="n"/>
      <c r="BO699" s="2" t="n"/>
      <c r="BP699" s="143" t="n"/>
      <c r="BV699" s="144" t="n"/>
      <c r="DU699" s="144" t="n"/>
      <c r="DV699" s="2" t="n"/>
      <c r="DW699" s="2" t="n"/>
      <c r="DX699" s="2" t="n"/>
      <c r="DY699" s="2" t="n"/>
      <c r="DZ699" s="2" t="n"/>
      <c r="EA699" s="2" t="n"/>
      <c r="EB699" s="2" t="n"/>
      <c r="EC699" s="2" t="n"/>
    </row>
    <row r="700" ht="9.75" customHeight="1" s="118">
      <c r="A700" s="2" t="n"/>
      <c r="B700" s="2" t="n"/>
      <c r="C700" s="2" t="n"/>
      <c r="D700" s="2" t="n"/>
      <c r="E700" s="42" t="n"/>
      <c r="F700" s="42" t="n"/>
      <c r="G700" s="42" t="n"/>
      <c r="H700" s="42" t="n"/>
      <c r="I700" s="42" t="n"/>
      <c r="J700" s="42" t="n"/>
      <c r="K700" s="42" t="n"/>
      <c r="L700" s="20" t="n"/>
      <c r="M700" s="20" t="n"/>
      <c r="N700" s="20" t="n"/>
      <c r="O700" s="20" t="n"/>
      <c r="P700" s="20" t="n"/>
      <c r="Q700" s="20" t="n"/>
      <c r="R700" s="20" t="n"/>
      <c r="S700" s="20" t="n"/>
      <c r="T700" s="20" t="n"/>
      <c r="U700" s="20" t="n"/>
      <c r="V700" s="20" t="n"/>
      <c r="W700" s="20" t="n"/>
      <c r="X700" s="20" t="n"/>
      <c r="Y700" s="14" t="n"/>
      <c r="Z700" s="14" t="n"/>
      <c r="AA700" s="14" t="n"/>
      <c r="AB700" s="14" t="n"/>
      <c r="AC700" s="14" t="n"/>
      <c r="AD700" s="14" t="n"/>
      <c r="AE700" s="14" t="n"/>
      <c r="AF700" s="14" t="n"/>
      <c r="AG700" s="14" t="n"/>
      <c r="AH700" s="14" t="n"/>
      <c r="AI700" s="14" t="n"/>
      <c r="AJ700" s="14" t="n"/>
      <c r="AK700" s="14" t="n"/>
      <c r="AL700" s="14" t="n"/>
      <c r="AM700" s="14" t="n"/>
      <c r="AN700" s="14" t="n"/>
      <c r="AO700" s="14" t="n"/>
      <c r="AP700" s="14" t="n"/>
      <c r="AQ700" s="14" t="n"/>
      <c r="AR700" s="14" t="n"/>
      <c r="AS700" s="14" t="n"/>
      <c r="AT700" s="14" t="n"/>
      <c r="AU700" s="14" t="n"/>
      <c r="AV700" s="14" t="n"/>
      <c r="AW700" s="14" t="n"/>
      <c r="AX700" s="14" t="n"/>
      <c r="AY700" s="14" t="n"/>
      <c r="AZ700" s="14" t="n"/>
      <c r="BA700" s="14" t="n"/>
      <c r="BB700" s="14" t="n"/>
      <c r="BC700" s="14" t="n"/>
      <c r="BD700" s="14" t="n"/>
      <c r="BE700" s="14" t="n"/>
      <c r="BF700" s="14" t="n"/>
      <c r="BG700" s="14" t="n"/>
      <c r="BH700" s="14" t="n"/>
      <c r="BI700" s="14" t="n"/>
      <c r="BJ700" s="2" t="n"/>
      <c r="BK700" s="2" t="n"/>
      <c r="BL700" s="2" t="n"/>
      <c r="BM700" s="2" t="n"/>
      <c r="BN700" s="2" t="n"/>
      <c r="BO700" s="2" t="n"/>
      <c r="BP700" s="143" t="n"/>
      <c r="BV700" s="144" t="n"/>
      <c r="DU700" s="144" t="n"/>
      <c r="DV700" s="2" t="n"/>
      <c r="DW700" s="2" t="n"/>
      <c r="DX700" s="2" t="n"/>
      <c r="DY700" s="2" t="n"/>
      <c r="DZ700" s="2" t="n"/>
      <c r="EA700" s="2" t="n"/>
      <c r="EB700" s="2" t="n"/>
      <c r="EC700" s="2" t="n"/>
    </row>
    <row r="701" ht="6.75" customHeight="1" s="118">
      <c r="A701" s="2" t="n"/>
      <c r="B701" s="2" t="n"/>
      <c r="C701" s="2" t="n"/>
      <c r="D701" s="2" t="n"/>
      <c r="E701" s="180" t="inlineStr">
        <is>
          <t>職　歴</t>
        </is>
      </c>
      <c r="K701" s="144" t="n"/>
      <c r="L701" s="54" t="inlineStr">
        <is>
          <t>平成</t>
        </is>
      </c>
      <c r="M701" s="140" t="n"/>
      <c r="N701" s="140" t="n"/>
      <c r="O701" s="140" t="n"/>
      <c r="P701" s="19" t="n"/>
      <c r="Q701" s="19" t="n"/>
      <c r="R701" s="19" t="n"/>
      <c r="S701" s="19" t="n"/>
      <c r="T701" s="19" t="n"/>
      <c r="U701" s="19" t="n"/>
      <c r="V701" s="19" t="n"/>
      <c r="W701" s="19" t="n"/>
      <c r="X701" s="37" t="n"/>
      <c r="Y701" s="171">
        <f>計算!$AD$10</f>
        <v/>
      </c>
      <c r="BI701" s="144" t="n"/>
      <c r="BJ701" s="2" t="n"/>
      <c r="BK701" s="2" t="n"/>
      <c r="BL701" s="2" t="n"/>
      <c r="BM701" s="2" t="n"/>
      <c r="BN701" s="2" t="n"/>
      <c r="BO701" s="2" t="n"/>
      <c r="BP701" s="143" t="n"/>
      <c r="BV701" s="144" t="n"/>
      <c r="DU701" s="144" t="n"/>
      <c r="DV701" s="2" t="n"/>
      <c r="DW701" s="2" t="n"/>
      <c r="DX701" s="2" t="n"/>
      <c r="DY701" s="2" t="n"/>
      <c r="DZ701" s="2" t="n"/>
      <c r="EA701" s="2" t="n"/>
      <c r="EB701" s="2" t="n"/>
      <c r="EC701" s="2" t="n"/>
    </row>
    <row r="702" ht="6.75" customHeight="1" s="118">
      <c r="A702" s="2" t="n"/>
      <c r="B702" s="2" t="n"/>
      <c r="C702" s="2" t="n"/>
      <c r="D702" s="2" t="n"/>
      <c r="E702" s="143" t="n"/>
      <c r="K702" s="144" t="n"/>
      <c r="L702" s="143" t="n"/>
      <c r="P702" s="19" t="n"/>
      <c r="Q702" s="19" t="n"/>
      <c r="R702" s="19" t="n"/>
      <c r="S702" s="19" t="n"/>
      <c r="T702" s="19" t="n"/>
      <c r="U702" s="19" t="n"/>
      <c r="V702" s="19" t="n"/>
      <c r="W702" s="19" t="n"/>
      <c r="X702" s="37" t="n"/>
      <c r="Y702" s="143" t="n"/>
      <c r="BI702" s="144" t="n"/>
      <c r="BJ702" s="2" t="n"/>
      <c r="BK702" s="2" t="n"/>
      <c r="BL702" s="2" t="n"/>
      <c r="BM702" s="2" t="n"/>
      <c r="BN702" s="2" t="n"/>
      <c r="BO702" s="2" t="n"/>
      <c r="BP702" s="143" t="n"/>
      <c r="BV702" s="144" t="n"/>
      <c r="DU702" s="144" t="n"/>
      <c r="DV702" s="2" t="n"/>
      <c r="DW702" s="2" t="n"/>
      <c r="DX702" s="2" t="n"/>
      <c r="DY702" s="2" t="n"/>
      <c r="DZ702" s="2" t="n"/>
      <c r="EA702" s="2" t="n"/>
      <c r="EB702" s="2" t="n"/>
      <c r="EC702" s="2" t="n"/>
    </row>
    <row r="703" ht="6.75" customHeight="1" s="118">
      <c r="A703" s="2" t="n"/>
      <c r="B703" s="2" t="n"/>
      <c r="C703" s="2" t="n"/>
      <c r="D703" s="2" t="n"/>
      <c r="E703" s="143" t="n"/>
      <c r="K703" s="144" t="n"/>
      <c r="L703" s="143" t="n"/>
      <c r="P703" s="179">
        <f>計算!$AB$10</f>
        <v/>
      </c>
      <c r="S703" s="52" t="inlineStr">
        <is>
          <t>年</t>
        </is>
      </c>
      <c r="U703" s="179">
        <f>計算!$AC$10</f>
        <v/>
      </c>
      <c r="W703" s="53" t="inlineStr">
        <is>
          <t>月</t>
        </is>
      </c>
      <c r="X703" s="144" t="n"/>
      <c r="Y703" s="143" t="n"/>
      <c r="BI703" s="144" t="n"/>
      <c r="BJ703" s="2" t="n"/>
      <c r="BK703" s="2" t="n"/>
      <c r="BL703" s="2" t="n"/>
      <c r="BM703" s="2" t="n"/>
      <c r="BN703" s="2" t="n"/>
      <c r="BO703" s="2" t="n"/>
      <c r="BP703" s="143" t="n"/>
      <c r="BV703" s="144" t="n"/>
      <c r="DU703" s="144" t="n"/>
      <c r="DV703" s="2" t="n"/>
      <c r="DW703" s="2" t="n"/>
      <c r="DX703" s="2" t="n"/>
      <c r="DY703" s="2" t="n"/>
      <c r="DZ703" s="2" t="n"/>
      <c r="EA703" s="2" t="n"/>
      <c r="EB703" s="2" t="n"/>
      <c r="EC703" s="2" t="n"/>
    </row>
    <row r="704" ht="6.75" customHeight="1" s="118">
      <c r="A704" s="2" t="n"/>
      <c r="B704" s="2" t="n"/>
      <c r="C704" s="2" t="n"/>
      <c r="D704" s="2" t="n"/>
      <c r="E704" s="143" t="n"/>
      <c r="K704" s="144" t="n"/>
      <c r="L704" s="49" t="inlineStr">
        <is>
          <t>令和</t>
        </is>
      </c>
      <c r="X704" s="144" t="n"/>
      <c r="Y704" s="143" t="n"/>
      <c r="BI704" s="144" t="n"/>
      <c r="BJ704" s="2" t="n"/>
      <c r="BK704" s="2" t="n"/>
      <c r="BL704" s="2" t="n"/>
      <c r="BM704" s="2" t="n"/>
      <c r="BN704" s="2" t="n"/>
      <c r="BO704" s="2" t="n"/>
      <c r="BP704" s="143" t="n"/>
      <c r="BV704" s="144" t="n"/>
      <c r="DU704" s="144" t="n"/>
      <c r="DV704" s="2" t="n"/>
      <c r="DW704" s="2" t="n"/>
      <c r="DX704" s="2" t="n"/>
      <c r="DY704" s="2" t="n"/>
      <c r="DZ704" s="2" t="n"/>
      <c r="EA704" s="2" t="n"/>
      <c r="EB704" s="2" t="n"/>
      <c r="EC704" s="2" t="n"/>
    </row>
    <row r="705" ht="6.75" customHeight="1" s="118">
      <c r="A705" s="2" t="n"/>
      <c r="B705" s="2" t="n"/>
      <c r="C705" s="2" t="n"/>
      <c r="D705" s="2" t="n"/>
      <c r="E705" s="143" t="n"/>
      <c r="K705" s="144" t="n"/>
      <c r="L705" s="143" t="n"/>
      <c r="P705" s="19" t="n"/>
      <c r="Q705" s="19" t="n"/>
      <c r="R705" s="19" t="n"/>
      <c r="S705" s="19" t="n"/>
      <c r="T705" s="19" t="n"/>
      <c r="U705" s="19" t="n"/>
      <c r="V705" s="19" t="n"/>
      <c r="W705" s="19" t="n"/>
      <c r="X705" s="37" t="n"/>
      <c r="Y705" s="143" t="n"/>
      <c r="BI705" s="144" t="n"/>
      <c r="BJ705" s="2" t="n"/>
      <c r="BK705" s="2" t="n"/>
      <c r="BL705" s="2" t="n"/>
      <c r="BM705" s="2" t="n"/>
      <c r="BN705" s="2" t="n"/>
      <c r="BO705" s="2" t="n"/>
      <c r="BP705" s="143" t="n"/>
      <c r="BV705" s="144" t="n"/>
      <c r="DU705" s="144" t="n"/>
      <c r="DV705" s="2" t="n"/>
      <c r="DW705" s="2" t="n"/>
      <c r="DX705" s="2" t="n"/>
      <c r="DY705" s="2" t="n"/>
      <c r="DZ705" s="2" t="n"/>
      <c r="EA705" s="2" t="n"/>
      <c r="EB705" s="2" t="n"/>
      <c r="EC705" s="2" t="n"/>
    </row>
    <row r="706" ht="5.25" customHeight="1" s="118">
      <c r="A706" s="2" t="n"/>
      <c r="B706" s="2" t="n"/>
      <c r="C706" s="2" t="n"/>
      <c r="D706" s="2" t="n"/>
      <c r="E706" s="143" t="n"/>
      <c r="K706" s="144" t="n"/>
      <c r="L706" s="146" t="n"/>
      <c r="M706" s="147" t="n"/>
      <c r="N706" s="147" t="n"/>
      <c r="O706" s="147" t="n"/>
      <c r="P706" s="20" t="n"/>
      <c r="Q706" s="20" t="n"/>
      <c r="R706" s="20" t="n"/>
      <c r="S706" s="20" t="n"/>
      <c r="T706" s="20" t="n"/>
      <c r="U706" s="20" t="n"/>
      <c r="V706" s="20" t="n"/>
      <c r="W706" s="20" t="n"/>
      <c r="X706" s="39" t="n"/>
      <c r="Y706" s="146" t="n"/>
      <c r="Z706" s="147" t="n"/>
      <c r="AA706" s="147" t="n"/>
      <c r="AB706" s="147" t="n"/>
      <c r="AC706" s="147" t="n"/>
      <c r="AD706" s="147" t="n"/>
      <c r="AE706" s="147" t="n"/>
      <c r="AF706" s="147" t="n"/>
      <c r="AG706" s="147" t="n"/>
      <c r="AH706" s="147" t="n"/>
      <c r="AI706" s="147" t="n"/>
      <c r="AJ706" s="147" t="n"/>
      <c r="AK706" s="147" t="n"/>
      <c r="AL706" s="147" t="n"/>
      <c r="AM706" s="147" t="n"/>
      <c r="AN706" s="147" t="n"/>
      <c r="AO706" s="147" t="n"/>
      <c r="AP706" s="147" t="n"/>
      <c r="AQ706" s="147" t="n"/>
      <c r="AR706" s="147" t="n"/>
      <c r="AS706" s="147" t="n"/>
      <c r="AT706" s="147" t="n"/>
      <c r="AU706" s="147" t="n"/>
      <c r="AV706" s="147" t="n"/>
      <c r="AW706" s="147" t="n"/>
      <c r="AX706" s="147" t="n"/>
      <c r="AY706" s="147" t="n"/>
      <c r="AZ706" s="147" t="n"/>
      <c r="BA706" s="147" t="n"/>
      <c r="BB706" s="147" t="n"/>
      <c r="BC706" s="147" t="n"/>
      <c r="BD706" s="147" t="n"/>
      <c r="BE706" s="147" t="n"/>
      <c r="BF706" s="147" t="n"/>
      <c r="BG706" s="147" t="n"/>
      <c r="BH706" s="147" t="n"/>
      <c r="BI706" s="148" t="n"/>
      <c r="BJ706" s="2" t="n"/>
      <c r="BK706" s="2" t="n"/>
      <c r="BL706" s="2" t="n"/>
      <c r="BM706" s="2" t="n"/>
      <c r="BN706" s="2" t="n"/>
      <c r="BO706" s="2" t="n"/>
      <c r="BP706" s="143" t="n"/>
      <c r="BV706" s="144" t="n"/>
      <c r="DU706" s="144" t="n"/>
      <c r="DV706" s="2" t="n"/>
      <c r="DW706" s="2" t="n"/>
      <c r="DX706" s="2" t="n"/>
      <c r="DY706" s="2" t="n"/>
      <c r="DZ706" s="2" t="n"/>
      <c r="EA706" s="2" t="n"/>
      <c r="EB706" s="2" t="n"/>
      <c r="EC706" s="2" t="n"/>
    </row>
    <row r="707" ht="6.75" customHeight="1" s="118">
      <c r="A707" s="2" t="n"/>
      <c r="B707" s="2" t="n"/>
      <c r="C707" s="2" t="n"/>
      <c r="D707" s="2" t="n"/>
      <c r="E707" s="143" t="n"/>
      <c r="K707" s="144" t="n"/>
      <c r="L707" s="54" t="inlineStr">
        <is>
          <t>平成</t>
        </is>
      </c>
      <c r="M707" s="140" t="n"/>
      <c r="N707" s="140" t="n"/>
      <c r="O707" s="140" t="n"/>
      <c r="P707" s="18" t="n"/>
      <c r="Q707" s="18" t="n"/>
      <c r="R707" s="18" t="n"/>
      <c r="S707" s="18" t="n"/>
      <c r="T707" s="18" t="n"/>
      <c r="U707" s="18" t="n"/>
      <c r="V707" s="18" t="n"/>
      <c r="W707" s="18" t="n"/>
      <c r="X707" s="35" t="n"/>
      <c r="Y707" s="171">
        <f>計算!$AG$10</f>
        <v/>
      </c>
      <c r="BI707" s="144" t="n"/>
      <c r="BJ707" s="2" t="n"/>
      <c r="BK707" s="2" t="n"/>
      <c r="BL707" s="2" t="n"/>
      <c r="BM707" s="2" t="n"/>
      <c r="BN707" s="2" t="n"/>
      <c r="BO707" s="2" t="n"/>
      <c r="BP707" s="143" t="n"/>
      <c r="BV707" s="144" t="n"/>
      <c r="DU707" s="144" t="n"/>
      <c r="DV707" s="2" t="n"/>
      <c r="DW707" s="2" t="n"/>
      <c r="DX707" s="2" t="n"/>
      <c r="DY707" s="2" t="n"/>
      <c r="DZ707" s="2" t="n"/>
      <c r="EA707" s="2" t="n"/>
      <c r="EB707" s="2" t="n"/>
      <c r="EC707" s="2" t="n"/>
    </row>
    <row r="708" ht="6.75" customHeight="1" s="118">
      <c r="A708" s="2" t="n"/>
      <c r="B708" s="2" t="n"/>
      <c r="C708" s="2" t="n"/>
      <c r="D708" s="2" t="n"/>
      <c r="E708" s="143" t="n"/>
      <c r="K708" s="144" t="n"/>
      <c r="L708" s="143" t="n"/>
      <c r="P708" s="19" t="n"/>
      <c r="Q708" s="19" t="n"/>
      <c r="R708" s="19" t="n"/>
      <c r="S708" s="19" t="n"/>
      <c r="T708" s="19" t="n"/>
      <c r="U708" s="19" t="n"/>
      <c r="V708" s="19" t="n"/>
      <c r="W708" s="19" t="n"/>
      <c r="X708" s="37" t="n"/>
      <c r="Y708" s="143" t="n"/>
      <c r="BI708" s="144" t="n"/>
      <c r="BJ708" s="2" t="n"/>
      <c r="BK708" s="2" t="n"/>
      <c r="BL708" s="2" t="n"/>
      <c r="BM708" s="2" t="n"/>
      <c r="BN708" s="2" t="n"/>
      <c r="BO708" s="2" t="n"/>
      <c r="BP708" s="143" t="n"/>
      <c r="BV708" s="144" t="n"/>
      <c r="DU708" s="144" t="n"/>
      <c r="DV708" s="2" t="n"/>
      <c r="DW708" s="2" t="n"/>
      <c r="DX708" s="2" t="n"/>
      <c r="DY708" s="2" t="n"/>
      <c r="DZ708" s="2" t="n"/>
      <c r="EA708" s="2" t="n"/>
      <c r="EB708" s="2" t="n"/>
      <c r="EC708" s="2" t="n"/>
    </row>
    <row r="709" ht="6.75" customHeight="1" s="118">
      <c r="A709" s="2" t="n"/>
      <c r="B709" s="2" t="n"/>
      <c r="C709" s="2" t="n"/>
      <c r="D709" s="2" t="n"/>
      <c r="E709" s="143" t="n"/>
      <c r="K709" s="144" t="n"/>
      <c r="L709" s="143" t="n"/>
      <c r="P709" s="179">
        <f>計算!$AE$10</f>
        <v/>
      </c>
      <c r="S709" s="52" t="inlineStr">
        <is>
          <t>年</t>
        </is>
      </c>
      <c r="U709" s="179">
        <f>計算!$AF$10</f>
        <v/>
      </c>
      <c r="W709" s="53" t="inlineStr">
        <is>
          <t>月</t>
        </is>
      </c>
      <c r="X709" s="144" t="n"/>
      <c r="Y709" s="143" t="n"/>
      <c r="BI709" s="144" t="n"/>
      <c r="BJ709" s="2" t="n"/>
      <c r="BK709" s="2" t="n"/>
      <c r="BL709" s="2" t="n"/>
      <c r="BM709" s="2" t="n"/>
      <c r="BN709" s="2" t="n"/>
      <c r="BO709" s="2" t="n"/>
      <c r="BP709" s="143" t="n"/>
      <c r="BV709" s="144" t="n"/>
      <c r="DU709" s="144" t="n"/>
      <c r="DV709" s="2" t="n"/>
      <c r="DW709" s="2" t="n"/>
      <c r="DX709" s="2" t="n"/>
      <c r="DY709" s="2" t="n"/>
      <c r="DZ709" s="2" t="n"/>
      <c r="EA709" s="2" t="n"/>
      <c r="EB709" s="2" t="n"/>
      <c r="EC709" s="2" t="n"/>
    </row>
    <row r="710" ht="6.75" customHeight="1" s="118">
      <c r="A710" s="2" t="n"/>
      <c r="B710" s="2" t="n"/>
      <c r="C710" s="2" t="n"/>
      <c r="D710" s="2" t="n"/>
      <c r="E710" s="143" t="n"/>
      <c r="K710" s="144" t="n"/>
      <c r="L710" s="49" t="inlineStr">
        <is>
          <t>令和</t>
        </is>
      </c>
      <c r="X710" s="144" t="n"/>
      <c r="Y710" s="143" t="n"/>
      <c r="BI710" s="144" t="n"/>
      <c r="BJ710" s="2" t="n"/>
      <c r="BK710" s="2" t="n"/>
      <c r="BL710" s="2" t="n"/>
      <c r="BM710" s="2" t="n"/>
      <c r="BN710" s="2" t="n"/>
      <c r="BO710" s="2" t="n"/>
      <c r="BP710" s="143" t="n"/>
      <c r="BV710" s="144" t="n"/>
      <c r="DU710" s="144" t="n"/>
      <c r="DV710" s="2" t="n"/>
      <c r="DW710" s="2" t="n"/>
      <c r="DX710" s="2" t="n"/>
      <c r="DY710" s="2" t="n"/>
      <c r="DZ710" s="2" t="n"/>
      <c r="EA710" s="2" t="n"/>
      <c r="EB710" s="2" t="n"/>
      <c r="EC710" s="2" t="n"/>
    </row>
    <row r="711" ht="6.75" customHeight="1" s="118">
      <c r="A711" s="2" t="n"/>
      <c r="B711" s="2" t="n"/>
      <c r="C711" s="2" t="n"/>
      <c r="D711" s="2" t="n"/>
      <c r="E711" s="143" t="n"/>
      <c r="K711" s="144" t="n"/>
      <c r="L711" s="143" t="n"/>
      <c r="P711" s="19" t="n"/>
      <c r="Q711" s="19" t="n"/>
      <c r="R711" s="19" t="n"/>
      <c r="S711" s="19" t="n"/>
      <c r="T711" s="19" t="n"/>
      <c r="U711" s="19" t="n"/>
      <c r="V711" s="19" t="n"/>
      <c r="W711" s="19" t="n"/>
      <c r="X711" s="37" t="n"/>
      <c r="Y711" s="143" t="n"/>
      <c r="BI711" s="144" t="n"/>
      <c r="BJ711" s="2" t="n"/>
      <c r="BK711" s="2" t="n"/>
      <c r="BL711" s="2" t="n"/>
      <c r="BM711" s="2" t="n"/>
      <c r="BN711" s="2" t="n"/>
      <c r="BO711" s="2" t="n"/>
      <c r="BP711" s="143" t="n"/>
      <c r="BU711" s="43" t="n"/>
      <c r="BV711" s="44" t="n"/>
      <c r="DU711" s="144" t="n"/>
      <c r="DV711" s="2" t="n"/>
      <c r="DW711" s="2" t="n"/>
      <c r="DX711" s="2" t="n"/>
      <c r="DY711" s="2" t="n"/>
      <c r="DZ711" s="2" t="n"/>
      <c r="EA711" s="2" t="n"/>
      <c r="EB711" s="2" t="n"/>
      <c r="EC711" s="2" t="n"/>
    </row>
    <row r="712" ht="4.5" customHeight="1" s="118">
      <c r="A712" s="2" t="n"/>
      <c r="B712" s="2" t="n"/>
      <c r="C712" s="2" t="n"/>
      <c r="D712" s="2" t="n"/>
      <c r="E712" s="143" t="n"/>
      <c r="K712" s="144" t="n"/>
      <c r="L712" s="146" t="n"/>
      <c r="M712" s="147" t="n"/>
      <c r="N712" s="147" t="n"/>
      <c r="O712" s="147" t="n"/>
      <c r="P712" s="20" t="n"/>
      <c r="Q712" s="20" t="n"/>
      <c r="R712" s="20" t="n"/>
      <c r="S712" s="20" t="n"/>
      <c r="T712" s="20" t="n"/>
      <c r="U712" s="20" t="n"/>
      <c r="V712" s="20" t="n"/>
      <c r="W712" s="20" t="n"/>
      <c r="X712" s="39" t="n"/>
      <c r="Y712" s="146" t="n"/>
      <c r="Z712" s="147" t="n"/>
      <c r="AA712" s="147" t="n"/>
      <c r="AB712" s="147" t="n"/>
      <c r="AC712" s="147" t="n"/>
      <c r="AD712" s="147" t="n"/>
      <c r="AE712" s="147" t="n"/>
      <c r="AF712" s="147" t="n"/>
      <c r="AG712" s="147" t="n"/>
      <c r="AH712" s="147" t="n"/>
      <c r="AI712" s="147" t="n"/>
      <c r="AJ712" s="147" t="n"/>
      <c r="AK712" s="147" t="n"/>
      <c r="AL712" s="147" t="n"/>
      <c r="AM712" s="147" t="n"/>
      <c r="AN712" s="147" t="n"/>
      <c r="AO712" s="147" t="n"/>
      <c r="AP712" s="147" t="n"/>
      <c r="AQ712" s="147" t="n"/>
      <c r="AR712" s="147" t="n"/>
      <c r="AS712" s="147" t="n"/>
      <c r="AT712" s="147" t="n"/>
      <c r="AU712" s="147" t="n"/>
      <c r="AV712" s="147" t="n"/>
      <c r="AW712" s="147" t="n"/>
      <c r="AX712" s="147" t="n"/>
      <c r="AY712" s="147" t="n"/>
      <c r="AZ712" s="147" t="n"/>
      <c r="BA712" s="147" t="n"/>
      <c r="BB712" s="147" t="n"/>
      <c r="BC712" s="147" t="n"/>
      <c r="BD712" s="147" t="n"/>
      <c r="BE712" s="147" t="n"/>
      <c r="BF712" s="147" t="n"/>
      <c r="BG712" s="147" t="n"/>
      <c r="BH712" s="147" t="n"/>
      <c r="BI712" s="148" t="n"/>
      <c r="BJ712" s="2" t="n"/>
      <c r="BK712" s="2" t="n"/>
      <c r="BL712" s="2" t="n"/>
      <c r="BM712" s="2" t="n"/>
      <c r="BN712" s="2" t="n"/>
      <c r="BO712" s="2" t="n"/>
      <c r="BP712" s="146" t="n"/>
      <c r="BQ712" s="147" t="n"/>
      <c r="BR712" s="147" t="n"/>
      <c r="BS712" s="147" t="n"/>
      <c r="BT712" s="147" t="n"/>
      <c r="BU712" s="42" t="n"/>
      <c r="BV712" s="45" t="n"/>
      <c r="BW712" s="147" t="n"/>
      <c r="BX712" s="147" t="n"/>
      <c r="BY712" s="147" t="n"/>
      <c r="BZ712" s="147" t="n"/>
      <c r="CA712" s="147" t="n"/>
      <c r="CB712" s="147" t="n"/>
      <c r="CC712" s="147" t="n"/>
      <c r="CD712" s="147" t="n"/>
      <c r="CE712" s="147" t="n"/>
      <c r="CF712" s="147" t="n"/>
      <c r="CG712" s="147" t="n"/>
      <c r="CH712" s="147" t="n"/>
      <c r="CI712" s="147" t="n"/>
      <c r="CJ712" s="147" t="n"/>
      <c r="CK712" s="147" t="n"/>
      <c r="CL712" s="147" t="n"/>
      <c r="CM712" s="147" t="n"/>
      <c r="CN712" s="147" t="n"/>
      <c r="CO712" s="147" t="n"/>
      <c r="CP712" s="147" t="n"/>
      <c r="CQ712" s="147" t="n"/>
      <c r="CR712" s="147" t="n"/>
      <c r="CS712" s="147" t="n"/>
      <c r="CT712" s="147" t="n"/>
      <c r="CU712" s="147" t="n"/>
      <c r="CV712" s="147" t="n"/>
      <c r="CW712" s="147" t="n"/>
      <c r="CX712" s="147" t="n"/>
      <c r="CY712" s="147" t="n"/>
      <c r="CZ712" s="147" t="n"/>
      <c r="DA712" s="147" t="n"/>
      <c r="DB712" s="147" t="n"/>
      <c r="DC712" s="147" t="n"/>
      <c r="DD712" s="147" t="n"/>
      <c r="DE712" s="147" t="n"/>
      <c r="DF712" s="147" t="n"/>
      <c r="DG712" s="147" t="n"/>
      <c r="DH712" s="147" t="n"/>
      <c r="DI712" s="147" t="n"/>
      <c r="DJ712" s="147" t="n"/>
      <c r="DK712" s="147" t="n"/>
      <c r="DL712" s="147" t="n"/>
      <c r="DM712" s="147" t="n"/>
      <c r="DN712" s="147" t="n"/>
      <c r="DO712" s="147" t="n"/>
      <c r="DP712" s="147" t="n"/>
      <c r="DQ712" s="147" t="n"/>
      <c r="DR712" s="147" t="n"/>
      <c r="DS712" s="147" t="n"/>
      <c r="DT712" s="147" t="n"/>
      <c r="DU712" s="148" t="n"/>
      <c r="DV712" s="2" t="n"/>
      <c r="DW712" s="2" t="n"/>
      <c r="DX712" s="2" t="n"/>
      <c r="DY712" s="2" t="n"/>
      <c r="DZ712" s="2" t="n"/>
      <c r="EA712" s="2" t="n"/>
      <c r="EB712" s="2" t="n"/>
      <c r="EC712" s="2" t="n"/>
    </row>
    <row r="713" ht="6.75" customHeight="1" s="118">
      <c r="A713" s="2" t="n"/>
      <c r="B713" s="2" t="n"/>
      <c r="C713" s="2" t="n"/>
      <c r="D713" s="2" t="n"/>
      <c r="E713" s="143" t="n"/>
      <c r="K713" s="144" t="n"/>
      <c r="L713" s="54" t="inlineStr">
        <is>
          <t>平成</t>
        </is>
      </c>
      <c r="M713" s="140" t="n"/>
      <c r="N713" s="140" t="n"/>
      <c r="O713" s="140" t="n"/>
      <c r="P713" s="18" t="n"/>
      <c r="Q713" s="18" t="n"/>
      <c r="R713" s="18" t="n"/>
      <c r="S713" s="18" t="n"/>
      <c r="T713" s="18" t="n"/>
      <c r="U713" s="18" t="n"/>
      <c r="V713" s="18" t="n"/>
      <c r="W713" s="18" t="n"/>
      <c r="X713" s="35" t="n"/>
      <c r="Y713" s="7" t="n"/>
      <c r="Z713" s="2" t="n"/>
      <c r="AA713" s="2" t="n"/>
      <c r="AB713" s="2" t="n"/>
      <c r="AC713" s="2" t="n"/>
      <c r="AD713" s="2" t="n"/>
      <c r="AE713" s="2" t="n"/>
      <c r="AF713" s="2" t="n"/>
      <c r="AG713" s="2" t="n"/>
      <c r="AH713" s="2" t="n"/>
      <c r="AI713" s="2" t="n"/>
      <c r="AJ713" s="2" t="n"/>
      <c r="AK713" s="2" t="n"/>
      <c r="AL713" s="2" t="n"/>
      <c r="AM713" s="2" t="n"/>
      <c r="AN713" s="2" t="n"/>
      <c r="AO713" s="2" t="n"/>
      <c r="AP713" s="2" t="n"/>
      <c r="AQ713" s="2" t="n"/>
      <c r="AR713" s="2" t="n"/>
      <c r="AS713" s="2" t="n"/>
      <c r="AT713" s="2" t="n"/>
      <c r="AU713" s="2" t="n"/>
      <c r="AV713" s="2" t="n"/>
      <c r="AW713" s="2" t="n"/>
      <c r="AX713" s="2" t="n"/>
      <c r="AY713" s="2" t="n"/>
      <c r="AZ713" s="2" t="n"/>
      <c r="BA713" s="2" t="n"/>
      <c r="BB713" s="2" t="n"/>
      <c r="BC713" s="2" t="n"/>
      <c r="BD713" s="2" t="n"/>
      <c r="BE713" s="2" t="n"/>
      <c r="BF713" s="2" t="n"/>
      <c r="BG713" s="2" t="n"/>
      <c r="BH713" s="2" t="n"/>
      <c r="BI713" s="6" t="n"/>
      <c r="BJ713" s="2" t="n"/>
      <c r="BK713" s="2" t="n"/>
      <c r="BL713" s="2" t="n"/>
      <c r="BM713" s="2" t="n"/>
      <c r="BN713" s="2" t="n"/>
      <c r="BO713" s="2" t="n"/>
      <c r="BP713" s="139" t="inlineStr">
        <is>
          <t>備　考</t>
        </is>
      </c>
      <c r="BQ713" s="140" t="n"/>
      <c r="BR713" s="140" t="n"/>
      <c r="BS713" s="140" t="n"/>
      <c r="BT713" s="140" t="n"/>
      <c r="BU713" s="140" t="n"/>
      <c r="BV713" s="141" t="n"/>
      <c r="BW713" s="176">
        <f>計算!$AA$10</f>
        <v/>
      </c>
      <c r="BX713" s="140" t="n"/>
      <c r="BY713" s="140" t="n"/>
      <c r="BZ713" s="140" t="n"/>
      <c r="CA713" s="140" t="n"/>
      <c r="CB713" s="140" t="n"/>
      <c r="CC713" s="140" t="n"/>
      <c r="CD713" s="140" t="n"/>
      <c r="CE713" s="140" t="n"/>
      <c r="CF713" s="140" t="n"/>
      <c r="CG713" s="140" t="n"/>
      <c r="CH713" s="140" t="n"/>
      <c r="CI713" s="140" t="n"/>
      <c r="CJ713" s="140" t="n"/>
      <c r="CK713" s="140" t="n"/>
      <c r="CL713" s="140" t="n"/>
      <c r="CM713" s="140" t="n"/>
      <c r="CN713" s="140" t="n"/>
      <c r="CO713" s="140" t="n"/>
      <c r="CP713" s="140" t="n"/>
      <c r="CQ713" s="140" t="n"/>
      <c r="CR713" s="140" t="n"/>
      <c r="CS713" s="140" t="n"/>
      <c r="CT713" s="140" t="n"/>
      <c r="CU713" s="140" t="n"/>
      <c r="CV713" s="140" t="n"/>
      <c r="CW713" s="140" t="n"/>
      <c r="CX713" s="140" t="n"/>
      <c r="CY713" s="140" t="n"/>
      <c r="CZ713" s="140" t="n"/>
      <c r="DA713" s="140" t="n"/>
      <c r="DB713" s="140" t="n"/>
      <c r="DC713" s="140" t="n"/>
      <c r="DD713" s="140" t="n"/>
      <c r="DE713" s="140" t="n"/>
      <c r="DF713" s="140" t="n"/>
      <c r="DG713" s="140" t="n"/>
      <c r="DH713" s="140" t="n"/>
      <c r="DI713" s="140" t="n"/>
      <c r="DJ713" s="140" t="n"/>
      <c r="DK713" s="140" t="n"/>
      <c r="DL713" s="140" t="n"/>
      <c r="DM713" s="140" t="n"/>
      <c r="DN713" s="140" t="n"/>
      <c r="DO713" s="140" t="n"/>
      <c r="DP713" s="140" t="n"/>
      <c r="DQ713" s="140" t="n"/>
      <c r="DR713" s="140" t="n"/>
      <c r="DS713" s="140" t="n"/>
      <c r="DT713" s="140" t="n"/>
      <c r="DU713" s="141" t="n"/>
      <c r="DV713" s="2" t="n"/>
      <c r="DW713" s="2" t="n"/>
      <c r="DX713" s="2" t="n"/>
      <c r="DY713" s="2" t="n"/>
      <c r="DZ713" s="2" t="n"/>
      <c r="EA713" s="2" t="n"/>
      <c r="EB713" s="2" t="n"/>
      <c r="EC713" s="2" t="n"/>
    </row>
    <row r="714" ht="6.75" customHeight="1" s="118">
      <c r="A714" s="2" t="n"/>
      <c r="B714" s="2" t="n"/>
      <c r="C714" s="2" t="n"/>
      <c r="D714" s="2" t="n"/>
      <c r="E714" s="143" t="n"/>
      <c r="K714" s="144" t="n"/>
      <c r="L714" s="143" t="n"/>
      <c r="P714" s="19" t="n"/>
      <c r="Q714" s="19" t="n"/>
      <c r="R714" s="19" t="n"/>
      <c r="S714" s="19" t="n"/>
      <c r="T714" s="19" t="n"/>
      <c r="U714" s="19" t="n"/>
      <c r="V714" s="19" t="n"/>
      <c r="W714" s="19" t="n"/>
      <c r="X714" s="37" t="n"/>
      <c r="Y714" s="7" t="n"/>
      <c r="Z714" s="2" t="n"/>
      <c r="AA714" s="2" t="n"/>
      <c r="AB714" s="2" t="n"/>
      <c r="AC714" s="2" t="n"/>
      <c r="AD714" s="2" t="n"/>
      <c r="AE714" s="2" t="n"/>
      <c r="AF714" s="2" t="n"/>
      <c r="AG714" s="2" t="n"/>
      <c r="AH714" s="2" t="n"/>
      <c r="AI714" s="2" t="n"/>
      <c r="AJ714" s="2" t="n"/>
      <c r="AK714" s="2" t="n"/>
      <c r="AL714" s="2" t="n"/>
      <c r="AM714" s="2" t="n"/>
      <c r="AN714" s="2" t="n"/>
      <c r="AO714" s="2" t="n"/>
      <c r="AP714" s="2" t="n"/>
      <c r="AQ714" s="2" t="n"/>
      <c r="AR714" s="2" t="n"/>
      <c r="AS714" s="2" t="n"/>
      <c r="AT714" s="2" t="n"/>
      <c r="AU714" s="2" t="n"/>
      <c r="AV714" s="2" t="n"/>
      <c r="AW714" s="2" t="n"/>
      <c r="AX714" s="2" t="n"/>
      <c r="AY714" s="2" t="n"/>
      <c r="AZ714" s="2" t="n"/>
      <c r="BA714" s="2" t="n"/>
      <c r="BB714" s="2" t="n"/>
      <c r="BC714" s="2" t="n"/>
      <c r="BD714" s="2" t="n"/>
      <c r="BE714" s="2" t="n"/>
      <c r="BF714" s="2" t="n"/>
      <c r="BG714" s="2" t="n"/>
      <c r="BH714" s="2" t="n"/>
      <c r="BI714" s="8" t="n"/>
      <c r="BJ714" s="2" t="n"/>
      <c r="BK714" s="2" t="n"/>
      <c r="BL714" s="2" t="n"/>
      <c r="BM714" s="2" t="n"/>
      <c r="BN714" s="2" t="n"/>
      <c r="BO714" s="2" t="n"/>
      <c r="BP714" s="143" t="n"/>
      <c r="BV714" s="144" t="n"/>
      <c r="DU714" s="144" t="n"/>
      <c r="DV714" s="2" t="n"/>
      <c r="DW714" s="2" t="n"/>
      <c r="DX714" s="2" t="n"/>
      <c r="DY714" s="2" t="n"/>
      <c r="DZ714" s="2" t="n"/>
      <c r="EA714" s="2" t="n"/>
      <c r="EB714" s="2" t="n"/>
      <c r="EC714" s="2" t="n"/>
    </row>
    <row r="715" ht="6.75" customHeight="1" s="118">
      <c r="A715" s="2" t="n"/>
      <c r="B715" s="2" t="n"/>
      <c r="C715" s="2" t="n"/>
      <c r="D715" s="2" t="n"/>
      <c r="E715" s="143" t="n"/>
      <c r="K715" s="144" t="n"/>
      <c r="L715" s="143" t="n"/>
      <c r="P715" s="19" t="n"/>
      <c r="Q715" s="19" t="n"/>
      <c r="R715" s="19" t="n"/>
      <c r="S715" s="52" t="inlineStr">
        <is>
          <t>年</t>
        </is>
      </c>
      <c r="U715" s="11" t="n"/>
      <c r="V715" s="11" t="n"/>
      <c r="W715" s="53" t="inlineStr">
        <is>
          <t>月</t>
        </is>
      </c>
      <c r="X715" s="144" t="n"/>
      <c r="Y715" s="7" t="n"/>
      <c r="Z715" s="2" t="n"/>
      <c r="AA715" s="2" t="n"/>
      <c r="AB715" s="2" t="n"/>
      <c r="AC715" s="2" t="n"/>
      <c r="AD715" s="2" t="n"/>
      <c r="AE715" s="2" t="n"/>
      <c r="AF715" s="2" t="n"/>
      <c r="AG715" s="2" t="n"/>
      <c r="AH715" s="2" t="n"/>
      <c r="AI715" s="2" t="n"/>
      <c r="AJ715" s="2" t="n"/>
      <c r="AK715" s="2" t="n"/>
      <c r="AL715" s="2" t="n"/>
      <c r="AM715" s="2" t="n"/>
      <c r="AN715" s="2" t="n"/>
      <c r="AO715" s="2" t="n"/>
      <c r="AP715" s="2" t="n"/>
      <c r="AQ715" s="2" t="n"/>
      <c r="AR715" s="2" t="n"/>
      <c r="AS715" s="2" t="n"/>
      <c r="AT715" s="2" t="n"/>
      <c r="AU715" s="2" t="n"/>
      <c r="AV715" s="2" t="n"/>
      <c r="AW715" s="2" t="n"/>
      <c r="AX715" s="2" t="n"/>
      <c r="AY715" s="2" t="n"/>
      <c r="AZ715" s="2" t="n"/>
      <c r="BA715" s="2" t="n"/>
      <c r="BB715" s="2" t="n"/>
      <c r="BC715" s="2" t="n"/>
      <c r="BD715" s="2" t="n"/>
      <c r="BE715" s="2" t="n"/>
      <c r="BF715" s="2" t="n"/>
      <c r="BG715" s="2" t="n"/>
      <c r="BH715" s="2" t="n"/>
      <c r="BI715" s="8" t="n"/>
      <c r="BJ715" s="2" t="n"/>
      <c r="BK715" s="2" t="n"/>
      <c r="BL715" s="2" t="n"/>
      <c r="BM715" s="2" t="n"/>
      <c r="BN715" s="2" t="n"/>
      <c r="BO715" s="2" t="n"/>
      <c r="BP715" s="143" t="n"/>
      <c r="BV715" s="144" t="n"/>
      <c r="DU715" s="144" t="n"/>
      <c r="DV715" s="2" t="n"/>
      <c r="DW715" s="2" t="n"/>
      <c r="DX715" s="2" t="n"/>
      <c r="DY715" s="2" t="n"/>
      <c r="DZ715" s="2" t="n"/>
      <c r="EA715" s="2" t="n"/>
      <c r="EB715" s="2" t="n"/>
      <c r="EC715" s="2" t="n"/>
    </row>
    <row r="716" ht="6.75" customHeight="1" s="118">
      <c r="A716" s="2" t="n"/>
      <c r="B716" s="2" t="n"/>
      <c r="C716" s="2" t="n"/>
      <c r="D716" s="2" t="n"/>
      <c r="E716" s="143" t="n"/>
      <c r="K716" s="144" t="n"/>
      <c r="L716" s="49" t="inlineStr">
        <is>
          <t>令和</t>
        </is>
      </c>
      <c r="P716" s="19" t="n"/>
      <c r="Q716" s="19" t="n"/>
      <c r="R716" s="19" t="n"/>
      <c r="U716" s="11" t="n"/>
      <c r="V716" s="11" t="n"/>
      <c r="X716" s="144" t="n"/>
      <c r="Y716" s="7" t="n"/>
      <c r="Z716" s="2" t="n"/>
      <c r="AA716" s="2" t="n"/>
      <c r="AB716" s="2" t="n"/>
      <c r="AC716" s="2" t="n"/>
      <c r="AD716" s="2" t="n"/>
      <c r="AE716" s="2" t="n"/>
      <c r="AF716" s="2" t="n"/>
      <c r="AG716" s="2" t="n"/>
      <c r="AH716" s="2" t="n"/>
      <c r="AI716" s="2" t="n"/>
      <c r="AJ716" s="2" t="n"/>
      <c r="AK716" s="2" t="n"/>
      <c r="AL716" s="2" t="n"/>
      <c r="AM716" s="2" t="n"/>
      <c r="AN716" s="2" t="n"/>
      <c r="AO716" s="2" t="n"/>
      <c r="AP716" s="2" t="n"/>
      <c r="AQ716" s="2" t="n"/>
      <c r="AR716" s="2" t="n"/>
      <c r="AS716" s="2" t="n"/>
      <c r="AT716" s="2" t="n"/>
      <c r="AU716" s="2" t="n"/>
      <c r="AV716" s="2" t="n"/>
      <c r="AW716" s="2" t="n"/>
      <c r="AX716" s="2" t="n"/>
      <c r="AY716" s="2" t="n"/>
      <c r="AZ716" s="2" t="n"/>
      <c r="BA716" s="2" t="n"/>
      <c r="BB716" s="2" t="n"/>
      <c r="BC716" s="2" t="n"/>
      <c r="BD716" s="2" t="n"/>
      <c r="BE716" s="2" t="n"/>
      <c r="BF716" s="2" t="n"/>
      <c r="BG716" s="2" t="n"/>
      <c r="BH716" s="2" t="n"/>
      <c r="BI716" s="8" t="n"/>
      <c r="BJ716" s="2" t="n"/>
      <c r="BK716" s="2" t="n"/>
      <c r="BL716" s="2" t="n"/>
      <c r="BM716" s="2" t="n"/>
      <c r="BN716" s="2" t="n"/>
      <c r="BO716" s="2" t="n"/>
      <c r="BP716" s="143" t="n"/>
      <c r="BV716" s="144" t="n"/>
      <c r="DU716" s="144" t="n"/>
      <c r="DV716" s="2" t="n"/>
      <c r="DW716" s="2" t="n"/>
      <c r="DX716" s="2" t="n"/>
      <c r="DY716" s="2" t="n"/>
      <c r="DZ716" s="2" t="n"/>
      <c r="EA716" s="2" t="n"/>
      <c r="EB716" s="2" t="n"/>
      <c r="EC716" s="2" t="n"/>
    </row>
    <row r="717" ht="6.75" customHeight="1" s="118">
      <c r="A717" s="2" t="n"/>
      <c r="B717" s="2" t="n"/>
      <c r="C717" s="2" t="n"/>
      <c r="D717" s="2" t="n"/>
      <c r="E717" s="143" t="n"/>
      <c r="K717" s="144" t="n"/>
      <c r="L717" s="143" t="n"/>
      <c r="P717" s="19" t="n"/>
      <c r="Q717" s="19" t="n"/>
      <c r="R717" s="19" t="n"/>
      <c r="S717" s="19" t="n"/>
      <c r="T717" s="19" t="n"/>
      <c r="U717" s="19" t="n"/>
      <c r="V717" s="19" t="n"/>
      <c r="W717" s="19" t="n"/>
      <c r="X717" s="37" t="n"/>
      <c r="Y717" s="7" t="n"/>
      <c r="Z717" s="2" t="n"/>
      <c r="AA717" s="2" t="n"/>
      <c r="AB717" s="2" t="n"/>
      <c r="AC717" s="2" t="n"/>
      <c r="AD717" s="2" t="n"/>
      <c r="AE717" s="2" t="n"/>
      <c r="AF717" s="2" t="n"/>
      <c r="AG717" s="2" t="n"/>
      <c r="AH717" s="2" t="n"/>
      <c r="AI717" s="2" t="n"/>
      <c r="AJ717" s="2" t="n"/>
      <c r="AK717" s="2" t="n"/>
      <c r="AL717" s="2" t="n"/>
      <c r="AM717" s="2" t="n"/>
      <c r="AN717" s="2" t="n"/>
      <c r="AO717" s="2" t="n"/>
      <c r="AP717" s="2" t="n"/>
      <c r="AQ717" s="2" t="n"/>
      <c r="AR717" s="2" t="n"/>
      <c r="AS717" s="2" t="n"/>
      <c r="AT717" s="2" t="n"/>
      <c r="AU717" s="2" t="n"/>
      <c r="AV717" s="2" t="n"/>
      <c r="AW717" s="2" t="n"/>
      <c r="AX717" s="2" t="n"/>
      <c r="AY717" s="2" t="n"/>
      <c r="AZ717" s="2" t="n"/>
      <c r="BA717" s="2" t="n"/>
      <c r="BB717" s="2" t="n"/>
      <c r="BC717" s="2" t="n"/>
      <c r="BD717" s="2" t="n"/>
      <c r="BE717" s="2" t="n"/>
      <c r="BF717" s="2" t="n"/>
      <c r="BG717" s="2" t="n"/>
      <c r="BH717" s="2" t="n"/>
      <c r="BI717" s="8" t="n"/>
      <c r="BJ717" s="2" t="n"/>
      <c r="BK717" s="2" t="n"/>
      <c r="BL717" s="2" t="n"/>
      <c r="BM717" s="2" t="n"/>
      <c r="BN717" s="2" t="n"/>
      <c r="BO717" s="2" t="n"/>
      <c r="BP717" s="143" t="n"/>
      <c r="BV717" s="144" t="n"/>
      <c r="DU717" s="144" t="n"/>
      <c r="DV717" s="2" t="n"/>
      <c r="DW717" s="2" t="n"/>
      <c r="DX717" s="2" t="n"/>
      <c r="DY717" s="2" t="n"/>
      <c r="DZ717" s="2" t="n"/>
      <c r="EA717" s="2" t="n"/>
      <c r="EB717" s="2" t="n"/>
      <c r="EC717" s="2" t="n"/>
    </row>
    <row r="718" ht="3.75" customHeight="1" s="118">
      <c r="A718" s="2" t="n"/>
      <c r="B718" s="2" t="n"/>
      <c r="C718" s="2" t="n"/>
      <c r="D718" s="2" t="n"/>
      <c r="E718" s="143" t="n"/>
      <c r="K718" s="144" t="n"/>
      <c r="L718" s="146" t="n"/>
      <c r="M718" s="147" t="n"/>
      <c r="N718" s="147" t="n"/>
      <c r="O718" s="147" t="n"/>
      <c r="P718" s="20" t="n"/>
      <c r="Q718" s="20" t="n"/>
      <c r="R718" s="20" t="n"/>
      <c r="S718" s="20" t="n"/>
      <c r="T718" s="20" t="n"/>
      <c r="U718" s="20" t="n"/>
      <c r="V718" s="20" t="n"/>
      <c r="W718" s="20" t="n"/>
      <c r="X718" s="39" t="n"/>
      <c r="Y718" s="16" t="n"/>
      <c r="Z718" s="14" t="n"/>
      <c r="AA718" s="14" t="n"/>
      <c r="AB718" s="14" t="n"/>
      <c r="AC718" s="14" t="n"/>
      <c r="AD718" s="14" t="n"/>
      <c r="AE718" s="14" t="n"/>
      <c r="AF718" s="14" t="n"/>
      <c r="AG718" s="14" t="n"/>
      <c r="AH718" s="14" t="n"/>
      <c r="AI718" s="14" t="n"/>
      <c r="AJ718" s="14" t="n"/>
      <c r="AK718" s="14" t="n"/>
      <c r="AL718" s="14" t="n"/>
      <c r="AM718" s="14" t="n"/>
      <c r="AN718" s="14" t="n"/>
      <c r="AO718" s="14" t="n"/>
      <c r="AP718" s="14" t="n"/>
      <c r="AQ718" s="14" t="n"/>
      <c r="AR718" s="14" t="n"/>
      <c r="AS718" s="14" t="n"/>
      <c r="AT718" s="14" t="n"/>
      <c r="AU718" s="14" t="n"/>
      <c r="AV718" s="14" t="n"/>
      <c r="AW718" s="14" t="n"/>
      <c r="AX718" s="14" t="n"/>
      <c r="AY718" s="14" t="n"/>
      <c r="AZ718" s="14" t="n"/>
      <c r="BA718" s="14" t="n"/>
      <c r="BB718" s="14" t="n"/>
      <c r="BC718" s="14" t="n"/>
      <c r="BD718" s="14" t="n"/>
      <c r="BE718" s="14" t="n"/>
      <c r="BF718" s="14" t="n"/>
      <c r="BG718" s="14" t="n"/>
      <c r="BH718" s="14" t="n"/>
      <c r="BI718" s="15" t="n"/>
      <c r="BJ718" s="2" t="n"/>
      <c r="BK718" s="2" t="n"/>
      <c r="BL718" s="2" t="n"/>
      <c r="BM718" s="2" t="n"/>
      <c r="BN718" s="2" t="n"/>
      <c r="BO718" s="2" t="n"/>
      <c r="BP718" s="143" t="n"/>
      <c r="BV718" s="144" t="n"/>
      <c r="DU718" s="144" t="n"/>
      <c r="DV718" s="2" t="n"/>
      <c r="DW718" s="2" t="n"/>
      <c r="DX718" s="2" t="n"/>
      <c r="DY718" s="2" t="n"/>
      <c r="DZ718" s="2" t="n"/>
      <c r="EA718" s="2" t="n"/>
      <c r="EB718" s="2" t="n"/>
      <c r="EC718" s="2" t="n"/>
    </row>
    <row r="719" ht="6.75" customHeight="1" s="118">
      <c r="A719" s="2" t="n"/>
      <c r="B719" s="2" t="n"/>
      <c r="C719" s="2" t="n"/>
      <c r="D719" s="2" t="n"/>
      <c r="E719" s="143" t="n"/>
      <c r="K719" s="144" t="n"/>
      <c r="L719" s="54" t="inlineStr">
        <is>
          <t>平成</t>
        </is>
      </c>
      <c r="M719" s="140" t="n"/>
      <c r="N719" s="140" t="n"/>
      <c r="O719" s="140" t="n"/>
      <c r="P719" s="18" t="n"/>
      <c r="Q719" s="18" t="n"/>
      <c r="R719" s="18" t="n"/>
      <c r="S719" s="18" t="n"/>
      <c r="T719" s="18" t="n"/>
      <c r="U719" s="18" t="n"/>
      <c r="V719" s="18" t="n"/>
      <c r="W719" s="18" t="n"/>
      <c r="X719" s="35" t="n"/>
      <c r="Y719" s="7" t="n"/>
      <c r="Z719" s="2" t="n"/>
      <c r="AA719" s="2" t="n"/>
      <c r="AB719" s="2" t="n"/>
      <c r="AC719" s="2" t="n"/>
      <c r="AD719" s="2" t="n"/>
      <c r="AE719" s="2" t="n"/>
      <c r="AF719" s="2" t="n"/>
      <c r="AG719" s="2" t="n"/>
      <c r="AH719" s="2" t="n"/>
      <c r="AI719" s="2" t="n"/>
      <c r="AJ719" s="2" t="n"/>
      <c r="AK719" s="2" t="n"/>
      <c r="AL719" s="2" t="n"/>
      <c r="AM719" s="2" t="n"/>
      <c r="AN719" s="2" t="n"/>
      <c r="AO719" s="2" t="n"/>
      <c r="AP719" s="2" t="n"/>
      <c r="AQ719" s="2" t="n"/>
      <c r="AR719" s="2" t="n"/>
      <c r="AS719" s="2" t="n"/>
      <c r="AT719" s="2" t="n"/>
      <c r="AU719" s="2" t="n"/>
      <c r="AV719" s="2" t="n"/>
      <c r="AW719" s="2" t="n"/>
      <c r="AX719" s="2" t="n"/>
      <c r="AY719" s="2" t="n"/>
      <c r="AZ719" s="2" t="n"/>
      <c r="BA719" s="2" t="n"/>
      <c r="BB719" s="2" t="n"/>
      <c r="BC719" s="2" t="n"/>
      <c r="BD719" s="2" t="n"/>
      <c r="BE719" s="2" t="n"/>
      <c r="BF719" s="2" t="n"/>
      <c r="BG719" s="2" t="n"/>
      <c r="BH719" s="2" t="n"/>
      <c r="BI719" s="6" t="n"/>
      <c r="BJ719" s="2" t="n"/>
      <c r="BK719" s="2" t="n"/>
      <c r="BL719" s="2" t="n"/>
      <c r="BM719" s="2" t="n"/>
      <c r="BN719" s="2" t="n"/>
      <c r="BO719" s="2" t="n"/>
      <c r="BP719" s="143" t="n"/>
      <c r="BV719" s="144" t="n"/>
      <c r="DU719" s="144" t="n"/>
      <c r="DV719" s="2" t="n"/>
      <c r="DW719" s="2" t="n"/>
      <c r="DX719" s="2" t="n"/>
      <c r="DY719" s="2" t="n"/>
      <c r="DZ719" s="2" t="n"/>
      <c r="EA719" s="2" t="n"/>
      <c r="EB719" s="2" t="n"/>
      <c r="EC719" s="2" t="n"/>
    </row>
    <row r="720" ht="6.75" customHeight="1" s="118">
      <c r="A720" s="2" t="n"/>
      <c r="B720" s="2" t="n"/>
      <c r="C720" s="2" t="n"/>
      <c r="D720" s="2" t="n"/>
      <c r="E720" s="143" t="n"/>
      <c r="K720" s="144" t="n"/>
      <c r="L720" s="143" t="n"/>
      <c r="P720" s="19" t="n"/>
      <c r="Q720" s="19" t="n"/>
      <c r="R720" s="19" t="n"/>
      <c r="S720" s="19" t="n"/>
      <c r="T720" s="19" t="n"/>
      <c r="U720" s="19" t="n"/>
      <c r="V720" s="19" t="n"/>
      <c r="W720" s="19" t="n"/>
      <c r="X720" s="37" t="n"/>
      <c r="Y720" s="7" t="n"/>
      <c r="Z720" s="2" t="n"/>
      <c r="AA720" s="2" t="n"/>
      <c r="AB720" s="2" t="n"/>
      <c r="AC720" s="2" t="n"/>
      <c r="AD720" s="2" t="n"/>
      <c r="AE720" s="2" t="n"/>
      <c r="AF720" s="2" t="n"/>
      <c r="AG720" s="2" t="n"/>
      <c r="AH720" s="2" t="n"/>
      <c r="AI720" s="2" t="n"/>
      <c r="AJ720" s="2" t="n"/>
      <c r="AK720" s="2" t="n"/>
      <c r="AL720" s="2" t="n"/>
      <c r="AM720" s="2" t="n"/>
      <c r="AN720" s="2" t="n"/>
      <c r="AO720" s="2" t="n"/>
      <c r="AP720" s="2" t="n"/>
      <c r="AQ720" s="2" t="n"/>
      <c r="AR720" s="2" t="n"/>
      <c r="AS720" s="2" t="n"/>
      <c r="AT720" s="2" t="n"/>
      <c r="AU720" s="2" t="n"/>
      <c r="AV720" s="2" t="n"/>
      <c r="AW720" s="2" t="n"/>
      <c r="AX720" s="2" t="n"/>
      <c r="AY720" s="2" t="n"/>
      <c r="AZ720" s="2" t="n"/>
      <c r="BA720" s="2" t="n"/>
      <c r="BB720" s="2" t="n"/>
      <c r="BC720" s="2" t="n"/>
      <c r="BD720" s="2" t="n"/>
      <c r="BE720" s="2" t="n"/>
      <c r="BF720" s="2" t="n"/>
      <c r="BG720" s="2" t="n"/>
      <c r="BH720" s="2" t="n"/>
      <c r="BI720" s="8" t="n"/>
      <c r="BJ720" s="2" t="n"/>
      <c r="BK720" s="2" t="n"/>
      <c r="BL720" s="2" t="n"/>
      <c r="BM720" s="2" t="n"/>
      <c r="BN720" s="2" t="n"/>
      <c r="BO720" s="2" t="n"/>
      <c r="BP720" s="143" t="n"/>
      <c r="BV720" s="144" t="n"/>
      <c r="DU720" s="144" t="n"/>
      <c r="DV720" s="2" t="n"/>
      <c r="DW720" s="2" t="n"/>
      <c r="DX720" s="2" t="n"/>
      <c r="DY720" s="2" t="n"/>
      <c r="DZ720" s="2" t="n"/>
      <c r="EA720" s="2" t="n"/>
      <c r="EB720" s="2" t="n"/>
      <c r="EC720" s="2" t="n"/>
    </row>
    <row r="721" ht="6.75" customHeight="1" s="118">
      <c r="A721" s="2" t="n"/>
      <c r="B721" s="2" t="n"/>
      <c r="C721" s="2" t="n"/>
      <c r="D721" s="2" t="n"/>
      <c r="E721" s="143" t="n"/>
      <c r="K721" s="144" t="n"/>
      <c r="L721" s="143" t="n"/>
      <c r="P721" s="19" t="n"/>
      <c r="Q721" s="19" t="n"/>
      <c r="R721" s="19" t="n"/>
      <c r="S721" s="52" t="inlineStr">
        <is>
          <t>年</t>
        </is>
      </c>
      <c r="U721" s="11" t="n"/>
      <c r="V721" s="11" t="n"/>
      <c r="W721" s="53" t="inlineStr">
        <is>
          <t>月</t>
        </is>
      </c>
      <c r="X721" s="144" t="n"/>
      <c r="Y721" s="7" t="n"/>
      <c r="Z721" s="2" t="n"/>
      <c r="AA721" s="2" t="n"/>
      <c r="AB721" s="2" t="n"/>
      <c r="AC721" s="2" t="n"/>
      <c r="AD721" s="2" t="n"/>
      <c r="AE721" s="2" t="n"/>
      <c r="AF721" s="2" t="n"/>
      <c r="AG721" s="2" t="n"/>
      <c r="AH721" s="2" t="n"/>
      <c r="AI721" s="2" t="n"/>
      <c r="AJ721" s="2" t="n"/>
      <c r="AK721" s="2" t="n"/>
      <c r="AL721" s="2" t="n"/>
      <c r="AM721" s="2" t="n"/>
      <c r="AN721" s="2" t="n"/>
      <c r="AO721" s="2" t="n"/>
      <c r="AP721" s="2" t="n"/>
      <c r="AQ721" s="2" t="n"/>
      <c r="AR721" s="2" t="n"/>
      <c r="AS721" s="2" t="n"/>
      <c r="AT721" s="2" t="n"/>
      <c r="AU721" s="2" t="n"/>
      <c r="AV721" s="2" t="n"/>
      <c r="AW721" s="2" t="n"/>
      <c r="AX721" s="2" t="n"/>
      <c r="AY721" s="2" t="n"/>
      <c r="AZ721" s="2" t="n"/>
      <c r="BA721" s="2" t="n"/>
      <c r="BB721" s="2" t="n"/>
      <c r="BC721" s="2" t="n"/>
      <c r="BD721" s="2" t="n"/>
      <c r="BE721" s="2" t="n"/>
      <c r="BF721" s="2" t="n"/>
      <c r="BG721" s="2" t="n"/>
      <c r="BH721" s="2" t="n"/>
      <c r="BI721" s="8" t="n"/>
      <c r="BJ721" s="2" t="n"/>
      <c r="BK721" s="2" t="n"/>
      <c r="BL721" s="2" t="n"/>
      <c r="BM721" s="2" t="n"/>
      <c r="BN721" s="2" t="n"/>
      <c r="BO721" s="2" t="n"/>
      <c r="BP721" s="143" t="n"/>
      <c r="BV721" s="144" t="n"/>
      <c r="DU721" s="144" t="n"/>
      <c r="DV721" s="2" t="n"/>
      <c r="DW721" s="2" t="n"/>
      <c r="DX721" s="2" t="n"/>
      <c r="DY721" s="2" t="n"/>
      <c r="DZ721" s="2" t="n"/>
      <c r="EA721" s="2" t="n"/>
      <c r="EB721" s="2" t="n"/>
      <c r="EC721" s="2" t="n"/>
    </row>
    <row r="722" ht="6.75" customHeight="1" s="118">
      <c r="A722" s="2" t="n"/>
      <c r="B722" s="2" t="n"/>
      <c r="C722" s="2" t="n"/>
      <c r="D722" s="2" t="n"/>
      <c r="E722" s="143" t="n"/>
      <c r="K722" s="144" t="n"/>
      <c r="L722" s="49" t="inlineStr">
        <is>
          <t>令和</t>
        </is>
      </c>
      <c r="P722" s="19" t="n"/>
      <c r="Q722" s="19" t="n"/>
      <c r="R722" s="19" t="n"/>
      <c r="U722" s="11" t="n"/>
      <c r="V722" s="11" t="n"/>
      <c r="X722" s="144" t="n"/>
      <c r="Y722" s="7" t="n"/>
      <c r="Z722" s="2" t="n"/>
      <c r="AA722" s="2" t="n"/>
      <c r="AB722" s="2" t="n"/>
      <c r="AC722" s="2" t="n"/>
      <c r="AD722" s="2" t="n"/>
      <c r="AE722" s="2" t="n"/>
      <c r="AF722" s="2" t="n"/>
      <c r="AG722" s="2" t="n"/>
      <c r="AH722" s="2" t="n"/>
      <c r="AI722" s="2" t="n"/>
      <c r="AJ722" s="2" t="n"/>
      <c r="AK722" s="2" t="n"/>
      <c r="AL722" s="2" t="n"/>
      <c r="AM722" s="2" t="n"/>
      <c r="AN722" s="2" t="n"/>
      <c r="AO722" s="2" t="n"/>
      <c r="AP722" s="2" t="n"/>
      <c r="AQ722" s="2" t="n"/>
      <c r="AR722" s="2" t="n"/>
      <c r="AS722" s="2" t="n"/>
      <c r="AT722" s="2" t="n"/>
      <c r="AU722" s="2" t="n"/>
      <c r="AV722" s="2" t="n"/>
      <c r="AW722" s="2" t="n"/>
      <c r="AX722" s="2" t="n"/>
      <c r="AY722" s="2" t="n"/>
      <c r="AZ722" s="2" t="n"/>
      <c r="BA722" s="2" t="n"/>
      <c r="BB722" s="2" t="n"/>
      <c r="BC722" s="2" t="n"/>
      <c r="BD722" s="2" t="n"/>
      <c r="BE722" s="2" t="n"/>
      <c r="BF722" s="2" t="n"/>
      <c r="BG722" s="2" t="n"/>
      <c r="BH722" s="2" t="n"/>
      <c r="BI722" s="8" t="n"/>
      <c r="BJ722" s="2" t="n"/>
      <c r="BK722" s="2" t="n"/>
      <c r="BL722" s="2" t="n"/>
      <c r="BM722" s="2" t="n"/>
      <c r="BN722" s="2" t="n"/>
      <c r="BO722" s="2" t="n"/>
      <c r="BP722" s="143" t="n"/>
      <c r="BV722" s="144" t="n"/>
      <c r="DU722" s="144" t="n"/>
      <c r="DV722" s="2" t="n"/>
      <c r="DW722" s="2" t="n"/>
      <c r="DX722" s="2" t="n"/>
      <c r="DY722" s="2" t="n"/>
      <c r="DZ722" s="2" t="n"/>
      <c r="EA722" s="2" t="n"/>
      <c r="EB722" s="2" t="n"/>
      <c r="EC722" s="2" t="n"/>
    </row>
    <row r="723" ht="6.75" customHeight="1" s="118">
      <c r="A723" s="2" t="n"/>
      <c r="B723" s="2" t="n"/>
      <c r="C723" s="2" t="n"/>
      <c r="D723" s="2" t="n"/>
      <c r="E723" s="143" t="n"/>
      <c r="K723" s="144" t="n"/>
      <c r="L723" s="143" t="n"/>
      <c r="P723" s="19" t="n"/>
      <c r="Q723" s="19" t="n"/>
      <c r="R723" s="19" t="n"/>
      <c r="S723" s="52" t="n"/>
      <c r="T723" s="52" t="n"/>
      <c r="U723" s="11" t="n"/>
      <c r="V723" s="11" t="n"/>
      <c r="W723" s="52" t="n"/>
      <c r="X723" s="53" t="n"/>
      <c r="Y723" s="7" t="n"/>
      <c r="Z723" s="2" t="n"/>
      <c r="AA723" s="2" t="n"/>
      <c r="AB723" s="2" t="n"/>
      <c r="AC723" s="2" t="n"/>
      <c r="AD723" s="2" t="n"/>
      <c r="AE723" s="2" t="n"/>
      <c r="AF723" s="2" t="n"/>
      <c r="AG723" s="2" t="n"/>
      <c r="AH723" s="2" t="n"/>
      <c r="AI723" s="2" t="n"/>
      <c r="AJ723" s="2" t="n"/>
      <c r="AK723" s="2" t="n"/>
      <c r="AL723" s="2" t="n"/>
      <c r="AM723" s="2" t="n"/>
      <c r="AN723" s="2" t="n"/>
      <c r="AO723" s="2" t="n"/>
      <c r="AP723" s="2" t="n"/>
      <c r="AQ723" s="2" t="n"/>
      <c r="AR723" s="2" t="n"/>
      <c r="AS723" s="2" t="n"/>
      <c r="AT723" s="2" t="n"/>
      <c r="AU723" s="2" t="n"/>
      <c r="AV723" s="2" t="n"/>
      <c r="AW723" s="2" t="n"/>
      <c r="AX723" s="2" t="n"/>
      <c r="AY723" s="2" t="n"/>
      <c r="AZ723" s="2" t="n"/>
      <c r="BA723" s="2" t="n"/>
      <c r="BB723" s="2" t="n"/>
      <c r="BC723" s="2" t="n"/>
      <c r="BD723" s="2" t="n"/>
      <c r="BE723" s="2" t="n"/>
      <c r="BF723" s="2" t="n"/>
      <c r="BG723" s="2" t="n"/>
      <c r="BH723" s="2" t="n"/>
      <c r="BI723" s="8" t="n"/>
      <c r="BJ723" s="2" t="n"/>
      <c r="BK723" s="2" t="n"/>
      <c r="BL723" s="2" t="n"/>
      <c r="BM723" s="2" t="n"/>
      <c r="BN723" s="2" t="n"/>
      <c r="BO723" s="2" t="n"/>
      <c r="BP723" s="143" t="n"/>
      <c r="BV723" s="144" t="n"/>
      <c r="DU723" s="144" t="n"/>
      <c r="DV723" s="2" t="n"/>
      <c r="DW723" s="2" t="n"/>
      <c r="DX723" s="2" t="n"/>
      <c r="DY723" s="2" t="n"/>
      <c r="DZ723" s="2" t="n"/>
      <c r="EA723" s="2" t="n"/>
      <c r="EB723" s="2" t="n"/>
      <c r="EC723" s="2" t="n"/>
    </row>
    <row r="724" ht="6.75" customHeight="1" s="118">
      <c r="A724" s="2" t="n"/>
      <c r="B724" s="2" t="n"/>
      <c r="C724" s="2" t="n"/>
      <c r="D724" s="2" t="n"/>
      <c r="E724" s="146" t="n"/>
      <c r="F724" s="147" t="n"/>
      <c r="G724" s="147" t="n"/>
      <c r="H724" s="147" t="n"/>
      <c r="I724" s="147" t="n"/>
      <c r="J724" s="147" t="n"/>
      <c r="K724" s="148" t="n"/>
      <c r="L724" s="146" t="n"/>
      <c r="M724" s="147" t="n"/>
      <c r="N724" s="147" t="n"/>
      <c r="O724" s="147" t="n"/>
      <c r="P724" s="20" t="n"/>
      <c r="Q724" s="20" t="n"/>
      <c r="R724" s="20" t="n"/>
      <c r="S724" s="20" t="n"/>
      <c r="T724" s="20" t="n"/>
      <c r="U724" s="20" t="n"/>
      <c r="V724" s="20" t="n"/>
      <c r="W724" s="20" t="n"/>
      <c r="X724" s="39" t="n"/>
      <c r="Y724" s="16" t="n"/>
      <c r="Z724" s="14" t="n"/>
      <c r="AA724" s="14" t="n"/>
      <c r="AB724" s="14" t="n"/>
      <c r="AC724" s="14" t="n"/>
      <c r="AD724" s="14" t="n"/>
      <c r="AE724" s="14" t="n"/>
      <c r="AF724" s="14" t="n"/>
      <c r="AG724" s="14" t="n"/>
      <c r="AH724" s="14" t="n"/>
      <c r="AI724" s="14" t="n"/>
      <c r="AJ724" s="14" t="n"/>
      <c r="AK724" s="14" t="n"/>
      <c r="AL724" s="14" t="n"/>
      <c r="AM724" s="14" t="n"/>
      <c r="AN724" s="14" t="n"/>
      <c r="AO724" s="14" t="n"/>
      <c r="AP724" s="14" t="n"/>
      <c r="AQ724" s="14" t="n"/>
      <c r="AR724" s="14" t="n"/>
      <c r="AS724" s="14" t="n"/>
      <c r="AT724" s="14" t="n"/>
      <c r="AU724" s="14" t="n"/>
      <c r="AV724" s="14" t="n"/>
      <c r="AW724" s="14" t="n"/>
      <c r="AX724" s="14" t="n"/>
      <c r="AY724" s="14" t="n"/>
      <c r="AZ724" s="14" t="n"/>
      <c r="BA724" s="14" t="n"/>
      <c r="BB724" s="14" t="n"/>
      <c r="BC724" s="14" t="n"/>
      <c r="BD724" s="14" t="n"/>
      <c r="BE724" s="14" t="n"/>
      <c r="BF724" s="14" t="n"/>
      <c r="BG724" s="14" t="n"/>
      <c r="BH724" s="14" t="n"/>
      <c r="BI724" s="15" t="n"/>
      <c r="BJ724" s="2" t="n"/>
      <c r="BK724" s="2" t="n"/>
      <c r="BL724" s="2" t="n"/>
      <c r="BM724" s="2" t="n"/>
      <c r="BN724" s="2" t="n"/>
      <c r="BO724" s="2" t="n"/>
      <c r="BP724" s="146" t="n"/>
      <c r="BQ724" s="147" t="n"/>
      <c r="BR724" s="147" t="n"/>
      <c r="BS724" s="147" t="n"/>
      <c r="BT724" s="147" t="n"/>
      <c r="BU724" s="147" t="n"/>
      <c r="BV724" s="148" t="n"/>
      <c r="BW724" s="147" t="n"/>
      <c r="BX724" s="147" t="n"/>
      <c r="BY724" s="147" t="n"/>
      <c r="BZ724" s="147" t="n"/>
      <c r="CA724" s="147" t="n"/>
      <c r="CB724" s="147" t="n"/>
      <c r="CC724" s="147" t="n"/>
      <c r="CD724" s="147" t="n"/>
      <c r="CE724" s="147" t="n"/>
      <c r="CF724" s="147" t="n"/>
      <c r="CG724" s="147" t="n"/>
      <c r="CH724" s="147" t="n"/>
      <c r="CI724" s="147" t="n"/>
      <c r="CJ724" s="147" t="n"/>
      <c r="CK724" s="147" t="n"/>
      <c r="CL724" s="147" t="n"/>
      <c r="CM724" s="147" t="n"/>
      <c r="CN724" s="147" t="n"/>
      <c r="CO724" s="147" t="n"/>
      <c r="CP724" s="147" t="n"/>
      <c r="CQ724" s="147" t="n"/>
      <c r="CR724" s="147" t="n"/>
      <c r="CS724" s="147" t="n"/>
      <c r="CT724" s="147" t="n"/>
      <c r="CU724" s="147" t="n"/>
      <c r="CV724" s="147" t="n"/>
      <c r="CW724" s="147" t="n"/>
      <c r="CX724" s="147" t="n"/>
      <c r="CY724" s="147" t="n"/>
      <c r="CZ724" s="147" t="n"/>
      <c r="DA724" s="147" t="n"/>
      <c r="DB724" s="147" t="n"/>
      <c r="DC724" s="147" t="n"/>
      <c r="DD724" s="147" t="n"/>
      <c r="DE724" s="147" t="n"/>
      <c r="DF724" s="147" t="n"/>
      <c r="DG724" s="147" t="n"/>
      <c r="DH724" s="147" t="n"/>
      <c r="DI724" s="147" t="n"/>
      <c r="DJ724" s="147" t="n"/>
      <c r="DK724" s="147" t="n"/>
      <c r="DL724" s="147" t="n"/>
      <c r="DM724" s="147" t="n"/>
      <c r="DN724" s="147" t="n"/>
      <c r="DO724" s="147" t="n"/>
      <c r="DP724" s="147" t="n"/>
      <c r="DQ724" s="147" t="n"/>
      <c r="DR724" s="147" t="n"/>
      <c r="DS724" s="147" t="n"/>
      <c r="DT724" s="147" t="n"/>
      <c r="DU724" s="148" t="n"/>
      <c r="DV724" s="2" t="n"/>
      <c r="DW724" s="2" t="n"/>
      <c r="DX724" s="2" t="n"/>
      <c r="DY724" s="2" t="n"/>
      <c r="DZ724" s="2" t="n"/>
      <c r="EA724" s="2" t="n"/>
      <c r="EB724" s="2" t="n"/>
      <c r="EC724" s="2" t="n"/>
    </row>
    <row r="725" ht="6.75" customHeight="1" s="118">
      <c r="A725" s="2" t="n"/>
      <c r="B725" s="2" t="n"/>
      <c r="C725" s="2" t="n"/>
      <c r="D725" s="2" t="n"/>
      <c r="E725" s="46" t="n"/>
      <c r="F725" s="46" t="n"/>
      <c r="G725" s="46" t="n"/>
      <c r="H725" s="46" t="n"/>
      <c r="I725" s="46" t="n"/>
      <c r="J725" s="46" t="n"/>
      <c r="K725" s="46" t="n"/>
      <c r="L725" s="18" t="n"/>
      <c r="M725" s="18" t="n"/>
      <c r="N725" s="18" t="n"/>
      <c r="O725" s="5" t="n"/>
      <c r="P725" s="5" t="n"/>
      <c r="Q725" s="5" t="n"/>
      <c r="R725" s="5" t="n"/>
      <c r="S725" s="5" t="n"/>
      <c r="T725" s="5" t="n"/>
      <c r="U725" s="5" t="n"/>
      <c r="V725" s="5" t="n"/>
      <c r="W725" s="5" t="n"/>
      <c r="X725" s="5" t="n"/>
      <c r="Y725" s="5" t="n"/>
      <c r="Z725" s="5" t="n"/>
      <c r="AA725" s="5" t="n"/>
      <c r="AB725" s="5" t="n"/>
      <c r="AC725" s="5" t="n"/>
      <c r="AD725" s="5" t="n"/>
      <c r="AE725" s="5" t="n"/>
      <c r="AF725" s="5" t="n"/>
      <c r="AG725" s="5" t="n"/>
      <c r="AH725" s="5" t="n"/>
      <c r="AI725" s="5" t="n"/>
      <c r="AJ725" s="5" t="n"/>
      <c r="AK725" s="5" t="n"/>
      <c r="AL725" s="5" t="n"/>
      <c r="AM725" s="5" t="n"/>
      <c r="AN725" s="5" t="n"/>
      <c r="AO725" s="5" t="n"/>
      <c r="AP725" s="5" t="n"/>
      <c r="AQ725" s="5" t="n"/>
      <c r="AR725" s="5" t="n"/>
      <c r="AS725" s="5" t="n"/>
      <c r="AT725" s="5" t="n"/>
      <c r="AU725" s="5" t="n"/>
      <c r="AV725" s="5" t="n"/>
      <c r="AW725" s="5" t="n"/>
      <c r="AX725" s="5" t="n"/>
      <c r="AY725" s="5" t="n"/>
      <c r="AZ725" s="5" t="n"/>
      <c r="BA725" s="5" t="n"/>
      <c r="BB725" s="5" t="n"/>
      <c r="BC725" s="5" t="n"/>
      <c r="BD725" s="5" t="n"/>
      <c r="BE725" s="5" t="n"/>
      <c r="BF725" s="5" t="n"/>
      <c r="BG725" s="5" t="n"/>
      <c r="BH725" s="5" t="n"/>
      <c r="BI725" s="2" t="n"/>
      <c r="BJ725" s="2" t="n"/>
      <c r="BK725" s="2" t="n"/>
      <c r="BL725" s="2" t="n"/>
      <c r="BM725" s="2" t="n"/>
      <c r="BN725" s="2" t="n"/>
      <c r="BO725" s="2" t="n"/>
      <c r="BP725" s="2" t="n"/>
      <c r="BQ725" s="2" t="n"/>
      <c r="BR725" s="2" t="n"/>
      <c r="BS725" s="2" t="n"/>
      <c r="BT725" s="2" t="n"/>
      <c r="BU725" s="2" t="n"/>
      <c r="BV725" s="2" t="n"/>
      <c r="BW725" s="2" t="n"/>
      <c r="BX725" s="2" t="n"/>
      <c r="BY725" s="2" t="n"/>
      <c r="BZ725" s="2" t="n"/>
      <c r="CA725" s="2" t="n"/>
      <c r="CB725" s="2" t="n"/>
      <c r="CC725" s="2" t="n"/>
      <c r="CD725" s="2" t="n"/>
      <c r="CE725" s="2" t="n"/>
      <c r="CF725" s="2" t="n"/>
      <c r="CG725" s="2" t="n"/>
      <c r="CH725" s="2" t="n"/>
      <c r="CI725" s="2" t="n"/>
      <c r="CJ725" s="2" t="n"/>
      <c r="CK725" s="2" t="n"/>
      <c r="CL725" s="2" t="n"/>
      <c r="CM725" s="2" t="n"/>
      <c r="CN725" s="2" t="n"/>
      <c r="CO725" s="2" t="n"/>
      <c r="CP725" s="2" t="n"/>
      <c r="CQ725" s="2" t="n"/>
      <c r="CR725" s="2" t="n"/>
      <c r="CS725" s="2" t="n"/>
      <c r="CT725" s="2" t="n"/>
      <c r="CU725" s="2" t="n"/>
      <c r="CV725" s="2" t="n"/>
      <c r="CW725" s="2" t="n"/>
      <c r="CX725" s="2" t="n"/>
      <c r="CY725" s="2" t="n"/>
      <c r="CZ725" s="2" t="n"/>
      <c r="DA725" s="2" t="n"/>
      <c r="DB725" s="2" t="n"/>
      <c r="DC725" s="2" t="n"/>
      <c r="DD725" s="2" t="n"/>
      <c r="DE725" s="2" t="n"/>
      <c r="DF725" s="2" t="n"/>
      <c r="DG725" s="2" t="n"/>
      <c r="DH725" s="2" t="n"/>
      <c r="DI725" s="2" t="n"/>
      <c r="DJ725" s="2" t="n"/>
      <c r="DK725" s="2" t="n"/>
      <c r="DL725" s="2" t="n"/>
      <c r="DM725" s="2" t="n"/>
      <c r="DN725" s="2" t="n"/>
      <c r="DO725" s="2" t="n"/>
      <c r="DP725" s="2" t="n"/>
      <c r="DQ725" s="2" t="n"/>
      <c r="DR725" s="2" t="n"/>
      <c r="DS725" s="2" t="n"/>
      <c r="DT725" s="2" t="n"/>
      <c r="DU725" s="2" t="n"/>
      <c r="DV725" s="2" t="n"/>
      <c r="DW725" s="2" t="n"/>
      <c r="DX725" s="2" t="n"/>
      <c r="DY725" s="2" t="n"/>
      <c r="DZ725" s="2" t="n"/>
      <c r="EA725" s="2" t="n"/>
      <c r="EB725" s="2" t="n"/>
      <c r="EC725" s="2" t="n"/>
    </row>
    <row r="726" ht="6.75" customHeight="1" s="118">
      <c r="A726" s="2" t="n"/>
      <c r="B726" s="2" t="n"/>
      <c r="C726" s="2" t="n"/>
      <c r="D726" s="2" t="n"/>
      <c r="E726" s="43" t="n"/>
      <c r="F726" s="43" t="n"/>
      <c r="G726" s="43" t="n"/>
      <c r="H726" s="43" t="n"/>
      <c r="I726" s="43" t="n"/>
      <c r="J726" s="43" t="n"/>
      <c r="K726" s="43"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c r="AG726" s="2" t="n"/>
      <c r="AH726" s="2" t="n"/>
      <c r="AI726" s="2" t="n"/>
      <c r="AJ726" s="2" t="n"/>
      <c r="AK726" s="2" t="n"/>
      <c r="AL726" s="2" t="n"/>
      <c r="AM726" s="2" t="n"/>
      <c r="AN726" s="2" t="n"/>
      <c r="AO726" s="2" t="n"/>
      <c r="AP726" s="2" t="n"/>
      <c r="AQ726" s="2" t="n"/>
      <c r="AR726" s="2" t="n"/>
      <c r="AS726" s="2" t="n"/>
      <c r="AT726" s="2" t="n"/>
      <c r="AU726" s="2" t="n"/>
      <c r="AV726" s="2" t="n"/>
      <c r="AW726" s="2" t="n"/>
      <c r="AX726" s="2" t="n"/>
      <c r="AY726" s="2" t="n"/>
      <c r="AZ726" s="2" t="n"/>
      <c r="BA726" s="2" t="n"/>
      <c r="BB726" s="2" t="n"/>
      <c r="BC726" s="2" t="n"/>
      <c r="BD726" s="2" t="n"/>
      <c r="BE726" s="2" t="n"/>
      <c r="BF726" s="2" t="n"/>
      <c r="BG726" s="2" t="n"/>
      <c r="BH726" s="2" t="n"/>
      <c r="BI726" s="2" t="n"/>
      <c r="BJ726" s="2" t="n"/>
      <c r="BK726" s="2" t="n"/>
      <c r="BL726" s="2" t="n"/>
      <c r="BM726" s="2" t="n"/>
      <c r="BN726" s="2" t="n"/>
      <c r="BO726" s="2" t="n"/>
      <c r="BP726" s="2" t="n"/>
      <c r="BQ726" s="2" t="n"/>
      <c r="BR726" s="2" t="n"/>
      <c r="BS726" s="2" t="n"/>
      <c r="BT726" s="2" t="n"/>
      <c r="BU726" s="2" t="n"/>
      <c r="BV726" s="2" t="n"/>
      <c r="BW726" s="2" t="n"/>
      <c r="BX726" s="2" t="n"/>
      <c r="BY726" s="2" t="n"/>
      <c r="BZ726" s="2" t="n"/>
      <c r="CA726" s="2" t="n"/>
      <c r="CB726" s="2" t="n"/>
      <c r="CC726" s="2" t="n"/>
      <c r="CD726" s="2" t="n"/>
      <c r="CE726" s="2" t="n"/>
      <c r="CF726" s="2" t="n"/>
      <c r="CG726" s="2" t="n"/>
      <c r="CH726" s="2" t="n"/>
      <c r="CI726" s="2" t="n"/>
      <c r="CJ726" s="51" t="inlineStr">
        <is>
          <t xml:space="preserve">    (近畿高等学校統一用紙　  その２ 　  令和７年度改定)　</t>
        </is>
      </c>
      <c r="DV726" s="2" t="n"/>
      <c r="DW726" s="2" t="n"/>
      <c r="DX726" s="2" t="n"/>
      <c r="DY726" s="2" t="n"/>
      <c r="DZ726" s="2" t="n"/>
      <c r="EA726" s="2" t="n"/>
      <c r="EB726" s="2" t="n"/>
      <c r="EC726" s="2" t="n"/>
    </row>
    <row r="727" ht="6.75" customHeight="1" s="118">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c r="AQ727" s="2" t="n"/>
      <c r="AR727" s="2" t="n"/>
      <c r="AS727" s="2" t="n"/>
      <c r="AT727" s="2" t="n"/>
      <c r="AU727" s="2" t="n"/>
      <c r="AV727" s="2" t="n"/>
      <c r="AW727" s="2" t="n"/>
      <c r="AX727" s="2" t="n"/>
      <c r="AY727" s="2" t="n"/>
      <c r="AZ727" s="2" t="n"/>
      <c r="BA727" s="2" t="n"/>
      <c r="BB727" s="2" t="n"/>
      <c r="BC727" s="2" t="n"/>
      <c r="BD727" s="2" t="n"/>
      <c r="BE727" s="2" t="n"/>
      <c r="BF727" s="2" t="n"/>
      <c r="BG727" s="2" t="n"/>
      <c r="BH727" s="2" t="n"/>
      <c r="BI727" s="2" t="n"/>
      <c r="BJ727" s="2" t="n"/>
      <c r="BK727" s="2" t="n"/>
      <c r="BL727" s="2" t="n"/>
      <c r="BM727" s="2" t="n"/>
      <c r="BN727" s="2" t="n"/>
      <c r="BO727" s="2" t="n"/>
      <c r="BP727" s="2" t="n"/>
      <c r="BQ727" s="2" t="n"/>
      <c r="BR727" s="2" t="n"/>
      <c r="BS727" s="2" t="n"/>
      <c r="BT727" s="2" t="n"/>
      <c r="BU727" s="2" t="n"/>
      <c r="BV727" s="2" t="n"/>
      <c r="BW727" s="2" t="n"/>
      <c r="BX727" s="2" t="n"/>
      <c r="BY727" s="2" t="n"/>
      <c r="BZ727" s="2" t="n"/>
      <c r="CA727" s="2" t="n"/>
      <c r="CB727" s="2" t="n"/>
      <c r="CC727" s="2" t="n"/>
      <c r="CD727" s="2" t="n"/>
      <c r="CE727" s="2" t="n"/>
      <c r="CF727" s="2" t="n"/>
      <c r="CG727" s="2" t="n"/>
      <c r="CH727" s="2" t="n"/>
      <c r="CI727" s="2" t="n"/>
      <c r="DV727" s="2" t="n"/>
      <c r="DW727" s="2" t="n"/>
      <c r="DX727" s="2" t="n"/>
      <c r="DY727" s="2" t="n"/>
      <c r="DZ727" s="2" t="n"/>
      <c r="EA727" s="2" t="n"/>
      <c r="EB727" s="2" t="n"/>
      <c r="EC727" s="2" t="n"/>
    </row>
    <row r="728" ht="6.75" customHeight="1" s="118">
      <c r="A728" s="2" t="n"/>
      <c r="B728" s="2" t="n"/>
      <c r="C728" s="3" t="n"/>
      <c r="D728" s="3" t="n"/>
      <c r="E728" s="3" t="n"/>
      <c r="F728" s="3" t="n"/>
      <c r="G728" s="3" t="n"/>
      <c r="H728" s="3" t="n"/>
      <c r="I728" s="3" t="n"/>
      <c r="J728" s="3" t="n"/>
      <c r="K728" s="3" t="n"/>
      <c r="L728" s="3" t="n"/>
      <c r="M728" s="3" t="n"/>
      <c r="N728" s="3" t="n"/>
      <c r="O728" s="3" t="n"/>
      <c r="P728" s="3" t="n"/>
      <c r="Q728" s="3" t="n"/>
      <c r="R728" s="3" t="n"/>
      <c r="S728" s="3" t="n"/>
      <c r="T728" s="3" t="n"/>
      <c r="U728" s="3" t="n"/>
      <c r="V728" s="3" t="n"/>
      <c r="W728" s="3" t="n"/>
      <c r="X728" s="3" t="n"/>
      <c r="Y728" s="3" t="n"/>
      <c r="Z728" s="3" t="n"/>
      <c r="AA728" s="3" t="n"/>
      <c r="AB728" s="3" t="n"/>
      <c r="AC728" s="3" t="n"/>
      <c r="AD728" s="3" t="n"/>
      <c r="AE728" s="3" t="n"/>
      <c r="AF728" s="3" t="n"/>
      <c r="AG728" s="3" t="n"/>
      <c r="AH728" s="3" t="n"/>
      <c r="AI728" s="3" t="n"/>
      <c r="AJ728" s="3" t="n"/>
      <c r="AK728" s="3" t="n"/>
      <c r="AL728" s="3" t="n"/>
      <c r="AM728" s="3" t="n"/>
      <c r="AN728" s="3" t="n"/>
      <c r="AO728" s="3" t="n"/>
      <c r="AP728" s="3" t="n"/>
      <c r="AQ728" s="3" t="n"/>
      <c r="AR728" s="3" t="n"/>
      <c r="AS728" s="2" t="n"/>
      <c r="AT728" s="2" t="n"/>
      <c r="AU728" s="2" t="n"/>
      <c r="AV728" s="2" t="n"/>
      <c r="AW728" s="2" t="n"/>
      <c r="AX728" s="2" t="n"/>
      <c r="AY728" s="2" t="n"/>
      <c r="AZ728" s="2" t="n"/>
      <c r="BA728" s="2" t="n"/>
      <c r="BB728" s="2" t="n"/>
      <c r="BC728" s="2" t="n"/>
      <c r="BD728" s="2" t="n"/>
      <c r="BE728" s="2" t="n"/>
      <c r="BF728" s="2" t="n"/>
      <c r="BG728" s="2" t="n"/>
      <c r="BH728" s="2" t="n"/>
      <c r="BI728" s="2" t="n"/>
      <c r="BJ728" s="2" t="n"/>
      <c r="BK728" s="2" t="n"/>
      <c r="BL728" s="2" t="n"/>
      <c r="BM728" s="2" t="n"/>
      <c r="BN728" s="2" t="n"/>
      <c r="BO728" s="2" t="n"/>
      <c r="BP728" s="2" t="n"/>
      <c r="BQ728" s="2" t="n"/>
      <c r="BR728" s="2" t="n"/>
      <c r="BS728" s="2" t="n"/>
      <c r="BT728" s="2" t="n"/>
      <c r="BU728" s="2" t="n"/>
      <c r="BV728" s="2" t="n"/>
      <c r="BW728" s="2" t="n"/>
      <c r="BX728" s="2" t="n"/>
      <c r="BY728" s="2" t="n"/>
      <c r="BZ728" s="2" t="n"/>
      <c r="CA728" s="2" t="n"/>
      <c r="CB728" s="2" t="n"/>
      <c r="CC728" s="2" t="n"/>
      <c r="CD728" s="2" t="n"/>
      <c r="CE728" s="2" t="n"/>
      <c r="CF728" s="2" t="n"/>
      <c r="CG728" s="2" t="n"/>
      <c r="CH728" s="2" t="n"/>
      <c r="CI728" s="2" t="n"/>
      <c r="CJ728" s="2" t="n"/>
      <c r="CK728" s="2" t="n"/>
      <c r="CL728" s="2" t="n"/>
      <c r="CM728" s="2" t="n"/>
      <c r="CN728" s="2" t="n"/>
      <c r="CO728" s="2" t="n"/>
      <c r="CP728" s="2" t="n"/>
      <c r="CQ728" s="2" t="n"/>
      <c r="CR728" s="2" t="n"/>
      <c r="CS728" s="2" t="n"/>
      <c r="CT728" s="2" t="n"/>
      <c r="CU728" s="2" t="n"/>
      <c r="CV728" s="2" t="n"/>
      <c r="CW728" s="2" t="n"/>
      <c r="CX728" s="2" t="n"/>
      <c r="CY728" s="2" t="n"/>
      <c r="CZ728" s="2" t="n"/>
      <c r="DA728" s="2" t="n"/>
      <c r="DB728" s="2" t="n"/>
      <c r="DC728" s="2" t="n"/>
      <c r="DD728" s="2" t="n"/>
      <c r="DE728" s="2" t="n"/>
      <c r="DF728" s="2" t="n"/>
      <c r="DG728" s="2" t="n"/>
      <c r="DH728" s="2" t="n"/>
      <c r="DI728" s="2" t="n"/>
      <c r="DJ728" s="2" t="n"/>
      <c r="DK728" s="2" t="n"/>
      <c r="DL728" s="2" t="n"/>
      <c r="DM728" s="2" t="n"/>
      <c r="DN728" s="2" t="n"/>
      <c r="DO728" s="2" t="n"/>
      <c r="DP728" s="2" t="n"/>
      <c r="DQ728" s="2" t="n"/>
      <c r="DR728" s="2" t="n"/>
      <c r="DS728" s="2" t="n"/>
      <c r="DT728" s="2" t="n"/>
      <c r="DU728" s="2" t="n"/>
      <c r="DV728" s="2" t="n"/>
      <c r="DW728" s="2" t="n"/>
      <c r="DX728" s="2" t="n"/>
      <c r="DY728" s="2" t="n"/>
      <c r="DZ728" s="2" t="n"/>
      <c r="EA728" s="2" t="n"/>
      <c r="EB728" s="2" t="n"/>
      <c r="EC728" s="2" t="n"/>
    </row>
    <row r="729" ht="6.75" customHeight="1" s="118">
      <c r="A729" s="2" t="n"/>
      <c r="B729" s="2" t="n"/>
      <c r="C729" s="3" t="n"/>
      <c r="D729" s="3" t="n"/>
      <c r="E729" s="3" t="n"/>
      <c r="F729" s="3" t="n"/>
      <c r="G729" s="3" t="n"/>
      <c r="H729" s="3" t="n"/>
      <c r="I729" s="3" t="n"/>
      <c r="J729" s="3" t="n"/>
      <c r="K729" s="3" t="n"/>
      <c r="L729" s="3" t="n"/>
      <c r="M729" s="3" t="n"/>
      <c r="N729" s="3" t="n"/>
      <c r="O729" s="3" t="n"/>
      <c r="P729" s="3" t="n"/>
      <c r="Q729" s="3" t="n"/>
      <c r="R729" s="3" t="n"/>
      <c r="S729" s="3" t="n"/>
      <c r="T729" s="3" t="n"/>
      <c r="U729" s="3" t="n"/>
      <c r="V729" s="3" t="n"/>
      <c r="W729" s="3" t="n"/>
      <c r="X729" s="3" t="n"/>
      <c r="Y729" s="3" t="n"/>
      <c r="Z729" s="3" t="n"/>
      <c r="AA729" s="3" t="n"/>
      <c r="AB729" s="3" t="n"/>
      <c r="AC729" s="3" t="n"/>
      <c r="AD729" s="3" t="n"/>
      <c r="AE729" s="3" t="n"/>
      <c r="AF729" s="3" t="n"/>
      <c r="AG729" s="3" t="n"/>
      <c r="AH729" s="3" t="n"/>
      <c r="AI729" s="3" t="n"/>
      <c r="AJ729" s="3" t="n"/>
      <c r="AK729" s="3" t="n"/>
      <c r="AL729" s="3" t="n"/>
      <c r="AM729" s="3" t="n"/>
      <c r="AN729" s="3" t="n"/>
      <c r="AO729" s="3" t="n"/>
      <c r="AP729" s="3" t="n"/>
      <c r="AQ729" s="3" t="n"/>
      <c r="AR729" s="3" t="n"/>
      <c r="AS729" s="2" t="n"/>
      <c r="AT729" s="2" t="n"/>
      <c r="AU729" s="2" t="n"/>
      <c r="AV729" s="2" t="n"/>
      <c r="AW729" s="2" t="n"/>
      <c r="AX729" s="2" t="n"/>
      <c r="AY729" s="2" t="n"/>
      <c r="AZ729" s="2" t="n"/>
      <c r="BA729" s="2" t="n"/>
      <c r="BB729" s="2" t="n"/>
      <c r="BC729" s="2" t="n"/>
      <c r="BD729" s="2" t="n"/>
      <c r="BE729" s="2" t="n"/>
      <c r="BF729" s="2" t="n"/>
      <c r="BG729" s="2" t="n"/>
      <c r="BH729" s="2" t="n"/>
      <c r="BI729" s="2" t="n"/>
      <c r="BJ729" s="2" t="n"/>
      <c r="BK729" s="2" t="n"/>
      <c r="BL729" s="2" t="n"/>
      <c r="BM729" s="2" t="n"/>
      <c r="BN729" s="2" t="n"/>
      <c r="BO729" s="2" t="n"/>
      <c r="BP729" s="2" t="n"/>
      <c r="BQ729" s="2" t="n"/>
      <c r="BR729" s="2" t="n"/>
      <c r="BS729" s="2" t="n"/>
      <c r="BT729" s="2" t="n"/>
      <c r="BU729" s="2" t="n"/>
      <c r="BV729" s="2" t="n"/>
      <c r="BW729" s="2" t="n"/>
      <c r="BX729" s="2" t="n"/>
      <c r="BY729" s="2" t="n"/>
      <c r="BZ729" s="2" t="n"/>
      <c r="CA729" s="2" t="n"/>
      <c r="CB729" s="2" t="n"/>
      <c r="CC729" s="2" t="n"/>
      <c r="CD729" s="2" t="n"/>
      <c r="CE729" s="2" t="n"/>
      <c r="CF729" s="2" t="n"/>
      <c r="CG729" s="2" t="n"/>
      <c r="CH729" s="2" t="n"/>
      <c r="CI729" s="2" t="n"/>
      <c r="CJ729" s="2" t="n"/>
      <c r="CK729" s="2" t="n"/>
      <c r="CL729" s="2" t="n"/>
      <c r="CM729" s="2" t="n"/>
      <c r="CN729" s="2" t="n"/>
      <c r="CO729" s="2" t="n"/>
      <c r="CP729" s="2" t="n"/>
      <c r="CQ729" s="2" t="n"/>
      <c r="CR729" s="2" t="n"/>
      <c r="CS729" s="2" t="n"/>
      <c r="CT729" s="2" t="n"/>
      <c r="CU729" s="2" t="n"/>
      <c r="CV729" s="2" t="n"/>
      <c r="CW729" s="2" t="n"/>
      <c r="CX729" s="2" t="n"/>
      <c r="CY729" s="2" t="n"/>
      <c r="CZ729" s="2" t="n"/>
      <c r="DA729" s="2" t="n"/>
      <c r="DB729" s="2" t="n"/>
      <c r="DC729" s="2" t="n"/>
      <c r="DD729" s="2" t="n"/>
      <c r="DE729" s="2" t="n"/>
      <c r="DF729" s="2" t="n"/>
      <c r="DG729" s="2" t="n"/>
      <c r="DH729" s="2" t="n"/>
      <c r="DI729" s="2" t="n"/>
      <c r="DJ729" s="2" t="n"/>
      <c r="DK729" s="2" t="n"/>
      <c r="DL729" s="2" t="n"/>
      <c r="DM729" s="2" t="n"/>
      <c r="DN729" s="2" t="n"/>
      <c r="DO729" s="2" t="n"/>
      <c r="DP729" s="2" t="n"/>
      <c r="DQ729" s="2" t="n"/>
      <c r="DR729" s="2" t="n"/>
      <c r="DS729" s="2" t="n"/>
      <c r="DT729" s="2" t="n"/>
      <c r="DU729" s="2" t="n"/>
      <c r="DV729" s="2" t="n"/>
      <c r="DW729" s="2" t="n"/>
      <c r="DX729" s="2" t="n"/>
      <c r="DY729" s="2" t="n"/>
      <c r="DZ729" s="2" t="n"/>
      <c r="EA729" s="2" t="n"/>
      <c r="EB729" s="2" t="n"/>
      <c r="EC729" s="2" t="n"/>
    </row>
    <row r="730" ht="6.75" customHeight="1" s="118">
      <c r="A730" s="2" t="n"/>
      <c r="B730" s="2" t="n"/>
      <c r="C730" s="3" t="n"/>
      <c r="D730" s="3" t="n"/>
      <c r="E730" s="3" t="n"/>
      <c r="F730" s="3" t="n"/>
      <c r="G730" s="3" t="n"/>
      <c r="H730" s="3" t="n"/>
      <c r="I730" s="3" t="n"/>
      <c r="J730" s="3" t="n"/>
      <c r="K730" s="3" t="n"/>
      <c r="L730" s="3" t="n"/>
      <c r="M730" s="3" t="n"/>
      <c r="N730" s="3" t="n"/>
      <c r="O730" s="3" t="n"/>
      <c r="P730" s="3" t="n"/>
      <c r="Q730" s="3" t="n"/>
      <c r="R730" s="3" t="n"/>
      <c r="S730" s="3" t="n"/>
      <c r="T730" s="3" t="n"/>
      <c r="U730" s="3" t="n"/>
      <c r="V730" s="3" t="n"/>
      <c r="W730" s="3" t="n"/>
      <c r="X730" s="3" t="n"/>
      <c r="Y730" s="3" t="n"/>
      <c r="Z730" s="3" t="n"/>
      <c r="AA730" s="3" t="n"/>
      <c r="AB730" s="3" t="n"/>
      <c r="AC730" s="3" t="n"/>
      <c r="AD730" s="3" t="n"/>
      <c r="AE730" s="3" t="n"/>
      <c r="AF730" s="3" t="n"/>
      <c r="AG730" s="3" t="n"/>
      <c r="AH730" s="3" t="n"/>
      <c r="AI730" s="3" t="n"/>
      <c r="AJ730" s="3" t="n"/>
      <c r="AK730" s="3" t="n"/>
      <c r="AL730" s="3" t="n"/>
      <c r="AM730" s="3" t="n"/>
      <c r="AN730" s="3" t="n"/>
      <c r="AO730" s="3" t="n"/>
      <c r="AP730" s="3" t="n"/>
      <c r="AQ730" s="3" t="n"/>
      <c r="AR730" s="3" t="n"/>
      <c r="AS730" s="2" t="n"/>
      <c r="AT730" s="2" t="n"/>
      <c r="AU730" s="2" t="n"/>
      <c r="AV730" s="2" t="n"/>
      <c r="AW730" s="2" t="n"/>
      <c r="AX730" s="2" t="n"/>
      <c r="AY730" s="2" t="n"/>
      <c r="AZ730" s="2" t="n"/>
      <c r="BA730" s="2" t="n"/>
      <c r="BB730" s="2" t="n"/>
      <c r="BC730" s="2" t="n"/>
      <c r="BD730" s="2" t="n"/>
      <c r="BE730" s="2" t="n"/>
      <c r="BF730" s="2" t="n"/>
      <c r="BG730" s="2" t="n"/>
      <c r="BH730" s="2" t="n"/>
      <c r="BI730" s="2" t="n"/>
      <c r="BJ730" s="2" t="n"/>
      <c r="BK730" s="2" t="n"/>
      <c r="BL730" s="2" t="n"/>
      <c r="BM730" s="2" t="n"/>
      <c r="BN730" s="2" t="n"/>
      <c r="BO730" s="2" t="n"/>
      <c r="BP730" s="2" t="n"/>
      <c r="BQ730" s="2" t="n"/>
      <c r="BR730" s="2" t="n"/>
      <c r="BS730" s="2" t="n"/>
      <c r="BT730" s="2" t="n"/>
      <c r="BU730" s="2" t="n"/>
      <c r="BV730" s="2" t="n"/>
      <c r="BW730" s="2" t="n"/>
      <c r="BX730" s="2" t="n"/>
      <c r="BY730" s="2" t="n"/>
      <c r="BZ730" s="2" t="n"/>
      <c r="CA730" s="2" t="n"/>
      <c r="CB730" s="2" t="n"/>
      <c r="CC730" s="2" t="n"/>
      <c r="CD730" s="2" t="n"/>
      <c r="CE730" s="2" t="n"/>
      <c r="CF730" s="2" t="n"/>
      <c r="CG730" s="2" t="n"/>
      <c r="CH730" s="2" t="n"/>
      <c r="CI730" s="2" t="n"/>
      <c r="CJ730" s="2" t="n"/>
      <c r="CK730" s="2" t="n"/>
      <c r="CL730" s="2" t="n"/>
      <c r="CM730" s="2" t="n"/>
      <c r="CN730" s="2" t="n"/>
      <c r="CO730" s="2" t="n"/>
      <c r="CP730" s="2" t="n"/>
      <c r="CQ730" s="2" t="n"/>
      <c r="CR730" s="2" t="n"/>
      <c r="CS730" s="2" t="n"/>
      <c r="CT730" s="2" t="n"/>
      <c r="CU730" s="2" t="n"/>
      <c r="CV730" s="2" t="n"/>
      <c r="CW730" s="2" t="n"/>
      <c r="CX730" s="2" t="n"/>
      <c r="CY730" s="2" t="n"/>
      <c r="CZ730" s="2" t="n"/>
      <c r="DA730" s="2" t="n"/>
      <c r="DB730" s="2" t="n"/>
      <c r="DC730" s="2" t="n"/>
      <c r="DD730" s="2" t="n"/>
      <c r="DE730" s="2" t="n"/>
      <c r="DF730" s="2" t="n"/>
      <c r="DG730" s="2" t="n"/>
      <c r="DH730" s="2" t="n"/>
      <c r="DI730" s="2" t="n"/>
      <c r="DJ730" s="2" t="n"/>
      <c r="DK730" s="2" t="n"/>
      <c r="DL730" s="2" t="n"/>
      <c r="DM730" s="2" t="n"/>
      <c r="DN730" s="2" t="n"/>
      <c r="DO730" s="2" t="n"/>
      <c r="DP730" s="2" t="n"/>
      <c r="DQ730" s="2" t="n"/>
      <c r="DR730" s="2" t="n"/>
      <c r="DS730" s="2" t="n"/>
      <c r="DT730" s="2" t="n"/>
      <c r="DU730" s="2" t="n"/>
      <c r="DV730" s="2" t="n"/>
      <c r="DW730" s="2" t="n"/>
      <c r="DX730" s="2" t="n"/>
      <c r="DY730" s="2" t="n"/>
      <c r="DZ730" s="2" t="n"/>
      <c r="EA730" s="2" t="n"/>
      <c r="EB730" s="2" t="n"/>
      <c r="EC730" s="2" t="n"/>
    </row>
    <row r="731" ht="6.75" customHeight="1" s="118">
      <c r="A731" s="2" t="n"/>
      <c r="B731" s="2" t="n"/>
      <c r="C731" s="3" t="n"/>
      <c r="D731" s="3" t="n"/>
      <c r="E731" s="3" t="n"/>
      <c r="F731" s="3" t="n"/>
      <c r="G731" s="3" t="n"/>
      <c r="H731" s="3" t="n"/>
      <c r="I731" s="3" t="n"/>
      <c r="J731" s="114" t="inlineStr">
        <is>
          <t xml:space="preserve">  履 　   歴　    書</t>
        </is>
      </c>
      <c r="AN731" s="3" t="n"/>
      <c r="AO731" s="3" t="n"/>
      <c r="AP731" s="3" t="n"/>
      <c r="AQ731" s="3" t="n"/>
      <c r="AR731" s="3" t="n"/>
      <c r="AS731" s="2" t="n"/>
      <c r="AT731" s="2" t="n"/>
      <c r="AU731" s="2" t="n"/>
      <c r="AV731" s="2" t="n"/>
      <c r="AW731" s="2" t="n"/>
      <c r="AX731" s="2" t="n"/>
      <c r="AY731" s="2" t="n"/>
      <c r="AZ731" s="2" t="n"/>
      <c r="BA731" s="2" t="n"/>
      <c r="BB731" s="2" t="n"/>
      <c r="BC731" s="2" t="n"/>
      <c r="BD731" s="2" t="n"/>
      <c r="BE731" s="2" t="n"/>
      <c r="BF731" s="2" t="n"/>
      <c r="BG731" s="2" t="n"/>
      <c r="BH731" s="2" t="n"/>
      <c r="BI731" s="2" t="n"/>
      <c r="BJ731" s="2" t="n"/>
      <c r="BK731" s="2" t="n"/>
      <c r="BL731" s="2" t="n"/>
      <c r="BM731" s="2" t="n"/>
      <c r="BN731" s="2" t="n"/>
      <c r="BO731" s="2" t="n"/>
      <c r="BP731" s="2" t="n"/>
      <c r="BQ731" s="2" t="n"/>
      <c r="BR731" s="2" t="n"/>
      <c r="BS731" s="2" t="n"/>
      <c r="BT731" s="2" t="n"/>
      <c r="BU731" s="2" t="n"/>
      <c r="BV731" s="2" t="n"/>
      <c r="BW731" s="2" t="n"/>
      <c r="BX731" s="2" t="n"/>
      <c r="BY731" s="2" t="n"/>
      <c r="BZ731" s="2" t="n"/>
      <c r="CA731" s="2" t="n"/>
      <c r="CB731" s="2" t="n"/>
      <c r="CC731" s="2" t="n"/>
      <c r="CD731" s="2" t="n"/>
      <c r="CE731" s="2" t="n"/>
      <c r="CF731" s="2" t="n"/>
      <c r="CG731" s="2" t="n"/>
      <c r="CH731" s="2" t="n"/>
      <c r="CI731" s="2" t="n"/>
      <c r="CJ731" s="2" t="n"/>
      <c r="CK731" s="2" t="n"/>
      <c r="CL731" s="2" t="n"/>
      <c r="CM731" s="2" t="n"/>
      <c r="CN731" s="2" t="n"/>
      <c r="CO731" s="2" t="n"/>
      <c r="CP731" s="2" t="n"/>
      <c r="CQ731" s="2" t="n"/>
      <c r="CR731" s="2" t="n"/>
      <c r="CS731" s="2" t="n"/>
      <c r="CT731" s="2" t="n"/>
      <c r="CU731" s="2" t="n"/>
      <c r="CV731" s="2" t="n"/>
      <c r="CW731" s="2" t="n"/>
      <c r="CX731" s="2" t="n"/>
      <c r="CY731" s="2" t="n"/>
      <c r="CZ731" s="2" t="n"/>
      <c r="DA731" s="2" t="n"/>
      <c r="DB731" s="2" t="n"/>
      <c r="DC731" s="2" t="n"/>
      <c r="DD731" s="2" t="n"/>
      <c r="DE731" s="2" t="n"/>
      <c r="DF731" s="2" t="n"/>
      <c r="DG731" s="2" t="n"/>
      <c r="DH731" s="2" t="n"/>
      <c r="DI731" s="2" t="n"/>
      <c r="DJ731" s="2" t="n"/>
      <c r="DK731" s="2" t="n"/>
      <c r="DL731" s="2" t="n"/>
      <c r="DM731" s="2" t="n"/>
      <c r="DN731" s="2" t="n"/>
      <c r="DO731" s="2" t="n"/>
      <c r="DP731" s="2" t="n"/>
      <c r="DQ731" s="2" t="n"/>
      <c r="DR731" s="2" t="n"/>
      <c r="DS731" s="2" t="n"/>
      <c r="DT731" s="2" t="n"/>
      <c r="DU731" s="2" t="n"/>
      <c r="DV731" s="2" t="n"/>
      <c r="DW731" s="2" t="n"/>
      <c r="DX731" s="2" t="n"/>
      <c r="DY731" s="2" t="n"/>
      <c r="DZ731" s="2" t="n"/>
      <c r="EA731" s="2" t="n"/>
      <c r="EB731" s="2" t="n"/>
      <c r="EC731" s="2" t="n"/>
    </row>
    <row r="732" ht="6.75" customHeight="1" s="118">
      <c r="A732" s="2" t="n"/>
      <c r="B732" s="2" t="n"/>
      <c r="C732" s="3" t="n"/>
      <c r="D732" s="3" t="n"/>
      <c r="E732" s="3" t="n"/>
      <c r="F732" s="3" t="n"/>
      <c r="G732" s="3" t="n"/>
      <c r="H732" s="3" t="n"/>
      <c r="I732" s="3" t="n"/>
      <c r="AN732" s="3" t="n"/>
      <c r="AO732" s="3" t="n"/>
      <c r="AP732" s="3" t="n"/>
      <c r="AQ732" s="3" t="n"/>
      <c r="AR732" s="3" t="n"/>
      <c r="AS732" s="2" t="n"/>
      <c r="AT732" s="2" t="n"/>
      <c r="AU732" s="2" t="n"/>
      <c r="AV732" s="2" t="n"/>
      <c r="AW732" s="2" t="n"/>
      <c r="AX732" s="2" t="n"/>
      <c r="AY732" s="2" t="n"/>
      <c r="AZ732" s="2" t="n"/>
      <c r="BA732" s="2" t="n"/>
      <c r="BB732" s="2" t="n"/>
      <c r="BC732" s="2" t="n"/>
      <c r="BD732" s="2" t="n"/>
      <c r="BE732" s="2" t="n"/>
      <c r="BF732" s="2" t="n"/>
      <c r="BG732" s="2" t="n"/>
      <c r="BH732" s="2" t="n"/>
      <c r="BI732" s="2" t="n"/>
      <c r="BJ732" s="2" t="n"/>
      <c r="BK732" s="2" t="n"/>
      <c r="BL732" s="2" t="n"/>
      <c r="BM732" s="2" t="n"/>
      <c r="BN732" s="2" t="n"/>
      <c r="BO732" s="2" t="n"/>
      <c r="BP732" s="2" t="n"/>
      <c r="BQ732" s="2" t="n"/>
      <c r="BR732" s="2" t="n"/>
      <c r="BS732" s="2" t="n"/>
      <c r="BT732" s="2" t="n"/>
      <c r="BU732" s="2" t="n"/>
      <c r="BV732" s="2" t="n"/>
      <c r="BW732" s="2" t="n"/>
      <c r="BX732" s="2" t="n"/>
      <c r="BY732" s="2" t="n"/>
      <c r="BZ732" s="2" t="n"/>
      <c r="CA732" s="2" t="n"/>
      <c r="CB732" s="2" t="n"/>
      <c r="CC732" s="2" t="n"/>
      <c r="CD732" s="2" t="n"/>
      <c r="CE732" s="2" t="n"/>
      <c r="CF732" s="2" t="n"/>
      <c r="CG732" s="2" t="n"/>
      <c r="CH732" s="2" t="n"/>
      <c r="CI732" s="2" t="n"/>
      <c r="CJ732" s="2" t="n"/>
      <c r="CK732" s="2" t="n"/>
      <c r="CL732" s="2" t="n"/>
      <c r="CM732" s="2" t="n"/>
      <c r="CN732" s="2" t="n"/>
      <c r="CO732" s="2" t="n"/>
      <c r="CP732" s="2" t="n"/>
      <c r="CQ732" s="2" t="n"/>
      <c r="CR732" s="2" t="n"/>
      <c r="CS732" s="2" t="n"/>
      <c r="CT732" s="2" t="n"/>
      <c r="CU732" s="2" t="n"/>
      <c r="CV732" s="2" t="n"/>
      <c r="CW732" s="2" t="n"/>
      <c r="CX732" s="2" t="n"/>
      <c r="CY732" s="2" t="n"/>
      <c r="CZ732" s="2" t="n"/>
      <c r="DA732" s="2" t="n"/>
      <c r="DB732" s="2" t="n"/>
      <c r="DC732" s="2" t="n"/>
      <c r="DD732" s="2" t="n"/>
      <c r="DE732" s="2" t="n"/>
      <c r="DF732" s="2" t="n"/>
      <c r="DG732" s="2" t="n"/>
      <c r="DH732" s="2" t="n"/>
      <c r="DI732" s="2" t="n"/>
      <c r="DJ732" s="2" t="n"/>
      <c r="DK732" s="2" t="n"/>
      <c r="DL732" s="2" t="n"/>
      <c r="DM732" s="2" t="n"/>
      <c r="DN732" s="2" t="n"/>
      <c r="DO732" s="2" t="n"/>
      <c r="DP732" s="2" t="n"/>
      <c r="DQ732" s="2" t="n"/>
      <c r="DR732" s="2" t="n"/>
      <c r="DS732" s="2" t="n"/>
      <c r="DT732" s="2" t="n"/>
      <c r="DU732" s="2" t="n"/>
      <c r="DV732" s="2" t="n"/>
      <c r="DW732" s="2" t="n"/>
      <c r="DX732" s="2" t="n"/>
      <c r="DY732" s="2" t="n"/>
      <c r="DZ732" s="2" t="n"/>
      <c r="EA732" s="2" t="n"/>
      <c r="EB732" s="2" t="n"/>
      <c r="EC732" s="2" t="n"/>
    </row>
    <row r="733" ht="4.5" customHeight="1" s="118">
      <c r="A733" s="2" t="n"/>
      <c r="B733" s="2" t="n"/>
      <c r="C733" s="2" t="n"/>
      <c r="D733" s="2" t="n"/>
      <c r="E733" s="2" t="n"/>
      <c r="F733" s="2" t="n"/>
      <c r="G733" s="2" t="n"/>
      <c r="H733" s="2" t="n"/>
      <c r="I733" s="2" t="n"/>
      <c r="AN733" s="3" t="n"/>
      <c r="AO733" s="2" t="n"/>
      <c r="AP733" s="2" t="n"/>
      <c r="AQ733" s="2" t="n"/>
      <c r="AR733" s="2" t="n"/>
      <c r="AS733" s="2" t="n"/>
      <c r="AT733" s="2" t="n"/>
      <c r="AU733" s="2" t="n"/>
      <c r="AV733" s="4" t="n"/>
      <c r="AW733" s="5" t="n"/>
      <c r="AX733" s="5" t="n"/>
      <c r="AY733" s="5" t="n"/>
      <c r="AZ733" s="5" t="n"/>
      <c r="BA733" s="5" t="n"/>
      <c r="BB733" s="5" t="n"/>
      <c r="BC733" s="5" t="n"/>
      <c r="BD733" s="5" t="n"/>
      <c r="BE733" s="5" t="n"/>
      <c r="BF733" s="5" t="n"/>
      <c r="BG733" s="5" t="n"/>
      <c r="BH733" s="5" t="n"/>
      <c r="BI733" s="6" t="n"/>
      <c r="BJ733" s="7" t="n"/>
      <c r="BK733" s="2" t="n"/>
      <c r="BL733" s="2" t="n"/>
      <c r="BM733" s="2" t="n"/>
      <c r="BN733" s="2" t="n"/>
      <c r="BO733" s="2" t="n"/>
      <c r="BP733" s="139" t="inlineStr">
        <is>
          <t xml:space="preserve">資 　格  等      </t>
        </is>
      </c>
      <c r="BQ733" s="140" t="n"/>
      <c r="BR733" s="140" t="n"/>
      <c r="BS733" s="140" t="n"/>
      <c r="BT733" s="140" t="n"/>
      <c r="BU733" s="140" t="n"/>
      <c r="BV733" s="141" t="n"/>
      <c r="BW733" s="142" t="inlineStr">
        <is>
          <t>取  得  年  月</t>
        </is>
      </c>
      <c r="BX733" s="140" t="n"/>
      <c r="BY733" s="140" t="n"/>
      <c r="BZ733" s="140" t="n"/>
      <c r="CA733" s="140" t="n"/>
      <c r="CB733" s="140" t="n"/>
      <c r="CC733" s="140" t="n"/>
      <c r="CD733" s="140" t="n"/>
      <c r="CE733" s="140" t="n"/>
      <c r="CF733" s="140" t="n"/>
      <c r="CG733" s="141" t="n"/>
      <c r="CH733" s="142" t="inlineStr">
        <is>
          <t>資       格       等       の       名       称</t>
        </is>
      </c>
      <c r="CI733" s="140" t="n"/>
      <c r="CJ733" s="140" t="n"/>
      <c r="CK733" s="140" t="n"/>
      <c r="CL733" s="140" t="n"/>
      <c r="CM733" s="140" t="n"/>
      <c r="CN733" s="140" t="n"/>
      <c r="CO733" s="140" t="n"/>
      <c r="CP733" s="140" t="n"/>
      <c r="CQ733" s="140" t="n"/>
      <c r="CR733" s="140" t="n"/>
      <c r="CS733" s="140" t="n"/>
      <c r="CT733" s="140" t="n"/>
      <c r="CU733" s="140" t="n"/>
      <c r="CV733" s="140" t="n"/>
      <c r="CW733" s="140" t="n"/>
      <c r="CX733" s="140" t="n"/>
      <c r="CY733" s="140" t="n"/>
      <c r="CZ733" s="140" t="n"/>
      <c r="DA733" s="140" t="n"/>
      <c r="DB733" s="140" t="n"/>
      <c r="DC733" s="140" t="n"/>
      <c r="DD733" s="140" t="n"/>
      <c r="DE733" s="140" t="n"/>
      <c r="DF733" s="140" t="n"/>
      <c r="DG733" s="140" t="n"/>
      <c r="DH733" s="140" t="n"/>
      <c r="DI733" s="140" t="n"/>
      <c r="DJ733" s="140" t="n"/>
      <c r="DK733" s="140" t="n"/>
      <c r="DL733" s="140" t="n"/>
      <c r="DM733" s="140" t="n"/>
      <c r="DN733" s="140" t="n"/>
      <c r="DO733" s="140" t="n"/>
      <c r="DP733" s="140" t="n"/>
      <c r="DQ733" s="140" t="n"/>
      <c r="DR733" s="140" t="n"/>
      <c r="DS733" s="140" t="n"/>
      <c r="DT733" s="140" t="n"/>
      <c r="DU733" s="141" t="n"/>
      <c r="DV733" s="2" t="n"/>
      <c r="DW733" s="2" t="n"/>
      <c r="DX733" s="2" t="n"/>
      <c r="DY733" s="2" t="n"/>
      <c r="DZ733" s="2" t="n"/>
      <c r="EA733" s="2" t="n"/>
      <c r="EB733" s="2" t="n"/>
      <c r="EC733" s="2" t="n"/>
    </row>
    <row r="734" ht="6.75" customHeight="1" s="118">
      <c r="A734" s="2" t="n"/>
      <c r="B734" s="2" t="n"/>
      <c r="C734" s="2" t="n"/>
      <c r="D734" s="2" t="n"/>
      <c r="E734" s="2" t="n"/>
      <c r="F734" s="2" t="n"/>
      <c r="G734" s="2" t="n"/>
      <c r="H734" s="2" t="n"/>
      <c r="I734" s="2" t="n"/>
      <c r="AN734" s="3" t="n"/>
      <c r="AO734" s="2" t="n"/>
      <c r="AP734" s="2" t="n"/>
      <c r="AQ734" s="2" t="n"/>
      <c r="AR734" s="2" t="n"/>
      <c r="AS734" s="2" t="n"/>
      <c r="AT734" s="2" t="n"/>
      <c r="AU734" s="2" t="n"/>
      <c r="AV734" s="7" t="n"/>
      <c r="AW734" s="2" t="n"/>
      <c r="AX734" s="2" t="n"/>
      <c r="AY734" s="2" t="n"/>
      <c r="AZ734" s="2" t="n"/>
      <c r="BA734" s="2" t="n"/>
      <c r="BB734" s="2" t="n"/>
      <c r="BC734" s="2" t="n"/>
      <c r="BD734" s="2" t="n"/>
      <c r="BE734" s="2" t="n"/>
      <c r="BF734" s="2" t="n"/>
      <c r="BG734" s="2" t="n"/>
      <c r="BH734" s="2" t="n"/>
      <c r="BI734" s="8" t="n"/>
      <c r="BJ734" s="7" t="n"/>
      <c r="BK734" s="2" t="n"/>
      <c r="BL734" s="2" t="n"/>
      <c r="BM734" s="2" t="n"/>
      <c r="BN734" s="2" t="n"/>
      <c r="BO734" s="2" t="n"/>
      <c r="BP734" s="143" t="n"/>
      <c r="BV734" s="144" t="n"/>
      <c r="BW734" s="143" t="n"/>
      <c r="CG734" s="144" t="n"/>
      <c r="CH734" s="143" t="n"/>
      <c r="DU734" s="144" t="n"/>
      <c r="DV734" s="2" t="n"/>
      <c r="DW734" s="2" t="n"/>
      <c r="DX734" s="2" t="n"/>
      <c r="DY734" s="2" t="n"/>
      <c r="DZ734" s="2" t="n"/>
      <c r="EA734" s="2" t="n"/>
      <c r="EB734" s="2" t="n"/>
      <c r="EC734" s="2" t="n"/>
    </row>
    <row r="735" ht="6.75" customHeight="1" s="118">
      <c r="A735" s="2" t="n"/>
      <c r="B735" s="2" t="n"/>
      <c r="C735" s="2" t="n"/>
      <c r="D735" s="2" t="n"/>
      <c r="E735" s="2" t="n"/>
      <c r="F735" s="2" t="n"/>
      <c r="G735" s="2" t="n"/>
      <c r="H735" s="2" t="n"/>
      <c r="I735" s="2" t="n"/>
      <c r="J735" s="2" t="n"/>
      <c r="K735" s="2" t="n"/>
      <c r="L735" s="2" t="n"/>
      <c r="M735" s="2" t="n"/>
      <c r="N735" s="3" t="n"/>
      <c r="O735" s="3" t="n"/>
      <c r="P735" s="3" t="n"/>
      <c r="Q735" s="3" t="n"/>
      <c r="R735" s="3" t="n"/>
      <c r="S735" s="3" t="n"/>
      <c r="T735" s="3" t="n"/>
      <c r="U735" s="3" t="n"/>
      <c r="V735" s="3" t="n"/>
      <c r="W735" s="3" t="n"/>
      <c r="X735" s="3" t="n"/>
      <c r="Y735" s="3" t="n"/>
      <c r="Z735" s="3" t="n"/>
      <c r="AA735" s="3" t="n"/>
      <c r="AB735" s="3" t="n"/>
      <c r="AC735" s="3" t="n"/>
      <c r="AD735" s="3" t="n"/>
      <c r="AE735" s="3" t="n"/>
      <c r="AF735" s="3" t="n"/>
      <c r="AG735" s="3" t="n"/>
      <c r="AH735" s="3" t="n"/>
      <c r="AI735" s="3" t="n"/>
      <c r="AJ735" s="3" t="n"/>
      <c r="AK735" s="3" t="n"/>
      <c r="AL735" s="3" t="n"/>
      <c r="AM735" s="3" t="n"/>
      <c r="AN735" s="2" t="n"/>
      <c r="AO735" s="2" t="n"/>
      <c r="AP735" s="2" t="n"/>
      <c r="AQ735" s="2" t="n"/>
      <c r="AR735" s="2" t="n"/>
      <c r="AS735" s="2" t="n"/>
      <c r="AT735" s="2" t="n"/>
      <c r="AU735" s="2" t="n"/>
      <c r="AV735" s="7" t="n"/>
      <c r="AW735" s="2" t="n"/>
      <c r="AX735" s="2" t="n"/>
      <c r="AY735" s="2" t="n"/>
      <c r="AZ735" s="2" t="n"/>
      <c r="BA735" s="2" t="n"/>
      <c r="BB735" s="2" t="n"/>
      <c r="BC735" s="2" t="n"/>
      <c r="BD735" s="2" t="n"/>
      <c r="BE735" s="2" t="n"/>
      <c r="BF735" s="2" t="n"/>
      <c r="BG735" s="2" t="n"/>
      <c r="BH735" s="2" t="n"/>
      <c r="BI735" s="8" t="n"/>
      <c r="BJ735" s="7" t="n"/>
      <c r="BK735" s="2" t="n"/>
      <c r="BL735" s="2" t="n"/>
      <c r="BM735" s="2" t="n"/>
      <c r="BN735" s="2" t="n"/>
      <c r="BO735" s="2" t="n"/>
      <c r="BP735" s="143" t="n"/>
      <c r="BV735" s="144" t="n"/>
      <c r="BW735" s="143" t="n"/>
      <c r="CG735" s="144" t="n"/>
      <c r="CH735" s="143" t="n"/>
      <c r="DU735" s="144" t="n"/>
      <c r="DV735" s="2" t="n"/>
      <c r="DW735" s="2" t="n"/>
      <c r="DX735" s="2" t="n"/>
      <c r="DY735" s="2" t="n"/>
      <c r="DZ735" s="2" t="n"/>
      <c r="EA735" s="2" t="n"/>
      <c r="EB735" s="2" t="n"/>
      <c r="EC735" s="2" t="n"/>
    </row>
    <row r="736" ht="6.75" customHeight="1" s="118">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95" t="inlineStr">
        <is>
          <t>令和</t>
        </is>
      </c>
      <c r="AD736" s="145">
        <f>IF(N(設定!$B$3)=0,"",YEAR(設定!$B$3)-2018)</f>
        <v/>
      </c>
      <c r="AG736" s="95" t="inlineStr">
        <is>
          <t>年</t>
        </is>
      </c>
      <c r="AI736" s="145">
        <f>IF(N(設定!$B$3)=0,"",MONTH(設定!$B$3))</f>
        <v/>
      </c>
      <c r="AL736" s="95" t="inlineStr">
        <is>
          <t>月</t>
        </is>
      </c>
      <c r="AN736" s="145">
        <f>IF(N(設定!$B$3)=0,"",DAY(設定!$B$3))</f>
        <v/>
      </c>
      <c r="AP736" s="95" t="inlineStr">
        <is>
          <t>日現在</t>
        </is>
      </c>
      <c r="AU736" s="12" t="n"/>
      <c r="AV736" s="7" t="n"/>
      <c r="AW736" s="2" t="n"/>
      <c r="AX736" s="2" t="n"/>
      <c r="AY736" s="2" t="n"/>
      <c r="AZ736" s="2" t="n"/>
      <c r="BA736" s="2" t="n"/>
      <c r="BB736" s="2" t="n"/>
      <c r="BC736" s="2" t="n"/>
      <c r="BD736" s="2" t="n"/>
      <c r="BE736" s="2" t="n"/>
      <c r="BF736" s="2" t="n"/>
      <c r="BG736" s="2" t="n"/>
      <c r="BH736" s="2" t="n"/>
      <c r="BI736" s="8" t="n"/>
      <c r="BJ736" s="7" t="n"/>
      <c r="BK736" s="2" t="n"/>
      <c r="BL736" s="2" t="n"/>
      <c r="BM736" s="2" t="n"/>
      <c r="BN736" s="2" t="n"/>
      <c r="BO736" s="2" t="n"/>
      <c r="BP736" s="143" t="n"/>
      <c r="BV736" s="144" t="n"/>
      <c r="BW736" s="146" t="n"/>
      <c r="BX736" s="147" t="n"/>
      <c r="BY736" s="147" t="n"/>
      <c r="BZ736" s="147" t="n"/>
      <c r="CA736" s="147" t="n"/>
      <c r="CB736" s="147" t="n"/>
      <c r="CC736" s="147" t="n"/>
      <c r="CD736" s="147" t="n"/>
      <c r="CE736" s="147" t="n"/>
      <c r="CF736" s="147" t="n"/>
      <c r="CG736" s="148" t="n"/>
      <c r="CH736" s="146" t="n"/>
      <c r="CI736" s="147" t="n"/>
      <c r="CJ736" s="147" t="n"/>
      <c r="CK736" s="147" t="n"/>
      <c r="CL736" s="147" t="n"/>
      <c r="CM736" s="147" t="n"/>
      <c r="CN736" s="147" t="n"/>
      <c r="CO736" s="147" t="n"/>
      <c r="CP736" s="147" t="n"/>
      <c r="CQ736" s="147" t="n"/>
      <c r="CR736" s="147" t="n"/>
      <c r="CS736" s="147" t="n"/>
      <c r="CT736" s="147" t="n"/>
      <c r="CU736" s="147" t="n"/>
      <c r="CV736" s="147" t="n"/>
      <c r="CW736" s="147" t="n"/>
      <c r="CX736" s="147" t="n"/>
      <c r="CY736" s="147" t="n"/>
      <c r="CZ736" s="147" t="n"/>
      <c r="DA736" s="147" t="n"/>
      <c r="DB736" s="147" t="n"/>
      <c r="DC736" s="147" t="n"/>
      <c r="DD736" s="147" t="n"/>
      <c r="DE736" s="147" t="n"/>
      <c r="DF736" s="147" t="n"/>
      <c r="DG736" s="147" t="n"/>
      <c r="DH736" s="147" t="n"/>
      <c r="DI736" s="147" t="n"/>
      <c r="DJ736" s="147" t="n"/>
      <c r="DK736" s="147" t="n"/>
      <c r="DL736" s="147" t="n"/>
      <c r="DM736" s="147" t="n"/>
      <c r="DN736" s="147" t="n"/>
      <c r="DO736" s="147" t="n"/>
      <c r="DP736" s="147" t="n"/>
      <c r="DQ736" s="147" t="n"/>
      <c r="DR736" s="147" t="n"/>
      <c r="DS736" s="147" t="n"/>
      <c r="DT736" s="147" t="n"/>
      <c r="DU736" s="148" t="n"/>
      <c r="DV736" s="2" t="n"/>
      <c r="DW736" s="2" t="n"/>
      <c r="DX736" s="2" t="n"/>
      <c r="DY736" s="2" t="n"/>
      <c r="DZ736" s="2" t="n"/>
      <c r="EA736" s="2" t="n"/>
      <c r="EB736" s="2" t="n"/>
      <c r="EC736" s="2" t="n"/>
    </row>
    <row r="737" ht="6.75" customHeight="1" s="118">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AU737" s="12" t="n"/>
      <c r="AV737" s="7" t="n"/>
      <c r="AW737" s="48" t="inlineStr">
        <is>
          <t>写真をはる位置</t>
        </is>
      </c>
      <c r="BI737" s="8" t="n"/>
      <c r="BJ737" s="7" t="n"/>
      <c r="BK737" s="2" t="n"/>
      <c r="BL737" s="2" t="n"/>
      <c r="BM737" s="2" t="n"/>
      <c r="BN737" s="2" t="n"/>
      <c r="BO737" s="2" t="n"/>
      <c r="BP737" s="143" t="n"/>
      <c r="BV737" s="144" t="n"/>
      <c r="BW737" s="149">
        <f>計算!$O$11</f>
        <v/>
      </c>
      <c r="CG737" s="144" t="n"/>
      <c r="CH737" s="150">
        <f>計算!$P$11</f>
        <v/>
      </c>
      <c r="DU737" s="144" t="n"/>
      <c r="DV737" s="2" t="n"/>
      <c r="DW737" s="2" t="n"/>
      <c r="DX737" s="2" t="n"/>
      <c r="DY737" s="2" t="n"/>
      <c r="DZ737" s="2" t="n"/>
      <c r="EA737" s="2" t="n"/>
      <c r="EB737" s="2" t="n"/>
      <c r="EC737" s="2" t="n"/>
    </row>
    <row r="738" ht="6.75" customHeight="1" s="11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147" t="n"/>
      <c r="AA738" s="147" t="n"/>
      <c r="AB738" s="147" t="n"/>
      <c r="AC738" s="147" t="n"/>
      <c r="AD738" s="147" t="n"/>
      <c r="AE738" s="147" t="n"/>
      <c r="AF738" s="147" t="n"/>
      <c r="AG738" s="147" t="n"/>
      <c r="AH738" s="147" t="n"/>
      <c r="AI738" s="147" t="n"/>
      <c r="AJ738" s="147" t="n"/>
      <c r="AK738" s="147" t="n"/>
      <c r="AL738" s="147" t="n"/>
      <c r="AM738" s="147" t="n"/>
      <c r="AN738" s="147" t="n"/>
      <c r="AO738" s="147" t="n"/>
      <c r="AP738" s="147" t="n"/>
      <c r="AQ738" s="147" t="n"/>
      <c r="AR738" s="147" t="n"/>
      <c r="AS738" s="147" t="n"/>
      <c r="AT738" s="147" t="n"/>
      <c r="AU738" s="12" t="n"/>
      <c r="AV738" s="7" t="n"/>
      <c r="BI738" s="8" t="n"/>
      <c r="BJ738" s="7" t="n"/>
      <c r="BK738" s="2" t="n"/>
      <c r="BL738" s="2" t="n"/>
      <c r="BM738" s="2" t="n"/>
      <c r="BN738" s="2" t="n"/>
      <c r="BO738" s="2" t="n"/>
      <c r="BP738" s="143" t="n"/>
      <c r="BV738" s="144" t="n"/>
      <c r="BW738" s="143" t="n"/>
      <c r="CG738" s="144" t="n"/>
      <c r="DU738" s="144" t="n"/>
      <c r="DV738" s="2" t="n"/>
      <c r="DW738" s="2" t="n"/>
      <c r="DX738" s="2" t="n"/>
      <c r="DY738" s="2" t="n"/>
      <c r="DZ738" s="2" t="n"/>
      <c r="EA738" s="2" t="n"/>
      <c r="EB738" s="2" t="n"/>
      <c r="EC738" s="2" t="n"/>
    </row>
    <row r="739" ht="6.75" customHeight="1" s="118">
      <c r="A739" s="2" t="n"/>
      <c r="B739" s="2" t="n"/>
      <c r="C739" s="2" t="n"/>
      <c r="D739" s="2" t="n"/>
      <c r="E739" s="142" t="inlineStr">
        <is>
          <t>ふ り が な</t>
        </is>
      </c>
      <c r="F739" s="140" t="n"/>
      <c r="G739" s="140" t="n"/>
      <c r="H739" s="140" t="n"/>
      <c r="I739" s="140" t="n"/>
      <c r="J739" s="140" t="n"/>
      <c r="K739" s="141" t="n"/>
      <c r="L739" s="151">
        <f>計算!$C$11</f>
        <v/>
      </c>
      <c r="M739" s="140" t="n"/>
      <c r="N739" s="140" t="n"/>
      <c r="O739" s="140" t="n"/>
      <c r="P739" s="140" t="n"/>
      <c r="Q739" s="140" t="n"/>
      <c r="R739" s="140" t="n"/>
      <c r="S739" s="140" t="n"/>
      <c r="T739" s="140" t="n"/>
      <c r="U739" s="140" t="n"/>
      <c r="V739" s="140" t="n"/>
      <c r="W739" s="140" t="n"/>
      <c r="X739" s="140" t="n"/>
      <c r="Y739" s="140" t="n"/>
      <c r="Z739" s="140" t="n"/>
      <c r="AA739" s="140" t="n"/>
      <c r="AB739" s="140" t="n"/>
      <c r="AC739" s="140" t="n"/>
      <c r="AD739" s="140" t="n"/>
      <c r="AE739" s="140" t="n"/>
      <c r="AF739" s="140" t="n"/>
      <c r="AG739" s="140" t="n"/>
      <c r="AH739" s="140" t="n"/>
      <c r="AI739" s="140" t="n"/>
      <c r="AJ739" s="140" t="n"/>
      <c r="AK739" s="140" t="n"/>
      <c r="AL739" s="140" t="n"/>
      <c r="AM739" s="140" t="n"/>
      <c r="AN739" s="140" t="n"/>
      <c r="AO739" s="140" t="n"/>
      <c r="AP739" s="140" t="n"/>
      <c r="AQ739" s="140" t="n"/>
      <c r="AR739" s="140" t="n"/>
      <c r="AS739" s="140" t="n"/>
      <c r="AT739" s="141" t="n"/>
      <c r="AU739" s="8" t="n"/>
      <c r="AV739" s="7" t="n"/>
      <c r="AW739" s="2" t="n"/>
      <c r="AX739" s="2" t="n"/>
      <c r="AY739" s="2" t="n"/>
      <c r="AZ739" s="2" t="n"/>
      <c r="BA739" s="2" t="n"/>
      <c r="BB739" s="2" t="n"/>
      <c r="BC739" s="2" t="n"/>
      <c r="BD739" s="2" t="n"/>
      <c r="BE739" s="2" t="n"/>
      <c r="BF739" s="2" t="n"/>
      <c r="BG739" s="2" t="n"/>
      <c r="BH739" s="2" t="n"/>
      <c r="BI739" s="8" t="n"/>
      <c r="BJ739" s="7" t="n"/>
      <c r="BK739" s="2" t="n"/>
      <c r="BL739" s="2" t="n"/>
      <c r="BM739" s="2" t="n"/>
      <c r="BN739" s="2" t="n"/>
      <c r="BO739" s="2" t="n"/>
      <c r="BP739" s="143" t="n"/>
      <c r="BV739" s="144" t="n"/>
      <c r="BW739" s="143" t="n"/>
      <c r="CG739" s="144" t="n"/>
      <c r="DU739" s="144" t="n"/>
      <c r="DV739" s="2" t="n"/>
      <c r="DW739" s="2" t="n"/>
      <c r="DX739" s="2" t="n"/>
      <c r="DY739" s="2" t="n"/>
      <c r="DZ739" s="2" t="n"/>
      <c r="EA739" s="2" t="n"/>
      <c r="EB739" s="2" t="n"/>
      <c r="EC739" s="2" t="n"/>
    </row>
    <row r="740" ht="6.75" customHeight="1" s="118">
      <c r="A740" s="2" t="n"/>
      <c r="B740" s="2" t="n"/>
      <c r="C740" s="2" t="n"/>
      <c r="D740" s="2" t="n"/>
      <c r="E740" s="143" t="n"/>
      <c r="K740" s="144" t="n"/>
      <c r="AT740" s="144" t="n"/>
      <c r="AU740" s="8" t="n"/>
      <c r="AV740" s="7" t="n"/>
      <c r="AW740" s="2" t="n"/>
      <c r="AX740" s="2" t="n"/>
      <c r="AY740" s="2" t="n"/>
      <c r="AZ740" s="2" t="n"/>
      <c r="BA740" s="2" t="n"/>
      <c r="BB740" s="2" t="n"/>
      <c r="BC740" s="2" t="n"/>
      <c r="BD740" s="2" t="n"/>
      <c r="BE740" s="2" t="n"/>
      <c r="BF740" s="2" t="n"/>
      <c r="BG740" s="2" t="n"/>
      <c r="BH740" s="2" t="n"/>
      <c r="BI740" s="8" t="n"/>
      <c r="BJ740" s="7" t="n"/>
      <c r="BK740" s="2" t="n"/>
      <c r="BL740" s="2" t="n"/>
      <c r="BM740" s="2" t="n"/>
      <c r="BN740" s="2" t="n"/>
      <c r="BO740" s="2" t="n"/>
      <c r="BP740" s="143" t="n"/>
      <c r="BV740" s="144" t="n"/>
      <c r="BW740" s="143" t="n"/>
      <c r="CG740" s="144" t="n"/>
      <c r="DU740" s="144" t="n"/>
      <c r="DV740" s="2" t="n"/>
      <c r="DW740" s="2" t="n"/>
      <c r="DX740" s="2" t="n"/>
      <c r="DY740" s="2" t="n"/>
      <c r="DZ740" s="2" t="n"/>
      <c r="EA740" s="2" t="n"/>
      <c r="EB740" s="2" t="n"/>
      <c r="EC740" s="2" t="n"/>
    </row>
    <row r="741" ht="6.75" customHeight="1" s="118">
      <c r="A741" s="2" t="n"/>
      <c r="B741" s="2" t="n"/>
      <c r="C741" s="2" t="n"/>
      <c r="D741" s="2" t="n"/>
      <c r="E741" s="143" t="n"/>
      <c r="K741" s="144" t="n"/>
      <c r="AT741" s="144" t="n"/>
      <c r="AU741" s="8" t="n"/>
      <c r="AV741" s="7" t="n"/>
      <c r="AW741" s="2" t="n"/>
      <c r="AX741" s="2" t="n"/>
      <c r="AY741" s="2" t="n"/>
      <c r="AZ741" s="2" t="n"/>
      <c r="BA741" s="2" t="n"/>
      <c r="BB741" s="2" t="n"/>
      <c r="BC741" s="2" t="n"/>
      <c r="BD741" s="2" t="n"/>
      <c r="BE741" s="2" t="n"/>
      <c r="BF741" s="2" t="n"/>
      <c r="BG741" s="2" t="n"/>
      <c r="BH741" s="2" t="n"/>
      <c r="BI741" s="8" t="n"/>
      <c r="BJ741" s="7" t="n"/>
      <c r="BK741" s="2" t="n"/>
      <c r="BL741" s="2" t="n"/>
      <c r="BM741" s="2" t="n"/>
      <c r="BN741" s="2" t="n"/>
      <c r="BO741" s="2" t="n"/>
      <c r="BP741" s="143" t="n"/>
      <c r="BV741" s="144" t="n"/>
      <c r="BW741" s="149">
        <f>計算!$Q$11</f>
        <v/>
      </c>
      <c r="CG741" s="144" t="n"/>
      <c r="CH741" s="150">
        <f>計算!$R$11</f>
        <v/>
      </c>
      <c r="DU741" s="144" t="n"/>
      <c r="DV741" s="2" t="n"/>
      <c r="DW741" s="2" t="n"/>
      <c r="DX741" s="2" t="n"/>
      <c r="DY741" s="2" t="n"/>
      <c r="DZ741" s="2" t="n"/>
      <c r="EA741" s="2" t="n"/>
      <c r="EB741" s="2" t="n"/>
      <c r="EC741" s="2" t="n"/>
    </row>
    <row r="742" ht="6.75" customHeight="1" s="118">
      <c r="A742" s="2" t="n"/>
      <c r="B742" s="2" t="n"/>
      <c r="C742" s="2" t="n"/>
      <c r="D742" s="2" t="n"/>
      <c r="E742" s="146" t="n"/>
      <c r="F742" s="147" t="n"/>
      <c r="G742" s="147" t="n"/>
      <c r="H742" s="147" t="n"/>
      <c r="I742" s="147" t="n"/>
      <c r="J742" s="147" t="n"/>
      <c r="K742" s="148" t="n"/>
      <c r="L742" s="147" t="n"/>
      <c r="M742" s="147" t="n"/>
      <c r="N742" s="147" t="n"/>
      <c r="O742" s="147" t="n"/>
      <c r="P742" s="147" t="n"/>
      <c r="Q742" s="147" t="n"/>
      <c r="R742" s="147" t="n"/>
      <c r="S742" s="147" t="n"/>
      <c r="T742" s="147" t="n"/>
      <c r="U742" s="147" t="n"/>
      <c r="V742" s="147" t="n"/>
      <c r="W742" s="147" t="n"/>
      <c r="X742" s="147" t="n"/>
      <c r="Y742" s="147" t="n"/>
      <c r="Z742" s="147" t="n"/>
      <c r="AA742" s="147" t="n"/>
      <c r="AB742" s="147" t="n"/>
      <c r="AC742" s="147" t="n"/>
      <c r="AD742" s="147" t="n"/>
      <c r="AE742" s="147" t="n"/>
      <c r="AF742" s="147" t="n"/>
      <c r="AG742" s="147" t="n"/>
      <c r="AH742" s="147" t="n"/>
      <c r="AI742" s="147" t="n"/>
      <c r="AJ742" s="147" t="n"/>
      <c r="AK742" s="147" t="n"/>
      <c r="AL742" s="147" t="n"/>
      <c r="AM742" s="147" t="n"/>
      <c r="AN742" s="147" t="n"/>
      <c r="AO742" s="147" t="n"/>
      <c r="AP742" s="147" t="n"/>
      <c r="AQ742" s="147" t="n"/>
      <c r="AR742" s="147" t="n"/>
      <c r="AS742" s="147" t="n"/>
      <c r="AT742" s="148" t="n"/>
      <c r="AU742" s="8" t="n"/>
      <c r="AV742" s="7" t="n"/>
      <c r="AW742" s="2" t="n"/>
      <c r="AX742" s="2" t="n"/>
      <c r="AY742" s="2" t="n"/>
      <c r="AZ742" s="2" t="n"/>
      <c r="BA742" s="2" t="n"/>
      <c r="BB742" s="2" t="n"/>
      <c r="BC742" s="2" t="n"/>
      <c r="BD742" s="2" t="n"/>
      <c r="BE742" s="2" t="n"/>
      <c r="BF742" s="2" t="n"/>
      <c r="BG742" s="2" t="n"/>
      <c r="BH742" s="2" t="n"/>
      <c r="BI742" s="8" t="n"/>
      <c r="BJ742" s="7" t="n"/>
      <c r="BK742" s="2" t="n"/>
      <c r="BL742" s="2" t="n"/>
      <c r="BM742" s="2" t="n"/>
      <c r="BN742" s="2" t="n"/>
      <c r="BO742" s="2" t="n"/>
      <c r="BP742" s="143" t="n"/>
      <c r="BV742" s="144" t="n"/>
      <c r="BW742" s="143" t="n"/>
      <c r="CG742" s="144" t="n"/>
      <c r="DU742" s="144" t="n"/>
      <c r="DV742" s="2" t="n"/>
      <c r="DW742" s="2" t="n"/>
      <c r="DX742" s="2" t="n"/>
      <c r="DY742" s="2" t="n"/>
      <c r="DZ742" s="2" t="n"/>
      <c r="EA742" s="2" t="n"/>
      <c r="EB742" s="2" t="n"/>
      <c r="EC742" s="2" t="n"/>
    </row>
    <row r="743" ht="6.75" customHeight="1" s="118">
      <c r="A743" s="2" t="n"/>
      <c r="B743" s="2" t="n"/>
      <c r="C743" s="2" t="n"/>
      <c r="D743" s="2" t="n"/>
      <c r="E743" s="152" t="inlineStr">
        <is>
          <t>名　前</t>
        </is>
      </c>
      <c r="F743" s="140" t="n"/>
      <c r="G743" s="140" t="n"/>
      <c r="H743" s="140" t="n"/>
      <c r="I743" s="140" t="n"/>
      <c r="J743" s="140" t="n"/>
      <c r="K743" s="141" t="n"/>
      <c r="L743" s="153">
        <f>計算!$B$11</f>
        <v/>
      </c>
      <c r="M743" s="140" t="n"/>
      <c r="N743" s="140" t="n"/>
      <c r="O743" s="140" t="n"/>
      <c r="P743" s="140" t="n"/>
      <c r="Q743" s="140" t="n"/>
      <c r="R743" s="140" t="n"/>
      <c r="S743" s="140" t="n"/>
      <c r="T743" s="140" t="n"/>
      <c r="U743" s="140" t="n"/>
      <c r="V743" s="140" t="n"/>
      <c r="W743" s="140" t="n"/>
      <c r="X743" s="140" t="n"/>
      <c r="Y743" s="140" t="n"/>
      <c r="Z743" s="140" t="n"/>
      <c r="AA743" s="140" t="n"/>
      <c r="AB743" s="140" t="n"/>
      <c r="AC743" s="140" t="n"/>
      <c r="AD743" s="140" t="n"/>
      <c r="AE743" s="140" t="n"/>
      <c r="AF743" s="140" t="n"/>
      <c r="AG743" s="140" t="n"/>
      <c r="AH743" s="140" t="n"/>
      <c r="AI743" s="140" t="n"/>
      <c r="AJ743" s="140" t="n"/>
      <c r="AK743" s="140" t="n"/>
      <c r="AL743" s="140" t="n"/>
      <c r="AM743" s="140" t="n"/>
      <c r="AN743" s="140" t="n"/>
      <c r="AO743" s="140" t="n"/>
      <c r="AP743" s="140" t="n"/>
      <c r="AQ743" s="140" t="n"/>
      <c r="AR743" s="140" t="n"/>
      <c r="AS743" s="140" t="n"/>
      <c r="AT743" s="141" t="n"/>
      <c r="AU743" s="8" t="n"/>
      <c r="AV743" s="7" t="n"/>
      <c r="AW743" s="2" t="n"/>
      <c r="AX743" s="2" t="n"/>
      <c r="AY743" s="2" t="n"/>
      <c r="AZ743" s="2" t="n"/>
      <c r="BA743" s="2" t="n"/>
      <c r="BB743" s="2" t="n"/>
      <c r="BC743" s="2" t="n"/>
      <c r="BD743" s="2" t="n"/>
      <c r="BE743" s="2" t="n"/>
      <c r="BF743" s="2" t="n"/>
      <c r="BG743" s="2" t="n"/>
      <c r="BH743" s="2" t="n"/>
      <c r="BI743" s="8" t="n"/>
      <c r="BJ743" s="7" t="n"/>
      <c r="BK743" s="2" t="n"/>
      <c r="BL743" s="2" t="n"/>
      <c r="BM743" s="2" t="n"/>
      <c r="BN743" s="2" t="n"/>
      <c r="BO743" s="2" t="n"/>
      <c r="BP743" s="143" t="n"/>
      <c r="BV743" s="144" t="n"/>
      <c r="BW743" s="143" t="n"/>
      <c r="CG743" s="144" t="n"/>
      <c r="DU743" s="144" t="n"/>
      <c r="DV743" s="2" t="n"/>
      <c r="DW743" s="2" t="n"/>
      <c r="DX743" s="2" t="n"/>
      <c r="DY743" s="2" t="n"/>
      <c r="DZ743" s="2" t="n"/>
      <c r="EA743" s="2" t="n"/>
      <c r="EB743" s="2" t="n"/>
      <c r="EC743" s="2" t="n"/>
    </row>
    <row r="744" ht="6.75" customHeight="1" s="118">
      <c r="A744" s="2" t="n"/>
      <c r="B744" s="2" t="n"/>
      <c r="C744" s="2" t="n"/>
      <c r="D744" s="2" t="n"/>
      <c r="E744" s="143" t="n"/>
      <c r="K744" s="144" t="n"/>
      <c r="L744" s="143" t="n"/>
      <c r="AT744" s="144" t="n"/>
      <c r="AU744" s="8" t="n"/>
      <c r="AV744" s="7" t="n"/>
      <c r="AW744" s="2" t="n"/>
      <c r="AX744" s="52" t="inlineStr">
        <is>
          <t>（30×40mm）</t>
        </is>
      </c>
      <c r="BH744" s="2" t="n"/>
      <c r="BI744" s="8" t="n"/>
      <c r="BJ744" s="7" t="n"/>
      <c r="BK744" s="2" t="n"/>
      <c r="BL744" s="2" t="n"/>
      <c r="BM744" s="2" t="n"/>
      <c r="BN744" s="2" t="n"/>
      <c r="BO744" s="2" t="n"/>
      <c r="BP744" s="143" t="n"/>
      <c r="BV744" s="144" t="n"/>
      <c r="BW744" s="143" t="n"/>
      <c r="CG744" s="144" t="n"/>
      <c r="DU744" s="144" t="n"/>
      <c r="DV744" s="2" t="n"/>
      <c r="DW744" s="2" t="n"/>
      <c r="DX744" s="2" t="n"/>
      <c r="DY744" s="2" t="n"/>
      <c r="DZ744" s="2" t="n"/>
      <c r="EA744" s="2" t="n"/>
      <c r="EB744" s="2" t="n"/>
      <c r="EC744" s="2" t="n"/>
    </row>
    <row r="745" ht="6.75" customHeight="1" s="118">
      <c r="A745" s="2" t="n"/>
      <c r="B745" s="2" t="n"/>
      <c r="C745" s="2" t="n"/>
      <c r="D745" s="2" t="n"/>
      <c r="E745" s="143" t="n"/>
      <c r="K745" s="144" t="n"/>
      <c r="L745" s="143" t="n"/>
      <c r="AT745" s="144" t="n"/>
      <c r="AU745" s="8" t="n"/>
      <c r="AV745" s="7" t="n"/>
      <c r="AW745" s="2" t="n"/>
      <c r="BH745" s="2" t="n"/>
      <c r="BI745" s="8" t="n"/>
      <c r="BJ745" s="7" t="n"/>
      <c r="BK745" s="2" t="n"/>
      <c r="BL745" s="2" t="n"/>
      <c r="BM745" s="2" t="n"/>
      <c r="BN745" s="2" t="n"/>
      <c r="BO745" s="2" t="n"/>
      <c r="BP745" s="143" t="n"/>
      <c r="BV745" s="144" t="n"/>
      <c r="BW745" s="149">
        <f>計算!$S$11</f>
        <v/>
      </c>
      <c r="CG745" s="144" t="n"/>
      <c r="CH745" s="150">
        <f>計算!$T$11</f>
        <v/>
      </c>
      <c r="DU745" s="144" t="n"/>
      <c r="DV745" s="2" t="n"/>
      <c r="DW745" s="2" t="n"/>
      <c r="DX745" s="2" t="n"/>
      <c r="DY745" s="2" t="n"/>
      <c r="DZ745" s="2" t="n"/>
      <c r="EA745" s="2" t="n"/>
      <c r="EB745" s="2" t="n"/>
      <c r="EC745" s="2" t="n"/>
    </row>
    <row r="746" ht="6.75" customHeight="1" s="118">
      <c r="A746" s="2" t="n"/>
      <c r="B746" s="2" t="n"/>
      <c r="C746" s="2" t="n"/>
      <c r="D746" s="2" t="n"/>
      <c r="E746" s="143" t="n"/>
      <c r="K746" s="144" t="n"/>
      <c r="L746" s="143" t="n"/>
      <c r="AT746" s="144" t="n"/>
      <c r="AU746" s="8" t="n"/>
      <c r="AV746" s="7" t="n"/>
      <c r="AW746" s="2" t="n"/>
      <c r="AX746" s="2" t="n"/>
      <c r="AY746" s="2" t="n"/>
      <c r="AZ746" s="2" t="n"/>
      <c r="BA746" s="2" t="n"/>
      <c r="BB746" s="2" t="n"/>
      <c r="BC746" s="2" t="n"/>
      <c r="BD746" s="2" t="n"/>
      <c r="BE746" s="2" t="n"/>
      <c r="BF746" s="2" t="n"/>
      <c r="BG746" s="2" t="n"/>
      <c r="BH746" s="2" t="n"/>
      <c r="BI746" s="8" t="n"/>
      <c r="BJ746" s="7" t="n"/>
      <c r="BK746" s="2" t="n"/>
      <c r="BL746" s="2" t="n"/>
      <c r="BM746" s="2" t="n"/>
      <c r="BN746" s="2" t="n"/>
      <c r="BO746" s="2" t="n"/>
      <c r="BP746" s="143" t="n"/>
      <c r="BV746" s="144" t="n"/>
      <c r="BW746" s="143" t="n"/>
      <c r="CG746" s="144" t="n"/>
      <c r="DU746" s="144" t="n"/>
      <c r="DV746" s="2" t="n"/>
      <c r="DW746" s="2" t="n"/>
      <c r="DX746" s="2" t="n"/>
      <c r="DY746" s="2" t="n"/>
      <c r="DZ746" s="2" t="n"/>
      <c r="EA746" s="2" t="n"/>
      <c r="EB746" s="2" t="n"/>
      <c r="EC746" s="2" t="n"/>
    </row>
    <row r="747" ht="6.75" customHeight="1" s="118">
      <c r="A747" s="2" t="n"/>
      <c r="B747" s="2" t="n"/>
      <c r="C747" s="2" t="n"/>
      <c r="D747" s="2" t="n"/>
      <c r="E747" s="143" t="n"/>
      <c r="K747" s="144" t="n"/>
      <c r="L747" s="143" t="n"/>
      <c r="AT747" s="144" t="n"/>
      <c r="AU747" s="8" t="n"/>
      <c r="AV747" s="7" t="n"/>
      <c r="AW747" s="2" t="n"/>
      <c r="AX747" s="2" t="n"/>
      <c r="AY747" s="2" t="n"/>
      <c r="AZ747" s="2" t="n"/>
      <c r="BA747" s="2" t="n"/>
      <c r="BB747" s="2" t="n"/>
      <c r="BC747" s="2" t="n"/>
      <c r="BD747" s="2" t="n"/>
      <c r="BE747" s="2" t="n"/>
      <c r="BF747" s="2" t="n"/>
      <c r="BG747" s="2" t="n"/>
      <c r="BH747" s="2" t="n"/>
      <c r="BI747" s="8" t="n"/>
      <c r="BJ747" s="7" t="n"/>
      <c r="BK747" s="2" t="n"/>
      <c r="BL747" s="2" t="n"/>
      <c r="BM747" s="2" t="n"/>
      <c r="BN747" s="2" t="n"/>
      <c r="BO747" s="2" t="n"/>
      <c r="BP747" s="143" t="n"/>
      <c r="BV747" s="144" t="n"/>
      <c r="BW747" s="143" t="n"/>
      <c r="CG747" s="144" t="n"/>
      <c r="DU747" s="144" t="n"/>
      <c r="DV747" s="2" t="n"/>
      <c r="DW747" s="2" t="n"/>
      <c r="DX747" s="2" t="n"/>
      <c r="DY747" s="2" t="n"/>
      <c r="DZ747" s="2" t="n"/>
      <c r="EA747" s="2" t="n"/>
      <c r="EB747" s="2" t="n"/>
      <c r="EC747" s="2" t="n"/>
    </row>
    <row r="748" ht="4.5" customHeight="1" s="118">
      <c r="A748" s="2" t="n"/>
      <c r="B748" s="2" t="n"/>
      <c r="C748" s="2" t="n"/>
      <c r="D748" s="2" t="n"/>
      <c r="E748" s="146" t="n"/>
      <c r="F748" s="147" t="n"/>
      <c r="G748" s="147" t="n"/>
      <c r="H748" s="147" t="n"/>
      <c r="I748" s="147" t="n"/>
      <c r="J748" s="147" t="n"/>
      <c r="K748" s="148" t="n"/>
      <c r="L748" s="146" t="n"/>
      <c r="M748" s="147" t="n"/>
      <c r="N748" s="147" t="n"/>
      <c r="O748" s="147" t="n"/>
      <c r="P748" s="147" t="n"/>
      <c r="Q748" s="147" t="n"/>
      <c r="R748" s="147" t="n"/>
      <c r="S748" s="147" t="n"/>
      <c r="T748" s="147" t="n"/>
      <c r="U748" s="147" t="n"/>
      <c r="V748" s="147" t="n"/>
      <c r="W748" s="147" t="n"/>
      <c r="X748" s="147" t="n"/>
      <c r="Y748" s="147" t="n"/>
      <c r="Z748" s="147" t="n"/>
      <c r="AA748" s="147" t="n"/>
      <c r="AB748" s="147" t="n"/>
      <c r="AC748" s="147" t="n"/>
      <c r="AD748" s="147" t="n"/>
      <c r="AE748" s="147" t="n"/>
      <c r="AF748" s="147" t="n"/>
      <c r="AG748" s="147" t="n"/>
      <c r="AH748" s="147" t="n"/>
      <c r="AI748" s="147" t="n"/>
      <c r="AJ748" s="147" t="n"/>
      <c r="AK748" s="147" t="n"/>
      <c r="AL748" s="147" t="n"/>
      <c r="AM748" s="147" t="n"/>
      <c r="AN748" s="147" t="n"/>
      <c r="AO748" s="147" t="n"/>
      <c r="AP748" s="147" t="n"/>
      <c r="AQ748" s="147" t="n"/>
      <c r="AR748" s="147" t="n"/>
      <c r="AS748" s="147" t="n"/>
      <c r="AT748" s="148" t="n"/>
      <c r="AU748" s="8" t="n"/>
      <c r="AV748" s="7" t="n"/>
      <c r="AW748" s="2" t="n"/>
      <c r="AX748" s="2" t="n"/>
      <c r="AY748" s="2" t="n"/>
      <c r="AZ748" s="2" t="n"/>
      <c r="BA748" s="2" t="n"/>
      <c r="BB748" s="2" t="n"/>
      <c r="BC748" s="2" t="n"/>
      <c r="BD748" s="2" t="n"/>
      <c r="BE748" s="2" t="n"/>
      <c r="BF748" s="2" t="n"/>
      <c r="BG748" s="2" t="n"/>
      <c r="BH748" s="2" t="n"/>
      <c r="BI748" s="8" t="n"/>
      <c r="BJ748" s="7" t="n"/>
      <c r="BK748" s="2" t="n"/>
      <c r="BL748" s="2" t="n"/>
      <c r="BM748" s="2" t="n"/>
      <c r="BN748" s="2" t="n"/>
      <c r="BO748" s="2" t="n"/>
      <c r="BP748" s="143" t="n"/>
      <c r="BV748" s="144" t="n"/>
      <c r="BW748" s="143" t="n"/>
      <c r="CG748" s="144" t="n"/>
      <c r="DU748" s="144" t="n"/>
      <c r="DV748" s="2" t="n"/>
      <c r="DW748" s="2" t="n"/>
      <c r="DX748" s="2" t="n"/>
      <c r="DY748" s="2" t="n"/>
      <c r="DZ748" s="2" t="n"/>
      <c r="EA748" s="2" t="n"/>
      <c r="EB748" s="2" t="n"/>
      <c r="EC748" s="2" t="n"/>
    </row>
    <row r="749" ht="6.75" customHeight="1" s="118">
      <c r="A749" s="2" t="n"/>
      <c r="B749" s="2" t="n"/>
      <c r="C749" s="2" t="n"/>
      <c r="D749" s="2" t="n"/>
      <c r="E749" s="152" t="inlineStr">
        <is>
          <t>生年月日</t>
        </is>
      </c>
      <c r="F749" s="140" t="n"/>
      <c r="G749" s="140" t="n"/>
      <c r="H749" s="140" t="n"/>
      <c r="I749" s="140" t="n"/>
      <c r="J749" s="140" t="n"/>
      <c r="K749" s="141" t="n"/>
      <c r="L749" s="154" t="inlineStr">
        <is>
          <t>昭和 ・ 平成</t>
        </is>
      </c>
      <c r="M749" s="140" t="n"/>
      <c r="N749" s="140" t="n"/>
      <c r="O749" s="140" t="n"/>
      <c r="P749" s="140" t="n"/>
      <c r="Q749" s="140" t="n"/>
      <c r="R749" s="140" t="n"/>
      <c r="S749" s="140" t="n"/>
      <c r="T749" s="140" t="n"/>
      <c r="U749" s="140" t="n"/>
      <c r="V749" s="155">
        <f>計算!$D$11</f>
        <v/>
      </c>
      <c r="W749" s="140" t="n"/>
      <c r="X749" s="156" t="inlineStr">
        <is>
          <t>年</t>
        </is>
      </c>
      <c r="Y749" s="140" t="n"/>
      <c r="Z749" s="155">
        <f>計算!$E$11</f>
        <v/>
      </c>
      <c r="AA749" s="140" t="n"/>
      <c r="AB749" s="140" t="n"/>
      <c r="AC749" s="156" t="inlineStr">
        <is>
          <t>月</t>
        </is>
      </c>
      <c r="AD749" s="140" t="n"/>
      <c r="AE749" s="155">
        <f>計算!$F$11</f>
        <v/>
      </c>
      <c r="AF749" s="140" t="n"/>
      <c r="AG749" s="140" t="n"/>
      <c r="AH749" s="156" t="inlineStr">
        <is>
          <t>日　生 （満</t>
        </is>
      </c>
      <c r="AI749" s="140" t="n"/>
      <c r="AJ749" s="140" t="n"/>
      <c r="AK749" s="140" t="n"/>
      <c r="AL749" s="140" t="n"/>
      <c r="AM749" s="140" t="n"/>
      <c r="AN749" s="140" t="n"/>
      <c r="AO749" s="140" t="n"/>
      <c r="AP749" s="157">
        <f>計算!$G$11</f>
        <v/>
      </c>
      <c r="AQ749" s="140" t="n"/>
      <c r="AR749" s="158" t="inlineStr">
        <is>
          <t>歳）</t>
        </is>
      </c>
      <c r="AS749" s="140" t="n"/>
      <c r="AT749" s="141" t="n"/>
      <c r="AU749" s="8" t="n"/>
      <c r="AV749" s="7" t="n"/>
      <c r="AW749" s="2" t="n"/>
      <c r="AX749" s="2" t="n"/>
      <c r="AY749" s="2" t="n"/>
      <c r="AZ749" s="2" t="n"/>
      <c r="BA749" s="2" t="n"/>
      <c r="BB749" s="2" t="n"/>
      <c r="BC749" s="2" t="n"/>
      <c r="BD749" s="2" t="n"/>
      <c r="BE749" s="2" t="n"/>
      <c r="BF749" s="2" t="n"/>
      <c r="BG749" s="2" t="n"/>
      <c r="BH749" s="2" t="n"/>
      <c r="BI749" s="8" t="n"/>
      <c r="BJ749" s="7" t="n"/>
      <c r="BK749" s="2" t="n"/>
      <c r="BL749" s="2" t="n"/>
      <c r="BM749" s="2" t="n"/>
      <c r="BN749" s="2" t="n"/>
      <c r="BO749" s="2" t="n"/>
      <c r="BP749" s="143" t="n"/>
      <c r="BV749" s="144" t="n"/>
      <c r="BW749" s="149">
        <f>計算!$U$11</f>
        <v/>
      </c>
      <c r="CG749" s="144" t="n"/>
      <c r="CH749" s="150">
        <f>計算!$V$11</f>
        <v/>
      </c>
      <c r="DU749" s="144" t="n"/>
      <c r="DV749" s="2" t="n"/>
      <c r="DW749" s="2" t="n"/>
      <c r="DX749" s="2" t="n"/>
      <c r="DY749" s="2" t="n"/>
      <c r="DZ749" s="2" t="n"/>
      <c r="EA749" s="2" t="n"/>
      <c r="EB749" s="2" t="n"/>
      <c r="EC749" s="2" t="n"/>
    </row>
    <row r="750" ht="6.75" customHeight="1" s="118">
      <c r="A750" s="2" t="n"/>
      <c r="B750" s="2" t="n"/>
      <c r="C750" s="2" t="n"/>
      <c r="D750" s="2" t="n"/>
      <c r="E750" s="143" t="n"/>
      <c r="K750" s="144" t="n"/>
      <c r="L750" s="143" t="n"/>
      <c r="AT750" s="144" t="n"/>
      <c r="AU750" s="8" t="n"/>
      <c r="AV750" s="7" t="n"/>
      <c r="AW750" s="2" t="n"/>
      <c r="AX750" s="2" t="n"/>
      <c r="AY750" s="2" t="n"/>
      <c r="AZ750" s="2" t="n"/>
      <c r="BA750" s="2" t="n"/>
      <c r="BB750" s="2" t="n"/>
      <c r="BC750" s="2" t="n"/>
      <c r="BD750" s="2" t="n"/>
      <c r="BE750" s="2" t="n"/>
      <c r="BF750" s="2" t="n"/>
      <c r="BG750" s="2" t="n"/>
      <c r="BH750" s="2" t="n"/>
      <c r="BI750" s="8" t="n"/>
      <c r="BJ750" s="7" t="n"/>
      <c r="BK750" s="2" t="n"/>
      <c r="BL750" s="2" t="n"/>
      <c r="BM750" s="2" t="n"/>
      <c r="BN750" s="2" t="n"/>
      <c r="BO750" s="2" t="n"/>
      <c r="BP750" s="143" t="n"/>
      <c r="BV750" s="144" t="n"/>
      <c r="BW750" s="143" t="n"/>
      <c r="CG750" s="144" t="n"/>
      <c r="DU750" s="144" t="n"/>
      <c r="DV750" s="2" t="n"/>
      <c r="DW750" s="2" t="n"/>
      <c r="DX750" s="2" t="n"/>
      <c r="DY750" s="2" t="n"/>
      <c r="DZ750" s="2" t="n"/>
      <c r="EA750" s="2" t="n"/>
      <c r="EB750" s="2" t="n"/>
      <c r="EC750" s="2" t="n"/>
    </row>
    <row r="751" ht="6.75" customHeight="1" s="118">
      <c r="A751" s="2" t="n"/>
      <c r="B751" s="2" t="n"/>
      <c r="C751" s="2" t="n"/>
      <c r="D751" s="2" t="n"/>
      <c r="E751" s="143" t="n"/>
      <c r="K751" s="144" t="n"/>
      <c r="L751" s="143" t="n"/>
      <c r="AT751" s="144" t="n"/>
      <c r="AU751" s="8" t="n"/>
      <c r="AV751" s="16" t="n"/>
      <c r="AW751" s="14" t="n"/>
      <c r="AX751" s="14" t="n"/>
      <c r="AY751" s="14" t="n"/>
      <c r="AZ751" s="14" t="n"/>
      <c r="BA751" s="14" t="n"/>
      <c r="BB751" s="14" t="n"/>
      <c r="BC751" s="14" t="n"/>
      <c r="BD751" s="14" t="n"/>
      <c r="BE751" s="14" t="n"/>
      <c r="BF751" s="14" t="n"/>
      <c r="BG751" s="14" t="n"/>
      <c r="BH751" s="14" t="n"/>
      <c r="BI751" s="15" t="n"/>
      <c r="BJ751" s="7" t="n"/>
      <c r="BK751" s="2" t="n"/>
      <c r="BL751" s="2" t="n"/>
      <c r="BM751" s="2" t="n"/>
      <c r="BN751" s="2" t="n"/>
      <c r="BO751" s="2" t="n"/>
      <c r="BP751" s="143" t="n"/>
      <c r="BV751" s="144" t="n"/>
      <c r="BW751" s="143" t="n"/>
      <c r="CG751" s="144" t="n"/>
      <c r="DU751" s="144" t="n"/>
      <c r="DV751" s="2" t="n"/>
      <c r="DW751" s="2" t="n"/>
      <c r="DX751" s="2" t="n"/>
      <c r="DY751" s="2" t="n"/>
      <c r="DZ751" s="2" t="n"/>
      <c r="EA751" s="2" t="n"/>
      <c r="EB751" s="2" t="n"/>
      <c r="EC751" s="2" t="n"/>
    </row>
    <row r="752" ht="3.75" customHeight="1" s="118">
      <c r="A752" s="2" t="n"/>
      <c r="B752" s="2" t="n"/>
      <c r="C752" s="2" t="n"/>
      <c r="D752" s="2" t="n"/>
      <c r="E752" s="146" t="n"/>
      <c r="F752" s="147" t="n"/>
      <c r="G752" s="147" t="n"/>
      <c r="H752" s="147" t="n"/>
      <c r="I752" s="147" t="n"/>
      <c r="J752" s="147" t="n"/>
      <c r="K752" s="148" t="n"/>
      <c r="L752" s="146" t="n"/>
      <c r="M752" s="147" t="n"/>
      <c r="N752" s="147" t="n"/>
      <c r="O752" s="147" t="n"/>
      <c r="P752" s="147" t="n"/>
      <c r="Q752" s="147" t="n"/>
      <c r="R752" s="147" t="n"/>
      <c r="S752" s="147" t="n"/>
      <c r="T752" s="147" t="n"/>
      <c r="U752" s="147" t="n"/>
      <c r="X752" s="147" t="n"/>
      <c r="Y752" s="147" t="n"/>
      <c r="AC752" s="147" t="n"/>
      <c r="AD752" s="147" t="n"/>
      <c r="AH752" s="147" t="n"/>
      <c r="AI752" s="147" t="n"/>
      <c r="AJ752" s="147" t="n"/>
      <c r="AK752" s="147" t="n"/>
      <c r="AL752" s="147" t="n"/>
      <c r="AM752" s="147" t="n"/>
      <c r="AN752" s="147" t="n"/>
      <c r="AO752" s="147" t="n"/>
      <c r="AP752" s="147" t="n"/>
      <c r="AQ752" s="147" t="n"/>
      <c r="AR752" s="147" t="n"/>
      <c r="AS752" s="147" t="n"/>
      <c r="AT752" s="148" t="n"/>
      <c r="AU752" s="2" t="n"/>
      <c r="AV752" s="21" t="n"/>
      <c r="AW752" s="2" t="n"/>
      <c r="AX752" s="2" t="n"/>
      <c r="AY752" s="2" t="n"/>
      <c r="AZ752" s="2" t="n"/>
      <c r="BA752" s="2" t="n"/>
      <c r="BB752" s="2" t="n"/>
      <c r="BC752" s="2" t="n"/>
      <c r="BD752" s="2" t="n"/>
      <c r="BE752" s="2" t="n"/>
      <c r="BF752" s="2" t="n"/>
      <c r="BG752" s="2" t="n"/>
      <c r="BH752" s="2" t="n"/>
      <c r="BI752" s="2" t="n"/>
      <c r="BJ752" s="2" t="n"/>
      <c r="BK752" s="2" t="n"/>
      <c r="BL752" s="2" t="n"/>
      <c r="BM752" s="2" t="n"/>
      <c r="BN752" s="2" t="n"/>
      <c r="BO752" s="2" t="n"/>
      <c r="BP752" s="143" t="n"/>
      <c r="BV752" s="144" t="n"/>
      <c r="BW752" s="143" t="n"/>
      <c r="CG752" s="144" t="n"/>
      <c r="DU752" s="144" t="n"/>
      <c r="DV752" s="2" t="n"/>
      <c r="DW752" s="2" t="n"/>
      <c r="DX752" s="2" t="n"/>
      <c r="DY752" s="2" t="n"/>
      <c r="DZ752" s="2" t="n"/>
      <c r="EA752" s="2" t="n"/>
      <c r="EB752" s="2" t="n"/>
      <c r="EC752" s="2" t="n"/>
    </row>
    <row r="753" ht="6.75" customHeight="1" s="118">
      <c r="A753" s="2" t="n"/>
      <c r="B753" s="2" t="n"/>
      <c r="C753" s="2" t="n"/>
      <c r="D753" s="2" t="n"/>
      <c r="E753" s="159" t="inlineStr">
        <is>
          <t>ふ り が な</t>
        </is>
      </c>
      <c r="F753" s="140" t="n"/>
      <c r="G753" s="140" t="n"/>
      <c r="H753" s="140" t="n"/>
      <c r="I753" s="140" t="n"/>
      <c r="J753" s="140" t="n"/>
      <c r="K753" s="141" t="n"/>
      <c r="L753" s="160">
        <f>計算!$J$11</f>
        <v/>
      </c>
      <c r="M753" s="140" t="n"/>
      <c r="N753" s="140" t="n"/>
      <c r="O753" s="140" t="n"/>
      <c r="P753" s="140" t="n"/>
      <c r="Q753" s="140" t="n"/>
      <c r="R753" s="140" t="n"/>
      <c r="S753" s="140" t="n"/>
      <c r="T753" s="140" t="n"/>
      <c r="U753" s="140" t="n"/>
      <c r="V753" s="140" t="n"/>
      <c r="W753" s="140" t="n"/>
      <c r="X753" s="140" t="n"/>
      <c r="Y753" s="140" t="n"/>
      <c r="Z753" s="140" t="n"/>
      <c r="AA753" s="140" t="n"/>
      <c r="AB753" s="140" t="n"/>
      <c r="AC753" s="140" t="n"/>
      <c r="AD753" s="140" t="n"/>
      <c r="AE753" s="140" t="n"/>
      <c r="AF753" s="140" t="n"/>
      <c r="AG753" s="140" t="n"/>
      <c r="AH753" s="140" t="n"/>
      <c r="AI753" s="140" t="n"/>
      <c r="AJ753" s="140" t="n"/>
      <c r="AK753" s="140" t="n"/>
      <c r="AL753" s="140" t="n"/>
      <c r="AM753" s="140" t="n"/>
      <c r="AN753" s="140" t="n"/>
      <c r="AO753" s="140" t="n"/>
      <c r="AP753" s="140" t="n"/>
      <c r="AQ753" s="140" t="n"/>
      <c r="AR753" s="140" t="n"/>
      <c r="AS753" s="140" t="n"/>
      <c r="AT753" s="140" t="n"/>
      <c r="AU753" s="140" t="n"/>
      <c r="AV753" s="140" t="n"/>
      <c r="AW753" s="140" t="n"/>
      <c r="AX753" s="140" t="n"/>
      <c r="AY753" s="140" t="n"/>
      <c r="AZ753" s="140" t="n"/>
      <c r="BA753" s="140" t="n"/>
      <c r="BB753" s="140" t="n"/>
      <c r="BC753" s="140" t="n"/>
      <c r="BD753" s="140" t="n"/>
      <c r="BE753" s="140" t="n"/>
      <c r="BF753" s="140" t="n"/>
      <c r="BG753" s="140" t="n"/>
      <c r="BH753" s="140" t="n"/>
      <c r="BI753" s="141" t="n"/>
      <c r="BJ753" s="2" t="n"/>
      <c r="BK753" s="2" t="n"/>
      <c r="BL753" s="2" t="n"/>
      <c r="BM753" s="2" t="n"/>
      <c r="BN753" s="2" t="n"/>
      <c r="BO753" s="2" t="n"/>
      <c r="BP753" s="143" t="n"/>
      <c r="BV753" s="144" t="n"/>
      <c r="BW753" s="161">
        <f>計算!$W$11</f>
        <v/>
      </c>
      <c r="CG753" s="144" t="n"/>
      <c r="CH753" s="150">
        <f>計算!$X$11</f>
        <v/>
      </c>
      <c r="DU753" s="144" t="n"/>
      <c r="DV753" s="2" t="n"/>
      <c r="DW753" s="2" t="n"/>
      <c r="DX753" s="2" t="n"/>
      <c r="DY753" s="2" t="n"/>
      <c r="DZ753" s="2" t="n"/>
      <c r="EA753" s="2" t="n"/>
      <c r="EB753" s="2" t="n"/>
      <c r="EC753" s="2" t="n"/>
    </row>
    <row r="754" ht="6.75" customHeight="1" s="118">
      <c r="A754" s="2" t="n"/>
      <c r="B754" s="2" t="n"/>
      <c r="C754" s="2" t="n"/>
      <c r="D754" s="2" t="n"/>
      <c r="E754" s="143" t="n"/>
      <c r="K754" s="144" t="n"/>
      <c r="BI754" s="144" t="n"/>
      <c r="BJ754" s="2" t="n"/>
      <c r="BK754" s="2" t="n"/>
      <c r="BL754" s="2" t="n"/>
      <c r="BM754" s="2" t="n"/>
      <c r="BN754" s="2" t="n"/>
      <c r="BO754" s="2" t="n"/>
      <c r="BP754" s="143" t="n"/>
      <c r="BV754" s="144" t="n"/>
      <c r="BW754" s="143" t="n"/>
      <c r="CG754" s="144" t="n"/>
      <c r="DU754" s="144" t="n"/>
      <c r="DV754" s="2" t="n"/>
      <c r="DW754" s="2" t="n"/>
      <c r="DX754" s="2" t="n"/>
      <c r="DY754" s="2" t="n"/>
      <c r="DZ754" s="2" t="n"/>
      <c r="EA754" s="2" t="n"/>
      <c r="EB754" s="2" t="n"/>
      <c r="EC754" s="2" t="n"/>
    </row>
    <row r="755" ht="6.75" customHeight="1" s="118">
      <c r="A755" s="2" t="n"/>
      <c r="B755" s="2" t="n"/>
      <c r="C755" s="2" t="n"/>
      <c r="D755" s="2" t="n"/>
      <c r="E755" s="162" t="n"/>
      <c r="F755" s="163" t="n"/>
      <c r="G755" s="163" t="n"/>
      <c r="H755" s="163" t="n"/>
      <c r="I755" s="163" t="n"/>
      <c r="J755" s="163" t="n"/>
      <c r="K755" s="164" t="n"/>
      <c r="L755" s="163" t="n"/>
      <c r="M755" s="163" t="n"/>
      <c r="N755" s="163" t="n"/>
      <c r="O755" s="163" t="n"/>
      <c r="P755" s="163" t="n"/>
      <c r="Q755" s="163" t="n"/>
      <c r="R755" s="163" t="n"/>
      <c r="S755" s="163" t="n"/>
      <c r="T755" s="163" t="n"/>
      <c r="U755" s="163" t="n"/>
      <c r="V755" s="163" t="n"/>
      <c r="W755" s="163" t="n"/>
      <c r="X755" s="163" t="n"/>
      <c r="Y755" s="163" t="n"/>
      <c r="Z755" s="163" t="n"/>
      <c r="AA755" s="163" t="n"/>
      <c r="AB755" s="163" t="n"/>
      <c r="AC755" s="163" t="n"/>
      <c r="AD755" s="163" t="n"/>
      <c r="AE755" s="163" t="n"/>
      <c r="AF755" s="163" t="n"/>
      <c r="AG755" s="163" t="n"/>
      <c r="AH755" s="163" t="n"/>
      <c r="AI755" s="163" t="n"/>
      <c r="AJ755" s="163" t="n"/>
      <c r="AK755" s="163" t="n"/>
      <c r="AL755" s="163" t="n"/>
      <c r="AM755" s="163" t="n"/>
      <c r="AN755" s="163" t="n"/>
      <c r="AO755" s="163" t="n"/>
      <c r="AP755" s="163" t="n"/>
      <c r="AQ755" s="163" t="n"/>
      <c r="AR755" s="163" t="n"/>
      <c r="AS755" s="163" t="n"/>
      <c r="AT755" s="163" t="n"/>
      <c r="AU755" s="163" t="n"/>
      <c r="AV755" s="163" t="n"/>
      <c r="AW755" s="163" t="n"/>
      <c r="AX755" s="163" t="n"/>
      <c r="AY755" s="163" t="n"/>
      <c r="AZ755" s="163" t="n"/>
      <c r="BA755" s="163" t="n"/>
      <c r="BB755" s="163" t="n"/>
      <c r="BC755" s="163" t="n"/>
      <c r="BD755" s="163" t="n"/>
      <c r="BE755" s="163" t="n"/>
      <c r="BF755" s="163" t="n"/>
      <c r="BG755" s="163" t="n"/>
      <c r="BH755" s="163" t="n"/>
      <c r="BI755" s="164" t="n"/>
      <c r="BJ755" s="2" t="n"/>
      <c r="BK755" s="2" t="n"/>
      <c r="BL755" s="2" t="n"/>
      <c r="BM755" s="2" t="n"/>
      <c r="BN755" s="2" t="n"/>
      <c r="BO755" s="2" t="n"/>
      <c r="BP755" s="143" t="n"/>
      <c r="BV755" s="144" t="n"/>
      <c r="BW755" s="143" t="n"/>
      <c r="CG755" s="144" t="n"/>
      <c r="DU755" s="144" t="n"/>
      <c r="DV755" s="2" t="n"/>
      <c r="DW755" s="2" t="n"/>
      <c r="DX755" s="2" t="n"/>
      <c r="DY755" s="2" t="n"/>
      <c r="DZ755" s="2" t="n"/>
      <c r="EA755" s="2" t="n"/>
      <c r="EB755" s="2" t="n"/>
      <c r="EC755" s="2" t="n"/>
    </row>
    <row r="756" ht="6.75" customHeight="1" s="118">
      <c r="A756" s="2" t="n"/>
      <c r="B756" s="2" t="n"/>
      <c r="C756" s="2" t="n"/>
      <c r="D756" s="2" t="n"/>
      <c r="E756" s="165" t="inlineStr">
        <is>
          <t>現住所</t>
        </is>
      </c>
      <c r="F756" s="166" t="n"/>
      <c r="G756" s="166" t="n"/>
      <c r="H756" s="166" t="n"/>
      <c r="I756" s="166" t="n"/>
      <c r="J756" s="166" t="n"/>
      <c r="K756" s="167" t="n"/>
      <c r="L756" s="107" t="inlineStr">
        <is>
          <t>〒</t>
        </is>
      </c>
      <c r="M756" s="166" t="n"/>
      <c r="N756" s="166" t="n"/>
      <c r="O756" s="166" t="n"/>
      <c r="P756" s="168">
        <f>計算!$H$11</f>
        <v/>
      </c>
      <c r="Q756" s="166" t="n"/>
      <c r="R756" s="166" t="n"/>
      <c r="S756" s="166" t="n"/>
      <c r="T756" s="166" t="n"/>
      <c r="U756" s="166" t="n"/>
      <c r="V756" s="166" t="n"/>
      <c r="W756" s="166" t="n"/>
      <c r="X756" s="166" t="n"/>
      <c r="Y756" s="166" t="n"/>
      <c r="Z756" s="166" t="n"/>
      <c r="AA756" s="166" t="n"/>
      <c r="AB756" s="166" t="n"/>
      <c r="AC756" s="166" t="n"/>
      <c r="AD756" s="166" t="n"/>
      <c r="AE756" s="166" t="n"/>
      <c r="AF756" s="166" t="n"/>
      <c r="AG756" s="166" t="n"/>
      <c r="AH756" s="166" t="n"/>
      <c r="AI756" s="166" t="n"/>
      <c r="AJ756" s="166" t="n"/>
      <c r="AK756" s="24" t="n"/>
      <c r="AL756" s="24" t="n"/>
      <c r="AM756" s="24" t="n"/>
      <c r="AN756" s="24" t="n"/>
      <c r="AO756" s="24" t="n"/>
      <c r="AP756" s="24" t="n"/>
      <c r="AQ756" s="24" t="n"/>
      <c r="AR756" s="24" t="n"/>
      <c r="AS756" s="24" t="n"/>
      <c r="AT756" s="24" t="n"/>
      <c r="AU756" s="24" t="n"/>
      <c r="AV756" s="24" t="n"/>
      <c r="AW756" s="24" t="n"/>
      <c r="AX756" s="24" t="n"/>
      <c r="AY756" s="24" t="n"/>
      <c r="AZ756" s="24" t="n"/>
      <c r="BA756" s="24" t="n"/>
      <c r="BB756" s="24" t="n"/>
      <c r="BC756" s="24" t="n"/>
      <c r="BD756" s="24" t="n"/>
      <c r="BE756" s="24" t="n"/>
      <c r="BF756" s="24" t="n"/>
      <c r="BG756" s="24" t="n"/>
      <c r="BH756" s="24" t="n"/>
      <c r="BI756" s="25" t="n"/>
      <c r="BJ756" s="2" t="n"/>
      <c r="BK756" s="2" t="n"/>
      <c r="BL756" s="2" t="n"/>
      <c r="BM756" s="2" t="n"/>
      <c r="BN756" s="2" t="n"/>
      <c r="BO756" s="2" t="n"/>
      <c r="BP756" s="143" t="n"/>
      <c r="BV756" s="144" t="n"/>
      <c r="BW756" s="143" t="n"/>
      <c r="CG756" s="144" t="n"/>
      <c r="DU756" s="144" t="n"/>
      <c r="DV756" s="2" t="n"/>
      <c r="DW756" s="2" t="n"/>
      <c r="DX756" s="2" t="n"/>
      <c r="DY756" s="2" t="n"/>
      <c r="DZ756" s="2" t="n"/>
      <c r="EA756" s="2" t="n"/>
      <c r="EB756" s="2" t="n"/>
      <c r="EC756" s="2" t="n"/>
    </row>
    <row r="757" ht="4.5" customHeight="1" s="118">
      <c r="A757" s="2" t="n"/>
      <c r="B757" s="2" t="n"/>
      <c r="C757" s="2" t="n"/>
      <c r="D757" s="2" t="n"/>
      <c r="E757" s="143" t="n"/>
      <c r="K757" s="144" t="n"/>
      <c r="L757" s="143" t="n"/>
      <c r="AK757" s="2" t="n"/>
      <c r="AL757" s="2" t="n"/>
      <c r="AM757" s="2" t="n"/>
      <c r="AN757" s="2" t="n"/>
      <c r="AO757" s="2" t="n"/>
      <c r="AP757" s="2" t="n"/>
      <c r="AQ757" s="2" t="n"/>
      <c r="AR757" s="2" t="n"/>
      <c r="AS757" s="2" t="n"/>
      <c r="AT757" s="2" t="n"/>
      <c r="AU757" s="2" t="n"/>
      <c r="AV757" s="2" t="n"/>
      <c r="AW757" s="2" t="n"/>
      <c r="AX757" s="2" t="n"/>
      <c r="AY757" s="2" t="n"/>
      <c r="AZ757" s="2" t="n"/>
      <c r="BA757" s="2" t="n"/>
      <c r="BB757" s="2" t="n"/>
      <c r="BC757" s="2" t="n"/>
      <c r="BD757" s="2" t="n"/>
      <c r="BE757" s="2" t="n"/>
      <c r="BF757" s="2" t="n"/>
      <c r="BG757" s="2" t="n"/>
      <c r="BH757" s="2" t="n"/>
      <c r="BI757" s="8" t="n"/>
      <c r="BJ757" s="2" t="n"/>
      <c r="BK757" s="2" t="n"/>
      <c r="BL757" s="2" t="n"/>
      <c r="BM757" s="2" t="n"/>
      <c r="BN757" s="2" t="n"/>
      <c r="BO757" s="2" t="n"/>
      <c r="BP757" s="146" t="n"/>
      <c r="BQ757" s="147" t="n"/>
      <c r="BR757" s="147" t="n"/>
      <c r="BS757" s="147" t="n"/>
      <c r="BT757" s="147" t="n"/>
      <c r="BU757" s="147" t="n"/>
      <c r="BV757" s="148" t="n"/>
      <c r="BW757" s="146" t="n"/>
      <c r="BX757" s="147" t="n"/>
      <c r="BY757" s="147" t="n"/>
      <c r="BZ757" s="147" t="n"/>
      <c r="CA757" s="147" t="n"/>
      <c r="CB757" s="147" t="n"/>
      <c r="CC757" s="147" t="n"/>
      <c r="CD757" s="147" t="n"/>
      <c r="CE757" s="147" t="n"/>
      <c r="CF757" s="147" t="n"/>
      <c r="CG757" s="148" t="n"/>
      <c r="DU757" s="144" t="n"/>
      <c r="DV757" s="2" t="n"/>
      <c r="DW757" s="2" t="n"/>
      <c r="DX757" s="2" t="n"/>
      <c r="DY757" s="2" t="n"/>
      <c r="DZ757" s="2" t="n"/>
      <c r="EA757" s="2" t="n"/>
      <c r="EB757" s="2" t="n"/>
      <c r="EC757" s="2" t="n"/>
    </row>
    <row r="758" ht="6.75" customHeight="1" s="118">
      <c r="A758" s="2" t="n"/>
      <c r="B758" s="2" t="n"/>
      <c r="C758" s="2" t="n"/>
      <c r="D758" s="2" t="n"/>
      <c r="E758" s="143" t="n"/>
      <c r="K758" s="144" t="n"/>
      <c r="L758" s="143" t="n"/>
      <c r="AK758" s="2" t="n"/>
      <c r="AL758" s="2" t="n"/>
      <c r="AM758" s="2" t="n"/>
      <c r="AN758" s="2" t="n"/>
      <c r="AO758" s="2" t="n"/>
      <c r="AP758" s="2" t="n"/>
      <c r="AQ758" s="2" t="n"/>
      <c r="AR758" s="2" t="n"/>
      <c r="AS758" s="2" t="n"/>
      <c r="AT758" s="2" t="n"/>
      <c r="AU758" s="2" t="n"/>
      <c r="AV758" s="2" t="n"/>
      <c r="AW758" s="2" t="n"/>
      <c r="AX758" s="2" t="n"/>
      <c r="AY758" s="2" t="n"/>
      <c r="AZ758" s="2" t="n"/>
      <c r="BA758" s="2" t="n"/>
      <c r="BB758" s="2" t="n"/>
      <c r="BC758" s="2" t="n"/>
      <c r="BD758" s="2" t="n"/>
      <c r="BE758" s="2" t="n"/>
      <c r="BF758" s="2" t="n"/>
      <c r="BG758" s="2" t="n"/>
      <c r="BH758" s="2" t="n"/>
      <c r="BI758" s="8" t="n"/>
      <c r="BJ758" s="2" t="n"/>
      <c r="BK758" s="2" t="n"/>
      <c r="BL758" s="2" t="n"/>
      <c r="BM758" s="2" t="n"/>
      <c r="BN758" s="2" t="n"/>
      <c r="BO758" s="2" t="n"/>
      <c r="BP758" s="169" t="inlineStr">
        <is>
          <t>校内外の諸活動</t>
        </is>
      </c>
      <c r="BQ758" s="140" t="n"/>
      <c r="BR758" s="140" t="n"/>
      <c r="BS758" s="140" t="n"/>
      <c r="BT758" s="140" t="n"/>
      <c r="BU758" s="140" t="n"/>
      <c r="BV758" s="141" t="n"/>
      <c r="BW758" s="170">
        <f>計算!$Y$11</f>
        <v/>
      </c>
      <c r="BX758" s="140" t="n"/>
      <c r="BY758" s="140" t="n"/>
      <c r="BZ758" s="140" t="n"/>
      <c r="CA758" s="140" t="n"/>
      <c r="CB758" s="140" t="n"/>
      <c r="CC758" s="140" t="n"/>
      <c r="CD758" s="140" t="n"/>
      <c r="CE758" s="140" t="n"/>
      <c r="CF758" s="140" t="n"/>
      <c r="CG758" s="140" t="n"/>
      <c r="CH758" s="140" t="n"/>
      <c r="CI758" s="140" t="n"/>
      <c r="CJ758" s="140" t="n"/>
      <c r="CK758" s="140" t="n"/>
      <c r="CL758" s="140" t="n"/>
      <c r="CM758" s="140" t="n"/>
      <c r="CN758" s="140" t="n"/>
      <c r="CO758" s="140" t="n"/>
      <c r="CP758" s="140" t="n"/>
      <c r="CQ758" s="140" t="n"/>
      <c r="CR758" s="140" t="n"/>
      <c r="CS758" s="140" t="n"/>
      <c r="CT758" s="140" t="n"/>
      <c r="CU758" s="140" t="n"/>
      <c r="CV758" s="140" t="n"/>
      <c r="CW758" s="140" t="n"/>
      <c r="CX758" s="140" t="n"/>
      <c r="CY758" s="140" t="n"/>
      <c r="CZ758" s="140" t="n"/>
      <c r="DA758" s="140" t="n"/>
      <c r="DB758" s="140" t="n"/>
      <c r="DC758" s="140" t="n"/>
      <c r="DD758" s="140" t="n"/>
      <c r="DE758" s="140" t="n"/>
      <c r="DF758" s="140" t="n"/>
      <c r="DG758" s="140" t="n"/>
      <c r="DH758" s="140" t="n"/>
      <c r="DI758" s="140" t="n"/>
      <c r="DJ758" s="140" t="n"/>
      <c r="DK758" s="140" t="n"/>
      <c r="DL758" s="140" t="n"/>
      <c r="DM758" s="140" t="n"/>
      <c r="DN758" s="140" t="n"/>
      <c r="DO758" s="140" t="n"/>
      <c r="DP758" s="140" t="n"/>
      <c r="DQ758" s="140" t="n"/>
      <c r="DR758" s="140" t="n"/>
      <c r="DS758" s="140" t="n"/>
      <c r="DT758" s="140" t="n"/>
      <c r="DU758" s="141" t="n"/>
      <c r="DV758" s="7" t="n"/>
      <c r="DW758" s="2" t="n"/>
      <c r="DX758" s="2" t="n"/>
      <c r="DY758" s="2" t="n"/>
      <c r="DZ758" s="2" t="n"/>
      <c r="EA758" s="2" t="n"/>
      <c r="EB758" s="2" t="n"/>
      <c r="EC758" s="2" t="n"/>
    </row>
    <row r="759" ht="6.75" customHeight="1" s="118">
      <c r="A759" s="2" t="n"/>
      <c r="B759" s="2" t="n"/>
      <c r="C759" s="2" t="n"/>
      <c r="D759" s="2" t="n"/>
      <c r="E759" s="143" t="n"/>
      <c r="K759" s="144" t="n"/>
      <c r="L759" s="171">
        <f>計算!$I$11</f>
        <v/>
      </c>
      <c r="BI759" s="144" t="n"/>
      <c r="BJ759" s="2" t="n"/>
      <c r="BK759" s="2" t="n"/>
      <c r="BL759" s="2" t="n"/>
      <c r="BM759" s="2" t="n"/>
      <c r="BN759" s="2" t="n"/>
      <c r="BO759" s="2" t="n"/>
      <c r="BP759" s="143" t="n"/>
      <c r="BV759" s="144" t="n"/>
      <c r="DU759" s="144" t="n"/>
      <c r="DV759" s="7" t="n"/>
      <c r="DW759" s="2" t="n"/>
      <c r="DX759" s="2" t="n"/>
      <c r="DY759" s="2" t="n"/>
      <c r="DZ759" s="2" t="n"/>
      <c r="EA759" s="2" t="n"/>
      <c r="EB759" s="2" t="n"/>
      <c r="EC759" s="2" t="n"/>
    </row>
    <row r="760" ht="6.75" customHeight="1" s="118">
      <c r="A760" s="2" t="n"/>
      <c r="B760" s="2" t="n"/>
      <c r="C760" s="2" t="n"/>
      <c r="D760" s="2" t="n"/>
      <c r="E760" s="143" t="n"/>
      <c r="K760" s="144" t="n"/>
      <c r="L760" s="143" t="n"/>
      <c r="BI760" s="144" t="n"/>
      <c r="BJ760" s="2" t="n"/>
      <c r="BK760" s="2" t="n"/>
      <c r="BL760" s="2" t="n"/>
      <c r="BM760" s="2" t="n"/>
      <c r="BN760" s="2" t="n"/>
      <c r="BO760" s="2" t="n"/>
      <c r="BP760" s="143" t="n"/>
      <c r="BV760" s="144" t="n"/>
      <c r="DU760" s="144" t="n"/>
      <c r="DV760" s="7" t="n"/>
      <c r="DW760" s="2" t="n"/>
      <c r="DX760" s="2" t="n"/>
      <c r="DY760" s="2" t="n"/>
      <c r="DZ760" s="2" t="n"/>
      <c r="EA760" s="2" t="n"/>
      <c r="EB760" s="2" t="n"/>
      <c r="EC760" s="2" t="n"/>
    </row>
    <row r="761" ht="6.75" customHeight="1" s="118">
      <c r="A761" s="2" t="n"/>
      <c r="B761" s="2" t="n"/>
      <c r="C761" s="2" t="n"/>
      <c r="D761" s="2" t="n"/>
      <c r="E761" s="146" t="n"/>
      <c r="F761" s="147" t="n"/>
      <c r="G761" s="147" t="n"/>
      <c r="H761" s="147" t="n"/>
      <c r="I761" s="147" t="n"/>
      <c r="J761" s="147" t="n"/>
      <c r="K761" s="148" t="n"/>
      <c r="L761" s="146" t="n"/>
      <c r="M761" s="147" t="n"/>
      <c r="N761" s="147" t="n"/>
      <c r="O761" s="147" t="n"/>
      <c r="P761" s="147" t="n"/>
      <c r="Q761" s="147" t="n"/>
      <c r="R761" s="147" t="n"/>
      <c r="S761" s="147" t="n"/>
      <c r="T761" s="147" t="n"/>
      <c r="U761" s="147" t="n"/>
      <c r="V761" s="147" t="n"/>
      <c r="W761" s="147" t="n"/>
      <c r="X761" s="147" t="n"/>
      <c r="Y761" s="147" t="n"/>
      <c r="Z761" s="147" t="n"/>
      <c r="AA761" s="147" t="n"/>
      <c r="AB761" s="147" t="n"/>
      <c r="AC761" s="147" t="n"/>
      <c r="AD761" s="147" t="n"/>
      <c r="AE761" s="147" t="n"/>
      <c r="AF761" s="147" t="n"/>
      <c r="AG761" s="147" t="n"/>
      <c r="AH761" s="147" t="n"/>
      <c r="AI761" s="147" t="n"/>
      <c r="AJ761" s="147" t="n"/>
      <c r="AK761" s="147" t="n"/>
      <c r="AL761" s="147" t="n"/>
      <c r="AM761" s="147" t="n"/>
      <c r="AN761" s="147" t="n"/>
      <c r="AO761" s="147" t="n"/>
      <c r="AP761" s="147" t="n"/>
      <c r="AQ761" s="147" t="n"/>
      <c r="AR761" s="147" t="n"/>
      <c r="AS761" s="147" t="n"/>
      <c r="AT761" s="147" t="n"/>
      <c r="AU761" s="147" t="n"/>
      <c r="AV761" s="147" t="n"/>
      <c r="AW761" s="147" t="n"/>
      <c r="AX761" s="147" t="n"/>
      <c r="AY761" s="147" t="n"/>
      <c r="AZ761" s="147" t="n"/>
      <c r="BA761" s="147" t="n"/>
      <c r="BB761" s="147" t="n"/>
      <c r="BC761" s="147" t="n"/>
      <c r="BD761" s="147" t="n"/>
      <c r="BE761" s="147" t="n"/>
      <c r="BF761" s="147" t="n"/>
      <c r="BG761" s="147" t="n"/>
      <c r="BH761" s="147" t="n"/>
      <c r="BI761" s="148" t="n"/>
      <c r="BJ761" s="2" t="n"/>
      <c r="BK761" s="2" t="n"/>
      <c r="BL761" s="2" t="n"/>
      <c r="BM761" s="2" t="n"/>
      <c r="BN761" s="2" t="n"/>
      <c r="BO761" s="2" t="n"/>
      <c r="BP761" s="143" t="n"/>
      <c r="BV761" s="144" t="n"/>
      <c r="DU761" s="144" t="n"/>
      <c r="DV761" s="7" t="n"/>
      <c r="DW761" s="2" t="n"/>
      <c r="DX761" s="2" t="n"/>
      <c r="DY761" s="2" t="n"/>
      <c r="DZ761" s="2" t="n"/>
      <c r="EA761" s="2" t="n"/>
      <c r="EB761" s="2" t="n"/>
      <c r="EC761" s="2" t="n"/>
    </row>
    <row r="762" ht="6.75" customHeight="1" s="118">
      <c r="A762" s="2" t="n"/>
      <c r="B762" s="2" t="n"/>
      <c r="C762" s="2" t="n"/>
      <c r="D762" s="2" t="n"/>
      <c r="E762" s="159" t="inlineStr">
        <is>
          <t>ふ り が な</t>
        </is>
      </c>
      <c r="F762" s="140" t="n"/>
      <c r="G762" s="140" t="n"/>
      <c r="H762" s="140" t="n"/>
      <c r="I762" s="140" t="n"/>
      <c r="J762" s="140" t="n"/>
      <c r="K762" s="141" t="n"/>
      <c r="L762" s="160">
        <f>計算!$M$11</f>
        <v/>
      </c>
      <c r="M762" s="140" t="n"/>
      <c r="N762" s="140" t="n"/>
      <c r="O762" s="140" t="n"/>
      <c r="P762" s="140" t="n"/>
      <c r="Q762" s="140" t="n"/>
      <c r="R762" s="140" t="n"/>
      <c r="S762" s="140" t="n"/>
      <c r="T762" s="140" t="n"/>
      <c r="U762" s="140" t="n"/>
      <c r="V762" s="140" t="n"/>
      <c r="W762" s="140" t="n"/>
      <c r="X762" s="140" t="n"/>
      <c r="Y762" s="140" t="n"/>
      <c r="Z762" s="140" t="n"/>
      <c r="AA762" s="140" t="n"/>
      <c r="AB762" s="140" t="n"/>
      <c r="AC762" s="140" t="n"/>
      <c r="AD762" s="140" t="n"/>
      <c r="AE762" s="140" t="n"/>
      <c r="AF762" s="140" t="n"/>
      <c r="AG762" s="140" t="n"/>
      <c r="AH762" s="140" t="n"/>
      <c r="AI762" s="140" t="n"/>
      <c r="AJ762" s="140" t="n"/>
      <c r="AK762" s="140" t="n"/>
      <c r="AL762" s="140" t="n"/>
      <c r="AM762" s="140" t="n"/>
      <c r="AN762" s="140" t="n"/>
      <c r="AO762" s="140" t="n"/>
      <c r="AP762" s="140" t="n"/>
      <c r="AQ762" s="140" t="n"/>
      <c r="AR762" s="140" t="n"/>
      <c r="AS762" s="140" t="n"/>
      <c r="AT762" s="140" t="n"/>
      <c r="AU762" s="140" t="n"/>
      <c r="AV762" s="140" t="n"/>
      <c r="AW762" s="140" t="n"/>
      <c r="AX762" s="140" t="n"/>
      <c r="AY762" s="140" t="n"/>
      <c r="AZ762" s="140" t="n"/>
      <c r="BA762" s="140" t="n"/>
      <c r="BB762" s="140" t="n"/>
      <c r="BC762" s="140" t="n"/>
      <c r="BD762" s="140" t="n"/>
      <c r="BE762" s="140" t="n"/>
      <c r="BF762" s="140" t="n"/>
      <c r="BG762" s="140" t="n"/>
      <c r="BH762" s="140" t="n"/>
      <c r="BI762" s="141" t="n"/>
      <c r="BJ762" s="2" t="n"/>
      <c r="BK762" s="2" t="n"/>
      <c r="BL762" s="2" t="n"/>
      <c r="BM762" s="2" t="n"/>
      <c r="BN762" s="2" t="n"/>
      <c r="BO762" s="2" t="n"/>
      <c r="BP762" s="143" t="n"/>
      <c r="BV762" s="144" t="n"/>
      <c r="DU762" s="144" t="n"/>
      <c r="DV762" s="7" t="n"/>
      <c r="DW762" s="2" t="n"/>
      <c r="DX762" s="2" t="n"/>
      <c r="DY762" s="2" t="n"/>
      <c r="DZ762" s="2" t="n"/>
      <c r="EA762" s="2" t="n"/>
      <c r="EB762" s="2" t="n"/>
      <c r="EC762" s="2" t="n"/>
    </row>
    <row r="763" ht="6.75" customHeight="1" s="118">
      <c r="A763" s="2" t="n"/>
      <c r="B763" s="2" t="n"/>
      <c r="C763" s="2" t="n"/>
      <c r="D763" s="2" t="n"/>
      <c r="E763" s="143" t="n"/>
      <c r="K763" s="144" t="n"/>
      <c r="BI763" s="144" t="n"/>
      <c r="BJ763" s="2" t="n"/>
      <c r="BK763" s="2" t="n"/>
      <c r="BL763" s="2" t="n"/>
      <c r="BM763" s="2" t="n"/>
      <c r="BN763" s="2" t="n"/>
      <c r="BO763" s="2" t="n"/>
      <c r="BP763" s="143" t="n"/>
      <c r="BV763" s="144" t="n"/>
      <c r="DU763" s="144" t="n"/>
      <c r="DV763" s="7" t="n"/>
      <c r="DW763" s="2" t="n"/>
      <c r="DX763" s="2" t="n"/>
      <c r="DY763" s="2" t="n"/>
      <c r="DZ763" s="2" t="n"/>
      <c r="EA763" s="2" t="n"/>
      <c r="EB763" s="2" t="n"/>
      <c r="EC763" s="2" t="n"/>
    </row>
    <row r="764" ht="6.75" customHeight="1" s="118">
      <c r="A764" s="2" t="n"/>
      <c r="B764" s="2" t="n"/>
      <c r="C764" s="2" t="n"/>
      <c r="D764" s="2" t="n"/>
      <c r="E764" s="162" t="n"/>
      <c r="F764" s="163" t="n"/>
      <c r="G764" s="163" t="n"/>
      <c r="H764" s="163" t="n"/>
      <c r="I764" s="163" t="n"/>
      <c r="J764" s="163" t="n"/>
      <c r="K764" s="164" t="n"/>
      <c r="L764" s="163" t="n"/>
      <c r="M764" s="163" t="n"/>
      <c r="N764" s="163" t="n"/>
      <c r="O764" s="163" t="n"/>
      <c r="P764" s="163" t="n"/>
      <c r="Q764" s="163" t="n"/>
      <c r="R764" s="163" t="n"/>
      <c r="S764" s="163" t="n"/>
      <c r="T764" s="163" t="n"/>
      <c r="U764" s="163" t="n"/>
      <c r="V764" s="163" t="n"/>
      <c r="W764" s="163" t="n"/>
      <c r="X764" s="163" t="n"/>
      <c r="Y764" s="163" t="n"/>
      <c r="Z764" s="163" t="n"/>
      <c r="AA764" s="163" t="n"/>
      <c r="AB764" s="163" t="n"/>
      <c r="AC764" s="163" t="n"/>
      <c r="AD764" s="163" t="n"/>
      <c r="AE764" s="163" t="n"/>
      <c r="AF764" s="163" t="n"/>
      <c r="AG764" s="163" t="n"/>
      <c r="AH764" s="163" t="n"/>
      <c r="AI764" s="163" t="n"/>
      <c r="AJ764" s="163" t="n"/>
      <c r="AK764" s="163" t="n"/>
      <c r="AL764" s="163" t="n"/>
      <c r="AM764" s="163" t="n"/>
      <c r="AN764" s="163" t="n"/>
      <c r="AO764" s="163" t="n"/>
      <c r="AP764" s="163" t="n"/>
      <c r="AQ764" s="163" t="n"/>
      <c r="AR764" s="163" t="n"/>
      <c r="AS764" s="163" t="n"/>
      <c r="AT764" s="163" t="n"/>
      <c r="AU764" s="163" t="n"/>
      <c r="AV764" s="163" t="n"/>
      <c r="AW764" s="163" t="n"/>
      <c r="AX764" s="163" t="n"/>
      <c r="AY764" s="163" t="n"/>
      <c r="AZ764" s="163" t="n"/>
      <c r="BA764" s="163" t="n"/>
      <c r="BB764" s="163" t="n"/>
      <c r="BC764" s="163" t="n"/>
      <c r="BD764" s="163" t="n"/>
      <c r="BE764" s="163" t="n"/>
      <c r="BF764" s="163" t="n"/>
      <c r="BG764" s="163" t="n"/>
      <c r="BH764" s="163" t="n"/>
      <c r="BI764" s="164" t="n"/>
      <c r="BJ764" s="2" t="n"/>
      <c r="BK764" s="2" t="n"/>
      <c r="BL764" s="2" t="n"/>
      <c r="BM764" s="2" t="n"/>
      <c r="BN764" s="2" t="n"/>
      <c r="BO764" s="2" t="n"/>
      <c r="BP764" s="143" t="n"/>
      <c r="BV764" s="144" t="n"/>
      <c r="DU764" s="144" t="n"/>
      <c r="DV764" s="7" t="n"/>
      <c r="DW764" s="2" t="n"/>
      <c r="DX764" s="2" t="n"/>
      <c r="DY764" s="2" t="n"/>
      <c r="DZ764" s="2" t="n"/>
      <c r="EA764" s="2" t="n"/>
      <c r="EB764" s="2" t="n"/>
      <c r="EC764" s="2" t="n"/>
    </row>
    <row r="765" ht="6.75" customHeight="1" s="118">
      <c r="A765" s="2" t="n"/>
      <c r="B765" s="2" t="n"/>
      <c r="C765" s="2" t="n"/>
      <c r="D765" s="2" t="n"/>
      <c r="E765" s="165" t="inlineStr">
        <is>
          <t>連絡先</t>
        </is>
      </c>
      <c r="F765" s="166" t="n"/>
      <c r="G765" s="166" t="n"/>
      <c r="H765" s="166" t="n"/>
      <c r="I765" s="166" t="n"/>
      <c r="J765" s="166" t="n"/>
      <c r="K765" s="167" t="n"/>
      <c r="L765" s="107" t="inlineStr">
        <is>
          <t>〒</t>
        </is>
      </c>
      <c r="M765" s="166" t="n"/>
      <c r="N765" s="166" t="n"/>
      <c r="O765" s="166" t="n"/>
      <c r="P765" s="172">
        <f>計算!$K$11</f>
        <v/>
      </c>
      <c r="AK765" s="2" t="n"/>
      <c r="AL765" s="2" t="n"/>
      <c r="AM765" s="2" t="n"/>
      <c r="AN765" s="2" t="n"/>
      <c r="AO765" s="2" t="n"/>
      <c r="AP765" s="2" t="n"/>
      <c r="AQ765" s="2" t="n"/>
      <c r="AR765" s="2" t="n"/>
      <c r="AS765" s="2" t="n"/>
      <c r="AT765" s="2" t="n"/>
      <c r="AU765" s="2" t="n"/>
      <c r="AV765" s="2" t="n"/>
      <c r="AW765" s="2" t="n"/>
      <c r="AX765" s="2" t="n"/>
      <c r="AY765" s="2" t="n"/>
      <c r="AZ765" s="2" t="n"/>
      <c r="BA765" s="2" t="n"/>
      <c r="BB765" s="2" t="n"/>
      <c r="BC765" s="2" t="n"/>
      <c r="BD765" s="2" t="n"/>
      <c r="BE765" s="2" t="n"/>
      <c r="BF765" s="2" t="n"/>
      <c r="BG765" s="2" t="n"/>
      <c r="BH765" s="2" t="n"/>
      <c r="BI765" s="8" t="n"/>
      <c r="BJ765" s="2" t="n"/>
      <c r="BK765" s="2" t="n"/>
      <c r="BL765" s="2" t="n"/>
      <c r="BM765" s="2" t="n"/>
      <c r="BN765" s="2" t="n"/>
      <c r="BO765" s="2" t="n"/>
      <c r="BP765" s="143" t="n"/>
      <c r="BV765" s="144" t="n"/>
      <c r="DU765" s="144" t="n"/>
      <c r="DV765" s="7" t="n"/>
      <c r="DW765" s="2" t="n"/>
      <c r="DX765" s="2" t="n"/>
      <c r="DY765" s="2" t="n"/>
      <c r="DZ765" s="2" t="n"/>
      <c r="EA765" s="2" t="n"/>
      <c r="EB765" s="2" t="n"/>
      <c r="EC765" s="2" t="n"/>
    </row>
    <row r="766" ht="6.75" customHeight="1" s="118">
      <c r="A766" s="2" t="n"/>
      <c r="B766" s="2" t="n"/>
      <c r="C766" s="2" t="n"/>
      <c r="D766" s="2" t="n"/>
      <c r="E766" s="143" t="n"/>
      <c r="K766" s="144" t="n"/>
      <c r="L766" s="143" t="n"/>
      <c r="AK766" s="2" t="n"/>
      <c r="AL766" s="2" t="n"/>
      <c r="AM766" s="2" t="n"/>
      <c r="AN766" s="2" t="n"/>
      <c r="AO766" s="2" t="n"/>
      <c r="AP766" s="2" t="n"/>
      <c r="AQ766" s="2" t="n"/>
      <c r="AR766" s="2" t="n"/>
      <c r="AS766" s="2" t="n"/>
      <c r="AT766" s="2" t="n"/>
      <c r="AU766" s="2" t="n"/>
      <c r="AV766" s="2" t="n"/>
      <c r="AW766" s="2" t="n"/>
      <c r="AX766" s="2" t="n"/>
      <c r="AY766" s="2" t="n"/>
      <c r="AZ766" s="2" t="n"/>
      <c r="BA766" s="2" t="n"/>
      <c r="BB766" s="2" t="n"/>
      <c r="BC766" s="2" t="n"/>
      <c r="BD766" s="2" t="n"/>
      <c r="BE766" s="2" t="n"/>
      <c r="BF766" s="2" t="n"/>
      <c r="BG766" s="2" t="n"/>
      <c r="BH766" s="2" t="n"/>
      <c r="BI766" s="8" t="n"/>
      <c r="BJ766" s="2" t="n"/>
      <c r="BK766" s="2" t="n"/>
      <c r="BL766" s="2" t="n"/>
      <c r="BM766" s="2" t="n"/>
      <c r="BN766" s="2" t="n"/>
      <c r="BO766" s="2" t="n"/>
      <c r="BP766" s="143" t="n"/>
      <c r="BV766" s="144" t="n"/>
      <c r="DU766" s="144" t="n"/>
      <c r="DV766" s="7" t="n"/>
      <c r="DW766" s="2" t="n"/>
      <c r="DX766" s="2" t="n"/>
      <c r="DY766" s="2" t="n"/>
      <c r="DZ766" s="2" t="n"/>
      <c r="EA766" s="2" t="n"/>
      <c r="EB766" s="2" t="n"/>
      <c r="EC766" s="2" t="n"/>
    </row>
    <row r="767" ht="6.75" customHeight="1" s="118">
      <c r="A767" s="2" t="n"/>
      <c r="B767" s="2" t="n"/>
      <c r="C767" s="2" t="n"/>
      <c r="D767" s="2" t="n"/>
      <c r="E767" s="143" t="n"/>
      <c r="K767" s="144" t="n"/>
      <c r="L767" s="143" t="n"/>
      <c r="AK767" s="2" t="n"/>
      <c r="AL767" s="2" t="n"/>
      <c r="AM767" s="2" t="n"/>
      <c r="AN767" s="2" t="n"/>
      <c r="AO767" s="2" t="n"/>
      <c r="AP767" s="2" t="n"/>
      <c r="AQ767" s="2" t="n"/>
      <c r="AR767" s="2" t="n"/>
      <c r="AS767" s="2" t="n"/>
      <c r="AT767" s="2" t="n"/>
      <c r="AU767" s="2" t="n"/>
      <c r="AV767" s="2" t="n"/>
      <c r="AW767" s="2" t="n"/>
      <c r="AX767" s="2" t="n"/>
      <c r="AY767" s="2" t="n"/>
      <c r="AZ767" s="2" t="n"/>
      <c r="BA767" s="2" t="n"/>
      <c r="BB767" s="2" t="n"/>
      <c r="BC767" s="2" t="n"/>
      <c r="BD767" s="2" t="n"/>
      <c r="BE767" s="2" t="n"/>
      <c r="BF767" s="2" t="n"/>
      <c r="BG767" s="2" t="n"/>
      <c r="BH767" s="2" t="n"/>
      <c r="BI767" s="8" t="n"/>
      <c r="BJ767" s="2" t="n"/>
      <c r="BK767" s="2" t="n"/>
      <c r="BL767" s="2" t="n"/>
      <c r="BM767" s="2" t="n"/>
      <c r="BN767" s="2" t="n"/>
      <c r="BO767" s="2" t="n"/>
      <c r="BP767" s="143" t="n"/>
      <c r="BV767" s="144" t="n"/>
      <c r="DU767" s="144" t="n"/>
      <c r="DV767" s="7" t="n"/>
      <c r="DW767" s="2" t="n"/>
      <c r="DX767" s="2" t="n"/>
      <c r="DY767" s="2" t="n"/>
      <c r="DZ767" s="2" t="n"/>
      <c r="EA767" s="2" t="n"/>
      <c r="EB767" s="2" t="n"/>
      <c r="EC767" s="2" t="n"/>
    </row>
    <row r="768" ht="6.75" customHeight="1" s="118">
      <c r="A768" s="2" t="n"/>
      <c r="B768" s="2" t="n"/>
      <c r="C768" s="2" t="n"/>
      <c r="D768" s="2" t="n"/>
      <c r="E768" s="143" t="n"/>
      <c r="K768" s="144" t="n"/>
      <c r="L768" s="173">
        <f>計算!$L$11</f>
        <v/>
      </c>
      <c r="BI768" s="144" t="n"/>
      <c r="BJ768" s="2" t="n"/>
      <c r="BK768" s="2" t="n"/>
      <c r="BL768" s="2" t="n"/>
      <c r="BM768" s="2" t="n"/>
      <c r="BN768" s="2" t="n"/>
      <c r="BO768" s="2" t="n"/>
      <c r="BP768" s="143" t="n"/>
      <c r="BV768" s="144" t="n"/>
      <c r="DU768" s="144" t="n"/>
      <c r="DV768" s="7" t="n"/>
      <c r="DW768" s="2" t="n"/>
      <c r="DX768" s="2" t="n"/>
      <c r="DY768" s="2" t="n"/>
      <c r="DZ768" s="2" t="n"/>
      <c r="EA768" s="2" t="n"/>
      <c r="EB768" s="2" t="n"/>
      <c r="EC768" s="2" t="n"/>
    </row>
    <row r="769" ht="6.75" customHeight="1" s="118">
      <c r="A769" s="2" t="n"/>
      <c r="B769" s="2" t="n"/>
      <c r="C769" s="2" t="n"/>
      <c r="D769" s="2" t="n"/>
      <c r="E769" s="146" t="n"/>
      <c r="F769" s="147" t="n"/>
      <c r="G769" s="147" t="n"/>
      <c r="H769" s="147" t="n"/>
      <c r="I769" s="147" t="n"/>
      <c r="J769" s="147" t="n"/>
      <c r="K769" s="148" t="n"/>
      <c r="L769" s="147" t="n"/>
      <c r="M769" s="147" t="n"/>
      <c r="N769" s="147" t="n"/>
      <c r="O769" s="147" t="n"/>
      <c r="P769" s="147" t="n"/>
      <c r="Q769" s="147" t="n"/>
      <c r="R769" s="147" t="n"/>
      <c r="S769" s="147" t="n"/>
      <c r="T769" s="147" t="n"/>
      <c r="U769" s="147" t="n"/>
      <c r="V769" s="147" t="n"/>
      <c r="W769" s="147" t="n"/>
      <c r="X769" s="147" t="n"/>
      <c r="Y769" s="147" t="n"/>
      <c r="Z769" s="147" t="n"/>
      <c r="AA769" s="147" t="n"/>
      <c r="AB769" s="147" t="n"/>
      <c r="AC769" s="147" t="n"/>
      <c r="AD769" s="147" t="n"/>
      <c r="AE769" s="147" t="n"/>
      <c r="AF769" s="147" t="n"/>
      <c r="AG769" s="147" t="n"/>
      <c r="AH769" s="147" t="n"/>
      <c r="AI769" s="147" t="n"/>
      <c r="AJ769" s="147" t="n"/>
      <c r="AK769" s="147" t="n"/>
      <c r="AL769" s="147" t="n"/>
      <c r="AM769" s="147" t="n"/>
      <c r="AN769" s="147" t="n"/>
      <c r="AO769" s="147" t="n"/>
      <c r="AP769" s="147" t="n"/>
      <c r="AQ769" s="147" t="n"/>
      <c r="AR769" s="147" t="n"/>
      <c r="AS769" s="147" t="n"/>
      <c r="AT769" s="147" t="n"/>
      <c r="AU769" s="147" t="n"/>
      <c r="AV769" s="147" t="n"/>
      <c r="AW769" s="147" t="n"/>
      <c r="AX769" s="147" t="n"/>
      <c r="AY769" s="147" t="n"/>
      <c r="AZ769" s="147" t="n"/>
      <c r="BA769" s="147" t="n"/>
      <c r="BB769" s="147" t="n"/>
      <c r="BC769" s="147" t="n"/>
      <c r="BD769" s="147" t="n"/>
      <c r="BE769" s="147" t="n"/>
      <c r="BF769" s="147" t="n"/>
      <c r="BG769" s="147" t="n"/>
      <c r="BH769" s="147" t="n"/>
      <c r="BI769" s="148" t="n"/>
      <c r="BJ769" s="2" t="n"/>
      <c r="BK769" s="2" t="n"/>
      <c r="BL769" s="2" t="n"/>
      <c r="BM769" s="2" t="n"/>
      <c r="BN769" s="2" t="n"/>
      <c r="BO769" s="2" t="n"/>
      <c r="BP769" s="143" t="n"/>
      <c r="BV769" s="144" t="n"/>
      <c r="DU769" s="144" t="n"/>
      <c r="DV769" s="7" t="n"/>
      <c r="DW769" s="2" t="n"/>
      <c r="DX769" s="2" t="n"/>
      <c r="DY769" s="2" t="n"/>
      <c r="DZ769" s="2" t="n"/>
      <c r="EA769" s="2" t="n"/>
      <c r="EB769" s="2" t="n"/>
      <c r="EC769" s="2" t="n"/>
    </row>
    <row r="770" ht="6.75" customHeight="1" s="118">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c r="AQ770" s="2" t="n"/>
      <c r="AR770" s="2" t="n"/>
      <c r="AS770" s="2" t="n"/>
      <c r="AT770" s="2" t="n"/>
      <c r="AU770" s="2" t="n"/>
      <c r="AV770" s="2" t="n"/>
      <c r="AW770" s="2" t="n"/>
      <c r="AX770" s="2" t="n"/>
      <c r="AY770" s="2" t="n"/>
      <c r="AZ770" s="2" t="n"/>
      <c r="BA770" s="2" t="n"/>
      <c r="BB770" s="2" t="n"/>
      <c r="BC770" s="2" t="n"/>
      <c r="BD770" s="2" t="n"/>
      <c r="BE770" s="2" t="n"/>
      <c r="BF770" s="2" t="n"/>
      <c r="BG770" s="2" t="n"/>
      <c r="BH770" s="2" t="n"/>
      <c r="BI770" s="2" t="n"/>
      <c r="BJ770" s="2" t="n"/>
      <c r="BK770" s="2" t="n"/>
      <c r="BL770" s="2" t="n"/>
      <c r="BM770" s="2" t="n"/>
      <c r="BN770" s="2" t="n"/>
      <c r="BO770" s="2" t="n"/>
      <c r="BP770" s="143" t="n"/>
      <c r="BV770" s="144" t="n"/>
      <c r="DU770" s="144" t="n"/>
      <c r="DV770" s="7" t="n"/>
      <c r="DW770" s="2" t="n"/>
      <c r="DX770" s="2" t="n"/>
      <c r="DY770" s="2" t="n"/>
      <c r="DZ770" s="2" t="n"/>
      <c r="EA770" s="2" t="n"/>
      <c r="EB770" s="2" t="n"/>
      <c r="EC770" s="2" t="n"/>
    </row>
    <row r="771" ht="6.75" customHeight="1" s="118">
      <c r="A771" s="2" t="n"/>
      <c r="B771" s="2" t="n"/>
      <c r="C771" s="2" t="n"/>
      <c r="D771" s="2" t="n"/>
      <c r="E771" s="2" t="n"/>
      <c r="F771" s="2" t="n"/>
      <c r="G771" s="2" t="n"/>
      <c r="H771" s="2" t="n"/>
      <c r="I771" s="2" t="n"/>
      <c r="J771" s="2" t="n"/>
      <c r="K771" s="2" t="n"/>
      <c r="L771" s="2" t="n"/>
      <c r="M771" s="2" t="n"/>
      <c r="N771" s="2" t="n"/>
      <c r="O771" s="2" t="n"/>
      <c r="P771" s="2" t="n"/>
      <c r="Q771" s="2" t="n"/>
      <c r="R771" s="113" t="inlineStr">
        <is>
          <t>（連絡先欄は現住所以外に連絡を希望する場合のみ記入すること）</t>
        </is>
      </c>
      <c r="BJ771" s="2" t="n"/>
      <c r="BK771" s="2" t="n"/>
      <c r="BL771" s="2" t="n"/>
      <c r="BM771" s="2" t="n"/>
      <c r="BN771" s="2" t="n"/>
      <c r="BO771" s="2" t="n"/>
      <c r="BP771" s="143" t="n"/>
      <c r="BV771" s="144" t="n"/>
      <c r="DU771" s="144" t="n"/>
      <c r="DV771" s="7" t="n"/>
      <c r="DW771" s="2" t="n"/>
      <c r="DX771" s="2" t="n"/>
      <c r="DY771" s="2" t="n"/>
      <c r="DZ771" s="2" t="n"/>
      <c r="EA771" s="2" t="n"/>
      <c r="EB771" s="2" t="n"/>
      <c r="EC771" s="2" t="n"/>
    </row>
    <row r="772" ht="6.75" customHeight="1" s="118">
      <c r="A772" s="2" t="n"/>
      <c r="B772" s="2" t="n"/>
      <c r="C772" s="2" t="n"/>
      <c r="D772" s="2" t="n"/>
      <c r="E772" s="2" t="n"/>
      <c r="F772" s="2" t="n"/>
      <c r="G772" s="2" t="n"/>
      <c r="H772" s="2" t="n"/>
      <c r="I772" s="2" t="n"/>
      <c r="J772" s="2" t="n"/>
      <c r="K772" s="2" t="n"/>
      <c r="L772" s="2" t="n"/>
      <c r="M772" s="2" t="n"/>
      <c r="N772" s="2" t="n"/>
      <c r="O772" s="2" t="n"/>
      <c r="P772" s="2" t="n"/>
      <c r="Q772" s="2" t="n"/>
      <c r="BJ772" s="2" t="n"/>
      <c r="BK772" s="2" t="n"/>
      <c r="BL772" s="2" t="n"/>
      <c r="BM772" s="2" t="n"/>
      <c r="BN772" s="2" t="n"/>
      <c r="BO772" s="2" t="n"/>
      <c r="BP772" s="143" t="n"/>
      <c r="BV772" s="144" t="n"/>
      <c r="DU772" s="144" t="n"/>
      <c r="DV772" s="7" t="n"/>
      <c r="DW772" s="2" t="n"/>
      <c r="DX772" s="2" t="n"/>
      <c r="DY772" s="2" t="n"/>
      <c r="DZ772" s="2" t="n"/>
      <c r="EA772" s="2" t="n"/>
      <c r="EB772" s="2" t="n"/>
      <c r="EC772" s="2" t="n"/>
    </row>
    <row r="773" ht="6.75" customHeight="1" s="118">
      <c r="A773" s="2" t="n"/>
      <c r="B773" s="2" t="n"/>
      <c r="C773" s="2" t="n"/>
      <c r="D773" s="2" t="n"/>
      <c r="E773" s="2" t="n"/>
      <c r="F773" s="2" t="n"/>
      <c r="G773" s="2" t="n"/>
      <c r="H773" s="2" t="n"/>
      <c r="I773" s="2" t="n"/>
      <c r="J773" s="2" t="n"/>
      <c r="K773" s="2" t="n"/>
      <c r="L773" s="2" t="n"/>
      <c r="M773" s="2" t="n"/>
      <c r="N773" s="2" t="n"/>
      <c r="O773" s="2" t="n"/>
      <c r="P773" s="2" t="n"/>
      <c r="Q773" s="2" t="n"/>
      <c r="BJ773" s="2" t="n"/>
      <c r="BK773" s="2" t="n"/>
      <c r="BL773" s="2" t="n"/>
      <c r="BM773" s="2" t="n"/>
      <c r="BN773" s="2" t="n"/>
      <c r="BO773" s="2" t="n"/>
      <c r="BP773" s="143" t="n"/>
      <c r="BV773" s="144" t="n"/>
      <c r="DU773" s="144" t="n"/>
      <c r="DV773" s="7" t="n"/>
      <c r="DW773" s="2" t="n"/>
      <c r="DX773" s="2" t="n"/>
      <c r="DY773" s="2" t="n"/>
      <c r="DZ773" s="2" t="n"/>
      <c r="EA773" s="2" t="n"/>
      <c r="EB773" s="2" t="n"/>
      <c r="EC773" s="2" t="n"/>
    </row>
    <row r="774" ht="6.75" customHeight="1" s="118">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c r="AQ774" s="2" t="n"/>
      <c r="AR774" s="2" t="n"/>
      <c r="AS774" s="2" t="n"/>
      <c r="AT774" s="2" t="n"/>
      <c r="AU774" s="2" t="n"/>
      <c r="AV774" s="2" t="n"/>
      <c r="AW774" s="2" t="n"/>
      <c r="AX774" s="2" t="n"/>
      <c r="AY774" s="2" t="n"/>
      <c r="AZ774" s="2" t="n"/>
      <c r="BA774" s="2" t="n"/>
      <c r="BB774" s="2" t="n"/>
      <c r="BC774" s="2" t="n"/>
      <c r="BD774" s="2" t="n"/>
      <c r="BE774" s="2" t="n"/>
      <c r="BF774" s="2" t="n"/>
      <c r="BG774" s="2" t="n"/>
      <c r="BH774" s="2" t="n"/>
      <c r="BI774" s="2" t="n"/>
      <c r="BJ774" s="2" t="n"/>
      <c r="BK774" s="2" t="n"/>
      <c r="BL774" s="2" t="n"/>
      <c r="BM774" s="2" t="n"/>
      <c r="BN774" s="2" t="n"/>
      <c r="BO774" s="2" t="n"/>
      <c r="BP774" s="143" t="n"/>
      <c r="BV774" s="144" t="n"/>
      <c r="DU774" s="144" t="n"/>
      <c r="DV774" s="7" t="n"/>
      <c r="DW774" s="2" t="n"/>
      <c r="DX774" s="2" t="n"/>
      <c r="DY774" s="2" t="n"/>
      <c r="DZ774" s="2" t="n"/>
      <c r="EA774" s="2" t="n"/>
      <c r="EB774" s="2" t="n"/>
      <c r="EC774" s="2" t="n"/>
    </row>
    <row r="775" ht="6.75" customHeight="1" s="118">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c r="AG775" s="2" t="n"/>
      <c r="AH775" s="2" t="n"/>
      <c r="AI775" s="2" t="n"/>
      <c r="AJ775" s="2" t="n"/>
      <c r="AK775" s="2" t="n"/>
      <c r="AL775" s="2" t="n"/>
      <c r="AM775" s="2" t="n"/>
      <c r="AN775" s="2" t="n"/>
      <c r="AO775" s="2" t="n"/>
      <c r="AP775" s="2" t="n"/>
      <c r="AQ775" s="2" t="n"/>
      <c r="AR775" s="2" t="n"/>
      <c r="AS775" s="2" t="n"/>
      <c r="AT775" s="2" t="n"/>
      <c r="AU775" s="2" t="n"/>
      <c r="AV775" s="2" t="n"/>
      <c r="AW775" s="2" t="n"/>
      <c r="AX775" s="2" t="n"/>
      <c r="AY775" s="2" t="n"/>
      <c r="AZ775" s="2" t="n"/>
      <c r="BA775" s="2" t="n"/>
      <c r="BB775" s="2" t="n"/>
      <c r="BC775" s="2" t="n"/>
      <c r="BD775" s="2" t="n"/>
      <c r="BE775" s="2" t="n"/>
      <c r="BF775" s="2" t="n"/>
      <c r="BG775" s="2" t="n"/>
      <c r="BH775" s="2" t="n"/>
      <c r="BI775" s="2" t="n"/>
      <c r="BJ775" s="2" t="n"/>
      <c r="BK775" s="2" t="n"/>
      <c r="BL775" s="2" t="n"/>
      <c r="BM775" s="2" t="n"/>
      <c r="BN775" s="2" t="n"/>
      <c r="BO775" s="2" t="n"/>
      <c r="BP775" s="174" t="n"/>
      <c r="BQ775" s="140" t="n"/>
      <c r="BR775" s="175" t="n"/>
      <c r="BS775" s="140" t="n"/>
      <c r="BT775" s="140" t="n"/>
      <c r="BU775" s="28" t="n"/>
      <c r="BV775" s="29" t="n"/>
      <c r="BW775" s="176">
        <f>計算!$Z$11</f>
        <v/>
      </c>
      <c r="BX775" s="140" t="n"/>
      <c r="BY775" s="140" t="n"/>
      <c r="BZ775" s="140" t="n"/>
      <c r="CA775" s="140" t="n"/>
      <c r="CB775" s="140" t="n"/>
      <c r="CC775" s="140" t="n"/>
      <c r="CD775" s="140" t="n"/>
      <c r="CE775" s="140" t="n"/>
      <c r="CF775" s="140" t="n"/>
      <c r="CG775" s="140" t="n"/>
      <c r="CH775" s="140" t="n"/>
      <c r="CI775" s="140" t="n"/>
      <c r="CJ775" s="140" t="n"/>
      <c r="CK775" s="140" t="n"/>
      <c r="CL775" s="140" t="n"/>
      <c r="CM775" s="140" t="n"/>
      <c r="CN775" s="140" t="n"/>
      <c r="CO775" s="140" t="n"/>
      <c r="CP775" s="140" t="n"/>
      <c r="CQ775" s="140" t="n"/>
      <c r="CR775" s="140" t="n"/>
      <c r="CS775" s="140" t="n"/>
      <c r="CT775" s="140" t="n"/>
      <c r="CU775" s="140" t="n"/>
      <c r="CV775" s="140" t="n"/>
      <c r="CW775" s="140" t="n"/>
      <c r="CX775" s="140" t="n"/>
      <c r="CY775" s="140" t="n"/>
      <c r="CZ775" s="140" t="n"/>
      <c r="DA775" s="140" t="n"/>
      <c r="DB775" s="140" t="n"/>
      <c r="DC775" s="140" t="n"/>
      <c r="DD775" s="140" t="n"/>
      <c r="DE775" s="140" t="n"/>
      <c r="DF775" s="140" t="n"/>
      <c r="DG775" s="140" t="n"/>
      <c r="DH775" s="140" t="n"/>
      <c r="DI775" s="140" t="n"/>
      <c r="DJ775" s="140" t="n"/>
      <c r="DK775" s="140" t="n"/>
      <c r="DL775" s="140" t="n"/>
      <c r="DM775" s="140" t="n"/>
      <c r="DN775" s="140" t="n"/>
      <c r="DO775" s="140" t="n"/>
      <c r="DP775" s="140" t="n"/>
      <c r="DQ775" s="140" t="n"/>
      <c r="DR775" s="140" t="n"/>
      <c r="DS775" s="140" t="n"/>
      <c r="DT775" s="140" t="n"/>
      <c r="DU775" s="141" t="n"/>
      <c r="DV775" s="7" t="n"/>
      <c r="DW775" s="2" t="n"/>
      <c r="DX775" s="2" t="n"/>
      <c r="DY775" s="2" t="n"/>
      <c r="DZ775" s="2" t="n"/>
      <c r="EA775" s="2" t="n"/>
      <c r="EB775" s="2" t="n"/>
      <c r="EC775" s="2" t="n"/>
    </row>
    <row r="776" ht="6.75" customHeight="1" s="118">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c r="AQ776" s="2" t="n"/>
      <c r="AR776" s="2" t="n"/>
      <c r="AS776" s="2" t="n"/>
      <c r="AT776" s="2" t="n"/>
      <c r="AU776" s="2" t="n"/>
      <c r="AV776" s="2" t="n"/>
      <c r="AW776" s="2" t="n"/>
      <c r="AX776" s="2" t="n"/>
      <c r="AY776" s="2" t="n"/>
      <c r="AZ776" s="2" t="n"/>
      <c r="BA776" s="2" t="n"/>
      <c r="BB776" s="2" t="n"/>
      <c r="BC776" s="2" t="n"/>
      <c r="BD776" s="2" t="n"/>
      <c r="BE776" s="2" t="n"/>
      <c r="BF776" s="2" t="n"/>
      <c r="BG776" s="2" t="n"/>
      <c r="BH776" s="2" t="n"/>
      <c r="BI776" s="2" t="n"/>
      <c r="BJ776" s="2" t="n"/>
      <c r="BK776" s="2" t="n"/>
      <c r="BL776" s="2" t="n"/>
      <c r="BM776" s="2" t="n"/>
      <c r="BN776" s="2" t="n"/>
      <c r="BO776" s="2" t="n"/>
      <c r="BP776" s="143" t="n"/>
      <c r="BU776" s="31" t="n"/>
      <c r="BV776" s="32" t="n"/>
      <c r="DU776" s="144" t="n"/>
      <c r="DV776" s="7" t="n"/>
      <c r="DW776" s="2" t="n"/>
      <c r="DX776" s="2" t="n"/>
      <c r="DY776" s="2" t="n"/>
      <c r="DZ776" s="2" t="n"/>
      <c r="EA776" s="2" t="n"/>
      <c r="EB776" s="2" t="n"/>
      <c r="EC776" s="2" t="n"/>
    </row>
    <row r="777" ht="6.75" customHeight="1" s="118">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c r="AQ777" s="2" t="n"/>
      <c r="AR777" s="2" t="n"/>
      <c r="AS777" s="2" t="n"/>
      <c r="AT777" s="2" t="n"/>
      <c r="AU777" s="2" t="n"/>
      <c r="AV777" s="2" t="n"/>
      <c r="AW777" s="2" t="n"/>
      <c r="AX777" s="2" t="n"/>
      <c r="AY777" s="2" t="n"/>
      <c r="AZ777" s="2" t="n"/>
      <c r="BA777" s="2" t="n"/>
      <c r="BB777" s="2" t="n"/>
      <c r="BC777" s="2" t="n"/>
      <c r="BD777" s="2" t="n"/>
      <c r="BE777" s="2" t="n"/>
      <c r="BF777" s="2" t="n"/>
      <c r="BG777" s="2" t="n"/>
      <c r="BH777" s="2" t="n"/>
      <c r="BI777" s="2" t="n"/>
      <c r="BJ777" s="2" t="n"/>
      <c r="BK777" s="2" t="n"/>
      <c r="BL777" s="2" t="n"/>
      <c r="BM777" s="2" t="n"/>
      <c r="BN777" s="2" t="n"/>
      <c r="BO777" s="2" t="n"/>
      <c r="BP777" s="143" t="n"/>
      <c r="BU777" s="72" t="n"/>
      <c r="BV777" s="144" t="n"/>
      <c r="DU777" s="144" t="n"/>
      <c r="DV777" s="7" t="n"/>
      <c r="DW777" s="2" t="n"/>
      <c r="DX777" s="2" t="n"/>
      <c r="DY777" s="2" t="n"/>
      <c r="DZ777" s="2" t="n"/>
      <c r="EA777" s="2" t="n"/>
      <c r="EB777" s="2" t="n"/>
      <c r="EC777" s="2" t="n"/>
    </row>
    <row r="778" ht="6.75" customHeight="1" s="11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c r="AQ778" s="2" t="n"/>
      <c r="AR778" s="2" t="n"/>
      <c r="AS778" s="2" t="n"/>
      <c r="AT778" s="2" t="n"/>
      <c r="AU778" s="2" t="n"/>
      <c r="AV778" s="2" t="n"/>
      <c r="AW778" s="2" t="n"/>
      <c r="AX778" s="2" t="n"/>
      <c r="AY778" s="2" t="n"/>
      <c r="AZ778" s="2" t="n"/>
      <c r="BA778" s="2" t="n"/>
      <c r="BB778" s="2" t="n"/>
      <c r="BC778" s="2" t="n"/>
      <c r="BD778" s="2" t="n"/>
      <c r="BE778" s="2" t="n"/>
      <c r="BF778" s="2" t="n"/>
      <c r="BG778" s="2" t="n"/>
      <c r="BH778" s="2" t="n"/>
      <c r="BI778" s="2" t="n"/>
      <c r="BJ778" s="2" t="n"/>
      <c r="BK778" s="2" t="n"/>
      <c r="BL778" s="2" t="n"/>
      <c r="BM778" s="2" t="n"/>
      <c r="BN778" s="2" t="n"/>
      <c r="BO778" s="2" t="n"/>
      <c r="BP778" s="143" t="n"/>
      <c r="BV778" s="144" t="n"/>
      <c r="DU778" s="144" t="n"/>
      <c r="DV778" s="7" t="n"/>
      <c r="DW778" s="2" t="n"/>
      <c r="DX778" s="2" t="n"/>
      <c r="DY778" s="2" t="n"/>
      <c r="DZ778" s="2" t="n"/>
      <c r="EA778" s="2" t="n"/>
      <c r="EB778" s="2" t="n"/>
      <c r="EC778" s="2" t="n"/>
    </row>
    <row r="779" ht="6.75" customHeight="1" s="118">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c r="AQ779" s="2" t="n"/>
      <c r="AR779" s="2" t="n"/>
      <c r="AS779" s="2" t="n"/>
      <c r="AT779" s="2" t="n"/>
      <c r="AU779" s="2" t="n"/>
      <c r="AV779" s="2" t="n"/>
      <c r="AW779" s="2" t="n"/>
      <c r="AX779" s="2" t="n"/>
      <c r="AY779" s="2" t="n"/>
      <c r="AZ779" s="2" t="n"/>
      <c r="BA779" s="2" t="n"/>
      <c r="BB779" s="2" t="n"/>
      <c r="BC779" s="2" t="n"/>
      <c r="BD779" s="2" t="n"/>
      <c r="BE779" s="2" t="n"/>
      <c r="BF779" s="2" t="n"/>
      <c r="BG779" s="2" t="n"/>
      <c r="BH779" s="2" t="n"/>
      <c r="BI779" s="2" t="n"/>
      <c r="BJ779" s="2" t="n"/>
      <c r="BK779" s="2" t="n"/>
      <c r="BL779" s="2" t="n"/>
      <c r="BM779" s="2" t="n"/>
      <c r="BN779" s="2" t="n"/>
      <c r="BO779" s="2" t="n"/>
      <c r="BP779" s="143" t="n"/>
      <c r="BV779" s="144" t="n"/>
      <c r="DU779" s="144" t="n"/>
      <c r="DV779" s="7" t="n"/>
      <c r="DW779" s="2" t="n"/>
      <c r="DX779" s="2" t="n"/>
      <c r="DY779" s="2" t="n"/>
      <c r="DZ779" s="2" t="n"/>
      <c r="EA779" s="2" t="n"/>
      <c r="EB779" s="2" t="n"/>
      <c r="EC779" s="2" t="n"/>
    </row>
    <row r="780" ht="8.25" customHeight="1" s="118">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c r="AQ780" s="2" t="n"/>
      <c r="AR780" s="2" t="n"/>
      <c r="AS780" s="2" t="n"/>
      <c r="AT780" s="2" t="n"/>
      <c r="AU780" s="2" t="n"/>
      <c r="AV780" s="2" t="n"/>
      <c r="AW780" s="2" t="n"/>
      <c r="AX780" s="2" t="n"/>
      <c r="AY780" s="2" t="n"/>
      <c r="AZ780" s="2" t="n"/>
      <c r="BA780" s="2" t="n"/>
      <c r="BB780" s="2" t="n"/>
      <c r="BC780" s="2" t="n"/>
      <c r="BD780" s="2" t="n"/>
      <c r="BE780" s="2" t="n"/>
      <c r="BF780" s="2" t="n"/>
      <c r="BG780" s="2" t="n"/>
      <c r="BH780" s="2" t="n"/>
      <c r="BI780" s="2" t="n"/>
      <c r="BJ780" s="2" t="n"/>
      <c r="BK780" s="2" t="n"/>
      <c r="BL780" s="2" t="n"/>
      <c r="BM780" s="2" t="n"/>
      <c r="BN780" s="2" t="n"/>
      <c r="BO780" s="2" t="n"/>
      <c r="BP780" s="143" t="n"/>
      <c r="BV780" s="144" t="n"/>
      <c r="DU780" s="144" t="n"/>
      <c r="DV780" s="7" t="n"/>
      <c r="DW780" s="2" t="n"/>
      <c r="DX780" s="2" t="n"/>
      <c r="DY780" s="2" t="n"/>
      <c r="DZ780" s="2" t="n"/>
      <c r="EA780" s="2" t="n"/>
      <c r="EB780" s="2" t="n"/>
      <c r="EC780" s="2" t="n"/>
    </row>
    <row r="781" ht="6.75" customHeight="1" s="118">
      <c r="A781" s="2" t="n"/>
      <c r="B781" s="2" t="n"/>
      <c r="C781" s="2" t="n"/>
      <c r="D781" s="2" t="n"/>
      <c r="E781" s="177" t="inlineStr">
        <is>
          <t>在籍校</t>
        </is>
      </c>
      <c r="F781" s="140" t="n"/>
      <c r="G781" s="140" t="n"/>
      <c r="H781" s="140" t="n"/>
      <c r="I781" s="140" t="n"/>
      <c r="J781" s="140" t="n"/>
      <c r="K781" s="141" t="n"/>
      <c r="L781" s="34" t="n"/>
      <c r="M781" s="18" t="n"/>
      <c r="N781" s="18" t="n"/>
      <c r="O781" s="18" t="n"/>
      <c r="P781" s="18" t="n"/>
      <c r="Q781" s="18" t="n"/>
      <c r="R781" s="18" t="n"/>
      <c r="S781" s="18" t="n"/>
      <c r="T781" s="18" t="n"/>
      <c r="U781" s="18" t="n"/>
      <c r="V781" s="18" t="n"/>
      <c r="W781" s="18" t="n"/>
      <c r="X781" s="35" t="n"/>
      <c r="Y781" s="4" t="n"/>
      <c r="Z781" s="5" t="n"/>
      <c r="AA781" s="5" t="n"/>
      <c r="AB781" s="5" t="n"/>
      <c r="AC781" s="5" t="n"/>
      <c r="AD781" s="5" t="n"/>
      <c r="AE781" s="5" t="n"/>
      <c r="AF781" s="5" t="n"/>
      <c r="AG781" s="5" t="n"/>
      <c r="AH781" s="5" t="n"/>
      <c r="AI781" s="5" t="n"/>
      <c r="AJ781" s="5" t="n"/>
      <c r="AK781" s="5" t="n"/>
      <c r="AL781" s="5" t="n"/>
      <c r="AM781" s="5" t="n"/>
      <c r="AN781" s="5" t="n"/>
      <c r="AO781" s="5" t="n"/>
      <c r="AP781" s="5" t="n"/>
      <c r="AQ781" s="5" t="n"/>
      <c r="AR781" s="5" t="n"/>
      <c r="AS781" s="5" t="n"/>
      <c r="AT781" s="5" t="n"/>
      <c r="AU781" s="5" t="n"/>
      <c r="AV781" s="5" t="n"/>
      <c r="AW781" s="89" t="inlineStr">
        <is>
          <t>卒業見込</t>
        </is>
      </c>
      <c r="AX781" s="140" t="n"/>
      <c r="AY781" s="140" t="n"/>
      <c r="AZ781" s="140" t="n"/>
      <c r="BA781" s="140" t="n"/>
      <c r="BB781" s="140" t="n"/>
      <c r="BC781" s="140" t="n"/>
      <c r="BD781" s="140" t="n"/>
      <c r="BE781" s="140" t="n"/>
      <c r="BF781" s="140" t="n"/>
      <c r="BG781" s="140" t="n"/>
      <c r="BH781" s="140" t="n"/>
      <c r="BI781" s="141" t="n"/>
      <c r="BJ781" s="2" t="n"/>
      <c r="BK781" s="2" t="n"/>
      <c r="BL781" s="2" t="n"/>
      <c r="BM781" s="2" t="n"/>
      <c r="BN781" s="2" t="n"/>
      <c r="BO781" s="2" t="n"/>
      <c r="BP781" s="143" t="n"/>
      <c r="BV781" s="144" t="n"/>
      <c r="DU781" s="144" t="n"/>
      <c r="DV781" s="2" t="n"/>
      <c r="DW781" s="2" t="n"/>
      <c r="DX781" s="2" t="n"/>
      <c r="DY781" s="2" t="n"/>
      <c r="DZ781" s="2" t="n"/>
      <c r="EA781" s="2" t="n"/>
      <c r="EB781" s="2" t="n"/>
      <c r="EC781" s="2" t="n"/>
    </row>
    <row r="782" ht="6.75" customHeight="1" s="118">
      <c r="A782" s="2" t="n"/>
      <c r="B782" s="2" t="n"/>
      <c r="C782" s="2" t="n"/>
      <c r="D782" s="2" t="n"/>
      <c r="E782" s="143" t="n"/>
      <c r="K782" s="144" t="n"/>
      <c r="L782" s="36" t="n"/>
      <c r="M782" s="19" t="n"/>
      <c r="N782" s="19" t="n"/>
      <c r="O782" s="19" t="n"/>
      <c r="P782" s="19" t="n"/>
      <c r="Q782" s="19" t="n"/>
      <c r="R782" s="19" t="n"/>
      <c r="S782" s="19" t="n"/>
      <c r="T782" s="19" t="n"/>
      <c r="U782" s="19" t="n"/>
      <c r="V782" s="19" t="n"/>
      <c r="W782" s="19" t="n"/>
      <c r="X782" s="37" t="n"/>
      <c r="Y782" s="178">
        <f>計算!$N$11</f>
        <v/>
      </c>
      <c r="BI782" s="144" t="n"/>
      <c r="BJ782" s="2" t="n"/>
      <c r="BK782" s="2" t="n"/>
      <c r="BL782" s="2" t="n"/>
      <c r="BM782" s="2" t="n"/>
      <c r="BN782" s="2" t="n"/>
      <c r="BO782" s="2" t="n"/>
      <c r="BP782" s="143" t="n"/>
      <c r="BV782" s="144" t="n"/>
      <c r="DU782" s="144" t="n"/>
      <c r="DV782" s="2" t="n"/>
      <c r="DW782" s="2" t="n"/>
      <c r="DX782" s="2" t="n"/>
      <c r="DY782" s="2" t="n"/>
      <c r="DZ782" s="2" t="n"/>
      <c r="EA782" s="2" t="n"/>
      <c r="EB782" s="2" t="n"/>
      <c r="EC782" s="2" t="n"/>
    </row>
    <row r="783" ht="6.75" customHeight="1" s="118">
      <c r="A783" s="2" t="n"/>
      <c r="B783" s="2" t="n"/>
      <c r="C783" s="2" t="n"/>
      <c r="D783" s="2" t="n"/>
      <c r="E783" s="143" t="n"/>
      <c r="K783" s="144" t="n"/>
      <c r="L783" s="36" t="n"/>
      <c r="M783" s="19" t="n"/>
      <c r="N783" s="19" t="n"/>
      <c r="O783" s="19" t="n"/>
      <c r="P783" s="179">
        <f>設定!$B$6</f>
        <v/>
      </c>
      <c r="S783" s="11" t="n"/>
      <c r="T783" s="11" t="n"/>
      <c r="U783" s="179">
        <f>設定!$B$7</f>
        <v/>
      </c>
      <c r="W783" s="11" t="n"/>
      <c r="X783" s="12" t="n"/>
      <c r="Y783" s="143" t="n"/>
      <c r="BI783" s="144" t="n"/>
      <c r="BJ783" s="2" t="n"/>
      <c r="BK783" s="2" t="n"/>
      <c r="BL783" s="2" t="n"/>
      <c r="BM783" s="2" t="n"/>
      <c r="BN783" s="2" t="n"/>
      <c r="BO783" s="2" t="n"/>
      <c r="BP783" s="143" t="n"/>
      <c r="BV783" s="144" t="n"/>
      <c r="DU783" s="144" t="n"/>
      <c r="DV783" s="2" t="n"/>
      <c r="DW783" s="2" t="n"/>
      <c r="DX783" s="2" t="n"/>
      <c r="DY783" s="2" t="n"/>
      <c r="DZ783" s="2" t="n"/>
      <c r="EA783" s="2" t="n"/>
      <c r="EB783" s="2" t="n"/>
      <c r="EC783" s="2" t="n"/>
    </row>
    <row r="784" ht="6.75" customHeight="1" s="118">
      <c r="A784" s="2" t="n"/>
      <c r="B784" s="2" t="n"/>
      <c r="C784" s="2" t="n"/>
      <c r="D784" s="2" t="n"/>
      <c r="E784" s="143" t="n"/>
      <c r="K784" s="144" t="n"/>
      <c r="L784" s="92" t="inlineStr">
        <is>
          <t>令和</t>
        </is>
      </c>
      <c r="S784" s="52" t="inlineStr">
        <is>
          <t>年</t>
        </is>
      </c>
      <c r="W784" s="53" t="inlineStr">
        <is>
          <t>月</t>
        </is>
      </c>
      <c r="X784" s="144" t="n"/>
      <c r="Y784" s="143" t="n"/>
      <c r="BI784" s="144" t="n"/>
      <c r="BJ784" s="2" t="n"/>
      <c r="BK784" s="2" t="n"/>
      <c r="BL784" s="2" t="n"/>
      <c r="BM784" s="2" t="n"/>
      <c r="BN784" s="2" t="n"/>
      <c r="BO784" s="2" t="n"/>
      <c r="BP784" s="143" t="n"/>
      <c r="BV784" s="144" t="n"/>
      <c r="DU784" s="144" t="n"/>
      <c r="DV784" s="2" t="n"/>
      <c r="DW784" s="2" t="n"/>
      <c r="DX784" s="2" t="n"/>
      <c r="DY784" s="2" t="n"/>
      <c r="DZ784" s="2" t="n"/>
      <c r="EA784" s="2" t="n"/>
      <c r="EB784" s="2" t="n"/>
      <c r="EC784" s="2" t="n"/>
    </row>
    <row r="785" ht="6.75" customHeight="1" s="118">
      <c r="A785" s="2" t="n"/>
      <c r="B785" s="2" t="n"/>
      <c r="C785" s="2" t="n"/>
      <c r="D785" s="2" t="n"/>
      <c r="E785" s="143" t="n"/>
      <c r="K785" s="144" t="n"/>
      <c r="L785" s="143" t="n"/>
      <c r="X785" s="144" t="n"/>
      <c r="Y785" s="143" t="n"/>
      <c r="AW785" s="75" t="inlineStr">
        <is>
          <t>卒業</t>
        </is>
      </c>
      <c r="BI785" s="144" t="n"/>
      <c r="BJ785" s="2" t="n"/>
      <c r="BK785" s="2" t="n"/>
      <c r="BL785" s="2" t="n"/>
      <c r="BM785" s="2" t="n"/>
      <c r="BN785" s="2" t="n"/>
      <c r="BO785" s="2" t="n"/>
      <c r="BP785" s="143" t="n"/>
      <c r="BV785" s="144" t="n"/>
      <c r="DU785" s="144" t="n"/>
      <c r="DV785" s="2" t="n"/>
      <c r="DW785" s="2" t="n"/>
      <c r="DX785" s="2" t="n"/>
      <c r="DY785" s="2" t="n"/>
      <c r="DZ785" s="2" t="n"/>
      <c r="EA785" s="2" t="n"/>
      <c r="EB785" s="2" t="n"/>
      <c r="EC785" s="2" t="n"/>
    </row>
    <row r="786" ht="6.75" customHeight="1" s="118">
      <c r="A786" s="2" t="n"/>
      <c r="B786" s="2" t="n"/>
      <c r="C786" s="2" t="n"/>
      <c r="D786" s="2" t="n"/>
      <c r="E786" s="143" t="n"/>
      <c r="K786" s="144" t="n"/>
      <c r="L786" s="36" t="n"/>
      <c r="M786" s="19" t="n"/>
      <c r="N786" s="19" t="n"/>
      <c r="O786" s="19" t="n"/>
      <c r="P786" s="19" t="n"/>
      <c r="Q786" s="19" t="n"/>
      <c r="R786" s="19" t="n"/>
      <c r="S786" s="19" t="n"/>
      <c r="T786" s="19" t="n"/>
      <c r="U786" s="19" t="n"/>
      <c r="V786" s="19" t="n"/>
      <c r="W786" s="19" t="n"/>
      <c r="X786" s="37" t="n"/>
      <c r="Y786" s="143" t="n"/>
      <c r="BI786" s="144" t="n"/>
      <c r="BJ786" s="2" t="n"/>
      <c r="BK786" s="2" t="n"/>
      <c r="BL786" s="2" t="n"/>
      <c r="BM786" s="2" t="n"/>
      <c r="BN786" s="2" t="n"/>
      <c r="BO786" s="2" t="n"/>
      <c r="BP786" s="143" t="n"/>
      <c r="BV786" s="144" t="n"/>
      <c r="DU786" s="144" t="n"/>
      <c r="DV786" s="2" t="n"/>
      <c r="DW786" s="2" t="n"/>
      <c r="DX786" s="2" t="n"/>
      <c r="DY786" s="2" t="n"/>
      <c r="DZ786" s="2" t="n"/>
      <c r="EA786" s="2" t="n"/>
      <c r="EB786" s="2" t="n"/>
      <c r="EC786" s="2" t="n"/>
    </row>
    <row r="787" ht="6.75" customHeight="1" s="118">
      <c r="A787" s="2" t="n"/>
      <c r="B787" s="2" t="n"/>
      <c r="C787" s="2" t="n"/>
      <c r="D787" s="2" t="n"/>
      <c r="E787" s="143" t="n"/>
      <c r="K787" s="144" t="n"/>
      <c r="L787" s="36" t="n"/>
      <c r="M787" s="19" t="n"/>
      <c r="N787" s="19" t="n"/>
      <c r="O787" s="19" t="n"/>
      <c r="P787" s="19" t="n"/>
      <c r="Q787" s="19" t="n"/>
      <c r="R787" s="19" t="n"/>
      <c r="S787" s="19" t="n"/>
      <c r="T787" s="19" t="n"/>
      <c r="U787" s="19" t="n"/>
      <c r="V787" s="19" t="n"/>
      <c r="W787" s="19" t="n"/>
      <c r="X787" s="37" t="n"/>
      <c r="Y787" s="143" t="n"/>
      <c r="BI787" s="144" t="n"/>
      <c r="BJ787" s="2" t="n"/>
      <c r="BK787" s="2" t="n"/>
      <c r="BL787" s="2" t="n"/>
      <c r="BM787" s="2" t="n"/>
      <c r="BN787" s="2" t="n"/>
      <c r="BO787" s="2" t="n"/>
      <c r="BP787" s="143" t="n"/>
      <c r="BV787" s="144" t="n"/>
      <c r="DU787" s="144" t="n"/>
      <c r="DV787" s="2" t="n"/>
      <c r="DW787" s="2" t="n"/>
      <c r="DX787" s="2" t="n"/>
      <c r="DY787" s="2" t="n"/>
      <c r="DZ787" s="2" t="n"/>
      <c r="EA787" s="2" t="n"/>
      <c r="EB787" s="2" t="n"/>
      <c r="EC787" s="2" t="n"/>
    </row>
    <row r="788" ht="6.75" customHeight="1" s="118">
      <c r="A788" s="2" t="n"/>
      <c r="B788" s="2" t="n"/>
      <c r="C788" s="2" t="n"/>
      <c r="D788" s="2" t="n"/>
      <c r="E788" s="146" t="n"/>
      <c r="F788" s="147" t="n"/>
      <c r="G788" s="147" t="n"/>
      <c r="H788" s="147" t="n"/>
      <c r="I788" s="147" t="n"/>
      <c r="J788" s="147" t="n"/>
      <c r="K788" s="148" t="n"/>
      <c r="L788" s="38" t="n"/>
      <c r="M788" s="20" t="n"/>
      <c r="N788" s="20" t="n"/>
      <c r="O788" s="20" t="n"/>
      <c r="P788" s="20" t="n"/>
      <c r="Q788" s="20" t="n"/>
      <c r="R788" s="20" t="n"/>
      <c r="S788" s="20" t="n"/>
      <c r="T788" s="20" t="n"/>
      <c r="U788" s="20" t="n"/>
      <c r="V788" s="20" t="n"/>
      <c r="W788" s="20" t="n"/>
      <c r="X788" s="39" t="n"/>
      <c r="Y788" s="16" t="n"/>
      <c r="Z788" s="14" t="n"/>
      <c r="AA788" s="14" t="n"/>
      <c r="AB788" s="14" t="n"/>
      <c r="AC788" s="14" t="n"/>
      <c r="AD788" s="14" t="n"/>
      <c r="AE788" s="14" t="n"/>
      <c r="AF788" s="14" t="n"/>
      <c r="AG788" s="14" t="n"/>
      <c r="AH788" s="14" t="n"/>
      <c r="AI788" s="14" t="n"/>
      <c r="AJ788" s="14" t="n"/>
      <c r="AK788" s="14" t="n"/>
      <c r="AL788" s="14" t="n"/>
      <c r="AM788" s="14" t="n"/>
      <c r="AN788" s="14" t="n"/>
      <c r="AO788" s="14" t="n"/>
      <c r="AP788" s="14" t="n"/>
      <c r="AQ788" s="14" t="n"/>
      <c r="AR788" s="14" t="n"/>
      <c r="AS788" s="14" t="n"/>
      <c r="AT788" s="14" t="n"/>
      <c r="AU788" s="14" t="n"/>
      <c r="AV788" s="14" t="n"/>
      <c r="AW788" s="147" t="n"/>
      <c r="AX788" s="147" t="n"/>
      <c r="AY788" s="147" t="n"/>
      <c r="AZ788" s="147" t="n"/>
      <c r="BA788" s="147" t="n"/>
      <c r="BB788" s="147" t="n"/>
      <c r="BC788" s="147" t="n"/>
      <c r="BD788" s="147" t="n"/>
      <c r="BE788" s="147" t="n"/>
      <c r="BF788" s="147" t="n"/>
      <c r="BG788" s="147" t="n"/>
      <c r="BH788" s="147" t="n"/>
      <c r="BI788" s="148" t="n"/>
      <c r="BJ788" s="2" t="n"/>
      <c r="BK788" s="2" t="n"/>
      <c r="BL788" s="2" t="n"/>
      <c r="BM788" s="2" t="n"/>
      <c r="BN788" s="2" t="n"/>
      <c r="BO788" s="2" t="n"/>
      <c r="BP788" s="143" t="n"/>
      <c r="BV788" s="144" t="n"/>
      <c r="DU788" s="144" t="n"/>
      <c r="DV788" s="2" t="n"/>
      <c r="DW788" s="2" t="n"/>
      <c r="DX788" s="2" t="n"/>
      <c r="DY788" s="2" t="n"/>
      <c r="DZ788" s="2" t="n"/>
      <c r="EA788" s="2" t="n"/>
      <c r="EB788" s="2" t="n"/>
      <c r="EC788" s="2" t="n"/>
    </row>
    <row r="789" ht="6.75" customHeight="1" s="118">
      <c r="A789" s="2" t="n"/>
      <c r="B789" s="2" t="n"/>
      <c r="C789" s="2" t="n"/>
      <c r="D789" s="2" t="n"/>
      <c r="E789" s="40" t="n"/>
      <c r="F789" s="40" t="n"/>
      <c r="G789" s="40" t="n"/>
      <c r="H789" s="40" t="n"/>
      <c r="I789" s="40" t="n"/>
      <c r="J789" s="40" t="n"/>
      <c r="K789" s="40" t="n"/>
      <c r="L789" s="18" t="n"/>
      <c r="M789" s="18" t="n"/>
      <c r="N789" s="18" t="n"/>
      <c r="O789" s="18" t="n"/>
      <c r="P789" s="18" t="n"/>
      <c r="Q789" s="18" t="n"/>
      <c r="R789" s="18" t="n"/>
      <c r="S789" s="76" t="n"/>
      <c r="T789" s="140" t="n"/>
      <c r="U789" s="17" t="n"/>
      <c r="V789" s="17" t="n"/>
      <c r="W789" s="76" t="n"/>
      <c r="X789" s="140" t="n"/>
      <c r="Y789" s="5" t="n"/>
      <c r="Z789" s="5" t="n"/>
      <c r="AA789" s="5" t="n"/>
      <c r="AB789" s="5" t="n"/>
      <c r="AC789" s="5" t="n"/>
      <c r="AD789" s="5" t="n"/>
      <c r="AE789" s="5" t="n"/>
      <c r="AF789" s="5" t="n"/>
      <c r="AG789" s="5" t="n"/>
      <c r="AH789" s="5" t="n"/>
      <c r="AI789" s="5" t="n"/>
      <c r="AJ789" s="5" t="n"/>
      <c r="AK789" s="5" t="n"/>
      <c r="AL789" s="5" t="n"/>
      <c r="AM789" s="5" t="n"/>
      <c r="AN789" s="5" t="n"/>
      <c r="AO789" s="5" t="n"/>
      <c r="AP789" s="5" t="n"/>
      <c r="AQ789" s="5" t="n"/>
      <c r="AR789" s="5" t="n"/>
      <c r="AS789" s="5" t="n"/>
      <c r="AT789" s="5" t="n"/>
      <c r="AU789" s="5" t="n"/>
      <c r="AV789" s="5" t="n"/>
      <c r="AW789" s="5" t="n"/>
      <c r="AX789" s="5" t="n"/>
      <c r="AY789" s="5" t="n"/>
      <c r="AZ789" s="5" t="n"/>
      <c r="BA789" s="5" t="n"/>
      <c r="BB789" s="5" t="n"/>
      <c r="BC789" s="5" t="n"/>
      <c r="BD789" s="5" t="n"/>
      <c r="BE789" s="5" t="n"/>
      <c r="BF789" s="5" t="n"/>
      <c r="BG789" s="5" t="n"/>
      <c r="BH789" s="5" t="n"/>
      <c r="BI789" s="5" t="n"/>
      <c r="BJ789" s="2" t="n"/>
      <c r="BK789" s="2" t="n"/>
      <c r="BL789" s="2" t="n"/>
      <c r="BM789" s="2" t="n"/>
      <c r="BN789" s="2" t="n"/>
      <c r="BO789" s="2" t="n"/>
      <c r="BP789" s="143" t="n"/>
      <c r="BV789" s="144" t="n"/>
      <c r="DU789" s="144" t="n"/>
      <c r="DV789" s="2" t="n"/>
      <c r="DW789" s="2" t="n"/>
      <c r="DX789" s="2" t="n"/>
      <c r="DY789" s="2" t="n"/>
      <c r="DZ789" s="2" t="n"/>
      <c r="EA789" s="2" t="n"/>
      <c r="EB789" s="2" t="n"/>
      <c r="EC789" s="2" t="n"/>
    </row>
    <row r="790" ht="6.75" customHeight="1" s="118">
      <c r="A790" s="2" t="n"/>
      <c r="B790" s="2" t="n"/>
      <c r="C790" s="2" t="n"/>
      <c r="D790" s="2" t="n"/>
      <c r="E790" s="41" t="n"/>
      <c r="F790" s="41" t="n"/>
      <c r="G790" s="41" t="n"/>
      <c r="H790" s="41" t="n"/>
      <c r="I790" s="41" t="n"/>
      <c r="J790" s="41" t="n"/>
      <c r="K790" s="41" t="n"/>
      <c r="L790" s="19" t="n"/>
      <c r="M790" s="19" t="n"/>
      <c r="N790" s="19" t="n"/>
      <c r="O790" s="19" t="n"/>
      <c r="P790" s="19" t="n"/>
      <c r="Q790" s="19" t="n"/>
      <c r="R790" s="19" t="n"/>
      <c r="U790" s="11" t="n"/>
      <c r="V790" s="11" t="n"/>
      <c r="Y790" s="2" t="n"/>
      <c r="Z790" s="2" t="n"/>
      <c r="AA790" s="2" t="n"/>
      <c r="AB790" s="2" t="n"/>
      <c r="AC790" s="2" t="n"/>
      <c r="AD790" s="2" t="n"/>
      <c r="AE790" s="2" t="n"/>
      <c r="AF790" s="2" t="n"/>
      <c r="AG790" s="2" t="n"/>
      <c r="AH790" s="2" t="n"/>
      <c r="AI790" s="2" t="n"/>
      <c r="AJ790" s="2" t="n"/>
      <c r="AK790" s="2" t="n"/>
      <c r="AL790" s="2" t="n"/>
      <c r="AM790" s="2" t="n"/>
      <c r="AN790" s="2" t="n"/>
      <c r="AO790" s="2" t="n"/>
      <c r="AP790" s="2" t="n"/>
      <c r="AQ790" s="2" t="n"/>
      <c r="AR790" s="2" t="n"/>
      <c r="AS790" s="2" t="n"/>
      <c r="AT790" s="2" t="n"/>
      <c r="AU790" s="2" t="n"/>
      <c r="AV790" s="2" t="n"/>
      <c r="AW790" s="2" t="n"/>
      <c r="AX790" s="2" t="n"/>
      <c r="AY790" s="2" t="n"/>
      <c r="AZ790" s="2" t="n"/>
      <c r="BA790" s="2" t="n"/>
      <c r="BB790" s="2" t="n"/>
      <c r="BC790" s="2" t="n"/>
      <c r="BD790" s="2" t="n"/>
      <c r="BE790" s="2" t="n"/>
      <c r="BF790" s="2" t="n"/>
      <c r="BG790" s="2" t="n"/>
      <c r="BH790" s="2" t="n"/>
      <c r="BI790" s="2" t="n"/>
      <c r="BJ790" s="2" t="n"/>
      <c r="BK790" s="2" t="n"/>
      <c r="BL790" s="2" t="n"/>
      <c r="BM790" s="2" t="n"/>
      <c r="BN790" s="2" t="n"/>
      <c r="BO790" s="2" t="n"/>
      <c r="BP790" s="143" t="n"/>
      <c r="BV790" s="144" t="n"/>
      <c r="DU790" s="144" t="n"/>
      <c r="DV790" s="2" t="n"/>
      <c r="DW790" s="2" t="n"/>
      <c r="DX790" s="2" t="n"/>
      <c r="DY790" s="2" t="n"/>
      <c r="DZ790" s="2" t="n"/>
      <c r="EA790" s="2" t="n"/>
      <c r="EB790" s="2" t="n"/>
      <c r="EC790" s="2" t="n"/>
    </row>
    <row r="791" ht="9.75" customHeight="1" s="118">
      <c r="A791" s="2" t="n"/>
      <c r="B791" s="2" t="n"/>
      <c r="C791" s="2" t="n"/>
      <c r="D791" s="2" t="n"/>
      <c r="E791" s="42" t="n"/>
      <c r="F791" s="42" t="n"/>
      <c r="G791" s="42" t="n"/>
      <c r="H791" s="42" t="n"/>
      <c r="I791" s="42" t="n"/>
      <c r="J791" s="42" t="n"/>
      <c r="K791" s="42" t="n"/>
      <c r="L791" s="20" t="n"/>
      <c r="M791" s="20" t="n"/>
      <c r="N791" s="20" t="n"/>
      <c r="O791" s="20" t="n"/>
      <c r="P791" s="20" t="n"/>
      <c r="Q791" s="20" t="n"/>
      <c r="R791" s="20" t="n"/>
      <c r="S791" s="20" t="n"/>
      <c r="T791" s="20" t="n"/>
      <c r="U791" s="20" t="n"/>
      <c r="V791" s="20" t="n"/>
      <c r="W791" s="20" t="n"/>
      <c r="X791" s="20" t="n"/>
      <c r="Y791" s="14" t="n"/>
      <c r="Z791" s="14" t="n"/>
      <c r="AA791" s="14" t="n"/>
      <c r="AB791" s="14" t="n"/>
      <c r="AC791" s="14" t="n"/>
      <c r="AD791" s="14" t="n"/>
      <c r="AE791" s="14" t="n"/>
      <c r="AF791" s="14" t="n"/>
      <c r="AG791" s="14" t="n"/>
      <c r="AH791" s="14" t="n"/>
      <c r="AI791" s="14" t="n"/>
      <c r="AJ791" s="14" t="n"/>
      <c r="AK791" s="14" t="n"/>
      <c r="AL791" s="14" t="n"/>
      <c r="AM791" s="14" t="n"/>
      <c r="AN791" s="14" t="n"/>
      <c r="AO791" s="14" t="n"/>
      <c r="AP791" s="14" t="n"/>
      <c r="AQ791" s="14" t="n"/>
      <c r="AR791" s="14" t="n"/>
      <c r="AS791" s="14" t="n"/>
      <c r="AT791" s="14" t="n"/>
      <c r="AU791" s="14" t="n"/>
      <c r="AV791" s="14" t="n"/>
      <c r="AW791" s="14" t="n"/>
      <c r="AX791" s="14" t="n"/>
      <c r="AY791" s="14" t="n"/>
      <c r="AZ791" s="14" t="n"/>
      <c r="BA791" s="14" t="n"/>
      <c r="BB791" s="14" t="n"/>
      <c r="BC791" s="14" t="n"/>
      <c r="BD791" s="14" t="n"/>
      <c r="BE791" s="14" t="n"/>
      <c r="BF791" s="14" t="n"/>
      <c r="BG791" s="14" t="n"/>
      <c r="BH791" s="14" t="n"/>
      <c r="BI791" s="14" t="n"/>
      <c r="BJ791" s="2" t="n"/>
      <c r="BK791" s="2" t="n"/>
      <c r="BL791" s="2" t="n"/>
      <c r="BM791" s="2" t="n"/>
      <c r="BN791" s="2" t="n"/>
      <c r="BO791" s="2" t="n"/>
      <c r="BP791" s="143" t="n"/>
      <c r="BV791" s="144" t="n"/>
      <c r="DU791" s="144" t="n"/>
      <c r="DV791" s="2" t="n"/>
      <c r="DW791" s="2" t="n"/>
      <c r="DX791" s="2" t="n"/>
      <c r="DY791" s="2" t="n"/>
      <c r="DZ791" s="2" t="n"/>
      <c r="EA791" s="2" t="n"/>
      <c r="EB791" s="2" t="n"/>
      <c r="EC791" s="2" t="n"/>
    </row>
    <row r="792" ht="6.75" customHeight="1" s="118">
      <c r="A792" s="2" t="n"/>
      <c r="B792" s="2" t="n"/>
      <c r="C792" s="2" t="n"/>
      <c r="D792" s="2" t="n"/>
      <c r="E792" s="180" t="inlineStr">
        <is>
          <t>職　歴</t>
        </is>
      </c>
      <c r="K792" s="144" t="n"/>
      <c r="L792" s="54" t="inlineStr">
        <is>
          <t>平成</t>
        </is>
      </c>
      <c r="M792" s="140" t="n"/>
      <c r="N792" s="140" t="n"/>
      <c r="O792" s="140" t="n"/>
      <c r="P792" s="19" t="n"/>
      <c r="Q792" s="19" t="n"/>
      <c r="R792" s="19" t="n"/>
      <c r="S792" s="19" t="n"/>
      <c r="T792" s="19" t="n"/>
      <c r="U792" s="19" t="n"/>
      <c r="V792" s="19" t="n"/>
      <c r="W792" s="19" t="n"/>
      <c r="X792" s="37" t="n"/>
      <c r="Y792" s="171">
        <f>計算!$AD$11</f>
        <v/>
      </c>
      <c r="BI792" s="144" t="n"/>
      <c r="BJ792" s="2" t="n"/>
      <c r="BK792" s="2" t="n"/>
      <c r="BL792" s="2" t="n"/>
      <c r="BM792" s="2" t="n"/>
      <c r="BN792" s="2" t="n"/>
      <c r="BO792" s="2" t="n"/>
      <c r="BP792" s="143" t="n"/>
      <c r="BV792" s="144" t="n"/>
      <c r="DU792" s="144" t="n"/>
      <c r="DV792" s="2" t="n"/>
      <c r="DW792" s="2" t="n"/>
      <c r="DX792" s="2" t="n"/>
      <c r="DY792" s="2" t="n"/>
      <c r="DZ792" s="2" t="n"/>
      <c r="EA792" s="2" t="n"/>
      <c r="EB792" s="2" t="n"/>
      <c r="EC792" s="2" t="n"/>
    </row>
    <row r="793" ht="6.75" customHeight="1" s="118">
      <c r="A793" s="2" t="n"/>
      <c r="B793" s="2" t="n"/>
      <c r="C793" s="2" t="n"/>
      <c r="D793" s="2" t="n"/>
      <c r="E793" s="143" t="n"/>
      <c r="K793" s="144" t="n"/>
      <c r="L793" s="143" t="n"/>
      <c r="P793" s="19" t="n"/>
      <c r="Q793" s="19" t="n"/>
      <c r="R793" s="19" t="n"/>
      <c r="S793" s="19" t="n"/>
      <c r="T793" s="19" t="n"/>
      <c r="U793" s="19" t="n"/>
      <c r="V793" s="19" t="n"/>
      <c r="W793" s="19" t="n"/>
      <c r="X793" s="37" t="n"/>
      <c r="Y793" s="143" t="n"/>
      <c r="BI793" s="144" t="n"/>
      <c r="BJ793" s="2" t="n"/>
      <c r="BK793" s="2" t="n"/>
      <c r="BL793" s="2" t="n"/>
      <c r="BM793" s="2" t="n"/>
      <c r="BN793" s="2" t="n"/>
      <c r="BO793" s="2" t="n"/>
      <c r="BP793" s="143" t="n"/>
      <c r="BV793" s="144" t="n"/>
      <c r="DU793" s="144" t="n"/>
      <c r="DV793" s="2" t="n"/>
      <c r="DW793" s="2" t="n"/>
      <c r="DX793" s="2" t="n"/>
      <c r="DY793" s="2" t="n"/>
      <c r="DZ793" s="2" t="n"/>
      <c r="EA793" s="2" t="n"/>
      <c r="EB793" s="2" t="n"/>
      <c r="EC793" s="2" t="n"/>
    </row>
    <row r="794" ht="6.75" customHeight="1" s="118">
      <c r="A794" s="2" t="n"/>
      <c r="B794" s="2" t="n"/>
      <c r="C794" s="2" t="n"/>
      <c r="D794" s="2" t="n"/>
      <c r="E794" s="143" t="n"/>
      <c r="K794" s="144" t="n"/>
      <c r="L794" s="143" t="n"/>
      <c r="P794" s="179">
        <f>計算!$AB$11</f>
        <v/>
      </c>
      <c r="S794" s="52" t="inlineStr">
        <is>
          <t>年</t>
        </is>
      </c>
      <c r="U794" s="179">
        <f>計算!$AC$11</f>
        <v/>
      </c>
      <c r="W794" s="53" t="inlineStr">
        <is>
          <t>月</t>
        </is>
      </c>
      <c r="X794" s="144" t="n"/>
      <c r="Y794" s="143" t="n"/>
      <c r="BI794" s="144" t="n"/>
      <c r="BJ794" s="2" t="n"/>
      <c r="BK794" s="2" t="n"/>
      <c r="BL794" s="2" t="n"/>
      <c r="BM794" s="2" t="n"/>
      <c r="BN794" s="2" t="n"/>
      <c r="BO794" s="2" t="n"/>
      <c r="BP794" s="143" t="n"/>
      <c r="BV794" s="144" t="n"/>
      <c r="DU794" s="144" t="n"/>
      <c r="DV794" s="2" t="n"/>
      <c r="DW794" s="2" t="n"/>
      <c r="DX794" s="2" t="n"/>
      <c r="DY794" s="2" t="n"/>
      <c r="DZ794" s="2" t="n"/>
      <c r="EA794" s="2" t="n"/>
      <c r="EB794" s="2" t="n"/>
      <c r="EC794" s="2" t="n"/>
    </row>
    <row r="795" ht="6.75" customHeight="1" s="118">
      <c r="A795" s="2" t="n"/>
      <c r="B795" s="2" t="n"/>
      <c r="C795" s="2" t="n"/>
      <c r="D795" s="2" t="n"/>
      <c r="E795" s="143" t="n"/>
      <c r="K795" s="144" t="n"/>
      <c r="L795" s="49" t="inlineStr">
        <is>
          <t>令和</t>
        </is>
      </c>
      <c r="X795" s="144" t="n"/>
      <c r="Y795" s="143" t="n"/>
      <c r="BI795" s="144" t="n"/>
      <c r="BJ795" s="2" t="n"/>
      <c r="BK795" s="2" t="n"/>
      <c r="BL795" s="2" t="n"/>
      <c r="BM795" s="2" t="n"/>
      <c r="BN795" s="2" t="n"/>
      <c r="BO795" s="2" t="n"/>
      <c r="BP795" s="143" t="n"/>
      <c r="BV795" s="144" t="n"/>
      <c r="DU795" s="144" t="n"/>
      <c r="DV795" s="2" t="n"/>
      <c r="DW795" s="2" t="n"/>
      <c r="DX795" s="2" t="n"/>
      <c r="DY795" s="2" t="n"/>
      <c r="DZ795" s="2" t="n"/>
      <c r="EA795" s="2" t="n"/>
      <c r="EB795" s="2" t="n"/>
      <c r="EC795" s="2" t="n"/>
    </row>
    <row r="796" ht="6.75" customHeight="1" s="118">
      <c r="A796" s="2" t="n"/>
      <c r="B796" s="2" t="n"/>
      <c r="C796" s="2" t="n"/>
      <c r="D796" s="2" t="n"/>
      <c r="E796" s="143" t="n"/>
      <c r="K796" s="144" t="n"/>
      <c r="L796" s="143" t="n"/>
      <c r="P796" s="19" t="n"/>
      <c r="Q796" s="19" t="n"/>
      <c r="R796" s="19" t="n"/>
      <c r="S796" s="19" t="n"/>
      <c r="T796" s="19" t="n"/>
      <c r="U796" s="19" t="n"/>
      <c r="V796" s="19" t="n"/>
      <c r="W796" s="19" t="n"/>
      <c r="X796" s="37" t="n"/>
      <c r="Y796" s="143" t="n"/>
      <c r="BI796" s="144" t="n"/>
      <c r="BJ796" s="2" t="n"/>
      <c r="BK796" s="2" t="n"/>
      <c r="BL796" s="2" t="n"/>
      <c r="BM796" s="2" t="n"/>
      <c r="BN796" s="2" t="n"/>
      <c r="BO796" s="2" t="n"/>
      <c r="BP796" s="143" t="n"/>
      <c r="BV796" s="144" t="n"/>
      <c r="DU796" s="144" t="n"/>
      <c r="DV796" s="2" t="n"/>
      <c r="DW796" s="2" t="n"/>
      <c r="DX796" s="2" t="n"/>
      <c r="DY796" s="2" t="n"/>
      <c r="DZ796" s="2" t="n"/>
      <c r="EA796" s="2" t="n"/>
      <c r="EB796" s="2" t="n"/>
      <c r="EC796" s="2" t="n"/>
    </row>
    <row r="797" ht="5.25" customHeight="1" s="118">
      <c r="A797" s="2" t="n"/>
      <c r="B797" s="2" t="n"/>
      <c r="C797" s="2" t="n"/>
      <c r="D797" s="2" t="n"/>
      <c r="E797" s="143" t="n"/>
      <c r="K797" s="144" t="n"/>
      <c r="L797" s="146" t="n"/>
      <c r="M797" s="147" t="n"/>
      <c r="N797" s="147" t="n"/>
      <c r="O797" s="147" t="n"/>
      <c r="P797" s="20" t="n"/>
      <c r="Q797" s="20" t="n"/>
      <c r="R797" s="20" t="n"/>
      <c r="S797" s="20" t="n"/>
      <c r="T797" s="20" t="n"/>
      <c r="U797" s="20" t="n"/>
      <c r="V797" s="20" t="n"/>
      <c r="W797" s="20" t="n"/>
      <c r="X797" s="39" t="n"/>
      <c r="Y797" s="146" t="n"/>
      <c r="Z797" s="147" t="n"/>
      <c r="AA797" s="147" t="n"/>
      <c r="AB797" s="147" t="n"/>
      <c r="AC797" s="147" t="n"/>
      <c r="AD797" s="147" t="n"/>
      <c r="AE797" s="147" t="n"/>
      <c r="AF797" s="147" t="n"/>
      <c r="AG797" s="147" t="n"/>
      <c r="AH797" s="147" t="n"/>
      <c r="AI797" s="147" t="n"/>
      <c r="AJ797" s="147" t="n"/>
      <c r="AK797" s="147" t="n"/>
      <c r="AL797" s="147" t="n"/>
      <c r="AM797" s="147" t="n"/>
      <c r="AN797" s="147" t="n"/>
      <c r="AO797" s="147" t="n"/>
      <c r="AP797" s="147" t="n"/>
      <c r="AQ797" s="147" t="n"/>
      <c r="AR797" s="147" t="n"/>
      <c r="AS797" s="147" t="n"/>
      <c r="AT797" s="147" t="n"/>
      <c r="AU797" s="147" t="n"/>
      <c r="AV797" s="147" t="n"/>
      <c r="AW797" s="147" t="n"/>
      <c r="AX797" s="147" t="n"/>
      <c r="AY797" s="147" t="n"/>
      <c r="AZ797" s="147" t="n"/>
      <c r="BA797" s="147" t="n"/>
      <c r="BB797" s="147" t="n"/>
      <c r="BC797" s="147" t="n"/>
      <c r="BD797" s="147" t="n"/>
      <c r="BE797" s="147" t="n"/>
      <c r="BF797" s="147" t="n"/>
      <c r="BG797" s="147" t="n"/>
      <c r="BH797" s="147" t="n"/>
      <c r="BI797" s="148" t="n"/>
      <c r="BJ797" s="2" t="n"/>
      <c r="BK797" s="2" t="n"/>
      <c r="BL797" s="2" t="n"/>
      <c r="BM797" s="2" t="n"/>
      <c r="BN797" s="2" t="n"/>
      <c r="BO797" s="2" t="n"/>
      <c r="BP797" s="143" t="n"/>
      <c r="BV797" s="144" t="n"/>
      <c r="DU797" s="144" t="n"/>
      <c r="DV797" s="2" t="n"/>
      <c r="DW797" s="2" t="n"/>
      <c r="DX797" s="2" t="n"/>
      <c r="DY797" s="2" t="n"/>
      <c r="DZ797" s="2" t="n"/>
      <c r="EA797" s="2" t="n"/>
      <c r="EB797" s="2" t="n"/>
      <c r="EC797" s="2" t="n"/>
    </row>
    <row r="798" ht="6.75" customHeight="1" s="118">
      <c r="A798" s="2" t="n"/>
      <c r="B798" s="2" t="n"/>
      <c r="C798" s="2" t="n"/>
      <c r="D798" s="2" t="n"/>
      <c r="E798" s="143" t="n"/>
      <c r="K798" s="144" t="n"/>
      <c r="L798" s="54" t="inlineStr">
        <is>
          <t>平成</t>
        </is>
      </c>
      <c r="M798" s="140" t="n"/>
      <c r="N798" s="140" t="n"/>
      <c r="O798" s="140" t="n"/>
      <c r="P798" s="18" t="n"/>
      <c r="Q798" s="18" t="n"/>
      <c r="R798" s="18" t="n"/>
      <c r="S798" s="18" t="n"/>
      <c r="T798" s="18" t="n"/>
      <c r="U798" s="18" t="n"/>
      <c r="V798" s="18" t="n"/>
      <c r="W798" s="18" t="n"/>
      <c r="X798" s="35" t="n"/>
      <c r="Y798" s="171">
        <f>計算!$AG$11</f>
        <v/>
      </c>
      <c r="BI798" s="144" t="n"/>
      <c r="BJ798" s="2" t="n"/>
      <c r="BK798" s="2" t="n"/>
      <c r="BL798" s="2" t="n"/>
      <c r="BM798" s="2" t="n"/>
      <c r="BN798" s="2" t="n"/>
      <c r="BO798" s="2" t="n"/>
      <c r="BP798" s="143" t="n"/>
      <c r="BV798" s="144" t="n"/>
      <c r="DU798" s="144" t="n"/>
      <c r="DV798" s="2" t="n"/>
      <c r="DW798" s="2" t="n"/>
      <c r="DX798" s="2" t="n"/>
      <c r="DY798" s="2" t="n"/>
      <c r="DZ798" s="2" t="n"/>
      <c r="EA798" s="2" t="n"/>
      <c r="EB798" s="2" t="n"/>
      <c r="EC798" s="2" t="n"/>
    </row>
    <row r="799" ht="6.75" customHeight="1" s="118">
      <c r="A799" s="2" t="n"/>
      <c r="B799" s="2" t="n"/>
      <c r="C799" s="2" t="n"/>
      <c r="D799" s="2" t="n"/>
      <c r="E799" s="143" t="n"/>
      <c r="K799" s="144" t="n"/>
      <c r="L799" s="143" t="n"/>
      <c r="P799" s="19" t="n"/>
      <c r="Q799" s="19" t="n"/>
      <c r="R799" s="19" t="n"/>
      <c r="S799" s="19" t="n"/>
      <c r="T799" s="19" t="n"/>
      <c r="U799" s="19" t="n"/>
      <c r="V799" s="19" t="n"/>
      <c r="W799" s="19" t="n"/>
      <c r="X799" s="37" t="n"/>
      <c r="Y799" s="143" t="n"/>
      <c r="BI799" s="144" t="n"/>
      <c r="BJ799" s="2" t="n"/>
      <c r="BK799" s="2" t="n"/>
      <c r="BL799" s="2" t="n"/>
      <c r="BM799" s="2" t="n"/>
      <c r="BN799" s="2" t="n"/>
      <c r="BO799" s="2" t="n"/>
      <c r="BP799" s="143" t="n"/>
      <c r="BV799" s="144" t="n"/>
      <c r="DU799" s="144" t="n"/>
      <c r="DV799" s="2" t="n"/>
      <c r="DW799" s="2" t="n"/>
      <c r="DX799" s="2" t="n"/>
      <c r="DY799" s="2" t="n"/>
      <c r="DZ799" s="2" t="n"/>
      <c r="EA799" s="2" t="n"/>
      <c r="EB799" s="2" t="n"/>
      <c r="EC799" s="2" t="n"/>
    </row>
    <row r="800" ht="6.75" customHeight="1" s="118">
      <c r="A800" s="2" t="n"/>
      <c r="B800" s="2" t="n"/>
      <c r="C800" s="2" t="n"/>
      <c r="D800" s="2" t="n"/>
      <c r="E800" s="143" t="n"/>
      <c r="K800" s="144" t="n"/>
      <c r="L800" s="143" t="n"/>
      <c r="P800" s="179">
        <f>計算!$AE$11</f>
        <v/>
      </c>
      <c r="S800" s="52" t="inlineStr">
        <is>
          <t>年</t>
        </is>
      </c>
      <c r="U800" s="179">
        <f>計算!$AF$11</f>
        <v/>
      </c>
      <c r="W800" s="53" t="inlineStr">
        <is>
          <t>月</t>
        </is>
      </c>
      <c r="X800" s="144" t="n"/>
      <c r="Y800" s="143" t="n"/>
      <c r="BI800" s="144" t="n"/>
      <c r="BJ800" s="2" t="n"/>
      <c r="BK800" s="2" t="n"/>
      <c r="BL800" s="2" t="n"/>
      <c r="BM800" s="2" t="n"/>
      <c r="BN800" s="2" t="n"/>
      <c r="BO800" s="2" t="n"/>
      <c r="BP800" s="143" t="n"/>
      <c r="BV800" s="144" t="n"/>
      <c r="DU800" s="144" t="n"/>
      <c r="DV800" s="2" t="n"/>
      <c r="DW800" s="2" t="n"/>
      <c r="DX800" s="2" t="n"/>
      <c r="DY800" s="2" t="n"/>
      <c r="DZ800" s="2" t="n"/>
      <c r="EA800" s="2" t="n"/>
      <c r="EB800" s="2" t="n"/>
      <c r="EC800" s="2" t="n"/>
    </row>
    <row r="801" ht="6.75" customHeight="1" s="118">
      <c r="A801" s="2" t="n"/>
      <c r="B801" s="2" t="n"/>
      <c r="C801" s="2" t="n"/>
      <c r="D801" s="2" t="n"/>
      <c r="E801" s="143" t="n"/>
      <c r="K801" s="144" t="n"/>
      <c r="L801" s="49" t="inlineStr">
        <is>
          <t>令和</t>
        </is>
      </c>
      <c r="X801" s="144" t="n"/>
      <c r="Y801" s="143" t="n"/>
      <c r="BI801" s="144" t="n"/>
      <c r="BJ801" s="2" t="n"/>
      <c r="BK801" s="2" t="n"/>
      <c r="BL801" s="2" t="n"/>
      <c r="BM801" s="2" t="n"/>
      <c r="BN801" s="2" t="n"/>
      <c r="BO801" s="2" t="n"/>
      <c r="BP801" s="143" t="n"/>
      <c r="BV801" s="144" t="n"/>
      <c r="DU801" s="144" t="n"/>
      <c r="DV801" s="2" t="n"/>
      <c r="DW801" s="2" t="n"/>
      <c r="DX801" s="2" t="n"/>
      <c r="DY801" s="2" t="n"/>
      <c r="DZ801" s="2" t="n"/>
      <c r="EA801" s="2" t="n"/>
      <c r="EB801" s="2" t="n"/>
      <c r="EC801" s="2" t="n"/>
    </row>
    <row r="802" ht="6.75" customHeight="1" s="118">
      <c r="A802" s="2" t="n"/>
      <c r="B802" s="2" t="n"/>
      <c r="C802" s="2" t="n"/>
      <c r="D802" s="2" t="n"/>
      <c r="E802" s="143" t="n"/>
      <c r="K802" s="144" t="n"/>
      <c r="L802" s="143" t="n"/>
      <c r="P802" s="19" t="n"/>
      <c r="Q802" s="19" t="n"/>
      <c r="R802" s="19" t="n"/>
      <c r="S802" s="19" t="n"/>
      <c r="T802" s="19" t="n"/>
      <c r="U802" s="19" t="n"/>
      <c r="V802" s="19" t="n"/>
      <c r="W802" s="19" t="n"/>
      <c r="X802" s="37" t="n"/>
      <c r="Y802" s="143" t="n"/>
      <c r="BI802" s="144" t="n"/>
      <c r="BJ802" s="2" t="n"/>
      <c r="BK802" s="2" t="n"/>
      <c r="BL802" s="2" t="n"/>
      <c r="BM802" s="2" t="n"/>
      <c r="BN802" s="2" t="n"/>
      <c r="BO802" s="2" t="n"/>
      <c r="BP802" s="143" t="n"/>
      <c r="BU802" s="43" t="n"/>
      <c r="BV802" s="44" t="n"/>
      <c r="DU802" s="144" t="n"/>
      <c r="DV802" s="2" t="n"/>
      <c r="DW802" s="2" t="n"/>
      <c r="DX802" s="2" t="n"/>
      <c r="DY802" s="2" t="n"/>
      <c r="DZ802" s="2" t="n"/>
      <c r="EA802" s="2" t="n"/>
      <c r="EB802" s="2" t="n"/>
      <c r="EC802" s="2" t="n"/>
    </row>
    <row r="803" ht="4.5" customHeight="1" s="118">
      <c r="A803" s="2" t="n"/>
      <c r="B803" s="2" t="n"/>
      <c r="C803" s="2" t="n"/>
      <c r="D803" s="2" t="n"/>
      <c r="E803" s="143" t="n"/>
      <c r="K803" s="144" t="n"/>
      <c r="L803" s="146" t="n"/>
      <c r="M803" s="147" t="n"/>
      <c r="N803" s="147" t="n"/>
      <c r="O803" s="147" t="n"/>
      <c r="P803" s="20" t="n"/>
      <c r="Q803" s="20" t="n"/>
      <c r="R803" s="20" t="n"/>
      <c r="S803" s="20" t="n"/>
      <c r="T803" s="20" t="n"/>
      <c r="U803" s="20" t="n"/>
      <c r="V803" s="20" t="n"/>
      <c r="W803" s="20" t="n"/>
      <c r="X803" s="39" t="n"/>
      <c r="Y803" s="146" t="n"/>
      <c r="Z803" s="147" t="n"/>
      <c r="AA803" s="147" t="n"/>
      <c r="AB803" s="147" t="n"/>
      <c r="AC803" s="147" t="n"/>
      <c r="AD803" s="147" t="n"/>
      <c r="AE803" s="147" t="n"/>
      <c r="AF803" s="147" t="n"/>
      <c r="AG803" s="147" t="n"/>
      <c r="AH803" s="147" t="n"/>
      <c r="AI803" s="147" t="n"/>
      <c r="AJ803" s="147" t="n"/>
      <c r="AK803" s="147" t="n"/>
      <c r="AL803" s="147" t="n"/>
      <c r="AM803" s="147" t="n"/>
      <c r="AN803" s="147" t="n"/>
      <c r="AO803" s="147" t="n"/>
      <c r="AP803" s="147" t="n"/>
      <c r="AQ803" s="147" t="n"/>
      <c r="AR803" s="147" t="n"/>
      <c r="AS803" s="147" t="n"/>
      <c r="AT803" s="147" t="n"/>
      <c r="AU803" s="147" t="n"/>
      <c r="AV803" s="147" t="n"/>
      <c r="AW803" s="147" t="n"/>
      <c r="AX803" s="147" t="n"/>
      <c r="AY803" s="147" t="n"/>
      <c r="AZ803" s="147" t="n"/>
      <c r="BA803" s="147" t="n"/>
      <c r="BB803" s="147" t="n"/>
      <c r="BC803" s="147" t="n"/>
      <c r="BD803" s="147" t="n"/>
      <c r="BE803" s="147" t="n"/>
      <c r="BF803" s="147" t="n"/>
      <c r="BG803" s="147" t="n"/>
      <c r="BH803" s="147" t="n"/>
      <c r="BI803" s="148" t="n"/>
      <c r="BJ803" s="2" t="n"/>
      <c r="BK803" s="2" t="n"/>
      <c r="BL803" s="2" t="n"/>
      <c r="BM803" s="2" t="n"/>
      <c r="BN803" s="2" t="n"/>
      <c r="BO803" s="2" t="n"/>
      <c r="BP803" s="146" t="n"/>
      <c r="BQ803" s="147" t="n"/>
      <c r="BR803" s="147" t="n"/>
      <c r="BS803" s="147" t="n"/>
      <c r="BT803" s="147" t="n"/>
      <c r="BU803" s="42" t="n"/>
      <c r="BV803" s="45" t="n"/>
      <c r="BW803" s="147" t="n"/>
      <c r="BX803" s="147" t="n"/>
      <c r="BY803" s="147" t="n"/>
      <c r="BZ803" s="147" t="n"/>
      <c r="CA803" s="147" t="n"/>
      <c r="CB803" s="147" t="n"/>
      <c r="CC803" s="147" t="n"/>
      <c r="CD803" s="147" t="n"/>
      <c r="CE803" s="147" t="n"/>
      <c r="CF803" s="147" t="n"/>
      <c r="CG803" s="147" t="n"/>
      <c r="CH803" s="147" t="n"/>
      <c r="CI803" s="147" t="n"/>
      <c r="CJ803" s="147" t="n"/>
      <c r="CK803" s="147" t="n"/>
      <c r="CL803" s="147" t="n"/>
      <c r="CM803" s="147" t="n"/>
      <c r="CN803" s="147" t="n"/>
      <c r="CO803" s="147" t="n"/>
      <c r="CP803" s="147" t="n"/>
      <c r="CQ803" s="147" t="n"/>
      <c r="CR803" s="147" t="n"/>
      <c r="CS803" s="147" t="n"/>
      <c r="CT803" s="147" t="n"/>
      <c r="CU803" s="147" t="n"/>
      <c r="CV803" s="147" t="n"/>
      <c r="CW803" s="147" t="n"/>
      <c r="CX803" s="147" t="n"/>
      <c r="CY803" s="147" t="n"/>
      <c r="CZ803" s="147" t="n"/>
      <c r="DA803" s="147" t="n"/>
      <c r="DB803" s="147" t="n"/>
      <c r="DC803" s="147" t="n"/>
      <c r="DD803" s="147" t="n"/>
      <c r="DE803" s="147" t="n"/>
      <c r="DF803" s="147" t="n"/>
      <c r="DG803" s="147" t="n"/>
      <c r="DH803" s="147" t="n"/>
      <c r="DI803" s="147" t="n"/>
      <c r="DJ803" s="147" t="n"/>
      <c r="DK803" s="147" t="n"/>
      <c r="DL803" s="147" t="n"/>
      <c r="DM803" s="147" t="n"/>
      <c r="DN803" s="147" t="n"/>
      <c r="DO803" s="147" t="n"/>
      <c r="DP803" s="147" t="n"/>
      <c r="DQ803" s="147" t="n"/>
      <c r="DR803" s="147" t="n"/>
      <c r="DS803" s="147" t="n"/>
      <c r="DT803" s="147" t="n"/>
      <c r="DU803" s="148" t="n"/>
      <c r="DV803" s="2" t="n"/>
      <c r="DW803" s="2" t="n"/>
      <c r="DX803" s="2" t="n"/>
      <c r="DY803" s="2" t="n"/>
      <c r="DZ803" s="2" t="n"/>
      <c r="EA803" s="2" t="n"/>
      <c r="EB803" s="2" t="n"/>
      <c r="EC803" s="2" t="n"/>
    </row>
    <row r="804" ht="6.75" customHeight="1" s="118">
      <c r="A804" s="2" t="n"/>
      <c r="B804" s="2" t="n"/>
      <c r="C804" s="2" t="n"/>
      <c r="D804" s="2" t="n"/>
      <c r="E804" s="143" t="n"/>
      <c r="K804" s="144" t="n"/>
      <c r="L804" s="54" t="inlineStr">
        <is>
          <t>平成</t>
        </is>
      </c>
      <c r="M804" s="140" t="n"/>
      <c r="N804" s="140" t="n"/>
      <c r="O804" s="140" t="n"/>
      <c r="P804" s="18" t="n"/>
      <c r="Q804" s="18" t="n"/>
      <c r="R804" s="18" t="n"/>
      <c r="S804" s="18" t="n"/>
      <c r="T804" s="18" t="n"/>
      <c r="U804" s="18" t="n"/>
      <c r="V804" s="18" t="n"/>
      <c r="W804" s="18" t="n"/>
      <c r="X804" s="35" t="n"/>
      <c r="Y804" s="7" t="n"/>
      <c r="Z804" s="2" t="n"/>
      <c r="AA804" s="2" t="n"/>
      <c r="AB804" s="2" t="n"/>
      <c r="AC804" s="2" t="n"/>
      <c r="AD804" s="2" t="n"/>
      <c r="AE804" s="2" t="n"/>
      <c r="AF804" s="2" t="n"/>
      <c r="AG804" s="2" t="n"/>
      <c r="AH804" s="2" t="n"/>
      <c r="AI804" s="2" t="n"/>
      <c r="AJ804" s="2" t="n"/>
      <c r="AK804" s="2" t="n"/>
      <c r="AL804" s="2" t="n"/>
      <c r="AM804" s="2" t="n"/>
      <c r="AN804" s="2" t="n"/>
      <c r="AO804" s="2" t="n"/>
      <c r="AP804" s="2" t="n"/>
      <c r="AQ804" s="2" t="n"/>
      <c r="AR804" s="2" t="n"/>
      <c r="AS804" s="2" t="n"/>
      <c r="AT804" s="2" t="n"/>
      <c r="AU804" s="2" t="n"/>
      <c r="AV804" s="2" t="n"/>
      <c r="AW804" s="2" t="n"/>
      <c r="AX804" s="2" t="n"/>
      <c r="AY804" s="2" t="n"/>
      <c r="AZ804" s="2" t="n"/>
      <c r="BA804" s="2" t="n"/>
      <c r="BB804" s="2" t="n"/>
      <c r="BC804" s="2" t="n"/>
      <c r="BD804" s="2" t="n"/>
      <c r="BE804" s="2" t="n"/>
      <c r="BF804" s="2" t="n"/>
      <c r="BG804" s="2" t="n"/>
      <c r="BH804" s="2" t="n"/>
      <c r="BI804" s="6" t="n"/>
      <c r="BJ804" s="2" t="n"/>
      <c r="BK804" s="2" t="n"/>
      <c r="BL804" s="2" t="n"/>
      <c r="BM804" s="2" t="n"/>
      <c r="BN804" s="2" t="n"/>
      <c r="BO804" s="2" t="n"/>
      <c r="BP804" s="139" t="inlineStr">
        <is>
          <t>備　考</t>
        </is>
      </c>
      <c r="BQ804" s="140" t="n"/>
      <c r="BR804" s="140" t="n"/>
      <c r="BS804" s="140" t="n"/>
      <c r="BT804" s="140" t="n"/>
      <c r="BU804" s="140" t="n"/>
      <c r="BV804" s="141" t="n"/>
      <c r="BW804" s="176">
        <f>計算!$AA$11</f>
        <v/>
      </c>
      <c r="BX804" s="140" t="n"/>
      <c r="BY804" s="140" t="n"/>
      <c r="BZ804" s="140" t="n"/>
      <c r="CA804" s="140" t="n"/>
      <c r="CB804" s="140" t="n"/>
      <c r="CC804" s="140" t="n"/>
      <c r="CD804" s="140" t="n"/>
      <c r="CE804" s="140" t="n"/>
      <c r="CF804" s="140" t="n"/>
      <c r="CG804" s="140" t="n"/>
      <c r="CH804" s="140" t="n"/>
      <c r="CI804" s="140" t="n"/>
      <c r="CJ804" s="140" t="n"/>
      <c r="CK804" s="140" t="n"/>
      <c r="CL804" s="140" t="n"/>
      <c r="CM804" s="140" t="n"/>
      <c r="CN804" s="140" t="n"/>
      <c r="CO804" s="140" t="n"/>
      <c r="CP804" s="140" t="n"/>
      <c r="CQ804" s="140" t="n"/>
      <c r="CR804" s="140" t="n"/>
      <c r="CS804" s="140" t="n"/>
      <c r="CT804" s="140" t="n"/>
      <c r="CU804" s="140" t="n"/>
      <c r="CV804" s="140" t="n"/>
      <c r="CW804" s="140" t="n"/>
      <c r="CX804" s="140" t="n"/>
      <c r="CY804" s="140" t="n"/>
      <c r="CZ804" s="140" t="n"/>
      <c r="DA804" s="140" t="n"/>
      <c r="DB804" s="140" t="n"/>
      <c r="DC804" s="140" t="n"/>
      <c r="DD804" s="140" t="n"/>
      <c r="DE804" s="140" t="n"/>
      <c r="DF804" s="140" t="n"/>
      <c r="DG804" s="140" t="n"/>
      <c r="DH804" s="140" t="n"/>
      <c r="DI804" s="140" t="n"/>
      <c r="DJ804" s="140" t="n"/>
      <c r="DK804" s="140" t="n"/>
      <c r="DL804" s="140" t="n"/>
      <c r="DM804" s="140" t="n"/>
      <c r="DN804" s="140" t="n"/>
      <c r="DO804" s="140" t="n"/>
      <c r="DP804" s="140" t="n"/>
      <c r="DQ804" s="140" t="n"/>
      <c r="DR804" s="140" t="n"/>
      <c r="DS804" s="140" t="n"/>
      <c r="DT804" s="140" t="n"/>
      <c r="DU804" s="141" t="n"/>
      <c r="DV804" s="2" t="n"/>
      <c r="DW804" s="2" t="n"/>
      <c r="DX804" s="2" t="n"/>
      <c r="DY804" s="2" t="n"/>
      <c r="DZ804" s="2" t="n"/>
      <c r="EA804" s="2" t="n"/>
      <c r="EB804" s="2" t="n"/>
      <c r="EC804" s="2" t="n"/>
    </row>
    <row r="805" ht="6.75" customHeight="1" s="118">
      <c r="A805" s="2" t="n"/>
      <c r="B805" s="2" t="n"/>
      <c r="C805" s="2" t="n"/>
      <c r="D805" s="2" t="n"/>
      <c r="E805" s="143" t="n"/>
      <c r="K805" s="144" t="n"/>
      <c r="L805" s="143" t="n"/>
      <c r="P805" s="19" t="n"/>
      <c r="Q805" s="19" t="n"/>
      <c r="R805" s="19" t="n"/>
      <c r="S805" s="19" t="n"/>
      <c r="T805" s="19" t="n"/>
      <c r="U805" s="19" t="n"/>
      <c r="V805" s="19" t="n"/>
      <c r="W805" s="19" t="n"/>
      <c r="X805" s="37" t="n"/>
      <c r="Y805" s="7" t="n"/>
      <c r="Z805" s="2" t="n"/>
      <c r="AA805" s="2" t="n"/>
      <c r="AB805" s="2" t="n"/>
      <c r="AC805" s="2" t="n"/>
      <c r="AD805" s="2" t="n"/>
      <c r="AE805" s="2" t="n"/>
      <c r="AF805" s="2" t="n"/>
      <c r="AG805" s="2" t="n"/>
      <c r="AH805" s="2" t="n"/>
      <c r="AI805" s="2" t="n"/>
      <c r="AJ805" s="2" t="n"/>
      <c r="AK805" s="2" t="n"/>
      <c r="AL805" s="2" t="n"/>
      <c r="AM805" s="2" t="n"/>
      <c r="AN805" s="2" t="n"/>
      <c r="AO805" s="2" t="n"/>
      <c r="AP805" s="2" t="n"/>
      <c r="AQ805" s="2" t="n"/>
      <c r="AR805" s="2" t="n"/>
      <c r="AS805" s="2" t="n"/>
      <c r="AT805" s="2" t="n"/>
      <c r="AU805" s="2" t="n"/>
      <c r="AV805" s="2" t="n"/>
      <c r="AW805" s="2" t="n"/>
      <c r="AX805" s="2" t="n"/>
      <c r="AY805" s="2" t="n"/>
      <c r="AZ805" s="2" t="n"/>
      <c r="BA805" s="2" t="n"/>
      <c r="BB805" s="2" t="n"/>
      <c r="BC805" s="2" t="n"/>
      <c r="BD805" s="2" t="n"/>
      <c r="BE805" s="2" t="n"/>
      <c r="BF805" s="2" t="n"/>
      <c r="BG805" s="2" t="n"/>
      <c r="BH805" s="2" t="n"/>
      <c r="BI805" s="8" t="n"/>
      <c r="BJ805" s="2" t="n"/>
      <c r="BK805" s="2" t="n"/>
      <c r="BL805" s="2" t="n"/>
      <c r="BM805" s="2" t="n"/>
      <c r="BN805" s="2" t="n"/>
      <c r="BO805" s="2" t="n"/>
      <c r="BP805" s="143" t="n"/>
      <c r="BV805" s="144" t="n"/>
      <c r="DU805" s="144" t="n"/>
      <c r="DV805" s="2" t="n"/>
      <c r="DW805" s="2" t="n"/>
      <c r="DX805" s="2" t="n"/>
      <c r="DY805" s="2" t="n"/>
      <c r="DZ805" s="2" t="n"/>
      <c r="EA805" s="2" t="n"/>
      <c r="EB805" s="2" t="n"/>
      <c r="EC805" s="2" t="n"/>
    </row>
    <row r="806" ht="6.75" customHeight="1" s="118">
      <c r="A806" s="2" t="n"/>
      <c r="B806" s="2" t="n"/>
      <c r="C806" s="2" t="n"/>
      <c r="D806" s="2" t="n"/>
      <c r="E806" s="143" t="n"/>
      <c r="K806" s="144" t="n"/>
      <c r="L806" s="143" t="n"/>
      <c r="P806" s="19" t="n"/>
      <c r="Q806" s="19" t="n"/>
      <c r="R806" s="19" t="n"/>
      <c r="S806" s="52" t="inlineStr">
        <is>
          <t>年</t>
        </is>
      </c>
      <c r="U806" s="11" t="n"/>
      <c r="V806" s="11" t="n"/>
      <c r="W806" s="53" t="inlineStr">
        <is>
          <t>月</t>
        </is>
      </c>
      <c r="X806" s="144" t="n"/>
      <c r="Y806" s="7" t="n"/>
      <c r="Z806" s="2" t="n"/>
      <c r="AA806" s="2" t="n"/>
      <c r="AB806" s="2" t="n"/>
      <c r="AC806" s="2" t="n"/>
      <c r="AD806" s="2" t="n"/>
      <c r="AE806" s="2" t="n"/>
      <c r="AF806" s="2" t="n"/>
      <c r="AG806" s="2" t="n"/>
      <c r="AH806" s="2" t="n"/>
      <c r="AI806" s="2" t="n"/>
      <c r="AJ806" s="2" t="n"/>
      <c r="AK806" s="2" t="n"/>
      <c r="AL806" s="2" t="n"/>
      <c r="AM806" s="2" t="n"/>
      <c r="AN806" s="2" t="n"/>
      <c r="AO806" s="2" t="n"/>
      <c r="AP806" s="2" t="n"/>
      <c r="AQ806" s="2" t="n"/>
      <c r="AR806" s="2" t="n"/>
      <c r="AS806" s="2" t="n"/>
      <c r="AT806" s="2" t="n"/>
      <c r="AU806" s="2" t="n"/>
      <c r="AV806" s="2" t="n"/>
      <c r="AW806" s="2" t="n"/>
      <c r="AX806" s="2" t="n"/>
      <c r="AY806" s="2" t="n"/>
      <c r="AZ806" s="2" t="n"/>
      <c r="BA806" s="2" t="n"/>
      <c r="BB806" s="2" t="n"/>
      <c r="BC806" s="2" t="n"/>
      <c r="BD806" s="2" t="n"/>
      <c r="BE806" s="2" t="n"/>
      <c r="BF806" s="2" t="n"/>
      <c r="BG806" s="2" t="n"/>
      <c r="BH806" s="2" t="n"/>
      <c r="BI806" s="8" t="n"/>
      <c r="BJ806" s="2" t="n"/>
      <c r="BK806" s="2" t="n"/>
      <c r="BL806" s="2" t="n"/>
      <c r="BM806" s="2" t="n"/>
      <c r="BN806" s="2" t="n"/>
      <c r="BO806" s="2" t="n"/>
      <c r="BP806" s="143" t="n"/>
      <c r="BV806" s="144" t="n"/>
      <c r="DU806" s="144" t="n"/>
      <c r="DV806" s="2" t="n"/>
      <c r="DW806" s="2" t="n"/>
      <c r="DX806" s="2" t="n"/>
      <c r="DY806" s="2" t="n"/>
      <c r="DZ806" s="2" t="n"/>
      <c r="EA806" s="2" t="n"/>
      <c r="EB806" s="2" t="n"/>
      <c r="EC806" s="2" t="n"/>
    </row>
    <row r="807" ht="6.75" customHeight="1" s="118">
      <c r="A807" s="2" t="n"/>
      <c r="B807" s="2" t="n"/>
      <c r="C807" s="2" t="n"/>
      <c r="D807" s="2" t="n"/>
      <c r="E807" s="143" t="n"/>
      <c r="K807" s="144" t="n"/>
      <c r="L807" s="49" t="inlineStr">
        <is>
          <t>令和</t>
        </is>
      </c>
      <c r="P807" s="19" t="n"/>
      <c r="Q807" s="19" t="n"/>
      <c r="R807" s="19" t="n"/>
      <c r="U807" s="11" t="n"/>
      <c r="V807" s="11" t="n"/>
      <c r="X807" s="144" t="n"/>
      <c r="Y807" s="7" t="n"/>
      <c r="Z807" s="2" t="n"/>
      <c r="AA807" s="2" t="n"/>
      <c r="AB807" s="2" t="n"/>
      <c r="AC807" s="2" t="n"/>
      <c r="AD807" s="2" t="n"/>
      <c r="AE807" s="2" t="n"/>
      <c r="AF807" s="2" t="n"/>
      <c r="AG807" s="2" t="n"/>
      <c r="AH807" s="2" t="n"/>
      <c r="AI807" s="2" t="n"/>
      <c r="AJ807" s="2" t="n"/>
      <c r="AK807" s="2" t="n"/>
      <c r="AL807" s="2" t="n"/>
      <c r="AM807" s="2" t="n"/>
      <c r="AN807" s="2" t="n"/>
      <c r="AO807" s="2" t="n"/>
      <c r="AP807" s="2" t="n"/>
      <c r="AQ807" s="2" t="n"/>
      <c r="AR807" s="2" t="n"/>
      <c r="AS807" s="2" t="n"/>
      <c r="AT807" s="2" t="n"/>
      <c r="AU807" s="2" t="n"/>
      <c r="AV807" s="2" t="n"/>
      <c r="AW807" s="2" t="n"/>
      <c r="AX807" s="2" t="n"/>
      <c r="AY807" s="2" t="n"/>
      <c r="AZ807" s="2" t="n"/>
      <c r="BA807" s="2" t="n"/>
      <c r="BB807" s="2" t="n"/>
      <c r="BC807" s="2" t="n"/>
      <c r="BD807" s="2" t="n"/>
      <c r="BE807" s="2" t="n"/>
      <c r="BF807" s="2" t="n"/>
      <c r="BG807" s="2" t="n"/>
      <c r="BH807" s="2" t="n"/>
      <c r="BI807" s="8" t="n"/>
      <c r="BJ807" s="2" t="n"/>
      <c r="BK807" s="2" t="n"/>
      <c r="BL807" s="2" t="n"/>
      <c r="BM807" s="2" t="n"/>
      <c r="BN807" s="2" t="n"/>
      <c r="BO807" s="2" t="n"/>
      <c r="BP807" s="143" t="n"/>
      <c r="BV807" s="144" t="n"/>
      <c r="DU807" s="144" t="n"/>
      <c r="DV807" s="2" t="n"/>
      <c r="DW807" s="2" t="n"/>
      <c r="DX807" s="2" t="n"/>
      <c r="DY807" s="2" t="n"/>
      <c r="DZ807" s="2" t="n"/>
      <c r="EA807" s="2" t="n"/>
      <c r="EB807" s="2" t="n"/>
      <c r="EC807" s="2" t="n"/>
    </row>
    <row r="808" ht="6.75" customHeight="1" s="118">
      <c r="A808" s="2" t="n"/>
      <c r="B808" s="2" t="n"/>
      <c r="C808" s="2" t="n"/>
      <c r="D808" s="2" t="n"/>
      <c r="E808" s="143" t="n"/>
      <c r="K808" s="144" t="n"/>
      <c r="L808" s="143" t="n"/>
      <c r="P808" s="19" t="n"/>
      <c r="Q808" s="19" t="n"/>
      <c r="R808" s="19" t="n"/>
      <c r="S808" s="19" t="n"/>
      <c r="T808" s="19" t="n"/>
      <c r="U808" s="19" t="n"/>
      <c r="V808" s="19" t="n"/>
      <c r="W808" s="19" t="n"/>
      <c r="X808" s="37" t="n"/>
      <c r="Y808" s="7" t="n"/>
      <c r="Z808" s="2" t="n"/>
      <c r="AA808" s="2" t="n"/>
      <c r="AB808" s="2" t="n"/>
      <c r="AC808" s="2" t="n"/>
      <c r="AD808" s="2" t="n"/>
      <c r="AE808" s="2" t="n"/>
      <c r="AF808" s="2" t="n"/>
      <c r="AG808" s="2" t="n"/>
      <c r="AH808" s="2" t="n"/>
      <c r="AI808" s="2" t="n"/>
      <c r="AJ808" s="2" t="n"/>
      <c r="AK808" s="2" t="n"/>
      <c r="AL808" s="2" t="n"/>
      <c r="AM808" s="2" t="n"/>
      <c r="AN808" s="2" t="n"/>
      <c r="AO808" s="2" t="n"/>
      <c r="AP808" s="2" t="n"/>
      <c r="AQ808" s="2" t="n"/>
      <c r="AR808" s="2" t="n"/>
      <c r="AS808" s="2" t="n"/>
      <c r="AT808" s="2" t="n"/>
      <c r="AU808" s="2" t="n"/>
      <c r="AV808" s="2" t="n"/>
      <c r="AW808" s="2" t="n"/>
      <c r="AX808" s="2" t="n"/>
      <c r="AY808" s="2" t="n"/>
      <c r="AZ808" s="2" t="n"/>
      <c r="BA808" s="2" t="n"/>
      <c r="BB808" s="2" t="n"/>
      <c r="BC808" s="2" t="n"/>
      <c r="BD808" s="2" t="n"/>
      <c r="BE808" s="2" t="n"/>
      <c r="BF808" s="2" t="n"/>
      <c r="BG808" s="2" t="n"/>
      <c r="BH808" s="2" t="n"/>
      <c r="BI808" s="8" t="n"/>
      <c r="BJ808" s="2" t="n"/>
      <c r="BK808" s="2" t="n"/>
      <c r="BL808" s="2" t="n"/>
      <c r="BM808" s="2" t="n"/>
      <c r="BN808" s="2" t="n"/>
      <c r="BO808" s="2" t="n"/>
      <c r="BP808" s="143" t="n"/>
      <c r="BV808" s="144" t="n"/>
      <c r="DU808" s="144" t="n"/>
      <c r="DV808" s="2" t="n"/>
      <c r="DW808" s="2" t="n"/>
      <c r="DX808" s="2" t="n"/>
      <c r="DY808" s="2" t="n"/>
      <c r="DZ808" s="2" t="n"/>
      <c r="EA808" s="2" t="n"/>
      <c r="EB808" s="2" t="n"/>
      <c r="EC808" s="2" t="n"/>
    </row>
    <row r="809" ht="3.75" customHeight="1" s="118">
      <c r="A809" s="2" t="n"/>
      <c r="B809" s="2" t="n"/>
      <c r="C809" s="2" t="n"/>
      <c r="D809" s="2" t="n"/>
      <c r="E809" s="143" t="n"/>
      <c r="K809" s="144" t="n"/>
      <c r="L809" s="146" t="n"/>
      <c r="M809" s="147" t="n"/>
      <c r="N809" s="147" t="n"/>
      <c r="O809" s="147" t="n"/>
      <c r="P809" s="20" t="n"/>
      <c r="Q809" s="20" t="n"/>
      <c r="R809" s="20" t="n"/>
      <c r="S809" s="20" t="n"/>
      <c r="T809" s="20" t="n"/>
      <c r="U809" s="20" t="n"/>
      <c r="V809" s="20" t="n"/>
      <c r="W809" s="20" t="n"/>
      <c r="X809" s="39" t="n"/>
      <c r="Y809" s="16" t="n"/>
      <c r="Z809" s="14" t="n"/>
      <c r="AA809" s="14" t="n"/>
      <c r="AB809" s="14" t="n"/>
      <c r="AC809" s="14" t="n"/>
      <c r="AD809" s="14" t="n"/>
      <c r="AE809" s="14" t="n"/>
      <c r="AF809" s="14" t="n"/>
      <c r="AG809" s="14" t="n"/>
      <c r="AH809" s="14" t="n"/>
      <c r="AI809" s="14" t="n"/>
      <c r="AJ809" s="14" t="n"/>
      <c r="AK809" s="14" t="n"/>
      <c r="AL809" s="14" t="n"/>
      <c r="AM809" s="14" t="n"/>
      <c r="AN809" s="14" t="n"/>
      <c r="AO809" s="14" t="n"/>
      <c r="AP809" s="14" t="n"/>
      <c r="AQ809" s="14" t="n"/>
      <c r="AR809" s="14" t="n"/>
      <c r="AS809" s="14" t="n"/>
      <c r="AT809" s="14" t="n"/>
      <c r="AU809" s="14" t="n"/>
      <c r="AV809" s="14" t="n"/>
      <c r="AW809" s="14" t="n"/>
      <c r="AX809" s="14" t="n"/>
      <c r="AY809" s="14" t="n"/>
      <c r="AZ809" s="14" t="n"/>
      <c r="BA809" s="14" t="n"/>
      <c r="BB809" s="14" t="n"/>
      <c r="BC809" s="14" t="n"/>
      <c r="BD809" s="14" t="n"/>
      <c r="BE809" s="14" t="n"/>
      <c r="BF809" s="14" t="n"/>
      <c r="BG809" s="14" t="n"/>
      <c r="BH809" s="14" t="n"/>
      <c r="BI809" s="15" t="n"/>
      <c r="BJ809" s="2" t="n"/>
      <c r="BK809" s="2" t="n"/>
      <c r="BL809" s="2" t="n"/>
      <c r="BM809" s="2" t="n"/>
      <c r="BN809" s="2" t="n"/>
      <c r="BO809" s="2" t="n"/>
      <c r="BP809" s="143" t="n"/>
      <c r="BV809" s="144" t="n"/>
      <c r="DU809" s="144" t="n"/>
      <c r="DV809" s="2" t="n"/>
      <c r="DW809" s="2" t="n"/>
      <c r="DX809" s="2" t="n"/>
      <c r="DY809" s="2" t="n"/>
      <c r="DZ809" s="2" t="n"/>
      <c r="EA809" s="2" t="n"/>
      <c r="EB809" s="2" t="n"/>
      <c r="EC809" s="2" t="n"/>
    </row>
    <row r="810" ht="6.75" customHeight="1" s="118">
      <c r="A810" s="2" t="n"/>
      <c r="B810" s="2" t="n"/>
      <c r="C810" s="2" t="n"/>
      <c r="D810" s="2" t="n"/>
      <c r="E810" s="143" t="n"/>
      <c r="K810" s="144" t="n"/>
      <c r="L810" s="54" t="inlineStr">
        <is>
          <t>平成</t>
        </is>
      </c>
      <c r="M810" s="140" t="n"/>
      <c r="N810" s="140" t="n"/>
      <c r="O810" s="140" t="n"/>
      <c r="P810" s="18" t="n"/>
      <c r="Q810" s="18" t="n"/>
      <c r="R810" s="18" t="n"/>
      <c r="S810" s="18" t="n"/>
      <c r="T810" s="18" t="n"/>
      <c r="U810" s="18" t="n"/>
      <c r="V810" s="18" t="n"/>
      <c r="W810" s="18" t="n"/>
      <c r="X810" s="35" t="n"/>
      <c r="Y810" s="7" t="n"/>
      <c r="Z810" s="2" t="n"/>
      <c r="AA810" s="2" t="n"/>
      <c r="AB810" s="2" t="n"/>
      <c r="AC810" s="2" t="n"/>
      <c r="AD810" s="2" t="n"/>
      <c r="AE810" s="2" t="n"/>
      <c r="AF810" s="2" t="n"/>
      <c r="AG810" s="2" t="n"/>
      <c r="AH810" s="2" t="n"/>
      <c r="AI810" s="2" t="n"/>
      <c r="AJ810" s="2" t="n"/>
      <c r="AK810" s="2" t="n"/>
      <c r="AL810" s="2" t="n"/>
      <c r="AM810" s="2" t="n"/>
      <c r="AN810" s="2" t="n"/>
      <c r="AO810" s="2" t="n"/>
      <c r="AP810" s="2" t="n"/>
      <c r="AQ810" s="2" t="n"/>
      <c r="AR810" s="2" t="n"/>
      <c r="AS810" s="2" t="n"/>
      <c r="AT810" s="2" t="n"/>
      <c r="AU810" s="2" t="n"/>
      <c r="AV810" s="2" t="n"/>
      <c r="AW810" s="2" t="n"/>
      <c r="AX810" s="2" t="n"/>
      <c r="AY810" s="2" t="n"/>
      <c r="AZ810" s="2" t="n"/>
      <c r="BA810" s="2" t="n"/>
      <c r="BB810" s="2" t="n"/>
      <c r="BC810" s="2" t="n"/>
      <c r="BD810" s="2" t="n"/>
      <c r="BE810" s="2" t="n"/>
      <c r="BF810" s="2" t="n"/>
      <c r="BG810" s="2" t="n"/>
      <c r="BH810" s="2" t="n"/>
      <c r="BI810" s="6" t="n"/>
      <c r="BJ810" s="2" t="n"/>
      <c r="BK810" s="2" t="n"/>
      <c r="BL810" s="2" t="n"/>
      <c r="BM810" s="2" t="n"/>
      <c r="BN810" s="2" t="n"/>
      <c r="BO810" s="2" t="n"/>
      <c r="BP810" s="143" t="n"/>
      <c r="BV810" s="144" t="n"/>
      <c r="DU810" s="144" t="n"/>
      <c r="DV810" s="2" t="n"/>
      <c r="DW810" s="2" t="n"/>
      <c r="DX810" s="2" t="n"/>
      <c r="DY810" s="2" t="n"/>
      <c r="DZ810" s="2" t="n"/>
      <c r="EA810" s="2" t="n"/>
      <c r="EB810" s="2" t="n"/>
      <c r="EC810" s="2" t="n"/>
    </row>
    <row r="811" ht="6.75" customHeight="1" s="118">
      <c r="A811" s="2" t="n"/>
      <c r="B811" s="2" t="n"/>
      <c r="C811" s="2" t="n"/>
      <c r="D811" s="2" t="n"/>
      <c r="E811" s="143" t="n"/>
      <c r="K811" s="144" t="n"/>
      <c r="L811" s="143" t="n"/>
      <c r="P811" s="19" t="n"/>
      <c r="Q811" s="19" t="n"/>
      <c r="R811" s="19" t="n"/>
      <c r="S811" s="19" t="n"/>
      <c r="T811" s="19" t="n"/>
      <c r="U811" s="19" t="n"/>
      <c r="V811" s="19" t="n"/>
      <c r="W811" s="19" t="n"/>
      <c r="X811" s="37" t="n"/>
      <c r="Y811" s="7" t="n"/>
      <c r="Z811" s="2" t="n"/>
      <c r="AA811" s="2" t="n"/>
      <c r="AB811" s="2" t="n"/>
      <c r="AC811" s="2" t="n"/>
      <c r="AD811" s="2" t="n"/>
      <c r="AE811" s="2" t="n"/>
      <c r="AF811" s="2" t="n"/>
      <c r="AG811" s="2" t="n"/>
      <c r="AH811" s="2" t="n"/>
      <c r="AI811" s="2" t="n"/>
      <c r="AJ811" s="2" t="n"/>
      <c r="AK811" s="2" t="n"/>
      <c r="AL811" s="2" t="n"/>
      <c r="AM811" s="2" t="n"/>
      <c r="AN811" s="2" t="n"/>
      <c r="AO811" s="2" t="n"/>
      <c r="AP811" s="2" t="n"/>
      <c r="AQ811" s="2" t="n"/>
      <c r="AR811" s="2" t="n"/>
      <c r="AS811" s="2" t="n"/>
      <c r="AT811" s="2" t="n"/>
      <c r="AU811" s="2" t="n"/>
      <c r="AV811" s="2" t="n"/>
      <c r="AW811" s="2" t="n"/>
      <c r="AX811" s="2" t="n"/>
      <c r="AY811" s="2" t="n"/>
      <c r="AZ811" s="2" t="n"/>
      <c r="BA811" s="2" t="n"/>
      <c r="BB811" s="2" t="n"/>
      <c r="BC811" s="2" t="n"/>
      <c r="BD811" s="2" t="n"/>
      <c r="BE811" s="2" t="n"/>
      <c r="BF811" s="2" t="n"/>
      <c r="BG811" s="2" t="n"/>
      <c r="BH811" s="2" t="n"/>
      <c r="BI811" s="8" t="n"/>
      <c r="BJ811" s="2" t="n"/>
      <c r="BK811" s="2" t="n"/>
      <c r="BL811" s="2" t="n"/>
      <c r="BM811" s="2" t="n"/>
      <c r="BN811" s="2" t="n"/>
      <c r="BO811" s="2" t="n"/>
      <c r="BP811" s="143" t="n"/>
      <c r="BV811" s="144" t="n"/>
      <c r="DU811" s="144" t="n"/>
      <c r="DV811" s="2" t="n"/>
      <c r="DW811" s="2" t="n"/>
      <c r="DX811" s="2" t="n"/>
      <c r="DY811" s="2" t="n"/>
      <c r="DZ811" s="2" t="n"/>
      <c r="EA811" s="2" t="n"/>
      <c r="EB811" s="2" t="n"/>
      <c r="EC811" s="2" t="n"/>
    </row>
    <row r="812" ht="6.75" customHeight="1" s="118">
      <c r="A812" s="2" t="n"/>
      <c r="B812" s="2" t="n"/>
      <c r="C812" s="2" t="n"/>
      <c r="D812" s="2" t="n"/>
      <c r="E812" s="143" t="n"/>
      <c r="K812" s="144" t="n"/>
      <c r="L812" s="143" t="n"/>
      <c r="P812" s="19" t="n"/>
      <c r="Q812" s="19" t="n"/>
      <c r="R812" s="19" t="n"/>
      <c r="S812" s="52" t="inlineStr">
        <is>
          <t>年</t>
        </is>
      </c>
      <c r="U812" s="11" t="n"/>
      <c r="V812" s="11" t="n"/>
      <c r="W812" s="53" t="inlineStr">
        <is>
          <t>月</t>
        </is>
      </c>
      <c r="X812" s="144" t="n"/>
      <c r="Y812" s="7" t="n"/>
      <c r="Z812" s="2" t="n"/>
      <c r="AA812" s="2" t="n"/>
      <c r="AB812" s="2" t="n"/>
      <c r="AC812" s="2" t="n"/>
      <c r="AD812" s="2" t="n"/>
      <c r="AE812" s="2" t="n"/>
      <c r="AF812" s="2" t="n"/>
      <c r="AG812" s="2" t="n"/>
      <c r="AH812" s="2" t="n"/>
      <c r="AI812" s="2" t="n"/>
      <c r="AJ812" s="2" t="n"/>
      <c r="AK812" s="2" t="n"/>
      <c r="AL812" s="2" t="n"/>
      <c r="AM812" s="2" t="n"/>
      <c r="AN812" s="2" t="n"/>
      <c r="AO812" s="2" t="n"/>
      <c r="AP812" s="2" t="n"/>
      <c r="AQ812" s="2" t="n"/>
      <c r="AR812" s="2" t="n"/>
      <c r="AS812" s="2" t="n"/>
      <c r="AT812" s="2" t="n"/>
      <c r="AU812" s="2" t="n"/>
      <c r="AV812" s="2" t="n"/>
      <c r="AW812" s="2" t="n"/>
      <c r="AX812" s="2" t="n"/>
      <c r="AY812" s="2" t="n"/>
      <c r="AZ812" s="2" t="n"/>
      <c r="BA812" s="2" t="n"/>
      <c r="BB812" s="2" t="n"/>
      <c r="BC812" s="2" t="n"/>
      <c r="BD812" s="2" t="n"/>
      <c r="BE812" s="2" t="n"/>
      <c r="BF812" s="2" t="n"/>
      <c r="BG812" s="2" t="n"/>
      <c r="BH812" s="2" t="n"/>
      <c r="BI812" s="8" t="n"/>
      <c r="BJ812" s="2" t="n"/>
      <c r="BK812" s="2" t="n"/>
      <c r="BL812" s="2" t="n"/>
      <c r="BM812" s="2" t="n"/>
      <c r="BN812" s="2" t="n"/>
      <c r="BO812" s="2" t="n"/>
      <c r="BP812" s="143" t="n"/>
      <c r="BV812" s="144" t="n"/>
      <c r="DU812" s="144" t="n"/>
      <c r="DV812" s="2" t="n"/>
      <c r="DW812" s="2" t="n"/>
      <c r="DX812" s="2" t="n"/>
      <c r="DY812" s="2" t="n"/>
      <c r="DZ812" s="2" t="n"/>
      <c r="EA812" s="2" t="n"/>
      <c r="EB812" s="2" t="n"/>
      <c r="EC812" s="2" t="n"/>
    </row>
    <row r="813" ht="6.75" customHeight="1" s="118">
      <c r="A813" s="2" t="n"/>
      <c r="B813" s="2" t="n"/>
      <c r="C813" s="2" t="n"/>
      <c r="D813" s="2" t="n"/>
      <c r="E813" s="143" t="n"/>
      <c r="K813" s="144" t="n"/>
      <c r="L813" s="49" t="inlineStr">
        <is>
          <t>令和</t>
        </is>
      </c>
      <c r="P813" s="19" t="n"/>
      <c r="Q813" s="19" t="n"/>
      <c r="R813" s="19" t="n"/>
      <c r="U813" s="11" t="n"/>
      <c r="V813" s="11" t="n"/>
      <c r="X813" s="144" t="n"/>
      <c r="Y813" s="7" t="n"/>
      <c r="Z813" s="2" t="n"/>
      <c r="AA813" s="2" t="n"/>
      <c r="AB813" s="2" t="n"/>
      <c r="AC813" s="2" t="n"/>
      <c r="AD813" s="2" t="n"/>
      <c r="AE813" s="2" t="n"/>
      <c r="AF813" s="2" t="n"/>
      <c r="AG813" s="2" t="n"/>
      <c r="AH813" s="2" t="n"/>
      <c r="AI813" s="2" t="n"/>
      <c r="AJ813" s="2" t="n"/>
      <c r="AK813" s="2" t="n"/>
      <c r="AL813" s="2" t="n"/>
      <c r="AM813" s="2" t="n"/>
      <c r="AN813" s="2" t="n"/>
      <c r="AO813" s="2" t="n"/>
      <c r="AP813" s="2" t="n"/>
      <c r="AQ813" s="2" t="n"/>
      <c r="AR813" s="2" t="n"/>
      <c r="AS813" s="2" t="n"/>
      <c r="AT813" s="2" t="n"/>
      <c r="AU813" s="2" t="n"/>
      <c r="AV813" s="2" t="n"/>
      <c r="AW813" s="2" t="n"/>
      <c r="AX813" s="2" t="n"/>
      <c r="AY813" s="2" t="n"/>
      <c r="AZ813" s="2" t="n"/>
      <c r="BA813" s="2" t="n"/>
      <c r="BB813" s="2" t="n"/>
      <c r="BC813" s="2" t="n"/>
      <c r="BD813" s="2" t="n"/>
      <c r="BE813" s="2" t="n"/>
      <c r="BF813" s="2" t="n"/>
      <c r="BG813" s="2" t="n"/>
      <c r="BH813" s="2" t="n"/>
      <c r="BI813" s="8" t="n"/>
      <c r="BJ813" s="2" t="n"/>
      <c r="BK813" s="2" t="n"/>
      <c r="BL813" s="2" t="n"/>
      <c r="BM813" s="2" t="n"/>
      <c r="BN813" s="2" t="n"/>
      <c r="BO813" s="2" t="n"/>
      <c r="BP813" s="143" t="n"/>
      <c r="BV813" s="144" t="n"/>
      <c r="DU813" s="144" t="n"/>
      <c r="DV813" s="2" t="n"/>
      <c r="DW813" s="2" t="n"/>
      <c r="DX813" s="2" t="n"/>
      <c r="DY813" s="2" t="n"/>
      <c r="DZ813" s="2" t="n"/>
      <c r="EA813" s="2" t="n"/>
      <c r="EB813" s="2" t="n"/>
      <c r="EC813" s="2" t="n"/>
    </row>
    <row r="814" ht="6.75" customHeight="1" s="118">
      <c r="A814" s="2" t="n"/>
      <c r="B814" s="2" t="n"/>
      <c r="C814" s="2" t="n"/>
      <c r="D814" s="2" t="n"/>
      <c r="E814" s="143" t="n"/>
      <c r="K814" s="144" t="n"/>
      <c r="L814" s="143" t="n"/>
      <c r="P814" s="19" t="n"/>
      <c r="Q814" s="19" t="n"/>
      <c r="R814" s="19" t="n"/>
      <c r="S814" s="52" t="n"/>
      <c r="T814" s="52" t="n"/>
      <c r="U814" s="11" t="n"/>
      <c r="V814" s="11" t="n"/>
      <c r="W814" s="52" t="n"/>
      <c r="X814" s="53" t="n"/>
      <c r="Y814" s="7" t="n"/>
      <c r="Z814" s="2" t="n"/>
      <c r="AA814" s="2" t="n"/>
      <c r="AB814" s="2" t="n"/>
      <c r="AC814" s="2" t="n"/>
      <c r="AD814" s="2" t="n"/>
      <c r="AE814" s="2" t="n"/>
      <c r="AF814" s="2" t="n"/>
      <c r="AG814" s="2" t="n"/>
      <c r="AH814" s="2" t="n"/>
      <c r="AI814" s="2" t="n"/>
      <c r="AJ814" s="2" t="n"/>
      <c r="AK814" s="2" t="n"/>
      <c r="AL814" s="2" t="n"/>
      <c r="AM814" s="2" t="n"/>
      <c r="AN814" s="2" t="n"/>
      <c r="AO814" s="2" t="n"/>
      <c r="AP814" s="2" t="n"/>
      <c r="AQ814" s="2" t="n"/>
      <c r="AR814" s="2" t="n"/>
      <c r="AS814" s="2" t="n"/>
      <c r="AT814" s="2" t="n"/>
      <c r="AU814" s="2" t="n"/>
      <c r="AV814" s="2" t="n"/>
      <c r="AW814" s="2" t="n"/>
      <c r="AX814" s="2" t="n"/>
      <c r="AY814" s="2" t="n"/>
      <c r="AZ814" s="2" t="n"/>
      <c r="BA814" s="2" t="n"/>
      <c r="BB814" s="2" t="n"/>
      <c r="BC814" s="2" t="n"/>
      <c r="BD814" s="2" t="n"/>
      <c r="BE814" s="2" t="n"/>
      <c r="BF814" s="2" t="n"/>
      <c r="BG814" s="2" t="n"/>
      <c r="BH814" s="2" t="n"/>
      <c r="BI814" s="8" t="n"/>
      <c r="BJ814" s="2" t="n"/>
      <c r="BK814" s="2" t="n"/>
      <c r="BL814" s="2" t="n"/>
      <c r="BM814" s="2" t="n"/>
      <c r="BN814" s="2" t="n"/>
      <c r="BO814" s="2" t="n"/>
      <c r="BP814" s="143" t="n"/>
      <c r="BV814" s="144" t="n"/>
      <c r="DU814" s="144" t="n"/>
      <c r="DV814" s="2" t="n"/>
      <c r="DW814" s="2" t="n"/>
      <c r="DX814" s="2" t="n"/>
      <c r="DY814" s="2" t="n"/>
      <c r="DZ814" s="2" t="n"/>
      <c r="EA814" s="2" t="n"/>
      <c r="EB814" s="2" t="n"/>
      <c r="EC814" s="2" t="n"/>
    </row>
    <row r="815" ht="6.75" customHeight="1" s="118">
      <c r="A815" s="2" t="n"/>
      <c r="B815" s="2" t="n"/>
      <c r="C815" s="2" t="n"/>
      <c r="D815" s="2" t="n"/>
      <c r="E815" s="146" t="n"/>
      <c r="F815" s="147" t="n"/>
      <c r="G815" s="147" t="n"/>
      <c r="H815" s="147" t="n"/>
      <c r="I815" s="147" t="n"/>
      <c r="J815" s="147" t="n"/>
      <c r="K815" s="148" t="n"/>
      <c r="L815" s="146" t="n"/>
      <c r="M815" s="147" t="n"/>
      <c r="N815" s="147" t="n"/>
      <c r="O815" s="147" t="n"/>
      <c r="P815" s="20" t="n"/>
      <c r="Q815" s="20" t="n"/>
      <c r="R815" s="20" t="n"/>
      <c r="S815" s="20" t="n"/>
      <c r="T815" s="20" t="n"/>
      <c r="U815" s="20" t="n"/>
      <c r="V815" s="20" t="n"/>
      <c r="W815" s="20" t="n"/>
      <c r="X815" s="39" t="n"/>
      <c r="Y815" s="16" t="n"/>
      <c r="Z815" s="14" t="n"/>
      <c r="AA815" s="14" t="n"/>
      <c r="AB815" s="14" t="n"/>
      <c r="AC815" s="14" t="n"/>
      <c r="AD815" s="14" t="n"/>
      <c r="AE815" s="14" t="n"/>
      <c r="AF815" s="14" t="n"/>
      <c r="AG815" s="14" t="n"/>
      <c r="AH815" s="14" t="n"/>
      <c r="AI815" s="14" t="n"/>
      <c r="AJ815" s="14" t="n"/>
      <c r="AK815" s="14" t="n"/>
      <c r="AL815" s="14" t="n"/>
      <c r="AM815" s="14" t="n"/>
      <c r="AN815" s="14" t="n"/>
      <c r="AO815" s="14" t="n"/>
      <c r="AP815" s="14" t="n"/>
      <c r="AQ815" s="14" t="n"/>
      <c r="AR815" s="14" t="n"/>
      <c r="AS815" s="14" t="n"/>
      <c r="AT815" s="14" t="n"/>
      <c r="AU815" s="14" t="n"/>
      <c r="AV815" s="14" t="n"/>
      <c r="AW815" s="14" t="n"/>
      <c r="AX815" s="14" t="n"/>
      <c r="AY815" s="14" t="n"/>
      <c r="AZ815" s="14" t="n"/>
      <c r="BA815" s="14" t="n"/>
      <c r="BB815" s="14" t="n"/>
      <c r="BC815" s="14" t="n"/>
      <c r="BD815" s="14" t="n"/>
      <c r="BE815" s="14" t="n"/>
      <c r="BF815" s="14" t="n"/>
      <c r="BG815" s="14" t="n"/>
      <c r="BH815" s="14" t="n"/>
      <c r="BI815" s="15" t="n"/>
      <c r="BJ815" s="2" t="n"/>
      <c r="BK815" s="2" t="n"/>
      <c r="BL815" s="2" t="n"/>
      <c r="BM815" s="2" t="n"/>
      <c r="BN815" s="2" t="n"/>
      <c r="BO815" s="2" t="n"/>
      <c r="BP815" s="146" t="n"/>
      <c r="BQ815" s="147" t="n"/>
      <c r="BR815" s="147" t="n"/>
      <c r="BS815" s="147" t="n"/>
      <c r="BT815" s="147" t="n"/>
      <c r="BU815" s="147" t="n"/>
      <c r="BV815" s="148" t="n"/>
      <c r="BW815" s="147" t="n"/>
      <c r="BX815" s="147" t="n"/>
      <c r="BY815" s="147" t="n"/>
      <c r="BZ815" s="147" t="n"/>
      <c r="CA815" s="147" t="n"/>
      <c r="CB815" s="147" t="n"/>
      <c r="CC815" s="147" t="n"/>
      <c r="CD815" s="147" t="n"/>
      <c r="CE815" s="147" t="n"/>
      <c r="CF815" s="147" t="n"/>
      <c r="CG815" s="147" t="n"/>
      <c r="CH815" s="147" t="n"/>
      <c r="CI815" s="147" t="n"/>
      <c r="CJ815" s="147" t="n"/>
      <c r="CK815" s="147" t="n"/>
      <c r="CL815" s="147" t="n"/>
      <c r="CM815" s="147" t="n"/>
      <c r="CN815" s="147" t="n"/>
      <c r="CO815" s="147" t="n"/>
      <c r="CP815" s="147" t="n"/>
      <c r="CQ815" s="147" t="n"/>
      <c r="CR815" s="147" t="n"/>
      <c r="CS815" s="147" t="n"/>
      <c r="CT815" s="147" t="n"/>
      <c r="CU815" s="147" t="n"/>
      <c r="CV815" s="147" t="n"/>
      <c r="CW815" s="147" t="n"/>
      <c r="CX815" s="147" t="n"/>
      <c r="CY815" s="147" t="n"/>
      <c r="CZ815" s="147" t="n"/>
      <c r="DA815" s="147" t="n"/>
      <c r="DB815" s="147" t="n"/>
      <c r="DC815" s="147" t="n"/>
      <c r="DD815" s="147" t="n"/>
      <c r="DE815" s="147" t="n"/>
      <c r="DF815" s="147" t="n"/>
      <c r="DG815" s="147" t="n"/>
      <c r="DH815" s="147" t="n"/>
      <c r="DI815" s="147" t="n"/>
      <c r="DJ815" s="147" t="n"/>
      <c r="DK815" s="147" t="n"/>
      <c r="DL815" s="147" t="n"/>
      <c r="DM815" s="147" t="n"/>
      <c r="DN815" s="147" t="n"/>
      <c r="DO815" s="147" t="n"/>
      <c r="DP815" s="147" t="n"/>
      <c r="DQ815" s="147" t="n"/>
      <c r="DR815" s="147" t="n"/>
      <c r="DS815" s="147" t="n"/>
      <c r="DT815" s="147" t="n"/>
      <c r="DU815" s="148" t="n"/>
      <c r="DV815" s="2" t="n"/>
      <c r="DW815" s="2" t="n"/>
      <c r="DX815" s="2" t="n"/>
      <c r="DY815" s="2" t="n"/>
      <c r="DZ815" s="2" t="n"/>
      <c r="EA815" s="2" t="n"/>
      <c r="EB815" s="2" t="n"/>
      <c r="EC815" s="2" t="n"/>
    </row>
    <row r="816" ht="6.75" customHeight="1" s="118">
      <c r="A816" s="2" t="n"/>
      <c r="B816" s="2" t="n"/>
      <c r="C816" s="2" t="n"/>
      <c r="D816" s="2" t="n"/>
      <c r="E816" s="46" t="n"/>
      <c r="F816" s="46" t="n"/>
      <c r="G816" s="46" t="n"/>
      <c r="H816" s="46" t="n"/>
      <c r="I816" s="46" t="n"/>
      <c r="J816" s="46" t="n"/>
      <c r="K816" s="46" t="n"/>
      <c r="L816" s="18" t="n"/>
      <c r="M816" s="18" t="n"/>
      <c r="N816" s="18" t="n"/>
      <c r="O816" s="5" t="n"/>
      <c r="P816" s="5" t="n"/>
      <c r="Q816" s="5" t="n"/>
      <c r="R816" s="5" t="n"/>
      <c r="S816" s="5" t="n"/>
      <c r="T816" s="5" t="n"/>
      <c r="U816" s="5" t="n"/>
      <c r="V816" s="5" t="n"/>
      <c r="W816" s="5" t="n"/>
      <c r="X816" s="5" t="n"/>
      <c r="Y816" s="5" t="n"/>
      <c r="Z816" s="5" t="n"/>
      <c r="AA816" s="5" t="n"/>
      <c r="AB816" s="5" t="n"/>
      <c r="AC816" s="5" t="n"/>
      <c r="AD816" s="5" t="n"/>
      <c r="AE816" s="5" t="n"/>
      <c r="AF816" s="5" t="n"/>
      <c r="AG816" s="5" t="n"/>
      <c r="AH816" s="5" t="n"/>
      <c r="AI816" s="5" t="n"/>
      <c r="AJ816" s="5" t="n"/>
      <c r="AK816" s="5" t="n"/>
      <c r="AL816" s="5" t="n"/>
      <c r="AM816" s="5" t="n"/>
      <c r="AN816" s="5" t="n"/>
      <c r="AO816" s="5" t="n"/>
      <c r="AP816" s="5" t="n"/>
      <c r="AQ816" s="5" t="n"/>
      <c r="AR816" s="5" t="n"/>
      <c r="AS816" s="5" t="n"/>
      <c r="AT816" s="5" t="n"/>
      <c r="AU816" s="5" t="n"/>
      <c r="AV816" s="5" t="n"/>
      <c r="AW816" s="5" t="n"/>
      <c r="AX816" s="5" t="n"/>
      <c r="AY816" s="5" t="n"/>
      <c r="AZ816" s="5" t="n"/>
      <c r="BA816" s="5" t="n"/>
      <c r="BB816" s="5" t="n"/>
      <c r="BC816" s="5" t="n"/>
      <c r="BD816" s="5" t="n"/>
      <c r="BE816" s="5" t="n"/>
      <c r="BF816" s="5" t="n"/>
      <c r="BG816" s="5" t="n"/>
      <c r="BH816" s="5" t="n"/>
      <c r="BI816" s="2" t="n"/>
      <c r="BJ816" s="2" t="n"/>
      <c r="BK816" s="2" t="n"/>
      <c r="BL816" s="2" t="n"/>
      <c r="BM816" s="2" t="n"/>
      <c r="BN816" s="2" t="n"/>
      <c r="BO816" s="2" t="n"/>
      <c r="BP816" s="2" t="n"/>
      <c r="BQ816" s="2" t="n"/>
      <c r="BR816" s="2" t="n"/>
      <c r="BS816" s="2" t="n"/>
      <c r="BT816" s="2" t="n"/>
      <c r="BU816" s="2" t="n"/>
      <c r="BV816" s="2" t="n"/>
      <c r="BW816" s="2" t="n"/>
      <c r="BX816" s="2" t="n"/>
      <c r="BY816" s="2" t="n"/>
      <c r="BZ816" s="2" t="n"/>
      <c r="CA816" s="2" t="n"/>
      <c r="CB816" s="2" t="n"/>
      <c r="CC816" s="2" t="n"/>
      <c r="CD816" s="2" t="n"/>
      <c r="CE816" s="2" t="n"/>
      <c r="CF816" s="2" t="n"/>
      <c r="CG816" s="2" t="n"/>
      <c r="CH816" s="2" t="n"/>
      <c r="CI816" s="2" t="n"/>
      <c r="CJ816" s="2" t="n"/>
      <c r="CK816" s="2" t="n"/>
      <c r="CL816" s="2" t="n"/>
      <c r="CM816" s="2" t="n"/>
      <c r="CN816" s="2" t="n"/>
      <c r="CO816" s="2" t="n"/>
      <c r="CP816" s="2" t="n"/>
      <c r="CQ816" s="2" t="n"/>
      <c r="CR816" s="2" t="n"/>
      <c r="CS816" s="2" t="n"/>
      <c r="CT816" s="2" t="n"/>
      <c r="CU816" s="2" t="n"/>
      <c r="CV816" s="2" t="n"/>
      <c r="CW816" s="2" t="n"/>
      <c r="CX816" s="2" t="n"/>
      <c r="CY816" s="2" t="n"/>
      <c r="CZ816" s="2" t="n"/>
      <c r="DA816" s="2" t="n"/>
      <c r="DB816" s="2" t="n"/>
      <c r="DC816" s="2" t="n"/>
      <c r="DD816" s="2" t="n"/>
      <c r="DE816" s="2" t="n"/>
      <c r="DF816" s="2" t="n"/>
      <c r="DG816" s="2" t="n"/>
      <c r="DH816" s="2" t="n"/>
      <c r="DI816" s="2" t="n"/>
      <c r="DJ816" s="2" t="n"/>
      <c r="DK816" s="2" t="n"/>
      <c r="DL816" s="2" t="n"/>
      <c r="DM816" s="2" t="n"/>
      <c r="DN816" s="2" t="n"/>
      <c r="DO816" s="2" t="n"/>
      <c r="DP816" s="2" t="n"/>
      <c r="DQ816" s="2" t="n"/>
      <c r="DR816" s="2" t="n"/>
      <c r="DS816" s="2" t="n"/>
      <c r="DT816" s="2" t="n"/>
      <c r="DU816" s="2" t="n"/>
      <c r="DV816" s="2" t="n"/>
      <c r="DW816" s="2" t="n"/>
      <c r="DX816" s="2" t="n"/>
      <c r="DY816" s="2" t="n"/>
      <c r="DZ816" s="2" t="n"/>
      <c r="EA816" s="2" t="n"/>
      <c r="EB816" s="2" t="n"/>
      <c r="EC816" s="2" t="n"/>
    </row>
    <row r="817" ht="6.75" customHeight="1" s="118">
      <c r="A817" s="2" t="n"/>
      <c r="B817" s="2" t="n"/>
      <c r="C817" s="2" t="n"/>
      <c r="D817" s="2" t="n"/>
      <c r="E817" s="43" t="n"/>
      <c r="F817" s="43" t="n"/>
      <c r="G817" s="43" t="n"/>
      <c r="H817" s="43" t="n"/>
      <c r="I817" s="43" t="n"/>
      <c r="J817" s="43" t="n"/>
      <c r="K817" s="43"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c r="AQ817" s="2" t="n"/>
      <c r="AR817" s="2" t="n"/>
      <c r="AS817" s="2" t="n"/>
      <c r="AT817" s="2" t="n"/>
      <c r="AU817" s="2" t="n"/>
      <c r="AV817" s="2" t="n"/>
      <c r="AW817" s="2" t="n"/>
      <c r="AX817" s="2" t="n"/>
      <c r="AY817" s="2" t="n"/>
      <c r="AZ817" s="2" t="n"/>
      <c r="BA817" s="2" t="n"/>
      <c r="BB817" s="2" t="n"/>
      <c r="BC817" s="2" t="n"/>
      <c r="BD817" s="2" t="n"/>
      <c r="BE817" s="2" t="n"/>
      <c r="BF817" s="2" t="n"/>
      <c r="BG817" s="2" t="n"/>
      <c r="BH817" s="2" t="n"/>
      <c r="BI817" s="2" t="n"/>
      <c r="BJ817" s="2" t="n"/>
      <c r="BK817" s="2" t="n"/>
      <c r="BL817" s="2" t="n"/>
      <c r="BM817" s="2" t="n"/>
      <c r="BN817" s="2" t="n"/>
      <c r="BO817" s="2" t="n"/>
      <c r="BP817" s="2" t="n"/>
      <c r="BQ817" s="2" t="n"/>
      <c r="BR817" s="2" t="n"/>
      <c r="BS817" s="2" t="n"/>
      <c r="BT817" s="2" t="n"/>
      <c r="BU817" s="2" t="n"/>
      <c r="BV817" s="2" t="n"/>
      <c r="BW817" s="2" t="n"/>
      <c r="BX817" s="2" t="n"/>
      <c r="BY817" s="2" t="n"/>
      <c r="BZ817" s="2" t="n"/>
      <c r="CA817" s="2" t="n"/>
      <c r="CB817" s="2" t="n"/>
      <c r="CC817" s="2" t="n"/>
      <c r="CD817" s="2" t="n"/>
      <c r="CE817" s="2" t="n"/>
      <c r="CF817" s="2" t="n"/>
      <c r="CG817" s="2" t="n"/>
      <c r="CH817" s="2" t="n"/>
      <c r="CI817" s="2" t="n"/>
      <c r="CJ817" s="51" t="inlineStr">
        <is>
          <t xml:space="preserve">    (近畿高等学校統一用紙　  その２ 　  令和７年度改定)　</t>
        </is>
      </c>
      <c r="DV817" s="2" t="n"/>
      <c r="DW817" s="2" t="n"/>
      <c r="DX817" s="2" t="n"/>
      <c r="DY817" s="2" t="n"/>
      <c r="DZ817" s="2" t="n"/>
      <c r="EA817" s="2" t="n"/>
      <c r="EB817" s="2" t="n"/>
      <c r="EC817" s="2" t="n"/>
    </row>
    <row r="818" ht="6.75" customHeight="1" s="1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c r="AQ818" s="2" t="n"/>
      <c r="AR818" s="2" t="n"/>
      <c r="AS818" s="2" t="n"/>
      <c r="AT818" s="2" t="n"/>
      <c r="AU818" s="2" t="n"/>
      <c r="AV818" s="2" t="n"/>
      <c r="AW818" s="2" t="n"/>
      <c r="AX818" s="2" t="n"/>
      <c r="AY818" s="2" t="n"/>
      <c r="AZ818" s="2" t="n"/>
      <c r="BA818" s="2" t="n"/>
      <c r="BB818" s="2" t="n"/>
      <c r="BC818" s="2" t="n"/>
      <c r="BD818" s="2" t="n"/>
      <c r="BE818" s="2" t="n"/>
      <c r="BF818" s="2" t="n"/>
      <c r="BG818" s="2" t="n"/>
      <c r="BH818" s="2" t="n"/>
      <c r="BI818" s="2" t="n"/>
      <c r="BJ818" s="2" t="n"/>
      <c r="BK818" s="2" t="n"/>
      <c r="BL818" s="2" t="n"/>
      <c r="BM818" s="2" t="n"/>
      <c r="BN818" s="2" t="n"/>
      <c r="BO818" s="2" t="n"/>
      <c r="BP818" s="2" t="n"/>
      <c r="BQ818" s="2" t="n"/>
      <c r="BR818" s="2" t="n"/>
      <c r="BS818" s="2" t="n"/>
      <c r="BT818" s="2" t="n"/>
      <c r="BU818" s="2" t="n"/>
      <c r="BV818" s="2" t="n"/>
      <c r="BW818" s="2" t="n"/>
      <c r="BX818" s="2" t="n"/>
      <c r="BY818" s="2" t="n"/>
      <c r="BZ818" s="2" t="n"/>
      <c r="CA818" s="2" t="n"/>
      <c r="CB818" s="2" t="n"/>
      <c r="CC818" s="2" t="n"/>
      <c r="CD818" s="2" t="n"/>
      <c r="CE818" s="2" t="n"/>
      <c r="CF818" s="2" t="n"/>
      <c r="CG818" s="2" t="n"/>
      <c r="CH818" s="2" t="n"/>
      <c r="CI818" s="2" t="n"/>
      <c r="DV818" s="2" t="n"/>
      <c r="DW818" s="2" t="n"/>
      <c r="DX818" s="2" t="n"/>
      <c r="DY818" s="2" t="n"/>
      <c r="DZ818" s="2" t="n"/>
      <c r="EA818" s="2" t="n"/>
      <c r="EB818" s="2" t="n"/>
      <c r="EC818" s="2" t="n"/>
    </row>
    <row r="819" ht="6.75" customHeight="1" s="118">
      <c r="A819" s="2" t="n"/>
      <c r="B819" s="2" t="n"/>
      <c r="C819" s="3" t="n"/>
      <c r="D819" s="3" t="n"/>
      <c r="E819" s="3" t="n"/>
      <c r="F819" s="3" t="n"/>
      <c r="G819" s="3" t="n"/>
      <c r="H819" s="3" t="n"/>
      <c r="I819" s="3" t="n"/>
      <c r="J819" s="3" t="n"/>
      <c r="K819" s="3" t="n"/>
      <c r="L819" s="3" t="n"/>
      <c r="M819" s="3" t="n"/>
      <c r="N819" s="3" t="n"/>
      <c r="O819" s="3" t="n"/>
      <c r="P819" s="3" t="n"/>
      <c r="Q819" s="3" t="n"/>
      <c r="R819" s="3" t="n"/>
      <c r="S819" s="3" t="n"/>
      <c r="T819" s="3" t="n"/>
      <c r="U819" s="3" t="n"/>
      <c r="V819" s="3" t="n"/>
      <c r="W819" s="3" t="n"/>
      <c r="X819" s="3" t="n"/>
      <c r="Y819" s="3" t="n"/>
      <c r="Z819" s="3" t="n"/>
      <c r="AA819" s="3" t="n"/>
      <c r="AB819" s="3" t="n"/>
      <c r="AC819" s="3" t="n"/>
      <c r="AD819" s="3" t="n"/>
      <c r="AE819" s="3" t="n"/>
      <c r="AF819" s="3" t="n"/>
      <c r="AG819" s="3" t="n"/>
      <c r="AH819" s="3" t="n"/>
      <c r="AI819" s="3" t="n"/>
      <c r="AJ819" s="3" t="n"/>
      <c r="AK819" s="3" t="n"/>
      <c r="AL819" s="3" t="n"/>
      <c r="AM819" s="3" t="n"/>
      <c r="AN819" s="3" t="n"/>
      <c r="AO819" s="3" t="n"/>
      <c r="AP819" s="3" t="n"/>
      <c r="AQ819" s="3" t="n"/>
      <c r="AR819" s="3" t="n"/>
      <c r="AS819" s="2" t="n"/>
      <c r="AT819" s="2" t="n"/>
      <c r="AU819" s="2" t="n"/>
      <c r="AV819" s="2" t="n"/>
      <c r="AW819" s="2" t="n"/>
      <c r="AX819" s="2" t="n"/>
      <c r="AY819" s="2" t="n"/>
      <c r="AZ819" s="2" t="n"/>
      <c r="BA819" s="2" t="n"/>
      <c r="BB819" s="2" t="n"/>
      <c r="BC819" s="2" t="n"/>
      <c r="BD819" s="2" t="n"/>
      <c r="BE819" s="2" t="n"/>
      <c r="BF819" s="2" t="n"/>
      <c r="BG819" s="2" t="n"/>
      <c r="BH819" s="2" t="n"/>
      <c r="BI819" s="2" t="n"/>
      <c r="BJ819" s="2" t="n"/>
      <c r="BK819" s="2" t="n"/>
      <c r="BL819" s="2" t="n"/>
      <c r="BM819" s="2" t="n"/>
      <c r="BN819" s="2" t="n"/>
      <c r="BO819" s="2" t="n"/>
      <c r="BP819" s="2" t="n"/>
      <c r="BQ819" s="2" t="n"/>
      <c r="BR819" s="2" t="n"/>
      <c r="BS819" s="2" t="n"/>
      <c r="BT819" s="2" t="n"/>
      <c r="BU819" s="2" t="n"/>
      <c r="BV819" s="2" t="n"/>
      <c r="BW819" s="2" t="n"/>
      <c r="BX819" s="2" t="n"/>
      <c r="BY819" s="2" t="n"/>
      <c r="BZ819" s="2" t="n"/>
      <c r="CA819" s="2" t="n"/>
      <c r="CB819" s="2" t="n"/>
      <c r="CC819" s="2" t="n"/>
      <c r="CD819" s="2" t="n"/>
      <c r="CE819" s="2" t="n"/>
      <c r="CF819" s="2" t="n"/>
      <c r="CG819" s="2" t="n"/>
      <c r="CH819" s="2" t="n"/>
      <c r="CI819" s="2" t="n"/>
      <c r="CJ819" s="2" t="n"/>
      <c r="CK819" s="2" t="n"/>
      <c r="CL819" s="2" t="n"/>
      <c r="CM819" s="2" t="n"/>
      <c r="CN819" s="2" t="n"/>
      <c r="CO819" s="2" t="n"/>
      <c r="CP819" s="2" t="n"/>
      <c r="CQ819" s="2" t="n"/>
      <c r="CR819" s="2" t="n"/>
      <c r="CS819" s="2" t="n"/>
      <c r="CT819" s="2" t="n"/>
      <c r="CU819" s="2" t="n"/>
      <c r="CV819" s="2" t="n"/>
      <c r="CW819" s="2" t="n"/>
      <c r="CX819" s="2" t="n"/>
      <c r="CY819" s="2" t="n"/>
      <c r="CZ819" s="2" t="n"/>
      <c r="DA819" s="2" t="n"/>
      <c r="DB819" s="2" t="n"/>
      <c r="DC819" s="2" t="n"/>
      <c r="DD819" s="2" t="n"/>
      <c r="DE819" s="2" t="n"/>
      <c r="DF819" s="2" t="n"/>
      <c r="DG819" s="2" t="n"/>
      <c r="DH819" s="2" t="n"/>
      <c r="DI819" s="2" t="n"/>
      <c r="DJ819" s="2" t="n"/>
      <c r="DK819" s="2" t="n"/>
      <c r="DL819" s="2" t="n"/>
      <c r="DM819" s="2" t="n"/>
      <c r="DN819" s="2" t="n"/>
      <c r="DO819" s="2" t="n"/>
      <c r="DP819" s="2" t="n"/>
      <c r="DQ819" s="2" t="n"/>
      <c r="DR819" s="2" t="n"/>
      <c r="DS819" s="2" t="n"/>
      <c r="DT819" s="2" t="n"/>
      <c r="DU819" s="2" t="n"/>
      <c r="DV819" s="2" t="n"/>
      <c r="DW819" s="2" t="n"/>
      <c r="DX819" s="2" t="n"/>
      <c r="DY819" s="2" t="n"/>
      <c r="DZ819" s="2" t="n"/>
      <c r="EA819" s="2" t="n"/>
      <c r="EB819" s="2" t="n"/>
      <c r="EC819" s="2" t="n"/>
    </row>
    <row r="820" ht="6.75" customHeight="1" s="118">
      <c r="A820" s="2" t="n"/>
      <c r="B820" s="2" t="n"/>
      <c r="C820" s="3" t="n"/>
      <c r="D820" s="3" t="n"/>
      <c r="E820" s="3" t="n"/>
      <c r="F820" s="3" t="n"/>
      <c r="G820" s="3" t="n"/>
      <c r="H820" s="3" t="n"/>
      <c r="I820" s="3" t="n"/>
      <c r="J820" s="3" t="n"/>
      <c r="K820" s="3" t="n"/>
      <c r="L820" s="3" t="n"/>
      <c r="M820" s="3" t="n"/>
      <c r="N820" s="3" t="n"/>
      <c r="O820" s="3" t="n"/>
      <c r="P820" s="3" t="n"/>
      <c r="Q820" s="3" t="n"/>
      <c r="R820" s="3" t="n"/>
      <c r="S820" s="3" t="n"/>
      <c r="T820" s="3" t="n"/>
      <c r="U820" s="3" t="n"/>
      <c r="V820" s="3" t="n"/>
      <c r="W820" s="3" t="n"/>
      <c r="X820" s="3" t="n"/>
      <c r="Y820" s="3" t="n"/>
      <c r="Z820" s="3" t="n"/>
      <c r="AA820" s="3" t="n"/>
      <c r="AB820" s="3" t="n"/>
      <c r="AC820" s="3" t="n"/>
      <c r="AD820" s="3" t="n"/>
      <c r="AE820" s="3" t="n"/>
      <c r="AF820" s="3" t="n"/>
      <c r="AG820" s="3" t="n"/>
      <c r="AH820" s="3" t="n"/>
      <c r="AI820" s="3" t="n"/>
      <c r="AJ820" s="3" t="n"/>
      <c r="AK820" s="3" t="n"/>
      <c r="AL820" s="3" t="n"/>
      <c r="AM820" s="3" t="n"/>
      <c r="AN820" s="3" t="n"/>
      <c r="AO820" s="3" t="n"/>
      <c r="AP820" s="3" t="n"/>
      <c r="AQ820" s="3" t="n"/>
      <c r="AR820" s="3" t="n"/>
      <c r="AS820" s="2" t="n"/>
      <c r="AT820" s="2" t="n"/>
      <c r="AU820" s="2" t="n"/>
      <c r="AV820" s="2" t="n"/>
      <c r="AW820" s="2" t="n"/>
      <c r="AX820" s="2" t="n"/>
      <c r="AY820" s="2" t="n"/>
      <c r="AZ820" s="2" t="n"/>
      <c r="BA820" s="2" t="n"/>
      <c r="BB820" s="2" t="n"/>
      <c r="BC820" s="2" t="n"/>
      <c r="BD820" s="2" t="n"/>
      <c r="BE820" s="2" t="n"/>
      <c r="BF820" s="2" t="n"/>
      <c r="BG820" s="2" t="n"/>
      <c r="BH820" s="2" t="n"/>
      <c r="BI820" s="2" t="n"/>
      <c r="BJ820" s="2" t="n"/>
      <c r="BK820" s="2" t="n"/>
      <c r="BL820" s="2" t="n"/>
      <c r="BM820" s="2" t="n"/>
      <c r="BN820" s="2" t="n"/>
      <c r="BO820" s="2" t="n"/>
      <c r="BP820" s="2" t="n"/>
      <c r="BQ820" s="2" t="n"/>
      <c r="BR820" s="2" t="n"/>
      <c r="BS820" s="2" t="n"/>
      <c r="BT820" s="2" t="n"/>
      <c r="BU820" s="2" t="n"/>
      <c r="BV820" s="2" t="n"/>
      <c r="BW820" s="2" t="n"/>
      <c r="BX820" s="2" t="n"/>
      <c r="BY820" s="2" t="n"/>
      <c r="BZ820" s="2" t="n"/>
      <c r="CA820" s="2" t="n"/>
      <c r="CB820" s="2" t="n"/>
      <c r="CC820" s="2" t="n"/>
      <c r="CD820" s="2" t="n"/>
      <c r="CE820" s="2" t="n"/>
      <c r="CF820" s="2" t="n"/>
      <c r="CG820" s="2" t="n"/>
      <c r="CH820" s="2" t="n"/>
      <c r="CI820" s="2" t="n"/>
      <c r="CJ820" s="2" t="n"/>
      <c r="CK820" s="2" t="n"/>
      <c r="CL820" s="2" t="n"/>
      <c r="CM820" s="2" t="n"/>
      <c r="CN820" s="2" t="n"/>
      <c r="CO820" s="2" t="n"/>
      <c r="CP820" s="2" t="n"/>
      <c r="CQ820" s="2" t="n"/>
      <c r="CR820" s="2" t="n"/>
      <c r="CS820" s="2" t="n"/>
      <c r="CT820" s="2" t="n"/>
      <c r="CU820" s="2" t="n"/>
      <c r="CV820" s="2" t="n"/>
      <c r="CW820" s="2" t="n"/>
      <c r="CX820" s="2" t="n"/>
      <c r="CY820" s="2" t="n"/>
      <c r="CZ820" s="2" t="n"/>
      <c r="DA820" s="2" t="n"/>
      <c r="DB820" s="2" t="n"/>
      <c r="DC820" s="2" t="n"/>
      <c r="DD820" s="2" t="n"/>
      <c r="DE820" s="2" t="n"/>
      <c r="DF820" s="2" t="n"/>
      <c r="DG820" s="2" t="n"/>
      <c r="DH820" s="2" t="n"/>
      <c r="DI820" s="2" t="n"/>
      <c r="DJ820" s="2" t="n"/>
      <c r="DK820" s="2" t="n"/>
      <c r="DL820" s="2" t="n"/>
      <c r="DM820" s="2" t="n"/>
      <c r="DN820" s="2" t="n"/>
      <c r="DO820" s="2" t="n"/>
      <c r="DP820" s="2" t="n"/>
      <c r="DQ820" s="2" t="n"/>
      <c r="DR820" s="2" t="n"/>
      <c r="DS820" s="2" t="n"/>
      <c r="DT820" s="2" t="n"/>
      <c r="DU820" s="2" t="n"/>
      <c r="DV820" s="2" t="n"/>
      <c r="DW820" s="2" t="n"/>
      <c r="DX820" s="2" t="n"/>
      <c r="DY820" s="2" t="n"/>
      <c r="DZ820" s="2" t="n"/>
      <c r="EA820" s="2" t="n"/>
      <c r="EB820" s="2" t="n"/>
      <c r="EC820" s="2" t="n"/>
    </row>
    <row r="821" ht="6.75" customHeight="1" s="118">
      <c r="A821" s="2" t="n"/>
      <c r="B821" s="2" t="n"/>
      <c r="C821" s="3" t="n"/>
      <c r="D821" s="3" t="n"/>
      <c r="E821" s="3" t="n"/>
      <c r="F821" s="3" t="n"/>
      <c r="G821" s="3" t="n"/>
      <c r="H821" s="3" t="n"/>
      <c r="I821" s="3" t="n"/>
      <c r="J821" s="3" t="n"/>
      <c r="K821" s="3" t="n"/>
      <c r="L821" s="3" t="n"/>
      <c r="M821" s="3" t="n"/>
      <c r="N821" s="3" t="n"/>
      <c r="O821" s="3" t="n"/>
      <c r="P821" s="3" t="n"/>
      <c r="Q821" s="3" t="n"/>
      <c r="R821" s="3" t="n"/>
      <c r="S821" s="3" t="n"/>
      <c r="T821" s="3" t="n"/>
      <c r="U821" s="3" t="n"/>
      <c r="V821" s="3" t="n"/>
      <c r="W821" s="3" t="n"/>
      <c r="X821" s="3" t="n"/>
      <c r="Y821" s="3" t="n"/>
      <c r="Z821" s="3" t="n"/>
      <c r="AA821" s="3" t="n"/>
      <c r="AB821" s="3" t="n"/>
      <c r="AC821" s="3" t="n"/>
      <c r="AD821" s="3" t="n"/>
      <c r="AE821" s="3" t="n"/>
      <c r="AF821" s="3" t="n"/>
      <c r="AG821" s="3" t="n"/>
      <c r="AH821" s="3" t="n"/>
      <c r="AI821" s="3" t="n"/>
      <c r="AJ821" s="3" t="n"/>
      <c r="AK821" s="3" t="n"/>
      <c r="AL821" s="3" t="n"/>
      <c r="AM821" s="3" t="n"/>
      <c r="AN821" s="3" t="n"/>
      <c r="AO821" s="3" t="n"/>
      <c r="AP821" s="3" t="n"/>
      <c r="AQ821" s="3" t="n"/>
      <c r="AR821" s="3" t="n"/>
      <c r="AS821" s="2" t="n"/>
      <c r="AT821" s="2" t="n"/>
      <c r="AU821" s="2" t="n"/>
      <c r="AV821" s="2" t="n"/>
      <c r="AW821" s="2" t="n"/>
      <c r="AX821" s="2" t="n"/>
      <c r="AY821" s="2" t="n"/>
      <c r="AZ821" s="2" t="n"/>
      <c r="BA821" s="2" t="n"/>
      <c r="BB821" s="2" t="n"/>
      <c r="BC821" s="2" t="n"/>
      <c r="BD821" s="2" t="n"/>
      <c r="BE821" s="2" t="n"/>
      <c r="BF821" s="2" t="n"/>
      <c r="BG821" s="2" t="n"/>
      <c r="BH821" s="2" t="n"/>
      <c r="BI821" s="2" t="n"/>
      <c r="BJ821" s="2" t="n"/>
      <c r="BK821" s="2" t="n"/>
      <c r="BL821" s="2" t="n"/>
      <c r="BM821" s="2" t="n"/>
      <c r="BN821" s="2" t="n"/>
      <c r="BO821" s="2" t="n"/>
      <c r="BP821" s="2" t="n"/>
      <c r="BQ821" s="2" t="n"/>
      <c r="BR821" s="2" t="n"/>
      <c r="BS821" s="2" t="n"/>
      <c r="BT821" s="2" t="n"/>
      <c r="BU821" s="2" t="n"/>
      <c r="BV821" s="2" t="n"/>
      <c r="BW821" s="2" t="n"/>
      <c r="BX821" s="2" t="n"/>
      <c r="BY821" s="2" t="n"/>
      <c r="BZ821" s="2" t="n"/>
      <c r="CA821" s="2" t="n"/>
      <c r="CB821" s="2" t="n"/>
      <c r="CC821" s="2" t="n"/>
      <c r="CD821" s="2" t="n"/>
      <c r="CE821" s="2" t="n"/>
      <c r="CF821" s="2" t="n"/>
      <c r="CG821" s="2" t="n"/>
      <c r="CH821" s="2" t="n"/>
      <c r="CI821" s="2" t="n"/>
      <c r="CJ821" s="2" t="n"/>
      <c r="CK821" s="2" t="n"/>
      <c r="CL821" s="2" t="n"/>
      <c r="CM821" s="2" t="n"/>
      <c r="CN821" s="2" t="n"/>
      <c r="CO821" s="2" t="n"/>
      <c r="CP821" s="2" t="n"/>
      <c r="CQ821" s="2" t="n"/>
      <c r="CR821" s="2" t="n"/>
      <c r="CS821" s="2" t="n"/>
      <c r="CT821" s="2" t="n"/>
      <c r="CU821" s="2" t="n"/>
      <c r="CV821" s="2" t="n"/>
      <c r="CW821" s="2" t="n"/>
      <c r="CX821" s="2" t="n"/>
      <c r="CY821" s="2" t="n"/>
      <c r="CZ821" s="2" t="n"/>
      <c r="DA821" s="2" t="n"/>
      <c r="DB821" s="2" t="n"/>
      <c r="DC821" s="2" t="n"/>
      <c r="DD821" s="2" t="n"/>
      <c r="DE821" s="2" t="n"/>
      <c r="DF821" s="2" t="n"/>
      <c r="DG821" s="2" t="n"/>
      <c r="DH821" s="2" t="n"/>
      <c r="DI821" s="2" t="n"/>
      <c r="DJ821" s="2" t="n"/>
      <c r="DK821" s="2" t="n"/>
      <c r="DL821" s="2" t="n"/>
      <c r="DM821" s="2" t="n"/>
      <c r="DN821" s="2" t="n"/>
      <c r="DO821" s="2" t="n"/>
      <c r="DP821" s="2" t="n"/>
      <c r="DQ821" s="2" t="n"/>
      <c r="DR821" s="2" t="n"/>
      <c r="DS821" s="2" t="n"/>
      <c r="DT821" s="2" t="n"/>
      <c r="DU821" s="2" t="n"/>
      <c r="DV821" s="2" t="n"/>
      <c r="DW821" s="2" t="n"/>
      <c r="DX821" s="2" t="n"/>
      <c r="DY821" s="2" t="n"/>
      <c r="DZ821" s="2" t="n"/>
      <c r="EA821" s="2" t="n"/>
      <c r="EB821" s="2" t="n"/>
      <c r="EC821" s="2" t="n"/>
    </row>
    <row r="822" ht="6.75" customHeight="1" s="118">
      <c r="A822" s="2" t="n"/>
      <c r="B822" s="2" t="n"/>
      <c r="C822" s="3" t="n"/>
      <c r="D822" s="3" t="n"/>
      <c r="E822" s="3" t="n"/>
      <c r="F822" s="3" t="n"/>
      <c r="G822" s="3" t="n"/>
      <c r="H822" s="3" t="n"/>
      <c r="I822" s="3" t="n"/>
      <c r="J822" s="114" t="inlineStr">
        <is>
          <t xml:space="preserve">  履 　   歴　    書</t>
        </is>
      </c>
      <c r="AN822" s="3" t="n"/>
      <c r="AO822" s="3" t="n"/>
      <c r="AP822" s="3" t="n"/>
      <c r="AQ822" s="3" t="n"/>
      <c r="AR822" s="3" t="n"/>
      <c r="AS822" s="2" t="n"/>
      <c r="AT822" s="2" t="n"/>
      <c r="AU822" s="2" t="n"/>
      <c r="AV822" s="2" t="n"/>
      <c r="AW822" s="2" t="n"/>
      <c r="AX822" s="2" t="n"/>
      <c r="AY822" s="2" t="n"/>
      <c r="AZ822" s="2" t="n"/>
      <c r="BA822" s="2" t="n"/>
      <c r="BB822" s="2" t="n"/>
      <c r="BC822" s="2" t="n"/>
      <c r="BD822" s="2" t="n"/>
      <c r="BE822" s="2" t="n"/>
      <c r="BF822" s="2" t="n"/>
      <c r="BG822" s="2" t="n"/>
      <c r="BH822" s="2" t="n"/>
      <c r="BI822" s="2" t="n"/>
      <c r="BJ822" s="2" t="n"/>
      <c r="BK822" s="2" t="n"/>
      <c r="BL822" s="2" t="n"/>
      <c r="BM822" s="2" t="n"/>
      <c r="BN822" s="2" t="n"/>
      <c r="BO822" s="2" t="n"/>
      <c r="BP822" s="2" t="n"/>
      <c r="BQ822" s="2" t="n"/>
      <c r="BR822" s="2" t="n"/>
      <c r="BS822" s="2" t="n"/>
      <c r="BT822" s="2" t="n"/>
      <c r="BU822" s="2" t="n"/>
      <c r="BV822" s="2" t="n"/>
      <c r="BW822" s="2" t="n"/>
      <c r="BX822" s="2" t="n"/>
      <c r="BY822" s="2" t="n"/>
      <c r="BZ822" s="2" t="n"/>
      <c r="CA822" s="2" t="n"/>
      <c r="CB822" s="2" t="n"/>
      <c r="CC822" s="2" t="n"/>
      <c r="CD822" s="2" t="n"/>
      <c r="CE822" s="2" t="n"/>
      <c r="CF822" s="2" t="n"/>
      <c r="CG822" s="2" t="n"/>
      <c r="CH822" s="2" t="n"/>
      <c r="CI822" s="2" t="n"/>
      <c r="CJ822" s="2" t="n"/>
      <c r="CK822" s="2" t="n"/>
      <c r="CL822" s="2" t="n"/>
      <c r="CM822" s="2" t="n"/>
      <c r="CN822" s="2" t="n"/>
      <c r="CO822" s="2" t="n"/>
      <c r="CP822" s="2" t="n"/>
      <c r="CQ822" s="2" t="n"/>
      <c r="CR822" s="2" t="n"/>
      <c r="CS822" s="2" t="n"/>
      <c r="CT822" s="2" t="n"/>
      <c r="CU822" s="2" t="n"/>
      <c r="CV822" s="2" t="n"/>
      <c r="CW822" s="2" t="n"/>
      <c r="CX822" s="2" t="n"/>
      <c r="CY822" s="2" t="n"/>
      <c r="CZ822" s="2" t="n"/>
      <c r="DA822" s="2" t="n"/>
      <c r="DB822" s="2" t="n"/>
      <c r="DC822" s="2" t="n"/>
      <c r="DD822" s="2" t="n"/>
      <c r="DE822" s="2" t="n"/>
      <c r="DF822" s="2" t="n"/>
      <c r="DG822" s="2" t="n"/>
      <c r="DH822" s="2" t="n"/>
      <c r="DI822" s="2" t="n"/>
      <c r="DJ822" s="2" t="n"/>
      <c r="DK822" s="2" t="n"/>
      <c r="DL822" s="2" t="n"/>
      <c r="DM822" s="2" t="n"/>
      <c r="DN822" s="2" t="n"/>
      <c r="DO822" s="2" t="n"/>
      <c r="DP822" s="2" t="n"/>
      <c r="DQ822" s="2" t="n"/>
      <c r="DR822" s="2" t="n"/>
      <c r="DS822" s="2" t="n"/>
      <c r="DT822" s="2" t="n"/>
      <c r="DU822" s="2" t="n"/>
      <c r="DV822" s="2" t="n"/>
      <c r="DW822" s="2" t="n"/>
      <c r="DX822" s="2" t="n"/>
      <c r="DY822" s="2" t="n"/>
      <c r="DZ822" s="2" t="n"/>
      <c r="EA822" s="2" t="n"/>
      <c r="EB822" s="2" t="n"/>
      <c r="EC822" s="2" t="n"/>
    </row>
    <row r="823" ht="6.75" customHeight="1" s="118">
      <c r="A823" s="2" t="n"/>
      <c r="B823" s="2" t="n"/>
      <c r="C823" s="3" t="n"/>
      <c r="D823" s="3" t="n"/>
      <c r="E823" s="3" t="n"/>
      <c r="F823" s="3" t="n"/>
      <c r="G823" s="3" t="n"/>
      <c r="H823" s="3" t="n"/>
      <c r="I823" s="3" t="n"/>
      <c r="AN823" s="3" t="n"/>
      <c r="AO823" s="3" t="n"/>
      <c r="AP823" s="3" t="n"/>
      <c r="AQ823" s="3" t="n"/>
      <c r="AR823" s="3" t="n"/>
      <c r="AS823" s="2" t="n"/>
      <c r="AT823" s="2" t="n"/>
      <c r="AU823" s="2" t="n"/>
      <c r="AV823" s="2" t="n"/>
      <c r="AW823" s="2" t="n"/>
      <c r="AX823" s="2" t="n"/>
      <c r="AY823" s="2" t="n"/>
      <c r="AZ823" s="2" t="n"/>
      <c r="BA823" s="2" t="n"/>
      <c r="BB823" s="2" t="n"/>
      <c r="BC823" s="2" t="n"/>
      <c r="BD823" s="2" t="n"/>
      <c r="BE823" s="2" t="n"/>
      <c r="BF823" s="2" t="n"/>
      <c r="BG823" s="2" t="n"/>
      <c r="BH823" s="2" t="n"/>
      <c r="BI823" s="2" t="n"/>
      <c r="BJ823" s="2" t="n"/>
      <c r="BK823" s="2" t="n"/>
      <c r="BL823" s="2" t="n"/>
      <c r="BM823" s="2" t="n"/>
      <c r="BN823" s="2" t="n"/>
      <c r="BO823" s="2" t="n"/>
      <c r="BP823" s="2" t="n"/>
      <c r="BQ823" s="2" t="n"/>
      <c r="BR823" s="2" t="n"/>
      <c r="BS823" s="2" t="n"/>
      <c r="BT823" s="2" t="n"/>
      <c r="BU823" s="2" t="n"/>
      <c r="BV823" s="2" t="n"/>
      <c r="BW823" s="2" t="n"/>
      <c r="BX823" s="2" t="n"/>
      <c r="BY823" s="2" t="n"/>
      <c r="BZ823" s="2" t="n"/>
      <c r="CA823" s="2" t="n"/>
      <c r="CB823" s="2" t="n"/>
      <c r="CC823" s="2" t="n"/>
      <c r="CD823" s="2" t="n"/>
      <c r="CE823" s="2" t="n"/>
      <c r="CF823" s="2" t="n"/>
      <c r="CG823" s="2" t="n"/>
      <c r="CH823" s="2" t="n"/>
      <c r="CI823" s="2" t="n"/>
      <c r="CJ823" s="2" t="n"/>
      <c r="CK823" s="2" t="n"/>
      <c r="CL823" s="2" t="n"/>
      <c r="CM823" s="2" t="n"/>
      <c r="CN823" s="2" t="n"/>
      <c r="CO823" s="2" t="n"/>
      <c r="CP823" s="2" t="n"/>
      <c r="CQ823" s="2" t="n"/>
      <c r="CR823" s="2" t="n"/>
      <c r="CS823" s="2" t="n"/>
      <c r="CT823" s="2" t="n"/>
      <c r="CU823" s="2" t="n"/>
      <c r="CV823" s="2" t="n"/>
      <c r="CW823" s="2" t="n"/>
      <c r="CX823" s="2" t="n"/>
      <c r="CY823" s="2" t="n"/>
      <c r="CZ823" s="2" t="n"/>
      <c r="DA823" s="2" t="n"/>
      <c r="DB823" s="2" t="n"/>
      <c r="DC823" s="2" t="n"/>
      <c r="DD823" s="2" t="n"/>
      <c r="DE823" s="2" t="n"/>
      <c r="DF823" s="2" t="n"/>
      <c r="DG823" s="2" t="n"/>
      <c r="DH823" s="2" t="n"/>
      <c r="DI823" s="2" t="n"/>
      <c r="DJ823" s="2" t="n"/>
      <c r="DK823" s="2" t="n"/>
      <c r="DL823" s="2" t="n"/>
      <c r="DM823" s="2" t="n"/>
      <c r="DN823" s="2" t="n"/>
      <c r="DO823" s="2" t="n"/>
      <c r="DP823" s="2" t="n"/>
      <c r="DQ823" s="2" t="n"/>
      <c r="DR823" s="2" t="n"/>
      <c r="DS823" s="2" t="n"/>
      <c r="DT823" s="2" t="n"/>
      <c r="DU823" s="2" t="n"/>
      <c r="DV823" s="2" t="n"/>
      <c r="DW823" s="2" t="n"/>
      <c r="DX823" s="2" t="n"/>
      <c r="DY823" s="2" t="n"/>
      <c r="DZ823" s="2" t="n"/>
      <c r="EA823" s="2" t="n"/>
      <c r="EB823" s="2" t="n"/>
      <c r="EC823" s="2" t="n"/>
    </row>
    <row r="824" ht="4.5" customHeight="1" s="118">
      <c r="A824" s="2" t="n"/>
      <c r="B824" s="2" t="n"/>
      <c r="C824" s="2" t="n"/>
      <c r="D824" s="2" t="n"/>
      <c r="E824" s="2" t="n"/>
      <c r="F824" s="2" t="n"/>
      <c r="G824" s="2" t="n"/>
      <c r="H824" s="2" t="n"/>
      <c r="I824" s="2" t="n"/>
      <c r="AN824" s="3" t="n"/>
      <c r="AO824" s="2" t="n"/>
      <c r="AP824" s="2" t="n"/>
      <c r="AQ824" s="2" t="n"/>
      <c r="AR824" s="2" t="n"/>
      <c r="AS824" s="2" t="n"/>
      <c r="AT824" s="2" t="n"/>
      <c r="AU824" s="2" t="n"/>
      <c r="AV824" s="4" t="n"/>
      <c r="AW824" s="5" t="n"/>
      <c r="AX824" s="5" t="n"/>
      <c r="AY824" s="5" t="n"/>
      <c r="AZ824" s="5" t="n"/>
      <c r="BA824" s="5" t="n"/>
      <c r="BB824" s="5" t="n"/>
      <c r="BC824" s="5" t="n"/>
      <c r="BD824" s="5" t="n"/>
      <c r="BE824" s="5" t="n"/>
      <c r="BF824" s="5" t="n"/>
      <c r="BG824" s="5" t="n"/>
      <c r="BH824" s="5" t="n"/>
      <c r="BI824" s="6" t="n"/>
      <c r="BJ824" s="7" t="n"/>
      <c r="BK824" s="2" t="n"/>
      <c r="BL824" s="2" t="n"/>
      <c r="BM824" s="2" t="n"/>
      <c r="BN824" s="2" t="n"/>
      <c r="BO824" s="2" t="n"/>
      <c r="BP824" s="139" t="inlineStr">
        <is>
          <t xml:space="preserve">資 　格  等      </t>
        </is>
      </c>
      <c r="BQ824" s="140" t="n"/>
      <c r="BR824" s="140" t="n"/>
      <c r="BS824" s="140" t="n"/>
      <c r="BT824" s="140" t="n"/>
      <c r="BU824" s="140" t="n"/>
      <c r="BV824" s="141" t="n"/>
      <c r="BW824" s="142" t="inlineStr">
        <is>
          <t>取  得  年  月</t>
        </is>
      </c>
      <c r="BX824" s="140" t="n"/>
      <c r="BY824" s="140" t="n"/>
      <c r="BZ824" s="140" t="n"/>
      <c r="CA824" s="140" t="n"/>
      <c r="CB824" s="140" t="n"/>
      <c r="CC824" s="140" t="n"/>
      <c r="CD824" s="140" t="n"/>
      <c r="CE824" s="140" t="n"/>
      <c r="CF824" s="140" t="n"/>
      <c r="CG824" s="141" t="n"/>
      <c r="CH824" s="142" t="inlineStr">
        <is>
          <t>資       格       等       の       名       称</t>
        </is>
      </c>
      <c r="CI824" s="140" t="n"/>
      <c r="CJ824" s="140" t="n"/>
      <c r="CK824" s="140" t="n"/>
      <c r="CL824" s="140" t="n"/>
      <c r="CM824" s="140" t="n"/>
      <c r="CN824" s="140" t="n"/>
      <c r="CO824" s="140" t="n"/>
      <c r="CP824" s="140" t="n"/>
      <c r="CQ824" s="140" t="n"/>
      <c r="CR824" s="140" t="n"/>
      <c r="CS824" s="140" t="n"/>
      <c r="CT824" s="140" t="n"/>
      <c r="CU824" s="140" t="n"/>
      <c r="CV824" s="140" t="n"/>
      <c r="CW824" s="140" t="n"/>
      <c r="CX824" s="140" t="n"/>
      <c r="CY824" s="140" t="n"/>
      <c r="CZ824" s="140" t="n"/>
      <c r="DA824" s="140" t="n"/>
      <c r="DB824" s="140" t="n"/>
      <c r="DC824" s="140" t="n"/>
      <c r="DD824" s="140" t="n"/>
      <c r="DE824" s="140" t="n"/>
      <c r="DF824" s="140" t="n"/>
      <c r="DG824" s="140" t="n"/>
      <c r="DH824" s="140" t="n"/>
      <c r="DI824" s="140" t="n"/>
      <c r="DJ824" s="140" t="n"/>
      <c r="DK824" s="140" t="n"/>
      <c r="DL824" s="140" t="n"/>
      <c r="DM824" s="140" t="n"/>
      <c r="DN824" s="140" t="n"/>
      <c r="DO824" s="140" t="n"/>
      <c r="DP824" s="140" t="n"/>
      <c r="DQ824" s="140" t="n"/>
      <c r="DR824" s="140" t="n"/>
      <c r="DS824" s="140" t="n"/>
      <c r="DT824" s="140" t="n"/>
      <c r="DU824" s="141" t="n"/>
      <c r="DV824" s="2" t="n"/>
      <c r="DW824" s="2" t="n"/>
      <c r="DX824" s="2" t="n"/>
      <c r="DY824" s="2" t="n"/>
      <c r="DZ824" s="2" t="n"/>
      <c r="EA824" s="2" t="n"/>
      <c r="EB824" s="2" t="n"/>
      <c r="EC824" s="2" t="n"/>
    </row>
    <row r="825" ht="6.75" customHeight="1" s="118">
      <c r="A825" s="2" t="n"/>
      <c r="B825" s="2" t="n"/>
      <c r="C825" s="2" t="n"/>
      <c r="D825" s="2" t="n"/>
      <c r="E825" s="2" t="n"/>
      <c r="F825" s="2" t="n"/>
      <c r="G825" s="2" t="n"/>
      <c r="H825" s="2" t="n"/>
      <c r="I825" s="2" t="n"/>
      <c r="AN825" s="3" t="n"/>
      <c r="AO825" s="2" t="n"/>
      <c r="AP825" s="2" t="n"/>
      <c r="AQ825" s="2" t="n"/>
      <c r="AR825" s="2" t="n"/>
      <c r="AS825" s="2" t="n"/>
      <c r="AT825" s="2" t="n"/>
      <c r="AU825" s="2" t="n"/>
      <c r="AV825" s="7" t="n"/>
      <c r="AW825" s="2" t="n"/>
      <c r="AX825" s="2" t="n"/>
      <c r="AY825" s="2" t="n"/>
      <c r="AZ825" s="2" t="n"/>
      <c r="BA825" s="2" t="n"/>
      <c r="BB825" s="2" t="n"/>
      <c r="BC825" s="2" t="n"/>
      <c r="BD825" s="2" t="n"/>
      <c r="BE825" s="2" t="n"/>
      <c r="BF825" s="2" t="n"/>
      <c r="BG825" s="2" t="n"/>
      <c r="BH825" s="2" t="n"/>
      <c r="BI825" s="8" t="n"/>
      <c r="BJ825" s="7" t="n"/>
      <c r="BK825" s="2" t="n"/>
      <c r="BL825" s="2" t="n"/>
      <c r="BM825" s="2" t="n"/>
      <c r="BN825" s="2" t="n"/>
      <c r="BO825" s="2" t="n"/>
      <c r="BP825" s="143" t="n"/>
      <c r="BV825" s="144" t="n"/>
      <c r="BW825" s="143" t="n"/>
      <c r="CG825" s="144" t="n"/>
      <c r="CH825" s="143" t="n"/>
      <c r="DU825" s="144" t="n"/>
      <c r="DV825" s="2" t="n"/>
      <c r="DW825" s="2" t="n"/>
      <c r="DX825" s="2" t="n"/>
      <c r="DY825" s="2" t="n"/>
      <c r="DZ825" s="2" t="n"/>
      <c r="EA825" s="2" t="n"/>
      <c r="EB825" s="2" t="n"/>
      <c r="EC825" s="2" t="n"/>
    </row>
    <row r="826" ht="6.75" customHeight="1" s="118">
      <c r="A826" s="2" t="n"/>
      <c r="B826" s="2" t="n"/>
      <c r="C826" s="2" t="n"/>
      <c r="D826" s="2" t="n"/>
      <c r="E826" s="2" t="n"/>
      <c r="F826" s="2" t="n"/>
      <c r="G826" s="2" t="n"/>
      <c r="H826" s="2" t="n"/>
      <c r="I826" s="2" t="n"/>
      <c r="J826" s="2" t="n"/>
      <c r="K826" s="2" t="n"/>
      <c r="L826" s="2" t="n"/>
      <c r="M826" s="2" t="n"/>
      <c r="N826" s="3" t="n"/>
      <c r="O826" s="3" t="n"/>
      <c r="P826" s="3" t="n"/>
      <c r="Q826" s="3" t="n"/>
      <c r="R826" s="3" t="n"/>
      <c r="S826" s="3" t="n"/>
      <c r="T826" s="3" t="n"/>
      <c r="U826" s="3" t="n"/>
      <c r="V826" s="3" t="n"/>
      <c r="W826" s="3" t="n"/>
      <c r="X826" s="3" t="n"/>
      <c r="Y826" s="3" t="n"/>
      <c r="Z826" s="3" t="n"/>
      <c r="AA826" s="3" t="n"/>
      <c r="AB826" s="3" t="n"/>
      <c r="AC826" s="3" t="n"/>
      <c r="AD826" s="3" t="n"/>
      <c r="AE826" s="3" t="n"/>
      <c r="AF826" s="3" t="n"/>
      <c r="AG826" s="3" t="n"/>
      <c r="AH826" s="3" t="n"/>
      <c r="AI826" s="3" t="n"/>
      <c r="AJ826" s="3" t="n"/>
      <c r="AK826" s="3" t="n"/>
      <c r="AL826" s="3" t="n"/>
      <c r="AM826" s="3" t="n"/>
      <c r="AN826" s="2" t="n"/>
      <c r="AO826" s="2" t="n"/>
      <c r="AP826" s="2" t="n"/>
      <c r="AQ826" s="2" t="n"/>
      <c r="AR826" s="2" t="n"/>
      <c r="AS826" s="2" t="n"/>
      <c r="AT826" s="2" t="n"/>
      <c r="AU826" s="2" t="n"/>
      <c r="AV826" s="7" t="n"/>
      <c r="AW826" s="2" t="n"/>
      <c r="AX826" s="2" t="n"/>
      <c r="AY826" s="2" t="n"/>
      <c r="AZ826" s="2" t="n"/>
      <c r="BA826" s="2" t="n"/>
      <c r="BB826" s="2" t="n"/>
      <c r="BC826" s="2" t="n"/>
      <c r="BD826" s="2" t="n"/>
      <c r="BE826" s="2" t="n"/>
      <c r="BF826" s="2" t="n"/>
      <c r="BG826" s="2" t="n"/>
      <c r="BH826" s="2" t="n"/>
      <c r="BI826" s="8" t="n"/>
      <c r="BJ826" s="7" t="n"/>
      <c r="BK826" s="2" t="n"/>
      <c r="BL826" s="2" t="n"/>
      <c r="BM826" s="2" t="n"/>
      <c r="BN826" s="2" t="n"/>
      <c r="BO826" s="2" t="n"/>
      <c r="BP826" s="143" t="n"/>
      <c r="BV826" s="144" t="n"/>
      <c r="BW826" s="143" t="n"/>
      <c r="CG826" s="144" t="n"/>
      <c r="CH826" s="143" t="n"/>
      <c r="DU826" s="144" t="n"/>
      <c r="DV826" s="2" t="n"/>
      <c r="DW826" s="2" t="n"/>
      <c r="DX826" s="2" t="n"/>
      <c r="DY826" s="2" t="n"/>
      <c r="DZ826" s="2" t="n"/>
      <c r="EA826" s="2" t="n"/>
      <c r="EB826" s="2" t="n"/>
      <c r="EC826" s="2" t="n"/>
    </row>
    <row r="827" ht="6.75" customHeight="1" s="118">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95" t="inlineStr">
        <is>
          <t>令和</t>
        </is>
      </c>
      <c r="AD827" s="145">
        <f>IF(N(設定!$B$3)=0,"",YEAR(設定!$B$3)-2018)</f>
        <v/>
      </c>
      <c r="AG827" s="95" t="inlineStr">
        <is>
          <t>年</t>
        </is>
      </c>
      <c r="AI827" s="145">
        <f>IF(N(設定!$B$3)=0,"",MONTH(設定!$B$3))</f>
        <v/>
      </c>
      <c r="AL827" s="95" t="inlineStr">
        <is>
          <t>月</t>
        </is>
      </c>
      <c r="AN827" s="145">
        <f>IF(N(設定!$B$3)=0,"",DAY(設定!$B$3))</f>
        <v/>
      </c>
      <c r="AP827" s="95" t="inlineStr">
        <is>
          <t>日現在</t>
        </is>
      </c>
      <c r="AU827" s="12" t="n"/>
      <c r="AV827" s="7" t="n"/>
      <c r="AW827" s="2" t="n"/>
      <c r="AX827" s="2" t="n"/>
      <c r="AY827" s="2" t="n"/>
      <c r="AZ827" s="2" t="n"/>
      <c r="BA827" s="2" t="n"/>
      <c r="BB827" s="2" t="n"/>
      <c r="BC827" s="2" t="n"/>
      <c r="BD827" s="2" t="n"/>
      <c r="BE827" s="2" t="n"/>
      <c r="BF827" s="2" t="n"/>
      <c r="BG827" s="2" t="n"/>
      <c r="BH827" s="2" t="n"/>
      <c r="BI827" s="8" t="n"/>
      <c r="BJ827" s="7" t="n"/>
      <c r="BK827" s="2" t="n"/>
      <c r="BL827" s="2" t="n"/>
      <c r="BM827" s="2" t="n"/>
      <c r="BN827" s="2" t="n"/>
      <c r="BO827" s="2" t="n"/>
      <c r="BP827" s="143" t="n"/>
      <c r="BV827" s="144" t="n"/>
      <c r="BW827" s="146" t="n"/>
      <c r="BX827" s="147" t="n"/>
      <c r="BY827" s="147" t="n"/>
      <c r="BZ827" s="147" t="n"/>
      <c r="CA827" s="147" t="n"/>
      <c r="CB827" s="147" t="n"/>
      <c r="CC827" s="147" t="n"/>
      <c r="CD827" s="147" t="n"/>
      <c r="CE827" s="147" t="n"/>
      <c r="CF827" s="147" t="n"/>
      <c r="CG827" s="148" t="n"/>
      <c r="CH827" s="146" t="n"/>
      <c r="CI827" s="147" t="n"/>
      <c r="CJ827" s="147" t="n"/>
      <c r="CK827" s="147" t="n"/>
      <c r="CL827" s="147" t="n"/>
      <c r="CM827" s="147" t="n"/>
      <c r="CN827" s="147" t="n"/>
      <c r="CO827" s="147" t="n"/>
      <c r="CP827" s="147" t="n"/>
      <c r="CQ827" s="147" t="n"/>
      <c r="CR827" s="147" t="n"/>
      <c r="CS827" s="147" t="n"/>
      <c r="CT827" s="147" t="n"/>
      <c r="CU827" s="147" t="n"/>
      <c r="CV827" s="147" t="n"/>
      <c r="CW827" s="147" t="n"/>
      <c r="CX827" s="147" t="n"/>
      <c r="CY827" s="147" t="n"/>
      <c r="CZ827" s="147" t="n"/>
      <c r="DA827" s="147" t="n"/>
      <c r="DB827" s="147" t="n"/>
      <c r="DC827" s="147" t="n"/>
      <c r="DD827" s="147" t="n"/>
      <c r="DE827" s="147" t="n"/>
      <c r="DF827" s="147" t="n"/>
      <c r="DG827" s="147" t="n"/>
      <c r="DH827" s="147" t="n"/>
      <c r="DI827" s="147" t="n"/>
      <c r="DJ827" s="147" t="n"/>
      <c r="DK827" s="147" t="n"/>
      <c r="DL827" s="147" t="n"/>
      <c r="DM827" s="147" t="n"/>
      <c r="DN827" s="147" t="n"/>
      <c r="DO827" s="147" t="n"/>
      <c r="DP827" s="147" t="n"/>
      <c r="DQ827" s="147" t="n"/>
      <c r="DR827" s="147" t="n"/>
      <c r="DS827" s="147" t="n"/>
      <c r="DT827" s="147" t="n"/>
      <c r="DU827" s="148" t="n"/>
      <c r="DV827" s="2" t="n"/>
      <c r="DW827" s="2" t="n"/>
      <c r="DX827" s="2" t="n"/>
      <c r="DY827" s="2" t="n"/>
      <c r="DZ827" s="2" t="n"/>
      <c r="EA827" s="2" t="n"/>
      <c r="EB827" s="2" t="n"/>
      <c r="EC827" s="2" t="n"/>
    </row>
    <row r="828" ht="6.75" customHeight="1" s="11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AU828" s="12" t="n"/>
      <c r="AV828" s="7" t="n"/>
      <c r="AW828" s="48" t="inlineStr">
        <is>
          <t>写真をはる位置</t>
        </is>
      </c>
      <c r="BI828" s="8" t="n"/>
      <c r="BJ828" s="7" t="n"/>
      <c r="BK828" s="2" t="n"/>
      <c r="BL828" s="2" t="n"/>
      <c r="BM828" s="2" t="n"/>
      <c r="BN828" s="2" t="n"/>
      <c r="BO828" s="2" t="n"/>
      <c r="BP828" s="143" t="n"/>
      <c r="BV828" s="144" t="n"/>
      <c r="BW828" s="149">
        <f>計算!$O$12</f>
        <v/>
      </c>
      <c r="CG828" s="144" t="n"/>
      <c r="CH828" s="150">
        <f>計算!$P$12</f>
        <v/>
      </c>
      <c r="DU828" s="144" t="n"/>
      <c r="DV828" s="2" t="n"/>
      <c r="DW828" s="2" t="n"/>
      <c r="DX828" s="2" t="n"/>
      <c r="DY828" s="2" t="n"/>
      <c r="DZ828" s="2" t="n"/>
      <c r="EA828" s="2" t="n"/>
      <c r="EB828" s="2" t="n"/>
      <c r="EC828" s="2" t="n"/>
    </row>
    <row r="829" ht="6.75" customHeight="1" s="118">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147" t="n"/>
      <c r="AA829" s="147" t="n"/>
      <c r="AB829" s="147" t="n"/>
      <c r="AC829" s="147" t="n"/>
      <c r="AD829" s="147" t="n"/>
      <c r="AE829" s="147" t="n"/>
      <c r="AF829" s="147" t="n"/>
      <c r="AG829" s="147" t="n"/>
      <c r="AH829" s="147" t="n"/>
      <c r="AI829" s="147" t="n"/>
      <c r="AJ829" s="147" t="n"/>
      <c r="AK829" s="147" t="n"/>
      <c r="AL829" s="147" t="n"/>
      <c r="AM829" s="147" t="n"/>
      <c r="AN829" s="147" t="n"/>
      <c r="AO829" s="147" t="n"/>
      <c r="AP829" s="147" t="n"/>
      <c r="AQ829" s="147" t="n"/>
      <c r="AR829" s="147" t="n"/>
      <c r="AS829" s="147" t="n"/>
      <c r="AT829" s="147" t="n"/>
      <c r="AU829" s="12" t="n"/>
      <c r="AV829" s="7" t="n"/>
      <c r="BI829" s="8" t="n"/>
      <c r="BJ829" s="7" t="n"/>
      <c r="BK829" s="2" t="n"/>
      <c r="BL829" s="2" t="n"/>
      <c r="BM829" s="2" t="n"/>
      <c r="BN829" s="2" t="n"/>
      <c r="BO829" s="2" t="n"/>
      <c r="BP829" s="143" t="n"/>
      <c r="BV829" s="144" t="n"/>
      <c r="BW829" s="143" t="n"/>
      <c r="CG829" s="144" t="n"/>
      <c r="DU829" s="144" t="n"/>
      <c r="DV829" s="2" t="n"/>
      <c r="DW829" s="2" t="n"/>
      <c r="DX829" s="2" t="n"/>
      <c r="DY829" s="2" t="n"/>
      <c r="DZ829" s="2" t="n"/>
      <c r="EA829" s="2" t="n"/>
      <c r="EB829" s="2" t="n"/>
      <c r="EC829" s="2" t="n"/>
    </row>
    <row r="830" ht="6.75" customHeight="1" s="118">
      <c r="A830" s="2" t="n"/>
      <c r="B830" s="2" t="n"/>
      <c r="C830" s="2" t="n"/>
      <c r="D830" s="2" t="n"/>
      <c r="E830" s="142" t="inlineStr">
        <is>
          <t>ふ り が な</t>
        </is>
      </c>
      <c r="F830" s="140" t="n"/>
      <c r="G830" s="140" t="n"/>
      <c r="H830" s="140" t="n"/>
      <c r="I830" s="140" t="n"/>
      <c r="J830" s="140" t="n"/>
      <c r="K830" s="141" t="n"/>
      <c r="L830" s="151">
        <f>計算!$C$12</f>
        <v/>
      </c>
      <c r="M830" s="140" t="n"/>
      <c r="N830" s="140" t="n"/>
      <c r="O830" s="140" t="n"/>
      <c r="P830" s="140" t="n"/>
      <c r="Q830" s="140" t="n"/>
      <c r="R830" s="140" t="n"/>
      <c r="S830" s="140" t="n"/>
      <c r="T830" s="140" t="n"/>
      <c r="U830" s="140" t="n"/>
      <c r="V830" s="140" t="n"/>
      <c r="W830" s="140" t="n"/>
      <c r="X830" s="140" t="n"/>
      <c r="Y830" s="140" t="n"/>
      <c r="Z830" s="140" t="n"/>
      <c r="AA830" s="140" t="n"/>
      <c r="AB830" s="140" t="n"/>
      <c r="AC830" s="140" t="n"/>
      <c r="AD830" s="140" t="n"/>
      <c r="AE830" s="140" t="n"/>
      <c r="AF830" s="140" t="n"/>
      <c r="AG830" s="140" t="n"/>
      <c r="AH830" s="140" t="n"/>
      <c r="AI830" s="140" t="n"/>
      <c r="AJ830" s="140" t="n"/>
      <c r="AK830" s="140" t="n"/>
      <c r="AL830" s="140" t="n"/>
      <c r="AM830" s="140" t="n"/>
      <c r="AN830" s="140" t="n"/>
      <c r="AO830" s="140" t="n"/>
      <c r="AP830" s="140" t="n"/>
      <c r="AQ830" s="140" t="n"/>
      <c r="AR830" s="140" t="n"/>
      <c r="AS830" s="140" t="n"/>
      <c r="AT830" s="141" t="n"/>
      <c r="AU830" s="8" t="n"/>
      <c r="AV830" s="7" t="n"/>
      <c r="AW830" s="2" t="n"/>
      <c r="AX830" s="2" t="n"/>
      <c r="AY830" s="2" t="n"/>
      <c r="AZ830" s="2" t="n"/>
      <c r="BA830" s="2" t="n"/>
      <c r="BB830" s="2" t="n"/>
      <c r="BC830" s="2" t="n"/>
      <c r="BD830" s="2" t="n"/>
      <c r="BE830" s="2" t="n"/>
      <c r="BF830" s="2" t="n"/>
      <c r="BG830" s="2" t="n"/>
      <c r="BH830" s="2" t="n"/>
      <c r="BI830" s="8" t="n"/>
      <c r="BJ830" s="7" t="n"/>
      <c r="BK830" s="2" t="n"/>
      <c r="BL830" s="2" t="n"/>
      <c r="BM830" s="2" t="n"/>
      <c r="BN830" s="2" t="n"/>
      <c r="BO830" s="2" t="n"/>
      <c r="BP830" s="143" t="n"/>
      <c r="BV830" s="144" t="n"/>
      <c r="BW830" s="143" t="n"/>
      <c r="CG830" s="144" t="n"/>
      <c r="DU830" s="144" t="n"/>
      <c r="DV830" s="2" t="n"/>
      <c r="DW830" s="2" t="n"/>
      <c r="DX830" s="2" t="n"/>
      <c r="DY830" s="2" t="n"/>
      <c r="DZ830" s="2" t="n"/>
      <c r="EA830" s="2" t="n"/>
      <c r="EB830" s="2" t="n"/>
      <c r="EC830" s="2" t="n"/>
    </row>
    <row r="831" ht="6.75" customHeight="1" s="118">
      <c r="A831" s="2" t="n"/>
      <c r="B831" s="2" t="n"/>
      <c r="C831" s="2" t="n"/>
      <c r="D831" s="2" t="n"/>
      <c r="E831" s="143" t="n"/>
      <c r="K831" s="144" t="n"/>
      <c r="AT831" s="144" t="n"/>
      <c r="AU831" s="8" t="n"/>
      <c r="AV831" s="7" t="n"/>
      <c r="AW831" s="2" t="n"/>
      <c r="AX831" s="2" t="n"/>
      <c r="AY831" s="2" t="n"/>
      <c r="AZ831" s="2" t="n"/>
      <c r="BA831" s="2" t="n"/>
      <c r="BB831" s="2" t="n"/>
      <c r="BC831" s="2" t="n"/>
      <c r="BD831" s="2" t="n"/>
      <c r="BE831" s="2" t="n"/>
      <c r="BF831" s="2" t="n"/>
      <c r="BG831" s="2" t="n"/>
      <c r="BH831" s="2" t="n"/>
      <c r="BI831" s="8" t="n"/>
      <c r="BJ831" s="7" t="n"/>
      <c r="BK831" s="2" t="n"/>
      <c r="BL831" s="2" t="n"/>
      <c r="BM831" s="2" t="n"/>
      <c r="BN831" s="2" t="n"/>
      <c r="BO831" s="2" t="n"/>
      <c r="BP831" s="143" t="n"/>
      <c r="BV831" s="144" t="n"/>
      <c r="BW831" s="143" t="n"/>
      <c r="CG831" s="144" t="n"/>
      <c r="DU831" s="144" t="n"/>
      <c r="DV831" s="2" t="n"/>
      <c r="DW831" s="2" t="n"/>
      <c r="DX831" s="2" t="n"/>
      <c r="DY831" s="2" t="n"/>
      <c r="DZ831" s="2" t="n"/>
      <c r="EA831" s="2" t="n"/>
      <c r="EB831" s="2" t="n"/>
      <c r="EC831" s="2" t="n"/>
    </row>
    <row r="832" ht="6.75" customHeight="1" s="118">
      <c r="A832" s="2" t="n"/>
      <c r="B832" s="2" t="n"/>
      <c r="C832" s="2" t="n"/>
      <c r="D832" s="2" t="n"/>
      <c r="E832" s="143" t="n"/>
      <c r="K832" s="144" t="n"/>
      <c r="AT832" s="144" t="n"/>
      <c r="AU832" s="8" t="n"/>
      <c r="AV832" s="7" t="n"/>
      <c r="AW832" s="2" t="n"/>
      <c r="AX832" s="2" t="n"/>
      <c r="AY832" s="2" t="n"/>
      <c r="AZ832" s="2" t="n"/>
      <c r="BA832" s="2" t="n"/>
      <c r="BB832" s="2" t="n"/>
      <c r="BC832" s="2" t="n"/>
      <c r="BD832" s="2" t="n"/>
      <c r="BE832" s="2" t="n"/>
      <c r="BF832" s="2" t="n"/>
      <c r="BG832" s="2" t="n"/>
      <c r="BH832" s="2" t="n"/>
      <c r="BI832" s="8" t="n"/>
      <c r="BJ832" s="7" t="n"/>
      <c r="BK832" s="2" t="n"/>
      <c r="BL832" s="2" t="n"/>
      <c r="BM832" s="2" t="n"/>
      <c r="BN832" s="2" t="n"/>
      <c r="BO832" s="2" t="n"/>
      <c r="BP832" s="143" t="n"/>
      <c r="BV832" s="144" t="n"/>
      <c r="BW832" s="149">
        <f>計算!$Q$12</f>
        <v/>
      </c>
      <c r="CG832" s="144" t="n"/>
      <c r="CH832" s="150">
        <f>計算!$R$12</f>
        <v/>
      </c>
      <c r="DU832" s="144" t="n"/>
      <c r="DV832" s="2" t="n"/>
      <c r="DW832" s="2" t="n"/>
      <c r="DX832" s="2" t="n"/>
      <c r="DY832" s="2" t="n"/>
      <c r="DZ832" s="2" t="n"/>
      <c r="EA832" s="2" t="n"/>
      <c r="EB832" s="2" t="n"/>
      <c r="EC832" s="2" t="n"/>
    </row>
    <row r="833" ht="6.75" customHeight="1" s="118">
      <c r="A833" s="2" t="n"/>
      <c r="B833" s="2" t="n"/>
      <c r="C833" s="2" t="n"/>
      <c r="D833" s="2" t="n"/>
      <c r="E833" s="146" t="n"/>
      <c r="F833" s="147" t="n"/>
      <c r="G833" s="147" t="n"/>
      <c r="H833" s="147" t="n"/>
      <c r="I833" s="147" t="n"/>
      <c r="J833" s="147" t="n"/>
      <c r="K833" s="148" t="n"/>
      <c r="L833" s="147" t="n"/>
      <c r="M833" s="147" t="n"/>
      <c r="N833" s="147" t="n"/>
      <c r="O833" s="147" t="n"/>
      <c r="P833" s="147" t="n"/>
      <c r="Q833" s="147" t="n"/>
      <c r="R833" s="147" t="n"/>
      <c r="S833" s="147" t="n"/>
      <c r="T833" s="147" t="n"/>
      <c r="U833" s="147" t="n"/>
      <c r="V833" s="147" t="n"/>
      <c r="W833" s="147" t="n"/>
      <c r="X833" s="147" t="n"/>
      <c r="Y833" s="147" t="n"/>
      <c r="Z833" s="147" t="n"/>
      <c r="AA833" s="147" t="n"/>
      <c r="AB833" s="147" t="n"/>
      <c r="AC833" s="147" t="n"/>
      <c r="AD833" s="147" t="n"/>
      <c r="AE833" s="147" t="n"/>
      <c r="AF833" s="147" t="n"/>
      <c r="AG833" s="147" t="n"/>
      <c r="AH833" s="147" t="n"/>
      <c r="AI833" s="147" t="n"/>
      <c r="AJ833" s="147" t="n"/>
      <c r="AK833" s="147" t="n"/>
      <c r="AL833" s="147" t="n"/>
      <c r="AM833" s="147" t="n"/>
      <c r="AN833" s="147" t="n"/>
      <c r="AO833" s="147" t="n"/>
      <c r="AP833" s="147" t="n"/>
      <c r="AQ833" s="147" t="n"/>
      <c r="AR833" s="147" t="n"/>
      <c r="AS833" s="147" t="n"/>
      <c r="AT833" s="148" t="n"/>
      <c r="AU833" s="8" t="n"/>
      <c r="AV833" s="7" t="n"/>
      <c r="AW833" s="2" t="n"/>
      <c r="AX833" s="2" t="n"/>
      <c r="AY833" s="2" t="n"/>
      <c r="AZ833" s="2" t="n"/>
      <c r="BA833" s="2" t="n"/>
      <c r="BB833" s="2" t="n"/>
      <c r="BC833" s="2" t="n"/>
      <c r="BD833" s="2" t="n"/>
      <c r="BE833" s="2" t="n"/>
      <c r="BF833" s="2" t="n"/>
      <c r="BG833" s="2" t="n"/>
      <c r="BH833" s="2" t="n"/>
      <c r="BI833" s="8" t="n"/>
      <c r="BJ833" s="7" t="n"/>
      <c r="BK833" s="2" t="n"/>
      <c r="BL833" s="2" t="n"/>
      <c r="BM833" s="2" t="n"/>
      <c r="BN833" s="2" t="n"/>
      <c r="BO833" s="2" t="n"/>
      <c r="BP833" s="143" t="n"/>
      <c r="BV833" s="144" t="n"/>
      <c r="BW833" s="143" t="n"/>
      <c r="CG833" s="144" t="n"/>
      <c r="DU833" s="144" t="n"/>
      <c r="DV833" s="2" t="n"/>
      <c r="DW833" s="2" t="n"/>
      <c r="DX833" s="2" t="n"/>
      <c r="DY833" s="2" t="n"/>
      <c r="DZ833" s="2" t="n"/>
      <c r="EA833" s="2" t="n"/>
      <c r="EB833" s="2" t="n"/>
      <c r="EC833" s="2" t="n"/>
    </row>
    <row r="834" ht="6.75" customHeight="1" s="118">
      <c r="A834" s="2" t="n"/>
      <c r="B834" s="2" t="n"/>
      <c r="C834" s="2" t="n"/>
      <c r="D834" s="2" t="n"/>
      <c r="E834" s="152" t="inlineStr">
        <is>
          <t>名　前</t>
        </is>
      </c>
      <c r="F834" s="140" t="n"/>
      <c r="G834" s="140" t="n"/>
      <c r="H834" s="140" t="n"/>
      <c r="I834" s="140" t="n"/>
      <c r="J834" s="140" t="n"/>
      <c r="K834" s="141" t="n"/>
      <c r="L834" s="153">
        <f>計算!$B$12</f>
        <v/>
      </c>
      <c r="M834" s="140" t="n"/>
      <c r="N834" s="140" t="n"/>
      <c r="O834" s="140" t="n"/>
      <c r="P834" s="140" t="n"/>
      <c r="Q834" s="140" t="n"/>
      <c r="R834" s="140" t="n"/>
      <c r="S834" s="140" t="n"/>
      <c r="T834" s="140" t="n"/>
      <c r="U834" s="140" t="n"/>
      <c r="V834" s="140" t="n"/>
      <c r="W834" s="140" t="n"/>
      <c r="X834" s="140" t="n"/>
      <c r="Y834" s="140" t="n"/>
      <c r="Z834" s="140" t="n"/>
      <c r="AA834" s="140" t="n"/>
      <c r="AB834" s="140" t="n"/>
      <c r="AC834" s="140" t="n"/>
      <c r="AD834" s="140" t="n"/>
      <c r="AE834" s="140" t="n"/>
      <c r="AF834" s="140" t="n"/>
      <c r="AG834" s="140" t="n"/>
      <c r="AH834" s="140" t="n"/>
      <c r="AI834" s="140" t="n"/>
      <c r="AJ834" s="140" t="n"/>
      <c r="AK834" s="140" t="n"/>
      <c r="AL834" s="140" t="n"/>
      <c r="AM834" s="140" t="n"/>
      <c r="AN834" s="140" t="n"/>
      <c r="AO834" s="140" t="n"/>
      <c r="AP834" s="140" t="n"/>
      <c r="AQ834" s="140" t="n"/>
      <c r="AR834" s="140" t="n"/>
      <c r="AS834" s="140" t="n"/>
      <c r="AT834" s="141" t="n"/>
      <c r="AU834" s="8" t="n"/>
      <c r="AV834" s="7" t="n"/>
      <c r="AW834" s="2" t="n"/>
      <c r="AX834" s="2" t="n"/>
      <c r="AY834" s="2" t="n"/>
      <c r="AZ834" s="2" t="n"/>
      <c r="BA834" s="2" t="n"/>
      <c r="BB834" s="2" t="n"/>
      <c r="BC834" s="2" t="n"/>
      <c r="BD834" s="2" t="n"/>
      <c r="BE834" s="2" t="n"/>
      <c r="BF834" s="2" t="n"/>
      <c r="BG834" s="2" t="n"/>
      <c r="BH834" s="2" t="n"/>
      <c r="BI834" s="8" t="n"/>
      <c r="BJ834" s="7" t="n"/>
      <c r="BK834" s="2" t="n"/>
      <c r="BL834" s="2" t="n"/>
      <c r="BM834" s="2" t="n"/>
      <c r="BN834" s="2" t="n"/>
      <c r="BO834" s="2" t="n"/>
      <c r="BP834" s="143" t="n"/>
      <c r="BV834" s="144" t="n"/>
      <c r="BW834" s="143" t="n"/>
      <c r="CG834" s="144" t="n"/>
      <c r="DU834" s="144" t="n"/>
      <c r="DV834" s="2" t="n"/>
      <c r="DW834" s="2" t="n"/>
      <c r="DX834" s="2" t="n"/>
      <c r="DY834" s="2" t="n"/>
      <c r="DZ834" s="2" t="n"/>
      <c r="EA834" s="2" t="n"/>
      <c r="EB834" s="2" t="n"/>
      <c r="EC834" s="2" t="n"/>
    </row>
    <row r="835" ht="6.75" customHeight="1" s="118">
      <c r="A835" s="2" t="n"/>
      <c r="B835" s="2" t="n"/>
      <c r="C835" s="2" t="n"/>
      <c r="D835" s="2" t="n"/>
      <c r="E835" s="143" t="n"/>
      <c r="K835" s="144" t="n"/>
      <c r="L835" s="143" t="n"/>
      <c r="AT835" s="144" t="n"/>
      <c r="AU835" s="8" t="n"/>
      <c r="AV835" s="7" t="n"/>
      <c r="AW835" s="2" t="n"/>
      <c r="AX835" s="52" t="inlineStr">
        <is>
          <t>（30×40mm）</t>
        </is>
      </c>
      <c r="BH835" s="2" t="n"/>
      <c r="BI835" s="8" t="n"/>
      <c r="BJ835" s="7" t="n"/>
      <c r="BK835" s="2" t="n"/>
      <c r="BL835" s="2" t="n"/>
      <c r="BM835" s="2" t="n"/>
      <c r="BN835" s="2" t="n"/>
      <c r="BO835" s="2" t="n"/>
      <c r="BP835" s="143" t="n"/>
      <c r="BV835" s="144" t="n"/>
      <c r="BW835" s="143" t="n"/>
      <c r="CG835" s="144" t="n"/>
      <c r="DU835" s="144" t="n"/>
      <c r="DV835" s="2" t="n"/>
      <c r="DW835" s="2" t="n"/>
      <c r="DX835" s="2" t="n"/>
      <c r="DY835" s="2" t="n"/>
      <c r="DZ835" s="2" t="n"/>
      <c r="EA835" s="2" t="n"/>
      <c r="EB835" s="2" t="n"/>
      <c r="EC835" s="2" t="n"/>
    </row>
    <row r="836" ht="6.75" customHeight="1" s="118">
      <c r="A836" s="2" t="n"/>
      <c r="B836" s="2" t="n"/>
      <c r="C836" s="2" t="n"/>
      <c r="D836" s="2" t="n"/>
      <c r="E836" s="143" t="n"/>
      <c r="K836" s="144" t="n"/>
      <c r="L836" s="143" t="n"/>
      <c r="AT836" s="144" t="n"/>
      <c r="AU836" s="8" t="n"/>
      <c r="AV836" s="7" t="n"/>
      <c r="AW836" s="2" t="n"/>
      <c r="BH836" s="2" t="n"/>
      <c r="BI836" s="8" t="n"/>
      <c r="BJ836" s="7" t="n"/>
      <c r="BK836" s="2" t="n"/>
      <c r="BL836" s="2" t="n"/>
      <c r="BM836" s="2" t="n"/>
      <c r="BN836" s="2" t="n"/>
      <c r="BO836" s="2" t="n"/>
      <c r="BP836" s="143" t="n"/>
      <c r="BV836" s="144" t="n"/>
      <c r="BW836" s="149">
        <f>計算!$S$12</f>
        <v/>
      </c>
      <c r="CG836" s="144" t="n"/>
      <c r="CH836" s="150">
        <f>計算!$T$12</f>
        <v/>
      </c>
      <c r="DU836" s="144" t="n"/>
      <c r="DV836" s="2" t="n"/>
      <c r="DW836" s="2" t="n"/>
      <c r="DX836" s="2" t="n"/>
      <c r="DY836" s="2" t="n"/>
      <c r="DZ836" s="2" t="n"/>
      <c r="EA836" s="2" t="n"/>
      <c r="EB836" s="2" t="n"/>
      <c r="EC836" s="2" t="n"/>
    </row>
    <row r="837" ht="6.75" customHeight="1" s="118">
      <c r="A837" s="2" t="n"/>
      <c r="B837" s="2" t="n"/>
      <c r="C837" s="2" t="n"/>
      <c r="D837" s="2" t="n"/>
      <c r="E837" s="143" t="n"/>
      <c r="K837" s="144" t="n"/>
      <c r="L837" s="143" t="n"/>
      <c r="AT837" s="144" t="n"/>
      <c r="AU837" s="8" t="n"/>
      <c r="AV837" s="7" t="n"/>
      <c r="AW837" s="2" t="n"/>
      <c r="AX837" s="2" t="n"/>
      <c r="AY837" s="2" t="n"/>
      <c r="AZ837" s="2" t="n"/>
      <c r="BA837" s="2" t="n"/>
      <c r="BB837" s="2" t="n"/>
      <c r="BC837" s="2" t="n"/>
      <c r="BD837" s="2" t="n"/>
      <c r="BE837" s="2" t="n"/>
      <c r="BF837" s="2" t="n"/>
      <c r="BG837" s="2" t="n"/>
      <c r="BH837" s="2" t="n"/>
      <c r="BI837" s="8" t="n"/>
      <c r="BJ837" s="7" t="n"/>
      <c r="BK837" s="2" t="n"/>
      <c r="BL837" s="2" t="n"/>
      <c r="BM837" s="2" t="n"/>
      <c r="BN837" s="2" t="n"/>
      <c r="BO837" s="2" t="n"/>
      <c r="BP837" s="143" t="n"/>
      <c r="BV837" s="144" t="n"/>
      <c r="BW837" s="143" t="n"/>
      <c r="CG837" s="144" t="n"/>
      <c r="DU837" s="144" t="n"/>
      <c r="DV837" s="2" t="n"/>
      <c r="DW837" s="2" t="n"/>
      <c r="DX837" s="2" t="n"/>
      <c r="DY837" s="2" t="n"/>
      <c r="DZ837" s="2" t="n"/>
      <c r="EA837" s="2" t="n"/>
      <c r="EB837" s="2" t="n"/>
      <c r="EC837" s="2" t="n"/>
    </row>
    <row r="838" ht="6.75" customHeight="1" s="118">
      <c r="A838" s="2" t="n"/>
      <c r="B838" s="2" t="n"/>
      <c r="C838" s="2" t="n"/>
      <c r="D838" s="2" t="n"/>
      <c r="E838" s="143" t="n"/>
      <c r="K838" s="144" t="n"/>
      <c r="L838" s="143" t="n"/>
      <c r="AT838" s="144" t="n"/>
      <c r="AU838" s="8" t="n"/>
      <c r="AV838" s="7" t="n"/>
      <c r="AW838" s="2" t="n"/>
      <c r="AX838" s="2" t="n"/>
      <c r="AY838" s="2" t="n"/>
      <c r="AZ838" s="2" t="n"/>
      <c r="BA838" s="2" t="n"/>
      <c r="BB838" s="2" t="n"/>
      <c r="BC838" s="2" t="n"/>
      <c r="BD838" s="2" t="n"/>
      <c r="BE838" s="2" t="n"/>
      <c r="BF838" s="2" t="n"/>
      <c r="BG838" s="2" t="n"/>
      <c r="BH838" s="2" t="n"/>
      <c r="BI838" s="8" t="n"/>
      <c r="BJ838" s="7" t="n"/>
      <c r="BK838" s="2" t="n"/>
      <c r="BL838" s="2" t="n"/>
      <c r="BM838" s="2" t="n"/>
      <c r="BN838" s="2" t="n"/>
      <c r="BO838" s="2" t="n"/>
      <c r="BP838" s="143" t="n"/>
      <c r="BV838" s="144" t="n"/>
      <c r="BW838" s="143" t="n"/>
      <c r="CG838" s="144" t="n"/>
      <c r="DU838" s="144" t="n"/>
      <c r="DV838" s="2" t="n"/>
      <c r="DW838" s="2" t="n"/>
      <c r="DX838" s="2" t="n"/>
      <c r="DY838" s="2" t="n"/>
      <c r="DZ838" s="2" t="n"/>
      <c r="EA838" s="2" t="n"/>
      <c r="EB838" s="2" t="n"/>
      <c r="EC838" s="2" t="n"/>
    </row>
    <row r="839" ht="4.5" customHeight="1" s="118">
      <c r="A839" s="2" t="n"/>
      <c r="B839" s="2" t="n"/>
      <c r="C839" s="2" t="n"/>
      <c r="D839" s="2" t="n"/>
      <c r="E839" s="146" t="n"/>
      <c r="F839" s="147" t="n"/>
      <c r="G839" s="147" t="n"/>
      <c r="H839" s="147" t="n"/>
      <c r="I839" s="147" t="n"/>
      <c r="J839" s="147" t="n"/>
      <c r="K839" s="148" t="n"/>
      <c r="L839" s="146" t="n"/>
      <c r="M839" s="147" t="n"/>
      <c r="N839" s="147" t="n"/>
      <c r="O839" s="147" t="n"/>
      <c r="P839" s="147" t="n"/>
      <c r="Q839" s="147" t="n"/>
      <c r="R839" s="147" t="n"/>
      <c r="S839" s="147" t="n"/>
      <c r="T839" s="147" t="n"/>
      <c r="U839" s="147" t="n"/>
      <c r="V839" s="147" t="n"/>
      <c r="W839" s="147" t="n"/>
      <c r="X839" s="147" t="n"/>
      <c r="Y839" s="147" t="n"/>
      <c r="Z839" s="147" t="n"/>
      <c r="AA839" s="147" t="n"/>
      <c r="AB839" s="147" t="n"/>
      <c r="AC839" s="147" t="n"/>
      <c r="AD839" s="147" t="n"/>
      <c r="AE839" s="147" t="n"/>
      <c r="AF839" s="147" t="n"/>
      <c r="AG839" s="147" t="n"/>
      <c r="AH839" s="147" t="n"/>
      <c r="AI839" s="147" t="n"/>
      <c r="AJ839" s="147" t="n"/>
      <c r="AK839" s="147" t="n"/>
      <c r="AL839" s="147" t="n"/>
      <c r="AM839" s="147" t="n"/>
      <c r="AN839" s="147" t="n"/>
      <c r="AO839" s="147" t="n"/>
      <c r="AP839" s="147" t="n"/>
      <c r="AQ839" s="147" t="n"/>
      <c r="AR839" s="147" t="n"/>
      <c r="AS839" s="147" t="n"/>
      <c r="AT839" s="148" t="n"/>
      <c r="AU839" s="8" t="n"/>
      <c r="AV839" s="7" t="n"/>
      <c r="AW839" s="2" t="n"/>
      <c r="AX839" s="2" t="n"/>
      <c r="AY839" s="2" t="n"/>
      <c r="AZ839" s="2" t="n"/>
      <c r="BA839" s="2" t="n"/>
      <c r="BB839" s="2" t="n"/>
      <c r="BC839" s="2" t="n"/>
      <c r="BD839" s="2" t="n"/>
      <c r="BE839" s="2" t="n"/>
      <c r="BF839" s="2" t="n"/>
      <c r="BG839" s="2" t="n"/>
      <c r="BH839" s="2" t="n"/>
      <c r="BI839" s="8" t="n"/>
      <c r="BJ839" s="7" t="n"/>
      <c r="BK839" s="2" t="n"/>
      <c r="BL839" s="2" t="n"/>
      <c r="BM839" s="2" t="n"/>
      <c r="BN839" s="2" t="n"/>
      <c r="BO839" s="2" t="n"/>
      <c r="BP839" s="143" t="n"/>
      <c r="BV839" s="144" t="n"/>
      <c r="BW839" s="143" t="n"/>
      <c r="CG839" s="144" t="n"/>
      <c r="DU839" s="144" t="n"/>
      <c r="DV839" s="2" t="n"/>
      <c r="DW839" s="2" t="n"/>
      <c r="DX839" s="2" t="n"/>
      <c r="DY839" s="2" t="n"/>
      <c r="DZ839" s="2" t="n"/>
      <c r="EA839" s="2" t="n"/>
      <c r="EB839" s="2" t="n"/>
      <c r="EC839" s="2" t="n"/>
    </row>
    <row r="840" ht="6.75" customHeight="1" s="118">
      <c r="A840" s="2" t="n"/>
      <c r="B840" s="2" t="n"/>
      <c r="C840" s="2" t="n"/>
      <c r="D840" s="2" t="n"/>
      <c r="E840" s="152" t="inlineStr">
        <is>
          <t>生年月日</t>
        </is>
      </c>
      <c r="F840" s="140" t="n"/>
      <c r="G840" s="140" t="n"/>
      <c r="H840" s="140" t="n"/>
      <c r="I840" s="140" t="n"/>
      <c r="J840" s="140" t="n"/>
      <c r="K840" s="141" t="n"/>
      <c r="L840" s="154" t="inlineStr">
        <is>
          <t>昭和 ・ 平成</t>
        </is>
      </c>
      <c r="M840" s="140" t="n"/>
      <c r="N840" s="140" t="n"/>
      <c r="O840" s="140" t="n"/>
      <c r="P840" s="140" t="n"/>
      <c r="Q840" s="140" t="n"/>
      <c r="R840" s="140" t="n"/>
      <c r="S840" s="140" t="n"/>
      <c r="T840" s="140" t="n"/>
      <c r="U840" s="140" t="n"/>
      <c r="V840" s="155">
        <f>計算!$D$12</f>
        <v/>
      </c>
      <c r="W840" s="140" t="n"/>
      <c r="X840" s="156" t="inlineStr">
        <is>
          <t>年</t>
        </is>
      </c>
      <c r="Y840" s="140" t="n"/>
      <c r="Z840" s="155">
        <f>計算!$E$12</f>
        <v/>
      </c>
      <c r="AA840" s="140" t="n"/>
      <c r="AB840" s="140" t="n"/>
      <c r="AC840" s="156" t="inlineStr">
        <is>
          <t>月</t>
        </is>
      </c>
      <c r="AD840" s="140" t="n"/>
      <c r="AE840" s="155">
        <f>計算!$F$12</f>
        <v/>
      </c>
      <c r="AF840" s="140" t="n"/>
      <c r="AG840" s="140" t="n"/>
      <c r="AH840" s="156" t="inlineStr">
        <is>
          <t>日　生 （満</t>
        </is>
      </c>
      <c r="AI840" s="140" t="n"/>
      <c r="AJ840" s="140" t="n"/>
      <c r="AK840" s="140" t="n"/>
      <c r="AL840" s="140" t="n"/>
      <c r="AM840" s="140" t="n"/>
      <c r="AN840" s="140" t="n"/>
      <c r="AO840" s="140" t="n"/>
      <c r="AP840" s="157">
        <f>計算!$G$12</f>
        <v/>
      </c>
      <c r="AQ840" s="140" t="n"/>
      <c r="AR840" s="158" t="inlineStr">
        <is>
          <t>歳）</t>
        </is>
      </c>
      <c r="AS840" s="140" t="n"/>
      <c r="AT840" s="141" t="n"/>
      <c r="AU840" s="8" t="n"/>
      <c r="AV840" s="7" t="n"/>
      <c r="AW840" s="2" t="n"/>
      <c r="AX840" s="2" t="n"/>
      <c r="AY840" s="2" t="n"/>
      <c r="AZ840" s="2" t="n"/>
      <c r="BA840" s="2" t="n"/>
      <c r="BB840" s="2" t="n"/>
      <c r="BC840" s="2" t="n"/>
      <c r="BD840" s="2" t="n"/>
      <c r="BE840" s="2" t="n"/>
      <c r="BF840" s="2" t="n"/>
      <c r="BG840" s="2" t="n"/>
      <c r="BH840" s="2" t="n"/>
      <c r="BI840" s="8" t="n"/>
      <c r="BJ840" s="7" t="n"/>
      <c r="BK840" s="2" t="n"/>
      <c r="BL840" s="2" t="n"/>
      <c r="BM840" s="2" t="n"/>
      <c r="BN840" s="2" t="n"/>
      <c r="BO840" s="2" t="n"/>
      <c r="BP840" s="143" t="n"/>
      <c r="BV840" s="144" t="n"/>
      <c r="BW840" s="149">
        <f>計算!$U$12</f>
        <v/>
      </c>
      <c r="CG840" s="144" t="n"/>
      <c r="CH840" s="150">
        <f>計算!$V$12</f>
        <v/>
      </c>
      <c r="DU840" s="144" t="n"/>
      <c r="DV840" s="2" t="n"/>
      <c r="DW840" s="2" t="n"/>
      <c r="DX840" s="2" t="n"/>
      <c r="DY840" s="2" t="n"/>
      <c r="DZ840" s="2" t="n"/>
      <c r="EA840" s="2" t="n"/>
      <c r="EB840" s="2" t="n"/>
      <c r="EC840" s="2" t="n"/>
    </row>
    <row r="841" ht="6.75" customHeight="1" s="118">
      <c r="A841" s="2" t="n"/>
      <c r="B841" s="2" t="n"/>
      <c r="C841" s="2" t="n"/>
      <c r="D841" s="2" t="n"/>
      <c r="E841" s="143" t="n"/>
      <c r="K841" s="144" t="n"/>
      <c r="L841" s="143" t="n"/>
      <c r="AT841" s="144" t="n"/>
      <c r="AU841" s="8" t="n"/>
      <c r="AV841" s="7" t="n"/>
      <c r="AW841" s="2" t="n"/>
      <c r="AX841" s="2" t="n"/>
      <c r="AY841" s="2" t="n"/>
      <c r="AZ841" s="2" t="n"/>
      <c r="BA841" s="2" t="n"/>
      <c r="BB841" s="2" t="n"/>
      <c r="BC841" s="2" t="n"/>
      <c r="BD841" s="2" t="n"/>
      <c r="BE841" s="2" t="n"/>
      <c r="BF841" s="2" t="n"/>
      <c r="BG841" s="2" t="n"/>
      <c r="BH841" s="2" t="n"/>
      <c r="BI841" s="8" t="n"/>
      <c r="BJ841" s="7" t="n"/>
      <c r="BK841" s="2" t="n"/>
      <c r="BL841" s="2" t="n"/>
      <c r="BM841" s="2" t="n"/>
      <c r="BN841" s="2" t="n"/>
      <c r="BO841" s="2" t="n"/>
      <c r="BP841" s="143" t="n"/>
      <c r="BV841" s="144" t="n"/>
      <c r="BW841" s="143" t="n"/>
      <c r="CG841" s="144" t="n"/>
      <c r="DU841" s="144" t="n"/>
      <c r="DV841" s="2" t="n"/>
      <c r="DW841" s="2" t="n"/>
      <c r="DX841" s="2" t="n"/>
      <c r="DY841" s="2" t="n"/>
      <c r="DZ841" s="2" t="n"/>
      <c r="EA841" s="2" t="n"/>
      <c r="EB841" s="2" t="n"/>
      <c r="EC841" s="2" t="n"/>
    </row>
    <row r="842" ht="6.75" customHeight="1" s="118">
      <c r="A842" s="2" t="n"/>
      <c r="B842" s="2" t="n"/>
      <c r="C842" s="2" t="n"/>
      <c r="D842" s="2" t="n"/>
      <c r="E842" s="143" t="n"/>
      <c r="K842" s="144" t="n"/>
      <c r="L842" s="143" t="n"/>
      <c r="AT842" s="144" t="n"/>
      <c r="AU842" s="8" t="n"/>
      <c r="AV842" s="16" t="n"/>
      <c r="AW842" s="14" t="n"/>
      <c r="AX842" s="14" t="n"/>
      <c r="AY842" s="14" t="n"/>
      <c r="AZ842" s="14" t="n"/>
      <c r="BA842" s="14" t="n"/>
      <c r="BB842" s="14" t="n"/>
      <c r="BC842" s="14" t="n"/>
      <c r="BD842" s="14" t="n"/>
      <c r="BE842" s="14" t="n"/>
      <c r="BF842" s="14" t="n"/>
      <c r="BG842" s="14" t="n"/>
      <c r="BH842" s="14" t="n"/>
      <c r="BI842" s="15" t="n"/>
      <c r="BJ842" s="7" t="n"/>
      <c r="BK842" s="2" t="n"/>
      <c r="BL842" s="2" t="n"/>
      <c r="BM842" s="2" t="n"/>
      <c r="BN842" s="2" t="n"/>
      <c r="BO842" s="2" t="n"/>
      <c r="BP842" s="143" t="n"/>
      <c r="BV842" s="144" t="n"/>
      <c r="BW842" s="143" t="n"/>
      <c r="CG842" s="144" t="n"/>
      <c r="DU842" s="144" t="n"/>
      <c r="DV842" s="2" t="n"/>
      <c r="DW842" s="2" t="n"/>
      <c r="DX842" s="2" t="n"/>
      <c r="DY842" s="2" t="n"/>
      <c r="DZ842" s="2" t="n"/>
      <c r="EA842" s="2" t="n"/>
      <c r="EB842" s="2" t="n"/>
      <c r="EC842" s="2" t="n"/>
    </row>
    <row r="843" ht="3.75" customHeight="1" s="118">
      <c r="A843" s="2" t="n"/>
      <c r="B843" s="2" t="n"/>
      <c r="C843" s="2" t="n"/>
      <c r="D843" s="2" t="n"/>
      <c r="E843" s="146" t="n"/>
      <c r="F843" s="147" t="n"/>
      <c r="G843" s="147" t="n"/>
      <c r="H843" s="147" t="n"/>
      <c r="I843" s="147" t="n"/>
      <c r="J843" s="147" t="n"/>
      <c r="K843" s="148" t="n"/>
      <c r="L843" s="146" t="n"/>
      <c r="M843" s="147" t="n"/>
      <c r="N843" s="147" t="n"/>
      <c r="O843" s="147" t="n"/>
      <c r="P843" s="147" t="n"/>
      <c r="Q843" s="147" t="n"/>
      <c r="R843" s="147" t="n"/>
      <c r="S843" s="147" t="n"/>
      <c r="T843" s="147" t="n"/>
      <c r="U843" s="147" t="n"/>
      <c r="X843" s="147" t="n"/>
      <c r="Y843" s="147" t="n"/>
      <c r="AC843" s="147" t="n"/>
      <c r="AD843" s="147" t="n"/>
      <c r="AH843" s="147" t="n"/>
      <c r="AI843" s="147" t="n"/>
      <c r="AJ843" s="147" t="n"/>
      <c r="AK843" s="147" t="n"/>
      <c r="AL843" s="147" t="n"/>
      <c r="AM843" s="147" t="n"/>
      <c r="AN843" s="147" t="n"/>
      <c r="AO843" s="147" t="n"/>
      <c r="AP843" s="147" t="n"/>
      <c r="AQ843" s="147" t="n"/>
      <c r="AR843" s="147" t="n"/>
      <c r="AS843" s="147" t="n"/>
      <c r="AT843" s="148" t="n"/>
      <c r="AU843" s="2" t="n"/>
      <c r="AV843" s="21" t="n"/>
      <c r="AW843" s="2" t="n"/>
      <c r="AX843" s="2" t="n"/>
      <c r="AY843" s="2" t="n"/>
      <c r="AZ843" s="2" t="n"/>
      <c r="BA843" s="2" t="n"/>
      <c r="BB843" s="2" t="n"/>
      <c r="BC843" s="2" t="n"/>
      <c r="BD843" s="2" t="n"/>
      <c r="BE843" s="2" t="n"/>
      <c r="BF843" s="2" t="n"/>
      <c r="BG843" s="2" t="n"/>
      <c r="BH843" s="2" t="n"/>
      <c r="BI843" s="2" t="n"/>
      <c r="BJ843" s="2" t="n"/>
      <c r="BK843" s="2" t="n"/>
      <c r="BL843" s="2" t="n"/>
      <c r="BM843" s="2" t="n"/>
      <c r="BN843" s="2" t="n"/>
      <c r="BO843" s="2" t="n"/>
      <c r="BP843" s="143" t="n"/>
      <c r="BV843" s="144" t="n"/>
      <c r="BW843" s="143" t="n"/>
      <c r="CG843" s="144" t="n"/>
      <c r="DU843" s="144" t="n"/>
      <c r="DV843" s="2" t="n"/>
      <c r="DW843" s="2" t="n"/>
      <c r="DX843" s="2" t="n"/>
      <c r="DY843" s="2" t="n"/>
      <c r="DZ843" s="2" t="n"/>
      <c r="EA843" s="2" t="n"/>
      <c r="EB843" s="2" t="n"/>
      <c r="EC843" s="2" t="n"/>
    </row>
    <row r="844" ht="6.75" customHeight="1" s="118">
      <c r="A844" s="2" t="n"/>
      <c r="B844" s="2" t="n"/>
      <c r="C844" s="2" t="n"/>
      <c r="D844" s="2" t="n"/>
      <c r="E844" s="159" t="inlineStr">
        <is>
          <t>ふ り が な</t>
        </is>
      </c>
      <c r="F844" s="140" t="n"/>
      <c r="G844" s="140" t="n"/>
      <c r="H844" s="140" t="n"/>
      <c r="I844" s="140" t="n"/>
      <c r="J844" s="140" t="n"/>
      <c r="K844" s="141" t="n"/>
      <c r="L844" s="160">
        <f>計算!$J$12</f>
        <v/>
      </c>
      <c r="M844" s="140" t="n"/>
      <c r="N844" s="140" t="n"/>
      <c r="O844" s="140" t="n"/>
      <c r="P844" s="140" t="n"/>
      <c r="Q844" s="140" t="n"/>
      <c r="R844" s="140" t="n"/>
      <c r="S844" s="140" t="n"/>
      <c r="T844" s="140" t="n"/>
      <c r="U844" s="140" t="n"/>
      <c r="V844" s="140" t="n"/>
      <c r="W844" s="140" t="n"/>
      <c r="X844" s="140" t="n"/>
      <c r="Y844" s="140" t="n"/>
      <c r="Z844" s="140" t="n"/>
      <c r="AA844" s="140" t="n"/>
      <c r="AB844" s="140" t="n"/>
      <c r="AC844" s="140" t="n"/>
      <c r="AD844" s="140" t="n"/>
      <c r="AE844" s="140" t="n"/>
      <c r="AF844" s="140" t="n"/>
      <c r="AG844" s="140" t="n"/>
      <c r="AH844" s="140" t="n"/>
      <c r="AI844" s="140" t="n"/>
      <c r="AJ844" s="140" t="n"/>
      <c r="AK844" s="140" t="n"/>
      <c r="AL844" s="140" t="n"/>
      <c r="AM844" s="140" t="n"/>
      <c r="AN844" s="140" t="n"/>
      <c r="AO844" s="140" t="n"/>
      <c r="AP844" s="140" t="n"/>
      <c r="AQ844" s="140" t="n"/>
      <c r="AR844" s="140" t="n"/>
      <c r="AS844" s="140" t="n"/>
      <c r="AT844" s="140" t="n"/>
      <c r="AU844" s="140" t="n"/>
      <c r="AV844" s="140" t="n"/>
      <c r="AW844" s="140" t="n"/>
      <c r="AX844" s="140" t="n"/>
      <c r="AY844" s="140" t="n"/>
      <c r="AZ844" s="140" t="n"/>
      <c r="BA844" s="140" t="n"/>
      <c r="BB844" s="140" t="n"/>
      <c r="BC844" s="140" t="n"/>
      <c r="BD844" s="140" t="n"/>
      <c r="BE844" s="140" t="n"/>
      <c r="BF844" s="140" t="n"/>
      <c r="BG844" s="140" t="n"/>
      <c r="BH844" s="140" t="n"/>
      <c r="BI844" s="141" t="n"/>
      <c r="BJ844" s="2" t="n"/>
      <c r="BK844" s="2" t="n"/>
      <c r="BL844" s="2" t="n"/>
      <c r="BM844" s="2" t="n"/>
      <c r="BN844" s="2" t="n"/>
      <c r="BO844" s="2" t="n"/>
      <c r="BP844" s="143" t="n"/>
      <c r="BV844" s="144" t="n"/>
      <c r="BW844" s="161">
        <f>計算!$W$12</f>
        <v/>
      </c>
      <c r="CG844" s="144" t="n"/>
      <c r="CH844" s="150">
        <f>計算!$X$12</f>
        <v/>
      </c>
      <c r="DU844" s="144" t="n"/>
      <c r="DV844" s="2" t="n"/>
      <c r="DW844" s="2" t="n"/>
      <c r="DX844" s="2" t="n"/>
      <c r="DY844" s="2" t="n"/>
      <c r="DZ844" s="2" t="n"/>
      <c r="EA844" s="2" t="n"/>
      <c r="EB844" s="2" t="n"/>
      <c r="EC844" s="2" t="n"/>
    </row>
    <row r="845" ht="6.75" customHeight="1" s="118">
      <c r="A845" s="2" t="n"/>
      <c r="B845" s="2" t="n"/>
      <c r="C845" s="2" t="n"/>
      <c r="D845" s="2" t="n"/>
      <c r="E845" s="143" t="n"/>
      <c r="K845" s="144" t="n"/>
      <c r="BI845" s="144" t="n"/>
      <c r="BJ845" s="2" t="n"/>
      <c r="BK845" s="2" t="n"/>
      <c r="BL845" s="2" t="n"/>
      <c r="BM845" s="2" t="n"/>
      <c r="BN845" s="2" t="n"/>
      <c r="BO845" s="2" t="n"/>
      <c r="BP845" s="143" t="n"/>
      <c r="BV845" s="144" t="n"/>
      <c r="BW845" s="143" t="n"/>
      <c r="CG845" s="144" t="n"/>
      <c r="DU845" s="144" t="n"/>
      <c r="DV845" s="2" t="n"/>
      <c r="DW845" s="2" t="n"/>
      <c r="DX845" s="2" t="n"/>
      <c r="DY845" s="2" t="n"/>
      <c r="DZ845" s="2" t="n"/>
      <c r="EA845" s="2" t="n"/>
      <c r="EB845" s="2" t="n"/>
      <c r="EC845" s="2" t="n"/>
    </row>
    <row r="846" ht="6.75" customHeight="1" s="118">
      <c r="A846" s="2" t="n"/>
      <c r="B846" s="2" t="n"/>
      <c r="C846" s="2" t="n"/>
      <c r="D846" s="2" t="n"/>
      <c r="E846" s="162" t="n"/>
      <c r="F846" s="163" t="n"/>
      <c r="G846" s="163" t="n"/>
      <c r="H846" s="163" t="n"/>
      <c r="I846" s="163" t="n"/>
      <c r="J846" s="163" t="n"/>
      <c r="K846" s="164" t="n"/>
      <c r="L846" s="163" t="n"/>
      <c r="M846" s="163" t="n"/>
      <c r="N846" s="163" t="n"/>
      <c r="O846" s="163" t="n"/>
      <c r="P846" s="163" t="n"/>
      <c r="Q846" s="163" t="n"/>
      <c r="R846" s="163" t="n"/>
      <c r="S846" s="163" t="n"/>
      <c r="T846" s="163" t="n"/>
      <c r="U846" s="163" t="n"/>
      <c r="V846" s="163" t="n"/>
      <c r="W846" s="163" t="n"/>
      <c r="X846" s="163" t="n"/>
      <c r="Y846" s="163" t="n"/>
      <c r="Z846" s="163" t="n"/>
      <c r="AA846" s="163" t="n"/>
      <c r="AB846" s="163" t="n"/>
      <c r="AC846" s="163" t="n"/>
      <c r="AD846" s="163" t="n"/>
      <c r="AE846" s="163" t="n"/>
      <c r="AF846" s="163" t="n"/>
      <c r="AG846" s="163" t="n"/>
      <c r="AH846" s="163" t="n"/>
      <c r="AI846" s="163" t="n"/>
      <c r="AJ846" s="163" t="n"/>
      <c r="AK846" s="163" t="n"/>
      <c r="AL846" s="163" t="n"/>
      <c r="AM846" s="163" t="n"/>
      <c r="AN846" s="163" t="n"/>
      <c r="AO846" s="163" t="n"/>
      <c r="AP846" s="163" t="n"/>
      <c r="AQ846" s="163" t="n"/>
      <c r="AR846" s="163" t="n"/>
      <c r="AS846" s="163" t="n"/>
      <c r="AT846" s="163" t="n"/>
      <c r="AU846" s="163" t="n"/>
      <c r="AV846" s="163" t="n"/>
      <c r="AW846" s="163" t="n"/>
      <c r="AX846" s="163" t="n"/>
      <c r="AY846" s="163" t="n"/>
      <c r="AZ846" s="163" t="n"/>
      <c r="BA846" s="163" t="n"/>
      <c r="BB846" s="163" t="n"/>
      <c r="BC846" s="163" t="n"/>
      <c r="BD846" s="163" t="n"/>
      <c r="BE846" s="163" t="n"/>
      <c r="BF846" s="163" t="n"/>
      <c r="BG846" s="163" t="n"/>
      <c r="BH846" s="163" t="n"/>
      <c r="BI846" s="164" t="n"/>
      <c r="BJ846" s="2" t="n"/>
      <c r="BK846" s="2" t="n"/>
      <c r="BL846" s="2" t="n"/>
      <c r="BM846" s="2" t="n"/>
      <c r="BN846" s="2" t="n"/>
      <c r="BO846" s="2" t="n"/>
      <c r="BP846" s="143" t="n"/>
      <c r="BV846" s="144" t="n"/>
      <c r="BW846" s="143" t="n"/>
      <c r="CG846" s="144" t="n"/>
      <c r="DU846" s="144" t="n"/>
      <c r="DV846" s="2" t="n"/>
      <c r="DW846" s="2" t="n"/>
      <c r="DX846" s="2" t="n"/>
      <c r="DY846" s="2" t="n"/>
      <c r="DZ846" s="2" t="n"/>
      <c r="EA846" s="2" t="n"/>
      <c r="EB846" s="2" t="n"/>
      <c r="EC846" s="2" t="n"/>
    </row>
    <row r="847" ht="6.75" customHeight="1" s="118">
      <c r="A847" s="2" t="n"/>
      <c r="B847" s="2" t="n"/>
      <c r="C847" s="2" t="n"/>
      <c r="D847" s="2" t="n"/>
      <c r="E847" s="165" t="inlineStr">
        <is>
          <t>現住所</t>
        </is>
      </c>
      <c r="F847" s="166" t="n"/>
      <c r="G847" s="166" t="n"/>
      <c r="H847" s="166" t="n"/>
      <c r="I847" s="166" t="n"/>
      <c r="J847" s="166" t="n"/>
      <c r="K847" s="167" t="n"/>
      <c r="L847" s="107" t="inlineStr">
        <is>
          <t>〒</t>
        </is>
      </c>
      <c r="M847" s="166" t="n"/>
      <c r="N847" s="166" t="n"/>
      <c r="O847" s="166" t="n"/>
      <c r="P847" s="168">
        <f>計算!$H$12</f>
        <v/>
      </c>
      <c r="Q847" s="166" t="n"/>
      <c r="R847" s="166" t="n"/>
      <c r="S847" s="166" t="n"/>
      <c r="T847" s="166" t="n"/>
      <c r="U847" s="166" t="n"/>
      <c r="V847" s="166" t="n"/>
      <c r="W847" s="166" t="n"/>
      <c r="X847" s="166" t="n"/>
      <c r="Y847" s="166" t="n"/>
      <c r="Z847" s="166" t="n"/>
      <c r="AA847" s="166" t="n"/>
      <c r="AB847" s="166" t="n"/>
      <c r="AC847" s="166" t="n"/>
      <c r="AD847" s="166" t="n"/>
      <c r="AE847" s="166" t="n"/>
      <c r="AF847" s="166" t="n"/>
      <c r="AG847" s="166" t="n"/>
      <c r="AH847" s="166" t="n"/>
      <c r="AI847" s="166" t="n"/>
      <c r="AJ847" s="166" t="n"/>
      <c r="AK847" s="24" t="n"/>
      <c r="AL847" s="24" t="n"/>
      <c r="AM847" s="24" t="n"/>
      <c r="AN847" s="24" t="n"/>
      <c r="AO847" s="24" t="n"/>
      <c r="AP847" s="24" t="n"/>
      <c r="AQ847" s="24" t="n"/>
      <c r="AR847" s="24" t="n"/>
      <c r="AS847" s="24" t="n"/>
      <c r="AT847" s="24" t="n"/>
      <c r="AU847" s="24" t="n"/>
      <c r="AV847" s="24" t="n"/>
      <c r="AW847" s="24" t="n"/>
      <c r="AX847" s="24" t="n"/>
      <c r="AY847" s="24" t="n"/>
      <c r="AZ847" s="24" t="n"/>
      <c r="BA847" s="24" t="n"/>
      <c r="BB847" s="24" t="n"/>
      <c r="BC847" s="24" t="n"/>
      <c r="BD847" s="24" t="n"/>
      <c r="BE847" s="24" t="n"/>
      <c r="BF847" s="24" t="n"/>
      <c r="BG847" s="24" t="n"/>
      <c r="BH847" s="24" t="n"/>
      <c r="BI847" s="25" t="n"/>
      <c r="BJ847" s="2" t="n"/>
      <c r="BK847" s="2" t="n"/>
      <c r="BL847" s="2" t="n"/>
      <c r="BM847" s="2" t="n"/>
      <c r="BN847" s="2" t="n"/>
      <c r="BO847" s="2" t="n"/>
      <c r="BP847" s="143" t="n"/>
      <c r="BV847" s="144" t="n"/>
      <c r="BW847" s="143" t="n"/>
      <c r="CG847" s="144" t="n"/>
      <c r="DU847" s="144" t="n"/>
      <c r="DV847" s="2" t="n"/>
      <c r="DW847" s="2" t="n"/>
      <c r="DX847" s="2" t="n"/>
      <c r="DY847" s="2" t="n"/>
      <c r="DZ847" s="2" t="n"/>
      <c r="EA847" s="2" t="n"/>
      <c r="EB847" s="2" t="n"/>
      <c r="EC847" s="2" t="n"/>
    </row>
    <row r="848" ht="4.5" customHeight="1" s="118">
      <c r="A848" s="2" t="n"/>
      <c r="B848" s="2" t="n"/>
      <c r="C848" s="2" t="n"/>
      <c r="D848" s="2" t="n"/>
      <c r="E848" s="143" t="n"/>
      <c r="K848" s="144" t="n"/>
      <c r="L848" s="143" t="n"/>
      <c r="AK848" s="2" t="n"/>
      <c r="AL848" s="2" t="n"/>
      <c r="AM848" s="2" t="n"/>
      <c r="AN848" s="2" t="n"/>
      <c r="AO848" s="2" t="n"/>
      <c r="AP848" s="2" t="n"/>
      <c r="AQ848" s="2" t="n"/>
      <c r="AR848" s="2" t="n"/>
      <c r="AS848" s="2" t="n"/>
      <c r="AT848" s="2" t="n"/>
      <c r="AU848" s="2" t="n"/>
      <c r="AV848" s="2" t="n"/>
      <c r="AW848" s="2" t="n"/>
      <c r="AX848" s="2" t="n"/>
      <c r="AY848" s="2" t="n"/>
      <c r="AZ848" s="2" t="n"/>
      <c r="BA848" s="2" t="n"/>
      <c r="BB848" s="2" t="n"/>
      <c r="BC848" s="2" t="n"/>
      <c r="BD848" s="2" t="n"/>
      <c r="BE848" s="2" t="n"/>
      <c r="BF848" s="2" t="n"/>
      <c r="BG848" s="2" t="n"/>
      <c r="BH848" s="2" t="n"/>
      <c r="BI848" s="8" t="n"/>
      <c r="BJ848" s="2" t="n"/>
      <c r="BK848" s="2" t="n"/>
      <c r="BL848" s="2" t="n"/>
      <c r="BM848" s="2" t="n"/>
      <c r="BN848" s="2" t="n"/>
      <c r="BO848" s="2" t="n"/>
      <c r="BP848" s="146" t="n"/>
      <c r="BQ848" s="147" t="n"/>
      <c r="BR848" s="147" t="n"/>
      <c r="BS848" s="147" t="n"/>
      <c r="BT848" s="147" t="n"/>
      <c r="BU848" s="147" t="n"/>
      <c r="BV848" s="148" t="n"/>
      <c r="BW848" s="146" t="n"/>
      <c r="BX848" s="147" t="n"/>
      <c r="BY848" s="147" t="n"/>
      <c r="BZ848" s="147" t="n"/>
      <c r="CA848" s="147" t="n"/>
      <c r="CB848" s="147" t="n"/>
      <c r="CC848" s="147" t="n"/>
      <c r="CD848" s="147" t="n"/>
      <c r="CE848" s="147" t="n"/>
      <c r="CF848" s="147" t="n"/>
      <c r="CG848" s="148" t="n"/>
      <c r="DU848" s="144" t="n"/>
      <c r="DV848" s="2" t="n"/>
      <c r="DW848" s="2" t="n"/>
      <c r="DX848" s="2" t="n"/>
      <c r="DY848" s="2" t="n"/>
      <c r="DZ848" s="2" t="n"/>
      <c r="EA848" s="2" t="n"/>
      <c r="EB848" s="2" t="n"/>
      <c r="EC848" s="2" t="n"/>
    </row>
    <row r="849" ht="6.75" customHeight="1" s="118">
      <c r="A849" s="2" t="n"/>
      <c r="B849" s="2" t="n"/>
      <c r="C849" s="2" t="n"/>
      <c r="D849" s="2" t="n"/>
      <c r="E849" s="143" t="n"/>
      <c r="K849" s="144" t="n"/>
      <c r="L849" s="143" t="n"/>
      <c r="AK849" s="2" t="n"/>
      <c r="AL849" s="2" t="n"/>
      <c r="AM849" s="2" t="n"/>
      <c r="AN849" s="2" t="n"/>
      <c r="AO849" s="2" t="n"/>
      <c r="AP849" s="2" t="n"/>
      <c r="AQ849" s="2" t="n"/>
      <c r="AR849" s="2" t="n"/>
      <c r="AS849" s="2" t="n"/>
      <c r="AT849" s="2" t="n"/>
      <c r="AU849" s="2" t="n"/>
      <c r="AV849" s="2" t="n"/>
      <c r="AW849" s="2" t="n"/>
      <c r="AX849" s="2" t="n"/>
      <c r="AY849" s="2" t="n"/>
      <c r="AZ849" s="2" t="n"/>
      <c r="BA849" s="2" t="n"/>
      <c r="BB849" s="2" t="n"/>
      <c r="BC849" s="2" t="n"/>
      <c r="BD849" s="2" t="n"/>
      <c r="BE849" s="2" t="n"/>
      <c r="BF849" s="2" t="n"/>
      <c r="BG849" s="2" t="n"/>
      <c r="BH849" s="2" t="n"/>
      <c r="BI849" s="8" t="n"/>
      <c r="BJ849" s="2" t="n"/>
      <c r="BK849" s="2" t="n"/>
      <c r="BL849" s="2" t="n"/>
      <c r="BM849" s="2" t="n"/>
      <c r="BN849" s="2" t="n"/>
      <c r="BO849" s="2" t="n"/>
      <c r="BP849" s="169" t="inlineStr">
        <is>
          <t>校内外の諸活動</t>
        </is>
      </c>
      <c r="BQ849" s="140" t="n"/>
      <c r="BR849" s="140" t="n"/>
      <c r="BS849" s="140" t="n"/>
      <c r="BT849" s="140" t="n"/>
      <c r="BU849" s="140" t="n"/>
      <c r="BV849" s="141" t="n"/>
      <c r="BW849" s="170">
        <f>計算!$Y$12</f>
        <v/>
      </c>
      <c r="BX849" s="140" t="n"/>
      <c r="BY849" s="140" t="n"/>
      <c r="BZ849" s="140" t="n"/>
      <c r="CA849" s="140" t="n"/>
      <c r="CB849" s="140" t="n"/>
      <c r="CC849" s="140" t="n"/>
      <c r="CD849" s="140" t="n"/>
      <c r="CE849" s="140" t="n"/>
      <c r="CF849" s="140" t="n"/>
      <c r="CG849" s="140" t="n"/>
      <c r="CH849" s="140" t="n"/>
      <c r="CI849" s="140" t="n"/>
      <c r="CJ849" s="140" t="n"/>
      <c r="CK849" s="140" t="n"/>
      <c r="CL849" s="140" t="n"/>
      <c r="CM849" s="140" t="n"/>
      <c r="CN849" s="140" t="n"/>
      <c r="CO849" s="140" t="n"/>
      <c r="CP849" s="140" t="n"/>
      <c r="CQ849" s="140" t="n"/>
      <c r="CR849" s="140" t="n"/>
      <c r="CS849" s="140" t="n"/>
      <c r="CT849" s="140" t="n"/>
      <c r="CU849" s="140" t="n"/>
      <c r="CV849" s="140" t="n"/>
      <c r="CW849" s="140" t="n"/>
      <c r="CX849" s="140" t="n"/>
      <c r="CY849" s="140" t="n"/>
      <c r="CZ849" s="140" t="n"/>
      <c r="DA849" s="140" t="n"/>
      <c r="DB849" s="140" t="n"/>
      <c r="DC849" s="140" t="n"/>
      <c r="DD849" s="140" t="n"/>
      <c r="DE849" s="140" t="n"/>
      <c r="DF849" s="140" t="n"/>
      <c r="DG849" s="140" t="n"/>
      <c r="DH849" s="140" t="n"/>
      <c r="DI849" s="140" t="n"/>
      <c r="DJ849" s="140" t="n"/>
      <c r="DK849" s="140" t="n"/>
      <c r="DL849" s="140" t="n"/>
      <c r="DM849" s="140" t="n"/>
      <c r="DN849" s="140" t="n"/>
      <c r="DO849" s="140" t="n"/>
      <c r="DP849" s="140" t="n"/>
      <c r="DQ849" s="140" t="n"/>
      <c r="DR849" s="140" t="n"/>
      <c r="DS849" s="140" t="n"/>
      <c r="DT849" s="140" t="n"/>
      <c r="DU849" s="141" t="n"/>
      <c r="DV849" s="7" t="n"/>
      <c r="DW849" s="2" t="n"/>
      <c r="DX849" s="2" t="n"/>
      <c r="DY849" s="2" t="n"/>
      <c r="DZ849" s="2" t="n"/>
      <c r="EA849" s="2" t="n"/>
      <c r="EB849" s="2" t="n"/>
      <c r="EC849" s="2" t="n"/>
    </row>
    <row r="850" ht="6.75" customHeight="1" s="118">
      <c r="A850" s="2" t="n"/>
      <c r="B850" s="2" t="n"/>
      <c r="C850" s="2" t="n"/>
      <c r="D850" s="2" t="n"/>
      <c r="E850" s="143" t="n"/>
      <c r="K850" s="144" t="n"/>
      <c r="L850" s="171">
        <f>計算!$I$12</f>
        <v/>
      </c>
      <c r="BI850" s="144" t="n"/>
      <c r="BJ850" s="2" t="n"/>
      <c r="BK850" s="2" t="n"/>
      <c r="BL850" s="2" t="n"/>
      <c r="BM850" s="2" t="n"/>
      <c r="BN850" s="2" t="n"/>
      <c r="BO850" s="2" t="n"/>
      <c r="BP850" s="143" t="n"/>
      <c r="BV850" s="144" t="n"/>
      <c r="DU850" s="144" t="n"/>
      <c r="DV850" s="7" t="n"/>
      <c r="DW850" s="2" t="n"/>
      <c r="DX850" s="2" t="n"/>
      <c r="DY850" s="2" t="n"/>
      <c r="DZ850" s="2" t="n"/>
      <c r="EA850" s="2" t="n"/>
      <c r="EB850" s="2" t="n"/>
      <c r="EC850" s="2" t="n"/>
    </row>
    <row r="851" ht="6.75" customHeight="1" s="118">
      <c r="A851" s="2" t="n"/>
      <c r="B851" s="2" t="n"/>
      <c r="C851" s="2" t="n"/>
      <c r="D851" s="2" t="n"/>
      <c r="E851" s="143" t="n"/>
      <c r="K851" s="144" t="n"/>
      <c r="L851" s="143" t="n"/>
      <c r="BI851" s="144" t="n"/>
      <c r="BJ851" s="2" t="n"/>
      <c r="BK851" s="2" t="n"/>
      <c r="BL851" s="2" t="n"/>
      <c r="BM851" s="2" t="n"/>
      <c r="BN851" s="2" t="n"/>
      <c r="BO851" s="2" t="n"/>
      <c r="BP851" s="143" t="n"/>
      <c r="BV851" s="144" t="n"/>
      <c r="DU851" s="144" t="n"/>
      <c r="DV851" s="7" t="n"/>
      <c r="DW851" s="2" t="n"/>
      <c r="DX851" s="2" t="n"/>
      <c r="DY851" s="2" t="n"/>
      <c r="DZ851" s="2" t="n"/>
      <c r="EA851" s="2" t="n"/>
      <c r="EB851" s="2" t="n"/>
      <c r="EC851" s="2" t="n"/>
    </row>
    <row r="852" ht="6.75" customHeight="1" s="118">
      <c r="A852" s="2" t="n"/>
      <c r="B852" s="2" t="n"/>
      <c r="C852" s="2" t="n"/>
      <c r="D852" s="2" t="n"/>
      <c r="E852" s="146" t="n"/>
      <c r="F852" s="147" t="n"/>
      <c r="G852" s="147" t="n"/>
      <c r="H852" s="147" t="n"/>
      <c r="I852" s="147" t="n"/>
      <c r="J852" s="147" t="n"/>
      <c r="K852" s="148" t="n"/>
      <c r="L852" s="146" t="n"/>
      <c r="M852" s="147" t="n"/>
      <c r="N852" s="147" t="n"/>
      <c r="O852" s="147" t="n"/>
      <c r="P852" s="147" t="n"/>
      <c r="Q852" s="147" t="n"/>
      <c r="R852" s="147" t="n"/>
      <c r="S852" s="147" t="n"/>
      <c r="T852" s="147" t="n"/>
      <c r="U852" s="147" t="n"/>
      <c r="V852" s="147" t="n"/>
      <c r="W852" s="147" t="n"/>
      <c r="X852" s="147" t="n"/>
      <c r="Y852" s="147" t="n"/>
      <c r="Z852" s="147" t="n"/>
      <c r="AA852" s="147" t="n"/>
      <c r="AB852" s="147" t="n"/>
      <c r="AC852" s="147" t="n"/>
      <c r="AD852" s="147" t="n"/>
      <c r="AE852" s="147" t="n"/>
      <c r="AF852" s="147" t="n"/>
      <c r="AG852" s="147" t="n"/>
      <c r="AH852" s="147" t="n"/>
      <c r="AI852" s="147" t="n"/>
      <c r="AJ852" s="147" t="n"/>
      <c r="AK852" s="147" t="n"/>
      <c r="AL852" s="147" t="n"/>
      <c r="AM852" s="147" t="n"/>
      <c r="AN852" s="147" t="n"/>
      <c r="AO852" s="147" t="n"/>
      <c r="AP852" s="147" t="n"/>
      <c r="AQ852" s="147" t="n"/>
      <c r="AR852" s="147" t="n"/>
      <c r="AS852" s="147" t="n"/>
      <c r="AT852" s="147" t="n"/>
      <c r="AU852" s="147" t="n"/>
      <c r="AV852" s="147" t="n"/>
      <c r="AW852" s="147" t="n"/>
      <c r="AX852" s="147" t="n"/>
      <c r="AY852" s="147" t="n"/>
      <c r="AZ852" s="147" t="n"/>
      <c r="BA852" s="147" t="n"/>
      <c r="BB852" s="147" t="n"/>
      <c r="BC852" s="147" t="n"/>
      <c r="BD852" s="147" t="n"/>
      <c r="BE852" s="147" t="n"/>
      <c r="BF852" s="147" t="n"/>
      <c r="BG852" s="147" t="n"/>
      <c r="BH852" s="147" t="n"/>
      <c r="BI852" s="148" t="n"/>
      <c r="BJ852" s="2" t="n"/>
      <c r="BK852" s="2" t="n"/>
      <c r="BL852" s="2" t="n"/>
      <c r="BM852" s="2" t="n"/>
      <c r="BN852" s="2" t="n"/>
      <c r="BO852" s="2" t="n"/>
      <c r="BP852" s="143" t="n"/>
      <c r="BV852" s="144" t="n"/>
      <c r="DU852" s="144" t="n"/>
      <c r="DV852" s="7" t="n"/>
      <c r="DW852" s="2" t="n"/>
      <c r="DX852" s="2" t="n"/>
      <c r="DY852" s="2" t="n"/>
      <c r="DZ852" s="2" t="n"/>
      <c r="EA852" s="2" t="n"/>
      <c r="EB852" s="2" t="n"/>
      <c r="EC852" s="2" t="n"/>
    </row>
    <row r="853" ht="6.75" customHeight="1" s="118">
      <c r="A853" s="2" t="n"/>
      <c r="B853" s="2" t="n"/>
      <c r="C853" s="2" t="n"/>
      <c r="D853" s="2" t="n"/>
      <c r="E853" s="159" t="inlineStr">
        <is>
          <t>ふ り が な</t>
        </is>
      </c>
      <c r="F853" s="140" t="n"/>
      <c r="G853" s="140" t="n"/>
      <c r="H853" s="140" t="n"/>
      <c r="I853" s="140" t="n"/>
      <c r="J853" s="140" t="n"/>
      <c r="K853" s="141" t="n"/>
      <c r="L853" s="160">
        <f>計算!$M$12</f>
        <v/>
      </c>
      <c r="M853" s="140" t="n"/>
      <c r="N853" s="140" t="n"/>
      <c r="O853" s="140" t="n"/>
      <c r="P853" s="140" t="n"/>
      <c r="Q853" s="140" t="n"/>
      <c r="R853" s="140" t="n"/>
      <c r="S853" s="140" t="n"/>
      <c r="T853" s="140" t="n"/>
      <c r="U853" s="140" t="n"/>
      <c r="V853" s="140" t="n"/>
      <c r="W853" s="140" t="n"/>
      <c r="X853" s="140" t="n"/>
      <c r="Y853" s="140" t="n"/>
      <c r="Z853" s="140" t="n"/>
      <c r="AA853" s="140" t="n"/>
      <c r="AB853" s="140" t="n"/>
      <c r="AC853" s="140" t="n"/>
      <c r="AD853" s="140" t="n"/>
      <c r="AE853" s="140" t="n"/>
      <c r="AF853" s="140" t="n"/>
      <c r="AG853" s="140" t="n"/>
      <c r="AH853" s="140" t="n"/>
      <c r="AI853" s="140" t="n"/>
      <c r="AJ853" s="140" t="n"/>
      <c r="AK853" s="140" t="n"/>
      <c r="AL853" s="140" t="n"/>
      <c r="AM853" s="140" t="n"/>
      <c r="AN853" s="140" t="n"/>
      <c r="AO853" s="140" t="n"/>
      <c r="AP853" s="140" t="n"/>
      <c r="AQ853" s="140" t="n"/>
      <c r="AR853" s="140" t="n"/>
      <c r="AS853" s="140" t="n"/>
      <c r="AT853" s="140" t="n"/>
      <c r="AU853" s="140" t="n"/>
      <c r="AV853" s="140" t="n"/>
      <c r="AW853" s="140" t="n"/>
      <c r="AX853" s="140" t="n"/>
      <c r="AY853" s="140" t="n"/>
      <c r="AZ853" s="140" t="n"/>
      <c r="BA853" s="140" t="n"/>
      <c r="BB853" s="140" t="n"/>
      <c r="BC853" s="140" t="n"/>
      <c r="BD853" s="140" t="n"/>
      <c r="BE853" s="140" t="n"/>
      <c r="BF853" s="140" t="n"/>
      <c r="BG853" s="140" t="n"/>
      <c r="BH853" s="140" t="n"/>
      <c r="BI853" s="141" t="n"/>
      <c r="BJ853" s="2" t="n"/>
      <c r="BK853" s="2" t="n"/>
      <c r="BL853" s="2" t="n"/>
      <c r="BM853" s="2" t="n"/>
      <c r="BN853" s="2" t="n"/>
      <c r="BO853" s="2" t="n"/>
      <c r="BP853" s="143" t="n"/>
      <c r="BV853" s="144" t="n"/>
      <c r="DU853" s="144" t="n"/>
      <c r="DV853" s="7" t="n"/>
      <c r="DW853" s="2" t="n"/>
      <c r="DX853" s="2" t="n"/>
      <c r="DY853" s="2" t="n"/>
      <c r="DZ853" s="2" t="n"/>
      <c r="EA853" s="2" t="n"/>
      <c r="EB853" s="2" t="n"/>
      <c r="EC853" s="2" t="n"/>
    </row>
    <row r="854" ht="6.75" customHeight="1" s="118">
      <c r="A854" s="2" t="n"/>
      <c r="B854" s="2" t="n"/>
      <c r="C854" s="2" t="n"/>
      <c r="D854" s="2" t="n"/>
      <c r="E854" s="143" t="n"/>
      <c r="K854" s="144" t="n"/>
      <c r="BI854" s="144" t="n"/>
      <c r="BJ854" s="2" t="n"/>
      <c r="BK854" s="2" t="n"/>
      <c r="BL854" s="2" t="n"/>
      <c r="BM854" s="2" t="n"/>
      <c r="BN854" s="2" t="n"/>
      <c r="BO854" s="2" t="n"/>
      <c r="BP854" s="143" t="n"/>
      <c r="BV854" s="144" t="n"/>
      <c r="DU854" s="144" t="n"/>
      <c r="DV854" s="7" t="n"/>
      <c r="DW854" s="2" t="n"/>
      <c r="DX854" s="2" t="n"/>
      <c r="DY854" s="2" t="n"/>
      <c r="DZ854" s="2" t="n"/>
      <c r="EA854" s="2" t="n"/>
      <c r="EB854" s="2" t="n"/>
      <c r="EC854" s="2" t="n"/>
    </row>
    <row r="855" ht="6.75" customHeight="1" s="118">
      <c r="A855" s="2" t="n"/>
      <c r="B855" s="2" t="n"/>
      <c r="C855" s="2" t="n"/>
      <c r="D855" s="2" t="n"/>
      <c r="E855" s="162" t="n"/>
      <c r="F855" s="163" t="n"/>
      <c r="G855" s="163" t="n"/>
      <c r="H855" s="163" t="n"/>
      <c r="I855" s="163" t="n"/>
      <c r="J855" s="163" t="n"/>
      <c r="K855" s="164" t="n"/>
      <c r="L855" s="163" t="n"/>
      <c r="M855" s="163" t="n"/>
      <c r="N855" s="163" t="n"/>
      <c r="O855" s="163" t="n"/>
      <c r="P855" s="163" t="n"/>
      <c r="Q855" s="163" t="n"/>
      <c r="R855" s="163" t="n"/>
      <c r="S855" s="163" t="n"/>
      <c r="T855" s="163" t="n"/>
      <c r="U855" s="163" t="n"/>
      <c r="V855" s="163" t="n"/>
      <c r="W855" s="163" t="n"/>
      <c r="X855" s="163" t="n"/>
      <c r="Y855" s="163" t="n"/>
      <c r="Z855" s="163" t="n"/>
      <c r="AA855" s="163" t="n"/>
      <c r="AB855" s="163" t="n"/>
      <c r="AC855" s="163" t="n"/>
      <c r="AD855" s="163" t="n"/>
      <c r="AE855" s="163" t="n"/>
      <c r="AF855" s="163" t="n"/>
      <c r="AG855" s="163" t="n"/>
      <c r="AH855" s="163" t="n"/>
      <c r="AI855" s="163" t="n"/>
      <c r="AJ855" s="163" t="n"/>
      <c r="AK855" s="163" t="n"/>
      <c r="AL855" s="163" t="n"/>
      <c r="AM855" s="163" t="n"/>
      <c r="AN855" s="163" t="n"/>
      <c r="AO855" s="163" t="n"/>
      <c r="AP855" s="163" t="n"/>
      <c r="AQ855" s="163" t="n"/>
      <c r="AR855" s="163" t="n"/>
      <c r="AS855" s="163" t="n"/>
      <c r="AT855" s="163" t="n"/>
      <c r="AU855" s="163" t="n"/>
      <c r="AV855" s="163" t="n"/>
      <c r="AW855" s="163" t="n"/>
      <c r="AX855" s="163" t="n"/>
      <c r="AY855" s="163" t="n"/>
      <c r="AZ855" s="163" t="n"/>
      <c r="BA855" s="163" t="n"/>
      <c r="BB855" s="163" t="n"/>
      <c r="BC855" s="163" t="n"/>
      <c r="BD855" s="163" t="n"/>
      <c r="BE855" s="163" t="n"/>
      <c r="BF855" s="163" t="n"/>
      <c r="BG855" s="163" t="n"/>
      <c r="BH855" s="163" t="n"/>
      <c r="BI855" s="164" t="n"/>
      <c r="BJ855" s="2" t="n"/>
      <c r="BK855" s="2" t="n"/>
      <c r="BL855" s="2" t="n"/>
      <c r="BM855" s="2" t="n"/>
      <c r="BN855" s="2" t="n"/>
      <c r="BO855" s="2" t="n"/>
      <c r="BP855" s="143" t="n"/>
      <c r="BV855" s="144" t="n"/>
      <c r="DU855" s="144" t="n"/>
      <c r="DV855" s="7" t="n"/>
      <c r="DW855" s="2" t="n"/>
      <c r="DX855" s="2" t="n"/>
      <c r="DY855" s="2" t="n"/>
      <c r="DZ855" s="2" t="n"/>
      <c r="EA855" s="2" t="n"/>
      <c r="EB855" s="2" t="n"/>
      <c r="EC855" s="2" t="n"/>
    </row>
    <row r="856" ht="6.75" customHeight="1" s="118">
      <c r="A856" s="2" t="n"/>
      <c r="B856" s="2" t="n"/>
      <c r="C856" s="2" t="n"/>
      <c r="D856" s="2" t="n"/>
      <c r="E856" s="165" t="inlineStr">
        <is>
          <t>連絡先</t>
        </is>
      </c>
      <c r="F856" s="166" t="n"/>
      <c r="G856" s="166" t="n"/>
      <c r="H856" s="166" t="n"/>
      <c r="I856" s="166" t="n"/>
      <c r="J856" s="166" t="n"/>
      <c r="K856" s="167" t="n"/>
      <c r="L856" s="107" t="inlineStr">
        <is>
          <t>〒</t>
        </is>
      </c>
      <c r="M856" s="166" t="n"/>
      <c r="N856" s="166" t="n"/>
      <c r="O856" s="166" t="n"/>
      <c r="P856" s="172">
        <f>計算!$K$12</f>
        <v/>
      </c>
      <c r="AK856" s="2" t="n"/>
      <c r="AL856" s="2" t="n"/>
      <c r="AM856" s="2" t="n"/>
      <c r="AN856" s="2" t="n"/>
      <c r="AO856" s="2" t="n"/>
      <c r="AP856" s="2" t="n"/>
      <c r="AQ856" s="2" t="n"/>
      <c r="AR856" s="2" t="n"/>
      <c r="AS856" s="2" t="n"/>
      <c r="AT856" s="2" t="n"/>
      <c r="AU856" s="2" t="n"/>
      <c r="AV856" s="2" t="n"/>
      <c r="AW856" s="2" t="n"/>
      <c r="AX856" s="2" t="n"/>
      <c r="AY856" s="2" t="n"/>
      <c r="AZ856" s="2" t="n"/>
      <c r="BA856" s="2" t="n"/>
      <c r="BB856" s="2" t="n"/>
      <c r="BC856" s="2" t="n"/>
      <c r="BD856" s="2" t="n"/>
      <c r="BE856" s="2" t="n"/>
      <c r="BF856" s="2" t="n"/>
      <c r="BG856" s="2" t="n"/>
      <c r="BH856" s="2" t="n"/>
      <c r="BI856" s="8" t="n"/>
      <c r="BJ856" s="2" t="n"/>
      <c r="BK856" s="2" t="n"/>
      <c r="BL856" s="2" t="n"/>
      <c r="BM856" s="2" t="n"/>
      <c r="BN856" s="2" t="n"/>
      <c r="BO856" s="2" t="n"/>
      <c r="BP856" s="143" t="n"/>
      <c r="BV856" s="144" t="n"/>
      <c r="DU856" s="144" t="n"/>
      <c r="DV856" s="7" t="n"/>
      <c r="DW856" s="2" t="n"/>
      <c r="DX856" s="2" t="n"/>
      <c r="DY856" s="2" t="n"/>
      <c r="DZ856" s="2" t="n"/>
      <c r="EA856" s="2" t="n"/>
      <c r="EB856" s="2" t="n"/>
      <c r="EC856" s="2" t="n"/>
    </row>
    <row r="857" ht="6.75" customHeight="1" s="118">
      <c r="A857" s="2" t="n"/>
      <c r="B857" s="2" t="n"/>
      <c r="C857" s="2" t="n"/>
      <c r="D857" s="2" t="n"/>
      <c r="E857" s="143" t="n"/>
      <c r="K857" s="144" t="n"/>
      <c r="L857" s="143" t="n"/>
      <c r="AK857" s="2" t="n"/>
      <c r="AL857" s="2" t="n"/>
      <c r="AM857" s="2" t="n"/>
      <c r="AN857" s="2" t="n"/>
      <c r="AO857" s="2" t="n"/>
      <c r="AP857" s="2" t="n"/>
      <c r="AQ857" s="2" t="n"/>
      <c r="AR857" s="2" t="n"/>
      <c r="AS857" s="2" t="n"/>
      <c r="AT857" s="2" t="n"/>
      <c r="AU857" s="2" t="n"/>
      <c r="AV857" s="2" t="n"/>
      <c r="AW857" s="2" t="n"/>
      <c r="AX857" s="2" t="n"/>
      <c r="AY857" s="2" t="n"/>
      <c r="AZ857" s="2" t="n"/>
      <c r="BA857" s="2" t="n"/>
      <c r="BB857" s="2" t="n"/>
      <c r="BC857" s="2" t="n"/>
      <c r="BD857" s="2" t="n"/>
      <c r="BE857" s="2" t="n"/>
      <c r="BF857" s="2" t="n"/>
      <c r="BG857" s="2" t="n"/>
      <c r="BH857" s="2" t="n"/>
      <c r="BI857" s="8" t="n"/>
      <c r="BJ857" s="2" t="n"/>
      <c r="BK857" s="2" t="n"/>
      <c r="BL857" s="2" t="n"/>
      <c r="BM857" s="2" t="n"/>
      <c r="BN857" s="2" t="n"/>
      <c r="BO857" s="2" t="n"/>
      <c r="BP857" s="143" t="n"/>
      <c r="BV857" s="144" t="n"/>
      <c r="DU857" s="144" t="n"/>
      <c r="DV857" s="7" t="n"/>
      <c r="DW857" s="2" t="n"/>
      <c r="DX857" s="2" t="n"/>
      <c r="DY857" s="2" t="n"/>
      <c r="DZ857" s="2" t="n"/>
      <c r="EA857" s="2" t="n"/>
      <c r="EB857" s="2" t="n"/>
      <c r="EC857" s="2" t="n"/>
    </row>
    <row r="858" ht="6.75" customHeight="1" s="118">
      <c r="A858" s="2" t="n"/>
      <c r="B858" s="2" t="n"/>
      <c r="C858" s="2" t="n"/>
      <c r="D858" s="2" t="n"/>
      <c r="E858" s="143" t="n"/>
      <c r="K858" s="144" t="n"/>
      <c r="L858" s="143" t="n"/>
      <c r="AK858" s="2" t="n"/>
      <c r="AL858" s="2" t="n"/>
      <c r="AM858" s="2" t="n"/>
      <c r="AN858" s="2" t="n"/>
      <c r="AO858" s="2" t="n"/>
      <c r="AP858" s="2" t="n"/>
      <c r="AQ858" s="2" t="n"/>
      <c r="AR858" s="2" t="n"/>
      <c r="AS858" s="2" t="n"/>
      <c r="AT858" s="2" t="n"/>
      <c r="AU858" s="2" t="n"/>
      <c r="AV858" s="2" t="n"/>
      <c r="AW858" s="2" t="n"/>
      <c r="AX858" s="2" t="n"/>
      <c r="AY858" s="2" t="n"/>
      <c r="AZ858" s="2" t="n"/>
      <c r="BA858" s="2" t="n"/>
      <c r="BB858" s="2" t="n"/>
      <c r="BC858" s="2" t="n"/>
      <c r="BD858" s="2" t="n"/>
      <c r="BE858" s="2" t="n"/>
      <c r="BF858" s="2" t="n"/>
      <c r="BG858" s="2" t="n"/>
      <c r="BH858" s="2" t="n"/>
      <c r="BI858" s="8" t="n"/>
      <c r="BJ858" s="2" t="n"/>
      <c r="BK858" s="2" t="n"/>
      <c r="BL858" s="2" t="n"/>
      <c r="BM858" s="2" t="n"/>
      <c r="BN858" s="2" t="n"/>
      <c r="BO858" s="2" t="n"/>
      <c r="BP858" s="143" t="n"/>
      <c r="BV858" s="144" t="n"/>
      <c r="DU858" s="144" t="n"/>
      <c r="DV858" s="7" t="n"/>
      <c r="DW858" s="2" t="n"/>
      <c r="DX858" s="2" t="n"/>
      <c r="DY858" s="2" t="n"/>
      <c r="DZ858" s="2" t="n"/>
      <c r="EA858" s="2" t="n"/>
      <c r="EB858" s="2" t="n"/>
      <c r="EC858" s="2" t="n"/>
    </row>
    <row r="859" ht="6.75" customHeight="1" s="118">
      <c r="A859" s="2" t="n"/>
      <c r="B859" s="2" t="n"/>
      <c r="C859" s="2" t="n"/>
      <c r="D859" s="2" t="n"/>
      <c r="E859" s="143" t="n"/>
      <c r="K859" s="144" t="n"/>
      <c r="L859" s="173">
        <f>計算!$L$12</f>
        <v/>
      </c>
      <c r="BI859" s="144" t="n"/>
      <c r="BJ859" s="2" t="n"/>
      <c r="BK859" s="2" t="n"/>
      <c r="BL859" s="2" t="n"/>
      <c r="BM859" s="2" t="n"/>
      <c r="BN859" s="2" t="n"/>
      <c r="BO859" s="2" t="n"/>
      <c r="BP859" s="143" t="n"/>
      <c r="BV859" s="144" t="n"/>
      <c r="DU859" s="144" t="n"/>
      <c r="DV859" s="7" t="n"/>
      <c r="DW859" s="2" t="n"/>
      <c r="DX859" s="2" t="n"/>
      <c r="DY859" s="2" t="n"/>
      <c r="DZ859" s="2" t="n"/>
      <c r="EA859" s="2" t="n"/>
      <c r="EB859" s="2" t="n"/>
      <c r="EC859" s="2" t="n"/>
    </row>
    <row r="860" ht="6.75" customHeight="1" s="118">
      <c r="A860" s="2" t="n"/>
      <c r="B860" s="2" t="n"/>
      <c r="C860" s="2" t="n"/>
      <c r="D860" s="2" t="n"/>
      <c r="E860" s="146" t="n"/>
      <c r="F860" s="147" t="n"/>
      <c r="G860" s="147" t="n"/>
      <c r="H860" s="147" t="n"/>
      <c r="I860" s="147" t="n"/>
      <c r="J860" s="147" t="n"/>
      <c r="K860" s="148" t="n"/>
      <c r="L860" s="147" t="n"/>
      <c r="M860" s="147" t="n"/>
      <c r="N860" s="147" t="n"/>
      <c r="O860" s="147" t="n"/>
      <c r="P860" s="147" t="n"/>
      <c r="Q860" s="147" t="n"/>
      <c r="R860" s="147" t="n"/>
      <c r="S860" s="147" t="n"/>
      <c r="T860" s="147" t="n"/>
      <c r="U860" s="147" t="n"/>
      <c r="V860" s="147" t="n"/>
      <c r="W860" s="147" t="n"/>
      <c r="X860" s="147" t="n"/>
      <c r="Y860" s="147" t="n"/>
      <c r="Z860" s="147" t="n"/>
      <c r="AA860" s="147" t="n"/>
      <c r="AB860" s="147" t="n"/>
      <c r="AC860" s="147" t="n"/>
      <c r="AD860" s="147" t="n"/>
      <c r="AE860" s="147" t="n"/>
      <c r="AF860" s="147" t="n"/>
      <c r="AG860" s="147" t="n"/>
      <c r="AH860" s="147" t="n"/>
      <c r="AI860" s="147" t="n"/>
      <c r="AJ860" s="147" t="n"/>
      <c r="AK860" s="147" t="n"/>
      <c r="AL860" s="147" t="n"/>
      <c r="AM860" s="147" t="n"/>
      <c r="AN860" s="147" t="n"/>
      <c r="AO860" s="147" t="n"/>
      <c r="AP860" s="147" t="n"/>
      <c r="AQ860" s="147" t="n"/>
      <c r="AR860" s="147" t="n"/>
      <c r="AS860" s="147" t="n"/>
      <c r="AT860" s="147" t="n"/>
      <c r="AU860" s="147" t="n"/>
      <c r="AV860" s="147" t="n"/>
      <c r="AW860" s="147" t="n"/>
      <c r="AX860" s="147" t="n"/>
      <c r="AY860" s="147" t="n"/>
      <c r="AZ860" s="147" t="n"/>
      <c r="BA860" s="147" t="n"/>
      <c r="BB860" s="147" t="n"/>
      <c r="BC860" s="147" t="n"/>
      <c r="BD860" s="147" t="n"/>
      <c r="BE860" s="147" t="n"/>
      <c r="BF860" s="147" t="n"/>
      <c r="BG860" s="147" t="n"/>
      <c r="BH860" s="147" t="n"/>
      <c r="BI860" s="148" t="n"/>
      <c r="BJ860" s="2" t="n"/>
      <c r="BK860" s="2" t="n"/>
      <c r="BL860" s="2" t="n"/>
      <c r="BM860" s="2" t="n"/>
      <c r="BN860" s="2" t="n"/>
      <c r="BO860" s="2" t="n"/>
      <c r="BP860" s="143" t="n"/>
      <c r="BV860" s="144" t="n"/>
      <c r="DU860" s="144" t="n"/>
      <c r="DV860" s="7" t="n"/>
      <c r="DW860" s="2" t="n"/>
      <c r="DX860" s="2" t="n"/>
      <c r="DY860" s="2" t="n"/>
      <c r="DZ860" s="2" t="n"/>
      <c r="EA860" s="2" t="n"/>
      <c r="EB860" s="2" t="n"/>
      <c r="EC860" s="2" t="n"/>
    </row>
    <row r="861" ht="6.75" customHeight="1" s="118">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c r="AQ861" s="2" t="n"/>
      <c r="AR861" s="2" t="n"/>
      <c r="AS861" s="2" t="n"/>
      <c r="AT861" s="2" t="n"/>
      <c r="AU861" s="2" t="n"/>
      <c r="AV861" s="2" t="n"/>
      <c r="AW861" s="2" t="n"/>
      <c r="AX861" s="2" t="n"/>
      <c r="AY861" s="2" t="n"/>
      <c r="AZ861" s="2" t="n"/>
      <c r="BA861" s="2" t="n"/>
      <c r="BB861" s="2" t="n"/>
      <c r="BC861" s="2" t="n"/>
      <c r="BD861" s="2" t="n"/>
      <c r="BE861" s="2" t="n"/>
      <c r="BF861" s="2" t="n"/>
      <c r="BG861" s="2" t="n"/>
      <c r="BH861" s="2" t="n"/>
      <c r="BI861" s="2" t="n"/>
      <c r="BJ861" s="2" t="n"/>
      <c r="BK861" s="2" t="n"/>
      <c r="BL861" s="2" t="n"/>
      <c r="BM861" s="2" t="n"/>
      <c r="BN861" s="2" t="n"/>
      <c r="BO861" s="2" t="n"/>
      <c r="BP861" s="143" t="n"/>
      <c r="BV861" s="144" t="n"/>
      <c r="DU861" s="144" t="n"/>
      <c r="DV861" s="7" t="n"/>
      <c r="DW861" s="2" t="n"/>
      <c r="DX861" s="2" t="n"/>
      <c r="DY861" s="2" t="n"/>
      <c r="DZ861" s="2" t="n"/>
      <c r="EA861" s="2" t="n"/>
      <c r="EB861" s="2" t="n"/>
      <c r="EC861" s="2" t="n"/>
    </row>
    <row r="862" ht="6.75" customHeight="1" s="118">
      <c r="A862" s="2" t="n"/>
      <c r="B862" s="2" t="n"/>
      <c r="C862" s="2" t="n"/>
      <c r="D862" s="2" t="n"/>
      <c r="E862" s="2" t="n"/>
      <c r="F862" s="2" t="n"/>
      <c r="G862" s="2" t="n"/>
      <c r="H862" s="2" t="n"/>
      <c r="I862" s="2" t="n"/>
      <c r="J862" s="2" t="n"/>
      <c r="K862" s="2" t="n"/>
      <c r="L862" s="2" t="n"/>
      <c r="M862" s="2" t="n"/>
      <c r="N862" s="2" t="n"/>
      <c r="O862" s="2" t="n"/>
      <c r="P862" s="2" t="n"/>
      <c r="Q862" s="2" t="n"/>
      <c r="R862" s="113" t="inlineStr">
        <is>
          <t>（連絡先欄は現住所以外に連絡を希望する場合のみ記入すること）</t>
        </is>
      </c>
      <c r="BJ862" s="2" t="n"/>
      <c r="BK862" s="2" t="n"/>
      <c r="BL862" s="2" t="n"/>
      <c r="BM862" s="2" t="n"/>
      <c r="BN862" s="2" t="n"/>
      <c r="BO862" s="2" t="n"/>
      <c r="BP862" s="143" t="n"/>
      <c r="BV862" s="144" t="n"/>
      <c r="DU862" s="144" t="n"/>
      <c r="DV862" s="7" t="n"/>
      <c r="DW862" s="2" t="n"/>
      <c r="DX862" s="2" t="n"/>
      <c r="DY862" s="2" t="n"/>
      <c r="DZ862" s="2" t="n"/>
      <c r="EA862" s="2" t="n"/>
      <c r="EB862" s="2" t="n"/>
      <c r="EC862" s="2" t="n"/>
    </row>
    <row r="863" ht="6.75" customHeight="1" s="118">
      <c r="A863" s="2" t="n"/>
      <c r="B863" s="2" t="n"/>
      <c r="C863" s="2" t="n"/>
      <c r="D863" s="2" t="n"/>
      <c r="E863" s="2" t="n"/>
      <c r="F863" s="2" t="n"/>
      <c r="G863" s="2" t="n"/>
      <c r="H863" s="2" t="n"/>
      <c r="I863" s="2" t="n"/>
      <c r="J863" s="2" t="n"/>
      <c r="K863" s="2" t="n"/>
      <c r="L863" s="2" t="n"/>
      <c r="M863" s="2" t="n"/>
      <c r="N863" s="2" t="n"/>
      <c r="O863" s="2" t="n"/>
      <c r="P863" s="2" t="n"/>
      <c r="Q863" s="2" t="n"/>
      <c r="BJ863" s="2" t="n"/>
      <c r="BK863" s="2" t="n"/>
      <c r="BL863" s="2" t="n"/>
      <c r="BM863" s="2" t="n"/>
      <c r="BN863" s="2" t="n"/>
      <c r="BO863" s="2" t="n"/>
      <c r="BP863" s="143" t="n"/>
      <c r="BV863" s="144" t="n"/>
      <c r="DU863" s="144" t="n"/>
      <c r="DV863" s="7" t="n"/>
      <c r="DW863" s="2" t="n"/>
      <c r="DX863" s="2" t="n"/>
      <c r="DY863" s="2" t="n"/>
      <c r="DZ863" s="2" t="n"/>
      <c r="EA863" s="2" t="n"/>
      <c r="EB863" s="2" t="n"/>
      <c r="EC863" s="2" t="n"/>
    </row>
    <row r="864" ht="6.75" customHeight="1" s="118">
      <c r="A864" s="2" t="n"/>
      <c r="B864" s="2" t="n"/>
      <c r="C864" s="2" t="n"/>
      <c r="D864" s="2" t="n"/>
      <c r="E864" s="2" t="n"/>
      <c r="F864" s="2" t="n"/>
      <c r="G864" s="2" t="n"/>
      <c r="H864" s="2" t="n"/>
      <c r="I864" s="2" t="n"/>
      <c r="J864" s="2" t="n"/>
      <c r="K864" s="2" t="n"/>
      <c r="L864" s="2" t="n"/>
      <c r="M864" s="2" t="n"/>
      <c r="N864" s="2" t="n"/>
      <c r="O864" s="2" t="n"/>
      <c r="P864" s="2" t="n"/>
      <c r="Q864" s="2" t="n"/>
      <c r="BJ864" s="2" t="n"/>
      <c r="BK864" s="2" t="n"/>
      <c r="BL864" s="2" t="n"/>
      <c r="BM864" s="2" t="n"/>
      <c r="BN864" s="2" t="n"/>
      <c r="BO864" s="2" t="n"/>
      <c r="BP864" s="143" t="n"/>
      <c r="BV864" s="144" t="n"/>
      <c r="DU864" s="144" t="n"/>
      <c r="DV864" s="7" t="n"/>
      <c r="DW864" s="2" t="n"/>
      <c r="DX864" s="2" t="n"/>
      <c r="DY864" s="2" t="n"/>
      <c r="DZ864" s="2" t="n"/>
      <c r="EA864" s="2" t="n"/>
      <c r="EB864" s="2" t="n"/>
      <c r="EC864" s="2" t="n"/>
    </row>
    <row r="865" ht="6.75" customHeight="1" s="118">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c r="AQ865" s="2" t="n"/>
      <c r="AR865" s="2" t="n"/>
      <c r="AS865" s="2" t="n"/>
      <c r="AT865" s="2" t="n"/>
      <c r="AU865" s="2" t="n"/>
      <c r="AV865" s="2" t="n"/>
      <c r="AW865" s="2" t="n"/>
      <c r="AX865" s="2" t="n"/>
      <c r="AY865" s="2" t="n"/>
      <c r="AZ865" s="2" t="n"/>
      <c r="BA865" s="2" t="n"/>
      <c r="BB865" s="2" t="n"/>
      <c r="BC865" s="2" t="n"/>
      <c r="BD865" s="2" t="n"/>
      <c r="BE865" s="2" t="n"/>
      <c r="BF865" s="2" t="n"/>
      <c r="BG865" s="2" t="n"/>
      <c r="BH865" s="2" t="n"/>
      <c r="BI865" s="2" t="n"/>
      <c r="BJ865" s="2" t="n"/>
      <c r="BK865" s="2" t="n"/>
      <c r="BL865" s="2" t="n"/>
      <c r="BM865" s="2" t="n"/>
      <c r="BN865" s="2" t="n"/>
      <c r="BO865" s="2" t="n"/>
      <c r="BP865" s="143" t="n"/>
      <c r="BV865" s="144" t="n"/>
      <c r="DU865" s="144" t="n"/>
      <c r="DV865" s="7" t="n"/>
      <c r="DW865" s="2" t="n"/>
      <c r="DX865" s="2" t="n"/>
      <c r="DY865" s="2" t="n"/>
      <c r="DZ865" s="2" t="n"/>
      <c r="EA865" s="2" t="n"/>
      <c r="EB865" s="2" t="n"/>
      <c r="EC865" s="2" t="n"/>
    </row>
    <row r="866" ht="6.75" customHeight="1" s="118">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c r="AQ866" s="2" t="n"/>
      <c r="AR866" s="2" t="n"/>
      <c r="AS866" s="2" t="n"/>
      <c r="AT866" s="2" t="n"/>
      <c r="AU866" s="2" t="n"/>
      <c r="AV866" s="2" t="n"/>
      <c r="AW866" s="2" t="n"/>
      <c r="AX866" s="2" t="n"/>
      <c r="AY866" s="2" t="n"/>
      <c r="AZ866" s="2" t="n"/>
      <c r="BA866" s="2" t="n"/>
      <c r="BB866" s="2" t="n"/>
      <c r="BC866" s="2" t="n"/>
      <c r="BD866" s="2" t="n"/>
      <c r="BE866" s="2" t="n"/>
      <c r="BF866" s="2" t="n"/>
      <c r="BG866" s="2" t="n"/>
      <c r="BH866" s="2" t="n"/>
      <c r="BI866" s="2" t="n"/>
      <c r="BJ866" s="2" t="n"/>
      <c r="BK866" s="2" t="n"/>
      <c r="BL866" s="2" t="n"/>
      <c r="BM866" s="2" t="n"/>
      <c r="BN866" s="2" t="n"/>
      <c r="BO866" s="2" t="n"/>
      <c r="BP866" s="174" t="n"/>
      <c r="BQ866" s="140" t="n"/>
      <c r="BR866" s="175" t="n"/>
      <c r="BS866" s="140" t="n"/>
      <c r="BT866" s="140" t="n"/>
      <c r="BU866" s="28" t="n"/>
      <c r="BV866" s="29" t="n"/>
      <c r="BW866" s="176">
        <f>計算!$Z$12</f>
        <v/>
      </c>
      <c r="BX866" s="140" t="n"/>
      <c r="BY866" s="140" t="n"/>
      <c r="BZ866" s="140" t="n"/>
      <c r="CA866" s="140" t="n"/>
      <c r="CB866" s="140" t="n"/>
      <c r="CC866" s="140" t="n"/>
      <c r="CD866" s="140" t="n"/>
      <c r="CE866" s="140" t="n"/>
      <c r="CF866" s="140" t="n"/>
      <c r="CG866" s="140" t="n"/>
      <c r="CH866" s="140" t="n"/>
      <c r="CI866" s="140" t="n"/>
      <c r="CJ866" s="140" t="n"/>
      <c r="CK866" s="140" t="n"/>
      <c r="CL866" s="140" t="n"/>
      <c r="CM866" s="140" t="n"/>
      <c r="CN866" s="140" t="n"/>
      <c r="CO866" s="140" t="n"/>
      <c r="CP866" s="140" t="n"/>
      <c r="CQ866" s="140" t="n"/>
      <c r="CR866" s="140" t="n"/>
      <c r="CS866" s="140" t="n"/>
      <c r="CT866" s="140" t="n"/>
      <c r="CU866" s="140" t="n"/>
      <c r="CV866" s="140" t="n"/>
      <c r="CW866" s="140" t="n"/>
      <c r="CX866" s="140" t="n"/>
      <c r="CY866" s="140" t="n"/>
      <c r="CZ866" s="140" t="n"/>
      <c r="DA866" s="140" t="n"/>
      <c r="DB866" s="140" t="n"/>
      <c r="DC866" s="140" t="n"/>
      <c r="DD866" s="140" t="n"/>
      <c r="DE866" s="140" t="n"/>
      <c r="DF866" s="140" t="n"/>
      <c r="DG866" s="140" t="n"/>
      <c r="DH866" s="140" t="n"/>
      <c r="DI866" s="140" t="n"/>
      <c r="DJ866" s="140" t="n"/>
      <c r="DK866" s="140" t="n"/>
      <c r="DL866" s="140" t="n"/>
      <c r="DM866" s="140" t="n"/>
      <c r="DN866" s="140" t="n"/>
      <c r="DO866" s="140" t="n"/>
      <c r="DP866" s="140" t="n"/>
      <c r="DQ866" s="140" t="n"/>
      <c r="DR866" s="140" t="n"/>
      <c r="DS866" s="140" t="n"/>
      <c r="DT866" s="140" t="n"/>
      <c r="DU866" s="141" t="n"/>
      <c r="DV866" s="7" t="n"/>
      <c r="DW866" s="2" t="n"/>
      <c r="DX866" s="2" t="n"/>
      <c r="DY866" s="2" t="n"/>
      <c r="DZ866" s="2" t="n"/>
      <c r="EA866" s="2" t="n"/>
      <c r="EB866" s="2" t="n"/>
      <c r="EC866" s="2" t="n"/>
    </row>
    <row r="867" ht="6.75" customHeight="1" s="118">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c r="AQ867" s="2" t="n"/>
      <c r="AR867" s="2" t="n"/>
      <c r="AS867" s="2" t="n"/>
      <c r="AT867" s="2" t="n"/>
      <c r="AU867" s="2" t="n"/>
      <c r="AV867" s="2" t="n"/>
      <c r="AW867" s="2" t="n"/>
      <c r="AX867" s="2" t="n"/>
      <c r="AY867" s="2" t="n"/>
      <c r="AZ867" s="2" t="n"/>
      <c r="BA867" s="2" t="n"/>
      <c r="BB867" s="2" t="n"/>
      <c r="BC867" s="2" t="n"/>
      <c r="BD867" s="2" t="n"/>
      <c r="BE867" s="2" t="n"/>
      <c r="BF867" s="2" t="n"/>
      <c r="BG867" s="2" t="n"/>
      <c r="BH867" s="2" t="n"/>
      <c r="BI867" s="2" t="n"/>
      <c r="BJ867" s="2" t="n"/>
      <c r="BK867" s="2" t="n"/>
      <c r="BL867" s="2" t="n"/>
      <c r="BM867" s="2" t="n"/>
      <c r="BN867" s="2" t="n"/>
      <c r="BO867" s="2" t="n"/>
      <c r="BP867" s="143" t="n"/>
      <c r="BU867" s="31" t="n"/>
      <c r="BV867" s="32" t="n"/>
      <c r="DU867" s="144" t="n"/>
      <c r="DV867" s="7" t="n"/>
      <c r="DW867" s="2" t="n"/>
      <c r="DX867" s="2" t="n"/>
      <c r="DY867" s="2" t="n"/>
      <c r="DZ867" s="2" t="n"/>
      <c r="EA867" s="2" t="n"/>
      <c r="EB867" s="2" t="n"/>
      <c r="EC867" s="2" t="n"/>
    </row>
    <row r="868" ht="6.75" customHeight="1" s="11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c r="AQ868" s="2" t="n"/>
      <c r="AR868" s="2" t="n"/>
      <c r="AS868" s="2" t="n"/>
      <c r="AT868" s="2" t="n"/>
      <c r="AU868" s="2" t="n"/>
      <c r="AV868" s="2" t="n"/>
      <c r="AW868" s="2" t="n"/>
      <c r="AX868" s="2" t="n"/>
      <c r="AY868" s="2" t="n"/>
      <c r="AZ868" s="2" t="n"/>
      <c r="BA868" s="2" t="n"/>
      <c r="BB868" s="2" t="n"/>
      <c r="BC868" s="2" t="n"/>
      <c r="BD868" s="2" t="n"/>
      <c r="BE868" s="2" t="n"/>
      <c r="BF868" s="2" t="n"/>
      <c r="BG868" s="2" t="n"/>
      <c r="BH868" s="2" t="n"/>
      <c r="BI868" s="2" t="n"/>
      <c r="BJ868" s="2" t="n"/>
      <c r="BK868" s="2" t="n"/>
      <c r="BL868" s="2" t="n"/>
      <c r="BM868" s="2" t="n"/>
      <c r="BN868" s="2" t="n"/>
      <c r="BO868" s="2" t="n"/>
      <c r="BP868" s="143" t="n"/>
      <c r="BU868" s="72" t="n"/>
      <c r="BV868" s="144" t="n"/>
      <c r="DU868" s="144" t="n"/>
      <c r="DV868" s="7" t="n"/>
      <c r="DW868" s="2" t="n"/>
      <c r="DX868" s="2" t="n"/>
      <c r="DY868" s="2" t="n"/>
      <c r="DZ868" s="2" t="n"/>
      <c r="EA868" s="2" t="n"/>
      <c r="EB868" s="2" t="n"/>
      <c r="EC868" s="2" t="n"/>
    </row>
    <row r="869" ht="6.75" customHeight="1" s="118">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c r="AQ869" s="2" t="n"/>
      <c r="AR869" s="2" t="n"/>
      <c r="AS869" s="2" t="n"/>
      <c r="AT869" s="2" t="n"/>
      <c r="AU869" s="2" t="n"/>
      <c r="AV869" s="2" t="n"/>
      <c r="AW869" s="2" t="n"/>
      <c r="AX869" s="2" t="n"/>
      <c r="AY869" s="2" t="n"/>
      <c r="AZ869" s="2" t="n"/>
      <c r="BA869" s="2" t="n"/>
      <c r="BB869" s="2" t="n"/>
      <c r="BC869" s="2" t="n"/>
      <c r="BD869" s="2" t="n"/>
      <c r="BE869" s="2" t="n"/>
      <c r="BF869" s="2" t="n"/>
      <c r="BG869" s="2" t="n"/>
      <c r="BH869" s="2" t="n"/>
      <c r="BI869" s="2" t="n"/>
      <c r="BJ869" s="2" t="n"/>
      <c r="BK869" s="2" t="n"/>
      <c r="BL869" s="2" t="n"/>
      <c r="BM869" s="2" t="n"/>
      <c r="BN869" s="2" t="n"/>
      <c r="BO869" s="2" t="n"/>
      <c r="BP869" s="143" t="n"/>
      <c r="BV869" s="144" t="n"/>
      <c r="DU869" s="144" t="n"/>
      <c r="DV869" s="7" t="n"/>
      <c r="DW869" s="2" t="n"/>
      <c r="DX869" s="2" t="n"/>
      <c r="DY869" s="2" t="n"/>
      <c r="DZ869" s="2" t="n"/>
      <c r="EA869" s="2" t="n"/>
      <c r="EB869" s="2" t="n"/>
      <c r="EC869" s="2" t="n"/>
    </row>
    <row r="870" ht="6.75" customHeight="1" s="118">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c r="AQ870" s="2" t="n"/>
      <c r="AR870" s="2" t="n"/>
      <c r="AS870" s="2" t="n"/>
      <c r="AT870" s="2" t="n"/>
      <c r="AU870" s="2" t="n"/>
      <c r="AV870" s="2" t="n"/>
      <c r="AW870" s="2" t="n"/>
      <c r="AX870" s="2" t="n"/>
      <c r="AY870" s="2" t="n"/>
      <c r="AZ870" s="2" t="n"/>
      <c r="BA870" s="2" t="n"/>
      <c r="BB870" s="2" t="n"/>
      <c r="BC870" s="2" t="n"/>
      <c r="BD870" s="2" t="n"/>
      <c r="BE870" s="2" t="n"/>
      <c r="BF870" s="2" t="n"/>
      <c r="BG870" s="2" t="n"/>
      <c r="BH870" s="2" t="n"/>
      <c r="BI870" s="2" t="n"/>
      <c r="BJ870" s="2" t="n"/>
      <c r="BK870" s="2" t="n"/>
      <c r="BL870" s="2" t="n"/>
      <c r="BM870" s="2" t="n"/>
      <c r="BN870" s="2" t="n"/>
      <c r="BO870" s="2" t="n"/>
      <c r="BP870" s="143" t="n"/>
      <c r="BV870" s="144" t="n"/>
      <c r="DU870" s="144" t="n"/>
      <c r="DV870" s="7" t="n"/>
      <c r="DW870" s="2" t="n"/>
      <c r="DX870" s="2" t="n"/>
      <c r="DY870" s="2" t="n"/>
      <c r="DZ870" s="2" t="n"/>
      <c r="EA870" s="2" t="n"/>
      <c r="EB870" s="2" t="n"/>
      <c r="EC870" s="2" t="n"/>
    </row>
    <row r="871" ht="8.25" customHeight="1" s="118">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c r="AQ871" s="2" t="n"/>
      <c r="AR871" s="2" t="n"/>
      <c r="AS871" s="2" t="n"/>
      <c r="AT871" s="2" t="n"/>
      <c r="AU871" s="2" t="n"/>
      <c r="AV871" s="2" t="n"/>
      <c r="AW871" s="2" t="n"/>
      <c r="AX871" s="2" t="n"/>
      <c r="AY871" s="2" t="n"/>
      <c r="AZ871" s="2" t="n"/>
      <c r="BA871" s="2" t="n"/>
      <c r="BB871" s="2" t="n"/>
      <c r="BC871" s="2" t="n"/>
      <c r="BD871" s="2" t="n"/>
      <c r="BE871" s="2" t="n"/>
      <c r="BF871" s="2" t="n"/>
      <c r="BG871" s="2" t="n"/>
      <c r="BH871" s="2" t="n"/>
      <c r="BI871" s="2" t="n"/>
      <c r="BJ871" s="2" t="n"/>
      <c r="BK871" s="2" t="n"/>
      <c r="BL871" s="2" t="n"/>
      <c r="BM871" s="2" t="n"/>
      <c r="BN871" s="2" t="n"/>
      <c r="BO871" s="2" t="n"/>
      <c r="BP871" s="143" t="n"/>
      <c r="BV871" s="144" t="n"/>
      <c r="DU871" s="144" t="n"/>
      <c r="DV871" s="7" t="n"/>
      <c r="DW871" s="2" t="n"/>
      <c r="DX871" s="2" t="n"/>
      <c r="DY871" s="2" t="n"/>
      <c r="DZ871" s="2" t="n"/>
      <c r="EA871" s="2" t="n"/>
      <c r="EB871" s="2" t="n"/>
      <c r="EC871" s="2" t="n"/>
    </row>
    <row r="872" ht="6.75" customHeight="1" s="118">
      <c r="A872" s="2" t="n"/>
      <c r="B872" s="2" t="n"/>
      <c r="C872" s="2" t="n"/>
      <c r="D872" s="2" t="n"/>
      <c r="E872" s="177" t="inlineStr">
        <is>
          <t>在籍校</t>
        </is>
      </c>
      <c r="F872" s="140" t="n"/>
      <c r="G872" s="140" t="n"/>
      <c r="H872" s="140" t="n"/>
      <c r="I872" s="140" t="n"/>
      <c r="J872" s="140" t="n"/>
      <c r="K872" s="141" t="n"/>
      <c r="L872" s="34" t="n"/>
      <c r="M872" s="18" t="n"/>
      <c r="N872" s="18" t="n"/>
      <c r="O872" s="18" t="n"/>
      <c r="P872" s="18" t="n"/>
      <c r="Q872" s="18" t="n"/>
      <c r="R872" s="18" t="n"/>
      <c r="S872" s="18" t="n"/>
      <c r="T872" s="18" t="n"/>
      <c r="U872" s="18" t="n"/>
      <c r="V872" s="18" t="n"/>
      <c r="W872" s="18" t="n"/>
      <c r="X872" s="35" t="n"/>
      <c r="Y872" s="4" t="n"/>
      <c r="Z872" s="5" t="n"/>
      <c r="AA872" s="5" t="n"/>
      <c r="AB872" s="5" t="n"/>
      <c r="AC872" s="5" t="n"/>
      <c r="AD872" s="5" t="n"/>
      <c r="AE872" s="5" t="n"/>
      <c r="AF872" s="5" t="n"/>
      <c r="AG872" s="5" t="n"/>
      <c r="AH872" s="5" t="n"/>
      <c r="AI872" s="5" t="n"/>
      <c r="AJ872" s="5" t="n"/>
      <c r="AK872" s="5" t="n"/>
      <c r="AL872" s="5" t="n"/>
      <c r="AM872" s="5" t="n"/>
      <c r="AN872" s="5" t="n"/>
      <c r="AO872" s="5" t="n"/>
      <c r="AP872" s="5" t="n"/>
      <c r="AQ872" s="5" t="n"/>
      <c r="AR872" s="5" t="n"/>
      <c r="AS872" s="5" t="n"/>
      <c r="AT872" s="5" t="n"/>
      <c r="AU872" s="5" t="n"/>
      <c r="AV872" s="5" t="n"/>
      <c r="AW872" s="89" t="inlineStr">
        <is>
          <t>卒業見込</t>
        </is>
      </c>
      <c r="AX872" s="140" t="n"/>
      <c r="AY872" s="140" t="n"/>
      <c r="AZ872" s="140" t="n"/>
      <c r="BA872" s="140" t="n"/>
      <c r="BB872" s="140" t="n"/>
      <c r="BC872" s="140" t="n"/>
      <c r="BD872" s="140" t="n"/>
      <c r="BE872" s="140" t="n"/>
      <c r="BF872" s="140" t="n"/>
      <c r="BG872" s="140" t="n"/>
      <c r="BH872" s="140" t="n"/>
      <c r="BI872" s="141" t="n"/>
      <c r="BJ872" s="2" t="n"/>
      <c r="BK872" s="2" t="n"/>
      <c r="BL872" s="2" t="n"/>
      <c r="BM872" s="2" t="n"/>
      <c r="BN872" s="2" t="n"/>
      <c r="BO872" s="2" t="n"/>
      <c r="BP872" s="143" t="n"/>
      <c r="BV872" s="144" t="n"/>
      <c r="DU872" s="144" t="n"/>
      <c r="DV872" s="2" t="n"/>
      <c r="DW872" s="2" t="n"/>
      <c r="DX872" s="2" t="n"/>
      <c r="DY872" s="2" t="n"/>
      <c r="DZ872" s="2" t="n"/>
      <c r="EA872" s="2" t="n"/>
      <c r="EB872" s="2" t="n"/>
      <c r="EC872" s="2" t="n"/>
    </row>
    <row r="873" ht="6.75" customHeight="1" s="118">
      <c r="A873" s="2" t="n"/>
      <c r="B873" s="2" t="n"/>
      <c r="C873" s="2" t="n"/>
      <c r="D873" s="2" t="n"/>
      <c r="E873" s="143" t="n"/>
      <c r="K873" s="144" t="n"/>
      <c r="L873" s="36" t="n"/>
      <c r="M873" s="19" t="n"/>
      <c r="N873" s="19" t="n"/>
      <c r="O873" s="19" t="n"/>
      <c r="P873" s="19" t="n"/>
      <c r="Q873" s="19" t="n"/>
      <c r="R873" s="19" t="n"/>
      <c r="S873" s="19" t="n"/>
      <c r="T873" s="19" t="n"/>
      <c r="U873" s="19" t="n"/>
      <c r="V873" s="19" t="n"/>
      <c r="W873" s="19" t="n"/>
      <c r="X873" s="37" t="n"/>
      <c r="Y873" s="178">
        <f>計算!$N$12</f>
        <v/>
      </c>
      <c r="BI873" s="144" t="n"/>
      <c r="BJ873" s="2" t="n"/>
      <c r="BK873" s="2" t="n"/>
      <c r="BL873" s="2" t="n"/>
      <c r="BM873" s="2" t="n"/>
      <c r="BN873" s="2" t="n"/>
      <c r="BO873" s="2" t="n"/>
      <c r="BP873" s="143" t="n"/>
      <c r="BV873" s="144" t="n"/>
      <c r="DU873" s="144" t="n"/>
      <c r="DV873" s="2" t="n"/>
      <c r="DW873" s="2" t="n"/>
      <c r="DX873" s="2" t="n"/>
      <c r="DY873" s="2" t="n"/>
      <c r="DZ873" s="2" t="n"/>
      <c r="EA873" s="2" t="n"/>
      <c r="EB873" s="2" t="n"/>
      <c r="EC873" s="2" t="n"/>
    </row>
    <row r="874" ht="6.75" customHeight="1" s="118">
      <c r="A874" s="2" t="n"/>
      <c r="B874" s="2" t="n"/>
      <c r="C874" s="2" t="n"/>
      <c r="D874" s="2" t="n"/>
      <c r="E874" s="143" t="n"/>
      <c r="K874" s="144" t="n"/>
      <c r="L874" s="36" t="n"/>
      <c r="M874" s="19" t="n"/>
      <c r="N874" s="19" t="n"/>
      <c r="O874" s="19" t="n"/>
      <c r="P874" s="179">
        <f>設定!$B$6</f>
        <v/>
      </c>
      <c r="S874" s="11" t="n"/>
      <c r="T874" s="11" t="n"/>
      <c r="U874" s="179">
        <f>設定!$B$7</f>
        <v/>
      </c>
      <c r="W874" s="11" t="n"/>
      <c r="X874" s="12" t="n"/>
      <c r="Y874" s="143" t="n"/>
      <c r="BI874" s="144" t="n"/>
      <c r="BJ874" s="2" t="n"/>
      <c r="BK874" s="2" t="n"/>
      <c r="BL874" s="2" t="n"/>
      <c r="BM874" s="2" t="n"/>
      <c r="BN874" s="2" t="n"/>
      <c r="BO874" s="2" t="n"/>
      <c r="BP874" s="143" t="n"/>
      <c r="BV874" s="144" t="n"/>
      <c r="DU874" s="144" t="n"/>
      <c r="DV874" s="2" t="n"/>
      <c r="DW874" s="2" t="n"/>
      <c r="DX874" s="2" t="n"/>
      <c r="DY874" s="2" t="n"/>
      <c r="DZ874" s="2" t="n"/>
      <c r="EA874" s="2" t="n"/>
      <c r="EB874" s="2" t="n"/>
      <c r="EC874" s="2" t="n"/>
    </row>
    <row r="875" ht="6.75" customHeight="1" s="118">
      <c r="A875" s="2" t="n"/>
      <c r="B875" s="2" t="n"/>
      <c r="C875" s="2" t="n"/>
      <c r="D875" s="2" t="n"/>
      <c r="E875" s="143" t="n"/>
      <c r="K875" s="144" t="n"/>
      <c r="L875" s="92" t="inlineStr">
        <is>
          <t>令和</t>
        </is>
      </c>
      <c r="S875" s="52" t="inlineStr">
        <is>
          <t>年</t>
        </is>
      </c>
      <c r="W875" s="53" t="inlineStr">
        <is>
          <t>月</t>
        </is>
      </c>
      <c r="X875" s="144" t="n"/>
      <c r="Y875" s="143" t="n"/>
      <c r="BI875" s="144" t="n"/>
      <c r="BJ875" s="2" t="n"/>
      <c r="BK875" s="2" t="n"/>
      <c r="BL875" s="2" t="n"/>
      <c r="BM875" s="2" t="n"/>
      <c r="BN875" s="2" t="n"/>
      <c r="BO875" s="2" t="n"/>
      <c r="BP875" s="143" t="n"/>
      <c r="BV875" s="144" t="n"/>
      <c r="DU875" s="144" t="n"/>
      <c r="DV875" s="2" t="n"/>
      <c r="DW875" s="2" t="n"/>
      <c r="DX875" s="2" t="n"/>
      <c r="DY875" s="2" t="n"/>
      <c r="DZ875" s="2" t="n"/>
      <c r="EA875" s="2" t="n"/>
      <c r="EB875" s="2" t="n"/>
      <c r="EC875" s="2" t="n"/>
    </row>
    <row r="876" ht="6.75" customHeight="1" s="118">
      <c r="A876" s="2" t="n"/>
      <c r="B876" s="2" t="n"/>
      <c r="C876" s="2" t="n"/>
      <c r="D876" s="2" t="n"/>
      <c r="E876" s="143" t="n"/>
      <c r="K876" s="144" t="n"/>
      <c r="L876" s="143" t="n"/>
      <c r="X876" s="144" t="n"/>
      <c r="Y876" s="143" t="n"/>
      <c r="AW876" s="75" t="inlineStr">
        <is>
          <t>卒業</t>
        </is>
      </c>
      <c r="BI876" s="144" t="n"/>
      <c r="BJ876" s="2" t="n"/>
      <c r="BK876" s="2" t="n"/>
      <c r="BL876" s="2" t="n"/>
      <c r="BM876" s="2" t="n"/>
      <c r="BN876" s="2" t="n"/>
      <c r="BO876" s="2" t="n"/>
      <c r="BP876" s="143" t="n"/>
      <c r="BV876" s="144" t="n"/>
      <c r="DU876" s="144" t="n"/>
      <c r="DV876" s="2" t="n"/>
      <c r="DW876" s="2" t="n"/>
      <c r="DX876" s="2" t="n"/>
      <c r="DY876" s="2" t="n"/>
      <c r="DZ876" s="2" t="n"/>
      <c r="EA876" s="2" t="n"/>
      <c r="EB876" s="2" t="n"/>
      <c r="EC876" s="2" t="n"/>
    </row>
    <row r="877" ht="6.75" customHeight="1" s="118">
      <c r="A877" s="2" t="n"/>
      <c r="B877" s="2" t="n"/>
      <c r="C877" s="2" t="n"/>
      <c r="D877" s="2" t="n"/>
      <c r="E877" s="143" t="n"/>
      <c r="K877" s="144" t="n"/>
      <c r="L877" s="36" t="n"/>
      <c r="M877" s="19" t="n"/>
      <c r="N877" s="19" t="n"/>
      <c r="O877" s="19" t="n"/>
      <c r="P877" s="19" t="n"/>
      <c r="Q877" s="19" t="n"/>
      <c r="R877" s="19" t="n"/>
      <c r="S877" s="19" t="n"/>
      <c r="T877" s="19" t="n"/>
      <c r="U877" s="19" t="n"/>
      <c r="V877" s="19" t="n"/>
      <c r="W877" s="19" t="n"/>
      <c r="X877" s="37" t="n"/>
      <c r="Y877" s="143" t="n"/>
      <c r="BI877" s="144" t="n"/>
      <c r="BJ877" s="2" t="n"/>
      <c r="BK877" s="2" t="n"/>
      <c r="BL877" s="2" t="n"/>
      <c r="BM877" s="2" t="n"/>
      <c r="BN877" s="2" t="n"/>
      <c r="BO877" s="2" t="n"/>
      <c r="BP877" s="143" t="n"/>
      <c r="BV877" s="144" t="n"/>
      <c r="DU877" s="144" t="n"/>
      <c r="DV877" s="2" t="n"/>
      <c r="DW877" s="2" t="n"/>
      <c r="DX877" s="2" t="n"/>
      <c r="DY877" s="2" t="n"/>
      <c r="DZ877" s="2" t="n"/>
      <c r="EA877" s="2" t="n"/>
      <c r="EB877" s="2" t="n"/>
      <c r="EC877" s="2" t="n"/>
    </row>
    <row r="878" ht="6.75" customHeight="1" s="118">
      <c r="A878" s="2" t="n"/>
      <c r="B878" s="2" t="n"/>
      <c r="C878" s="2" t="n"/>
      <c r="D878" s="2" t="n"/>
      <c r="E878" s="143" t="n"/>
      <c r="K878" s="144" t="n"/>
      <c r="L878" s="36" t="n"/>
      <c r="M878" s="19" t="n"/>
      <c r="N878" s="19" t="n"/>
      <c r="O878" s="19" t="n"/>
      <c r="P878" s="19" t="n"/>
      <c r="Q878" s="19" t="n"/>
      <c r="R878" s="19" t="n"/>
      <c r="S878" s="19" t="n"/>
      <c r="T878" s="19" t="n"/>
      <c r="U878" s="19" t="n"/>
      <c r="V878" s="19" t="n"/>
      <c r="W878" s="19" t="n"/>
      <c r="X878" s="37" t="n"/>
      <c r="Y878" s="143" t="n"/>
      <c r="BI878" s="144" t="n"/>
      <c r="BJ878" s="2" t="n"/>
      <c r="BK878" s="2" t="n"/>
      <c r="BL878" s="2" t="n"/>
      <c r="BM878" s="2" t="n"/>
      <c r="BN878" s="2" t="n"/>
      <c r="BO878" s="2" t="n"/>
      <c r="BP878" s="143" t="n"/>
      <c r="BV878" s="144" t="n"/>
      <c r="DU878" s="144" t="n"/>
      <c r="DV878" s="2" t="n"/>
      <c r="DW878" s="2" t="n"/>
      <c r="DX878" s="2" t="n"/>
      <c r="DY878" s="2" t="n"/>
      <c r="DZ878" s="2" t="n"/>
      <c r="EA878" s="2" t="n"/>
      <c r="EB878" s="2" t="n"/>
      <c r="EC878" s="2" t="n"/>
    </row>
    <row r="879" ht="6.75" customHeight="1" s="118">
      <c r="A879" s="2" t="n"/>
      <c r="B879" s="2" t="n"/>
      <c r="C879" s="2" t="n"/>
      <c r="D879" s="2" t="n"/>
      <c r="E879" s="146" t="n"/>
      <c r="F879" s="147" t="n"/>
      <c r="G879" s="147" t="n"/>
      <c r="H879" s="147" t="n"/>
      <c r="I879" s="147" t="n"/>
      <c r="J879" s="147" t="n"/>
      <c r="K879" s="148" t="n"/>
      <c r="L879" s="38" t="n"/>
      <c r="M879" s="20" t="n"/>
      <c r="N879" s="20" t="n"/>
      <c r="O879" s="20" t="n"/>
      <c r="P879" s="20" t="n"/>
      <c r="Q879" s="20" t="n"/>
      <c r="R879" s="20" t="n"/>
      <c r="S879" s="20" t="n"/>
      <c r="T879" s="20" t="n"/>
      <c r="U879" s="20" t="n"/>
      <c r="V879" s="20" t="n"/>
      <c r="W879" s="20" t="n"/>
      <c r="X879" s="39" t="n"/>
      <c r="Y879" s="16" t="n"/>
      <c r="Z879" s="14" t="n"/>
      <c r="AA879" s="14" t="n"/>
      <c r="AB879" s="14" t="n"/>
      <c r="AC879" s="14" t="n"/>
      <c r="AD879" s="14" t="n"/>
      <c r="AE879" s="14" t="n"/>
      <c r="AF879" s="14" t="n"/>
      <c r="AG879" s="14" t="n"/>
      <c r="AH879" s="14" t="n"/>
      <c r="AI879" s="14" t="n"/>
      <c r="AJ879" s="14" t="n"/>
      <c r="AK879" s="14" t="n"/>
      <c r="AL879" s="14" t="n"/>
      <c r="AM879" s="14" t="n"/>
      <c r="AN879" s="14" t="n"/>
      <c r="AO879" s="14" t="n"/>
      <c r="AP879" s="14" t="n"/>
      <c r="AQ879" s="14" t="n"/>
      <c r="AR879" s="14" t="n"/>
      <c r="AS879" s="14" t="n"/>
      <c r="AT879" s="14" t="n"/>
      <c r="AU879" s="14" t="n"/>
      <c r="AV879" s="14" t="n"/>
      <c r="AW879" s="147" t="n"/>
      <c r="AX879" s="147" t="n"/>
      <c r="AY879" s="147" t="n"/>
      <c r="AZ879" s="147" t="n"/>
      <c r="BA879" s="147" t="n"/>
      <c r="BB879" s="147" t="n"/>
      <c r="BC879" s="147" t="n"/>
      <c r="BD879" s="147" t="n"/>
      <c r="BE879" s="147" t="n"/>
      <c r="BF879" s="147" t="n"/>
      <c r="BG879" s="147" t="n"/>
      <c r="BH879" s="147" t="n"/>
      <c r="BI879" s="148" t="n"/>
      <c r="BJ879" s="2" t="n"/>
      <c r="BK879" s="2" t="n"/>
      <c r="BL879" s="2" t="n"/>
      <c r="BM879" s="2" t="n"/>
      <c r="BN879" s="2" t="n"/>
      <c r="BO879" s="2" t="n"/>
      <c r="BP879" s="143" t="n"/>
      <c r="BV879" s="144" t="n"/>
      <c r="DU879" s="144" t="n"/>
      <c r="DV879" s="2" t="n"/>
      <c r="DW879" s="2" t="n"/>
      <c r="DX879" s="2" t="n"/>
      <c r="DY879" s="2" t="n"/>
      <c r="DZ879" s="2" t="n"/>
      <c r="EA879" s="2" t="n"/>
      <c r="EB879" s="2" t="n"/>
      <c r="EC879" s="2" t="n"/>
    </row>
    <row r="880" ht="6.75" customHeight="1" s="118">
      <c r="A880" s="2" t="n"/>
      <c r="B880" s="2" t="n"/>
      <c r="C880" s="2" t="n"/>
      <c r="D880" s="2" t="n"/>
      <c r="E880" s="40" t="n"/>
      <c r="F880" s="40" t="n"/>
      <c r="G880" s="40" t="n"/>
      <c r="H880" s="40" t="n"/>
      <c r="I880" s="40" t="n"/>
      <c r="J880" s="40" t="n"/>
      <c r="K880" s="40" t="n"/>
      <c r="L880" s="18" t="n"/>
      <c r="M880" s="18" t="n"/>
      <c r="N880" s="18" t="n"/>
      <c r="O880" s="18" t="n"/>
      <c r="P880" s="18" t="n"/>
      <c r="Q880" s="18" t="n"/>
      <c r="R880" s="18" t="n"/>
      <c r="S880" s="76" t="n"/>
      <c r="T880" s="140" t="n"/>
      <c r="U880" s="17" t="n"/>
      <c r="V880" s="17" t="n"/>
      <c r="W880" s="76" t="n"/>
      <c r="X880" s="140" t="n"/>
      <c r="Y880" s="5" t="n"/>
      <c r="Z880" s="5" t="n"/>
      <c r="AA880" s="5" t="n"/>
      <c r="AB880" s="5" t="n"/>
      <c r="AC880" s="5" t="n"/>
      <c r="AD880" s="5" t="n"/>
      <c r="AE880" s="5" t="n"/>
      <c r="AF880" s="5" t="n"/>
      <c r="AG880" s="5" t="n"/>
      <c r="AH880" s="5" t="n"/>
      <c r="AI880" s="5" t="n"/>
      <c r="AJ880" s="5" t="n"/>
      <c r="AK880" s="5" t="n"/>
      <c r="AL880" s="5" t="n"/>
      <c r="AM880" s="5" t="n"/>
      <c r="AN880" s="5" t="n"/>
      <c r="AO880" s="5" t="n"/>
      <c r="AP880" s="5" t="n"/>
      <c r="AQ880" s="5" t="n"/>
      <c r="AR880" s="5" t="n"/>
      <c r="AS880" s="5" t="n"/>
      <c r="AT880" s="5" t="n"/>
      <c r="AU880" s="5" t="n"/>
      <c r="AV880" s="5" t="n"/>
      <c r="AW880" s="5" t="n"/>
      <c r="AX880" s="5" t="n"/>
      <c r="AY880" s="5" t="n"/>
      <c r="AZ880" s="5" t="n"/>
      <c r="BA880" s="5" t="n"/>
      <c r="BB880" s="5" t="n"/>
      <c r="BC880" s="5" t="n"/>
      <c r="BD880" s="5" t="n"/>
      <c r="BE880" s="5" t="n"/>
      <c r="BF880" s="5" t="n"/>
      <c r="BG880" s="5" t="n"/>
      <c r="BH880" s="5" t="n"/>
      <c r="BI880" s="5" t="n"/>
      <c r="BJ880" s="2" t="n"/>
      <c r="BK880" s="2" t="n"/>
      <c r="BL880" s="2" t="n"/>
      <c r="BM880" s="2" t="n"/>
      <c r="BN880" s="2" t="n"/>
      <c r="BO880" s="2" t="n"/>
      <c r="BP880" s="143" t="n"/>
      <c r="BV880" s="144" t="n"/>
      <c r="DU880" s="144" t="n"/>
      <c r="DV880" s="2" t="n"/>
      <c r="DW880" s="2" t="n"/>
      <c r="DX880" s="2" t="n"/>
      <c r="DY880" s="2" t="n"/>
      <c r="DZ880" s="2" t="n"/>
      <c r="EA880" s="2" t="n"/>
      <c r="EB880" s="2" t="n"/>
      <c r="EC880" s="2" t="n"/>
    </row>
    <row r="881" ht="6.75" customHeight="1" s="118">
      <c r="A881" s="2" t="n"/>
      <c r="B881" s="2" t="n"/>
      <c r="C881" s="2" t="n"/>
      <c r="D881" s="2" t="n"/>
      <c r="E881" s="41" t="n"/>
      <c r="F881" s="41" t="n"/>
      <c r="G881" s="41" t="n"/>
      <c r="H881" s="41" t="n"/>
      <c r="I881" s="41" t="n"/>
      <c r="J881" s="41" t="n"/>
      <c r="K881" s="41" t="n"/>
      <c r="L881" s="19" t="n"/>
      <c r="M881" s="19" t="n"/>
      <c r="N881" s="19" t="n"/>
      <c r="O881" s="19" t="n"/>
      <c r="P881" s="19" t="n"/>
      <c r="Q881" s="19" t="n"/>
      <c r="R881" s="19" t="n"/>
      <c r="U881" s="11" t="n"/>
      <c r="V881" s="11" t="n"/>
      <c r="Y881" s="2" t="n"/>
      <c r="Z881" s="2" t="n"/>
      <c r="AA881" s="2" t="n"/>
      <c r="AB881" s="2" t="n"/>
      <c r="AC881" s="2" t="n"/>
      <c r="AD881" s="2" t="n"/>
      <c r="AE881" s="2" t="n"/>
      <c r="AF881" s="2" t="n"/>
      <c r="AG881" s="2" t="n"/>
      <c r="AH881" s="2" t="n"/>
      <c r="AI881" s="2" t="n"/>
      <c r="AJ881" s="2" t="n"/>
      <c r="AK881" s="2" t="n"/>
      <c r="AL881" s="2" t="n"/>
      <c r="AM881" s="2" t="n"/>
      <c r="AN881" s="2" t="n"/>
      <c r="AO881" s="2" t="n"/>
      <c r="AP881" s="2" t="n"/>
      <c r="AQ881" s="2" t="n"/>
      <c r="AR881" s="2" t="n"/>
      <c r="AS881" s="2" t="n"/>
      <c r="AT881" s="2" t="n"/>
      <c r="AU881" s="2" t="n"/>
      <c r="AV881" s="2" t="n"/>
      <c r="AW881" s="2" t="n"/>
      <c r="AX881" s="2" t="n"/>
      <c r="AY881" s="2" t="n"/>
      <c r="AZ881" s="2" t="n"/>
      <c r="BA881" s="2" t="n"/>
      <c r="BB881" s="2" t="n"/>
      <c r="BC881" s="2" t="n"/>
      <c r="BD881" s="2" t="n"/>
      <c r="BE881" s="2" t="n"/>
      <c r="BF881" s="2" t="n"/>
      <c r="BG881" s="2" t="n"/>
      <c r="BH881" s="2" t="n"/>
      <c r="BI881" s="2" t="n"/>
      <c r="BJ881" s="2" t="n"/>
      <c r="BK881" s="2" t="n"/>
      <c r="BL881" s="2" t="n"/>
      <c r="BM881" s="2" t="n"/>
      <c r="BN881" s="2" t="n"/>
      <c r="BO881" s="2" t="n"/>
      <c r="BP881" s="143" t="n"/>
      <c r="BV881" s="144" t="n"/>
      <c r="DU881" s="144" t="n"/>
      <c r="DV881" s="2" t="n"/>
      <c r="DW881" s="2" t="n"/>
      <c r="DX881" s="2" t="n"/>
      <c r="DY881" s="2" t="n"/>
      <c r="DZ881" s="2" t="n"/>
      <c r="EA881" s="2" t="n"/>
      <c r="EB881" s="2" t="n"/>
      <c r="EC881" s="2" t="n"/>
    </row>
    <row r="882" ht="9.75" customHeight="1" s="118">
      <c r="A882" s="2" t="n"/>
      <c r="B882" s="2" t="n"/>
      <c r="C882" s="2" t="n"/>
      <c r="D882" s="2" t="n"/>
      <c r="E882" s="42" t="n"/>
      <c r="F882" s="42" t="n"/>
      <c r="G882" s="42" t="n"/>
      <c r="H882" s="42" t="n"/>
      <c r="I882" s="42" t="n"/>
      <c r="J882" s="42" t="n"/>
      <c r="K882" s="42" t="n"/>
      <c r="L882" s="20" t="n"/>
      <c r="M882" s="20" t="n"/>
      <c r="N882" s="20" t="n"/>
      <c r="O882" s="20" t="n"/>
      <c r="P882" s="20" t="n"/>
      <c r="Q882" s="20" t="n"/>
      <c r="R882" s="20" t="n"/>
      <c r="S882" s="20" t="n"/>
      <c r="T882" s="20" t="n"/>
      <c r="U882" s="20" t="n"/>
      <c r="V882" s="20" t="n"/>
      <c r="W882" s="20" t="n"/>
      <c r="X882" s="20" t="n"/>
      <c r="Y882" s="14" t="n"/>
      <c r="Z882" s="14" t="n"/>
      <c r="AA882" s="14" t="n"/>
      <c r="AB882" s="14" t="n"/>
      <c r="AC882" s="14" t="n"/>
      <c r="AD882" s="14" t="n"/>
      <c r="AE882" s="14" t="n"/>
      <c r="AF882" s="14" t="n"/>
      <c r="AG882" s="14" t="n"/>
      <c r="AH882" s="14" t="n"/>
      <c r="AI882" s="14" t="n"/>
      <c r="AJ882" s="14" t="n"/>
      <c r="AK882" s="14" t="n"/>
      <c r="AL882" s="14" t="n"/>
      <c r="AM882" s="14" t="n"/>
      <c r="AN882" s="14" t="n"/>
      <c r="AO882" s="14" t="n"/>
      <c r="AP882" s="14" t="n"/>
      <c r="AQ882" s="14" t="n"/>
      <c r="AR882" s="14" t="n"/>
      <c r="AS882" s="14" t="n"/>
      <c r="AT882" s="14" t="n"/>
      <c r="AU882" s="14" t="n"/>
      <c r="AV882" s="14" t="n"/>
      <c r="AW882" s="14" t="n"/>
      <c r="AX882" s="14" t="n"/>
      <c r="AY882" s="14" t="n"/>
      <c r="AZ882" s="14" t="n"/>
      <c r="BA882" s="14" t="n"/>
      <c r="BB882" s="14" t="n"/>
      <c r="BC882" s="14" t="n"/>
      <c r="BD882" s="14" t="n"/>
      <c r="BE882" s="14" t="n"/>
      <c r="BF882" s="14" t="n"/>
      <c r="BG882" s="14" t="n"/>
      <c r="BH882" s="14" t="n"/>
      <c r="BI882" s="14" t="n"/>
      <c r="BJ882" s="2" t="n"/>
      <c r="BK882" s="2" t="n"/>
      <c r="BL882" s="2" t="n"/>
      <c r="BM882" s="2" t="n"/>
      <c r="BN882" s="2" t="n"/>
      <c r="BO882" s="2" t="n"/>
      <c r="BP882" s="143" t="n"/>
      <c r="BV882" s="144" t="n"/>
      <c r="DU882" s="144" t="n"/>
      <c r="DV882" s="2" t="n"/>
      <c r="DW882" s="2" t="n"/>
      <c r="DX882" s="2" t="n"/>
      <c r="DY882" s="2" t="n"/>
      <c r="DZ882" s="2" t="n"/>
      <c r="EA882" s="2" t="n"/>
      <c r="EB882" s="2" t="n"/>
      <c r="EC882" s="2" t="n"/>
    </row>
    <row r="883" ht="6.75" customHeight="1" s="118">
      <c r="A883" s="2" t="n"/>
      <c r="B883" s="2" t="n"/>
      <c r="C883" s="2" t="n"/>
      <c r="D883" s="2" t="n"/>
      <c r="E883" s="180" t="inlineStr">
        <is>
          <t>職　歴</t>
        </is>
      </c>
      <c r="K883" s="144" t="n"/>
      <c r="L883" s="54" t="inlineStr">
        <is>
          <t>平成</t>
        </is>
      </c>
      <c r="M883" s="140" t="n"/>
      <c r="N883" s="140" t="n"/>
      <c r="O883" s="140" t="n"/>
      <c r="P883" s="19" t="n"/>
      <c r="Q883" s="19" t="n"/>
      <c r="R883" s="19" t="n"/>
      <c r="S883" s="19" t="n"/>
      <c r="T883" s="19" t="n"/>
      <c r="U883" s="19" t="n"/>
      <c r="V883" s="19" t="n"/>
      <c r="W883" s="19" t="n"/>
      <c r="X883" s="37" t="n"/>
      <c r="Y883" s="171">
        <f>計算!$AD$12</f>
        <v/>
      </c>
      <c r="BI883" s="144" t="n"/>
      <c r="BJ883" s="2" t="n"/>
      <c r="BK883" s="2" t="n"/>
      <c r="BL883" s="2" t="n"/>
      <c r="BM883" s="2" t="n"/>
      <c r="BN883" s="2" t="n"/>
      <c r="BO883" s="2" t="n"/>
      <c r="BP883" s="143" t="n"/>
      <c r="BV883" s="144" t="n"/>
      <c r="DU883" s="144" t="n"/>
      <c r="DV883" s="2" t="n"/>
      <c r="DW883" s="2" t="n"/>
      <c r="DX883" s="2" t="n"/>
      <c r="DY883" s="2" t="n"/>
      <c r="DZ883" s="2" t="n"/>
      <c r="EA883" s="2" t="n"/>
      <c r="EB883" s="2" t="n"/>
      <c r="EC883" s="2" t="n"/>
    </row>
    <row r="884" ht="6.75" customHeight="1" s="118">
      <c r="A884" s="2" t="n"/>
      <c r="B884" s="2" t="n"/>
      <c r="C884" s="2" t="n"/>
      <c r="D884" s="2" t="n"/>
      <c r="E884" s="143" t="n"/>
      <c r="K884" s="144" t="n"/>
      <c r="L884" s="143" t="n"/>
      <c r="P884" s="19" t="n"/>
      <c r="Q884" s="19" t="n"/>
      <c r="R884" s="19" t="n"/>
      <c r="S884" s="19" t="n"/>
      <c r="T884" s="19" t="n"/>
      <c r="U884" s="19" t="n"/>
      <c r="V884" s="19" t="n"/>
      <c r="W884" s="19" t="n"/>
      <c r="X884" s="37" t="n"/>
      <c r="Y884" s="143" t="n"/>
      <c r="BI884" s="144" t="n"/>
      <c r="BJ884" s="2" t="n"/>
      <c r="BK884" s="2" t="n"/>
      <c r="BL884" s="2" t="n"/>
      <c r="BM884" s="2" t="n"/>
      <c r="BN884" s="2" t="n"/>
      <c r="BO884" s="2" t="n"/>
      <c r="BP884" s="143" t="n"/>
      <c r="BV884" s="144" t="n"/>
      <c r="DU884" s="144" t="n"/>
      <c r="DV884" s="2" t="n"/>
      <c r="DW884" s="2" t="n"/>
      <c r="DX884" s="2" t="n"/>
      <c r="DY884" s="2" t="n"/>
      <c r="DZ884" s="2" t="n"/>
      <c r="EA884" s="2" t="n"/>
      <c r="EB884" s="2" t="n"/>
      <c r="EC884" s="2" t="n"/>
    </row>
    <row r="885" ht="6.75" customHeight="1" s="118">
      <c r="A885" s="2" t="n"/>
      <c r="B885" s="2" t="n"/>
      <c r="C885" s="2" t="n"/>
      <c r="D885" s="2" t="n"/>
      <c r="E885" s="143" t="n"/>
      <c r="K885" s="144" t="n"/>
      <c r="L885" s="143" t="n"/>
      <c r="P885" s="179">
        <f>計算!$AB$12</f>
        <v/>
      </c>
      <c r="S885" s="52" t="inlineStr">
        <is>
          <t>年</t>
        </is>
      </c>
      <c r="U885" s="179">
        <f>計算!$AC$12</f>
        <v/>
      </c>
      <c r="W885" s="53" t="inlineStr">
        <is>
          <t>月</t>
        </is>
      </c>
      <c r="X885" s="144" t="n"/>
      <c r="Y885" s="143" t="n"/>
      <c r="BI885" s="144" t="n"/>
      <c r="BJ885" s="2" t="n"/>
      <c r="BK885" s="2" t="n"/>
      <c r="BL885" s="2" t="n"/>
      <c r="BM885" s="2" t="n"/>
      <c r="BN885" s="2" t="n"/>
      <c r="BO885" s="2" t="n"/>
      <c r="BP885" s="143" t="n"/>
      <c r="BV885" s="144" t="n"/>
      <c r="DU885" s="144" t="n"/>
      <c r="DV885" s="2" t="n"/>
      <c r="DW885" s="2" t="n"/>
      <c r="DX885" s="2" t="n"/>
      <c r="DY885" s="2" t="n"/>
      <c r="DZ885" s="2" t="n"/>
      <c r="EA885" s="2" t="n"/>
      <c r="EB885" s="2" t="n"/>
      <c r="EC885" s="2" t="n"/>
    </row>
    <row r="886" ht="6.75" customHeight="1" s="118">
      <c r="A886" s="2" t="n"/>
      <c r="B886" s="2" t="n"/>
      <c r="C886" s="2" t="n"/>
      <c r="D886" s="2" t="n"/>
      <c r="E886" s="143" t="n"/>
      <c r="K886" s="144" t="n"/>
      <c r="L886" s="49" t="inlineStr">
        <is>
          <t>令和</t>
        </is>
      </c>
      <c r="X886" s="144" t="n"/>
      <c r="Y886" s="143" t="n"/>
      <c r="BI886" s="144" t="n"/>
      <c r="BJ886" s="2" t="n"/>
      <c r="BK886" s="2" t="n"/>
      <c r="BL886" s="2" t="n"/>
      <c r="BM886" s="2" t="n"/>
      <c r="BN886" s="2" t="n"/>
      <c r="BO886" s="2" t="n"/>
      <c r="BP886" s="143" t="n"/>
      <c r="BV886" s="144" t="n"/>
      <c r="DU886" s="144" t="n"/>
      <c r="DV886" s="2" t="n"/>
      <c r="DW886" s="2" t="n"/>
      <c r="DX886" s="2" t="n"/>
      <c r="DY886" s="2" t="n"/>
      <c r="DZ886" s="2" t="n"/>
      <c r="EA886" s="2" t="n"/>
      <c r="EB886" s="2" t="n"/>
      <c r="EC886" s="2" t="n"/>
    </row>
    <row r="887" ht="6.75" customHeight="1" s="118">
      <c r="A887" s="2" t="n"/>
      <c r="B887" s="2" t="n"/>
      <c r="C887" s="2" t="n"/>
      <c r="D887" s="2" t="n"/>
      <c r="E887" s="143" t="n"/>
      <c r="K887" s="144" t="n"/>
      <c r="L887" s="143" t="n"/>
      <c r="P887" s="19" t="n"/>
      <c r="Q887" s="19" t="n"/>
      <c r="R887" s="19" t="n"/>
      <c r="S887" s="19" t="n"/>
      <c r="T887" s="19" t="n"/>
      <c r="U887" s="19" t="n"/>
      <c r="V887" s="19" t="n"/>
      <c r="W887" s="19" t="n"/>
      <c r="X887" s="37" t="n"/>
      <c r="Y887" s="143" t="n"/>
      <c r="BI887" s="144" t="n"/>
      <c r="BJ887" s="2" t="n"/>
      <c r="BK887" s="2" t="n"/>
      <c r="BL887" s="2" t="n"/>
      <c r="BM887" s="2" t="n"/>
      <c r="BN887" s="2" t="n"/>
      <c r="BO887" s="2" t="n"/>
      <c r="BP887" s="143" t="n"/>
      <c r="BV887" s="144" t="n"/>
      <c r="DU887" s="144" t="n"/>
      <c r="DV887" s="2" t="n"/>
      <c r="DW887" s="2" t="n"/>
      <c r="DX887" s="2" t="n"/>
      <c r="DY887" s="2" t="n"/>
      <c r="DZ887" s="2" t="n"/>
      <c r="EA887" s="2" t="n"/>
      <c r="EB887" s="2" t="n"/>
      <c r="EC887" s="2" t="n"/>
    </row>
    <row r="888" ht="5.25" customHeight="1" s="118">
      <c r="A888" s="2" t="n"/>
      <c r="B888" s="2" t="n"/>
      <c r="C888" s="2" t="n"/>
      <c r="D888" s="2" t="n"/>
      <c r="E888" s="143" t="n"/>
      <c r="K888" s="144" t="n"/>
      <c r="L888" s="146" t="n"/>
      <c r="M888" s="147" t="n"/>
      <c r="N888" s="147" t="n"/>
      <c r="O888" s="147" t="n"/>
      <c r="P888" s="20" t="n"/>
      <c r="Q888" s="20" t="n"/>
      <c r="R888" s="20" t="n"/>
      <c r="S888" s="20" t="n"/>
      <c r="T888" s="20" t="n"/>
      <c r="U888" s="20" t="n"/>
      <c r="V888" s="20" t="n"/>
      <c r="W888" s="20" t="n"/>
      <c r="X888" s="39" t="n"/>
      <c r="Y888" s="146" t="n"/>
      <c r="Z888" s="147" t="n"/>
      <c r="AA888" s="147" t="n"/>
      <c r="AB888" s="147" t="n"/>
      <c r="AC888" s="147" t="n"/>
      <c r="AD888" s="147" t="n"/>
      <c r="AE888" s="147" t="n"/>
      <c r="AF888" s="147" t="n"/>
      <c r="AG888" s="147" t="n"/>
      <c r="AH888" s="147" t="n"/>
      <c r="AI888" s="147" t="n"/>
      <c r="AJ888" s="147" t="n"/>
      <c r="AK888" s="147" t="n"/>
      <c r="AL888" s="147" t="n"/>
      <c r="AM888" s="147" t="n"/>
      <c r="AN888" s="147" t="n"/>
      <c r="AO888" s="147" t="n"/>
      <c r="AP888" s="147" t="n"/>
      <c r="AQ888" s="147" t="n"/>
      <c r="AR888" s="147" t="n"/>
      <c r="AS888" s="147" t="n"/>
      <c r="AT888" s="147" t="n"/>
      <c r="AU888" s="147" t="n"/>
      <c r="AV888" s="147" t="n"/>
      <c r="AW888" s="147" t="n"/>
      <c r="AX888" s="147" t="n"/>
      <c r="AY888" s="147" t="n"/>
      <c r="AZ888" s="147" t="n"/>
      <c r="BA888" s="147" t="n"/>
      <c r="BB888" s="147" t="n"/>
      <c r="BC888" s="147" t="n"/>
      <c r="BD888" s="147" t="n"/>
      <c r="BE888" s="147" t="n"/>
      <c r="BF888" s="147" t="n"/>
      <c r="BG888" s="147" t="n"/>
      <c r="BH888" s="147" t="n"/>
      <c r="BI888" s="148" t="n"/>
      <c r="BJ888" s="2" t="n"/>
      <c r="BK888" s="2" t="n"/>
      <c r="BL888" s="2" t="n"/>
      <c r="BM888" s="2" t="n"/>
      <c r="BN888" s="2" t="n"/>
      <c r="BO888" s="2" t="n"/>
      <c r="BP888" s="143" t="n"/>
      <c r="BV888" s="144" t="n"/>
      <c r="DU888" s="144" t="n"/>
      <c r="DV888" s="2" t="n"/>
      <c r="DW888" s="2" t="n"/>
      <c r="DX888" s="2" t="n"/>
      <c r="DY888" s="2" t="n"/>
      <c r="DZ888" s="2" t="n"/>
      <c r="EA888" s="2" t="n"/>
      <c r="EB888" s="2" t="n"/>
      <c r="EC888" s="2" t="n"/>
    </row>
    <row r="889" ht="6.75" customHeight="1" s="118">
      <c r="A889" s="2" t="n"/>
      <c r="B889" s="2" t="n"/>
      <c r="C889" s="2" t="n"/>
      <c r="D889" s="2" t="n"/>
      <c r="E889" s="143" t="n"/>
      <c r="K889" s="144" t="n"/>
      <c r="L889" s="54" t="inlineStr">
        <is>
          <t>平成</t>
        </is>
      </c>
      <c r="M889" s="140" t="n"/>
      <c r="N889" s="140" t="n"/>
      <c r="O889" s="140" t="n"/>
      <c r="P889" s="18" t="n"/>
      <c r="Q889" s="18" t="n"/>
      <c r="R889" s="18" t="n"/>
      <c r="S889" s="18" t="n"/>
      <c r="T889" s="18" t="n"/>
      <c r="U889" s="18" t="n"/>
      <c r="V889" s="18" t="n"/>
      <c r="W889" s="18" t="n"/>
      <c r="X889" s="35" t="n"/>
      <c r="Y889" s="171">
        <f>計算!$AG$12</f>
        <v/>
      </c>
      <c r="BI889" s="144" t="n"/>
      <c r="BJ889" s="2" t="n"/>
      <c r="BK889" s="2" t="n"/>
      <c r="BL889" s="2" t="n"/>
      <c r="BM889" s="2" t="n"/>
      <c r="BN889" s="2" t="n"/>
      <c r="BO889" s="2" t="n"/>
      <c r="BP889" s="143" t="n"/>
      <c r="BV889" s="144" t="n"/>
      <c r="DU889" s="144" t="n"/>
      <c r="DV889" s="2" t="n"/>
      <c r="DW889" s="2" t="n"/>
      <c r="DX889" s="2" t="n"/>
      <c r="DY889" s="2" t="n"/>
      <c r="DZ889" s="2" t="n"/>
      <c r="EA889" s="2" t="n"/>
      <c r="EB889" s="2" t="n"/>
      <c r="EC889" s="2" t="n"/>
    </row>
    <row r="890" ht="6.75" customHeight="1" s="118">
      <c r="A890" s="2" t="n"/>
      <c r="B890" s="2" t="n"/>
      <c r="C890" s="2" t="n"/>
      <c r="D890" s="2" t="n"/>
      <c r="E890" s="143" t="n"/>
      <c r="K890" s="144" t="n"/>
      <c r="L890" s="143" t="n"/>
      <c r="P890" s="19" t="n"/>
      <c r="Q890" s="19" t="n"/>
      <c r="R890" s="19" t="n"/>
      <c r="S890" s="19" t="n"/>
      <c r="T890" s="19" t="n"/>
      <c r="U890" s="19" t="n"/>
      <c r="V890" s="19" t="n"/>
      <c r="W890" s="19" t="n"/>
      <c r="X890" s="37" t="n"/>
      <c r="Y890" s="143" t="n"/>
      <c r="BI890" s="144" t="n"/>
      <c r="BJ890" s="2" t="n"/>
      <c r="BK890" s="2" t="n"/>
      <c r="BL890" s="2" t="n"/>
      <c r="BM890" s="2" t="n"/>
      <c r="BN890" s="2" t="n"/>
      <c r="BO890" s="2" t="n"/>
      <c r="BP890" s="143" t="n"/>
      <c r="BV890" s="144" t="n"/>
      <c r="DU890" s="144" t="n"/>
      <c r="DV890" s="2" t="n"/>
      <c r="DW890" s="2" t="n"/>
      <c r="DX890" s="2" t="n"/>
      <c r="DY890" s="2" t="n"/>
      <c r="DZ890" s="2" t="n"/>
      <c r="EA890" s="2" t="n"/>
      <c r="EB890" s="2" t="n"/>
      <c r="EC890" s="2" t="n"/>
    </row>
    <row r="891" ht="6.75" customHeight="1" s="118">
      <c r="A891" s="2" t="n"/>
      <c r="B891" s="2" t="n"/>
      <c r="C891" s="2" t="n"/>
      <c r="D891" s="2" t="n"/>
      <c r="E891" s="143" t="n"/>
      <c r="K891" s="144" t="n"/>
      <c r="L891" s="143" t="n"/>
      <c r="P891" s="179">
        <f>計算!$AE$12</f>
        <v/>
      </c>
      <c r="S891" s="52" t="inlineStr">
        <is>
          <t>年</t>
        </is>
      </c>
      <c r="U891" s="179">
        <f>計算!$AF$12</f>
        <v/>
      </c>
      <c r="W891" s="53" t="inlineStr">
        <is>
          <t>月</t>
        </is>
      </c>
      <c r="X891" s="144" t="n"/>
      <c r="Y891" s="143" t="n"/>
      <c r="BI891" s="144" t="n"/>
      <c r="BJ891" s="2" t="n"/>
      <c r="BK891" s="2" t="n"/>
      <c r="BL891" s="2" t="n"/>
      <c r="BM891" s="2" t="n"/>
      <c r="BN891" s="2" t="n"/>
      <c r="BO891" s="2" t="n"/>
      <c r="BP891" s="143" t="n"/>
      <c r="BV891" s="144" t="n"/>
      <c r="DU891" s="144" t="n"/>
      <c r="DV891" s="2" t="n"/>
      <c r="DW891" s="2" t="n"/>
      <c r="DX891" s="2" t="n"/>
      <c r="DY891" s="2" t="n"/>
      <c r="DZ891" s="2" t="n"/>
      <c r="EA891" s="2" t="n"/>
      <c r="EB891" s="2" t="n"/>
      <c r="EC891" s="2" t="n"/>
    </row>
    <row r="892" ht="6.75" customHeight="1" s="118">
      <c r="A892" s="2" t="n"/>
      <c r="B892" s="2" t="n"/>
      <c r="C892" s="2" t="n"/>
      <c r="D892" s="2" t="n"/>
      <c r="E892" s="143" t="n"/>
      <c r="K892" s="144" t="n"/>
      <c r="L892" s="49" t="inlineStr">
        <is>
          <t>令和</t>
        </is>
      </c>
      <c r="X892" s="144" t="n"/>
      <c r="Y892" s="143" t="n"/>
      <c r="BI892" s="144" t="n"/>
      <c r="BJ892" s="2" t="n"/>
      <c r="BK892" s="2" t="n"/>
      <c r="BL892" s="2" t="n"/>
      <c r="BM892" s="2" t="n"/>
      <c r="BN892" s="2" t="n"/>
      <c r="BO892" s="2" t="n"/>
      <c r="BP892" s="143" t="n"/>
      <c r="BV892" s="144" t="n"/>
      <c r="DU892" s="144" t="n"/>
      <c r="DV892" s="2" t="n"/>
      <c r="DW892" s="2" t="n"/>
      <c r="DX892" s="2" t="n"/>
      <c r="DY892" s="2" t="n"/>
      <c r="DZ892" s="2" t="n"/>
      <c r="EA892" s="2" t="n"/>
      <c r="EB892" s="2" t="n"/>
      <c r="EC892" s="2" t="n"/>
    </row>
    <row r="893" ht="6.75" customHeight="1" s="118">
      <c r="A893" s="2" t="n"/>
      <c r="B893" s="2" t="n"/>
      <c r="C893" s="2" t="n"/>
      <c r="D893" s="2" t="n"/>
      <c r="E893" s="143" t="n"/>
      <c r="K893" s="144" t="n"/>
      <c r="L893" s="143" t="n"/>
      <c r="P893" s="19" t="n"/>
      <c r="Q893" s="19" t="n"/>
      <c r="R893" s="19" t="n"/>
      <c r="S893" s="19" t="n"/>
      <c r="T893" s="19" t="n"/>
      <c r="U893" s="19" t="n"/>
      <c r="V893" s="19" t="n"/>
      <c r="W893" s="19" t="n"/>
      <c r="X893" s="37" t="n"/>
      <c r="Y893" s="143" t="n"/>
      <c r="BI893" s="144" t="n"/>
      <c r="BJ893" s="2" t="n"/>
      <c r="BK893" s="2" t="n"/>
      <c r="BL893" s="2" t="n"/>
      <c r="BM893" s="2" t="n"/>
      <c r="BN893" s="2" t="n"/>
      <c r="BO893" s="2" t="n"/>
      <c r="BP893" s="143" t="n"/>
      <c r="BU893" s="43" t="n"/>
      <c r="BV893" s="44" t="n"/>
      <c r="DU893" s="144" t="n"/>
      <c r="DV893" s="2" t="n"/>
      <c r="DW893" s="2" t="n"/>
      <c r="DX893" s="2" t="n"/>
      <c r="DY893" s="2" t="n"/>
      <c r="DZ893" s="2" t="n"/>
      <c r="EA893" s="2" t="n"/>
      <c r="EB893" s="2" t="n"/>
      <c r="EC893" s="2" t="n"/>
    </row>
    <row r="894" ht="4.5" customHeight="1" s="118">
      <c r="A894" s="2" t="n"/>
      <c r="B894" s="2" t="n"/>
      <c r="C894" s="2" t="n"/>
      <c r="D894" s="2" t="n"/>
      <c r="E894" s="143" t="n"/>
      <c r="K894" s="144" t="n"/>
      <c r="L894" s="146" t="n"/>
      <c r="M894" s="147" t="n"/>
      <c r="N894" s="147" t="n"/>
      <c r="O894" s="147" t="n"/>
      <c r="P894" s="20" t="n"/>
      <c r="Q894" s="20" t="n"/>
      <c r="R894" s="20" t="n"/>
      <c r="S894" s="20" t="n"/>
      <c r="T894" s="20" t="n"/>
      <c r="U894" s="20" t="n"/>
      <c r="V894" s="20" t="n"/>
      <c r="W894" s="20" t="n"/>
      <c r="X894" s="39" t="n"/>
      <c r="Y894" s="146" t="n"/>
      <c r="Z894" s="147" t="n"/>
      <c r="AA894" s="147" t="n"/>
      <c r="AB894" s="147" t="n"/>
      <c r="AC894" s="147" t="n"/>
      <c r="AD894" s="147" t="n"/>
      <c r="AE894" s="147" t="n"/>
      <c r="AF894" s="147" t="n"/>
      <c r="AG894" s="147" t="n"/>
      <c r="AH894" s="147" t="n"/>
      <c r="AI894" s="147" t="n"/>
      <c r="AJ894" s="147" t="n"/>
      <c r="AK894" s="147" t="n"/>
      <c r="AL894" s="147" t="n"/>
      <c r="AM894" s="147" t="n"/>
      <c r="AN894" s="147" t="n"/>
      <c r="AO894" s="147" t="n"/>
      <c r="AP894" s="147" t="n"/>
      <c r="AQ894" s="147" t="n"/>
      <c r="AR894" s="147" t="n"/>
      <c r="AS894" s="147" t="n"/>
      <c r="AT894" s="147" t="n"/>
      <c r="AU894" s="147" t="n"/>
      <c r="AV894" s="147" t="n"/>
      <c r="AW894" s="147" t="n"/>
      <c r="AX894" s="147" t="n"/>
      <c r="AY894" s="147" t="n"/>
      <c r="AZ894" s="147" t="n"/>
      <c r="BA894" s="147" t="n"/>
      <c r="BB894" s="147" t="n"/>
      <c r="BC894" s="147" t="n"/>
      <c r="BD894" s="147" t="n"/>
      <c r="BE894" s="147" t="n"/>
      <c r="BF894" s="147" t="n"/>
      <c r="BG894" s="147" t="n"/>
      <c r="BH894" s="147" t="n"/>
      <c r="BI894" s="148" t="n"/>
      <c r="BJ894" s="2" t="n"/>
      <c r="BK894" s="2" t="n"/>
      <c r="BL894" s="2" t="n"/>
      <c r="BM894" s="2" t="n"/>
      <c r="BN894" s="2" t="n"/>
      <c r="BO894" s="2" t="n"/>
      <c r="BP894" s="146" t="n"/>
      <c r="BQ894" s="147" t="n"/>
      <c r="BR894" s="147" t="n"/>
      <c r="BS894" s="147" t="n"/>
      <c r="BT894" s="147" t="n"/>
      <c r="BU894" s="42" t="n"/>
      <c r="BV894" s="45" t="n"/>
      <c r="BW894" s="147" t="n"/>
      <c r="BX894" s="147" t="n"/>
      <c r="BY894" s="147" t="n"/>
      <c r="BZ894" s="147" t="n"/>
      <c r="CA894" s="147" t="n"/>
      <c r="CB894" s="147" t="n"/>
      <c r="CC894" s="147" t="n"/>
      <c r="CD894" s="147" t="n"/>
      <c r="CE894" s="147" t="n"/>
      <c r="CF894" s="147" t="n"/>
      <c r="CG894" s="147" t="n"/>
      <c r="CH894" s="147" t="n"/>
      <c r="CI894" s="147" t="n"/>
      <c r="CJ894" s="147" t="n"/>
      <c r="CK894" s="147" t="n"/>
      <c r="CL894" s="147" t="n"/>
      <c r="CM894" s="147" t="n"/>
      <c r="CN894" s="147" t="n"/>
      <c r="CO894" s="147" t="n"/>
      <c r="CP894" s="147" t="n"/>
      <c r="CQ894" s="147" t="n"/>
      <c r="CR894" s="147" t="n"/>
      <c r="CS894" s="147" t="n"/>
      <c r="CT894" s="147" t="n"/>
      <c r="CU894" s="147" t="n"/>
      <c r="CV894" s="147" t="n"/>
      <c r="CW894" s="147" t="n"/>
      <c r="CX894" s="147" t="n"/>
      <c r="CY894" s="147" t="n"/>
      <c r="CZ894" s="147" t="n"/>
      <c r="DA894" s="147" t="n"/>
      <c r="DB894" s="147" t="n"/>
      <c r="DC894" s="147" t="n"/>
      <c r="DD894" s="147" t="n"/>
      <c r="DE894" s="147" t="n"/>
      <c r="DF894" s="147" t="n"/>
      <c r="DG894" s="147" t="n"/>
      <c r="DH894" s="147" t="n"/>
      <c r="DI894" s="147" t="n"/>
      <c r="DJ894" s="147" t="n"/>
      <c r="DK894" s="147" t="n"/>
      <c r="DL894" s="147" t="n"/>
      <c r="DM894" s="147" t="n"/>
      <c r="DN894" s="147" t="n"/>
      <c r="DO894" s="147" t="n"/>
      <c r="DP894" s="147" t="n"/>
      <c r="DQ894" s="147" t="n"/>
      <c r="DR894" s="147" t="n"/>
      <c r="DS894" s="147" t="n"/>
      <c r="DT894" s="147" t="n"/>
      <c r="DU894" s="148" t="n"/>
      <c r="DV894" s="2" t="n"/>
      <c r="DW894" s="2" t="n"/>
      <c r="DX894" s="2" t="n"/>
      <c r="DY894" s="2" t="n"/>
      <c r="DZ894" s="2" t="n"/>
      <c r="EA894" s="2" t="n"/>
      <c r="EB894" s="2" t="n"/>
      <c r="EC894" s="2" t="n"/>
    </row>
    <row r="895" ht="6.75" customHeight="1" s="118">
      <c r="A895" s="2" t="n"/>
      <c r="B895" s="2" t="n"/>
      <c r="C895" s="2" t="n"/>
      <c r="D895" s="2" t="n"/>
      <c r="E895" s="143" t="n"/>
      <c r="K895" s="144" t="n"/>
      <c r="L895" s="54" t="inlineStr">
        <is>
          <t>平成</t>
        </is>
      </c>
      <c r="M895" s="140" t="n"/>
      <c r="N895" s="140" t="n"/>
      <c r="O895" s="140" t="n"/>
      <c r="P895" s="18" t="n"/>
      <c r="Q895" s="18" t="n"/>
      <c r="R895" s="18" t="n"/>
      <c r="S895" s="18" t="n"/>
      <c r="T895" s="18" t="n"/>
      <c r="U895" s="18" t="n"/>
      <c r="V895" s="18" t="n"/>
      <c r="W895" s="18" t="n"/>
      <c r="X895" s="35" t="n"/>
      <c r="Y895" s="7" t="n"/>
      <c r="Z895" s="2" t="n"/>
      <c r="AA895" s="2" t="n"/>
      <c r="AB895" s="2" t="n"/>
      <c r="AC895" s="2" t="n"/>
      <c r="AD895" s="2" t="n"/>
      <c r="AE895" s="2" t="n"/>
      <c r="AF895" s="2" t="n"/>
      <c r="AG895" s="2" t="n"/>
      <c r="AH895" s="2" t="n"/>
      <c r="AI895" s="2" t="n"/>
      <c r="AJ895" s="2" t="n"/>
      <c r="AK895" s="2" t="n"/>
      <c r="AL895" s="2" t="n"/>
      <c r="AM895" s="2" t="n"/>
      <c r="AN895" s="2" t="n"/>
      <c r="AO895" s="2" t="n"/>
      <c r="AP895" s="2" t="n"/>
      <c r="AQ895" s="2" t="n"/>
      <c r="AR895" s="2" t="n"/>
      <c r="AS895" s="2" t="n"/>
      <c r="AT895" s="2" t="n"/>
      <c r="AU895" s="2" t="n"/>
      <c r="AV895" s="2" t="n"/>
      <c r="AW895" s="2" t="n"/>
      <c r="AX895" s="2" t="n"/>
      <c r="AY895" s="2" t="n"/>
      <c r="AZ895" s="2" t="n"/>
      <c r="BA895" s="2" t="n"/>
      <c r="BB895" s="2" t="n"/>
      <c r="BC895" s="2" t="n"/>
      <c r="BD895" s="2" t="n"/>
      <c r="BE895" s="2" t="n"/>
      <c r="BF895" s="2" t="n"/>
      <c r="BG895" s="2" t="n"/>
      <c r="BH895" s="2" t="n"/>
      <c r="BI895" s="6" t="n"/>
      <c r="BJ895" s="2" t="n"/>
      <c r="BK895" s="2" t="n"/>
      <c r="BL895" s="2" t="n"/>
      <c r="BM895" s="2" t="n"/>
      <c r="BN895" s="2" t="n"/>
      <c r="BO895" s="2" t="n"/>
      <c r="BP895" s="139" t="inlineStr">
        <is>
          <t>備　考</t>
        </is>
      </c>
      <c r="BQ895" s="140" t="n"/>
      <c r="BR895" s="140" t="n"/>
      <c r="BS895" s="140" t="n"/>
      <c r="BT895" s="140" t="n"/>
      <c r="BU895" s="140" t="n"/>
      <c r="BV895" s="141" t="n"/>
      <c r="BW895" s="176">
        <f>計算!$AA$12</f>
        <v/>
      </c>
      <c r="BX895" s="140" t="n"/>
      <c r="BY895" s="140" t="n"/>
      <c r="BZ895" s="140" t="n"/>
      <c r="CA895" s="140" t="n"/>
      <c r="CB895" s="140" t="n"/>
      <c r="CC895" s="140" t="n"/>
      <c r="CD895" s="140" t="n"/>
      <c r="CE895" s="140" t="n"/>
      <c r="CF895" s="140" t="n"/>
      <c r="CG895" s="140" t="n"/>
      <c r="CH895" s="140" t="n"/>
      <c r="CI895" s="140" t="n"/>
      <c r="CJ895" s="140" t="n"/>
      <c r="CK895" s="140" t="n"/>
      <c r="CL895" s="140" t="n"/>
      <c r="CM895" s="140" t="n"/>
      <c r="CN895" s="140" t="n"/>
      <c r="CO895" s="140" t="n"/>
      <c r="CP895" s="140" t="n"/>
      <c r="CQ895" s="140" t="n"/>
      <c r="CR895" s="140" t="n"/>
      <c r="CS895" s="140" t="n"/>
      <c r="CT895" s="140" t="n"/>
      <c r="CU895" s="140" t="n"/>
      <c r="CV895" s="140" t="n"/>
      <c r="CW895" s="140" t="n"/>
      <c r="CX895" s="140" t="n"/>
      <c r="CY895" s="140" t="n"/>
      <c r="CZ895" s="140" t="n"/>
      <c r="DA895" s="140" t="n"/>
      <c r="DB895" s="140" t="n"/>
      <c r="DC895" s="140" t="n"/>
      <c r="DD895" s="140" t="n"/>
      <c r="DE895" s="140" t="n"/>
      <c r="DF895" s="140" t="n"/>
      <c r="DG895" s="140" t="n"/>
      <c r="DH895" s="140" t="n"/>
      <c r="DI895" s="140" t="n"/>
      <c r="DJ895" s="140" t="n"/>
      <c r="DK895" s="140" t="n"/>
      <c r="DL895" s="140" t="n"/>
      <c r="DM895" s="140" t="n"/>
      <c r="DN895" s="140" t="n"/>
      <c r="DO895" s="140" t="n"/>
      <c r="DP895" s="140" t="n"/>
      <c r="DQ895" s="140" t="n"/>
      <c r="DR895" s="140" t="n"/>
      <c r="DS895" s="140" t="n"/>
      <c r="DT895" s="140" t="n"/>
      <c r="DU895" s="141" t="n"/>
      <c r="DV895" s="2" t="n"/>
      <c r="DW895" s="2" t="n"/>
      <c r="DX895" s="2" t="n"/>
      <c r="DY895" s="2" t="n"/>
      <c r="DZ895" s="2" t="n"/>
      <c r="EA895" s="2" t="n"/>
      <c r="EB895" s="2" t="n"/>
      <c r="EC895" s="2" t="n"/>
    </row>
    <row r="896" ht="6.75" customHeight="1" s="118">
      <c r="A896" s="2" t="n"/>
      <c r="B896" s="2" t="n"/>
      <c r="C896" s="2" t="n"/>
      <c r="D896" s="2" t="n"/>
      <c r="E896" s="143" t="n"/>
      <c r="K896" s="144" t="n"/>
      <c r="L896" s="143" t="n"/>
      <c r="P896" s="19" t="n"/>
      <c r="Q896" s="19" t="n"/>
      <c r="R896" s="19" t="n"/>
      <c r="S896" s="19" t="n"/>
      <c r="T896" s="19" t="n"/>
      <c r="U896" s="19" t="n"/>
      <c r="V896" s="19" t="n"/>
      <c r="W896" s="19" t="n"/>
      <c r="X896" s="37" t="n"/>
      <c r="Y896" s="7" t="n"/>
      <c r="Z896" s="2" t="n"/>
      <c r="AA896" s="2" t="n"/>
      <c r="AB896" s="2" t="n"/>
      <c r="AC896" s="2" t="n"/>
      <c r="AD896" s="2" t="n"/>
      <c r="AE896" s="2" t="n"/>
      <c r="AF896" s="2" t="n"/>
      <c r="AG896" s="2" t="n"/>
      <c r="AH896" s="2" t="n"/>
      <c r="AI896" s="2" t="n"/>
      <c r="AJ896" s="2" t="n"/>
      <c r="AK896" s="2" t="n"/>
      <c r="AL896" s="2" t="n"/>
      <c r="AM896" s="2" t="n"/>
      <c r="AN896" s="2" t="n"/>
      <c r="AO896" s="2" t="n"/>
      <c r="AP896" s="2" t="n"/>
      <c r="AQ896" s="2" t="n"/>
      <c r="AR896" s="2" t="n"/>
      <c r="AS896" s="2" t="n"/>
      <c r="AT896" s="2" t="n"/>
      <c r="AU896" s="2" t="n"/>
      <c r="AV896" s="2" t="n"/>
      <c r="AW896" s="2" t="n"/>
      <c r="AX896" s="2" t="n"/>
      <c r="AY896" s="2" t="n"/>
      <c r="AZ896" s="2" t="n"/>
      <c r="BA896" s="2" t="n"/>
      <c r="BB896" s="2" t="n"/>
      <c r="BC896" s="2" t="n"/>
      <c r="BD896" s="2" t="n"/>
      <c r="BE896" s="2" t="n"/>
      <c r="BF896" s="2" t="n"/>
      <c r="BG896" s="2" t="n"/>
      <c r="BH896" s="2" t="n"/>
      <c r="BI896" s="8" t="n"/>
      <c r="BJ896" s="2" t="n"/>
      <c r="BK896" s="2" t="n"/>
      <c r="BL896" s="2" t="n"/>
      <c r="BM896" s="2" t="n"/>
      <c r="BN896" s="2" t="n"/>
      <c r="BO896" s="2" t="n"/>
      <c r="BP896" s="143" t="n"/>
      <c r="BV896" s="144" t="n"/>
      <c r="DU896" s="144" t="n"/>
      <c r="DV896" s="2" t="n"/>
      <c r="DW896" s="2" t="n"/>
      <c r="DX896" s="2" t="n"/>
      <c r="DY896" s="2" t="n"/>
      <c r="DZ896" s="2" t="n"/>
      <c r="EA896" s="2" t="n"/>
      <c r="EB896" s="2" t="n"/>
      <c r="EC896" s="2" t="n"/>
    </row>
    <row r="897" ht="6.75" customHeight="1" s="118">
      <c r="A897" s="2" t="n"/>
      <c r="B897" s="2" t="n"/>
      <c r="C897" s="2" t="n"/>
      <c r="D897" s="2" t="n"/>
      <c r="E897" s="143" t="n"/>
      <c r="K897" s="144" t="n"/>
      <c r="L897" s="143" t="n"/>
      <c r="P897" s="19" t="n"/>
      <c r="Q897" s="19" t="n"/>
      <c r="R897" s="19" t="n"/>
      <c r="S897" s="52" t="inlineStr">
        <is>
          <t>年</t>
        </is>
      </c>
      <c r="U897" s="11" t="n"/>
      <c r="V897" s="11" t="n"/>
      <c r="W897" s="53" t="inlineStr">
        <is>
          <t>月</t>
        </is>
      </c>
      <c r="X897" s="144" t="n"/>
      <c r="Y897" s="7" t="n"/>
      <c r="Z897" s="2" t="n"/>
      <c r="AA897" s="2" t="n"/>
      <c r="AB897" s="2" t="n"/>
      <c r="AC897" s="2" t="n"/>
      <c r="AD897" s="2" t="n"/>
      <c r="AE897" s="2" t="n"/>
      <c r="AF897" s="2" t="n"/>
      <c r="AG897" s="2" t="n"/>
      <c r="AH897" s="2" t="n"/>
      <c r="AI897" s="2" t="n"/>
      <c r="AJ897" s="2" t="n"/>
      <c r="AK897" s="2" t="n"/>
      <c r="AL897" s="2" t="n"/>
      <c r="AM897" s="2" t="n"/>
      <c r="AN897" s="2" t="n"/>
      <c r="AO897" s="2" t="n"/>
      <c r="AP897" s="2" t="n"/>
      <c r="AQ897" s="2" t="n"/>
      <c r="AR897" s="2" t="n"/>
      <c r="AS897" s="2" t="n"/>
      <c r="AT897" s="2" t="n"/>
      <c r="AU897" s="2" t="n"/>
      <c r="AV897" s="2" t="n"/>
      <c r="AW897" s="2" t="n"/>
      <c r="AX897" s="2" t="n"/>
      <c r="AY897" s="2" t="n"/>
      <c r="AZ897" s="2" t="n"/>
      <c r="BA897" s="2" t="n"/>
      <c r="BB897" s="2" t="n"/>
      <c r="BC897" s="2" t="n"/>
      <c r="BD897" s="2" t="n"/>
      <c r="BE897" s="2" t="n"/>
      <c r="BF897" s="2" t="n"/>
      <c r="BG897" s="2" t="n"/>
      <c r="BH897" s="2" t="n"/>
      <c r="BI897" s="8" t="n"/>
      <c r="BJ897" s="2" t="n"/>
      <c r="BK897" s="2" t="n"/>
      <c r="BL897" s="2" t="n"/>
      <c r="BM897" s="2" t="n"/>
      <c r="BN897" s="2" t="n"/>
      <c r="BO897" s="2" t="n"/>
      <c r="BP897" s="143" t="n"/>
      <c r="BV897" s="144" t="n"/>
      <c r="DU897" s="144" t="n"/>
      <c r="DV897" s="2" t="n"/>
      <c r="DW897" s="2" t="n"/>
      <c r="DX897" s="2" t="n"/>
      <c r="DY897" s="2" t="n"/>
      <c r="DZ897" s="2" t="n"/>
      <c r="EA897" s="2" t="n"/>
      <c r="EB897" s="2" t="n"/>
      <c r="EC897" s="2" t="n"/>
    </row>
    <row r="898" ht="6.75" customHeight="1" s="118">
      <c r="A898" s="2" t="n"/>
      <c r="B898" s="2" t="n"/>
      <c r="C898" s="2" t="n"/>
      <c r="D898" s="2" t="n"/>
      <c r="E898" s="143" t="n"/>
      <c r="K898" s="144" t="n"/>
      <c r="L898" s="49" t="inlineStr">
        <is>
          <t>令和</t>
        </is>
      </c>
      <c r="P898" s="19" t="n"/>
      <c r="Q898" s="19" t="n"/>
      <c r="R898" s="19" t="n"/>
      <c r="U898" s="11" t="n"/>
      <c r="V898" s="11" t="n"/>
      <c r="X898" s="144" t="n"/>
      <c r="Y898" s="7" t="n"/>
      <c r="Z898" s="2" t="n"/>
      <c r="AA898" s="2" t="n"/>
      <c r="AB898" s="2" t="n"/>
      <c r="AC898" s="2" t="n"/>
      <c r="AD898" s="2" t="n"/>
      <c r="AE898" s="2" t="n"/>
      <c r="AF898" s="2" t="n"/>
      <c r="AG898" s="2" t="n"/>
      <c r="AH898" s="2" t="n"/>
      <c r="AI898" s="2" t="n"/>
      <c r="AJ898" s="2" t="n"/>
      <c r="AK898" s="2" t="n"/>
      <c r="AL898" s="2" t="n"/>
      <c r="AM898" s="2" t="n"/>
      <c r="AN898" s="2" t="n"/>
      <c r="AO898" s="2" t="n"/>
      <c r="AP898" s="2" t="n"/>
      <c r="AQ898" s="2" t="n"/>
      <c r="AR898" s="2" t="n"/>
      <c r="AS898" s="2" t="n"/>
      <c r="AT898" s="2" t="n"/>
      <c r="AU898" s="2" t="n"/>
      <c r="AV898" s="2" t="n"/>
      <c r="AW898" s="2" t="n"/>
      <c r="AX898" s="2" t="n"/>
      <c r="AY898" s="2" t="n"/>
      <c r="AZ898" s="2" t="n"/>
      <c r="BA898" s="2" t="n"/>
      <c r="BB898" s="2" t="n"/>
      <c r="BC898" s="2" t="n"/>
      <c r="BD898" s="2" t="n"/>
      <c r="BE898" s="2" t="n"/>
      <c r="BF898" s="2" t="n"/>
      <c r="BG898" s="2" t="n"/>
      <c r="BH898" s="2" t="n"/>
      <c r="BI898" s="8" t="n"/>
      <c r="BJ898" s="2" t="n"/>
      <c r="BK898" s="2" t="n"/>
      <c r="BL898" s="2" t="n"/>
      <c r="BM898" s="2" t="n"/>
      <c r="BN898" s="2" t="n"/>
      <c r="BO898" s="2" t="n"/>
      <c r="BP898" s="143" t="n"/>
      <c r="BV898" s="144" t="n"/>
      <c r="DU898" s="144" t="n"/>
      <c r="DV898" s="2" t="n"/>
      <c r="DW898" s="2" t="n"/>
      <c r="DX898" s="2" t="n"/>
      <c r="DY898" s="2" t="n"/>
      <c r="DZ898" s="2" t="n"/>
      <c r="EA898" s="2" t="n"/>
      <c r="EB898" s="2" t="n"/>
      <c r="EC898" s="2" t="n"/>
    </row>
    <row r="899" ht="6.75" customHeight="1" s="118">
      <c r="A899" s="2" t="n"/>
      <c r="B899" s="2" t="n"/>
      <c r="C899" s="2" t="n"/>
      <c r="D899" s="2" t="n"/>
      <c r="E899" s="143" t="n"/>
      <c r="K899" s="144" t="n"/>
      <c r="L899" s="143" t="n"/>
      <c r="P899" s="19" t="n"/>
      <c r="Q899" s="19" t="n"/>
      <c r="R899" s="19" t="n"/>
      <c r="S899" s="19" t="n"/>
      <c r="T899" s="19" t="n"/>
      <c r="U899" s="19" t="n"/>
      <c r="V899" s="19" t="n"/>
      <c r="W899" s="19" t="n"/>
      <c r="X899" s="37" t="n"/>
      <c r="Y899" s="7" t="n"/>
      <c r="Z899" s="2" t="n"/>
      <c r="AA899" s="2" t="n"/>
      <c r="AB899" s="2" t="n"/>
      <c r="AC899" s="2" t="n"/>
      <c r="AD899" s="2" t="n"/>
      <c r="AE899" s="2" t="n"/>
      <c r="AF899" s="2" t="n"/>
      <c r="AG899" s="2" t="n"/>
      <c r="AH899" s="2" t="n"/>
      <c r="AI899" s="2" t="n"/>
      <c r="AJ899" s="2" t="n"/>
      <c r="AK899" s="2" t="n"/>
      <c r="AL899" s="2" t="n"/>
      <c r="AM899" s="2" t="n"/>
      <c r="AN899" s="2" t="n"/>
      <c r="AO899" s="2" t="n"/>
      <c r="AP899" s="2" t="n"/>
      <c r="AQ899" s="2" t="n"/>
      <c r="AR899" s="2" t="n"/>
      <c r="AS899" s="2" t="n"/>
      <c r="AT899" s="2" t="n"/>
      <c r="AU899" s="2" t="n"/>
      <c r="AV899" s="2" t="n"/>
      <c r="AW899" s="2" t="n"/>
      <c r="AX899" s="2" t="n"/>
      <c r="AY899" s="2" t="n"/>
      <c r="AZ899" s="2" t="n"/>
      <c r="BA899" s="2" t="n"/>
      <c r="BB899" s="2" t="n"/>
      <c r="BC899" s="2" t="n"/>
      <c r="BD899" s="2" t="n"/>
      <c r="BE899" s="2" t="n"/>
      <c r="BF899" s="2" t="n"/>
      <c r="BG899" s="2" t="n"/>
      <c r="BH899" s="2" t="n"/>
      <c r="BI899" s="8" t="n"/>
      <c r="BJ899" s="2" t="n"/>
      <c r="BK899" s="2" t="n"/>
      <c r="BL899" s="2" t="n"/>
      <c r="BM899" s="2" t="n"/>
      <c r="BN899" s="2" t="n"/>
      <c r="BO899" s="2" t="n"/>
      <c r="BP899" s="143" t="n"/>
      <c r="BV899" s="144" t="n"/>
      <c r="DU899" s="144" t="n"/>
      <c r="DV899" s="2" t="n"/>
      <c r="DW899" s="2" t="n"/>
      <c r="DX899" s="2" t="n"/>
      <c r="DY899" s="2" t="n"/>
      <c r="DZ899" s="2" t="n"/>
      <c r="EA899" s="2" t="n"/>
      <c r="EB899" s="2" t="n"/>
      <c r="EC899" s="2" t="n"/>
    </row>
    <row r="900" ht="3.75" customHeight="1" s="118">
      <c r="A900" s="2" t="n"/>
      <c r="B900" s="2" t="n"/>
      <c r="C900" s="2" t="n"/>
      <c r="D900" s="2" t="n"/>
      <c r="E900" s="143" t="n"/>
      <c r="K900" s="144" t="n"/>
      <c r="L900" s="146" t="n"/>
      <c r="M900" s="147" t="n"/>
      <c r="N900" s="147" t="n"/>
      <c r="O900" s="147" t="n"/>
      <c r="P900" s="20" t="n"/>
      <c r="Q900" s="20" t="n"/>
      <c r="R900" s="20" t="n"/>
      <c r="S900" s="20" t="n"/>
      <c r="T900" s="20" t="n"/>
      <c r="U900" s="20" t="n"/>
      <c r="V900" s="20" t="n"/>
      <c r="W900" s="20" t="n"/>
      <c r="X900" s="39" t="n"/>
      <c r="Y900" s="16" t="n"/>
      <c r="Z900" s="14" t="n"/>
      <c r="AA900" s="14" t="n"/>
      <c r="AB900" s="14" t="n"/>
      <c r="AC900" s="14" t="n"/>
      <c r="AD900" s="14" t="n"/>
      <c r="AE900" s="14" t="n"/>
      <c r="AF900" s="14" t="n"/>
      <c r="AG900" s="14" t="n"/>
      <c r="AH900" s="14" t="n"/>
      <c r="AI900" s="14" t="n"/>
      <c r="AJ900" s="14" t="n"/>
      <c r="AK900" s="14" t="n"/>
      <c r="AL900" s="14" t="n"/>
      <c r="AM900" s="14" t="n"/>
      <c r="AN900" s="14" t="n"/>
      <c r="AO900" s="14" t="n"/>
      <c r="AP900" s="14" t="n"/>
      <c r="AQ900" s="14" t="n"/>
      <c r="AR900" s="14" t="n"/>
      <c r="AS900" s="14" t="n"/>
      <c r="AT900" s="14" t="n"/>
      <c r="AU900" s="14" t="n"/>
      <c r="AV900" s="14" t="n"/>
      <c r="AW900" s="14" t="n"/>
      <c r="AX900" s="14" t="n"/>
      <c r="AY900" s="14" t="n"/>
      <c r="AZ900" s="14" t="n"/>
      <c r="BA900" s="14" t="n"/>
      <c r="BB900" s="14" t="n"/>
      <c r="BC900" s="14" t="n"/>
      <c r="BD900" s="14" t="n"/>
      <c r="BE900" s="14" t="n"/>
      <c r="BF900" s="14" t="n"/>
      <c r="BG900" s="14" t="n"/>
      <c r="BH900" s="14" t="n"/>
      <c r="BI900" s="15" t="n"/>
      <c r="BJ900" s="2" t="n"/>
      <c r="BK900" s="2" t="n"/>
      <c r="BL900" s="2" t="n"/>
      <c r="BM900" s="2" t="n"/>
      <c r="BN900" s="2" t="n"/>
      <c r="BO900" s="2" t="n"/>
      <c r="BP900" s="143" t="n"/>
      <c r="BV900" s="144" t="n"/>
      <c r="DU900" s="144" t="n"/>
      <c r="DV900" s="2" t="n"/>
      <c r="DW900" s="2" t="n"/>
      <c r="DX900" s="2" t="n"/>
      <c r="DY900" s="2" t="n"/>
      <c r="DZ900" s="2" t="n"/>
      <c r="EA900" s="2" t="n"/>
      <c r="EB900" s="2" t="n"/>
      <c r="EC900" s="2" t="n"/>
    </row>
    <row r="901" ht="6.75" customHeight="1" s="118">
      <c r="A901" s="2" t="n"/>
      <c r="B901" s="2" t="n"/>
      <c r="C901" s="2" t="n"/>
      <c r="D901" s="2" t="n"/>
      <c r="E901" s="143" t="n"/>
      <c r="K901" s="144" t="n"/>
      <c r="L901" s="54" t="inlineStr">
        <is>
          <t>平成</t>
        </is>
      </c>
      <c r="M901" s="140" t="n"/>
      <c r="N901" s="140" t="n"/>
      <c r="O901" s="140" t="n"/>
      <c r="P901" s="18" t="n"/>
      <c r="Q901" s="18" t="n"/>
      <c r="R901" s="18" t="n"/>
      <c r="S901" s="18" t="n"/>
      <c r="T901" s="18" t="n"/>
      <c r="U901" s="18" t="n"/>
      <c r="V901" s="18" t="n"/>
      <c r="W901" s="18" t="n"/>
      <c r="X901" s="35" t="n"/>
      <c r="Y901" s="7" t="n"/>
      <c r="Z901" s="2" t="n"/>
      <c r="AA901" s="2" t="n"/>
      <c r="AB901" s="2" t="n"/>
      <c r="AC901" s="2" t="n"/>
      <c r="AD901" s="2" t="n"/>
      <c r="AE901" s="2" t="n"/>
      <c r="AF901" s="2" t="n"/>
      <c r="AG901" s="2" t="n"/>
      <c r="AH901" s="2" t="n"/>
      <c r="AI901" s="2" t="n"/>
      <c r="AJ901" s="2" t="n"/>
      <c r="AK901" s="2" t="n"/>
      <c r="AL901" s="2" t="n"/>
      <c r="AM901" s="2" t="n"/>
      <c r="AN901" s="2" t="n"/>
      <c r="AO901" s="2" t="n"/>
      <c r="AP901" s="2" t="n"/>
      <c r="AQ901" s="2" t="n"/>
      <c r="AR901" s="2" t="n"/>
      <c r="AS901" s="2" t="n"/>
      <c r="AT901" s="2" t="n"/>
      <c r="AU901" s="2" t="n"/>
      <c r="AV901" s="2" t="n"/>
      <c r="AW901" s="2" t="n"/>
      <c r="AX901" s="2" t="n"/>
      <c r="AY901" s="2" t="n"/>
      <c r="AZ901" s="2" t="n"/>
      <c r="BA901" s="2" t="n"/>
      <c r="BB901" s="2" t="n"/>
      <c r="BC901" s="2" t="n"/>
      <c r="BD901" s="2" t="n"/>
      <c r="BE901" s="2" t="n"/>
      <c r="BF901" s="2" t="n"/>
      <c r="BG901" s="2" t="n"/>
      <c r="BH901" s="2" t="n"/>
      <c r="BI901" s="6" t="n"/>
      <c r="BJ901" s="2" t="n"/>
      <c r="BK901" s="2" t="n"/>
      <c r="BL901" s="2" t="n"/>
      <c r="BM901" s="2" t="n"/>
      <c r="BN901" s="2" t="n"/>
      <c r="BO901" s="2" t="n"/>
      <c r="BP901" s="143" t="n"/>
      <c r="BV901" s="144" t="n"/>
      <c r="DU901" s="144" t="n"/>
      <c r="DV901" s="2" t="n"/>
      <c r="DW901" s="2" t="n"/>
      <c r="DX901" s="2" t="n"/>
      <c r="DY901" s="2" t="n"/>
      <c r="DZ901" s="2" t="n"/>
      <c r="EA901" s="2" t="n"/>
      <c r="EB901" s="2" t="n"/>
      <c r="EC901" s="2" t="n"/>
    </row>
    <row r="902" ht="6.75" customHeight="1" s="118">
      <c r="A902" s="2" t="n"/>
      <c r="B902" s="2" t="n"/>
      <c r="C902" s="2" t="n"/>
      <c r="D902" s="2" t="n"/>
      <c r="E902" s="143" t="n"/>
      <c r="K902" s="144" t="n"/>
      <c r="L902" s="143" t="n"/>
      <c r="P902" s="19" t="n"/>
      <c r="Q902" s="19" t="n"/>
      <c r="R902" s="19" t="n"/>
      <c r="S902" s="19" t="n"/>
      <c r="T902" s="19" t="n"/>
      <c r="U902" s="19" t="n"/>
      <c r="V902" s="19" t="n"/>
      <c r="W902" s="19" t="n"/>
      <c r="X902" s="37" t="n"/>
      <c r="Y902" s="7" t="n"/>
      <c r="Z902" s="2" t="n"/>
      <c r="AA902" s="2" t="n"/>
      <c r="AB902" s="2" t="n"/>
      <c r="AC902" s="2" t="n"/>
      <c r="AD902" s="2" t="n"/>
      <c r="AE902" s="2" t="n"/>
      <c r="AF902" s="2" t="n"/>
      <c r="AG902" s="2" t="n"/>
      <c r="AH902" s="2" t="n"/>
      <c r="AI902" s="2" t="n"/>
      <c r="AJ902" s="2" t="n"/>
      <c r="AK902" s="2" t="n"/>
      <c r="AL902" s="2" t="n"/>
      <c r="AM902" s="2" t="n"/>
      <c r="AN902" s="2" t="n"/>
      <c r="AO902" s="2" t="n"/>
      <c r="AP902" s="2" t="n"/>
      <c r="AQ902" s="2" t="n"/>
      <c r="AR902" s="2" t="n"/>
      <c r="AS902" s="2" t="n"/>
      <c r="AT902" s="2" t="n"/>
      <c r="AU902" s="2" t="n"/>
      <c r="AV902" s="2" t="n"/>
      <c r="AW902" s="2" t="n"/>
      <c r="AX902" s="2" t="n"/>
      <c r="AY902" s="2" t="n"/>
      <c r="AZ902" s="2" t="n"/>
      <c r="BA902" s="2" t="n"/>
      <c r="BB902" s="2" t="n"/>
      <c r="BC902" s="2" t="n"/>
      <c r="BD902" s="2" t="n"/>
      <c r="BE902" s="2" t="n"/>
      <c r="BF902" s="2" t="n"/>
      <c r="BG902" s="2" t="n"/>
      <c r="BH902" s="2" t="n"/>
      <c r="BI902" s="8" t="n"/>
      <c r="BJ902" s="2" t="n"/>
      <c r="BK902" s="2" t="n"/>
      <c r="BL902" s="2" t="n"/>
      <c r="BM902" s="2" t="n"/>
      <c r="BN902" s="2" t="n"/>
      <c r="BO902" s="2" t="n"/>
      <c r="BP902" s="143" t="n"/>
      <c r="BV902" s="144" t="n"/>
      <c r="DU902" s="144" t="n"/>
      <c r="DV902" s="2" t="n"/>
      <c r="DW902" s="2" t="n"/>
      <c r="DX902" s="2" t="n"/>
      <c r="DY902" s="2" t="n"/>
      <c r="DZ902" s="2" t="n"/>
      <c r="EA902" s="2" t="n"/>
      <c r="EB902" s="2" t="n"/>
      <c r="EC902" s="2" t="n"/>
    </row>
    <row r="903" ht="6.75" customHeight="1" s="118">
      <c r="A903" s="2" t="n"/>
      <c r="B903" s="2" t="n"/>
      <c r="C903" s="2" t="n"/>
      <c r="D903" s="2" t="n"/>
      <c r="E903" s="143" t="n"/>
      <c r="K903" s="144" t="n"/>
      <c r="L903" s="143" t="n"/>
      <c r="P903" s="19" t="n"/>
      <c r="Q903" s="19" t="n"/>
      <c r="R903" s="19" t="n"/>
      <c r="S903" s="52" t="inlineStr">
        <is>
          <t>年</t>
        </is>
      </c>
      <c r="U903" s="11" t="n"/>
      <c r="V903" s="11" t="n"/>
      <c r="W903" s="53" t="inlineStr">
        <is>
          <t>月</t>
        </is>
      </c>
      <c r="X903" s="144" t="n"/>
      <c r="Y903" s="7" t="n"/>
      <c r="Z903" s="2" t="n"/>
      <c r="AA903" s="2" t="n"/>
      <c r="AB903" s="2" t="n"/>
      <c r="AC903" s="2" t="n"/>
      <c r="AD903" s="2" t="n"/>
      <c r="AE903" s="2" t="n"/>
      <c r="AF903" s="2" t="n"/>
      <c r="AG903" s="2" t="n"/>
      <c r="AH903" s="2" t="n"/>
      <c r="AI903" s="2" t="n"/>
      <c r="AJ903" s="2" t="n"/>
      <c r="AK903" s="2" t="n"/>
      <c r="AL903" s="2" t="n"/>
      <c r="AM903" s="2" t="n"/>
      <c r="AN903" s="2" t="n"/>
      <c r="AO903" s="2" t="n"/>
      <c r="AP903" s="2" t="n"/>
      <c r="AQ903" s="2" t="n"/>
      <c r="AR903" s="2" t="n"/>
      <c r="AS903" s="2" t="n"/>
      <c r="AT903" s="2" t="n"/>
      <c r="AU903" s="2" t="n"/>
      <c r="AV903" s="2" t="n"/>
      <c r="AW903" s="2" t="n"/>
      <c r="AX903" s="2" t="n"/>
      <c r="AY903" s="2" t="n"/>
      <c r="AZ903" s="2" t="n"/>
      <c r="BA903" s="2" t="n"/>
      <c r="BB903" s="2" t="n"/>
      <c r="BC903" s="2" t="n"/>
      <c r="BD903" s="2" t="n"/>
      <c r="BE903" s="2" t="n"/>
      <c r="BF903" s="2" t="n"/>
      <c r="BG903" s="2" t="n"/>
      <c r="BH903" s="2" t="n"/>
      <c r="BI903" s="8" t="n"/>
      <c r="BJ903" s="2" t="n"/>
      <c r="BK903" s="2" t="n"/>
      <c r="BL903" s="2" t="n"/>
      <c r="BM903" s="2" t="n"/>
      <c r="BN903" s="2" t="n"/>
      <c r="BO903" s="2" t="n"/>
      <c r="BP903" s="143" t="n"/>
      <c r="BV903" s="144" t="n"/>
      <c r="DU903" s="144" t="n"/>
      <c r="DV903" s="2" t="n"/>
      <c r="DW903" s="2" t="n"/>
      <c r="DX903" s="2" t="n"/>
      <c r="DY903" s="2" t="n"/>
      <c r="DZ903" s="2" t="n"/>
      <c r="EA903" s="2" t="n"/>
      <c r="EB903" s="2" t="n"/>
      <c r="EC903" s="2" t="n"/>
    </row>
    <row r="904" ht="6.75" customHeight="1" s="118">
      <c r="A904" s="2" t="n"/>
      <c r="B904" s="2" t="n"/>
      <c r="C904" s="2" t="n"/>
      <c r="D904" s="2" t="n"/>
      <c r="E904" s="143" t="n"/>
      <c r="K904" s="144" t="n"/>
      <c r="L904" s="49" t="inlineStr">
        <is>
          <t>令和</t>
        </is>
      </c>
      <c r="P904" s="19" t="n"/>
      <c r="Q904" s="19" t="n"/>
      <c r="R904" s="19" t="n"/>
      <c r="U904" s="11" t="n"/>
      <c r="V904" s="11" t="n"/>
      <c r="X904" s="144" t="n"/>
      <c r="Y904" s="7" t="n"/>
      <c r="Z904" s="2" t="n"/>
      <c r="AA904" s="2" t="n"/>
      <c r="AB904" s="2" t="n"/>
      <c r="AC904" s="2" t="n"/>
      <c r="AD904" s="2" t="n"/>
      <c r="AE904" s="2" t="n"/>
      <c r="AF904" s="2" t="n"/>
      <c r="AG904" s="2" t="n"/>
      <c r="AH904" s="2" t="n"/>
      <c r="AI904" s="2" t="n"/>
      <c r="AJ904" s="2" t="n"/>
      <c r="AK904" s="2" t="n"/>
      <c r="AL904" s="2" t="n"/>
      <c r="AM904" s="2" t="n"/>
      <c r="AN904" s="2" t="n"/>
      <c r="AO904" s="2" t="n"/>
      <c r="AP904" s="2" t="n"/>
      <c r="AQ904" s="2" t="n"/>
      <c r="AR904" s="2" t="n"/>
      <c r="AS904" s="2" t="n"/>
      <c r="AT904" s="2" t="n"/>
      <c r="AU904" s="2" t="n"/>
      <c r="AV904" s="2" t="n"/>
      <c r="AW904" s="2" t="n"/>
      <c r="AX904" s="2" t="n"/>
      <c r="AY904" s="2" t="n"/>
      <c r="AZ904" s="2" t="n"/>
      <c r="BA904" s="2" t="n"/>
      <c r="BB904" s="2" t="n"/>
      <c r="BC904" s="2" t="n"/>
      <c r="BD904" s="2" t="n"/>
      <c r="BE904" s="2" t="n"/>
      <c r="BF904" s="2" t="n"/>
      <c r="BG904" s="2" t="n"/>
      <c r="BH904" s="2" t="n"/>
      <c r="BI904" s="8" t="n"/>
      <c r="BJ904" s="2" t="n"/>
      <c r="BK904" s="2" t="n"/>
      <c r="BL904" s="2" t="n"/>
      <c r="BM904" s="2" t="n"/>
      <c r="BN904" s="2" t="n"/>
      <c r="BO904" s="2" t="n"/>
      <c r="BP904" s="143" t="n"/>
      <c r="BV904" s="144" t="n"/>
      <c r="DU904" s="144" t="n"/>
      <c r="DV904" s="2" t="n"/>
      <c r="DW904" s="2" t="n"/>
      <c r="DX904" s="2" t="n"/>
      <c r="DY904" s="2" t="n"/>
      <c r="DZ904" s="2" t="n"/>
      <c r="EA904" s="2" t="n"/>
      <c r="EB904" s="2" t="n"/>
      <c r="EC904" s="2" t="n"/>
    </row>
    <row r="905" ht="6.75" customHeight="1" s="118">
      <c r="A905" s="2" t="n"/>
      <c r="B905" s="2" t="n"/>
      <c r="C905" s="2" t="n"/>
      <c r="D905" s="2" t="n"/>
      <c r="E905" s="143" t="n"/>
      <c r="K905" s="144" t="n"/>
      <c r="L905" s="143" t="n"/>
      <c r="P905" s="19" t="n"/>
      <c r="Q905" s="19" t="n"/>
      <c r="R905" s="19" t="n"/>
      <c r="S905" s="52" t="n"/>
      <c r="T905" s="52" t="n"/>
      <c r="U905" s="11" t="n"/>
      <c r="V905" s="11" t="n"/>
      <c r="W905" s="52" t="n"/>
      <c r="X905" s="53" t="n"/>
      <c r="Y905" s="7" t="n"/>
      <c r="Z905" s="2" t="n"/>
      <c r="AA905" s="2" t="n"/>
      <c r="AB905" s="2" t="n"/>
      <c r="AC905" s="2" t="n"/>
      <c r="AD905" s="2" t="n"/>
      <c r="AE905" s="2" t="n"/>
      <c r="AF905" s="2" t="n"/>
      <c r="AG905" s="2" t="n"/>
      <c r="AH905" s="2" t="n"/>
      <c r="AI905" s="2" t="n"/>
      <c r="AJ905" s="2" t="n"/>
      <c r="AK905" s="2" t="n"/>
      <c r="AL905" s="2" t="n"/>
      <c r="AM905" s="2" t="n"/>
      <c r="AN905" s="2" t="n"/>
      <c r="AO905" s="2" t="n"/>
      <c r="AP905" s="2" t="n"/>
      <c r="AQ905" s="2" t="n"/>
      <c r="AR905" s="2" t="n"/>
      <c r="AS905" s="2" t="n"/>
      <c r="AT905" s="2" t="n"/>
      <c r="AU905" s="2" t="n"/>
      <c r="AV905" s="2" t="n"/>
      <c r="AW905" s="2" t="n"/>
      <c r="AX905" s="2" t="n"/>
      <c r="AY905" s="2" t="n"/>
      <c r="AZ905" s="2" t="n"/>
      <c r="BA905" s="2" t="n"/>
      <c r="BB905" s="2" t="n"/>
      <c r="BC905" s="2" t="n"/>
      <c r="BD905" s="2" t="n"/>
      <c r="BE905" s="2" t="n"/>
      <c r="BF905" s="2" t="n"/>
      <c r="BG905" s="2" t="n"/>
      <c r="BH905" s="2" t="n"/>
      <c r="BI905" s="8" t="n"/>
      <c r="BJ905" s="2" t="n"/>
      <c r="BK905" s="2" t="n"/>
      <c r="BL905" s="2" t="n"/>
      <c r="BM905" s="2" t="n"/>
      <c r="BN905" s="2" t="n"/>
      <c r="BO905" s="2" t="n"/>
      <c r="BP905" s="143" t="n"/>
      <c r="BV905" s="144" t="n"/>
      <c r="DU905" s="144" t="n"/>
      <c r="DV905" s="2" t="n"/>
      <c r="DW905" s="2" t="n"/>
      <c r="DX905" s="2" t="n"/>
      <c r="DY905" s="2" t="n"/>
      <c r="DZ905" s="2" t="n"/>
      <c r="EA905" s="2" t="n"/>
      <c r="EB905" s="2" t="n"/>
      <c r="EC905" s="2" t="n"/>
    </row>
    <row r="906" ht="6.75" customHeight="1" s="118">
      <c r="A906" s="2" t="n"/>
      <c r="B906" s="2" t="n"/>
      <c r="C906" s="2" t="n"/>
      <c r="D906" s="2" t="n"/>
      <c r="E906" s="146" t="n"/>
      <c r="F906" s="147" t="n"/>
      <c r="G906" s="147" t="n"/>
      <c r="H906" s="147" t="n"/>
      <c r="I906" s="147" t="n"/>
      <c r="J906" s="147" t="n"/>
      <c r="K906" s="148" t="n"/>
      <c r="L906" s="146" t="n"/>
      <c r="M906" s="147" t="n"/>
      <c r="N906" s="147" t="n"/>
      <c r="O906" s="147" t="n"/>
      <c r="P906" s="20" t="n"/>
      <c r="Q906" s="20" t="n"/>
      <c r="R906" s="20" t="n"/>
      <c r="S906" s="20" t="n"/>
      <c r="T906" s="20" t="n"/>
      <c r="U906" s="20" t="n"/>
      <c r="V906" s="20" t="n"/>
      <c r="W906" s="20" t="n"/>
      <c r="X906" s="39" t="n"/>
      <c r="Y906" s="16" t="n"/>
      <c r="Z906" s="14" t="n"/>
      <c r="AA906" s="14" t="n"/>
      <c r="AB906" s="14" t="n"/>
      <c r="AC906" s="14" t="n"/>
      <c r="AD906" s="14" t="n"/>
      <c r="AE906" s="14" t="n"/>
      <c r="AF906" s="14" t="n"/>
      <c r="AG906" s="14" t="n"/>
      <c r="AH906" s="14" t="n"/>
      <c r="AI906" s="14" t="n"/>
      <c r="AJ906" s="14" t="n"/>
      <c r="AK906" s="14" t="n"/>
      <c r="AL906" s="14" t="n"/>
      <c r="AM906" s="14" t="n"/>
      <c r="AN906" s="14" t="n"/>
      <c r="AO906" s="14" t="n"/>
      <c r="AP906" s="14" t="n"/>
      <c r="AQ906" s="14" t="n"/>
      <c r="AR906" s="14" t="n"/>
      <c r="AS906" s="14" t="n"/>
      <c r="AT906" s="14" t="n"/>
      <c r="AU906" s="14" t="n"/>
      <c r="AV906" s="14" t="n"/>
      <c r="AW906" s="14" t="n"/>
      <c r="AX906" s="14" t="n"/>
      <c r="AY906" s="14" t="n"/>
      <c r="AZ906" s="14" t="n"/>
      <c r="BA906" s="14" t="n"/>
      <c r="BB906" s="14" t="n"/>
      <c r="BC906" s="14" t="n"/>
      <c r="BD906" s="14" t="n"/>
      <c r="BE906" s="14" t="n"/>
      <c r="BF906" s="14" t="n"/>
      <c r="BG906" s="14" t="n"/>
      <c r="BH906" s="14" t="n"/>
      <c r="BI906" s="15" t="n"/>
      <c r="BJ906" s="2" t="n"/>
      <c r="BK906" s="2" t="n"/>
      <c r="BL906" s="2" t="n"/>
      <c r="BM906" s="2" t="n"/>
      <c r="BN906" s="2" t="n"/>
      <c r="BO906" s="2" t="n"/>
      <c r="BP906" s="146" t="n"/>
      <c r="BQ906" s="147" t="n"/>
      <c r="BR906" s="147" t="n"/>
      <c r="BS906" s="147" t="n"/>
      <c r="BT906" s="147" t="n"/>
      <c r="BU906" s="147" t="n"/>
      <c r="BV906" s="148" t="n"/>
      <c r="BW906" s="147" t="n"/>
      <c r="BX906" s="147" t="n"/>
      <c r="BY906" s="147" t="n"/>
      <c r="BZ906" s="147" t="n"/>
      <c r="CA906" s="147" t="n"/>
      <c r="CB906" s="147" t="n"/>
      <c r="CC906" s="147" t="n"/>
      <c r="CD906" s="147" t="n"/>
      <c r="CE906" s="147" t="n"/>
      <c r="CF906" s="147" t="n"/>
      <c r="CG906" s="147" t="n"/>
      <c r="CH906" s="147" t="n"/>
      <c r="CI906" s="147" t="n"/>
      <c r="CJ906" s="147" t="n"/>
      <c r="CK906" s="147" t="n"/>
      <c r="CL906" s="147" t="n"/>
      <c r="CM906" s="147" t="n"/>
      <c r="CN906" s="147" t="n"/>
      <c r="CO906" s="147" t="n"/>
      <c r="CP906" s="147" t="n"/>
      <c r="CQ906" s="147" t="n"/>
      <c r="CR906" s="147" t="n"/>
      <c r="CS906" s="147" t="n"/>
      <c r="CT906" s="147" t="n"/>
      <c r="CU906" s="147" t="n"/>
      <c r="CV906" s="147" t="n"/>
      <c r="CW906" s="147" t="n"/>
      <c r="CX906" s="147" t="n"/>
      <c r="CY906" s="147" t="n"/>
      <c r="CZ906" s="147" t="n"/>
      <c r="DA906" s="147" t="n"/>
      <c r="DB906" s="147" t="n"/>
      <c r="DC906" s="147" t="n"/>
      <c r="DD906" s="147" t="n"/>
      <c r="DE906" s="147" t="n"/>
      <c r="DF906" s="147" t="n"/>
      <c r="DG906" s="147" t="n"/>
      <c r="DH906" s="147" t="n"/>
      <c r="DI906" s="147" t="n"/>
      <c r="DJ906" s="147" t="n"/>
      <c r="DK906" s="147" t="n"/>
      <c r="DL906" s="147" t="n"/>
      <c r="DM906" s="147" t="n"/>
      <c r="DN906" s="147" t="n"/>
      <c r="DO906" s="147" t="n"/>
      <c r="DP906" s="147" t="n"/>
      <c r="DQ906" s="147" t="n"/>
      <c r="DR906" s="147" t="n"/>
      <c r="DS906" s="147" t="n"/>
      <c r="DT906" s="147" t="n"/>
      <c r="DU906" s="148" t="n"/>
      <c r="DV906" s="2" t="n"/>
      <c r="DW906" s="2" t="n"/>
      <c r="DX906" s="2" t="n"/>
      <c r="DY906" s="2" t="n"/>
      <c r="DZ906" s="2" t="n"/>
      <c r="EA906" s="2" t="n"/>
      <c r="EB906" s="2" t="n"/>
      <c r="EC906" s="2" t="n"/>
    </row>
    <row r="907" ht="6.75" customHeight="1" s="118">
      <c r="A907" s="2" t="n"/>
      <c r="B907" s="2" t="n"/>
      <c r="C907" s="2" t="n"/>
      <c r="D907" s="2" t="n"/>
      <c r="E907" s="46" t="n"/>
      <c r="F907" s="46" t="n"/>
      <c r="G907" s="46" t="n"/>
      <c r="H907" s="46" t="n"/>
      <c r="I907" s="46" t="n"/>
      <c r="J907" s="46" t="n"/>
      <c r="K907" s="46" t="n"/>
      <c r="L907" s="18" t="n"/>
      <c r="M907" s="18" t="n"/>
      <c r="N907" s="18" t="n"/>
      <c r="O907" s="5" t="n"/>
      <c r="P907" s="5" t="n"/>
      <c r="Q907" s="5" t="n"/>
      <c r="R907" s="5" t="n"/>
      <c r="S907" s="5" t="n"/>
      <c r="T907" s="5" t="n"/>
      <c r="U907" s="5" t="n"/>
      <c r="V907" s="5" t="n"/>
      <c r="W907" s="5" t="n"/>
      <c r="X907" s="5" t="n"/>
      <c r="Y907" s="5" t="n"/>
      <c r="Z907" s="5" t="n"/>
      <c r="AA907" s="5" t="n"/>
      <c r="AB907" s="5" t="n"/>
      <c r="AC907" s="5" t="n"/>
      <c r="AD907" s="5" t="n"/>
      <c r="AE907" s="5" t="n"/>
      <c r="AF907" s="5" t="n"/>
      <c r="AG907" s="5" t="n"/>
      <c r="AH907" s="5" t="n"/>
      <c r="AI907" s="5" t="n"/>
      <c r="AJ907" s="5" t="n"/>
      <c r="AK907" s="5" t="n"/>
      <c r="AL907" s="5" t="n"/>
      <c r="AM907" s="5" t="n"/>
      <c r="AN907" s="5" t="n"/>
      <c r="AO907" s="5" t="n"/>
      <c r="AP907" s="5" t="n"/>
      <c r="AQ907" s="5" t="n"/>
      <c r="AR907" s="5" t="n"/>
      <c r="AS907" s="5" t="n"/>
      <c r="AT907" s="5" t="n"/>
      <c r="AU907" s="5" t="n"/>
      <c r="AV907" s="5" t="n"/>
      <c r="AW907" s="5" t="n"/>
      <c r="AX907" s="5" t="n"/>
      <c r="AY907" s="5" t="n"/>
      <c r="AZ907" s="5" t="n"/>
      <c r="BA907" s="5" t="n"/>
      <c r="BB907" s="5" t="n"/>
      <c r="BC907" s="5" t="n"/>
      <c r="BD907" s="5" t="n"/>
      <c r="BE907" s="5" t="n"/>
      <c r="BF907" s="5" t="n"/>
      <c r="BG907" s="5" t="n"/>
      <c r="BH907" s="5" t="n"/>
      <c r="BI907" s="2" t="n"/>
      <c r="BJ907" s="2" t="n"/>
      <c r="BK907" s="2" t="n"/>
      <c r="BL907" s="2" t="n"/>
      <c r="BM907" s="2" t="n"/>
      <c r="BN907" s="2" t="n"/>
      <c r="BO907" s="2" t="n"/>
      <c r="BP907" s="2" t="n"/>
      <c r="BQ907" s="2" t="n"/>
      <c r="BR907" s="2" t="n"/>
      <c r="BS907" s="2" t="n"/>
      <c r="BT907" s="2" t="n"/>
      <c r="BU907" s="2" t="n"/>
      <c r="BV907" s="2" t="n"/>
      <c r="BW907" s="2" t="n"/>
      <c r="BX907" s="2" t="n"/>
      <c r="BY907" s="2" t="n"/>
      <c r="BZ907" s="2" t="n"/>
      <c r="CA907" s="2" t="n"/>
      <c r="CB907" s="2" t="n"/>
      <c r="CC907" s="2" t="n"/>
      <c r="CD907" s="2" t="n"/>
      <c r="CE907" s="2" t="n"/>
      <c r="CF907" s="2" t="n"/>
      <c r="CG907" s="2" t="n"/>
      <c r="CH907" s="2" t="n"/>
      <c r="CI907" s="2" t="n"/>
      <c r="CJ907" s="2" t="n"/>
      <c r="CK907" s="2" t="n"/>
      <c r="CL907" s="2" t="n"/>
      <c r="CM907" s="2" t="n"/>
      <c r="CN907" s="2" t="n"/>
      <c r="CO907" s="2" t="n"/>
      <c r="CP907" s="2" t="n"/>
      <c r="CQ907" s="2" t="n"/>
      <c r="CR907" s="2" t="n"/>
      <c r="CS907" s="2" t="n"/>
      <c r="CT907" s="2" t="n"/>
      <c r="CU907" s="2" t="n"/>
      <c r="CV907" s="2" t="n"/>
      <c r="CW907" s="2" t="n"/>
      <c r="CX907" s="2" t="n"/>
      <c r="CY907" s="2" t="n"/>
      <c r="CZ907" s="2" t="n"/>
      <c r="DA907" s="2" t="n"/>
      <c r="DB907" s="2" t="n"/>
      <c r="DC907" s="2" t="n"/>
      <c r="DD907" s="2" t="n"/>
      <c r="DE907" s="2" t="n"/>
      <c r="DF907" s="2" t="n"/>
      <c r="DG907" s="2" t="n"/>
      <c r="DH907" s="2" t="n"/>
      <c r="DI907" s="2" t="n"/>
      <c r="DJ907" s="2" t="n"/>
      <c r="DK907" s="2" t="n"/>
      <c r="DL907" s="2" t="n"/>
      <c r="DM907" s="2" t="n"/>
      <c r="DN907" s="2" t="n"/>
      <c r="DO907" s="2" t="n"/>
      <c r="DP907" s="2" t="n"/>
      <c r="DQ907" s="2" t="n"/>
      <c r="DR907" s="2" t="n"/>
      <c r="DS907" s="2" t="n"/>
      <c r="DT907" s="2" t="n"/>
      <c r="DU907" s="2" t="n"/>
      <c r="DV907" s="2" t="n"/>
      <c r="DW907" s="2" t="n"/>
      <c r="DX907" s="2" t="n"/>
      <c r="DY907" s="2" t="n"/>
      <c r="DZ907" s="2" t="n"/>
      <c r="EA907" s="2" t="n"/>
      <c r="EB907" s="2" t="n"/>
      <c r="EC907" s="2" t="n"/>
    </row>
    <row r="908" ht="6.75" customHeight="1" s="118">
      <c r="A908" s="2" t="n"/>
      <c r="B908" s="2" t="n"/>
      <c r="C908" s="2" t="n"/>
      <c r="D908" s="2" t="n"/>
      <c r="E908" s="43" t="n"/>
      <c r="F908" s="43" t="n"/>
      <c r="G908" s="43" t="n"/>
      <c r="H908" s="43" t="n"/>
      <c r="I908" s="43" t="n"/>
      <c r="J908" s="43" t="n"/>
      <c r="K908" s="43"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c r="AQ908" s="2" t="n"/>
      <c r="AR908" s="2" t="n"/>
      <c r="AS908" s="2" t="n"/>
      <c r="AT908" s="2" t="n"/>
      <c r="AU908" s="2" t="n"/>
      <c r="AV908" s="2" t="n"/>
      <c r="AW908" s="2" t="n"/>
      <c r="AX908" s="2" t="n"/>
      <c r="AY908" s="2" t="n"/>
      <c r="AZ908" s="2" t="n"/>
      <c r="BA908" s="2" t="n"/>
      <c r="BB908" s="2" t="n"/>
      <c r="BC908" s="2" t="n"/>
      <c r="BD908" s="2" t="n"/>
      <c r="BE908" s="2" t="n"/>
      <c r="BF908" s="2" t="n"/>
      <c r="BG908" s="2" t="n"/>
      <c r="BH908" s="2" t="n"/>
      <c r="BI908" s="2" t="n"/>
      <c r="BJ908" s="2" t="n"/>
      <c r="BK908" s="2" t="n"/>
      <c r="BL908" s="2" t="n"/>
      <c r="BM908" s="2" t="n"/>
      <c r="BN908" s="2" t="n"/>
      <c r="BO908" s="2" t="n"/>
      <c r="BP908" s="2" t="n"/>
      <c r="BQ908" s="2" t="n"/>
      <c r="BR908" s="2" t="n"/>
      <c r="BS908" s="2" t="n"/>
      <c r="BT908" s="2" t="n"/>
      <c r="BU908" s="2" t="n"/>
      <c r="BV908" s="2" t="n"/>
      <c r="BW908" s="2" t="n"/>
      <c r="BX908" s="2" t="n"/>
      <c r="BY908" s="2" t="n"/>
      <c r="BZ908" s="2" t="n"/>
      <c r="CA908" s="2" t="n"/>
      <c r="CB908" s="2" t="n"/>
      <c r="CC908" s="2" t="n"/>
      <c r="CD908" s="2" t="n"/>
      <c r="CE908" s="2" t="n"/>
      <c r="CF908" s="2" t="n"/>
      <c r="CG908" s="2" t="n"/>
      <c r="CH908" s="2" t="n"/>
      <c r="CI908" s="2" t="n"/>
      <c r="CJ908" s="51" t="inlineStr">
        <is>
          <t xml:space="preserve">    (近畿高等学校統一用紙　  その２ 　  令和７年度改定)　</t>
        </is>
      </c>
      <c r="DV908" s="2" t="n"/>
      <c r="DW908" s="2" t="n"/>
      <c r="DX908" s="2" t="n"/>
      <c r="DY908" s="2" t="n"/>
      <c r="DZ908" s="2" t="n"/>
      <c r="EA908" s="2" t="n"/>
      <c r="EB908" s="2" t="n"/>
      <c r="EC908" s="2" t="n"/>
    </row>
    <row r="909" ht="6.75" customHeight="1" s="118">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c r="AQ909" s="2" t="n"/>
      <c r="AR909" s="2" t="n"/>
      <c r="AS909" s="2" t="n"/>
      <c r="AT909" s="2" t="n"/>
      <c r="AU909" s="2" t="n"/>
      <c r="AV909" s="2" t="n"/>
      <c r="AW909" s="2" t="n"/>
      <c r="AX909" s="2" t="n"/>
      <c r="AY909" s="2" t="n"/>
      <c r="AZ909" s="2" t="n"/>
      <c r="BA909" s="2" t="n"/>
      <c r="BB909" s="2" t="n"/>
      <c r="BC909" s="2" t="n"/>
      <c r="BD909" s="2" t="n"/>
      <c r="BE909" s="2" t="n"/>
      <c r="BF909" s="2" t="n"/>
      <c r="BG909" s="2" t="n"/>
      <c r="BH909" s="2" t="n"/>
      <c r="BI909" s="2" t="n"/>
      <c r="BJ909" s="2" t="n"/>
      <c r="BK909" s="2" t="n"/>
      <c r="BL909" s="2" t="n"/>
      <c r="BM909" s="2" t="n"/>
      <c r="BN909" s="2" t="n"/>
      <c r="BO909" s="2" t="n"/>
      <c r="BP909" s="2" t="n"/>
      <c r="BQ909" s="2" t="n"/>
      <c r="BR909" s="2" t="n"/>
      <c r="BS909" s="2" t="n"/>
      <c r="BT909" s="2" t="n"/>
      <c r="BU909" s="2" t="n"/>
      <c r="BV909" s="2" t="n"/>
      <c r="BW909" s="2" t="n"/>
      <c r="BX909" s="2" t="n"/>
      <c r="BY909" s="2" t="n"/>
      <c r="BZ909" s="2" t="n"/>
      <c r="CA909" s="2" t="n"/>
      <c r="CB909" s="2" t="n"/>
      <c r="CC909" s="2" t="n"/>
      <c r="CD909" s="2" t="n"/>
      <c r="CE909" s="2" t="n"/>
      <c r="CF909" s="2" t="n"/>
      <c r="CG909" s="2" t="n"/>
      <c r="CH909" s="2" t="n"/>
      <c r="CI909" s="2" t="n"/>
      <c r="DV909" s="2" t="n"/>
      <c r="DW909" s="2" t="n"/>
      <c r="DX909" s="2" t="n"/>
      <c r="DY909" s="2" t="n"/>
      <c r="DZ909" s="2" t="n"/>
      <c r="EA909" s="2" t="n"/>
      <c r="EB909" s="2" t="n"/>
      <c r="EC909" s="2" t="n"/>
    </row>
    <row r="910" ht="6.75" customHeight="1" s="118">
      <c r="A910" s="2" t="n"/>
      <c r="B910" s="2" t="n"/>
      <c r="C910" s="3" t="n"/>
      <c r="D910" s="3" t="n"/>
      <c r="E910" s="3" t="n"/>
      <c r="F910" s="3" t="n"/>
      <c r="G910" s="3" t="n"/>
      <c r="H910" s="3" t="n"/>
      <c r="I910" s="3" t="n"/>
      <c r="J910" s="3" t="n"/>
      <c r="K910" s="3" t="n"/>
      <c r="L910" s="3" t="n"/>
      <c r="M910" s="3" t="n"/>
      <c r="N910" s="3" t="n"/>
      <c r="O910" s="3" t="n"/>
      <c r="P910" s="3" t="n"/>
      <c r="Q910" s="3" t="n"/>
      <c r="R910" s="3" t="n"/>
      <c r="S910" s="3" t="n"/>
      <c r="T910" s="3" t="n"/>
      <c r="U910" s="3" t="n"/>
      <c r="V910" s="3" t="n"/>
      <c r="W910" s="3" t="n"/>
      <c r="X910" s="3" t="n"/>
      <c r="Y910" s="3" t="n"/>
      <c r="Z910" s="3" t="n"/>
      <c r="AA910" s="3" t="n"/>
      <c r="AB910" s="3" t="n"/>
      <c r="AC910" s="3" t="n"/>
      <c r="AD910" s="3" t="n"/>
      <c r="AE910" s="3" t="n"/>
      <c r="AF910" s="3" t="n"/>
      <c r="AG910" s="3" t="n"/>
      <c r="AH910" s="3" t="n"/>
      <c r="AI910" s="3" t="n"/>
      <c r="AJ910" s="3" t="n"/>
      <c r="AK910" s="3" t="n"/>
      <c r="AL910" s="3" t="n"/>
      <c r="AM910" s="3" t="n"/>
      <c r="AN910" s="3" t="n"/>
      <c r="AO910" s="3" t="n"/>
      <c r="AP910" s="3" t="n"/>
      <c r="AQ910" s="3" t="n"/>
      <c r="AR910" s="3" t="n"/>
      <c r="AS910" s="2" t="n"/>
      <c r="AT910" s="2" t="n"/>
      <c r="AU910" s="2" t="n"/>
      <c r="AV910" s="2" t="n"/>
      <c r="AW910" s="2" t="n"/>
      <c r="AX910" s="2" t="n"/>
      <c r="AY910" s="2" t="n"/>
      <c r="AZ910" s="2" t="n"/>
      <c r="BA910" s="2" t="n"/>
      <c r="BB910" s="2" t="n"/>
      <c r="BC910" s="2" t="n"/>
      <c r="BD910" s="2" t="n"/>
      <c r="BE910" s="2" t="n"/>
      <c r="BF910" s="2" t="n"/>
      <c r="BG910" s="2" t="n"/>
      <c r="BH910" s="2" t="n"/>
      <c r="BI910" s="2" t="n"/>
      <c r="BJ910" s="2" t="n"/>
      <c r="BK910" s="2" t="n"/>
      <c r="BL910" s="2" t="n"/>
      <c r="BM910" s="2" t="n"/>
      <c r="BN910" s="2" t="n"/>
      <c r="BO910" s="2" t="n"/>
      <c r="BP910" s="2" t="n"/>
      <c r="BQ910" s="2" t="n"/>
      <c r="BR910" s="2" t="n"/>
      <c r="BS910" s="2" t="n"/>
      <c r="BT910" s="2" t="n"/>
      <c r="BU910" s="2" t="n"/>
      <c r="BV910" s="2" t="n"/>
      <c r="BW910" s="2" t="n"/>
      <c r="BX910" s="2" t="n"/>
      <c r="BY910" s="2" t="n"/>
      <c r="BZ910" s="2" t="n"/>
      <c r="CA910" s="2" t="n"/>
      <c r="CB910" s="2" t="n"/>
      <c r="CC910" s="2" t="n"/>
      <c r="CD910" s="2" t="n"/>
      <c r="CE910" s="2" t="n"/>
      <c r="CF910" s="2" t="n"/>
      <c r="CG910" s="2" t="n"/>
      <c r="CH910" s="2" t="n"/>
      <c r="CI910" s="2" t="n"/>
      <c r="CJ910" s="2" t="n"/>
      <c r="CK910" s="2" t="n"/>
      <c r="CL910" s="2" t="n"/>
      <c r="CM910" s="2" t="n"/>
      <c r="CN910" s="2" t="n"/>
      <c r="CO910" s="2" t="n"/>
      <c r="CP910" s="2" t="n"/>
      <c r="CQ910" s="2" t="n"/>
      <c r="CR910" s="2" t="n"/>
      <c r="CS910" s="2" t="n"/>
      <c r="CT910" s="2" t="n"/>
      <c r="CU910" s="2" t="n"/>
      <c r="CV910" s="2" t="n"/>
      <c r="CW910" s="2" t="n"/>
      <c r="CX910" s="2" t="n"/>
      <c r="CY910" s="2" t="n"/>
      <c r="CZ910" s="2" t="n"/>
      <c r="DA910" s="2" t="n"/>
      <c r="DB910" s="2" t="n"/>
      <c r="DC910" s="2" t="n"/>
      <c r="DD910" s="2" t="n"/>
      <c r="DE910" s="2" t="n"/>
      <c r="DF910" s="2" t="n"/>
      <c r="DG910" s="2" t="n"/>
      <c r="DH910" s="2" t="n"/>
      <c r="DI910" s="2" t="n"/>
      <c r="DJ910" s="2" t="n"/>
      <c r="DK910" s="2" t="n"/>
      <c r="DL910" s="2" t="n"/>
      <c r="DM910" s="2" t="n"/>
      <c r="DN910" s="2" t="n"/>
      <c r="DO910" s="2" t="n"/>
      <c r="DP910" s="2" t="n"/>
      <c r="DQ910" s="2" t="n"/>
      <c r="DR910" s="2" t="n"/>
      <c r="DS910" s="2" t="n"/>
      <c r="DT910" s="2" t="n"/>
      <c r="DU910" s="2" t="n"/>
      <c r="DV910" s="2" t="n"/>
      <c r="DW910" s="2" t="n"/>
      <c r="DX910" s="2" t="n"/>
      <c r="DY910" s="2" t="n"/>
      <c r="DZ910" s="2" t="n"/>
      <c r="EA910" s="2" t="n"/>
      <c r="EB910" s="2" t="n"/>
      <c r="EC910" s="2" t="n"/>
    </row>
    <row r="911" ht="6.75" customHeight="1" s="118">
      <c r="A911" s="2" t="n"/>
      <c r="B911" s="2" t="n"/>
      <c r="C911" s="3" t="n"/>
      <c r="D911" s="3" t="n"/>
      <c r="E911" s="3" t="n"/>
      <c r="F911" s="3" t="n"/>
      <c r="G911" s="3" t="n"/>
      <c r="H911" s="3" t="n"/>
      <c r="I911" s="3" t="n"/>
      <c r="J911" s="3" t="n"/>
      <c r="K911" s="3" t="n"/>
      <c r="L911" s="3" t="n"/>
      <c r="M911" s="3" t="n"/>
      <c r="N911" s="3" t="n"/>
      <c r="O911" s="3" t="n"/>
      <c r="P911" s="3" t="n"/>
      <c r="Q911" s="3" t="n"/>
      <c r="R911" s="3" t="n"/>
      <c r="S911" s="3" t="n"/>
      <c r="T911" s="3" t="n"/>
      <c r="U911" s="3" t="n"/>
      <c r="V911" s="3" t="n"/>
      <c r="W911" s="3" t="n"/>
      <c r="X911" s="3" t="n"/>
      <c r="Y911" s="3" t="n"/>
      <c r="Z911" s="3" t="n"/>
      <c r="AA911" s="3" t="n"/>
      <c r="AB911" s="3" t="n"/>
      <c r="AC911" s="3" t="n"/>
      <c r="AD911" s="3" t="n"/>
      <c r="AE911" s="3" t="n"/>
      <c r="AF911" s="3" t="n"/>
      <c r="AG911" s="3" t="n"/>
      <c r="AH911" s="3" t="n"/>
      <c r="AI911" s="3" t="n"/>
      <c r="AJ911" s="3" t="n"/>
      <c r="AK911" s="3" t="n"/>
      <c r="AL911" s="3" t="n"/>
      <c r="AM911" s="3" t="n"/>
      <c r="AN911" s="3" t="n"/>
      <c r="AO911" s="3" t="n"/>
      <c r="AP911" s="3" t="n"/>
      <c r="AQ911" s="3" t="n"/>
      <c r="AR911" s="3" t="n"/>
      <c r="AS911" s="2" t="n"/>
      <c r="AT911" s="2" t="n"/>
      <c r="AU911" s="2" t="n"/>
      <c r="AV911" s="2" t="n"/>
      <c r="AW911" s="2" t="n"/>
      <c r="AX911" s="2" t="n"/>
      <c r="AY911" s="2" t="n"/>
      <c r="AZ911" s="2" t="n"/>
      <c r="BA911" s="2" t="n"/>
      <c r="BB911" s="2" t="n"/>
      <c r="BC911" s="2" t="n"/>
      <c r="BD911" s="2" t="n"/>
      <c r="BE911" s="2" t="n"/>
      <c r="BF911" s="2" t="n"/>
      <c r="BG911" s="2" t="n"/>
      <c r="BH911" s="2" t="n"/>
      <c r="BI911" s="2" t="n"/>
      <c r="BJ911" s="2" t="n"/>
      <c r="BK911" s="2" t="n"/>
      <c r="BL911" s="2" t="n"/>
      <c r="BM911" s="2" t="n"/>
      <c r="BN911" s="2" t="n"/>
      <c r="BO911" s="2" t="n"/>
      <c r="BP911" s="2" t="n"/>
      <c r="BQ911" s="2" t="n"/>
      <c r="BR911" s="2" t="n"/>
      <c r="BS911" s="2" t="n"/>
      <c r="BT911" s="2" t="n"/>
      <c r="BU911" s="2" t="n"/>
      <c r="BV911" s="2" t="n"/>
      <c r="BW911" s="2" t="n"/>
      <c r="BX911" s="2" t="n"/>
      <c r="BY911" s="2" t="n"/>
      <c r="BZ911" s="2" t="n"/>
      <c r="CA911" s="2" t="n"/>
      <c r="CB911" s="2" t="n"/>
      <c r="CC911" s="2" t="n"/>
      <c r="CD911" s="2" t="n"/>
      <c r="CE911" s="2" t="n"/>
      <c r="CF911" s="2" t="n"/>
      <c r="CG911" s="2" t="n"/>
      <c r="CH911" s="2" t="n"/>
      <c r="CI911" s="2" t="n"/>
      <c r="CJ911" s="2" t="n"/>
      <c r="CK911" s="2" t="n"/>
      <c r="CL911" s="2" t="n"/>
      <c r="CM911" s="2" t="n"/>
      <c r="CN911" s="2" t="n"/>
      <c r="CO911" s="2" t="n"/>
      <c r="CP911" s="2" t="n"/>
      <c r="CQ911" s="2" t="n"/>
      <c r="CR911" s="2" t="n"/>
      <c r="CS911" s="2" t="n"/>
      <c r="CT911" s="2" t="n"/>
      <c r="CU911" s="2" t="n"/>
      <c r="CV911" s="2" t="n"/>
      <c r="CW911" s="2" t="n"/>
      <c r="CX911" s="2" t="n"/>
      <c r="CY911" s="2" t="n"/>
      <c r="CZ911" s="2" t="n"/>
      <c r="DA911" s="2" t="n"/>
      <c r="DB911" s="2" t="n"/>
      <c r="DC911" s="2" t="n"/>
      <c r="DD911" s="2" t="n"/>
      <c r="DE911" s="2" t="n"/>
      <c r="DF911" s="2" t="n"/>
      <c r="DG911" s="2" t="n"/>
      <c r="DH911" s="2" t="n"/>
      <c r="DI911" s="2" t="n"/>
      <c r="DJ911" s="2" t="n"/>
      <c r="DK911" s="2" t="n"/>
      <c r="DL911" s="2" t="n"/>
      <c r="DM911" s="2" t="n"/>
      <c r="DN911" s="2" t="n"/>
      <c r="DO911" s="2" t="n"/>
      <c r="DP911" s="2" t="n"/>
      <c r="DQ911" s="2" t="n"/>
      <c r="DR911" s="2" t="n"/>
      <c r="DS911" s="2" t="n"/>
      <c r="DT911" s="2" t="n"/>
      <c r="DU911" s="2" t="n"/>
      <c r="DV911" s="2" t="n"/>
      <c r="DW911" s="2" t="n"/>
      <c r="DX911" s="2" t="n"/>
      <c r="DY911" s="2" t="n"/>
      <c r="DZ911" s="2" t="n"/>
      <c r="EA911" s="2" t="n"/>
      <c r="EB911" s="2" t="n"/>
      <c r="EC911" s="2" t="n"/>
    </row>
    <row r="912" ht="6.75" customHeight="1" s="118">
      <c r="A912" s="2" t="n"/>
      <c r="B912" s="2" t="n"/>
      <c r="C912" s="3" t="n"/>
      <c r="D912" s="3" t="n"/>
      <c r="E912" s="3" t="n"/>
      <c r="F912" s="3" t="n"/>
      <c r="G912" s="3" t="n"/>
      <c r="H912" s="3" t="n"/>
      <c r="I912" s="3" t="n"/>
      <c r="J912" s="3" t="n"/>
      <c r="K912" s="3" t="n"/>
      <c r="L912" s="3" t="n"/>
      <c r="M912" s="3" t="n"/>
      <c r="N912" s="3" t="n"/>
      <c r="O912" s="3" t="n"/>
      <c r="P912" s="3" t="n"/>
      <c r="Q912" s="3" t="n"/>
      <c r="R912" s="3" t="n"/>
      <c r="S912" s="3" t="n"/>
      <c r="T912" s="3" t="n"/>
      <c r="U912" s="3" t="n"/>
      <c r="V912" s="3" t="n"/>
      <c r="W912" s="3" t="n"/>
      <c r="X912" s="3" t="n"/>
      <c r="Y912" s="3" t="n"/>
      <c r="Z912" s="3" t="n"/>
      <c r="AA912" s="3" t="n"/>
      <c r="AB912" s="3" t="n"/>
      <c r="AC912" s="3" t="n"/>
      <c r="AD912" s="3" t="n"/>
      <c r="AE912" s="3" t="n"/>
      <c r="AF912" s="3" t="n"/>
      <c r="AG912" s="3" t="n"/>
      <c r="AH912" s="3" t="n"/>
      <c r="AI912" s="3" t="n"/>
      <c r="AJ912" s="3" t="n"/>
      <c r="AK912" s="3" t="n"/>
      <c r="AL912" s="3" t="n"/>
      <c r="AM912" s="3" t="n"/>
      <c r="AN912" s="3" t="n"/>
      <c r="AO912" s="3" t="n"/>
      <c r="AP912" s="3" t="n"/>
      <c r="AQ912" s="3" t="n"/>
      <c r="AR912" s="3" t="n"/>
      <c r="AS912" s="2" t="n"/>
      <c r="AT912" s="2" t="n"/>
      <c r="AU912" s="2" t="n"/>
      <c r="AV912" s="2" t="n"/>
      <c r="AW912" s="2" t="n"/>
      <c r="AX912" s="2" t="n"/>
      <c r="AY912" s="2" t="n"/>
      <c r="AZ912" s="2" t="n"/>
      <c r="BA912" s="2" t="n"/>
      <c r="BB912" s="2" t="n"/>
      <c r="BC912" s="2" t="n"/>
      <c r="BD912" s="2" t="n"/>
      <c r="BE912" s="2" t="n"/>
      <c r="BF912" s="2" t="n"/>
      <c r="BG912" s="2" t="n"/>
      <c r="BH912" s="2" t="n"/>
      <c r="BI912" s="2" t="n"/>
      <c r="BJ912" s="2" t="n"/>
      <c r="BK912" s="2" t="n"/>
      <c r="BL912" s="2" t="n"/>
      <c r="BM912" s="2" t="n"/>
      <c r="BN912" s="2" t="n"/>
      <c r="BO912" s="2" t="n"/>
      <c r="BP912" s="2" t="n"/>
      <c r="BQ912" s="2" t="n"/>
      <c r="BR912" s="2" t="n"/>
      <c r="BS912" s="2" t="n"/>
      <c r="BT912" s="2" t="n"/>
      <c r="BU912" s="2" t="n"/>
      <c r="BV912" s="2" t="n"/>
      <c r="BW912" s="2" t="n"/>
      <c r="BX912" s="2" t="n"/>
      <c r="BY912" s="2" t="n"/>
      <c r="BZ912" s="2" t="n"/>
      <c r="CA912" s="2" t="n"/>
      <c r="CB912" s="2" t="n"/>
      <c r="CC912" s="2" t="n"/>
      <c r="CD912" s="2" t="n"/>
      <c r="CE912" s="2" t="n"/>
      <c r="CF912" s="2" t="n"/>
      <c r="CG912" s="2" t="n"/>
      <c r="CH912" s="2" t="n"/>
      <c r="CI912" s="2" t="n"/>
      <c r="CJ912" s="2" t="n"/>
      <c r="CK912" s="2" t="n"/>
      <c r="CL912" s="2" t="n"/>
      <c r="CM912" s="2" t="n"/>
      <c r="CN912" s="2" t="n"/>
      <c r="CO912" s="2" t="n"/>
      <c r="CP912" s="2" t="n"/>
      <c r="CQ912" s="2" t="n"/>
      <c r="CR912" s="2" t="n"/>
      <c r="CS912" s="2" t="n"/>
      <c r="CT912" s="2" t="n"/>
      <c r="CU912" s="2" t="n"/>
      <c r="CV912" s="2" t="n"/>
      <c r="CW912" s="2" t="n"/>
      <c r="CX912" s="2" t="n"/>
      <c r="CY912" s="2" t="n"/>
      <c r="CZ912" s="2" t="n"/>
      <c r="DA912" s="2" t="n"/>
      <c r="DB912" s="2" t="n"/>
      <c r="DC912" s="2" t="n"/>
      <c r="DD912" s="2" t="n"/>
      <c r="DE912" s="2" t="n"/>
      <c r="DF912" s="2" t="n"/>
      <c r="DG912" s="2" t="n"/>
      <c r="DH912" s="2" t="n"/>
      <c r="DI912" s="2" t="n"/>
      <c r="DJ912" s="2" t="n"/>
      <c r="DK912" s="2" t="n"/>
      <c r="DL912" s="2" t="n"/>
      <c r="DM912" s="2" t="n"/>
      <c r="DN912" s="2" t="n"/>
      <c r="DO912" s="2" t="n"/>
      <c r="DP912" s="2" t="n"/>
      <c r="DQ912" s="2" t="n"/>
      <c r="DR912" s="2" t="n"/>
      <c r="DS912" s="2" t="n"/>
      <c r="DT912" s="2" t="n"/>
      <c r="DU912" s="2" t="n"/>
      <c r="DV912" s="2" t="n"/>
      <c r="DW912" s="2" t="n"/>
      <c r="DX912" s="2" t="n"/>
      <c r="DY912" s="2" t="n"/>
      <c r="DZ912" s="2" t="n"/>
      <c r="EA912" s="2" t="n"/>
      <c r="EB912" s="2" t="n"/>
      <c r="EC912" s="2" t="n"/>
    </row>
    <row r="913" ht="6.75" customHeight="1" s="118">
      <c r="A913" s="2" t="n"/>
      <c r="B913" s="2" t="n"/>
      <c r="C913" s="3" t="n"/>
      <c r="D913" s="3" t="n"/>
      <c r="E913" s="3" t="n"/>
      <c r="F913" s="3" t="n"/>
      <c r="G913" s="3" t="n"/>
      <c r="H913" s="3" t="n"/>
      <c r="I913" s="3" t="n"/>
      <c r="J913" s="114" t="inlineStr">
        <is>
          <t xml:space="preserve">  履 　   歴　    書</t>
        </is>
      </c>
      <c r="AN913" s="3" t="n"/>
      <c r="AO913" s="3" t="n"/>
      <c r="AP913" s="3" t="n"/>
      <c r="AQ913" s="3" t="n"/>
      <c r="AR913" s="3" t="n"/>
      <c r="AS913" s="2" t="n"/>
      <c r="AT913" s="2" t="n"/>
      <c r="AU913" s="2" t="n"/>
      <c r="AV913" s="2" t="n"/>
      <c r="AW913" s="2" t="n"/>
      <c r="AX913" s="2" t="n"/>
      <c r="AY913" s="2" t="n"/>
      <c r="AZ913" s="2" t="n"/>
      <c r="BA913" s="2" t="n"/>
      <c r="BB913" s="2" t="n"/>
      <c r="BC913" s="2" t="n"/>
      <c r="BD913" s="2" t="n"/>
      <c r="BE913" s="2" t="n"/>
      <c r="BF913" s="2" t="n"/>
      <c r="BG913" s="2" t="n"/>
      <c r="BH913" s="2" t="n"/>
      <c r="BI913" s="2" t="n"/>
      <c r="BJ913" s="2" t="n"/>
      <c r="BK913" s="2" t="n"/>
      <c r="BL913" s="2" t="n"/>
      <c r="BM913" s="2" t="n"/>
      <c r="BN913" s="2" t="n"/>
      <c r="BO913" s="2" t="n"/>
      <c r="BP913" s="2" t="n"/>
      <c r="BQ913" s="2" t="n"/>
      <c r="BR913" s="2" t="n"/>
      <c r="BS913" s="2" t="n"/>
      <c r="BT913" s="2" t="n"/>
      <c r="BU913" s="2" t="n"/>
      <c r="BV913" s="2" t="n"/>
      <c r="BW913" s="2" t="n"/>
      <c r="BX913" s="2" t="n"/>
      <c r="BY913" s="2" t="n"/>
      <c r="BZ913" s="2" t="n"/>
      <c r="CA913" s="2" t="n"/>
      <c r="CB913" s="2" t="n"/>
      <c r="CC913" s="2" t="n"/>
      <c r="CD913" s="2" t="n"/>
      <c r="CE913" s="2" t="n"/>
      <c r="CF913" s="2" t="n"/>
      <c r="CG913" s="2" t="n"/>
      <c r="CH913" s="2" t="n"/>
      <c r="CI913" s="2" t="n"/>
      <c r="CJ913" s="2" t="n"/>
      <c r="CK913" s="2" t="n"/>
      <c r="CL913" s="2" t="n"/>
      <c r="CM913" s="2" t="n"/>
      <c r="CN913" s="2" t="n"/>
      <c r="CO913" s="2" t="n"/>
      <c r="CP913" s="2" t="n"/>
      <c r="CQ913" s="2" t="n"/>
      <c r="CR913" s="2" t="n"/>
      <c r="CS913" s="2" t="n"/>
      <c r="CT913" s="2" t="n"/>
      <c r="CU913" s="2" t="n"/>
      <c r="CV913" s="2" t="n"/>
      <c r="CW913" s="2" t="n"/>
      <c r="CX913" s="2" t="n"/>
      <c r="CY913" s="2" t="n"/>
      <c r="CZ913" s="2" t="n"/>
      <c r="DA913" s="2" t="n"/>
      <c r="DB913" s="2" t="n"/>
      <c r="DC913" s="2" t="n"/>
      <c r="DD913" s="2" t="n"/>
      <c r="DE913" s="2" t="n"/>
      <c r="DF913" s="2" t="n"/>
      <c r="DG913" s="2" t="n"/>
      <c r="DH913" s="2" t="n"/>
      <c r="DI913" s="2" t="n"/>
      <c r="DJ913" s="2" t="n"/>
      <c r="DK913" s="2" t="n"/>
      <c r="DL913" s="2" t="n"/>
      <c r="DM913" s="2" t="n"/>
      <c r="DN913" s="2" t="n"/>
      <c r="DO913" s="2" t="n"/>
      <c r="DP913" s="2" t="n"/>
      <c r="DQ913" s="2" t="n"/>
      <c r="DR913" s="2" t="n"/>
      <c r="DS913" s="2" t="n"/>
      <c r="DT913" s="2" t="n"/>
      <c r="DU913" s="2" t="n"/>
      <c r="DV913" s="2" t="n"/>
      <c r="DW913" s="2" t="n"/>
      <c r="DX913" s="2" t="n"/>
      <c r="DY913" s="2" t="n"/>
      <c r="DZ913" s="2" t="n"/>
      <c r="EA913" s="2" t="n"/>
      <c r="EB913" s="2" t="n"/>
      <c r="EC913" s="2" t="n"/>
    </row>
    <row r="914" ht="6.75" customHeight="1" s="118">
      <c r="A914" s="2" t="n"/>
      <c r="B914" s="2" t="n"/>
      <c r="C914" s="3" t="n"/>
      <c r="D914" s="3" t="n"/>
      <c r="E914" s="3" t="n"/>
      <c r="F914" s="3" t="n"/>
      <c r="G914" s="3" t="n"/>
      <c r="H914" s="3" t="n"/>
      <c r="I914" s="3" t="n"/>
      <c r="AN914" s="3" t="n"/>
      <c r="AO914" s="3" t="n"/>
      <c r="AP914" s="3" t="n"/>
      <c r="AQ914" s="3" t="n"/>
      <c r="AR914" s="3" t="n"/>
      <c r="AS914" s="2" t="n"/>
      <c r="AT914" s="2" t="n"/>
      <c r="AU914" s="2" t="n"/>
      <c r="AV914" s="2" t="n"/>
      <c r="AW914" s="2" t="n"/>
      <c r="AX914" s="2" t="n"/>
      <c r="AY914" s="2" t="n"/>
      <c r="AZ914" s="2" t="n"/>
      <c r="BA914" s="2" t="n"/>
      <c r="BB914" s="2" t="n"/>
      <c r="BC914" s="2" t="n"/>
      <c r="BD914" s="2" t="n"/>
      <c r="BE914" s="2" t="n"/>
      <c r="BF914" s="2" t="n"/>
      <c r="BG914" s="2" t="n"/>
      <c r="BH914" s="2" t="n"/>
      <c r="BI914" s="2" t="n"/>
      <c r="BJ914" s="2" t="n"/>
      <c r="BK914" s="2" t="n"/>
      <c r="BL914" s="2" t="n"/>
      <c r="BM914" s="2" t="n"/>
      <c r="BN914" s="2" t="n"/>
      <c r="BO914" s="2" t="n"/>
      <c r="BP914" s="2" t="n"/>
      <c r="BQ914" s="2" t="n"/>
      <c r="BR914" s="2" t="n"/>
      <c r="BS914" s="2" t="n"/>
      <c r="BT914" s="2" t="n"/>
      <c r="BU914" s="2" t="n"/>
      <c r="BV914" s="2" t="n"/>
      <c r="BW914" s="2" t="n"/>
      <c r="BX914" s="2" t="n"/>
      <c r="BY914" s="2" t="n"/>
      <c r="BZ914" s="2" t="n"/>
      <c r="CA914" s="2" t="n"/>
      <c r="CB914" s="2" t="n"/>
      <c r="CC914" s="2" t="n"/>
      <c r="CD914" s="2" t="n"/>
      <c r="CE914" s="2" t="n"/>
      <c r="CF914" s="2" t="n"/>
      <c r="CG914" s="2" t="n"/>
      <c r="CH914" s="2" t="n"/>
      <c r="CI914" s="2" t="n"/>
      <c r="CJ914" s="2" t="n"/>
      <c r="CK914" s="2" t="n"/>
      <c r="CL914" s="2" t="n"/>
      <c r="CM914" s="2" t="n"/>
      <c r="CN914" s="2" t="n"/>
      <c r="CO914" s="2" t="n"/>
      <c r="CP914" s="2" t="n"/>
      <c r="CQ914" s="2" t="n"/>
      <c r="CR914" s="2" t="n"/>
      <c r="CS914" s="2" t="n"/>
      <c r="CT914" s="2" t="n"/>
      <c r="CU914" s="2" t="n"/>
      <c r="CV914" s="2" t="n"/>
      <c r="CW914" s="2" t="n"/>
      <c r="CX914" s="2" t="n"/>
      <c r="CY914" s="2" t="n"/>
      <c r="CZ914" s="2" t="n"/>
      <c r="DA914" s="2" t="n"/>
      <c r="DB914" s="2" t="n"/>
      <c r="DC914" s="2" t="n"/>
      <c r="DD914" s="2" t="n"/>
      <c r="DE914" s="2" t="n"/>
      <c r="DF914" s="2" t="n"/>
      <c r="DG914" s="2" t="n"/>
      <c r="DH914" s="2" t="n"/>
      <c r="DI914" s="2" t="n"/>
      <c r="DJ914" s="2" t="n"/>
      <c r="DK914" s="2" t="n"/>
      <c r="DL914" s="2" t="n"/>
      <c r="DM914" s="2" t="n"/>
      <c r="DN914" s="2" t="n"/>
      <c r="DO914" s="2" t="n"/>
      <c r="DP914" s="2" t="n"/>
      <c r="DQ914" s="2" t="n"/>
      <c r="DR914" s="2" t="n"/>
      <c r="DS914" s="2" t="n"/>
      <c r="DT914" s="2" t="n"/>
      <c r="DU914" s="2" t="n"/>
      <c r="DV914" s="2" t="n"/>
      <c r="DW914" s="2" t="n"/>
      <c r="DX914" s="2" t="n"/>
      <c r="DY914" s="2" t="n"/>
      <c r="DZ914" s="2" t="n"/>
      <c r="EA914" s="2" t="n"/>
      <c r="EB914" s="2" t="n"/>
      <c r="EC914" s="2" t="n"/>
    </row>
    <row r="915" ht="4.5" customHeight="1" s="118">
      <c r="A915" s="2" t="n"/>
      <c r="B915" s="2" t="n"/>
      <c r="C915" s="2" t="n"/>
      <c r="D915" s="2" t="n"/>
      <c r="E915" s="2" t="n"/>
      <c r="F915" s="2" t="n"/>
      <c r="G915" s="2" t="n"/>
      <c r="H915" s="2" t="n"/>
      <c r="I915" s="2" t="n"/>
      <c r="AN915" s="3" t="n"/>
      <c r="AO915" s="2" t="n"/>
      <c r="AP915" s="2" t="n"/>
      <c r="AQ915" s="2" t="n"/>
      <c r="AR915" s="2" t="n"/>
      <c r="AS915" s="2" t="n"/>
      <c r="AT915" s="2" t="n"/>
      <c r="AU915" s="2" t="n"/>
      <c r="AV915" s="4" t="n"/>
      <c r="AW915" s="5" t="n"/>
      <c r="AX915" s="5" t="n"/>
      <c r="AY915" s="5" t="n"/>
      <c r="AZ915" s="5" t="n"/>
      <c r="BA915" s="5" t="n"/>
      <c r="BB915" s="5" t="n"/>
      <c r="BC915" s="5" t="n"/>
      <c r="BD915" s="5" t="n"/>
      <c r="BE915" s="5" t="n"/>
      <c r="BF915" s="5" t="n"/>
      <c r="BG915" s="5" t="n"/>
      <c r="BH915" s="5" t="n"/>
      <c r="BI915" s="6" t="n"/>
      <c r="BJ915" s="7" t="n"/>
      <c r="BK915" s="2" t="n"/>
      <c r="BL915" s="2" t="n"/>
      <c r="BM915" s="2" t="n"/>
      <c r="BN915" s="2" t="n"/>
      <c r="BO915" s="2" t="n"/>
      <c r="BP915" s="139" t="inlineStr">
        <is>
          <t xml:space="preserve">資 　格  等      </t>
        </is>
      </c>
      <c r="BQ915" s="140" t="n"/>
      <c r="BR915" s="140" t="n"/>
      <c r="BS915" s="140" t="n"/>
      <c r="BT915" s="140" t="n"/>
      <c r="BU915" s="140" t="n"/>
      <c r="BV915" s="141" t="n"/>
      <c r="BW915" s="142" t="inlineStr">
        <is>
          <t>取  得  年  月</t>
        </is>
      </c>
      <c r="BX915" s="140" t="n"/>
      <c r="BY915" s="140" t="n"/>
      <c r="BZ915" s="140" t="n"/>
      <c r="CA915" s="140" t="n"/>
      <c r="CB915" s="140" t="n"/>
      <c r="CC915" s="140" t="n"/>
      <c r="CD915" s="140" t="n"/>
      <c r="CE915" s="140" t="n"/>
      <c r="CF915" s="140" t="n"/>
      <c r="CG915" s="141" t="n"/>
      <c r="CH915" s="142" t="inlineStr">
        <is>
          <t>資       格       等       の       名       称</t>
        </is>
      </c>
      <c r="CI915" s="140" t="n"/>
      <c r="CJ915" s="140" t="n"/>
      <c r="CK915" s="140" t="n"/>
      <c r="CL915" s="140" t="n"/>
      <c r="CM915" s="140" t="n"/>
      <c r="CN915" s="140" t="n"/>
      <c r="CO915" s="140" t="n"/>
      <c r="CP915" s="140" t="n"/>
      <c r="CQ915" s="140" t="n"/>
      <c r="CR915" s="140" t="n"/>
      <c r="CS915" s="140" t="n"/>
      <c r="CT915" s="140" t="n"/>
      <c r="CU915" s="140" t="n"/>
      <c r="CV915" s="140" t="n"/>
      <c r="CW915" s="140" t="n"/>
      <c r="CX915" s="140" t="n"/>
      <c r="CY915" s="140" t="n"/>
      <c r="CZ915" s="140" t="n"/>
      <c r="DA915" s="140" t="n"/>
      <c r="DB915" s="140" t="n"/>
      <c r="DC915" s="140" t="n"/>
      <c r="DD915" s="140" t="n"/>
      <c r="DE915" s="140" t="n"/>
      <c r="DF915" s="140" t="n"/>
      <c r="DG915" s="140" t="n"/>
      <c r="DH915" s="140" t="n"/>
      <c r="DI915" s="140" t="n"/>
      <c r="DJ915" s="140" t="n"/>
      <c r="DK915" s="140" t="n"/>
      <c r="DL915" s="140" t="n"/>
      <c r="DM915" s="140" t="n"/>
      <c r="DN915" s="140" t="n"/>
      <c r="DO915" s="140" t="n"/>
      <c r="DP915" s="140" t="n"/>
      <c r="DQ915" s="140" t="n"/>
      <c r="DR915" s="140" t="n"/>
      <c r="DS915" s="140" t="n"/>
      <c r="DT915" s="140" t="n"/>
      <c r="DU915" s="141" t="n"/>
      <c r="DV915" s="2" t="n"/>
      <c r="DW915" s="2" t="n"/>
      <c r="DX915" s="2" t="n"/>
      <c r="DY915" s="2" t="n"/>
      <c r="DZ915" s="2" t="n"/>
      <c r="EA915" s="2" t="n"/>
      <c r="EB915" s="2" t="n"/>
      <c r="EC915" s="2" t="n"/>
    </row>
    <row r="916" ht="6.75" customHeight="1" s="118">
      <c r="A916" s="2" t="n"/>
      <c r="B916" s="2" t="n"/>
      <c r="C916" s="2" t="n"/>
      <c r="D916" s="2" t="n"/>
      <c r="E916" s="2" t="n"/>
      <c r="F916" s="2" t="n"/>
      <c r="G916" s="2" t="n"/>
      <c r="H916" s="2" t="n"/>
      <c r="I916" s="2" t="n"/>
      <c r="AN916" s="3" t="n"/>
      <c r="AO916" s="2" t="n"/>
      <c r="AP916" s="2" t="n"/>
      <c r="AQ916" s="2" t="n"/>
      <c r="AR916" s="2" t="n"/>
      <c r="AS916" s="2" t="n"/>
      <c r="AT916" s="2" t="n"/>
      <c r="AU916" s="2" t="n"/>
      <c r="AV916" s="7" t="n"/>
      <c r="AW916" s="2" t="n"/>
      <c r="AX916" s="2" t="n"/>
      <c r="AY916" s="2" t="n"/>
      <c r="AZ916" s="2" t="n"/>
      <c r="BA916" s="2" t="n"/>
      <c r="BB916" s="2" t="n"/>
      <c r="BC916" s="2" t="n"/>
      <c r="BD916" s="2" t="n"/>
      <c r="BE916" s="2" t="n"/>
      <c r="BF916" s="2" t="n"/>
      <c r="BG916" s="2" t="n"/>
      <c r="BH916" s="2" t="n"/>
      <c r="BI916" s="8" t="n"/>
      <c r="BJ916" s="7" t="n"/>
      <c r="BK916" s="2" t="n"/>
      <c r="BL916" s="2" t="n"/>
      <c r="BM916" s="2" t="n"/>
      <c r="BN916" s="2" t="n"/>
      <c r="BO916" s="2" t="n"/>
      <c r="BP916" s="143" t="n"/>
      <c r="BV916" s="144" t="n"/>
      <c r="BW916" s="143" t="n"/>
      <c r="CG916" s="144" t="n"/>
      <c r="CH916" s="143" t="n"/>
      <c r="DU916" s="144" t="n"/>
      <c r="DV916" s="2" t="n"/>
      <c r="DW916" s="2" t="n"/>
      <c r="DX916" s="2" t="n"/>
      <c r="DY916" s="2" t="n"/>
      <c r="DZ916" s="2" t="n"/>
      <c r="EA916" s="2" t="n"/>
      <c r="EB916" s="2" t="n"/>
      <c r="EC916" s="2" t="n"/>
    </row>
    <row r="917" ht="6.75" customHeight="1" s="118">
      <c r="A917" s="2" t="n"/>
      <c r="B917" s="2" t="n"/>
      <c r="C917" s="2" t="n"/>
      <c r="D917" s="2" t="n"/>
      <c r="E917" s="2" t="n"/>
      <c r="F917" s="2" t="n"/>
      <c r="G917" s="2" t="n"/>
      <c r="H917" s="2" t="n"/>
      <c r="I917" s="2" t="n"/>
      <c r="J917" s="2" t="n"/>
      <c r="K917" s="2" t="n"/>
      <c r="L917" s="2" t="n"/>
      <c r="M917" s="2" t="n"/>
      <c r="N917" s="3" t="n"/>
      <c r="O917" s="3" t="n"/>
      <c r="P917" s="3" t="n"/>
      <c r="Q917" s="3" t="n"/>
      <c r="R917" s="3" t="n"/>
      <c r="S917" s="3" t="n"/>
      <c r="T917" s="3" t="n"/>
      <c r="U917" s="3" t="n"/>
      <c r="V917" s="3" t="n"/>
      <c r="W917" s="3" t="n"/>
      <c r="X917" s="3" t="n"/>
      <c r="Y917" s="3" t="n"/>
      <c r="Z917" s="3" t="n"/>
      <c r="AA917" s="3" t="n"/>
      <c r="AB917" s="3" t="n"/>
      <c r="AC917" s="3" t="n"/>
      <c r="AD917" s="3" t="n"/>
      <c r="AE917" s="3" t="n"/>
      <c r="AF917" s="3" t="n"/>
      <c r="AG917" s="3" t="n"/>
      <c r="AH917" s="3" t="n"/>
      <c r="AI917" s="3" t="n"/>
      <c r="AJ917" s="3" t="n"/>
      <c r="AK917" s="3" t="n"/>
      <c r="AL917" s="3" t="n"/>
      <c r="AM917" s="3" t="n"/>
      <c r="AN917" s="2" t="n"/>
      <c r="AO917" s="2" t="n"/>
      <c r="AP917" s="2" t="n"/>
      <c r="AQ917" s="2" t="n"/>
      <c r="AR917" s="2" t="n"/>
      <c r="AS917" s="2" t="n"/>
      <c r="AT917" s="2" t="n"/>
      <c r="AU917" s="2" t="n"/>
      <c r="AV917" s="7" t="n"/>
      <c r="AW917" s="2" t="n"/>
      <c r="AX917" s="2" t="n"/>
      <c r="AY917" s="2" t="n"/>
      <c r="AZ917" s="2" t="n"/>
      <c r="BA917" s="2" t="n"/>
      <c r="BB917" s="2" t="n"/>
      <c r="BC917" s="2" t="n"/>
      <c r="BD917" s="2" t="n"/>
      <c r="BE917" s="2" t="n"/>
      <c r="BF917" s="2" t="n"/>
      <c r="BG917" s="2" t="n"/>
      <c r="BH917" s="2" t="n"/>
      <c r="BI917" s="8" t="n"/>
      <c r="BJ917" s="7" t="n"/>
      <c r="BK917" s="2" t="n"/>
      <c r="BL917" s="2" t="n"/>
      <c r="BM917" s="2" t="n"/>
      <c r="BN917" s="2" t="n"/>
      <c r="BO917" s="2" t="n"/>
      <c r="BP917" s="143" t="n"/>
      <c r="BV917" s="144" t="n"/>
      <c r="BW917" s="143" t="n"/>
      <c r="CG917" s="144" t="n"/>
      <c r="CH917" s="143" t="n"/>
      <c r="DU917" s="144" t="n"/>
      <c r="DV917" s="2" t="n"/>
      <c r="DW917" s="2" t="n"/>
      <c r="DX917" s="2" t="n"/>
      <c r="DY917" s="2" t="n"/>
      <c r="DZ917" s="2" t="n"/>
      <c r="EA917" s="2" t="n"/>
      <c r="EB917" s="2" t="n"/>
      <c r="EC917" s="2" t="n"/>
    </row>
    <row r="918" ht="6.75" customHeight="1" s="1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95" t="inlineStr">
        <is>
          <t>令和</t>
        </is>
      </c>
      <c r="AD918" s="145">
        <f>IF(N(設定!$B$3)=0,"",YEAR(設定!$B$3)-2018)</f>
        <v/>
      </c>
      <c r="AG918" s="95" t="inlineStr">
        <is>
          <t>年</t>
        </is>
      </c>
      <c r="AI918" s="145">
        <f>IF(N(設定!$B$3)=0,"",MONTH(設定!$B$3))</f>
        <v/>
      </c>
      <c r="AL918" s="95" t="inlineStr">
        <is>
          <t>月</t>
        </is>
      </c>
      <c r="AN918" s="145">
        <f>IF(N(設定!$B$3)=0,"",DAY(設定!$B$3))</f>
        <v/>
      </c>
      <c r="AP918" s="95" t="inlineStr">
        <is>
          <t>日現在</t>
        </is>
      </c>
      <c r="AU918" s="12" t="n"/>
      <c r="AV918" s="7" t="n"/>
      <c r="AW918" s="2" t="n"/>
      <c r="AX918" s="2" t="n"/>
      <c r="AY918" s="2" t="n"/>
      <c r="AZ918" s="2" t="n"/>
      <c r="BA918" s="2" t="n"/>
      <c r="BB918" s="2" t="n"/>
      <c r="BC918" s="2" t="n"/>
      <c r="BD918" s="2" t="n"/>
      <c r="BE918" s="2" t="n"/>
      <c r="BF918" s="2" t="n"/>
      <c r="BG918" s="2" t="n"/>
      <c r="BH918" s="2" t="n"/>
      <c r="BI918" s="8" t="n"/>
      <c r="BJ918" s="7" t="n"/>
      <c r="BK918" s="2" t="n"/>
      <c r="BL918" s="2" t="n"/>
      <c r="BM918" s="2" t="n"/>
      <c r="BN918" s="2" t="n"/>
      <c r="BO918" s="2" t="n"/>
      <c r="BP918" s="143" t="n"/>
      <c r="BV918" s="144" t="n"/>
      <c r="BW918" s="146" t="n"/>
      <c r="BX918" s="147" t="n"/>
      <c r="BY918" s="147" t="n"/>
      <c r="BZ918" s="147" t="n"/>
      <c r="CA918" s="147" t="n"/>
      <c r="CB918" s="147" t="n"/>
      <c r="CC918" s="147" t="n"/>
      <c r="CD918" s="147" t="n"/>
      <c r="CE918" s="147" t="n"/>
      <c r="CF918" s="147" t="n"/>
      <c r="CG918" s="148" t="n"/>
      <c r="CH918" s="146" t="n"/>
      <c r="CI918" s="147" t="n"/>
      <c r="CJ918" s="147" t="n"/>
      <c r="CK918" s="147" t="n"/>
      <c r="CL918" s="147" t="n"/>
      <c r="CM918" s="147" t="n"/>
      <c r="CN918" s="147" t="n"/>
      <c r="CO918" s="147" t="n"/>
      <c r="CP918" s="147" t="n"/>
      <c r="CQ918" s="147" t="n"/>
      <c r="CR918" s="147" t="n"/>
      <c r="CS918" s="147" t="n"/>
      <c r="CT918" s="147" t="n"/>
      <c r="CU918" s="147" t="n"/>
      <c r="CV918" s="147" t="n"/>
      <c r="CW918" s="147" t="n"/>
      <c r="CX918" s="147" t="n"/>
      <c r="CY918" s="147" t="n"/>
      <c r="CZ918" s="147" t="n"/>
      <c r="DA918" s="147" t="n"/>
      <c r="DB918" s="147" t="n"/>
      <c r="DC918" s="147" t="n"/>
      <c r="DD918" s="147" t="n"/>
      <c r="DE918" s="147" t="n"/>
      <c r="DF918" s="147" t="n"/>
      <c r="DG918" s="147" t="n"/>
      <c r="DH918" s="147" t="n"/>
      <c r="DI918" s="147" t="n"/>
      <c r="DJ918" s="147" t="n"/>
      <c r="DK918" s="147" t="n"/>
      <c r="DL918" s="147" t="n"/>
      <c r="DM918" s="147" t="n"/>
      <c r="DN918" s="147" t="n"/>
      <c r="DO918" s="147" t="n"/>
      <c r="DP918" s="147" t="n"/>
      <c r="DQ918" s="147" t="n"/>
      <c r="DR918" s="147" t="n"/>
      <c r="DS918" s="147" t="n"/>
      <c r="DT918" s="147" t="n"/>
      <c r="DU918" s="148" t="n"/>
      <c r="DV918" s="2" t="n"/>
      <c r="DW918" s="2" t="n"/>
      <c r="DX918" s="2" t="n"/>
      <c r="DY918" s="2" t="n"/>
      <c r="DZ918" s="2" t="n"/>
      <c r="EA918" s="2" t="n"/>
      <c r="EB918" s="2" t="n"/>
      <c r="EC918" s="2" t="n"/>
    </row>
    <row r="919" ht="6.75" customHeight="1" s="118">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AU919" s="12" t="n"/>
      <c r="AV919" s="7" t="n"/>
      <c r="AW919" s="48" t="inlineStr">
        <is>
          <t>写真をはる位置</t>
        </is>
      </c>
      <c r="BI919" s="8" t="n"/>
      <c r="BJ919" s="7" t="n"/>
      <c r="BK919" s="2" t="n"/>
      <c r="BL919" s="2" t="n"/>
      <c r="BM919" s="2" t="n"/>
      <c r="BN919" s="2" t="n"/>
      <c r="BO919" s="2" t="n"/>
      <c r="BP919" s="143" t="n"/>
      <c r="BV919" s="144" t="n"/>
      <c r="BW919" s="149">
        <f>計算!$O$13</f>
        <v/>
      </c>
      <c r="CG919" s="144" t="n"/>
      <c r="CH919" s="150">
        <f>計算!$P$13</f>
        <v/>
      </c>
      <c r="DU919" s="144" t="n"/>
      <c r="DV919" s="2" t="n"/>
      <c r="DW919" s="2" t="n"/>
      <c r="DX919" s="2" t="n"/>
      <c r="DY919" s="2" t="n"/>
      <c r="DZ919" s="2" t="n"/>
      <c r="EA919" s="2" t="n"/>
      <c r="EB919" s="2" t="n"/>
      <c r="EC919" s="2" t="n"/>
    </row>
    <row r="920" ht="6.75" customHeight="1" s="118">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147" t="n"/>
      <c r="AA920" s="147" t="n"/>
      <c r="AB920" s="147" t="n"/>
      <c r="AC920" s="147" t="n"/>
      <c r="AD920" s="147" t="n"/>
      <c r="AE920" s="147" t="n"/>
      <c r="AF920" s="147" t="n"/>
      <c r="AG920" s="147" t="n"/>
      <c r="AH920" s="147" t="n"/>
      <c r="AI920" s="147" t="n"/>
      <c r="AJ920" s="147" t="n"/>
      <c r="AK920" s="147" t="n"/>
      <c r="AL920" s="147" t="n"/>
      <c r="AM920" s="147" t="n"/>
      <c r="AN920" s="147" t="n"/>
      <c r="AO920" s="147" t="n"/>
      <c r="AP920" s="147" t="n"/>
      <c r="AQ920" s="147" t="n"/>
      <c r="AR920" s="147" t="n"/>
      <c r="AS920" s="147" t="n"/>
      <c r="AT920" s="147" t="n"/>
      <c r="AU920" s="12" t="n"/>
      <c r="AV920" s="7" t="n"/>
      <c r="BI920" s="8" t="n"/>
      <c r="BJ920" s="7" t="n"/>
      <c r="BK920" s="2" t="n"/>
      <c r="BL920" s="2" t="n"/>
      <c r="BM920" s="2" t="n"/>
      <c r="BN920" s="2" t="n"/>
      <c r="BO920" s="2" t="n"/>
      <c r="BP920" s="143" t="n"/>
      <c r="BV920" s="144" t="n"/>
      <c r="BW920" s="143" t="n"/>
      <c r="CG920" s="144" t="n"/>
      <c r="DU920" s="144" t="n"/>
      <c r="DV920" s="2" t="n"/>
      <c r="DW920" s="2" t="n"/>
      <c r="DX920" s="2" t="n"/>
      <c r="DY920" s="2" t="n"/>
      <c r="DZ920" s="2" t="n"/>
      <c r="EA920" s="2" t="n"/>
      <c r="EB920" s="2" t="n"/>
      <c r="EC920" s="2" t="n"/>
    </row>
    <row r="921" ht="6.75" customHeight="1" s="118">
      <c r="A921" s="2" t="n"/>
      <c r="B921" s="2" t="n"/>
      <c r="C921" s="2" t="n"/>
      <c r="D921" s="2" t="n"/>
      <c r="E921" s="142" t="inlineStr">
        <is>
          <t>ふ り が な</t>
        </is>
      </c>
      <c r="F921" s="140" t="n"/>
      <c r="G921" s="140" t="n"/>
      <c r="H921" s="140" t="n"/>
      <c r="I921" s="140" t="n"/>
      <c r="J921" s="140" t="n"/>
      <c r="K921" s="141" t="n"/>
      <c r="L921" s="151">
        <f>計算!$C$13</f>
        <v/>
      </c>
      <c r="M921" s="140" t="n"/>
      <c r="N921" s="140" t="n"/>
      <c r="O921" s="140" t="n"/>
      <c r="P921" s="140" t="n"/>
      <c r="Q921" s="140" t="n"/>
      <c r="R921" s="140" t="n"/>
      <c r="S921" s="140" t="n"/>
      <c r="T921" s="140" t="n"/>
      <c r="U921" s="140" t="n"/>
      <c r="V921" s="140" t="n"/>
      <c r="W921" s="140" t="n"/>
      <c r="X921" s="140" t="n"/>
      <c r="Y921" s="140" t="n"/>
      <c r="Z921" s="140" t="n"/>
      <c r="AA921" s="140" t="n"/>
      <c r="AB921" s="140" t="n"/>
      <c r="AC921" s="140" t="n"/>
      <c r="AD921" s="140" t="n"/>
      <c r="AE921" s="140" t="n"/>
      <c r="AF921" s="140" t="n"/>
      <c r="AG921" s="140" t="n"/>
      <c r="AH921" s="140" t="n"/>
      <c r="AI921" s="140" t="n"/>
      <c r="AJ921" s="140" t="n"/>
      <c r="AK921" s="140" t="n"/>
      <c r="AL921" s="140" t="n"/>
      <c r="AM921" s="140" t="n"/>
      <c r="AN921" s="140" t="n"/>
      <c r="AO921" s="140" t="n"/>
      <c r="AP921" s="140" t="n"/>
      <c r="AQ921" s="140" t="n"/>
      <c r="AR921" s="140" t="n"/>
      <c r="AS921" s="140" t="n"/>
      <c r="AT921" s="141" t="n"/>
      <c r="AU921" s="8" t="n"/>
      <c r="AV921" s="7" t="n"/>
      <c r="AW921" s="2" t="n"/>
      <c r="AX921" s="2" t="n"/>
      <c r="AY921" s="2" t="n"/>
      <c r="AZ921" s="2" t="n"/>
      <c r="BA921" s="2" t="n"/>
      <c r="BB921" s="2" t="n"/>
      <c r="BC921" s="2" t="n"/>
      <c r="BD921" s="2" t="n"/>
      <c r="BE921" s="2" t="n"/>
      <c r="BF921" s="2" t="n"/>
      <c r="BG921" s="2" t="n"/>
      <c r="BH921" s="2" t="n"/>
      <c r="BI921" s="8" t="n"/>
      <c r="BJ921" s="7" t="n"/>
      <c r="BK921" s="2" t="n"/>
      <c r="BL921" s="2" t="n"/>
      <c r="BM921" s="2" t="n"/>
      <c r="BN921" s="2" t="n"/>
      <c r="BO921" s="2" t="n"/>
      <c r="BP921" s="143" t="n"/>
      <c r="BV921" s="144" t="n"/>
      <c r="BW921" s="143" t="n"/>
      <c r="CG921" s="144" t="n"/>
      <c r="DU921" s="144" t="n"/>
      <c r="DV921" s="2" t="n"/>
      <c r="DW921" s="2" t="n"/>
      <c r="DX921" s="2" t="n"/>
      <c r="DY921" s="2" t="n"/>
      <c r="DZ921" s="2" t="n"/>
      <c r="EA921" s="2" t="n"/>
      <c r="EB921" s="2" t="n"/>
      <c r="EC921" s="2" t="n"/>
    </row>
    <row r="922" ht="6.75" customHeight="1" s="118">
      <c r="A922" s="2" t="n"/>
      <c r="B922" s="2" t="n"/>
      <c r="C922" s="2" t="n"/>
      <c r="D922" s="2" t="n"/>
      <c r="E922" s="143" t="n"/>
      <c r="K922" s="144" t="n"/>
      <c r="AT922" s="144" t="n"/>
      <c r="AU922" s="8" t="n"/>
      <c r="AV922" s="7" t="n"/>
      <c r="AW922" s="2" t="n"/>
      <c r="AX922" s="2" t="n"/>
      <c r="AY922" s="2" t="n"/>
      <c r="AZ922" s="2" t="n"/>
      <c r="BA922" s="2" t="n"/>
      <c r="BB922" s="2" t="n"/>
      <c r="BC922" s="2" t="n"/>
      <c r="BD922" s="2" t="n"/>
      <c r="BE922" s="2" t="n"/>
      <c r="BF922" s="2" t="n"/>
      <c r="BG922" s="2" t="n"/>
      <c r="BH922" s="2" t="n"/>
      <c r="BI922" s="8" t="n"/>
      <c r="BJ922" s="7" t="n"/>
      <c r="BK922" s="2" t="n"/>
      <c r="BL922" s="2" t="n"/>
      <c r="BM922" s="2" t="n"/>
      <c r="BN922" s="2" t="n"/>
      <c r="BO922" s="2" t="n"/>
      <c r="BP922" s="143" t="n"/>
      <c r="BV922" s="144" t="n"/>
      <c r="BW922" s="143" t="n"/>
      <c r="CG922" s="144" t="n"/>
      <c r="DU922" s="144" t="n"/>
      <c r="DV922" s="2" t="n"/>
      <c r="DW922" s="2" t="n"/>
      <c r="DX922" s="2" t="n"/>
      <c r="DY922" s="2" t="n"/>
      <c r="DZ922" s="2" t="n"/>
      <c r="EA922" s="2" t="n"/>
      <c r="EB922" s="2" t="n"/>
      <c r="EC922" s="2" t="n"/>
    </row>
    <row r="923" ht="6.75" customHeight="1" s="118">
      <c r="A923" s="2" t="n"/>
      <c r="B923" s="2" t="n"/>
      <c r="C923" s="2" t="n"/>
      <c r="D923" s="2" t="n"/>
      <c r="E923" s="143" t="n"/>
      <c r="K923" s="144" t="n"/>
      <c r="AT923" s="144" t="n"/>
      <c r="AU923" s="8" t="n"/>
      <c r="AV923" s="7" t="n"/>
      <c r="AW923" s="2" t="n"/>
      <c r="AX923" s="2" t="n"/>
      <c r="AY923" s="2" t="n"/>
      <c r="AZ923" s="2" t="n"/>
      <c r="BA923" s="2" t="n"/>
      <c r="BB923" s="2" t="n"/>
      <c r="BC923" s="2" t="n"/>
      <c r="BD923" s="2" t="n"/>
      <c r="BE923" s="2" t="n"/>
      <c r="BF923" s="2" t="n"/>
      <c r="BG923" s="2" t="n"/>
      <c r="BH923" s="2" t="n"/>
      <c r="BI923" s="8" t="n"/>
      <c r="BJ923" s="7" t="n"/>
      <c r="BK923" s="2" t="n"/>
      <c r="BL923" s="2" t="n"/>
      <c r="BM923" s="2" t="n"/>
      <c r="BN923" s="2" t="n"/>
      <c r="BO923" s="2" t="n"/>
      <c r="BP923" s="143" t="n"/>
      <c r="BV923" s="144" t="n"/>
      <c r="BW923" s="149">
        <f>計算!$Q$13</f>
        <v/>
      </c>
      <c r="CG923" s="144" t="n"/>
      <c r="CH923" s="150">
        <f>計算!$R$13</f>
        <v/>
      </c>
      <c r="DU923" s="144" t="n"/>
      <c r="DV923" s="2" t="n"/>
      <c r="DW923" s="2" t="n"/>
      <c r="DX923" s="2" t="n"/>
      <c r="DY923" s="2" t="n"/>
      <c r="DZ923" s="2" t="n"/>
      <c r="EA923" s="2" t="n"/>
      <c r="EB923" s="2" t="n"/>
      <c r="EC923" s="2" t="n"/>
    </row>
    <row r="924" ht="6.75" customHeight="1" s="118">
      <c r="A924" s="2" t="n"/>
      <c r="B924" s="2" t="n"/>
      <c r="C924" s="2" t="n"/>
      <c r="D924" s="2" t="n"/>
      <c r="E924" s="146" t="n"/>
      <c r="F924" s="147" t="n"/>
      <c r="G924" s="147" t="n"/>
      <c r="H924" s="147" t="n"/>
      <c r="I924" s="147" t="n"/>
      <c r="J924" s="147" t="n"/>
      <c r="K924" s="148" t="n"/>
      <c r="L924" s="147" t="n"/>
      <c r="M924" s="147" t="n"/>
      <c r="N924" s="147" t="n"/>
      <c r="O924" s="147" t="n"/>
      <c r="P924" s="147" t="n"/>
      <c r="Q924" s="147" t="n"/>
      <c r="R924" s="147" t="n"/>
      <c r="S924" s="147" t="n"/>
      <c r="T924" s="147" t="n"/>
      <c r="U924" s="147" t="n"/>
      <c r="V924" s="147" t="n"/>
      <c r="W924" s="147" t="n"/>
      <c r="X924" s="147" t="n"/>
      <c r="Y924" s="147" t="n"/>
      <c r="Z924" s="147" t="n"/>
      <c r="AA924" s="147" t="n"/>
      <c r="AB924" s="147" t="n"/>
      <c r="AC924" s="147" t="n"/>
      <c r="AD924" s="147" t="n"/>
      <c r="AE924" s="147" t="n"/>
      <c r="AF924" s="147" t="n"/>
      <c r="AG924" s="147" t="n"/>
      <c r="AH924" s="147" t="n"/>
      <c r="AI924" s="147" t="n"/>
      <c r="AJ924" s="147" t="n"/>
      <c r="AK924" s="147" t="n"/>
      <c r="AL924" s="147" t="n"/>
      <c r="AM924" s="147" t="n"/>
      <c r="AN924" s="147" t="n"/>
      <c r="AO924" s="147" t="n"/>
      <c r="AP924" s="147" t="n"/>
      <c r="AQ924" s="147" t="n"/>
      <c r="AR924" s="147" t="n"/>
      <c r="AS924" s="147" t="n"/>
      <c r="AT924" s="148" t="n"/>
      <c r="AU924" s="8" t="n"/>
      <c r="AV924" s="7" t="n"/>
      <c r="AW924" s="2" t="n"/>
      <c r="AX924" s="2" t="n"/>
      <c r="AY924" s="2" t="n"/>
      <c r="AZ924" s="2" t="n"/>
      <c r="BA924" s="2" t="n"/>
      <c r="BB924" s="2" t="n"/>
      <c r="BC924" s="2" t="n"/>
      <c r="BD924" s="2" t="n"/>
      <c r="BE924" s="2" t="n"/>
      <c r="BF924" s="2" t="n"/>
      <c r="BG924" s="2" t="n"/>
      <c r="BH924" s="2" t="n"/>
      <c r="BI924" s="8" t="n"/>
      <c r="BJ924" s="7" t="n"/>
      <c r="BK924" s="2" t="n"/>
      <c r="BL924" s="2" t="n"/>
      <c r="BM924" s="2" t="n"/>
      <c r="BN924" s="2" t="n"/>
      <c r="BO924" s="2" t="n"/>
      <c r="BP924" s="143" t="n"/>
      <c r="BV924" s="144" t="n"/>
      <c r="BW924" s="143" t="n"/>
      <c r="CG924" s="144" t="n"/>
      <c r="DU924" s="144" t="n"/>
      <c r="DV924" s="2" t="n"/>
      <c r="DW924" s="2" t="n"/>
      <c r="DX924" s="2" t="n"/>
      <c r="DY924" s="2" t="n"/>
      <c r="DZ924" s="2" t="n"/>
      <c r="EA924" s="2" t="n"/>
      <c r="EB924" s="2" t="n"/>
      <c r="EC924" s="2" t="n"/>
    </row>
    <row r="925" ht="6.75" customHeight="1" s="118">
      <c r="A925" s="2" t="n"/>
      <c r="B925" s="2" t="n"/>
      <c r="C925" s="2" t="n"/>
      <c r="D925" s="2" t="n"/>
      <c r="E925" s="152" t="inlineStr">
        <is>
          <t>名　前</t>
        </is>
      </c>
      <c r="F925" s="140" t="n"/>
      <c r="G925" s="140" t="n"/>
      <c r="H925" s="140" t="n"/>
      <c r="I925" s="140" t="n"/>
      <c r="J925" s="140" t="n"/>
      <c r="K925" s="141" t="n"/>
      <c r="L925" s="153">
        <f>計算!$B$13</f>
        <v/>
      </c>
      <c r="M925" s="140" t="n"/>
      <c r="N925" s="140" t="n"/>
      <c r="O925" s="140" t="n"/>
      <c r="P925" s="140" t="n"/>
      <c r="Q925" s="140" t="n"/>
      <c r="R925" s="140" t="n"/>
      <c r="S925" s="140" t="n"/>
      <c r="T925" s="140" t="n"/>
      <c r="U925" s="140" t="n"/>
      <c r="V925" s="140" t="n"/>
      <c r="W925" s="140" t="n"/>
      <c r="X925" s="140" t="n"/>
      <c r="Y925" s="140" t="n"/>
      <c r="Z925" s="140" t="n"/>
      <c r="AA925" s="140" t="n"/>
      <c r="AB925" s="140" t="n"/>
      <c r="AC925" s="140" t="n"/>
      <c r="AD925" s="140" t="n"/>
      <c r="AE925" s="140" t="n"/>
      <c r="AF925" s="140" t="n"/>
      <c r="AG925" s="140" t="n"/>
      <c r="AH925" s="140" t="n"/>
      <c r="AI925" s="140" t="n"/>
      <c r="AJ925" s="140" t="n"/>
      <c r="AK925" s="140" t="n"/>
      <c r="AL925" s="140" t="n"/>
      <c r="AM925" s="140" t="n"/>
      <c r="AN925" s="140" t="n"/>
      <c r="AO925" s="140" t="n"/>
      <c r="AP925" s="140" t="n"/>
      <c r="AQ925" s="140" t="n"/>
      <c r="AR925" s="140" t="n"/>
      <c r="AS925" s="140" t="n"/>
      <c r="AT925" s="141" t="n"/>
      <c r="AU925" s="8" t="n"/>
      <c r="AV925" s="7" t="n"/>
      <c r="AW925" s="2" t="n"/>
      <c r="AX925" s="2" t="n"/>
      <c r="AY925" s="2" t="n"/>
      <c r="AZ925" s="2" t="n"/>
      <c r="BA925" s="2" t="n"/>
      <c r="BB925" s="2" t="n"/>
      <c r="BC925" s="2" t="n"/>
      <c r="BD925" s="2" t="n"/>
      <c r="BE925" s="2" t="n"/>
      <c r="BF925" s="2" t="n"/>
      <c r="BG925" s="2" t="n"/>
      <c r="BH925" s="2" t="n"/>
      <c r="BI925" s="8" t="n"/>
      <c r="BJ925" s="7" t="n"/>
      <c r="BK925" s="2" t="n"/>
      <c r="BL925" s="2" t="n"/>
      <c r="BM925" s="2" t="n"/>
      <c r="BN925" s="2" t="n"/>
      <c r="BO925" s="2" t="n"/>
      <c r="BP925" s="143" t="n"/>
      <c r="BV925" s="144" t="n"/>
      <c r="BW925" s="143" t="n"/>
      <c r="CG925" s="144" t="n"/>
      <c r="DU925" s="144" t="n"/>
      <c r="DV925" s="2" t="n"/>
      <c r="DW925" s="2" t="n"/>
      <c r="DX925" s="2" t="n"/>
      <c r="DY925" s="2" t="n"/>
      <c r="DZ925" s="2" t="n"/>
      <c r="EA925" s="2" t="n"/>
      <c r="EB925" s="2" t="n"/>
      <c r="EC925" s="2" t="n"/>
    </row>
    <row r="926" ht="6.75" customHeight="1" s="118">
      <c r="A926" s="2" t="n"/>
      <c r="B926" s="2" t="n"/>
      <c r="C926" s="2" t="n"/>
      <c r="D926" s="2" t="n"/>
      <c r="E926" s="143" t="n"/>
      <c r="K926" s="144" t="n"/>
      <c r="L926" s="143" t="n"/>
      <c r="AT926" s="144" t="n"/>
      <c r="AU926" s="8" t="n"/>
      <c r="AV926" s="7" t="n"/>
      <c r="AW926" s="2" t="n"/>
      <c r="AX926" s="52" t="inlineStr">
        <is>
          <t>（30×40mm）</t>
        </is>
      </c>
      <c r="BH926" s="2" t="n"/>
      <c r="BI926" s="8" t="n"/>
      <c r="BJ926" s="7" t="n"/>
      <c r="BK926" s="2" t="n"/>
      <c r="BL926" s="2" t="n"/>
      <c r="BM926" s="2" t="n"/>
      <c r="BN926" s="2" t="n"/>
      <c r="BO926" s="2" t="n"/>
      <c r="BP926" s="143" t="n"/>
      <c r="BV926" s="144" t="n"/>
      <c r="BW926" s="143" t="n"/>
      <c r="CG926" s="144" t="n"/>
      <c r="DU926" s="144" t="n"/>
      <c r="DV926" s="2" t="n"/>
      <c r="DW926" s="2" t="n"/>
      <c r="DX926" s="2" t="n"/>
      <c r="DY926" s="2" t="n"/>
      <c r="DZ926" s="2" t="n"/>
      <c r="EA926" s="2" t="n"/>
      <c r="EB926" s="2" t="n"/>
      <c r="EC926" s="2" t="n"/>
    </row>
    <row r="927" ht="6.75" customHeight="1" s="118">
      <c r="A927" s="2" t="n"/>
      <c r="B927" s="2" t="n"/>
      <c r="C927" s="2" t="n"/>
      <c r="D927" s="2" t="n"/>
      <c r="E927" s="143" t="n"/>
      <c r="K927" s="144" t="n"/>
      <c r="L927" s="143" t="n"/>
      <c r="AT927" s="144" t="n"/>
      <c r="AU927" s="8" t="n"/>
      <c r="AV927" s="7" t="n"/>
      <c r="AW927" s="2" t="n"/>
      <c r="BH927" s="2" t="n"/>
      <c r="BI927" s="8" t="n"/>
      <c r="BJ927" s="7" t="n"/>
      <c r="BK927" s="2" t="n"/>
      <c r="BL927" s="2" t="n"/>
      <c r="BM927" s="2" t="n"/>
      <c r="BN927" s="2" t="n"/>
      <c r="BO927" s="2" t="n"/>
      <c r="BP927" s="143" t="n"/>
      <c r="BV927" s="144" t="n"/>
      <c r="BW927" s="149">
        <f>計算!$S$13</f>
        <v/>
      </c>
      <c r="CG927" s="144" t="n"/>
      <c r="CH927" s="150">
        <f>計算!$T$13</f>
        <v/>
      </c>
      <c r="DU927" s="144" t="n"/>
      <c r="DV927" s="2" t="n"/>
      <c r="DW927" s="2" t="n"/>
      <c r="DX927" s="2" t="n"/>
      <c r="DY927" s="2" t="n"/>
      <c r="DZ927" s="2" t="n"/>
      <c r="EA927" s="2" t="n"/>
      <c r="EB927" s="2" t="n"/>
      <c r="EC927" s="2" t="n"/>
    </row>
    <row r="928" ht="6.75" customHeight="1" s="118">
      <c r="A928" s="2" t="n"/>
      <c r="B928" s="2" t="n"/>
      <c r="C928" s="2" t="n"/>
      <c r="D928" s="2" t="n"/>
      <c r="E928" s="143" t="n"/>
      <c r="K928" s="144" t="n"/>
      <c r="L928" s="143" t="n"/>
      <c r="AT928" s="144" t="n"/>
      <c r="AU928" s="8" t="n"/>
      <c r="AV928" s="7" t="n"/>
      <c r="AW928" s="2" t="n"/>
      <c r="AX928" s="2" t="n"/>
      <c r="AY928" s="2" t="n"/>
      <c r="AZ928" s="2" t="n"/>
      <c r="BA928" s="2" t="n"/>
      <c r="BB928" s="2" t="n"/>
      <c r="BC928" s="2" t="n"/>
      <c r="BD928" s="2" t="n"/>
      <c r="BE928" s="2" t="n"/>
      <c r="BF928" s="2" t="n"/>
      <c r="BG928" s="2" t="n"/>
      <c r="BH928" s="2" t="n"/>
      <c r="BI928" s="8" t="n"/>
      <c r="BJ928" s="7" t="n"/>
      <c r="BK928" s="2" t="n"/>
      <c r="BL928" s="2" t="n"/>
      <c r="BM928" s="2" t="n"/>
      <c r="BN928" s="2" t="n"/>
      <c r="BO928" s="2" t="n"/>
      <c r="BP928" s="143" t="n"/>
      <c r="BV928" s="144" t="n"/>
      <c r="BW928" s="143" t="n"/>
      <c r="CG928" s="144" t="n"/>
      <c r="DU928" s="144" t="n"/>
      <c r="DV928" s="2" t="n"/>
      <c r="DW928" s="2" t="n"/>
      <c r="DX928" s="2" t="n"/>
      <c r="DY928" s="2" t="n"/>
      <c r="DZ928" s="2" t="n"/>
      <c r="EA928" s="2" t="n"/>
      <c r="EB928" s="2" t="n"/>
      <c r="EC928" s="2" t="n"/>
    </row>
    <row r="929" ht="6.75" customHeight="1" s="118">
      <c r="A929" s="2" t="n"/>
      <c r="B929" s="2" t="n"/>
      <c r="C929" s="2" t="n"/>
      <c r="D929" s="2" t="n"/>
      <c r="E929" s="143" t="n"/>
      <c r="K929" s="144" t="n"/>
      <c r="L929" s="143" t="n"/>
      <c r="AT929" s="144" t="n"/>
      <c r="AU929" s="8" t="n"/>
      <c r="AV929" s="7" t="n"/>
      <c r="AW929" s="2" t="n"/>
      <c r="AX929" s="2" t="n"/>
      <c r="AY929" s="2" t="n"/>
      <c r="AZ929" s="2" t="n"/>
      <c r="BA929" s="2" t="n"/>
      <c r="BB929" s="2" t="n"/>
      <c r="BC929" s="2" t="n"/>
      <c r="BD929" s="2" t="n"/>
      <c r="BE929" s="2" t="n"/>
      <c r="BF929" s="2" t="n"/>
      <c r="BG929" s="2" t="n"/>
      <c r="BH929" s="2" t="n"/>
      <c r="BI929" s="8" t="n"/>
      <c r="BJ929" s="7" t="n"/>
      <c r="BK929" s="2" t="n"/>
      <c r="BL929" s="2" t="n"/>
      <c r="BM929" s="2" t="n"/>
      <c r="BN929" s="2" t="n"/>
      <c r="BO929" s="2" t="n"/>
      <c r="BP929" s="143" t="n"/>
      <c r="BV929" s="144" t="n"/>
      <c r="BW929" s="143" t="n"/>
      <c r="CG929" s="144" t="n"/>
      <c r="DU929" s="144" t="n"/>
      <c r="DV929" s="2" t="n"/>
      <c r="DW929" s="2" t="n"/>
      <c r="DX929" s="2" t="n"/>
      <c r="DY929" s="2" t="n"/>
      <c r="DZ929" s="2" t="n"/>
      <c r="EA929" s="2" t="n"/>
      <c r="EB929" s="2" t="n"/>
      <c r="EC929" s="2" t="n"/>
    </row>
    <row r="930" ht="4.5" customHeight="1" s="118">
      <c r="A930" s="2" t="n"/>
      <c r="B930" s="2" t="n"/>
      <c r="C930" s="2" t="n"/>
      <c r="D930" s="2" t="n"/>
      <c r="E930" s="146" t="n"/>
      <c r="F930" s="147" t="n"/>
      <c r="G930" s="147" t="n"/>
      <c r="H930" s="147" t="n"/>
      <c r="I930" s="147" t="n"/>
      <c r="J930" s="147" t="n"/>
      <c r="K930" s="148" t="n"/>
      <c r="L930" s="146" t="n"/>
      <c r="M930" s="147" t="n"/>
      <c r="N930" s="147" t="n"/>
      <c r="O930" s="147" t="n"/>
      <c r="P930" s="147" t="n"/>
      <c r="Q930" s="147" t="n"/>
      <c r="R930" s="147" t="n"/>
      <c r="S930" s="147" t="n"/>
      <c r="T930" s="147" t="n"/>
      <c r="U930" s="147" t="n"/>
      <c r="V930" s="147" t="n"/>
      <c r="W930" s="147" t="n"/>
      <c r="X930" s="147" t="n"/>
      <c r="Y930" s="147" t="n"/>
      <c r="Z930" s="147" t="n"/>
      <c r="AA930" s="147" t="n"/>
      <c r="AB930" s="147" t="n"/>
      <c r="AC930" s="147" t="n"/>
      <c r="AD930" s="147" t="n"/>
      <c r="AE930" s="147" t="n"/>
      <c r="AF930" s="147" t="n"/>
      <c r="AG930" s="147" t="n"/>
      <c r="AH930" s="147" t="n"/>
      <c r="AI930" s="147" t="n"/>
      <c r="AJ930" s="147" t="n"/>
      <c r="AK930" s="147" t="n"/>
      <c r="AL930" s="147" t="n"/>
      <c r="AM930" s="147" t="n"/>
      <c r="AN930" s="147" t="n"/>
      <c r="AO930" s="147" t="n"/>
      <c r="AP930" s="147" t="n"/>
      <c r="AQ930" s="147" t="n"/>
      <c r="AR930" s="147" t="n"/>
      <c r="AS930" s="147" t="n"/>
      <c r="AT930" s="148" t="n"/>
      <c r="AU930" s="8" t="n"/>
      <c r="AV930" s="7" t="n"/>
      <c r="AW930" s="2" t="n"/>
      <c r="AX930" s="2" t="n"/>
      <c r="AY930" s="2" t="n"/>
      <c r="AZ930" s="2" t="n"/>
      <c r="BA930" s="2" t="n"/>
      <c r="BB930" s="2" t="n"/>
      <c r="BC930" s="2" t="n"/>
      <c r="BD930" s="2" t="n"/>
      <c r="BE930" s="2" t="n"/>
      <c r="BF930" s="2" t="n"/>
      <c r="BG930" s="2" t="n"/>
      <c r="BH930" s="2" t="n"/>
      <c r="BI930" s="8" t="n"/>
      <c r="BJ930" s="7" t="n"/>
      <c r="BK930" s="2" t="n"/>
      <c r="BL930" s="2" t="n"/>
      <c r="BM930" s="2" t="n"/>
      <c r="BN930" s="2" t="n"/>
      <c r="BO930" s="2" t="n"/>
      <c r="BP930" s="143" t="n"/>
      <c r="BV930" s="144" t="n"/>
      <c r="BW930" s="143" t="n"/>
      <c r="CG930" s="144" t="n"/>
      <c r="DU930" s="144" t="n"/>
      <c r="DV930" s="2" t="n"/>
      <c r="DW930" s="2" t="n"/>
      <c r="DX930" s="2" t="n"/>
      <c r="DY930" s="2" t="n"/>
      <c r="DZ930" s="2" t="n"/>
      <c r="EA930" s="2" t="n"/>
      <c r="EB930" s="2" t="n"/>
      <c r="EC930" s="2" t="n"/>
    </row>
    <row r="931" ht="6.75" customHeight="1" s="118">
      <c r="A931" s="2" t="n"/>
      <c r="B931" s="2" t="n"/>
      <c r="C931" s="2" t="n"/>
      <c r="D931" s="2" t="n"/>
      <c r="E931" s="152" t="inlineStr">
        <is>
          <t>生年月日</t>
        </is>
      </c>
      <c r="F931" s="140" t="n"/>
      <c r="G931" s="140" t="n"/>
      <c r="H931" s="140" t="n"/>
      <c r="I931" s="140" t="n"/>
      <c r="J931" s="140" t="n"/>
      <c r="K931" s="141" t="n"/>
      <c r="L931" s="154" t="inlineStr">
        <is>
          <t>昭和 ・ 平成</t>
        </is>
      </c>
      <c r="M931" s="140" t="n"/>
      <c r="N931" s="140" t="n"/>
      <c r="O931" s="140" t="n"/>
      <c r="P931" s="140" t="n"/>
      <c r="Q931" s="140" t="n"/>
      <c r="R931" s="140" t="n"/>
      <c r="S931" s="140" t="n"/>
      <c r="T931" s="140" t="n"/>
      <c r="U931" s="140" t="n"/>
      <c r="V931" s="155">
        <f>計算!$D$13</f>
        <v/>
      </c>
      <c r="W931" s="140" t="n"/>
      <c r="X931" s="156" t="inlineStr">
        <is>
          <t>年</t>
        </is>
      </c>
      <c r="Y931" s="140" t="n"/>
      <c r="Z931" s="155">
        <f>計算!$E$13</f>
        <v/>
      </c>
      <c r="AA931" s="140" t="n"/>
      <c r="AB931" s="140" t="n"/>
      <c r="AC931" s="156" t="inlineStr">
        <is>
          <t>月</t>
        </is>
      </c>
      <c r="AD931" s="140" t="n"/>
      <c r="AE931" s="155">
        <f>計算!$F$13</f>
        <v/>
      </c>
      <c r="AF931" s="140" t="n"/>
      <c r="AG931" s="140" t="n"/>
      <c r="AH931" s="156" t="inlineStr">
        <is>
          <t>日　生 （満</t>
        </is>
      </c>
      <c r="AI931" s="140" t="n"/>
      <c r="AJ931" s="140" t="n"/>
      <c r="AK931" s="140" t="n"/>
      <c r="AL931" s="140" t="n"/>
      <c r="AM931" s="140" t="n"/>
      <c r="AN931" s="140" t="n"/>
      <c r="AO931" s="140" t="n"/>
      <c r="AP931" s="157">
        <f>計算!$G$13</f>
        <v/>
      </c>
      <c r="AQ931" s="140" t="n"/>
      <c r="AR931" s="158" t="inlineStr">
        <is>
          <t>歳）</t>
        </is>
      </c>
      <c r="AS931" s="140" t="n"/>
      <c r="AT931" s="141" t="n"/>
      <c r="AU931" s="8" t="n"/>
      <c r="AV931" s="7" t="n"/>
      <c r="AW931" s="2" t="n"/>
      <c r="AX931" s="2" t="n"/>
      <c r="AY931" s="2" t="n"/>
      <c r="AZ931" s="2" t="n"/>
      <c r="BA931" s="2" t="n"/>
      <c r="BB931" s="2" t="n"/>
      <c r="BC931" s="2" t="n"/>
      <c r="BD931" s="2" t="n"/>
      <c r="BE931" s="2" t="n"/>
      <c r="BF931" s="2" t="n"/>
      <c r="BG931" s="2" t="n"/>
      <c r="BH931" s="2" t="n"/>
      <c r="BI931" s="8" t="n"/>
      <c r="BJ931" s="7" t="n"/>
      <c r="BK931" s="2" t="n"/>
      <c r="BL931" s="2" t="n"/>
      <c r="BM931" s="2" t="n"/>
      <c r="BN931" s="2" t="n"/>
      <c r="BO931" s="2" t="n"/>
      <c r="BP931" s="143" t="n"/>
      <c r="BV931" s="144" t="n"/>
      <c r="BW931" s="149">
        <f>計算!$U$13</f>
        <v/>
      </c>
      <c r="CG931" s="144" t="n"/>
      <c r="CH931" s="150">
        <f>計算!$V$13</f>
        <v/>
      </c>
      <c r="DU931" s="144" t="n"/>
      <c r="DV931" s="2" t="n"/>
      <c r="DW931" s="2" t="n"/>
      <c r="DX931" s="2" t="n"/>
      <c r="DY931" s="2" t="n"/>
      <c r="DZ931" s="2" t="n"/>
      <c r="EA931" s="2" t="n"/>
      <c r="EB931" s="2" t="n"/>
      <c r="EC931" s="2" t="n"/>
    </row>
    <row r="932" ht="6.75" customHeight="1" s="118">
      <c r="A932" s="2" t="n"/>
      <c r="B932" s="2" t="n"/>
      <c r="C932" s="2" t="n"/>
      <c r="D932" s="2" t="n"/>
      <c r="E932" s="143" t="n"/>
      <c r="K932" s="144" t="n"/>
      <c r="L932" s="143" t="n"/>
      <c r="AT932" s="144" t="n"/>
      <c r="AU932" s="8" t="n"/>
      <c r="AV932" s="7" t="n"/>
      <c r="AW932" s="2" t="n"/>
      <c r="AX932" s="2" t="n"/>
      <c r="AY932" s="2" t="n"/>
      <c r="AZ932" s="2" t="n"/>
      <c r="BA932" s="2" t="n"/>
      <c r="BB932" s="2" t="n"/>
      <c r="BC932" s="2" t="n"/>
      <c r="BD932" s="2" t="n"/>
      <c r="BE932" s="2" t="n"/>
      <c r="BF932" s="2" t="n"/>
      <c r="BG932" s="2" t="n"/>
      <c r="BH932" s="2" t="n"/>
      <c r="BI932" s="8" t="n"/>
      <c r="BJ932" s="7" t="n"/>
      <c r="BK932" s="2" t="n"/>
      <c r="BL932" s="2" t="n"/>
      <c r="BM932" s="2" t="n"/>
      <c r="BN932" s="2" t="n"/>
      <c r="BO932" s="2" t="n"/>
      <c r="BP932" s="143" t="n"/>
      <c r="BV932" s="144" t="n"/>
      <c r="BW932" s="143" t="n"/>
      <c r="CG932" s="144" t="n"/>
      <c r="DU932" s="144" t="n"/>
      <c r="DV932" s="2" t="n"/>
      <c r="DW932" s="2" t="n"/>
      <c r="DX932" s="2" t="n"/>
      <c r="DY932" s="2" t="n"/>
      <c r="DZ932" s="2" t="n"/>
      <c r="EA932" s="2" t="n"/>
      <c r="EB932" s="2" t="n"/>
      <c r="EC932" s="2" t="n"/>
    </row>
    <row r="933" ht="6.75" customHeight="1" s="118">
      <c r="A933" s="2" t="n"/>
      <c r="B933" s="2" t="n"/>
      <c r="C933" s="2" t="n"/>
      <c r="D933" s="2" t="n"/>
      <c r="E933" s="143" t="n"/>
      <c r="K933" s="144" t="n"/>
      <c r="L933" s="143" t="n"/>
      <c r="AT933" s="144" t="n"/>
      <c r="AU933" s="8" t="n"/>
      <c r="AV933" s="16" t="n"/>
      <c r="AW933" s="14" t="n"/>
      <c r="AX933" s="14" t="n"/>
      <c r="AY933" s="14" t="n"/>
      <c r="AZ933" s="14" t="n"/>
      <c r="BA933" s="14" t="n"/>
      <c r="BB933" s="14" t="n"/>
      <c r="BC933" s="14" t="n"/>
      <c r="BD933" s="14" t="n"/>
      <c r="BE933" s="14" t="n"/>
      <c r="BF933" s="14" t="n"/>
      <c r="BG933" s="14" t="n"/>
      <c r="BH933" s="14" t="n"/>
      <c r="BI933" s="15" t="n"/>
      <c r="BJ933" s="7" t="n"/>
      <c r="BK933" s="2" t="n"/>
      <c r="BL933" s="2" t="n"/>
      <c r="BM933" s="2" t="n"/>
      <c r="BN933" s="2" t="n"/>
      <c r="BO933" s="2" t="n"/>
      <c r="BP933" s="143" t="n"/>
      <c r="BV933" s="144" t="n"/>
      <c r="BW933" s="143" t="n"/>
      <c r="CG933" s="144" t="n"/>
      <c r="DU933" s="144" t="n"/>
      <c r="DV933" s="2" t="n"/>
      <c r="DW933" s="2" t="n"/>
      <c r="DX933" s="2" t="n"/>
      <c r="DY933" s="2" t="n"/>
      <c r="DZ933" s="2" t="n"/>
      <c r="EA933" s="2" t="n"/>
      <c r="EB933" s="2" t="n"/>
      <c r="EC933" s="2" t="n"/>
    </row>
    <row r="934" ht="3.75" customHeight="1" s="118">
      <c r="A934" s="2" t="n"/>
      <c r="B934" s="2" t="n"/>
      <c r="C934" s="2" t="n"/>
      <c r="D934" s="2" t="n"/>
      <c r="E934" s="146" t="n"/>
      <c r="F934" s="147" t="n"/>
      <c r="G934" s="147" t="n"/>
      <c r="H934" s="147" t="n"/>
      <c r="I934" s="147" t="n"/>
      <c r="J934" s="147" t="n"/>
      <c r="K934" s="148" t="n"/>
      <c r="L934" s="146" t="n"/>
      <c r="M934" s="147" t="n"/>
      <c r="N934" s="147" t="n"/>
      <c r="O934" s="147" t="n"/>
      <c r="P934" s="147" t="n"/>
      <c r="Q934" s="147" t="n"/>
      <c r="R934" s="147" t="n"/>
      <c r="S934" s="147" t="n"/>
      <c r="T934" s="147" t="n"/>
      <c r="U934" s="147" t="n"/>
      <c r="X934" s="147" t="n"/>
      <c r="Y934" s="147" t="n"/>
      <c r="AC934" s="147" t="n"/>
      <c r="AD934" s="147" t="n"/>
      <c r="AH934" s="147" t="n"/>
      <c r="AI934" s="147" t="n"/>
      <c r="AJ934" s="147" t="n"/>
      <c r="AK934" s="147" t="n"/>
      <c r="AL934" s="147" t="n"/>
      <c r="AM934" s="147" t="n"/>
      <c r="AN934" s="147" t="n"/>
      <c r="AO934" s="147" t="n"/>
      <c r="AP934" s="147" t="n"/>
      <c r="AQ934" s="147" t="n"/>
      <c r="AR934" s="147" t="n"/>
      <c r="AS934" s="147" t="n"/>
      <c r="AT934" s="148" t="n"/>
      <c r="AU934" s="2" t="n"/>
      <c r="AV934" s="21" t="n"/>
      <c r="AW934" s="2" t="n"/>
      <c r="AX934" s="2" t="n"/>
      <c r="AY934" s="2" t="n"/>
      <c r="AZ934" s="2" t="n"/>
      <c r="BA934" s="2" t="n"/>
      <c r="BB934" s="2" t="n"/>
      <c r="BC934" s="2" t="n"/>
      <c r="BD934" s="2" t="n"/>
      <c r="BE934" s="2" t="n"/>
      <c r="BF934" s="2" t="n"/>
      <c r="BG934" s="2" t="n"/>
      <c r="BH934" s="2" t="n"/>
      <c r="BI934" s="2" t="n"/>
      <c r="BJ934" s="2" t="n"/>
      <c r="BK934" s="2" t="n"/>
      <c r="BL934" s="2" t="n"/>
      <c r="BM934" s="2" t="n"/>
      <c r="BN934" s="2" t="n"/>
      <c r="BO934" s="2" t="n"/>
      <c r="BP934" s="143" t="n"/>
      <c r="BV934" s="144" t="n"/>
      <c r="BW934" s="143" t="n"/>
      <c r="CG934" s="144" t="n"/>
      <c r="DU934" s="144" t="n"/>
      <c r="DV934" s="2" t="n"/>
      <c r="DW934" s="2" t="n"/>
      <c r="DX934" s="2" t="n"/>
      <c r="DY934" s="2" t="n"/>
      <c r="DZ934" s="2" t="n"/>
      <c r="EA934" s="2" t="n"/>
      <c r="EB934" s="2" t="n"/>
      <c r="EC934" s="2" t="n"/>
    </row>
    <row r="935" ht="6.75" customHeight="1" s="118">
      <c r="A935" s="2" t="n"/>
      <c r="B935" s="2" t="n"/>
      <c r="C935" s="2" t="n"/>
      <c r="D935" s="2" t="n"/>
      <c r="E935" s="159" t="inlineStr">
        <is>
          <t>ふ り が な</t>
        </is>
      </c>
      <c r="F935" s="140" t="n"/>
      <c r="G935" s="140" t="n"/>
      <c r="H935" s="140" t="n"/>
      <c r="I935" s="140" t="n"/>
      <c r="J935" s="140" t="n"/>
      <c r="K935" s="141" t="n"/>
      <c r="L935" s="160">
        <f>計算!$J$13</f>
        <v/>
      </c>
      <c r="M935" s="140" t="n"/>
      <c r="N935" s="140" t="n"/>
      <c r="O935" s="140" t="n"/>
      <c r="P935" s="140" t="n"/>
      <c r="Q935" s="140" t="n"/>
      <c r="R935" s="140" t="n"/>
      <c r="S935" s="140" t="n"/>
      <c r="T935" s="140" t="n"/>
      <c r="U935" s="140" t="n"/>
      <c r="V935" s="140" t="n"/>
      <c r="W935" s="140" t="n"/>
      <c r="X935" s="140" t="n"/>
      <c r="Y935" s="140" t="n"/>
      <c r="Z935" s="140" t="n"/>
      <c r="AA935" s="140" t="n"/>
      <c r="AB935" s="140" t="n"/>
      <c r="AC935" s="140" t="n"/>
      <c r="AD935" s="140" t="n"/>
      <c r="AE935" s="140" t="n"/>
      <c r="AF935" s="140" t="n"/>
      <c r="AG935" s="140" t="n"/>
      <c r="AH935" s="140" t="n"/>
      <c r="AI935" s="140" t="n"/>
      <c r="AJ935" s="140" t="n"/>
      <c r="AK935" s="140" t="n"/>
      <c r="AL935" s="140" t="n"/>
      <c r="AM935" s="140" t="n"/>
      <c r="AN935" s="140" t="n"/>
      <c r="AO935" s="140" t="n"/>
      <c r="AP935" s="140" t="n"/>
      <c r="AQ935" s="140" t="n"/>
      <c r="AR935" s="140" t="n"/>
      <c r="AS935" s="140" t="n"/>
      <c r="AT935" s="140" t="n"/>
      <c r="AU935" s="140" t="n"/>
      <c r="AV935" s="140" t="n"/>
      <c r="AW935" s="140" t="n"/>
      <c r="AX935" s="140" t="n"/>
      <c r="AY935" s="140" t="n"/>
      <c r="AZ935" s="140" t="n"/>
      <c r="BA935" s="140" t="n"/>
      <c r="BB935" s="140" t="n"/>
      <c r="BC935" s="140" t="n"/>
      <c r="BD935" s="140" t="n"/>
      <c r="BE935" s="140" t="n"/>
      <c r="BF935" s="140" t="n"/>
      <c r="BG935" s="140" t="n"/>
      <c r="BH935" s="140" t="n"/>
      <c r="BI935" s="141" t="n"/>
      <c r="BJ935" s="2" t="n"/>
      <c r="BK935" s="2" t="n"/>
      <c r="BL935" s="2" t="n"/>
      <c r="BM935" s="2" t="n"/>
      <c r="BN935" s="2" t="n"/>
      <c r="BO935" s="2" t="n"/>
      <c r="BP935" s="143" t="n"/>
      <c r="BV935" s="144" t="n"/>
      <c r="BW935" s="161">
        <f>計算!$W$13</f>
        <v/>
      </c>
      <c r="CG935" s="144" t="n"/>
      <c r="CH935" s="150">
        <f>計算!$X$13</f>
        <v/>
      </c>
      <c r="DU935" s="144" t="n"/>
      <c r="DV935" s="2" t="n"/>
      <c r="DW935" s="2" t="n"/>
      <c r="DX935" s="2" t="n"/>
      <c r="DY935" s="2" t="n"/>
      <c r="DZ935" s="2" t="n"/>
      <c r="EA935" s="2" t="n"/>
      <c r="EB935" s="2" t="n"/>
      <c r="EC935" s="2" t="n"/>
    </row>
    <row r="936" ht="6.75" customHeight="1" s="118">
      <c r="A936" s="2" t="n"/>
      <c r="B936" s="2" t="n"/>
      <c r="C936" s="2" t="n"/>
      <c r="D936" s="2" t="n"/>
      <c r="E936" s="143" t="n"/>
      <c r="K936" s="144" t="n"/>
      <c r="BI936" s="144" t="n"/>
      <c r="BJ936" s="2" t="n"/>
      <c r="BK936" s="2" t="n"/>
      <c r="BL936" s="2" t="n"/>
      <c r="BM936" s="2" t="n"/>
      <c r="BN936" s="2" t="n"/>
      <c r="BO936" s="2" t="n"/>
      <c r="BP936" s="143" t="n"/>
      <c r="BV936" s="144" t="n"/>
      <c r="BW936" s="143" t="n"/>
      <c r="CG936" s="144" t="n"/>
      <c r="DU936" s="144" t="n"/>
      <c r="DV936" s="2" t="n"/>
      <c r="DW936" s="2" t="n"/>
      <c r="DX936" s="2" t="n"/>
      <c r="DY936" s="2" t="n"/>
      <c r="DZ936" s="2" t="n"/>
      <c r="EA936" s="2" t="n"/>
      <c r="EB936" s="2" t="n"/>
      <c r="EC936" s="2" t="n"/>
    </row>
    <row r="937" ht="6.75" customHeight="1" s="118">
      <c r="A937" s="2" t="n"/>
      <c r="B937" s="2" t="n"/>
      <c r="C937" s="2" t="n"/>
      <c r="D937" s="2" t="n"/>
      <c r="E937" s="162" t="n"/>
      <c r="F937" s="163" t="n"/>
      <c r="G937" s="163" t="n"/>
      <c r="H937" s="163" t="n"/>
      <c r="I937" s="163" t="n"/>
      <c r="J937" s="163" t="n"/>
      <c r="K937" s="164" t="n"/>
      <c r="L937" s="163" t="n"/>
      <c r="M937" s="163" t="n"/>
      <c r="N937" s="163" t="n"/>
      <c r="O937" s="163" t="n"/>
      <c r="P937" s="163" t="n"/>
      <c r="Q937" s="163" t="n"/>
      <c r="R937" s="163" t="n"/>
      <c r="S937" s="163" t="n"/>
      <c r="T937" s="163" t="n"/>
      <c r="U937" s="163" t="n"/>
      <c r="V937" s="163" t="n"/>
      <c r="W937" s="163" t="n"/>
      <c r="X937" s="163" t="n"/>
      <c r="Y937" s="163" t="n"/>
      <c r="Z937" s="163" t="n"/>
      <c r="AA937" s="163" t="n"/>
      <c r="AB937" s="163" t="n"/>
      <c r="AC937" s="163" t="n"/>
      <c r="AD937" s="163" t="n"/>
      <c r="AE937" s="163" t="n"/>
      <c r="AF937" s="163" t="n"/>
      <c r="AG937" s="163" t="n"/>
      <c r="AH937" s="163" t="n"/>
      <c r="AI937" s="163" t="n"/>
      <c r="AJ937" s="163" t="n"/>
      <c r="AK937" s="163" t="n"/>
      <c r="AL937" s="163" t="n"/>
      <c r="AM937" s="163" t="n"/>
      <c r="AN937" s="163" t="n"/>
      <c r="AO937" s="163" t="n"/>
      <c r="AP937" s="163" t="n"/>
      <c r="AQ937" s="163" t="n"/>
      <c r="AR937" s="163" t="n"/>
      <c r="AS937" s="163" t="n"/>
      <c r="AT937" s="163" t="n"/>
      <c r="AU937" s="163" t="n"/>
      <c r="AV937" s="163" t="n"/>
      <c r="AW937" s="163" t="n"/>
      <c r="AX937" s="163" t="n"/>
      <c r="AY937" s="163" t="n"/>
      <c r="AZ937" s="163" t="n"/>
      <c r="BA937" s="163" t="n"/>
      <c r="BB937" s="163" t="n"/>
      <c r="BC937" s="163" t="n"/>
      <c r="BD937" s="163" t="n"/>
      <c r="BE937" s="163" t="n"/>
      <c r="BF937" s="163" t="n"/>
      <c r="BG937" s="163" t="n"/>
      <c r="BH937" s="163" t="n"/>
      <c r="BI937" s="164" t="n"/>
      <c r="BJ937" s="2" t="n"/>
      <c r="BK937" s="2" t="n"/>
      <c r="BL937" s="2" t="n"/>
      <c r="BM937" s="2" t="n"/>
      <c r="BN937" s="2" t="n"/>
      <c r="BO937" s="2" t="n"/>
      <c r="BP937" s="143" t="n"/>
      <c r="BV937" s="144" t="n"/>
      <c r="BW937" s="143" t="n"/>
      <c r="CG937" s="144" t="n"/>
      <c r="DU937" s="144" t="n"/>
      <c r="DV937" s="2" t="n"/>
      <c r="DW937" s="2" t="n"/>
      <c r="DX937" s="2" t="n"/>
      <c r="DY937" s="2" t="n"/>
      <c r="DZ937" s="2" t="n"/>
      <c r="EA937" s="2" t="n"/>
      <c r="EB937" s="2" t="n"/>
      <c r="EC937" s="2" t="n"/>
    </row>
    <row r="938" ht="6.75" customHeight="1" s="118">
      <c r="A938" s="2" t="n"/>
      <c r="B938" s="2" t="n"/>
      <c r="C938" s="2" t="n"/>
      <c r="D938" s="2" t="n"/>
      <c r="E938" s="165" t="inlineStr">
        <is>
          <t>現住所</t>
        </is>
      </c>
      <c r="F938" s="166" t="n"/>
      <c r="G938" s="166" t="n"/>
      <c r="H938" s="166" t="n"/>
      <c r="I938" s="166" t="n"/>
      <c r="J938" s="166" t="n"/>
      <c r="K938" s="167" t="n"/>
      <c r="L938" s="107" t="inlineStr">
        <is>
          <t>〒</t>
        </is>
      </c>
      <c r="M938" s="166" t="n"/>
      <c r="N938" s="166" t="n"/>
      <c r="O938" s="166" t="n"/>
      <c r="P938" s="168">
        <f>計算!$H$13</f>
        <v/>
      </c>
      <c r="Q938" s="166" t="n"/>
      <c r="R938" s="166" t="n"/>
      <c r="S938" s="166" t="n"/>
      <c r="T938" s="166" t="n"/>
      <c r="U938" s="166" t="n"/>
      <c r="V938" s="166" t="n"/>
      <c r="W938" s="166" t="n"/>
      <c r="X938" s="166" t="n"/>
      <c r="Y938" s="166" t="n"/>
      <c r="Z938" s="166" t="n"/>
      <c r="AA938" s="166" t="n"/>
      <c r="AB938" s="166" t="n"/>
      <c r="AC938" s="166" t="n"/>
      <c r="AD938" s="166" t="n"/>
      <c r="AE938" s="166" t="n"/>
      <c r="AF938" s="166" t="n"/>
      <c r="AG938" s="166" t="n"/>
      <c r="AH938" s="166" t="n"/>
      <c r="AI938" s="166" t="n"/>
      <c r="AJ938" s="166" t="n"/>
      <c r="AK938" s="24" t="n"/>
      <c r="AL938" s="24" t="n"/>
      <c r="AM938" s="24" t="n"/>
      <c r="AN938" s="24" t="n"/>
      <c r="AO938" s="24" t="n"/>
      <c r="AP938" s="24" t="n"/>
      <c r="AQ938" s="24" t="n"/>
      <c r="AR938" s="24" t="n"/>
      <c r="AS938" s="24" t="n"/>
      <c r="AT938" s="24" t="n"/>
      <c r="AU938" s="24" t="n"/>
      <c r="AV938" s="24" t="n"/>
      <c r="AW938" s="24" t="n"/>
      <c r="AX938" s="24" t="n"/>
      <c r="AY938" s="24" t="n"/>
      <c r="AZ938" s="24" t="n"/>
      <c r="BA938" s="24" t="n"/>
      <c r="BB938" s="24" t="n"/>
      <c r="BC938" s="24" t="n"/>
      <c r="BD938" s="24" t="n"/>
      <c r="BE938" s="24" t="n"/>
      <c r="BF938" s="24" t="n"/>
      <c r="BG938" s="24" t="n"/>
      <c r="BH938" s="24" t="n"/>
      <c r="BI938" s="25" t="n"/>
      <c r="BJ938" s="2" t="n"/>
      <c r="BK938" s="2" t="n"/>
      <c r="BL938" s="2" t="n"/>
      <c r="BM938" s="2" t="n"/>
      <c r="BN938" s="2" t="n"/>
      <c r="BO938" s="2" t="n"/>
      <c r="BP938" s="143" t="n"/>
      <c r="BV938" s="144" t="n"/>
      <c r="BW938" s="143" t="n"/>
      <c r="CG938" s="144" t="n"/>
      <c r="DU938" s="144" t="n"/>
      <c r="DV938" s="2" t="n"/>
      <c r="DW938" s="2" t="n"/>
      <c r="DX938" s="2" t="n"/>
      <c r="DY938" s="2" t="n"/>
      <c r="DZ938" s="2" t="n"/>
      <c r="EA938" s="2" t="n"/>
      <c r="EB938" s="2" t="n"/>
      <c r="EC938" s="2" t="n"/>
    </row>
    <row r="939" ht="4.5" customHeight="1" s="118">
      <c r="A939" s="2" t="n"/>
      <c r="B939" s="2" t="n"/>
      <c r="C939" s="2" t="n"/>
      <c r="D939" s="2" t="n"/>
      <c r="E939" s="143" t="n"/>
      <c r="K939" s="144" t="n"/>
      <c r="L939" s="143" t="n"/>
      <c r="AK939" s="2" t="n"/>
      <c r="AL939" s="2" t="n"/>
      <c r="AM939" s="2" t="n"/>
      <c r="AN939" s="2" t="n"/>
      <c r="AO939" s="2" t="n"/>
      <c r="AP939" s="2" t="n"/>
      <c r="AQ939" s="2" t="n"/>
      <c r="AR939" s="2" t="n"/>
      <c r="AS939" s="2" t="n"/>
      <c r="AT939" s="2" t="n"/>
      <c r="AU939" s="2" t="n"/>
      <c r="AV939" s="2" t="n"/>
      <c r="AW939" s="2" t="n"/>
      <c r="AX939" s="2" t="n"/>
      <c r="AY939" s="2" t="n"/>
      <c r="AZ939" s="2" t="n"/>
      <c r="BA939" s="2" t="n"/>
      <c r="BB939" s="2" t="n"/>
      <c r="BC939" s="2" t="n"/>
      <c r="BD939" s="2" t="n"/>
      <c r="BE939" s="2" t="n"/>
      <c r="BF939" s="2" t="n"/>
      <c r="BG939" s="2" t="n"/>
      <c r="BH939" s="2" t="n"/>
      <c r="BI939" s="8" t="n"/>
      <c r="BJ939" s="2" t="n"/>
      <c r="BK939" s="2" t="n"/>
      <c r="BL939" s="2" t="n"/>
      <c r="BM939" s="2" t="n"/>
      <c r="BN939" s="2" t="n"/>
      <c r="BO939" s="2" t="n"/>
      <c r="BP939" s="146" t="n"/>
      <c r="BQ939" s="147" t="n"/>
      <c r="BR939" s="147" t="n"/>
      <c r="BS939" s="147" t="n"/>
      <c r="BT939" s="147" t="n"/>
      <c r="BU939" s="147" t="n"/>
      <c r="BV939" s="148" t="n"/>
      <c r="BW939" s="146" t="n"/>
      <c r="BX939" s="147" t="n"/>
      <c r="BY939" s="147" t="n"/>
      <c r="BZ939" s="147" t="n"/>
      <c r="CA939" s="147" t="n"/>
      <c r="CB939" s="147" t="n"/>
      <c r="CC939" s="147" t="n"/>
      <c r="CD939" s="147" t="n"/>
      <c r="CE939" s="147" t="n"/>
      <c r="CF939" s="147" t="n"/>
      <c r="CG939" s="148" t="n"/>
      <c r="DU939" s="144" t="n"/>
      <c r="DV939" s="2" t="n"/>
      <c r="DW939" s="2" t="n"/>
      <c r="DX939" s="2" t="n"/>
      <c r="DY939" s="2" t="n"/>
      <c r="DZ939" s="2" t="n"/>
      <c r="EA939" s="2" t="n"/>
      <c r="EB939" s="2" t="n"/>
      <c r="EC939" s="2" t="n"/>
    </row>
    <row r="940" ht="6.75" customHeight="1" s="118">
      <c r="A940" s="2" t="n"/>
      <c r="B940" s="2" t="n"/>
      <c r="C940" s="2" t="n"/>
      <c r="D940" s="2" t="n"/>
      <c r="E940" s="143" t="n"/>
      <c r="K940" s="144" t="n"/>
      <c r="L940" s="143" t="n"/>
      <c r="AK940" s="2" t="n"/>
      <c r="AL940" s="2" t="n"/>
      <c r="AM940" s="2" t="n"/>
      <c r="AN940" s="2" t="n"/>
      <c r="AO940" s="2" t="n"/>
      <c r="AP940" s="2" t="n"/>
      <c r="AQ940" s="2" t="n"/>
      <c r="AR940" s="2" t="n"/>
      <c r="AS940" s="2" t="n"/>
      <c r="AT940" s="2" t="n"/>
      <c r="AU940" s="2" t="n"/>
      <c r="AV940" s="2" t="n"/>
      <c r="AW940" s="2" t="n"/>
      <c r="AX940" s="2" t="n"/>
      <c r="AY940" s="2" t="n"/>
      <c r="AZ940" s="2" t="n"/>
      <c r="BA940" s="2" t="n"/>
      <c r="BB940" s="2" t="n"/>
      <c r="BC940" s="2" t="n"/>
      <c r="BD940" s="2" t="n"/>
      <c r="BE940" s="2" t="n"/>
      <c r="BF940" s="2" t="n"/>
      <c r="BG940" s="2" t="n"/>
      <c r="BH940" s="2" t="n"/>
      <c r="BI940" s="8" t="n"/>
      <c r="BJ940" s="2" t="n"/>
      <c r="BK940" s="2" t="n"/>
      <c r="BL940" s="2" t="n"/>
      <c r="BM940" s="2" t="n"/>
      <c r="BN940" s="2" t="n"/>
      <c r="BO940" s="2" t="n"/>
      <c r="BP940" s="169" t="inlineStr">
        <is>
          <t>校内外の諸活動</t>
        </is>
      </c>
      <c r="BQ940" s="140" t="n"/>
      <c r="BR940" s="140" t="n"/>
      <c r="BS940" s="140" t="n"/>
      <c r="BT940" s="140" t="n"/>
      <c r="BU940" s="140" t="n"/>
      <c r="BV940" s="141" t="n"/>
      <c r="BW940" s="170">
        <f>計算!$Y$13</f>
        <v/>
      </c>
      <c r="BX940" s="140" t="n"/>
      <c r="BY940" s="140" t="n"/>
      <c r="BZ940" s="140" t="n"/>
      <c r="CA940" s="140" t="n"/>
      <c r="CB940" s="140" t="n"/>
      <c r="CC940" s="140" t="n"/>
      <c r="CD940" s="140" t="n"/>
      <c r="CE940" s="140" t="n"/>
      <c r="CF940" s="140" t="n"/>
      <c r="CG940" s="140" t="n"/>
      <c r="CH940" s="140" t="n"/>
      <c r="CI940" s="140" t="n"/>
      <c r="CJ940" s="140" t="n"/>
      <c r="CK940" s="140" t="n"/>
      <c r="CL940" s="140" t="n"/>
      <c r="CM940" s="140" t="n"/>
      <c r="CN940" s="140" t="n"/>
      <c r="CO940" s="140" t="n"/>
      <c r="CP940" s="140" t="n"/>
      <c r="CQ940" s="140" t="n"/>
      <c r="CR940" s="140" t="n"/>
      <c r="CS940" s="140" t="n"/>
      <c r="CT940" s="140" t="n"/>
      <c r="CU940" s="140" t="n"/>
      <c r="CV940" s="140" t="n"/>
      <c r="CW940" s="140" t="n"/>
      <c r="CX940" s="140" t="n"/>
      <c r="CY940" s="140" t="n"/>
      <c r="CZ940" s="140" t="n"/>
      <c r="DA940" s="140" t="n"/>
      <c r="DB940" s="140" t="n"/>
      <c r="DC940" s="140" t="n"/>
      <c r="DD940" s="140" t="n"/>
      <c r="DE940" s="140" t="n"/>
      <c r="DF940" s="140" t="n"/>
      <c r="DG940" s="140" t="n"/>
      <c r="DH940" s="140" t="n"/>
      <c r="DI940" s="140" t="n"/>
      <c r="DJ940" s="140" t="n"/>
      <c r="DK940" s="140" t="n"/>
      <c r="DL940" s="140" t="n"/>
      <c r="DM940" s="140" t="n"/>
      <c r="DN940" s="140" t="n"/>
      <c r="DO940" s="140" t="n"/>
      <c r="DP940" s="140" t="n"/>
      <c r="DQ940" s="140" t="n"/>
      <c r="DR940" s="140" t="n"/>
      <c r="DS940" s="140" t="n"/>
      <c r="DT940" s="140" t="n"/>
      <c r="DU940" s="141" t="n"/>
      <c r="DV940" s="7" t="n"/>
      <c r="DW940" s="2" t="n"/>
      <c r="DX940" s="2" t="n"/>
      <c r="DY940" s="2" t="n"/>
      <c r="DZ940" s="2" t="n"/>
      <c r="EA940" s="2" t="n"/>
      <c r="EB940" s="2" t="n"/>
      <c r="EC940" s="2" t="n"/>
    </row>
    <row r="941" ht="6.75" customHeight="1" s="118">
      <c r="A941" s="2" t="n"/>
      <c r="B941" s="2" t="n"/>
      <c r="C941" s="2" t="n"/>
      <c r="D941" s="2" t="n"/>
      <c r="E941" s="143" t="n"/>
      <c r="K941" s="144" t="n"/>
      <c r="L941" s="171">
        <f>計算!$I$13</f>
        <v/>
      </c>
      <c r="BI941" s="144" t="n"/>
      <c r="BJ941" s="2" t="n"/>
      <c r="BK941" s="2" t="n"/>
      <c r="BL941" s="2" t="n"/>
      <c r="BM941" s="2" t="n"/>
      <c r="BN941" s="2" t="n"/>
      <c r="BO941" s="2" t="n"/>
      <c r="BP941" s="143" t="n"/>
      <c r="BV941" s="144" t="n"/>
      <c r="DU941" s="144" t="n"/>
      <c r="DV941" s="7" t="n"/>
      <c r="DW941" s="2" t="n"/>
      <c r="DX941" s="2" t="n"/>
      <c r="DY941" s="2" t="n"/>
      <c r="DZ941" s="2" t="n"/>
      <c r="EA941" s="2" t="n"/>
      <c r="EB941" s="2" t="n"/>
      <c r="EC941" s="2" t="n"/>
    </row>
    <row r="942" ht="6.75" customHeight="1" s="118">
      <c r="A942" s="2" t="n"/>
      <c r="B942" s="2" t="n"/>
      <c r="C942" s="2" t="n"/>
      <c r="D942" s="2" t="n"/>
      <c r="E942" s="143" t="n"/>
      <c r="K942" s="144" t="n"/>
      <c r="L942" s="143" t="n"/>
      <c r="BI942" s="144" t="n"/>
      <c r="BJ942" s="2" t="n"/>
      <c r="BK942" s="2" t="n"/>
      <c r="BL942" s="2" t="n"/>
      <c r="BM942" s="2" t="n"/>
      <c r="BN942" s="2" t="n"/>
      <c r="BO942" s="2" t="n"/>
      <c r="BP942" s="143" t="n"/>
      <c r="BV942" s="144" t="n"/>
      <c r="DU942" s="144" t="n"/>
      <c r="DV942" s="7" t="n"/>
      <c r="DW942" s="2" t="n"/>
      <c r="DX942" s="2" t="n"/>
      <c r="DY942" s="2" t="n"/>
      <c r="DZ942" s="2" t="n"/>
      <c r="EA942" s="2" t="n"/>
      <c r="EB942" s="2" t="n"/>
      <c r="EC942" s="2" t="n"/>
    </row>
    <row r="943" ht="6.75" customHeight="1" s="118">
      <c r="A943" s="2" t="n"/>
      <c r="B943" s="2" t="n"/>
      <c r="C943" s="2" t="n"/>
      <c r="D943" s="2" t="n"/>
      <c r="E943" s="146" t="n"/>
      <c r="F943" s="147" t="n"/>
      <c r="G943" s="147" t="n"/>
      <c r="H943" s="147" t="n"/>
      <c r="I943" s="147" t="n"/>
      <c r="J943" s="147" t="n"/>
      <c r="K943" s="148" t="n"/>
      <c r="L943" s="146" t="n"/>
      <c r="M943" s="147" t="n"/>
      <c r="N943" s="147" t="n"/>
      <c r="O943" s="147" t="n"/>
      <c r="P943" s="147" t="n"/>
      <c r="Q943" s="147" t="n"/>
      <c r="R943" s="147" t="n"/>
      <c r="S943" s="147" t="n"/>
      <c r="T943" s="147" t="n"/>
      <c r="U943" s="147" t="n"/>
      <c r="V943" s="147" t="n"/>
      <c r="W943" s="147" t="n"/>
      <c r="X943" s="147" t="n"/>
      <c r="Y943" s="147" t="n"/>
      <c r="Z943" s="147" t="n"/>
      <c r="AA943" s="147" t="n"/>
      <c r="AB943" s="147" t="n"/>
      <c r="AC943" s="147" t="n"/>
      <c r="AD943" s="147" t="n"/>
      <c r="AE943" s="147" t="n"/>
      <c r="AF943" s="147" t="n"/>
      <c r="AG943" s="147" t="n"/>
      <c r="AH943" s="147" t="n"/>
      <c r="AI943" s="147" t="n"/>
      <c r="AJ943" s="147" t="n"/>
      <c r="AK943" s="147" t="n"/>
      <c r="AL943" s="147" t="n"/>
      <c r="AM943" s="147" t="n"/>
      <c r="AN943" s="147" t="n"/>
      <c r="AO943" s="147" t="n"/>
      <c r="AP943" s="147" t="n"/>
      <c r="AQ943" s="147" t="n"/>
      <c r="AR943" s="147" t="n"/>
      <c r="AS943" s="147" t="n"/>
      <c r="AT943" s="147" t="n"/>
      <c r="AU943" s="147" t="n"/>
      <c r="AV943" s="147" t="n"/>
      <c r="AW943" s="147" t="n"/>
      <c r="AX943" s="147" t="n"/>
      <c r="AY943" s="147" t="n"/>
      <c r="AZ943" s="147" t="n"/>
      <c r="BA943" s="147" t="n"/>
      <c r="BB943" s="147" t="n"/>
      <c r="BC943" s="147" t="n"/>
      <c r="BD943" s="147" t="n"/>
      <c r="BE943" s="147" t="n"/>
      <c r="BF943" s="147" t="n"/>
      <c r="BG943" s="147" t="n"/>
      <c r="BH943" s="147" t="n"/>
      <c r="BI943" s="148" t="n"/>
      <c r="BJ943" s="2" t="n"/>
      <c r="BK943" s="2" t="n"/>
      <c r="BL943" s="2" t="n"/>
      <c r="BM943" s="2" t="n"/>
      <c r="BN943" s="2" t="n"/>
      <c r="BO943" s="2" t="n"/>
      <c r="BP943" s="143" t="n"/>
      <c r="BV943" s="144" t="n"/>
      <c r="DU943" s="144" t="n"/>
      <c r="DV943" s="7" t="n"/>
      <c r="DW943" s="2" t="n"/>
      <c r="DX943" s="2" t="n"/>
      <c r="DY943" s="2" t="n"/>
      <c r="DZ943" s="2" t="n"/>
      <c r="EA943" s="2" t="n"/>
      <c r="EB943" s="2" t="n"/>
      <c r="EC943" s="2" t="n"/>
    </row>
    <row r="944" ht="6.75" customHeight="1" s="118">
      <c r="A944" s="2" t="n"/>
      <c r="B944" s="2" t="n"/>
      <c r="C944" s="2" t="n"/>
      <c r="D944" s="2" t="n"/>
      <c r="E944" s="159" t="inlineStr">
        <is>
          <t>ふ り が な</t>
        </is>
      </c>
      <c r="F944" s="140" t="n"/>
      <c r="G944" s="140" t="n"/>
      <c r="H944" s="140" t="n"/>
      <c r="I944" s="140" t="n"/>
      <c r="J944" s="140" t="n"/>
      <c r="K944" s="141" t="n"/>
      <c r="L944" s="160">
        <f>計算!$M$13</f>
        <v/>
      </c>
      <c r="M944" s="140" t="n"/>
      <c r="N944" s="140" t="n"/>
      <c r="O944" s="140" t="n"/>
      <c r="P944" s="140" t="n"/>
      <c r="Q944" s="140" t="n"/>
      <c r="R944" s="140" t="n"/>
      <c r="S944" s="140" t="n"/>
      <c r="T944" s="140" t="n"/>
      <c r="U944" s="140" t="n"/>
      <c r="V944" s="140" t="n"/>
      <c r="W944" s="140" t="n"/>
      <c r="X944" s="140" t="n"/>
      <c r="Y944" s="140" t="n"/>
      <c r="Z944" s="140" t="n"/>
      <c r="AA944" s="140" t="n"/>
      <c r="AB944" s="140" t="n"/>
      <c r="AC944" s="140" t="n"/>
      <c r="AD944" s="140" t="n"/>
      <c r="AE944" s="140" t="n"/>
      <c r="AF944" s="140" t="n"/>
      <c r="AG944" s="140" t="n"/>
      <c r="AH944" s="140" t="n"/>
      <c r="AI944" s="140" t="n"/>
      <c r="AJ944" s="140" t="n"/>
      <c r="AK944" s="140" t="n"/>
      <c r="AL944" s="140" t="n"/>
      <c r="AM944" s="140" t="n"/>
      <c r="AN944" s="140" t="n"/>
      <c r="AO944" s="140" t="n"/>
      <c r="AP944" s="140" t="n"/>
      <c r="AQ944" s="140" t="n"/>
      <c r="AR944" s="140" t="n"/>
      <c r="AS944" s="140" t="n"/>
      <c r="AT944" s="140" t="n"/>
      <c r="AU944" s="140" t="n"/>
      <c r="AV944" s="140" t="n"/>
      <c r="AW944" s="140" t="n"/>
      <c r="AX944" s="140" t="n"/>
      <c r="AY944" s="140" t="n"/>
      <c r="AZ944" s="140" t="n"/>
      <c r="BA944" s="140" t="n"/>
      <c r="BB944" s="140" t="n"/>
      <c r="BC944" s="140" t="n"/>
      <c r="BD944" s="140" t="n"/>
      <c r="BE944" s="140" t="n"/>
      <c r="BF944" s="140" t="n"/>
      <c r="BG944" s="140" t="n"/>
      <c r="BH944" s="140" t="n"/>
      <c r="BI944" s="141" t="n"/>
      <c r="BJ944" s="2" t="n"/>
      <c r="BK944" s="2" t="n"/>
      <c r="BL944" s="2" t="n"/>
      <c r="BM944" s="2" t="n"/>
      <c r="BN944" s="2" t="n"/>
      <c r="BO944" s="2" t="n"/>
      <c r="BP944" s="143" t="n"/>
      <c r="BV944" s="144" t="n"/>
      <c r="DU944" s="144" t="n"/>
      <c r="DV944" s="7" t="n"/>
      <c r="DW944" s="2" t="n"/>
      <c r="DX944" s="2" t="n"/>
      <c r="DY944" s="2" t="n"/>
      <c r="DZ944" s="2" t="n"/>
      <c r="EA944" s="2" t="n"/>
      <c r="EB944" s="2" t="n"/>
      <c r="EC944" s="2" t="n"/>
    </row>
    <row r="945" ht="6.75" customHeight="1" s="118">
      <c r="A945" s="2" t="n"/>
      <c r="B945" s="2" t="n"/>
      <c r="C945" s="2" t="n"/>
      <c r="D945" s="2" t="n"/>
      <c r="E945" s="143" t="n"/>
      <c r="K945" s="144" t="n"/>
      <c r="BI945" s="144" t="n"/>
      <c r="BJ945" s="2" t="n"/>
      <c r="BK945" s="2" t="n"/>
      <c r="BL945" s="2" t="n"/>
      <c r="BM945" s="2" t="n"/>
      <c r="BN945" s="2" t="n"/>
      <c r="BO945" s="2" t="n"/>
      <c r="BP945" s="143" t="n"/>
      <c r="BV945" s="144" t="n"/>
      <c r="DU945" s="144" t="n"/>
      <c r="DV945" s="7" t="n"/>
      <c r="DW945" s="2" t="n"/>
      <c r="DX945" s="2" t="n"/>
      <c r="DY945" s="2" t="n"/>
      <c r="DZ945" s="2" t="n"/>
      <c r="EA945" s="2" t="n"/>
      <c r="EB945" s="2" t="n"/>
      <c r="EC945" s="2" t="n"/>
    </row>
    <row r="946" ht="6.75" customHeight="1" s="118">
      <c r="A946" s="2" t="n"/>
      <c r="B946" s="2" t="n"/>
      <c r="C946" s="2" t="n"/>
      <c r="D946" s="2" t="n"/>
      <c r="E946" s="162" t="n"/>
      <c r="F946" s="163" t="n"/>
      <c r="G946" s="163" t="n"/>
      <c r="H946" s="163" t="n"/>
      <c r="I946" s="163" t="n"/>
      <c r="J946" s="163" t="n"/>
      <c r="K946" s="164" t="n"/>
      <c r="L946" s="163" t="n"/>
      <c r="M946" s="163" t="n"/>
      <c r="N946" s="163" t="n"/>
      <c r="O946" s="163" t="n"/>
      <c r="P946" s="163" t="n"/>
      <c r="Q946" s="163" t="n"/>
      <c r="R946" s="163" t="n"/>
      <c r="S946" s="163" t="n"/>
      <c r="T946" s="163" t="n"/>
      <c r="U946" s="163" t="n"/>
      <c r="V946" s="163" t="n"/>
      <c r="W946" s="163" t="n"/>
      <c r="X946" s="163" t="n"/>
      <c r="Y946" s="163" t="n"/>
      <c r="Z946" s="163" t="n"/>
      <c r="AA946" s="163" t="n"/>
      <c r="AB946" s="163" t="n"/>
      <c r="AC946" s="163" t="n"/>
      <c r="AD946" s="163" t="n"/>
      <c r="AE946" s="163" t="n"/>
      <c r="AF946" s="163" t="n"/>
      <c r="AG946" s="163" t="n"/>
      <c r="AH946" s="163" t="n"/>
      <c r="AI946" s="163" t="n"/>
      <c r="AJ946" s="163" t="n"/>
      <c r="AK946" s="163" t="n"/>
      <c r="AL946" s="163" t="n"/>
      <c r="AM946" s="163" t="n"/>
      <c r="AN946" s="163" t="n"/>
      <c r="AO946" s="163" t="n"/>
      <c r="AP946" s="163" t="n"/>
      <c r="AQ946" s="163" t="n"/>
      <c r="AR946" s="163" t="n"/>
      <c r="AS946" s="163" t="n"/>
      <c r="AT946" s="163" t="n"/>
      <c r="AU946" s="163" t="n"/>
      <c r="AV946" s="163" t="n"/>
      <c r="AW946" s="163" t="n"/>
      <c r="AX946" s="163" t="n"/>
      <c r="AY946" s="163" t="n"/>
      <c r="AZ946" s="163" t="n"/>
      <c r="BA946" s="163" t="n"/>
      <c r="BB946" s="163" t="n"/>
      <c r="BC946" s="163" t="n"/>
      <c r="BD946" s="163" t="n"/>
      <c r="BE946" s="163" t="n"/>
      <c r="BF946" s="163" t="n"/>
      <c r="BG946" s="163" t="n"/>
      <c r="BH946" s="163" t="n"/>
      <c r="BI946" s="164" t="n"/>
      <c r="BJ946" s="2" t="n"/>
      <c r="BK946" s="2" t="n"/>
      <c r="BL946" s="2" t="n"/>
      <c r="BM946" s="2" t="n"/>
      <c r="BN946" s="2" t="n"/>
      <c r="BO946" s="2" t="n"/>
      <c r="BP946" s="143" t="n"/>
      <c r="BV946" s="144" t="n"/>
      <c r="DU946" s="144" t="n"/>
      <c r="DV946" s="7" t="n"/>
      <c r="DW946" s="2" t="n"/>
      <c r="DX946" s="2" t="n"/>
      <c r="DY946" s="2" t="n"/>
      <c r="DZ946" s="2" t="n"/>
      <c r="EA946" s="2" t="n"/>
      <c r="EB946" s="2" t="n"/>
      <c r="EC946" s="2" t="n"/>
    </row>
    <row r="947" ht="6.75" customHeight="1" s="118">
      <c r="A947" s="2" t="n"/>
      <c r="B947" s="2" t="n"/>
      <c r="C947" s="2" t="n"/>
      <c r="D947" s="2" t="n"/>
      <c r="E947" s="165" t="inlineStr">
        <is>
          <t>連絡先</t>
        </is>
      </c>
      <c r="F947" s="166" t="n"/>
      <c r="G947" s="166" t="n"/>
      <c r="H947" s="166" t="n"/>
      <c r="I947" s="166" t="n"/>
      <c r="J947" s="166" t="n"/>
      <c r="K947" s="167" t="n"/>
      <c r="L947" s="107" t="inlineStr">
        <is>
          <t>〒</t>
        </is>
      </c>
      <c r="M947" s="166" t="n"/>
      <c r="N947" s="166" t="n"/>
      <c r="O947" s="166" t="n"/>
      <c r="P947" s="172">
        <f>計算!$K$13</f>
        <v/>
      </c>
      <c r="AK947" s="2" t="n"/>
      <c r="AL947" s="2" t="n"/>
      <c r="AM947" s="2" t="n"/>
      <c r="AN947" s="2" t="n"/>
      <c r="AO947" s="2" t="n"/>
      <c r="AP947" s="2" t="n"/>
      <c r="AQ947" s="2" t="n"/>
      <c r="AR947" s="2" t="n"/>
      <c r="AS947" s="2" t="n"/>
      <c r="AT947" s="2" t="n"/>
      <c r="AU947" s="2" t="n"/>
      <c r="AV947" s="2" t="n"/>
      <c r="AW947" s="2" t="n"/>
      <c r="AX947" s="2" t="n"/>
      <c r="AY947" s="2" t="n"/>
      <c r="AZ947" s="2" t="n"/>
      <c r="BA947" s="2" t="n"/>
      <c r="BB947" s="2" t="n"/>
      <c r="BC947" s="2" t="n"/>
      <c r="BD947" s="2" t="n"/>
      <c r="BE947" s="2" t="n"/>
      <c r="BF947" s="2" t="n"/>
      <c r="BG947" s="2" t="n"/>
      <c r="BH947" s="2" t="n"/>
      <c r="BI947" s="8" t="n"/>
      <c r="BJ947" s="2" t="n"/>
      <c r="BK947" s="2" t="n"/>
      <c r="BL947" s="2" t="n"/>
      <c r="BM947" s="2" t="n"/>
      <c r="BN947" s="2" t="n"/>
      <c r="BO947" s="2" t="n"/>
      <c r="BP947" s="143" t="n"/>
      <c r="BV947" s="144" t="n"/>
      <c r="DU947" s="144" t="n"/>
      <c r="DV947" s="7" t="n"/>
      <c r="DW947" s="2" t="n"/>
      <c r="DX947" s="2" t="n"/>
      <c r="DY947" s="2" t="n"/>
      <c r="DZ947" s="2" t="n"/>
      <c r="EA947" s="2" t="n"/>
      <c r="EB947" s="2" t="n"/>
      <c r="EC947" s="2" t="n"/>
    </row>
    <row r="948" ht="6.75" customHeight="1" s="118">
      <c r="A948" s="2" t="n"/>
      <c r="B948" s="2" t="n"/>
      <c r="C948" s="2" t="n"/>
      <c r="D948" s="2" t="n"/>
      <c r="E948" s="143" t="n"/>
      <c r="K948" s="144" t="n"/>
      <c r="L948" s="143" t="n"/>
      <c r="AK948" s="2" t="n"/>
      <c r="AL948" s="2" t="n"/>
      <c r="AM948" s="2" t="n"/>
      <c r="AN948" s="2" t="n"/>
      <c r="AO948" s="2" t="n"/>
      <c r="AP948" s="2" t="n"/>
      <c r="AQ948" s="2" t="n"/>
      <c r="AR948" s="2" t="n"/>
      <c r="AS948" s="2" t="n"/>
      <c r="AT948" s="2" t="n"/>
      <c r="AU948" s="2" t="n"/>
      <c r="AV948" s="2" t="n"/>
      <c r="AW948" s="2" t="n"/>
      <c r="AX948" s="2" t="n"/>
      <c r="AY948" s="2" t="n"/>
      <c r="AZ948" s="2" t="n"/>
      <c r="BA948" s="2" t="n"/>
      <c r="BB948" s="2" t="n"/>
      <c r="BC948" s="2" t="n"/>
      <c r="BD948" s="2" t="n"/>
      <c r="BE948" s="2" t="n"/>
      <c r="BF948" s="2" t="n"/>
      <c r="BG948" s="2" t="n"/>
      <c r="BH948" s="2" t="n"/>
      <c r="BI948" s="8" t="n"/>
      <c r="BJ948" s="2" t="n"/>
      <c r="BK948" s="2" t="n"/>
      <c r="BL948" s="2" t="n"/>
      <c r="BM948" s="2" t="n"/>
      <c r="BN948" s="2" t="n"/>
      <c r="BO948" s="2" t="n"/>
      <c r="BP948" s="143" t="n"/>
      <c r="BV948" s="144" t="n"/>
      <c r="DU948" s="144" t="n"/>
      <c r="DV948" s="7" t="n"/>
      <c r="DW948" s="2" t="n"/>
      <c r="DX948" s="2" t="n"/>
      <c r="DY948" s="2" t="n"/>
      <c r="DZ948" s="2" t="n"/>
      <c r="EA948" s="2" t="n"/>
      <c r="EB948" s="2" t="n"/>
      <c r="EC948" s="2" t="n"/>
    </row>
    <row r="949" ht="6.75" customHeight="1" s="118">
      <c r="A949" s="2" t="n"/>
      <c r="B949" s="2" t="n"/>
      <c r="C949" s="2" t="n"/>
      <c r="D949" s="2" t="n"/>
      <c r="E949" s="143" t="n"/>
      <c r="K949" s="144" t="n"/>
      <c r="L949" s="143" t="n"/>
      <c r="AK949" s="2" t="n"/>
      <c r="AL949" s="2" t="n"/>
      <c r="AM949" s="2" t="n"/>
      <c r="AN949" s="2" t="n"/>
      <c r="AO949" s="2" t="n"/>
      <c r="AP949" s="2" t="n"/>
      <c r="AQ949" s="2" t="n"/>
      <c r="AR949" s="2" t="n"/>
      <c r="AS949" s="2" t="n"/>
      <c r="AT949" s="2" t="n"/>
      <c r="AU949" s="2" t="n"/>
      <c r="AV949" s="2" t="n"/>
      <c r="AW949" s="2" t="n"/>
      <c r="AX949" s="2" t="n"/>
      <c r="AY949" s="2" t="n"/>
      <c r="AZ949" s="2" t="n"/>
      <c r="BA949" s="2" t="n"/>
      <c r="BB949" s="2" t="n"/>
      <c r="BC949" s="2" t="n"/>
      <c r="BD949" s="2" t="n"/>
      <c r="BE949" s="2" t="n"/>
      <c r="BF949" s="2" t="n"/>
      <c r="BG949" s="2" t="n"/>
      <c r="BH949" s="2" t="n"/>
      <c r="BI949" s="8" t="n"/>
      <c r="BJ949" s="2" t="n"/>
      <c r="BK949" s="2" t="n"/>
      <c r="BL949" s="2" t="n"/>
      <c r="BM949" s="2" t="n"/>
      <c r="BN949" s="2" t="n"/>
      <c r="BO949" s="2" t="n"/>
      <c r="BP949" s="143" t="n"/>
      <c r="BV949" s="144" t="n"/>
      <c r="DU949" s="144" t="n"/>
      <c r="DV949" s="7" t="n"/>
      <c r="DW949" s="2" t="n"/>
      <c r="DX949" s="2" t="n"/>
      <c r="DY949" s="2" t="n"/>
      <c r="DZ949" s="2" t="n"/>
      <c r="EA949" s="2" t="n"/>
      <c r="EB949" s="2" t="n"/>
      <c r="EC949" s="2" t="n"/>
    </row>
    <row r="950" ht="6.75" customHeight="1" s="118">
      <c r="A950" s="2" t="n"/>
      <c r="B950" s="2" t="n"/>
      <c r="C950" s="2" t="n"/>
      <c r="D950" s="2" t="n"/>
      <c r="E950" s="143" t="n"/>
      <c r="K950" s="144" t="n"/>
      <c r="L950" s="173">
        <f>計算!$L$13</f>
        <v/>
      </c>
      <c r="BI950" s="144" t="n"/>
      <c r="BJ950" s="2" t="n"/>
      <c r="BK950" s="2" t="n"/>
      <c r="BL950" s="2" t="n"/>
      <c r="BM950" s="2" t="n"/>
      <c r="BN950" s="2" t="n"/>
      <c r="BO950" s="2" t="n"/>
      <c r="BP950" s="143" t="n"/>
      <c r="BV950" s="144" t="n"/>
      <c r="DU950" s="144" t="n"/>
      <c r="DV950" s="7" t="n"/>
      <c r="DW950" s="2" t="n"/>
      <c r="DX950" s="2" t="n"/>
      <c r="DY950" s="2" t="n"/>
      <c r="DZ950" s="2" t="n"/>
      <c r="EA950" s="2" t="n"/>
      <c r="EB950" s="2" t="n"/>
      <c r="EC950" s="2" t="n"/>
    </row>
    <row r="951" ht="6.75" customHeight="1" s="118">
      <c r="A951" s="2" t="n"/>
      <c r="B951" s="2" t="n"/>
      <c r="C951" s="2" t="n"/>
      <c r="D951" s="2" t="n"/>
      <c r="E951" s="146" t="n"/>
      <c r="F951" s="147" t="n"/>
      <c r="G951" s="147" t="n"/>
      <c r="H951" s="147" t="n"/>
      <c r="I951" s="147" t="n"/>
      <c r="J951" s="147" t="n"/>
      <c r="K951" s="148" t="n"/>
      <c r="L951" s="147" t="n"/>
      <c r="M951" s="147" t="n"/>
      <c r="N951" s="147" t="n"/>
      <c r="O951" s="147" t="n"/>
      <c r="P951" s="147" t="n"/>
      <c r="Q951" s="147" t="n"/>
      <c r="R951" s="147" t="n"/>
      <c r="S951" s="147" t="n"/>
      <c r="T951" s="147" t="n"/>
      <c r="U951" s="147" t="n"/>
      <c r="V951" s="147" t="n"/>
      <c r="W951" s="147" t="n"/>
      <c r="X951" s="147" t="n"/>
      <c r="Y951" s="147" t="n"/>
      <c r="Z951" s="147" t="n"/>
      <c r="AA951" s="147" t="n"/>
      <c r="AB951" s="147" t="n"/>
      <c r="AC951" s="147" t="n"/>
      <c r="AD951" s="147" t="n"/>
      <c r="AE951" s="147" t="n"/>
      <c r="AF951" s="147" t="n"/>
      <c r="AG951" s="147" t="n"/>
      <c r="AH951" s="147" t="n"/>
      <c r="AI951" s="147" t="n"/>
      <c r="AJ951" s="147" t="n"/>
      <c r="AK951" s="147" t="n"/>
      <c r="AL951" s="147" t="n"/>
      <c r="AM951" s="147" t="n"/>
      <c r="AN951" s="147" t="n"/>
      <c r="AO951" s="147" t="n"/>
      <c r="AP951" s="147" t="n"/>
      <c r="AQ951" s="147" t="n"/>
      <c r="AR951" s="147" t="n"/>
      <c r="AS951" s="147" t="n"/>
      <c r="AT951" s="147" t="n"/>
      <c r="AU951" s="147" t="n"/>
      <c r="AV951" s="147" t="n"/>
      <c r="AW951" s="147" t="n"/>
      <c r="AX951" s="147" t="n"/>
      <c r="AY951" s="147" t="n"/>
      <c r="AZ951" s="147" t="n"/>
      <c r="BA951" s="147" t="n"/>
      <c r="BB951" s="147" t="n"/>
      <c r="BC951" s="147" t="n"/>
      <c r="BD951" s="147" t="n"/>
      <c r="BE951" s="147" t="n"/>
      <c r="BF951" s="147" t="n"/>
      <c r="BG951" s="147" t="n"/>
      <c r="BH951" s="147" t="n"/>
      <c r="BI951" s="148" t="n"/>
      <c r="BJ951" s="2" t="n"/>
      <c r="BK951" s="2" t="n"/>
      <c r="BL951" s="2" t="n"/>
      <c r="BM951" s="2" t="n"/>
      <c r="BN951" s="2" t="n"/>
      <c r="BO951" s="2" t="n"/>
      <c r="BP951" s="143" t="n"/>
      <c r="BV951" s="144" t="n"/>
      <c r="DU951" s="144" t="n"/>
      <c r="DV951" s="7" t="n"/>
      <c r="DW951" s="2" t="n"/>
      <c r="DX951" s="2" t="n"/>
      <c r="DY951" s="2" t="n"/>
      <c r="DZ951" s="2" t="n"/>
      <c r="EA951" s="2" t="n"/>
      <c r="EB951" s="2" t="n"/>
      <c r="EC951" s="2" t="n"/>
    </row>
    <row r="952" ht="6.75" customHeight="1" s="118">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c r="AQ952" s="2" t="n"/>
      <c r="AR952" s="2" t="n"/>
      <c r="AS952" s="2" t="n"/>
      <c r="AT952" s="2" t="n"/>
      <c r="AU952" s="2" t="n"/>
      <c r="AV952" s="2" t="n"/>
      <c r="AW952" s="2" t="n"/>
      <c r="AX952" s="2" t="n"/>
      <c r="AY952" s="2" t="n"/>
      <c r="AZ952" s="2" t="n"/>
      <c r="BA952" s="2" t="n"/>
      <c r="BB952" s="2" t="n"/>
      <c r="BC952" s="2" t="n"/>
      <c r="BD952" s="2" t="n"/>
      <c r="BE952" s="2" t="n"/>
      <c r="BF952" s="2" t="n"/>
      <c r="BG952" s="2" t="n"/>
      <c r="BH952" s="2" t="n"/>
      <c r="BI952" s="2" t="n"/>
      <c r="BJ952" s="2" t="n"/>
      <c r="BK952" s="2" t="n"/>
      <c r="BL952" s="2" t="n"/>
      <c r="BM952" s="2" t="n"/>
      <c r="BN952" s="2" t="n"/>
      <c r="BO952" s="2" t="n"/>
      <c r="BP952" s="143" t="n"/>
      <c r="BV952" s="144" t="n"/>
      <c r="DU952" s="144" t="n"/>
      <c r="DV952" s="7" t="n"/>
      <c r="DW952" s="2" t="n"/>
      <c r="DX952" s="2" t="n"/>
      <c r="DY952" s="2" t="n"/>
      <c r="DZ952" s="2" t="n"/>
      <c r="EA952" s="2" t="n"/>
      <c r="EB952" s="2" t="n"/>
      <c r="EC952" s="2" t="n"/>
    </row>
    <row r="953" ht="6.75" customHeight="1" s="118">
      <c r="A953" s="2" t="n"/>
      <c r="B953" s="2" t="n"/>
      <c r="C953" s="2" t="n"/>
      <c r="D953" s="2" t="n"/>
      <c r="E953" s="2" t="n"/>
      <c r="F953" s="2" t="n"/>
      <c r="G953" s="2" t="n"/>
      <c r="H953" s="2" t="n"/>
      <c r="I953" s="2" t="n"/>
      <c r="J953" s="2" t="n"/>
      <c r="K953" s="2" t="n"/>
      <c r="L953" s="2" t="n"/>
      <c r="M953" s="2" t="n"/>
      <c r="N953" s="2" t="n"/>
      <c r="O953" s="2" t="n"/>
      <c r="P953" s="2" t="n"/>
      <c r="Q953" s="2" t="n"/>
      <c r="R953" s="113" t="inlineStr">
        <is>
          <t>（連絡先欄は現住所以外に連絡を希望する場合のみ記入すること）</t>
        </is>
      </c>
      <c r="BJ953" s="2" t="n"/>
      <c r="BK953" s="2" t="n"/>
      <c r="BL953" s="2" t="n"/>
      <c r="BM953" s="2" t="n"/>
      <c r="BN953" s="2" t="n"/>
      <c r="BO953" s="2" t="n"/>
      <c r="BP953" s="143" t="n"/>
      <c r="BV953" s="144" t="n"/>
      <c r="DU953" s="144" t="n"/>
      <c r="DV953" s="7" t="n"/>
      <c r="DW953" s="2" t="n"/>
      <c r="DX953" s="2" t="n"/>
      <c r="DY953" s="2" t="n"/>
      <c r="DZ953" s="2" t="n"/>
      <c r="EA953" s="2" t="n"/>
      <c r="EB953" s="2" t="n"/>
      <c r="EC953" s="2" t="n"/>
    </row>
    <row r="954" ht="6.75" customHeight="1" s="118">
      <c r="A954" s="2" t="n"/>
      <c r="B954" s="2" t="n"/>
      <c r="C954" s="2" t="n"/>
      <c r="D954" s="2" t="n"/>
      <c r="E954" s="2" t="n"/>
      <c r="F954" s="2" t="n"/>
      <c r="G954" s="2" t="n"/>
      <c r="H954" s="2" t="n"/>
      <c r="I954" s="2" t="n"/>
      <c r="J954" s="2" t="n"/>
      <c r="K954" s="2" t="n"/>
      <c r="L954" s="2" t="n"/>
      <c r="M954" s="2" t="n"/>
      <c r="N954" s="2" t="n"/>
      <c r="O954" s="2" t="n"/>
      <c r="P954" s="2" t="n"/>
      <c r="Q954" s="2" t="n"/>
      <c r="BJ954" s="2" t="n"/>
      <c r="BK954" s="2" t="n"/>
      <c r="BL954" s="2" t="n"/>
      <c r="BM954" s="2" t="n"/>
      <c r="BN954" s="2" t="n"/>
      <c r="BO954" s="2" t="n"/>
      <c r="BP954" s="143" t="n"/>
      <c r="BV954" s="144" t="n"/>
      <c r="DU954" s="144" t="n"/>
      <c r="DV954" s="7" t="n"/>
      <c r="DW954" s="2" t="n"/>
      <c r="DX954" s="2" t="n"/>
      <c r="DY954" s="2" t="n"/>
      <c r="DZ954" s="2" t="n"/>
      <c r="EA954" s="2" t="n"/>
      <c r="EB954" s="2" t="n"/>
      <c r="EC954" s="2" t="n"/>
    </row>
    <row r="955" ht="6.75" customHeight="1" s="118">
      <c r="A955" s="2" t="n"/>
      <c r="B955" s="2" t="n"/>
      <c r="C955" s="2" t="n"/>
      <c r="D955" s="2" t="n"/>
      <c r="E955" s="2" t="n"/>
      <c r="F955" s="2" t="n"/>
      <c r="G955" s="2" t="n"/>
      <c r="H955" s="2" t="n"/>
      <c r="I955" s="2" t="n"/>
      <c r="J955" s="2" t="n"/>
      <c r="K955" s="2" t="n"/>
      <c r="L955" s="2" t="n"/>
      <c r="M955" s="2" t="n"/>
      <c r="N955" s="2" t="n"/>
      <c r="O955" s="2" t="n"/>
      <c r="P955" s="2" t="n"/>
      <c r="Q955" s="2" t="n"/>
      <c r="BJ955" s="2" t="n"/>
      <c r="BK955" s="2" t="n"/>
      <c r="BL955" s="2" t="n"/>
      <c r="BM955" s="2" t="n"/>
      <c r="BN955" s="2" t="n"/>
      <c r="BO955" s="2" t="n"/>
      <c r="BP955" s="143" t="n"/>
      <c r="BV955" s="144" t="n"/>
      <c r="DU955" s="144" t="n"/>
      <c r="DV955" s="7" t="n"/>
      <c r="DW955" s="2" t="n"/>
      <c r="DX955" s="2" t="n"/>
      <c r="DY955" s="2" t="n"/>
      <c r="DZ955" s="2" t="n"/>
      <c r="EA955" s="2" t="n"/>
      <c r="EB955" s="2" t="n"/>
      <c r="EC955" s="2" t="n"/>
    </row>
    <row r="956" ht="6.75" customHeight="1" s="118">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c r="AQ956" s="2" t="n"/>
      <c r="AR956" s="2" t="n"/>
      <c r="AS956" s="2" t="n"/>
      <c r="AT956" s="2" t="n"/>
      <c r="AU956" s="2" t="n"/>
      <c r="AV956" s="2" t="n"/>
      <c r="AW956" s="2" t="n"/>
      <c r="AX956" s="2" t="n"/>
      <c r="AY956" s="2" t="n"/>
      <c r="AZ956" s="2" t="n"/>
      <c r="BA956" s="2" t="n"/>
      <c r="BB956" s="2" t="n"/>
      <c r="BC956" s="2" t="n"/>
      <c r="BD956" s="2" t="n"/>
      <c r="BE956" s="2" t="n"/>
      <c r="BF956" s="2" t="n"/>
      <c r="BG956" s="2" t="n"/>
      <c r="BH956" s="2" t="n"/>
      <c r="BI956" s="2" t="n"/>
      <c r="BJ956" s="2" t="n"/>
      <c r="BK956" s="2" t="n"/>
      <c r="BL956" s="2" t="n"/>
      <c r="BM956" s="2" t="n"/>
      <c r="BN956" s="2" t="n"/>
      <c r="BO956" s="2" t="n"/>
      <c r="BP956" s="143" t="n"/>
      <c r="BV956" s="144" t="n"/>
      <c r="DU956" s="144" t="n"/>
      <c r="DV956" s="7" t="n"/>
      <c r="DW956" s="2" t="n"/>
      <c r="DX956" s="2" t="n"/>
      <c r="DY956" s="2" t="n"/>
      <c r="DZ956" s="2" t="n"/>
      <c r="EA956" s="2" t="n"/>
      <c r="EB956" s="2" t="n"/>
      <c r="EC956" s="2" t="n"/>
    </row>
    <row r="957" ht="6.75" customHeight="1" s="118">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c r="AQ957" s="2" t="n"/>
      <c r="AR957" s="2" t="n"/>
      <c r="AS957" s="2" t="n"/>
      <c r="AT957" s="2" t="n"/>
      <c r="AU957" s="2" t="n"/>
      <c r="AV957" s="2" t="n"/>
      <c r="AW957" s="2" t="n"/>
      <c r="AX957" s="2" t="n"/>
      <c r="AY957" s="2" t="n"/>
      <c r="AZ957" s="2" t="n"/>
      <c r="BA957" s="2" t="n"/>
      <c r="BB957" s="2" t="n"/>
      <c r="BC957" s="2" t="n"/>
      <c r="BD957" s="2" t="n"/>
      <c r="BE957" s="2" t="n"/>
      <c r="BF957" s="2" t="n"/>
      <c r="BG957" s="2" t="n"/>
      <c r="BH957" s="2" t="n"/>
      <c r="BI957" s="2" t="n"/>
      <c r="BJ957" s="2" t="n"/>
      <c r="BK957" s="2" t="n"/>
      <c r="BL957" s="2" t="n"/>
      <c r="BM957" s="2" t="n"/>
      <c r="BN957" s="2" t="n"/>
      <c r="BO957" s="2" t="n"/>
      <c r="BP957" s="174" t="n"/>
      <c r="BQ957" s="140" t="n"/>
      <c r="BR957" s="175" t="n"/>
      <c r="BS957" s="140" t="n"/>
      <c r="BT957" s="140" t="n"/>
      <c r="BU957" s="28" t="n"/>
      <c r="BV957" s="29" t="n"/>
      <c r="BW957" s="176">
        <f>計算!$Z$13</f>
        <v/>
      </c>
      <c r="BX957" s="140" t="n"/>
      <c r="BY957" s="140" t="n"/>
      <c r="BZ957" s="140" t="n"/>
      <c r="CA957" s="140" t="n"/>
      <c r="CB957" s="140" t="n"/>
      <c r="CC957" s="140" t="n"/>
      <c r="CD957" s="140" t="n"/>
      <c r="CE957" s="140" t="n"/>
      <c r="CF957" s="140" t="n"/>
      <c r="CG957" s="140" t="n"/>
      <c r="CH957" s="140" t="n"/>
      <c r="CI957" s="140" t="n"/>
      <c r="CJ957" s="140" t="n"/>
      <c r="CK957" s="140" t="n"/>
      <c r="CL957" s="140" t="n"/>
      <c r="CM957" s="140" t="n"/>
      <c r="CN957" s="140" t="n"/>
      <c r="CO957" s="140" t="n"/>
      <c r="CP957" s="140" t="n"/>
      <c r="CQ957" s="140" t="n"/>
      <c r="CR957" s="140" t="n"/>
      <c r="CS957" s="140" t="n"/>
      <c r="CT957" s="140" t="n"/>
      <c r="CU957" s="140" t="n"/>
      <c r="CV957" s="140" t="n"/>
      <c r="CW957" s="140" t="n"/>
      <c r="CX957" s="140" t="n"/>
      <c r="CY957" s="140" t="n"/>
      <c r="CZ957" s="140" t="n"/>
      <c r="DA957" s="140" t="n"/>
      <c r="DB957" s="140" t="n"/>
      <c r="DC957" s="140" t="n"/>
      <c r="DD957" s="140" t="n"/>
      <c r="DE957" s="140" t="n"/>
      <c r="DF957" s="140" t="n"/>
      <c r="DG957" s="140" t="n"/>
      <c r="DH957" s="140" t="n"/>
      <c r="DI957" s="140" t="n"/>
      <c r="DJ957" s="140" t="n"/>
      <c r="DK957" s="140" t="n"/>
      <c r="DL957" s="140" t="n"/>
      <c r="DM957" s="140" t="n"/>
      <c r="DN957" s="140" t="n"/>
      <c r="DO957" s="140" t="n"/>
      <c r="DP957" s="140" t="n"/>
      <c r="DQ957" s="140" t="n"/>
      <c r="DR957" s="140" t="n"/>
      <c r="DS957" s="140" t="n"/>
      <c r="DT957" s="140" t="n"/>
      <c r="DU957" s="141" t="n"/>
      <c r="DV957" s="7" t="n"/>
      <c r="DW957" s="2" t="n"/>
      <c r="DX957" s="2" t="n"/>
      <c r="DY957" s="2" t="n"/>
      <c r="DZ957" s="2" t="n"/>
      <c r="EA957" s="2" t="n"/>
      <c r="EB957" s="2" t="n"/>
      <c r="EC957" s="2" t="n"/>
    </row>
    <row r="958" ht="6.75" customHeight="1" s="11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c r="AQ958" s="2" t="n"/>
      <c r="AR958" s="2" t="n"/>
      <c r="AS958" s="2" t="n"/>
      <c r="AT958" s="2" t="n"/>
      <c r="AU958" s="2" t="n"/>
      <c r="AV958" s="2" t="n"/>
      <c r="AW958" s="2" t="n"/>
      <c r="AX958" s="2" t="n"/>
      <c r="AY958" s="2" t="n"/>
      <c r="AZ958" s="2" t="n"/>
      <c r="BA958" s="2" t="n"/>
      <c r="BB958" s="2" t="n"/>
      <c r="BC958" s="2" t="n"/>
      <c r="BD958" s="2" t="n"/>
      <c r="BE958" s="2" t="n"/>
      <c r="BF958" s="2" t="n"/>
      <c r="BG958" s="2" t="n"/>
      <c r="BH958" s="2" t="n"/>
      <c r="BI958" s="2" t="n"/>
      <c r="BJ958" s="2" t="n"/>
      <c r="BK958" s="2" t="n"/>
      <c r="BL958" s="2" t="n"/>
      <c r="BM958" s="2" t="n"/>
      <c r="BN958" s="2" t="n"/>
      <c r="BO958" s="2" t="n"/>
      <c r="BP958" s="143" t="n"/>
      <c r="BU958" s="31" t="n"/>
      <c r="BV958" s="32" t="n"/>
      <c r="DU958" s="144" t="n"/>
      <c r="DV958" s="7" t="n"/>
      <c r="DW958" s="2" t="n"/>
      <c r="DX958" s="2" t="n"/>
      <c r="DY958" s="2" t="n"/>
      <c r="DZ958" s="2" t="n"/>
      <c r="EA958" s="2" t="n"/>
      <c r="EB958" s="2" t="n"/>
      <c r="EC958" s="2" t="n"/>
    </row>
    <row r="959" ht="6.75" customHeight="1" s="118">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c r="AQ959" s="2" t="n"/>
      <c r="AR959" s="2" t="n"/>
      <c r="AS959" s="2" t="n"/>
      <c r="AT959" s="2" t="n"/>
      <c r="AU959" s="2" t="n"/>
      <c r="AV959" s="2" t="n"/>
      <c r="AW959" s="2" t="n"/>
      <c r="AX959" s="2" t="n"/>
      <c r="AY959" s="2" t="n"/>
      <c r="AZ959" s="2" t="n"/>
      <c r="BA959" s="2" t="n"/>
      <c r="BB959" s="2" t="n"/>
      <c r="BC959" s="2" t="n"/>
      <c r="BD959" s="2" t="n"/>
      <c r="BE959" s="2" t="n"/>
      <c r="BF959" s="2" t="n"/>
      <c r="BG959" s="2" t="n"/>
      <c r="BH959" s="2" t="n"/>
      <c r="BI959" s="2" t="n"/>
      <c r="BJ959" s="2" t="n"/>
      <c r="BK959" s="2" t="n"/>
      <c r="BL959" s="2" t="n"/>
      <c r="BM959" s="2" t="n"/>
      <c r="BN959" s="2" t="n"/>
      <c r="BO959" s="2" t="n"/>
      <c r="BP959" s="143" t="n"/>
      <c r="BU959" s="72" t="n"/>
      <c r="BV959" s="144" t="n"/>
      <c r="DU959" s="144" t="n"/>
      <c r="DV959" s="7" t="n"/>
      <c r="DW959" s="2" t="n"/>
      <c r="DX959" s="2" t="n"/>
      <c r="DY959" s="2" t="n"/>
      <c r="DZ959" s="2" t="n"/>
      <c r="EA959" s="2" t="n"/>
      <c r="EB959" s="2" t="n"/>
      <c r="EC959" s="2" t="n"/>
    </row>
    <row r="960" ht="6.75" customHeight="1" s="118">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c r="AQ960" s="2" t="n"/>
      <c r="AR960" s="2" t="n"/>
      <c r="AS960" s="2" t="n"/>
      <c r="AT960" s="2" t="n"/>
      <c r="AU960" s="2" t="n"/>
      <c r="AV960" s="2" t="n"/>
      <c r="AW960" s="2" t="n"/>
      <c r="AX960" s="2" t="n"/>
      <c r="AY960" s="2" t="n"/>
      <c r="AZ960" s="2" t="n"/>
      <c r="BA960" s="2" t="n"/>
      <c r="BB960" s="2" t="n"/>
      <c r="BC960" s="2" t="n"/>
      <c r="BD960" s="2" t="n"/>
      <c r="BE960" s="2" t="n"/>
      <c r="BF960" s="2" t="n"/>
      <c r="BG960" s="2" t="n"/>
      <c r="BH960" s="2" t="n"/>
      <c r="BI960" s="2" t="n"/>
      <c r="BJ960" s="2" t="n"/>
      <c r="BK960" s="2" t="n"/>
      <c r="BL960" s="2" t="n"/>
      <c r="BM960" s="2" t="n"/>
      <c r="BN960" s="2" t="n"/>
      <c r="BO960" s="2" t="n"/>
      <c r="BP960" s="143" t="n"/>
      <c r="BV960" s="144" t="n"/>
      <c r="DU960" s="144" t="n"/>
      <c r="DV960" s="7" t="n"/>
      <c r="DW960" s="2" t="n"/>
      <c r="DX960" s="2" t="n"/>
      <c r="DY960" s="2" t="n"/>
      <c r="DZ960" s="2" t="n"/>
      <c r="EA960" s="2" t="n"/>
      <c r="EB960" s="2" t="n"/>
      <c r="EC960" s="2" t="n"/>
    </row>
    <row r="961" ht="6.75" customHeight="1" s="118">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c r="AQ961" s="2" t="n"/>
      <c r="AR961" s="2" t="n"/>
      <c r="AS961" s="2" t="n"/>
      <c r="AT961" s="2" t="n"/>
      <c r="AU961" s="2" t="n"/>
      <c r="AV961" s="2" t="n"/>
      <c r="AW961" s="2" t="n"/>
      <c r="AX961" s="2" t="n"/>
      <c r="AY961" s="2" t="n"/>
      <c r="AZ961" s="2" t="n"/>
      <c r="BA961" s="2" t="n"/>
      <c r="BB961" s="2" t="n"/>
      <c r="BC961" s="2" t="n"/>
      <c r="BD961" s="2" t="n"/>
      <c r="BE961" s="2" t="n"/>
      <c r="BF961" s="2" t="n"/>
      <c r="BG961" s="2" t="n"/>
      <c r="BH961" s="2" t="n"/>
      <c r="BI961" s="2" t="n"/>
      <c r="BJ961" s="2" t="n"/>
      <c r="BK961" s="2" t="n"/>
      <c r="BL961" s="2" t="n"/>
      <c r="BM961" s="2" t="n"/>
      <c r="BN961" s="2" t="n"/>
      <c r="BO961" s="2" t="n"/>
      <c r="BP961" s="143" t="n"/>
      <c r="BV961" s="144" t="n"/>
      <c r="DU961" s="144" t="n"/>
      <c r="DV961" s="7" t="n"/>
      <c r="DW961" s="2" t="n"/>
      <c r="DX961" s="2" t="n"/>
      <c r="DY961" s="2" t="n"/>
      <c r="DZ961" s="2" t="n"/>
      <c r="EA961" s="2" t="n"/>
      <c r="EB961" s="2" t="n"/>
      <c r="EC961" s="2" t="n"/>
    </row>
    <row r="962" ht="8.25" customHeight="1" s="118">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c r="AQ962" s="2" t="n"/>
      <c r="AR962" s="2" t="n"/>
      <c r="AS962" s="2" t="n"/>
      <c r="AT962" s="2" t="n"/>
      <c r="AU962" s="2" t="n"/>
      <c r="AV962" s="2" t="n"/>
      <c r="AW962" s="2" t="n"/>
      <c r="AX962" s="2" t="n"/>
      <c r="AY962" s="2" t="n"/>
      <c r="AZ962" s="2" t="n"/>
      <c r="BA962" s="2" t="n"/>
      <c r="BB962" s="2" t="n"/>
      <c r="BC962" s="2" t="n"/>
      <c r="BD962" s="2" t="n"/>
      <c r="BE962" s="2" t="n"/>
      <c r="BF962" s="2" t="n"/>
      <c r="BG962" s="2" t="n"/>
      <c r="BH962" s="2" t="n"/>
      <c r="BI962" s="2" t="n"/>
      <c r="BJ962" s="2" t="n"/>
      <c r="BK962" s="2" t="n"/>
      <c r="BL962" s="2" t="n"/>
      <c r="BM962" s="2" t="n"/>
      <c r="BN962" s="2" t="n"/>
      <c r="BO962" s="2" t="n"/>
      <c r="BP962" s="143" t="n"/>
      <c r="BV962" s="144" t="n"/>
      <c r="DU962" s="144" t="n"/>
      <c r="DV962" s="7" t="n"/>
      <c r="DW962" s="2" t="n"/>
      <c r="DX962" s="2" t="n"/>
      <c r="DY962" s="2" t="n"/>
      <c r="DZ962" s="2" t="n"/>
      <c r="EA962" s="2" t="n"/>
      <c r="EB962" s="2" t="n"/>
      <c r="EC962" s="2" t="n"/>
    </row>
    <row r="963" ht="6.75" customHeight="1" s="118">
      <c r="A963" s="2" t="n"/>
      <c r="B963" s="2" t="n"/>
      <c r="C963" s="2" t="n"/>
      <c r="D963" s="2" t="n"/>
      <c r="E963" s="177" t="inlineStr">
        <is>
          <t>在籍校</t>
        </is>
      </c>
      <c r="F963" s="140" t="n"/>
      <c r="G963" s="140" t="n"/>
      <c r="H963" s="140" t="n"/>
      <c r="I963" s="140" t="n"/>
      <c r="J963" s="140" t="n"/>
      <c r="K963" s="141" t="n"/>
      <c r="L963" s="34" t="n"/>
      <c r="M963" s="18" t="n"/>
      <c r="N963" s="18" t="n"/>
      <c r="O963" s="18" t="n"/>
      <c r="P963" s="18" t="n"/>
      <c r="Q963" s="18" t="n"/>
      <c r="R963" s="18" t="n"/>
      <c r="S963" s="18" t="n"/>
      <c r="T963" s="18" t="n"/>
      <c r="U963" s="18" t="n"/>
      <c r="V963" s="18" t="n"/>
      <c r="W963" s="18" t="n"/>
      <c r="X963" s="35" t="n"/>
      <c r="Y963" s="4" t="n"/>
      <c r="Z963" s="5" t="n"/>
      <c r="AA963" s="5" t="n"/>
      <c r="AB963" s="5" t="n"/>
      <c r="AC963" s="5" t="n"/>
      <c r="AD963" s="5" t="n"/>
      <c r="AE963" s="5" t="n"/>
      <c r="AF963" s="5" t="n"/>
      <c r="AG963" s="5" t="n"/>
      <c r="AH963" s="5" t="n"/>
      <c r="AI963" s="5" t="n"/>
      <c r="AJ963" s="5" t="n"/>
      <c r="AK963" s="5" t="n"/>
      <c r="AL963" s="5" t="n"/>
      <c r="AM963" s="5" t="n"/>
      <c r="AN963" s="5" t="n"/>
      <c r="AO963" s="5" t="n"/>
      <c r="AP963" s="5" t="n"/>
      <c r="AQ963" s="5" t="n"/>
      <c r="AR963" s="5" t="n"/>
      <c r="AS963" s="5" t="n"/>
      <c r="AT963" s="5" t="n"/>
      <c r="AU963" s="5" t="n"/>
      <c r="AV963" s="5" t="n"/>
      <c r="AW963" s="89" t="inlineStr">
        <is>
          <t>卒業見込</t>
        </is>
      </c>
      <c r="AX963" s="140" t="n"/>
      <c r="AY963" s="140" t="n"/>
      <c r="AZ963" s="140" t="n"/>
      <c r="BA963" s="140" t="n"/>
      <c r="BB963" s="140" t="n"/>
      <c r="BC963" s="140" t="n"/>
      <c r="BD963" s="140" t="n"/>
      <c r="BE963" s="140" t="n"/>
      <c r="BF963" s="140" t="n"/>
      <c r="BG963" s="140" t="n"/>
      <c r="BH963" s="140" t="n"/>
      <c r="BI963" s="141" t="n"/>
      <c r="BJ963" s="2" t="n"/>
      <c r="BK963" s="2" t="n"/>
      <c r="BL963" s="2" t="n"/>
      <c r="BM963" s="2" t="n"/>
      <c r="BN963" s="2" t="n"/>
      <c r="BO963" s="2" t="n"/>
      <c r="BP963" s="143" t="n"/>
      <c r="BV963" s="144" t="n"/>
      <c r="DU963" s="144" t="n"/>
      <c r="DV963" s="2" t="n"/>
      <c r="DW963" s="2" t="n"/>
      <c r="DX963" s="2" t="n"/>
      <c r="DY963" s="2" t="n"/>
      <c r="DZ963" s="2" t="n"/>
      <c r="EA963" s="2" t="n"/>
      <c r="EB963" s="2" t="n"/>
      <c r="EC963" s="2" t="n"/>
    </row>
    <row r="964" ht="6.75" customHeight="1" s="118">
      <c r="A964" s="2" t="n"/>
      <c r="B964" s="2" t="n"/>
      <c r="C964" s="2" t="n"/>
      <c r="D964" s="2" t="n"/>
      <c r="E964" s="143" t="n"/>
      <c r="K964" s="144" t="n"/>
      <c r="L964" s="36" t="n"/>
      <c r="M964" s="19" t="n"/>
      <c r="N964" s="19" t="n"/>
      <c r="O964" s="19" t="n"/>
      <c r="P964" s="19" t="n"/>
      <c r="Q964" s="19" t="n"/>
      <c r="R964" s="19" t="n"/>
      <c r="S964" s="19" t="n"/>
      <c r="T964" s="19" t="n"/>
      <c r="U964" s="19" t="n"/>
      <c r="V964" s="19" t="n"/>
      <c r="W964" s="19" t="n"/>
      <c r="X964" s="37" t="n"/>
      <c r="Y964" s="178">
        <f>計算!$N$13</f>
        <v/>
      </c>
      <c r="BI964" s="144" t="n"/>
      <c r="BJ964" s="2" t="n"/>
      <c r="BK964" s="2" t="n"/>
      <c r="BL964" s="2" t="n"/>
      <c r="BM964" s="2" t="n"/>
      <c r="BN964" s="2" t="n"/>
      <c r="BO964" s="2" t="n"/>
      <c r="BP964" s="143" t="n"/>
      <c r="BV964" s="144" t="n"/>
      <c r="DU964" s="144" t="n"/>
      <c r="DV964" s="2" t="n"/>
      <c r="DW964" s="2" t="n"/>
      <c r="DX964" s="2" t="n"/>
      <c r="DY964" s="2" t="n"/>
      <c r="DZ964" s="2" t="n"/>
      <c r="EA964" s="2" t="n"/>
      <c r="EB964" s="2" t="n"/>
      <c r="EC964" s="2" t="n"/>
    </row>
    <row r="965" ht="6.75" customHeight="1" s="118">
      <c r="A965" s="2" t="n"/>
      <c r="B965" s="2" t="n"/>
      <c r="C965" s="2" t="n"/>
      <c r="D965" s="2" t="n"/>
      <c r="E965" s="143" t="n"/>
      <c r="K965" s="144" t="n"/>
      <c r="L965" s="36" t="n"/>
      <c r="M965" s="19" t="n"/>
      <c r="N965" s="19" t="n"/>
      <c r="O965" s="19" t="n"/>
      <c r="P965" s="179">
        <f>設定!$B$6</f>
        <v/>
      </c>
      <c r="S965" s="11" t="n"/>
      <c r="T965" s="11" t="n"/>
      <c r="U965" s="179">
        <f>設定!$B$7</f>
        <v/>
      </c>
      <c r="W965" s="11" t="n"/>
      <c r="X965" s="12" t="n"/>
      <c r="Y965" s="143" t="n"/>
      <c r="BI965" s="144" t="n"/>
      <c r="BJ965" s="2" t="n"/>
      <c r="BK965" s="2" t="n"/>
      <c r="BL965" s="2" t="n"/>
      <c r="BM965" s="2" t="n"/>
      <c r="BN965" s="2" t="n"/>
      <c r="BO965" s="2" t="n"/>
      <c r="BP965" s="143" t="n"/>
      <c r="BV965" s="144" t="n"/>
      <c r="DU965" s="144" t="n"/>
      <c r="DV965" s="2" t="n"/>
      <c r="DW965" s="2" t="n"/>
      <c r="DX965" s="2" t="n"/>
      <c r="DY965" s="2" t="n"/>
      <c r="DZ965" s="2" t="n"/>
      <c r="EA965" s="2" t="n"/>
      <c r="EB965" s="2" t="n"/>
      <c r="EC965" s="2" t="n"/>
    </row>
    <row r="966" ht="6.75" customHeight="1" s="118">
      <c r="A966" s="2" t="n"/>
      <c r="B966" s="2" t="n"/>
      <c r="C966" s="2" t="n"/>
      <c r="D966" s="2" t="n"/>
      <c r="E966" s="143" t="n"/>
      <c r="K966" s="144" t="n"/>
      <c r="L966" s="92" t="inlineStr">
        <is>
          <t>令和</t>
        </is>
      </c>
      <c r="S966" s="52" t="inlineStr">
        <is>
          <t>年</t>
        </is>
      </c>
      <c r="W966" s="53" t="inlineStr">
        <is>
          <t>月</t>
        </is>
      </c>
      <c r="X966" s="144" t="n"/>
      <c r="Y966" s="143" t="n"/>
      <c r="BI966" s="144" t="n"/>
      <c r="BJ966" s="2" t="n"/>
      <c r="BK966" s="2" t="n"/>
      <c r="BL966" s="2" t="n"/>
      <c r="BM966" s="2" t="n"/>
      <c r="BN966" s="2" t="n"/>
      <c r="BO966" s="2" t="n"/>
      <c r="BP966" s="143" t="n"/>
      <c r="BV966" s="144" t="n"/>
      <c r="DU966" s="144" t="n"/>
      <c r="DV966" s="2" t="n"/>
      <c r="DW966" s="2" t="n"/>
      <c r="DX966" s="2" t="n"/>
      <c r="DY966" s="2" t="n"/>
      <c r="DZ966" s="2" t="n"/>
      <c r="EA966" s="2" t="n"/>
      <c r="EB966" s="2" t="n"/>
      <c r="EC966" s="2" t="n"/>
    </row>
    <row r="967" ht="6.75" customHeight="1" s="118">
      <c r="A967" s="2" t="n"/>
      <c r="B967" s="2" t="n"/>
      <c r="C967" s="2" t="n"/>
      <c r="D967" s="2" t="n"/>
      <c r="E967" s="143" t="n"/>
      <c r="K967" s="144" t="n"/>
      <c r="L967" s="143" t="n"/>
      <c r="X967" s="144" t="n"/>
      <c r="Y967" s="143" t="n"/>
      <c r="AW967" s="75" t="inlineStr">
        <is>
          <t>卒業</t>
        </is>
      </c>
      <c r="BI967" s="144" t="n"/>
      <c r="BJ967" s="2" t="n"/>
      <c r="BK967" s="2" t="n"/>
      <c r="BL967" s="2" t="n"/>
      <c r="BM967" s="2" t="n"/>
      <c r="BN967" s="2" t="n"/>
      <c r="BO967" s="2" t="n"/>
      <c r="BP967" s="143" t="n"/>
      <c r="BV967" s="144" t="n"/>
      <c r="DU967" s="144" t="n"/>
      <c r="DV967" s="2" t="n"/>
      <c r="DW967" s="2" t="n"/>
      <c r="DX967" s="2" t="n"/>
      <c r="DY967" s="2" t="n"/>
      <c r="DZ967" s="2" t="n"/>
      <c r="EA967" s="2" t="n"/>
      <c r="EB967" s="2" t="n"/>
      <c r="EC967" s="2" t="n"/>
    </row>
    <row r="968" ht="6.75" customHeight="1" s="118">
      <c r="A968" s="2" t="n"/>
      <c r="B968" s="2" t="n"/>
      <c r="C968" s="2" t="n"/>
      <c r="D968" s="2" t="n"/>
      <c r="E968" s="143" t="n"/>
      <c r="K968" s="144" t="n"/>
      <c r="L968" s="36" t="n"/>
      <c r="M968" s="19" t="n"/>
      <c r="N968" s="19" t="n"/>
      <c r="O968" s="19" t="n"/>
      <c r="P968" s="19" t="n"/>
      <c r="Q968" s="19" t="n"/>
      <c r="R968" s="19" t="n"/>
      <c r="S968" s="19" t="n"/>
      <c r="T968" s="19" t="n"/>
      <c r="U968" s="19" t="n"/>
      <c r="V968" s="19" t="n"/>
      <c r="W968" s="19" t="n"/>
      <c r="X968" s="37" t="n"/>
      <c r="Y968" s="143" t="n"/>
      <c r="BI968" s="144" t="n"/>
      <c r="BJ968" s="2" t="n"/>
      <c r="BK968" s="2" t="n"/>
      <c r="BL968" s="2" t="n"/>
      <c r="BM968" s="2" t="n"/>
      <c r="BN968" s="2" t="n"/>
      <c r="BO968" s="2" t="n"/>
      <c r="BP968" s="143" t="n"/>
      <c r="BV968" s="144" t="n"/>
      <c r="DU968" s="144" t="n"/>
      <c r="DV968" s="2" t="n"/>
      <c r="DW968" s="2" t="n"/>
      <c r="DX968" s="2" t="n"/>
      <c r="DY968" s="2" t="n"/>
      <c r="DZ968" s="2" t="n"/>
      <c r="EA968" s="2" t="n"/>
      <c r="EB968" s="2" t="n"/>
      <c r="EC968" s="2" t="n"/>
    </row>
    <row r="969" ht="6.75" customHeight="1" s="118">
      <c r="A969" s="2" t="n"/>
      <c r="B969" s="2" t="n"/>
      <c r="C969" s="2" t="n"/>
      <c r="D969" s="2" t="n"/>
      <c r="E969" s="143" t="n"/>
      <c r="K969" s="144" t="n"/>
      <c r="L969" s="36" t="n"/>
      <c r="M969" s="19" t="n"/>
      <c r="N969" s="19" t="n"/>
      <c r="O969" s="19" t="n"/>
      <c r="P969" s="19" t="n"/>
      <c r="Q969" s="19" t="n"/>
      <c r="R969" s="19" t="n"/>
      <c r="S969" s="19" t="n"/>
      <c r="T969" s="19" t="n"/>
      <c r="U969" s="19" t="n"/>
      <c r="V969" s="19" t="n"/>
      <c r="W969" s="19" t="n"/>
      <c r="X969" s="37" t="n"/>
      <c r="Y969" s="143" t="n"/>
      <c r="BI969" s="144" t="n"/>
      <c r="BJ969" s="2" t="n"/>
      <c r="BK969" s="2" t="n"/>
      <c r="BL969" s="2" t="n"/>
      <c r="BM969" s="2" t="n"/>
      <c r="BN969" s="2" t="n"/>
      <c r="BO969" s="2" t="n"/>
      <c r="BP969" s="143" t="n"/>
      <c r="BV969" s="144" t="n"/>
      <c r="DU969" s="144" t="n"/>
      <c r="DV969" s="2" t="n"/>
      <c r="DW969" s="2" t="n"/>
      <c r="DX969" s="2" t="n"/>
      <c r="DY969" s="2" t="n"/>
      <c r="DZ969" s="2" t="n"/>
      <c r="EA969" s="2" t="n"/>
      <c r="EB969" s="2" t="n"/>
      <c r="EC969" s="2" t="n"/>
    </row>
    <row r="970" ht="6.75" customHeight="1" s="118">
      <c r="A970" s="2" t="n"/>
      <c r="B970" s="2" t="n"/>
      <c r="C970" s="2" t="n"/>
      <c r="D970" s="2" t="n"/>
      <c r="E970" s="146" t="n"/>
      <c r="F970" s="147" t="n"/>
      <c r="G970" s="147" t="n"/>
      <c r="H970" s="147" t="n"/>
      <c r="I970" s="147" t="n"/>
      <c r="J970" s="147" t="n"/>
      <c r="K970" s="148" t="n"/>
      <c r="L970" s="38" t="n"/>
      <c r="M970" s="20" t="n"/>
      <c r="N970" s="20" t="n"/>
      <c r="O970" s="20" t="n"/>
      <c r="P970" s="20" t="n"/>
      <c r="Q970" s="20" t="n"/>
      <c r="R970" s="20" t="n"/>
      <c r="S970" s="20" t="n"/>
      <c r="T970" s="20" t="n"/>
      <c r="U970" s="20" t="n"/>
      <c r="V970" s="20" t="n"/>
      <c r="W970" s="20" t="n"/>
      <c r="X970" s="39" t="n"/>
      <c r="Y970" s="16" t="n"/>
      <c r="Z970" s="14" t="n"/>
      <c r="AA970" s="14" t="n"/>
      <c r="AB970" s="14" t="n"/>
      <c r="AC970" s="14" t="n"/>
      <c r="AD970" s="14" t="n"/>
      <c r="AE970" s="14" t="n"/>
      <c r="AF970" s="14" t="n"/>
      <c r="AG970" s="14" t="n"/>
      <c r="AH970" s="14" t="n"/>
      <c r="AI970" s="14" t="n"/>
      <c r="AJ970" s="14" t="n"/>
      <c r="AK970" s="14" t="n"/>
      <c r="AL970" s="14" t="n"/>
      <c r="AM970" s="14" t="n"/>
      <c r="AN970" s="14" t="n"/>
      <c r="AO970" s="14" t="n"/>
      <c r="AP970" s="14" t="n"/>
      <c r="AQ970" s="14" t="n"/>
      <c r="AR970" s="14" t="n"/>
      <c r="AS970" s="14" t="n"/>
      <c r="AT970" s="14" t="n"/>
      <c r="AU970" s="14" t="n"/>
      <c r="AV970" s="14" t="n"/>
      <c r="AW970" s="147" t="n"/>
      <c r="AX970" s="147" t="n"/>
      <c r="AY970" s="147" t="n"/>
      <c r="AZ970" s="147" t="n"/>
      <c r="BA970" s="147" t="n"/>
      <c r="BB970" s="147" t="n"/>
      <c r="BC970" s="147" t="n"/>
      <c r="BD970" s="147" t="n"/>
      <c r="BE970" s="147" t="n"/>
      <c r="BF970" s="147" t="n"/>
      <c r="BG970" s="147" t="n"/>
      <c r="BH970" s="147" t="n"/>
      <c r="BI970" s="148" t="n"/>
      <c r="BJ970" s="2" t="n"/>
      <c r="BK970" s="2" t="n"/>
      <c r="BL970" s="2" t="n"/>
      <c r="BM970" s="2" t="n"/>
      <c r="BN970" s="2" t="n"/>
      <c r="BO970" s="2" t="n"/>
      <c r="BP970" s="143" t="n"/>
      <c r="BV970" s="144" t="n"/>
      <c r="DU970" s="144" t="n"/>
      <c r="DV970" s="2" t="n"/>
      <c r="DW970" s="2" t="n"/>
      <c r="DX970" s="2" t="n"/>
      <c r="DY970" s="2" t="n"/>
      <c r="DZ970" s="2" t="n"/>
      <c r="EA970" s="2" t="n"/>
      <c r="EB970" s="2" t="n"/>
      <c r="EC970" s="2" t="n"/>
    </row>
    <row r="971" ht="6.75" customHeight="1" s="118">
      <c r="A971" s="2" t="n"/>
      <c r="B971" s="2" t="n"/>
      <c r="C971" s="2" t="n"/>
      <c r="D971" s="2" t="n"/>
      <c r="E971" s="40" t="n"/>
      <c r="F971" s="40" t="n"/>
      <c r="G971" s="40" t="n"/>
      <c r="H971" s="40" t="n"/>
      <c r="I971" s="40" t="n"/>
      <c r="J971" s="40" t="n"/>
      <c r="K971" s="40" t="n"/>
      <c r="L971" s="18" t="n"/>
      <c r="M971" s="18" t="n"/>
      <c r="N971" s="18" t="n"/>
      <c r="O971" s="18" t="n"/>
      <c r="P971" s="18" t="n"/>
      <c r="Q971" s="18" t="n"/>
      <c r="R971" s="18" t="n"/>
      <c r="S971" s="76" t="n"/>
      <c r="T971" s="140" t="n"/>
      <c r="U971" s="17" t="n"/>
      <c r="V971" s="17" t="n"/>
      <c r="W971" s="76" t="n"/>
      <c r="X971" s="140" t="n"/>
      <c r="Y971" s="5" t="n"/>
      <c r="Z971" s="5" t="n"/>
      <c r="AA971" s="5" t="n"/>
      <c r="AB971" s="5" t="n"/>
      <c r="AC971" s="5" t="n"/>
      <c r="AD971" s="5" t="n"/>
      <c r="AE971" s="5" t="n"/>
      <c r="AF971" s="5" t="n"/>
      <c r="AG971" s="5" t="n"/>
      <c r="AH971" s="5" t="n"/>
      <c r="AI971" s="5" t="n"/>
      <c r="AJ971" s="5" t="n"/>
      <c r="AK971" s="5" t="n"/>
      <c r="AL971" s="5" t="n"/>
      <c r="AM971" s="5" t="n"/>
      <c r="AN971" s="5" t="n"/>
      <c r="AO971" s="5" t="n"/>
      <c r="AP971" s="5" t="n"/>
      <c r="AQ971" s="5" t="n"/>
      <c r="AR971" s="5" t="n"/>
      <c r="AS971" s="5" t="n"/>
      <c r="AT971" s="5" t="n"/>
      <c r="AU971" s="5" t="n"/>
      <c r="AV971" s="5" t="n"/>
      <c r="AW971" s="5" t="n"/>
      <c r="AX971" s="5" t="n"/>
      <c r="AY971" s="5" t="n"/>
      <c r="AZ971" s="5" t="n"/>
      <c r="BA971" s="5" t="n"/>
      <c r="BB971" s="5" t="n"/>
      <c r="BC971" s="5" t="n"/>
      <c r="BD971" s="5" t="n"/>
      <c r="BE971" s="5" t="n"/>
      <c r="BF971" s="5" t="n"/>
      <c r="BG971" s="5" t="n"/>
      <c r="BH971" s="5" t="n"/>
      <c r="BI971" s="5" t="n"/>
      <c r="BJ971" s="2" t="n"/>
      <c r="BK971" s="2" t="n"/>
      <c r="BL971" s="2" t="n"/>
      <c r="BM971" s="2" t="n"/>
      <c r="BN971" s="2" t="n"/>
      <c r="BO971" s="2" t="n"/>
      <c r="BP971" s="143" t="n"/>
      <c r="BV971" s="144" t="n"/>
      <c r="DU971" s="144" t="n"/>
      <c r="DV971" s="2" t="n"/>
      <c r="DW971" s="2" t="n"/>
      <c r="DX971" s="2" t="n"/>
      <c r="DY971" s="2" t="n"/>
      <c r="DZ971" s="2" t="n"/>
      <c r="EA971" s="2" t="n"/>
      <c r="EB971" s="2" t="n"/>
      <c r="EC971" s="2" t="n"/>
    </row>
    <row r="972" ht="6.75" customHeight="1" s="118">
      <c r="A972" s="2" t="n"/>
      <c r="B972" s="2" t="n"/>
      <c r="C972" s="2" t="n"/>
      <c r="D972" s="2" t="n"/>
      <c r="E972" s="41" t="n"/>
      <c r="F972" s="41" t="n"/>
      <c r="G972" s="41" t="n"/>
      <c r="H972" s="41" t="n"/>
      <c r="I972" s="41" t="n"/>
      <c r="J972" s="41" t="n"/>
      <c r="K972" s="41" t="n"/>
      <c r="L972" s="19" t="n"/>
      <c r="M972" s="19" t="n"/>
      <c r="N972" s="19" t="n"/>
      <c r="O972" s="19" t="n"/>
      <c r="P972" s="19" t="n"/>
      <c r="Q972" s="19" t="n"/>
      <c r="R972" s="19" t="n"/>
      <c r="U972" s="11" t="n"/>
      <c r="V972" s="11" t="n"/>
      <c r="Y972" s="2" t="n"/>
      <c r="Z972" s="2" t="n"/>
      <c r="AA972" s="2" t="n"/>
      <c r="AB972" s="2" t="n"/>
      <c r="AC972" s="2" t="n"/>
      <c r="AD972" s="2" t="n"/>
      <c r="AE972" s="2" t="n"/>
      <c r="AF972" s="2" t="n"/>
      <c r="AG972" s="2" t="n"/>
      <c r="AH972" s="2" t="n"/>
      <c r="AI972" s="2" t="n"/>
      <c r="AJ972" s="2" t="n"/>
      <c r="AK972" s="2" t="n"/>
      <c r="AL972" s="2" t="n"/>
      <c r="AM972" s="2" t="n"/>
      <c r="AN972" s="2" t="n"/>
      <c r="AO972" s="2" t="n"/>
      <c r="AP972" s="2" t="n"/>
      <c r="AQ972" s="2" t="n"/>
      <c r="AR972" s="2" t="n"/>
      <c r="AS972" s="2" t="n"/>
      <c r="AT972" s="2" t="n"/>
      <c r="AU972" s="2" t="n"/>
      <c r="AV972" s="2" t="n"/>
      <c r="AW972" s="2" t="n"/>
      <c r="AX972" s="2" t="n"/>
      <c r="AY972" s="2" t="n"/>
      <c r="AZ972" s="2" t="n"/>
      <c r="BA972" s="2" t="n"/>
      <c r="BB972" s="2" t="n"/>
      <c r="BC972" s="2" t="n"/>
      <c r="BD972" s="2" t="n"/>
      <c r="BE972" s="2" t="n"/>
      <c r="BF972" s="2" t="n"/>
      <c r="BG972" s="2" t="n"/>
      <c r="BH972" s="2" t="n"/>
      <c r="BI972" s="2" t="n"/>
      <c r="BJ972" s="2" t="n"/>
      <c r="BK972" s="2" t="n"/>
      <c r="BL972" s="2" t="n"/>
      <c r="BM972" s="2" t="n"/>
      <c r="BN972" s="2" t="n"/>
      <c r="BO972" s="2" t="n"/>
      <c r="BP972" s="143" t="n"/>
      <c r="BV972" s="144" t="n"/>
      <c r="DU972" s="144" t="n"/>
      <c r="DV972" s="2" t="n"/>
      <c r="DW972" s="2" t="n"/>
      <c r="DX972" s="2" t="n"/>
      <c r="DY972" s="2" t="n"/>
      <c r="DZ972" s="2" t="n"/>
      <c r="EA972" s="2" t="n"/>
      <c r="EB972" s="2" t="n"/>
      <c r="EC972" s="2" t="n"/>
    </row>
    <row r="973" ht="9.75" customHeight="1" s="118">
      <c r="A973" s="2" t="n"/>
      <c r="B973" s="2" t="n"/>
      <c r="C973" s="2" t="n"/>
      <c r="D973" s="2" t="n"/>
      <c r="E973" s="42" t="n"/>
      <c r="F973" s="42" t="n"/>
      <c r="G973" s="42" t="n"/>
      <c r="H973" s="42" t="n"/>
      <c r="I973" s="42" t="n"/>
      <c r="J973" s="42" t="n"/>
      <c r="K973" s="42" t="n"/>
      <c r="L973" s="20" t="n"/>
      <c r="M973" s="20" t="n"/>
      <c r="N973" s="20" t="n"/>
      <c r="O973" s="20" t="n"/>
      <c r="P973" s="20" t="n"/>
      <c r="Q973" s="20" t="n"/>
      <c r="R973" s="20" t="n"/>
      <c r="S973" s="20" t="n"/>
      <c r="T973" s="20" t="n"/>
      <c r="U973" s="20" t="n"/>
      <c r="V973" s="20" t="n"/>
      <c r="W973" s="20" t="n"/>
      <c r="X973" s="20" t="n"/>
      <c r="Y973" s="14" t="n"/>
      <c r="Z973" s="14" t="n"/>
      <c r="AA973" s="14" t="n"/>
      <c r="AB973" s="14" t="n"/>
      <c r="AC973" s="14" t="n"/>
      <c r="AD973" s="14" t="n"/>
      <c r="AE973" s="14" t="n"/>
      <c r="AF973" s="14" t="n"/>
      <c r="AG973" s="14" t="n"/>
      <c r="AH973" s="14" t="n"/>
      <c r="AI973" s="14" t="n"/>
      <c r="AJ973" s="14" t="n"/>
      <c r="AK973" s="14" t="n"/>
      <c r="AL973" s="14" t="n"/>
      <c r="AM973" s="14" t="n"/>
      <c r="AN973" s="14" t="n"/>
      <c r="AO973" s="14" t="n"/>
      <c r="AP973" s="14" t="n"/>
      <c r="AQ973" s="14" t="n"/>
      <c r="AR973" s="14" t="n"/>
      <c r="AS973" s="14" t="n"/>
      <c r="AT973" s="14" t="n"/>
      <c r="AU973" s="14" t="n"/>
      <c r="AV973" s="14" t="n"/>
      <c r="AW973" s="14" t="n"/>
      <c r="AX973" s="14" t="n"/>
      <c r="AY973" s="14" t="n"/>
      <c r="AZ973" s="14" t="n"/>
      <c r="BA973" s="14" t="n"/>
      <c r="BB973" s="14" t="n"/>
      <c r="BC973" s="14" t="n"/>
      <c r="BD973" s="14" t="n"/>
      <c r="BE973" s="14" t="n"/>
      <c r="BF973" s="14" t="n"/>
      <c r="BG973" s="14" t="n"/>
      <c r="BH973" s="14" t="n"/>
      <c r="BI973" s="14" t="n"/>
      <c r="BJ973" s="2" t="n"/>
      <c r="BK973" s="2" t="n"/>
      <c r="BL973" s="2" t="n"/>
      <c r="BM973" s="2" t="n"/>
      <c r="BN973" s="2" t="n"/>
      <c r="BO973" s="2" t="n"/>
      <c r="BP973" s="143" t="n"/>
      <c r="BV973" s="144" t="n"/>
      <c r="DU973" s="144" t="n"/>
      <c r="DV973" s="2" t="n"/>
      <c r="DW973" s="2" t="n"/>
      <c r="DX973" s="2" t="n"/>
      <c r="DY973" s="2" t="n"/>
      <c r="DZ973" s="2" t="n"/>
      <c r="EA973" s="2" t="n"/>
      <c r="EB973" s="2" t="n"/>
      <c r="EC973" s="2" t="n"/>
    </row>
    <row r="974" ht="6.75" customHeight="1" s="118">
      <c r="A974" s="2" t="n"/>
      <c r="B974" s="2" t="n"/>
      <c r="C974" s="2" t="n"/>
      <c r="D974" s="2" t="n"/>
      <c r="E974" s="180" t="inlineStr">
        <is>
          <t>職　歴</t>
        </is>
      </c>
      <c r="K974" s="144" t="n"/>
      <c r="L974" s="54" t="inlineStr">
        <is>
          <t>平成</t>
        </is>
      </c>
      <c r="M974" s="140" t="n"/>
      <c r="N974" s="140" t="n"/>
      <c r="O974" s="140" t="n"/>
      <c r="P974" s="19" t="n"/>
      <c r="Q974" s="19" t="n"/>
      <c r="R974" s="19" t="n"/>
      <c r="S974" s="19" t="n"/>
      <c r="T974" s="19" t="n"/>
      <c r="U974" s="19" t="n"/>
      <c r="V974" s="19" t="n"/>
      <c r="W974" s="19" t="n"/>
      <c r="X974" s="37" t="n"/>
      <c r="Y974" s="171">
        <f>計算!$AD$13</f>
        <v/>
      </c>
      <c r="BI974" s="144" t="n"/>
      <c r="BJ974" s="2" t="n"/>
      <c r="BK974" s="2" t="n"/>
      <c r="BL974" s="2" t="n"/>
      <c r="BM974" s="2" t="n"/>
      <c r="BN974" s="2" t="n"/>
      <c r="BO974" s="2" t="n"/>
      <c r="BP974" s="143" t="n"/>
      <c r="BV974" s="144" t="n"/>
      <c r="DU974" s="144" t="n"/>
      <c r="DV974" s="2" t="n"/>
      <c r="DW974" s="2" t="n"/>
      <c r="DX974" s="2" t="n"/>
      <c r="DY974" s="2" t="n"/>
      <c r="DZ974" s="2" t="n"/>
      <c r="EA974" s="2" t="n"/>
      <c r="EB974" s="2" t="n"/>
      <c r="EC974" s="2" t="n"/>
    </row>
    <row r="975" ht="6.75" customHeight="1" s="118">
      <c r="A975" s="2" t="n"/>
      <c r="B975" s="2" t="n"/>
      <c r="C975" s="2" t="n"/>
      <c r="D975" s="2" t="n"/>
      <c r="E975" s="143" t="n"/>
      <c r="K975" s="144" t="n"/>
      <c r="L975" s="143" t="n"/>
      <c r="P975" s="19" t="n"/>
      <c r="Q975" s="19" t="n"/>
      <c r="R975" s="19" t="n"/>
      <c r="S975" s="19" t="n"/>
      <c r="T975" s="19" t="n"/>
      <c r="U975" s="19" t="n"/>
      <c r="V975" s="19" t="n"/>
      <c r="W975" s="19" t="n"/>
      <c r="X975" s="37" t="n"/>
      <c r="Y975" s="143" t="n"/>
      <c r="BI975" s="144" t="n"/>
      <c r="BJ975" s="2" t="n"/>
      <c r="BK975" s="2" t="n"/>
      <c r="BL975" s="2" t="n"/>
      <c r="BM975" s="2" t="n"/>
      <c r="BN975" s="2" t="n"/>
      <c r="BO975" s="2" t="n"/>
      <c r="BP975" s="143" t="n"/>
      <c r="BV975" s="144" t="n"/>
      <c r="DU975" s="144" t="n"/>
      <c r="DV975" s="2" t="n"/>
      <c r="DW975" s="2" t="n"/>
      <c r="DX975" s="2" t="n"/>
      <c r="DY975" s="2" t="n"/>
      <c r="DZ975" s="2" t="n"/>
      <c r="EA975" s="2" t="n"/>
      <c r="EB975" s="2" t="n"/>
      <c r="EC975" s="2" t="n"/>
    </row>
    <row r="976" ht="6.75" customHeight="1" s="118">
      <c r="A976" s="2" t="n"/>
      <c r="B976" s="2" t="n"/>
      <c r="C976" s="2" t="n"/>
      <c r="D976" s="2" t="n"/>
      <c r="E976" s="143" t="n"/>
      <c r="K976" s="144" t="n"/>
      <c r="L976" s="143" t="n"/>
      <c r="P976" s="179">
        <f>計算!$AB$13</f>
        <v/>
      </c>
      <c r="S976" s="52" t="inlineStr">
        <is>
          <t>年</t>
        </is>
      </c>
      <c r="U976" s="179">
        <f>計算!$AC$13</f>
        <v/>
      </c>
      <c r="W976" s="53" t="inlineStr">
        <is>
          <t>月</t>
        </is>
      </c>
      <c r="X976" s="144" t="n"/>
      <c r="Y976" s="143" t="n"/>
      <c r="BI976" s="144" t="n"/>
      <c r="BJ976" s="2" t="n"/>
      <c r="BK976" s="2" t="n"/>
      <c r="BL976" s="2" t="n"/>
      <c r="BM976" s="2" t="n"/>
      <c r="BN976" s="2" t="n"/>
      <c r="BO976" s="2" t="n"/>
      <c r="BP976" s="143" t="n"/>
      <c r="BV976" s="144" t="n"/>
      <c r="DU976" s="144" t="n"/>
      <c r="DV976" s="2" t="n"/>
      <c r="DW976" s="2" t="n"/>
      <c r="DX976" s="2" t="n"/>
      <c r="DY976" s="2" t="n"/>
      <c r="DZ976" s="2" t="n"/>
      <c r="EA976" s="2" t="n"/>
      <c r="EB976" s="2" t="n"/>
      <c r="EC976" s="2" t="n"/>
    </row>
    <row r="977" ht="6.75" customHeight="1" s="118">
      <c r="A977" s="2" t="n"/>
      <c r="B977" s="2" t="n"/>
      <c r="C977" s="2" t="n"/>
      <c r="D977" s="2" t="n"/>
      <c r="E977" s="143" t="n"/>
      <c r="K977" s="144" t="n"/>
      <c r="L977" s="49" t="inlineStr">
        <is>
          <t>令和</t>
        </is>
      </c>
      <c r="X977" s="144" t="n"/>
      <c r="Y977" s="143" t="n"/>
      <c r="BI977" s="144" t="n"/>
      <c r="BJ977" s="2" t="n"/>
      <c r="BK977" s="2" t="n"/>
      <c r="BL977" s="2" t="n"/>
      <c r="BM977" s="2" t="n"/>
      <c r="BN977" s="2" t="n"/>
      <c r="BO977" s="2" t="n"/>
      <c r="BP977" s="143" t="n"/>
      <c r="BV977" s="144" t="n"/>
      <c r="DU977" s="144" t="n"/>
      <c r="DV977" s="2" t="n"/>
      <c r="DW977" s="2" t="n"/>
      <c r="DX977" s="2" t="n"/>
      <c r="DY977" s="2" t="n"/>
      <c r="DZ977" s="2" t="n"/>
      <c r="EA977" s="2" t="n"/>
      <c r="EB977" s="2" t="n"/>
      <c r="EC977" s="2" t="n"/>
    </row>
    <row r="978" ht="6.75" customHeight="1" s="118">
      <c r="A978" s="2" t="n"/>
      <c r="B978" s="2" t="n"/>
      <c r="C978" s="2" t="n"/>
      <c r="D978" s="2" t="n"/>
      <c r="E978" s="143" t="n"/>
      <c r="K978" s="144" t="n"/>
      <c r="L978" s="143" t="n"/>
      <c r="P978" s="19" t="n"/>
      <c r="Q978" s="19" t="n"/>
      <c r="R978" s="19" t="n"/>
      <c r="S978" s="19" t="n"/>
      <c r="T978" s="19" t="n"/>
      <c r="U978" s="19" t="n"/>
      <c r="V978" s="19" t="n"/>
      <c r="W978" s="19" t="n"/>
      <c r="X978" s="37" t="n"/>
      <c r="Y978" s="143" t="n"/>
      <c r="BI978" s="144" t="n"/>
      <c r="BJ978" s="2" t="n"/>
      <c r="BK978" s="2" t="n"/>
      <c r="BL978" s="2" t="n"/>
      <c r="BM978" s="2" t="n"/>
      <c r="BN978" s="2" t="n"/>
      <c r="BO978" s="2" t="n"/>
      <c r="BP978" s="143" t="n"/>
      <c r="BV978" s="144" t="n"/>
      <c r="DU978" s="144" t="n"/>
      <c r="DV978" s="2" t="n"/>
      <c r="DW978" s="2" t="n"/>
      <c r="DX978" s="2" t="n"/>
      <c r="DY978" s="2" t="n"/>
      <c r="DZ978" s="2" t="n"/>
      <c r="EA978" s="2" t="n"/>
      <c r="EB978" s="2" t="n"/>
      <c r="EC978" s="2" t="n"/>
    </row>
    <row r="979" ht="5.25" customHeight="1" s="118">
      <c r="A979" s="2" t="n"/>
      <c r="B979" s="2" t="n"/>
      <c r="C979" s="2" t="n"/>
      <c r="D979" s="2" t="n"/>
      <c r="E979" s="143" t="n"/>
      <c r="K979" s="144" t="n"/>
      <c r="L979" s="146" t="n"/>
      <c r="M979" s="147" t="n"/>
      <c r="N979" s="147" t="n"/>
      <c r="O979" s="147" t="n"/>
      <c r="P979" s="20" t="n"/>
      <c r="Q979" s="20" t="n"/>
      <c r="R979" s="20" t="n"/>
      <c r="S979" s="20" t="n"/>
      <c r="T979" s="20" t="n"/>
      <c r="U979" s="20" t="n"/>
      <c r="V979" s="20" t="n"/>
      <c r="W979" s="20" t="n"/>
      <c r="X979" s="39" t="n"/>
      <c r="Y979" s="146" t="n"/>
      <c r="Z979" s="147" t="n"/>
      <c r="AA979" s="147" t="n"/>
      <c r="AB979" s="147" t="n"/>
      <c r="AC979" s="147" t="n"/>
      <c r="AD979" s="147" t="n"/>
      <c r="AE979" s="147" t="n"/>
      <c r="AF979" s="147" t="n"/>
      <c r="AG979" s="147" t="n"/>
      <c r="AH979" s="147" t="n"/>
      <c r="AI979" s="147" t="n"/>
      <c r="AJ979" s="147" t="n"/>
      <c r="AK979" s="147" t="n"/>
      <c r="AL979" s="147" t="n"/>
      <c r="AM979" s="147" t="n"/>
      <c r="AN979" s="147" t="n"/>
      <c r="AO979" s="147" t="n"/>
      <c r="AP979" s="147" t="n"/>
      <c r="AQ979" s="147" t="n"/>
      <c r="AR979" s="147" t="n"/>
      <c r="AS979" s="147" t="n"/>
      <c r="AT979" s="147" t="n"/>
      <c r="AU979" s="147" t="n"/>
      <c r="AV979" s="147" t="n"/>
      <c r="AW979" s="147" t="n"/>
      <c r="AX979" s="147" t="n"/>
      <c r="AY979" s="147" t="n"/>
      <c r="AZ979" s="147" t="n"/>
      <c r="BA979" s="147" t="n"/>
      <c r="BB979" s="147" t="n"/>
      <c r="BC979" s="147" t="n"/>
      <c r="BD979" s="147" t="n"/>
      <c r="BE979" s="147" t="n"/>
      <c r="BF979" s="147" t="n"/>
      <c r="BG979" s="147" t="n"/>
      <c r="BH979" s="147" t="n"/>
      <c r="BI979" s="148" t="n"/>
      <c r="BJ979" s="2" t="n"/>
      <c r="BK979" s="2" t="n"/>
      <c r="BL979" s="2" t="n"/>
      <c r="BM979" s="2" t="n"/>
      <c r="BN979" s="2" t="n"/>
      <c r="BO979" s="2" t="n"/>
      <c r="BP979" s="143" t="n"/>
      <c r="BV979" s="144" t="n"/>
      <c r="DU979" s="144" t="n"/>
      <c r="DV979" s="2" t="n"/>
      <c r="DW979" s="2" t="n"/>
      <c r="DX979" s="2" t="n"/>
      <c r="DY979" s="2" t="n"/>
      <c r="DZ979" s="2" t="n"/>
      <c r="EA979" s="2" t="n"/>
      <c r="EB979" s="2" t="n"/>
      <c r="EC979" s="2" t="n"/>
    </row>
    <row r="980" ht="6.75" customHeight="1" s="118">
      <c r="A980" s="2" t="n"/>
      <c r="B980" s="2" t="n"/>
      <c r="C980" s="2" t="n"/>
      <c r="D980" s="2" t="n"/>
      <c r="E980" s="143" t="n"/>
      <c r="K980" s="144" t="n"/>
      <c r="L980" s="54" t="inlineStr">
        <is>
          <t>平成</t>
        </is>
      </c>
      <c r="M980" s="140" t="n"/>
      <c r="N980" s="140" t="n"/>
      <c r="O980" s="140" t="n"/>
      <c r="P980" s="18" t="n"/>
      <c r="Q980" s="18" t="n"/>
      <c r="R980" s="18" t="n"/>
      <c r="S980" s="18" t="n"/>
      <c r="T980" s="18" t="n"/>
      <c r="U980" s="18" t="n"/>
      <c r="V980" s="18" t="n"/>
      <c r="W980" s="18" t="n"/>
      <c r="X980" s="35" t="n"/>
      <c r="Y980" s="171">
        <f>計算!$AG$13</f>
        <v/>
      </c>
      <c r="BI980" s="144" t="n"/>
      <c r="BJ980" s="2" t="n"/>
      <c r="BK980" s="2" t="n"/>
      <c r="BL980" s="2" t="n"/>
      <c r="BM980" s="2" t="n"/>
      <c r="BN980" s="2" t="n"/>
      <c r="BO980" s="2" t="n"/>
      <c r="BP980" s="143" t="n"/>
      <c r="BV980" s="144" t="n"/>
      <c r="DU980" s="144" t="n"/>
      <c r="DV980" s="2" t="n"/>
      <c r="DW980" s="2" t="n"/>
      <c r="DX980" s="2" t="n"/>
      <c r="DY980" s="2" t="n"/>
      <c r="DZ980" s="2" t="n"/>
      <c r="EA980" s="2" t="n"/>
      <c r="EB980" s="2" t="n"/>
      <c r="EC980" s="2" t="n"/>
    </row>
    <row r="981" ht="6.75" customHeight="1" s="118">
      <c r="A981" s="2" t="n"/>
      <c r="B981" s="2" t="n"/>
      <c r="C981" s="2" t="n"/>
      <c r="D981" s="2" t="n"/>
      <c r="E981" s="143" t="n"/>
      <c r="K981" s="144" t="n"/>
      <c r="L981" s="143" t="n"/>
      <c r="P981" s="19" t="n"/>
      <c r="Q981" s="19" t="n"/>
      <c r="R981" s="19" t="n"/>
      <c r="S981" s="19" t="n"/>
      <c r="T981" s="19" t="n"/>
      <c r="U981" s="19" t="n"/>
      <c r="V981" s="19" t="n"/>
      <c r="W981" s="19" t="n"/>
      <c r="X981" s="37" t="n"/>
      <c r="Y981" s="143" t="n"/>
      <c r="BI981" s="144" t="n"/>
      <c r="BJ981" s="2" t="n"/>
      <c r="BK981" s="2" t="n"/>
      <c r="BL981" s="2" t="n"/>
      <c r="BM981" s="2" t="n"/>
      <c r="BN981" s="2" t="n"/>
      <c r="BO981" s="2" t="n"/>
      <c r="BP981" s="143" t="n"/>
      <c r="BV981" s="144" t="n"/>
      <c r="DU981" s="144" t="n"/>
      <c r="DV981" s="2" t="n"/>
      <c r="DW981" s="2" t="n"/>
      <c r="DX981" s="2" t="n"/>
      <c r="DY981" s="2" t="n"/>
      <c r="DZ981" s="2" t="n"/>
      <c r="EA981" s="2" t="n"/>
      <c r="EB981" s="2" t="n"/>
      <c r="EC981" s="2" t="n"/>
    </row>
    <row r="982" ht="6.75" customHeight="1" s="118">
      <c r="A982" s="2" t="n"/>
      <c r="B982" s="2" t="n"/>
      <c r="C982" s="2" t="n"/>
      <c r="D982" s="2" t="n"/>
      <c r="E982" s="143" t="n"/>
      <c r="K982" s="144" t="n"/>
      <c r="L982" s="143" t="n"/>
      <c r="P982" s="179">
        <f>計算!$AE$13</f>
        <v/>
      </c>
      <c r="S982" s="52" t="inlineStr">
        <is>
          <t>年</t>
        </is>
      </c>
      <c r="U982" s="179">
        <f>計算!$AF$13</f>
        <v/>
      </c>
      <c r="W982" s="53" t="inlineStr">
        <is>
          <t>月</t>
        </is>
      </c>
      <c r="X982" s="144" t="n"/>
      <c r="Y982" s="143" t="n"/>
      <c r="BI982" s="144" t="n"/>
      <c r="BJ982" s="2" t="n"/>
      <c r="BK982" s="2" t="n"/>
      <c r="BL982" s="2" t="n"/>
      <c r="BM982" s="2" t="n"/>
      <c r="BN982" s="2" t="n"/>
      <c r="BO982" s="2" t="n"/>
      <c r="BP982" s="143" t="n"/>
      <c r="BV982" s="144" t="n"/>
      <c r="DU982" s="144" t="n"/>
      <c r="DV982" s="2" t="n"/>
      <c r="DW982" s="2" t="n"/>
      <c r="DX982" s="2" t="n"/>
      <c r="DY982" s="2" t="n"/>
      <c r="DZ982" s="2" t="n"/>
      <c r="EA982" s="2" t="n"/>
      <c r="EB982" s="2" t="n"/>
      <c r="EC982" s="2" t="n"/>
    </row>
    <row r="983" ht="6.75" customHeight="1" s="118">
      <c r="A983" s="2" t="n"/>
      <c r="B983" s="2" t="n"/>
      <c r="C983" s="2" t="n"/>
      <c r="D983" s="2" t="n"/>
      <c r="E983" s="143" t="n"/>
      <c r="K983" s="144" t="n"/>
      <c r="L983" s="49" t="inlineStr">
        <is>
          <t>令和</t>
        </is>
      </c>
      <c r="X983" s="144" t="n"/>
      <c r="Y983" s="143" t="n"/>
      <c r="BI983" s="144" t="n"/>
      <c r="BJ983" s="2" t="n"/>
      <c r="BK983" s="2" t="n"/>
      <c r="BL983" s="2" t="n"/>
      <c r="BM983" s="2" t="n"/>
      <c r="BN983" s="2" t="n"/>
      <c r="BO983" s="2" t="n"/>
      <c r="BP983" s="143" t="n"/>
      <c r="BV983" s="144" t="n"/>
      <c r="DU983" s="144" t="n"/>
      <c r="DV983" s="2" t="n"/>
      <c r="DW983" s="2" t="n"/>
      <c r="DX983" s="2" t="n"/>
      <c r="DY983" s="2" t="n"/>
      <c r="DZ983" s="2" t="n"/>
      <c r="EA983" s="2" t="n"/>
      <c r="EB983" s="2" t="n"/>
      <c r="EC983" s="2" t="n"/>
    </row>
    <row r="984" ht="6.75" customHeight="1" s="118">
      <c r="A984" s="2" t="n"/>
      <c r="B984" s="2" t="n"/>
      <c r="C984" s="2" t="n"/>
      <c r="D984" s="2" t="n"/>
      <c r="E984" s="143" t="n"/>
      <c r="K984" s="144" t="n"/>
      <c r="L984" s="143" t="n"/>
      <c r="P984" s="19" t="n"/>
      <c r="Q984" s="19" t="n"/>
      <c r="R984" s="19" t="n"/>
      <c r="S984" s="19" t="n"/>
      <c r="T984" s="19" t="n"/>
      <c r="U984" s="19" t="n"/>
      <c r="V984" s="19" t="n"/>
      <c r="W984" s="19" t="n"/>
      <c r="X984" s="37" t="n"/>
      <c r="Y984" s="143" t="n"/>
      <c r="BI984" s="144" t="n"/>
      <c r="BJ984" s="2" t="n"/>
      <c r="BK984" s="2" t="n"/>
      <c r="BL984" s="2" t="n"/>
      <c r="BM984" s="2" t="n"/>
      <c r="BN984" s="2" t="n"/>
      <c r="BO984" s="2" t="n"/>
      <c r="BP984" s="143" t="n"/>
      <c r="BU984" s="43" t="n"/>
      <c r="BV984" s="44" t="n"/>
      <c r="DU984" s="144" t="n"/>
      <c r="DV984" s="2" t="n"/>
      <c r="DW984" s="2" t="n"/>
      <c r="DX984" s="2" t="n"/>
      <c r="DY984" s="2" t="n"/>
      <c r="DZ984" s="2" t="n"/>
      <c r="EA984" s="2" t="n"/>
      <c r="EB984" s="2" t="n"/>
      <c r="EC984" s="2" t="n"/>
    </row>
    <row r="985" ht="4.5" customHeight="1" s="118">
      <c r="A985" s="2" t="n"/>
      <c r="B985" s="2" t="n"/>
      <c r="C985" s="2" t="n"/>
      <c r="D985" s="2" t="n"/>
      <c r="E985" s="143" t="n"/>
      <c r="K985" s="144" t="n"/>
      <c r="L985" s="146" t="n"/>
      <c r="M985" s="147" t="n"/>
      <c r="N985" s="147" t="n"/>
      <c r="O985" s="147" t="n"/>
      <c r="P985" s="20" t="n"/>
      <c r="Q985" s="20" t="n"/>
      <c r="R985" s="20" t="n"/>
      <c r="S985" s="20" t="n"/>
      <c r="T985" s="20" t="n"/>
      <c r="U985" s="20" t="n"/>
      <c r="V985" s="20" t="n"/>
      <c r="W985" s="20" t="n"/>
      <c r="X985" s="39" t="n"/>
      <c r="Y985" s="146" t="n"/>
      <c r="Z985" s="147" t="n"/>
      <c r="AA985" s="147" t="n"/>
      <c r="AB985" s="147" t="n"/>
      <c r="AC985" s="147" t="n"/>
      <c r="AD985" s="147" t="n"/>
      <c r="AE985" s="147" t="n"/>
      <c r="AF985" s="147" t="n"/>
      <c r="AG985" s="147" t="n"/>
      <c r="AH985" s="147" t="n"/>
      <c r="AI985" s="147" t="n"/>
      <c r="AJ985" s="147" t="n"/>
      <c r="AK985" s="147" t="n"/>
      <c r="AL985" s="147" t="n"/>
      <c r="AM985" s="147" t="n"/>
      <c r="AN985" s="147" t="n"/>
      <c r="AO985" s="147" t="n"/>
      <c r="AP985" s="147" t="n"/>
      <c r="AQ985" s="147" t="n"/>
      <c r="AR985" s="147" t="n"/>
      <c r="AS985" s="147" t="n"/>
      <c r="AT985" s="147" t="n"/>
      <c r="AU985" s="147" t="n"/>
      <c r="AV985" s="147" t="n"/>
      <c r="AW985" s="147" t="n"/>
      <c r="AX985" s="147" t="n"/>
      <c r="AY985" s="147" t="n"/>
      <c r="AZ985" s="147" t="n"/>
      <c r="BA985" s="147" t="n"/>
      <c r="BB985" s="147" t="n"/>
      <c r="BC985" s="147" t="n"/>
      <c r="BD985" s="147" t="n"/>
      <c r="BE985" s="147" t="n"/>
      <c r="BF985" s="147" t="n"/>
      <c r="BG985" s="147" t="n"/>
      <c r="BH985" s="147" t="n"/>
      <c r="BI985" s="148" t="n"/>
      <c r="BJ985" s="2" t="n"/>
      <c r="BK985" s="2" t="n"/>
      <c r="BL985" s="2" t="n"/>
      <c r="BM985" s="2" t="n"/>
      <c r="BN985" s="2" t="n"/>
      <c r="BO985" s="2" t="n"/>
      <c r="BP985" s="146" t="n"/>
      <c r="BQ985" s="147" t="n"/>
      <c r="BR985" s="147" t="n"/>
      <c r="BS985" s="147" t="n"/>
      <c r="BT985" s="147" t="n"/>
      <c r="BU985" s="42" t="n"/>
      <c r="BV985" s="45" t="n"/>
      <c r="BW985" s="147" t="n"/>
      <c r="BX985" s="147" t="n"/>
      <c r="BY985" s="147" t="n"/>
      <c r="BZ985" s="147" t="n"/>
      <c r="CA985" s="147" t="n"/>
      <c r="CB985" s="147" t="n"/>
      <c r="CC985" s="147" t="n"/>
      <c r="CD985" s="147" t="n"/>
      <c r="CE985" s="147" t="n"/>
      <c r="CF985" s="147" t="n"/>
      <c r="CG985" s="147" t="n"/>
      <c r="CH985" s="147" t="n"/>
      <c r="CI985" s="147" t="n"/>
      <c r="CJ985" s="147" t="n"/>
      <c r="CK985" s="147" t="n"/>
      <c r="CL985" s="147" t="n"/>
      <c r="CM985" s="147" t="n"/>
      <c r="CN985" s="147" t="n"/>
      <c r="CO985" s="147" t="n"/>
      <c r="CP985" s="147" t="n"/>
      <c r="CQ985" s="147" t="n"/>
      <c r="CR985" s="147" t="n"/>
      <c r="CS985" s="147" t="n"/>
      <c r="CT985" s="147" t="n"/>
      <c r="CU985" s="147" t="n"/>
      <c r="CV985" s="147" t="n"/>
      <c r="CW985" s="147" t="n"/>
      <c r="CX985" s="147" t="n"/>
      <c r="CY985" s="147" t="n"/>
      <c r="CZ985" s="147" t="n"/>
      <c r="DA985" s="147" t="n"/>
      <c r="DB985" s="147" t="n"/>
      <c r="DC985" s="147" t="n"/>
      <c r="DD985" s="147" t="n"/>
      <c r="DE985" s="147" t="n"/>
      <c r="DF985" s="147" t="n"/>
      <c r="DG985" s="147" t="n"/>
      <c r="DH985" s="147" t="n"/>
      <c r="DI985" s="147" t="n"/>
      <c r="DJ985" s="147" t="n"/>
      <c r="DK985" s="147" t="n"/>
      <c r="DL985" s="147" t="n"/>
      <c r="DM985" s="147" t="n"/>
      <c r="DN985" s="147" t="n"/>
      <c r="DO985" s="147" t="n"/>
      <c r="DP985" s="147" t="n"/>
      <c r="DQ985" s="147" t="n"/>
      <c r="DR985" s="147" t="n"/>
      <c r="DS985" s="147" t="n"/>
      <c r="DT985" s="147" t="n"/>
      <c r="DU985" s="148" t="n"/>
      <c r="DV985" s="2" t="n"/>
      <c r="DW985" s="2" t="n"/>
      <c r="DX985" s="2" t="n"/>
      <c r="DY985" s="2" t="n"/>
      <c r="DZ985" s="2" t="n"/>
      <c r="EA985" s="2" t="n"/>
      <c r="EB985" s="2" t="n"/>
      <c r="EC985" s="2" t="n"/>
    </row>
    <row r="986" ht="6.75" customHeight="1" s="118">
      <c r="A986" s="2" t="n"/>
      <c r="B986" s="2" t="n"/>
      <c r="C986" s="2" t="n"/>
      <c r="D986" s="2" t="n"/>
      <c r="E986" s="143" t="n"/>
      <c r="K986" s="144" t="n"/>
      <c r="L986" s="54" t="inlineStr">
        <is>
          <t>平成</t>
        </is>
      </c>
      <c r="M986" s="140" t="n"/>
      <c r="N986" s="140" t="n"/>
      <c r="O986" s="140" t="n"/>
      <c r="P986" s="18" t="n"/>
      <c r="Q986" s="18" t="n"/>
      <c r="R986" s="18" t="n"/>
      <c r="S986" s="18" t="n"/>
      <c r="T986" s="18" t="n"/>
      <c r="U986" s="18" t="n"/>
      <c r="V986" s="18" t="n"/>
      <c r="W986" s="18" t="n"/>
      <c r="X986" s="35" t="n"/>
      <c r="Y986" s="7" t="n"/>
      <c r="Z986" s="2" t="n"/>
      <c r="AA986" s="2" t="n"/>
      <c r="AB986" s="2" t="n"/>
      <c r="AC986" s="2" t="n"/>
      <c r="AD986" s="2" t="n"/>
      <c r="AE986" s="2" t="n"/>
      <c r="AF986" s="2" t="n"/>
      <c r="AG986" s="2" t="n"/>
      <c r="AH986" s="2" t="n"/>
      <c r="AI986" s="2" t="n"/>
      <c r="AJ986" s="2" t="n"/>
      <c r="AK986" s="2" t="n"/>
      <c r="AL986" s="2" t="n"/>
      <c r="AM986" s="2" t="n"/>
      <c r="AN986" s="2" t="n"/>
      <c r="AO986" s="2" t="n"/>
      <c r="AP986" s="2" t="n"/>
      <c r="AQ986" s="2" t="n"/>
      <c r="AR986" s="2" t="n"/>
      <c r="AS986" s="2" t="n"/>
      <c r="AT986" s="2" t="n"/>
      <c r="AU986" s="2" t="n"/>
      <c r="AV986" s="2" t="n"/>
      <c r="AW986" s="2" t="n"/>
      <c r="AX986" s="2" t="n"/>
      <c r="AY986" s="2" t="n"/>
      <c r="AZ986" s="2" t="n"/>
      <c r="BA986" s="2" t="n"/>
      <c r="BB986" s="2" t="n"/>
      <c r="BC986" s="2" t="n"/>
      <c r="BD986" s="2" t="n"/>
      <c r="BE986" s="2" t="n"/>
      <c r="BF986" s="2" t="n"/>
      <c r="BG986" s="2" t="n"/>
      <c r="BH986" s="2" t="n"/>
      <c r="BI986" s="6" t="n"/>
      <c r="BJ986" s="2" t="n"/>
      <c r="BK986" s="2" t="n"/>
      <c r="BL986" s="2" t="n"/>
      <c r="BM986" s="2" t="n"/>
      <c r="BN986" s="2" t="n"/>
      <c r="BO986" s="2" t="n"/>
      <c r="BP986" s="139" t="inlineStr">
        <is>
          <t>備　考</t>
        </is>
      </c>
      <c r="BQ986" s="140" t="n"/>
      <c r="BR986" s="140" t="n"/>
      <c r="BS986" s="140" t="n"/>
      <c r="BT986" s="140" t="n"/>
      <c r="BU986" s="140" t="n"/>
      <c r="BV986" s="141" t="n"/>
      <c r="BW986" s="176">
        <f>計算!$AA$13</f>
        <v/>
      </c>
      <c r="BX986" s="140" t="n"/>
      <c r="BY986" s="140" t="n"/>
      <c r="BZ986" s="140" t="n"/>
      <c r="CA986" s="140" t="n"/>
      <c r="CB986" s="140" t="n"/>
      <c r="CC986" s="140" t="n"/>
      <c r="CD986" s="140" t="n"/>
      <c r="CE986" s="140" t="n"/>
      <c r="CF986" s="140" t="n"/>
      <c r="CG986" s="140" t="n"/>
      <c r="CH986" s="140" t="n"/>
      <c r="CI986" s="140" t="n"/>
      <c r="CJ986" s="140" t="n"/>
      <c r="CK986" s="140" t="n"/>
      <c r="CL986" s="140" t="n"/>
      <c r="CM986" s="140" t="n"/>
      <c r="CN986" s="140" t="n"/>
      <c r="CO986" s="140" t="n"/>
      <c r="CP986" s="140" t="n"/>
      <c r="CQ986" s="140" t="n"/>
      <c r="CR986" s="140" t="n"/>
      <c r="CS986" s="140" t="n"/>
      <c r="CT986" s="140" t="n"/>
      <c r="CU986" s="140" t="n"/>
      <c r="CV986" s="140" t="n"/>
      <c r="CW986" s="140" t="n"/>
      <c r="CX986" s="140" t="n"/>
      <c r="CY986" s="140" t="n"/>
      <c r="CZ986" s="140" t="n"/>
      <c r="DA986" s="140" t="n"/>
      <c r="DB986" s="140" t="n"/>
      <c r="DC986" s="140" t="n"/>
      <c r="DD986" s="140" t="n"/>
      <c r="DE986" s="140" t="n"/>
      <c r="DF986" s="140" t="n"/>
      <c r="DG986" s="140" t="n"/>
      <c r="DH986" s="140" t="n"/>
      <c r="DI986" s="140" t="n"/>
      <c r="DJ986" s="140" t="n"/>
      <c r="DK986" s="140" t="n"/>
      <c r="DL986" s="140" t="n"/>
      <c r="DM986" s="140" t="n"/>
      <c r="DN986" s="140" t="n"/>
      <c r="DO986" s="140" t="n"/>
      <c r="DP986" s="140" t="n"/>
      <c r="DQ986" s="140" t="n"/>
      <c r="DR986" s="140" t="n"/>
      <c r="DS986" s="140" t="n"/>
      <c r="DT986" s="140" t="n"/>
      <c r="DU986" s="141" t="n"/>
      <c r="DV986" s="2" t="n"/>
      <c r="DW986" s="2" t="n"/>
      <c r="DX986" s="2" t="n"/>
      <c r="DY986" s="2" t="n"/>
      <c r="DZ986" s="2" t="n"/>
      <c r="EA986" s="2" t="n"/>
      <c r="EB986" s="2" t="n"/>
      <c r="EC986" s="2" t="n"/>
    </row>
    <row r="987" ht="6.75" customHeight="1" s="118">
      <c r="A987" s="2" t="n"/>
      <c r="B987" s="2" t="n"/>
      <c r="C987" s="2" t="n"/>
      <c r="D987" s="2" t="n"/>
      <c r="E987" s="143" t="n"/>
      <c r="K987" s="144" t="n"/>
      <c r="L987" s="143" t="n"/>
      <c r="P987" s="19" t="n"/>
      <c r="Q987" s="19" t="n"/>
      <c r="R987" s="19" t="n"/>
      <c r="S987" s="19" t="n"/>
      <c r="T987" s="19" t="n"/>
      <c r="U987" s="19" t="n"/>
      <c r="V987" s="19" t="n"/>
      <c r="W987" s="19" t="n"/>
      <c r="X987" s="37" t="n"/>
      <c r="Y987" s="7" t="n"/>
      <c r="Z987" s="2" t="n"/>
      <c r="AA987" s="2" t="n"/>
      <c r="AB987" s="2" t="n"/>
      <c r="AC987" s="2" t="n"/>
      <c r="AD987" s="2" t="n"/>
      <c r="AE987" s="2" t="n"/>
      <c r="AF987" s="2" t="n"/>
      <c r="AG987" s="2" t="n"/>
      <c r="AH987" s="2" t="n"/>
      <c r="AI987" s="2" t="n"/>
      <c r="AJ987" s="2" t="n"/>
      <c r="AK987" s="2" t="n"/>
      <c r="AL987" s="2" t="n"/>
      <c r="AM987" s="2" t="n"/>
      <c r="AN987" s="2" t="n"/>
      <c r="AO987" s="2" t="n"/>
      <c r="AP987" s="2" t="n"/>
      <c r="AQ987" s="2" t="n"/>
      <c r="AR987" s="2" t="n"/>
      <c r="AS987" s="2" t="n"/>
      <c r="AT987" s="2" t="n"/>
      <c r="AU987" s="2" t="n"/>
      <c r="AV987" s="2" t="n"/>
      <c r="AW987" s="2" t="n"/>
      <c r="AX987" s="2" t="n"/>
      <c r="AY987" s="2" t="n"/>
      <c r="AZ987" s="2" t="n"/>
      <c r="BA987" s="2" t="n"/>
      <c r="BB987" s="2" t="n"/>
      <c r="BC987" s="2" t="n"/>
      <c r="BD987" s="2" t="n"/>
      <c r="BE987" s="2" t="n"/>
      <c r="BF987" s="2" t="n"/>
      <c r="BG987" s="2" t="n"/>
      <c r="BH987" s="2" t="n"/>
      <c r="BI987" s="8" t="n"/>
      <c r="BJ987" s="2" t="n"/>
      <c r="BK987" s="2" t="n"/>
      <c r="BL987" s="2" t="n"/>
      <c r="BM987" s="2" t="n"/>
      <c r="BN987" s="2" t="n"/>
      <c r="BO987" s="2" t="n"/>
      <c r="BP987" s="143" t="n"/>
      <c r="BV987" s="144" t="n"/>
      <c r="DU987" s="144" t="n"/>
      <c r="DV987" s="2" t="n"/>
      <c r="DW987" s="2" t="n"/>
      <c r="DX987" s="2" t="n"/>
      <c r="DY987" s="2" t="n"/>
      <c r="DZ987" s="2" t="n"/>
      <c r="EA987" s="2" t="n"/>
      <c r="EB987" s="2" t="n"/>
      <c r="EC987" s="2" t="n"/>
    </row>
    <row r="988" ht="6.75" customHeight="1" s="118">
      <c r="A988" s="2" t="n"/>
      <c r="B988" s="2" t="n"/>
      <c r="C988" s="2" t="n"/>
      <c r="D988" s="2" t="n"/>
      <c r="E988" s="143" t="n"/>
      <c r="K988" s="144" t="n"/>
      <c r="L988" s="143" t="n"/>
      <c r="P988" s="19" t="n"/>
      <c r="Q988" s="19" t="n"/>
      <c r="R988" s="19" t="n"/>
      <c r="S988" s="52" t="inlineStr">
        <is>
          <t>年</t>
        </is>
      </c>
      <c r="U988" s="11" t="n"/>
      <c r="V988" s="11" t="n"/>
      <c r="W988" s="53" t="inlineStr">
        <is>
          <t>月</t>
        </is>
      </c>
      <c r="X988" s="144" t="n"/>
      <c r="Y988" s="7" t="n"/>
      <c r="Z988" s="2" t="n"/>
      <c r="AA988" s="2" t="n"/>
      <c r="AB988" s="2" t="n"/>
      <c r="AC988" s="2" t="n"/>
      <c r="AD988" s="2" t="n"/>
      <c r="AE988" s="2" t="n"/>
      <c r="AF988" s="2" t="n"/>
      <c r="AG988" s="2" t="n"/>
      <c r="AH988" s="2" t="n"/>
      <c r="AI988" s="2" t="n"/>
      <c r="AJ988" s="2" t="n"/>
      <c r="AK988" s="2" t="n"/>
      <c r="AL988" s="2" t="n"/>
      <c r="AM988" s="2" t="n"/>
      <c r="AN988" s="2" t="n"/>
      <c r="AO988" s="2" t="n"/>
      <c r="AP988" s="2" t="n"/>
      <c r="AQ988" s="2" t="n"/>
      <c r="AR988" s="2" t="n"/>
      <c r="AS988" s="2" t="n"/>
      <c r="AT988" s="2" t="n"/>
      <c r="AU988" s="2" t="n"/>
      <c r="AV988" s="2" t="n"/>
      <c r="AW988" s="2" t="n"/>
      <c r="AX988" s="2" t="n"/>
      <c r="AY988" s="2" t="n"/>
      <c r="AZ988" s="2" t="n"/>
      <c r="BA988" s="2" t="n"/>
      <c r="BB988" s="2" t="n"/>
      <c r="BC988" s="2" t="n"/>
      <c r="BD988" s="2" t="n"/>
      <c r="BE988" s="2" t="n"/>
      <c r="BF988" s="2" t="n"/>
      <c r="BG988" s="2" t="n"/>
      <c r="BH988" s="2" t="n"/>
      <c r="BI988" s="8" t="n"/>
      <c r="BJ988" s="2" t="n"/>
      <c r="BK988" s="2" t="n"/>
      <c r="BL988" s="2" t="n"/>
      <c r="BM988" s="2" t="n"/>
      <c r="BN988" s="2" t="n"/>
      <c r="BO988" s="2" t="n"/>
      <c r="BP988" s="143" t="n"/>
      <c r="BV988" s="144" t="n"/>
      <c r="DU988" s="144" t="n"/>
      <c r="DV988" s="2" t="n"/>
      <c r="DW988" s="2" t="n"/>
      <c r="DX988" s="2" t="n"/>
      <c r="DY988" s="2" t="n"/>
      <c r="DZ988" s="2" t="n"/>
      <c r="EA988" s="2" t="n"/>
      <c r="EB988" s="2" t="n"/>
      <c r="EC988" s="2" t="n"/>
    </row>
    <row r="989" ht="6.75" customHeight="1" s="118">
      <c r="A989" s="2" t="n"/>
      <c r="B989" s="2" t="n"/>
      <c r="C989" s="2" t="n"/>
      <c r="D989" s="2" t="n"/>
      <c r="E989" s="143" t="n"/>
      <c r="K989" s="144" t="n"/>
      <c r="L989" s="49" t="inlineStr">
        <is>
          <t>令和</t>
        </is>
      </c>
      <c r="P989" s="19" t="n"/>
      <c r="Q989" s="19" t="n"/>
      <c r="R989" s="19" t="n"/>
      <c r="U989" s="11" t="n"/>
      <c r="V989" s="11" t="n"/>
      <c r="X989" s="144" t="n"/>
      <c r="Y989" s="7" t="n"/>
      <c r="Z989" s="2" t="n"/>
      <c r="AA989" s="2" t="n"/>
      <c r="AB989" s="2" t="n"/>
      <c r="AC989" s="2" t="n"/>
      <c r="AD989" s="2" t="n"/>
      <c r="AE989" s="2" t="n"/>
      <c r="AF989" s="2" t="n"/>
      <c r="AG989" s="2" t="n"/>
      <c r="AH989" s="2" t="n"/>
      <c r="AI989" s="2" t="n"/>
      <c r="AJ989" s="2" t="n"/>
      <c r="AK989" s="2" t="n"/>
      <c r="AL989" s="2" t="n"/>
      <c r="AM989" s="2" t="n"/>
      <c r="AN989" s="2" t="n"/>
      <c r="AO989" s="2" t="n"/>
      <c r="AP989" s="2" t="n"/>
      <c r="AQ989" s="2" t="n"/>
      <c r="AR989" s="2" t="n"/>
      <c r="AS989" s="2" t="n"/>
      <c r="AT989" s="2" t="n"/>
      <c r="AU989" s="2" t="n"/>
      <c r="AV989" s="2" t="n"/>
      <c r="AW989" s="2" t="n"/>
      <c r="AX989" s="2" t="n"/>
      <c r="AY989" s="2" t="n"/>
      <c r="AZ989" s="2" t="n"/>
      <c r="BA989" s="2" t="n"/>
      <c r="BB989" s="2" t="n"/>
      <c r="BC989" s="2" t="n"/>
      <c r="BD989" s="2" t="n"/>
      <c r="BE989" s="2" t="n"/>
      <c r="BF989" s="2" t="n"/>
      <c r="BG989" s="2" t="n"/>
      <c r="BH989" s="2" t="n"/>
      <c r="BI989" s="8" t="n"/>
      <c r="BJ989" s="2" t="n"/>
      <c r="BK989" s="2" t="n"/>
      <c r="BL989" s="2" t="n"/>
      <c r="BM989" s="2" t="n"/>
      <c r="BN989" s="2" t="n"/>
      <c r="BO989" s="2" t="n"/>
      <c r="BP989" s="143" t="n"/>
      <c r="BV989" s="144" t="n"/>
      <c r="DU989" s="144" t="n"/>
      <c r="DV989" s="2" t="n"/>
      <c r="DW989" s="2" t="n"/>
      <c r="DX989" s="2" t="n"/>
      <c r="DY989" s="2" t="n"/>
      <c r="DZ989" s="2" t="n"/>
      <c r="EA989" s="2" t="n"/>
      <c r="EB989" s="2" t="n"/>
      <c r="EC989" s="2" t="n"/>
    </row>
    <row r="990" ht="6.75" customHeight="1" s="118">
      <c r="A990" s="2" t="n"/>
      <c r="B990" s="2" t="n"/>
      <c r="C990" s="2" t="n"/>
      <c r="D990" s="2" t="n"/>
      <c r="E990" s="143" t="n"/>
      <c r="K990" s="144" t="n"/>
      <c r="L990" s="143" t="n"/>
      <c r="P990" s="19" t="n"/>
      <c r="Q990" s="19" t="n"/>
      <c r="R990" s="19" t="n"/>
      <c r="S990" s="19" t="n"/>
      <c r="T990" s="19" t="n"/>
      <c r="U990" s="19" t="n"/>
      <c r="V990" s="19" t="n"/>
      <c r="W990" s="19" t="n"/>
      <c r="X990" s="37" t="n"/>
      <c r="Y990" s="7" t="n"/>
      <c r="Z990" s="2" t="n"/>
      <c r="AA990" s="2" t="n"/>
      <c r="AB990" s="2" t="n"/>
      <c r="AC990" s="2" t="n"/>
      <c r="AD990" s="2" t="n"/>
      <c r="AE990" s="2" t="n"/>
      <c r="AF990" s="2" t="n"/>
      <c r="AG990" s="2" t="n"/>
      <c r="AH990" s="2" t="n"/>
      <c r="AI990" s="2" t="n"/>
      <c r="AJ990" s="2" t="n"/>
      <c r="AK990" s="2" t="n"/>
      <c r="AL990" s="2" t="n"/>
      <c r="AM990" s="2" t="n"/>
      <c r="AN990" s="2" t="n"/>
      <c r="AO990" s="2" t="n"/>
      <c r="AP990" s="2" t="n"/>
      <c r="AQ990" s="2" t="n"/>
      <c r="AR990" s="2" t="n"/>
      <c r="AS990" s="2" t="n"/>
      <c r="AT990" s="2" t="n"/>
      <c r="AU990" s="2" t="n"/>
      <c r="AV990" s="2" t="n"/>
      <c r="AW990" s="2" t="n"/>
      <c r="AX990" s="2" t="n"/>
      <c r="AY990" s="2" t="n"/>
      <c r="AZ990" s="2" t="n"/>
      <c r="BA990" s="2" t="n"/>
      <c r="BB990" s="2" t="n"/>
      <c r="BC990" s="2" t="n"/>
      <c r="BD990" s="2" t="n"/>
      <c r="BE990" s="2" t="n"/>
      <c r="BF990" s="2" t="n"/>
      <c r="BG990" s="2" t="n"/>
      <c r="BH990" s="2" t="n"/>
      <c r="BI990" s="8" t="n"/>
      <c r="BJ990" s="2" t="n"/>
      <c r="BK990" s="2" t="n"/>
      <c r="BL990" s="2" t="n"/>
      <c r="BM990" s="2" t="n"/>
      <c r="BN990" s="2" t="n"/>
      <c r="BO990" s="2" t="n"/>
      <c r="BP990" s="143" t="n"/>
      <c r="BV990" s="144" t="n"/>
      <c r="DU990" s="144" t="n"/>
      <c r="DV990" s="2" t="n"/>
      <c r="DW990" s="2" t="n"/>
      <c r="DX990" s="2" t="n"/>
      <c r="DY990" s="2" t="n"/>
      <c r="DZ990" s="2" t="n"/>
      <c r="EA990" s="2" t="n"/>
      <c r="EB990" s="2" t="n"/>
      <c r="EC990" s="2" t="n"/>
    </row>
    <row r="991" ht="3.75" customHeight="1" s="118">
      <c r="A991" s="2" t="n"/>
      <c r="B991" s="2" t="n"/>
      <c r="C991" s="2" t="n"/>
      <c r="D991" s="2" t="n"/>
      <c r="E991" s="143" t="n"/>
      <c r="K991" s="144" t="n"/>
      <c r="L991" s="146" t="n"/>
      <c r="M991" s="147" t="n"/>
      <c r="N991" s="147" t="n"/>
      <c r="O991" s="147" t="n"/>
      <c r="P991" s="20" t="n"/>
      <c r="Q991" s="20" t="n"/>
      <c r="R991" s="20" t="n"/>
      <c r="S991" s="20" t="n"/>
      <c r="T991" s="20" t="n"/>
      <c r="U991" s="20" t="n"/>
      <c r="V991" s="20" t="n"/>
      <c r="W991" s="20" t="n"/>
      <c r="X991" s="39" t="n"/>
      <c r="Y991" s="16" t="n"/>
      <c r="Z991" s="14" t="n"/>
      <c r="AA991" s="14" t="n"/>
      <c r="AB991" s="14" t="n"/>
      <c r="AC991" s="14" t="n"/>
      <c r="AD991" s="14" t="n"/>
      <c r="AE991" s="14" t="n"/>
      <c r="AF991" s="14" t="n"/>
      <c r="AG991" s="14" t="n"/>
      <c r="AH991" s="14" t="n"/>
      <c r="AI991" s="14" t="n"/>
      <c r="AJ991" s="14" t="n"/>
      <c r="AK991" s="14" t="n"/>
      <c r="AL991" s="14" t="n"/>
      <c r="AM991" s="14" t="n"/>
      <c r="AN991" s="14" t="n"/>
      <c r="AO991" s="14" t="n"/>
      <c r="AP991" s="14" t="n"/>
      <c r="AQ991" s="14" t="n"/>
      <c r="AR991" s="14" t="n"/>
      <c r="AS991" s="14" t="n"/>
      <c r="AT991" s="14" t="n"/>
      <c r="AU991" s="14" t="n"/>
      <c r="AV991" s="14" t="n"/>
      <c r="AW991" s="14" t="n"/>
      <c r="AX991" s="14" t="n"/>
      <c r="AY991" s="14" t="n"/>
      <c r="AZ991" s="14" t="n"/>
      <c r="BA991" s="14" t="n"/>
      <c r="BB991" s="14" t="n"/>
      <c r="BC991" s="14" t="n"/>
      <c r="BD991" s="14" t="n"/>
      <c r="BE991" s="14" t="n"/>
      <c r="BF991" s="14" t="n"/>
      <c r="BG991" s="14" t="n"/>
      <c r="BH991" s="14" t="n"/>
      <c r="BI991" s="15" t="n"/>
      <c r="BJ991" s="2" t="n"/>
      <c r="BK991" s="2" t="n"/>
      <c r="BL991" s="2" t="n"/>
      <c r="BM991" s="2" t="n"/>
      <c r="BN991" s="2" t="n"/>
      <c r="BO991" s="2" t="n"/>
      <c r="BP991" s="143" t="n"/>
      <c r="BV991" s="144" t="n"/>
      <c r="DU991" s="144" t="n"/>
      <c r="DV991" s="2" t="n"/>
      <c r="DW991" s="2" t="n"/>
      <c r="DX991" s="2" t="n"/>
      <c r="DY991" s="2" t="n"/>
      <c r="DZ991" s="2" t="n"/>
      <c r="EA991" s="2" t="n"/>
      <c r="EB991" s="2" t="n"/>
      <c r="EC991" s="2" t="n"/>
    </row>
    <row r="992" ht="6.75" customHeight="1" s="118">
      <c r="A992" s="2" t="n"/>
      <c r="B992" s="2" t="n"/>
      <c r="C992" s="2" t="n"/>
      <c r="D992" s="2" t="n"/>
      <c r="E992" s="143" t="n"/>
      <c r="K992" s="144" t="n"/>
      <c r="L992" s="54" t="inlineStr">
        <is>
          <t>平成</t>
        </is>
      </c>
      <c r="M992" s="140" t="n"/>
      <c r="N992" s="140" t="n"/>
      <c r="O992" s="140" t="n"/>
      <c r="P992" s="18" t="n"/>
      <c r="Q992" s="18" t="n"/>
      <c r="R992" s="18" t="n"/>
      <c r="S992" s="18" t="n"/>
      <c r="T992" s="18" t="n"/>
      <c r="U992" s="18" t="n"/>
      <c r="V992" s="18" t="n"/>
      <c r="W992" s="18" t="n"/>
      <c r="X992" s="35" t="n"/>
      <c r="Y992" s="7" t="n"/>
      <c r="Z992" s="2" t="n"/>
      <c r="AA992" s="2" t="n"/>
      <c r="AB992" s="2" t="n"/>
      <c r="AC992" s="2" t="n"/>
      <c r="AD992" s="2" t="n"/>
      <c r="AE992" s="2" t="n"/>
      <c r="AF992" s="2" t="n"/>
      <c r="AG992" s="2" t="n"/>
      <c r="AH992" s="2" t="n"/>
      <c r="AI992" s="2" t="n"/>
      <c r="AJ992" s="2" t="n"/>
      <c r="AK992" s="2" t="n"/>
      <c r="AL992" s="2" t="n"/>
      <c r="AM992" s="2" t="n"/>
      <c r="AN992" s="2" t="n"/>
      <c r="AO992" s="2" t="n"/>
      <c r="AP992" s="2" t="n"/>
      <c r="AQ992" s="2" t="n"/>
      <c r="AR992" s="2" t="n"/>
      <c r="AS992" s="2" t="n"/>
      <c r="AT992" s="2" t="n"/>
      <c r="AU992" s="2" t="n"/>
      <c r="AV992" s="2" t="n"/>
      <c r="AW992" s="2" t="n"/>
      <c r="AX992" s="2" t="n"/>
      <c r="AY992" s="2" t="n"/>
      <c r="AZ992" s="2" t="n"/>
      <c r="BA992" s="2" t="n"/>
      <c r="BB992" s="2" t="n"/>
      <c r="BC992" s="2" t="n"/>
      <c r="BD992" s="2" t="n"/>
      <c r="BE992" s="2" t="n"/>
      <c r="BF992" s="2" t="n"/>
      <c r="BG992" s="2" t="n"/>
      <c r="BH992" s="2" t="n"/>
      <c r="BI992" s="6" t="n"/>
      <c r="BJ992" s="2" t="n"/>
      <c r="BK992" s="2" t="n"/>
      <c r="BL992" s="2" t="n"/>
      <c r="BM992" s="2" t="n"/>
      <c r="BN992" s="2" t="n"/>
      <c r="BO992" s="2" t="n"/>
      <c r="BP992" s="143" t="n"/>
      <c r="BV992" s="144" t="n"/>
      <c r="DU992" s="144" t="n"/>
      <c r="DV992" s="2" t="n"/>
      <c r="DW992" s="2" t="n"/>
      <c r="DX992" s="2" t="n"/>
      <c r="DY992" s="2" t="n"/>
      <c r="DZ992" s="2" t="n"/>
      <c r="EA992" s="2" t="n"/>
      <c r="EB992" s="2" t="n"/>
      <c r="EC992" s="2" t="n"/>
    </row>
    <row r="993" ht="6.75" customHeight="1" s="118">
      <c r="A993" s="2" t="n"/>
      <c r="B993" s="2" t="n"/>
      <c r="C993" s="2" t="n"/>
      <c r="D993" s="2" t="n"/>
      <c r="E993" s="143" t="n"/>
      <c r="K993" s="144" t="n"/>
      <c r="L993" s="143" t="n"/>
      <c r="P993" s="19" t="n"/>
      <c r="Q993" s="19" t="n"/>
      <c r="R993" s="19" t="n"/>
      <c r="S993" s="19" t="n"/>
      <c r="T993" s="19" t="n"/>
      <c r="U993" s="19" t="n"/>
      <c r="V993" s="19" t="n"/>
      <c r="W993" s="19" t="n"/>
      <c r="X993" s="37" t="n"/>
      <c r="Y993" s="7" t="n"/>
      <c r="Z993" s="2" t="n"/>
      <c r="AA993" s="2" t="n"/>
      <c r="AB993" s="2" t="n"/>
      <c r="AC993" s="2" t="n"/>
      <c r="AD993" s="2" t="n"/>
      <c r="AE993" s="2" t="n"/>
      <c r="AF993" s="2" t="n"/>
      <c r="AG993" s="2" t="n"/>
      <c r="AH993" s="2" t="n"/>
      <c r="AI993" s="2" t="n"/>
      <c r="AJ993" s="2" t="n"/>
      <c r="AK993" s="2" t="n"/>
      <c r="AL993" s="2" t="n"/>
      <c r="AM993" s="2" t="n"/>
      <c r="AN993" s="2" t="n"/>
      <c r="AO993" s="2" t="n"/>
      <c r="AP993" s="2" t="n"/>
      <c r="AQ993" s="2" t="n"/>
      <c r="AR993" s="2" t="n"/>
      <c r="AS993" s="2" t="n"/>
      <c r="AT993" s="2" t="n"/>
      <c r="AU993" s="2" t="n"/>
      <c r="AV993" s="2" t="n"/>
      <c r="AW993" s="2" t="n"/>
      <c r="AX993" s="2" t="n"/>
      <c r="AY993" s="2" t="n"/>
      <c r="AZ993" s="2" t="n"/>
      <c r="BA993" s="2" t="n"/>
      <c r="BB993" s="2" t="n"/>
      <c r="BC993" s="2" t="n"/>
      <c r="BD993" s="2" t="n"/>
      <c r="BE993" s="2" t="n"/>
      <c r="BF993" s="2" t="n"/>
      <c r="BG993" s="2" t="n"/>
      <c r="BH993" s="2" t="n"/>
      <c r="BI993" s="8" t="n"/>
      <c r="BJ993" s="2" t="n"/>
      <c r="BK993" s="2" t="n"/>
      <c r="BL993" s="2" t="n"/>
      <c r="BM993" s="2" t="n"/>
      <c r="BN993" s="2" t="n"/>
      <c r="BO993" s="2" t="n"/>
      <c r="BP993" s="143" t="n"/>
      <c r="BV993" s="144" t="n"/>
      <c r="DU993" s="144" t="n"/>
      <c r="DV993" s="2" t="n"/>
      <c r="DW993" s="2" t="n"/>
      <c r="DX993" s="2" t="n"/>
      <c r="DY993" s="2" t="n"/>
      <c r="DZ993" s="2" t="n"/>
      <c r="EA993" s="2" t="n"/>
      <c r="EB993" s="2" t="n"/>
      <c r="EC993" s="2" t="n"/>
    </row>
    <row r="994" ht="6.75" customHeight="1" s="118">
      <c r="A994" s="2" t="n"/>
      <c r="B994" s="2" t="n"/>
      <c r="C994" s="2" t="n"/>
      <c r="D994" s="2" t="n"/>
      <c r="E994" s="143" t="n"/>
      <c r="K994" s="144" t="n"/>
      <c r="L994" s="143" t="n"/>
      <c r="P994" s="19" t="n"/>
      <c r="Q994" s="19" t="n"/>
      <c r="R994" s="19" t="n"/>
      <c r="S994" s="52" t="inlineStr">
        <is>
          <t>年</t>
        </is>
      </c>
      <c r="U994" s="11" t="n"/>
      <c r="V994" s="11" t="n"/>
      <c r="W994" s="53" t="inlineStr">
        <is>
          <t>月</t>
        </is>
      </c>
      <c r="X994" s="144" t="n"/>
      <c r="Y994" s="7" t="n"/>
      <c r="Z994" s="2" t="n"/>
      <c r="AA994" s="2" t="n"/>
      <c r="AB994" s="2" t="n"/>
      <c r="AC994" s="2" t="n"/>
      <c r="AD994" s="2" t="n"/>
      <c r="AE994" s="2" t="n"/>
      <c r="AF994" s="2" t="n"/>
      <c r="AG994" s="2" t="n"/>
      <c r="AH994" s="2" t="n"/>
      <c r="AI994" s="2" t="n"/>
      <c r="AJ994" s="2" t="n"/>
      <c r="AK994" s="2" t="n"/>
      <c r="AL994" s="2" t="n"/>
      <c r="AM994" s="2" t="n"/>
      <c r="AN994" s="2" t="n"/>
      <c r="AO994" s="2" t="n"/>
      <c r="AP994" s="2" t="n"/>
      <c r="AQ994" s="2" t="n"/>
      <c r="AR994" s="2" t="n"/>
      <c r="AS994" s="2" t="n"/>
      <c r="AT994" s="2" t="n"/>
      <c r="AU994" s="2" t="n"/>
      <c r="AV994" s="2" t="n"/>
      <c r="AW994" s="2" t="n"/>
      <c r="AX994" s="2" t="n"/>
      <c r="AY994" s="2" t="n"/>
      <c r="AZ994" s="2" t="n"/>
      <c r="BA994" s="2" t="n"/>
      <c r="BB994" s="2" t="n"/>
      <c r="BC994" s="2" t="n"/>
      <c r="BD994" s="2" t="n"/>
      <c r="BE994" s="2" t="n"/>
      <c r="BF994" s="2" t="n"/>
      <c r="BG994" s="2" t="n"/>
      <c r="BH994" s="2" t="n"/>
      <c r="BI994" s="8" t="n"/>
      <c r="BJ994" s="2" t="n"/>
      <c r="BK994" s="2" t="n"/>
      <c r="BL994" s="2" t="n"/>
      <c r="BM994" s="2" t="n"/>
      <c r="BN994" s="2" t="n"/>
      <c r="BO994" s="2" t="n"/>
      <c r="BP994" s="143" t="n"/>
      <c r="BV994" s="144" t="n"/>
      <c r="DU994" s="144" t="n"/>
      <c r="DV994" s="2" t="n"/>
      <c r="DW994" s="2" t="n"/>
      <c r="DX994" s="2" t="n"/>
      <c r="DY994" s="2" t="n"/>
      <c r="DZ994" s="2" t="n"/>
      <c r="EA994" s="2" t="n"/>
      <c r="EB994" s="2" t="n"/>
      <c r="EC994" s="2" t="n"/>
    </row>
    <row r="995" ht="6.75" customHeight="1" s="118">
      <c r="A995" s="2" t="n"/>
      <c r="B995" s="2" t="n"/>
      <c r="C995" s="2" t="n"/>
      <c r="D995" s="2" t="n"/>
      <c r="E995" s="143" t="n"/>
      <c r="K995" s="144" t="n"/>
      <c r="L995" s="49" t="inlineStr">
        <is>
          <t>令和</t>
        </is>
      </c>
      <c r="P995" s="19" t="n"/>
      <c r="Q995" s="19" t="n"/>
      <c r="R995" s="19" t="n"/>
      <c r="U995" s="11" t="n"/>
      <c r="V995" s="11" t="n"/>
      <c r="X995" s="144" t="n"/>
      <c r="Y995" s="7" t="n"/>
      <c r="Z995" s="2" t="n"/>
      <c r="AA995" s="2" t="n"/>
      <c r="AB995" s="2" t="n"/>
      <c r="AC995" s="2" t="n"/>
      <c r="AD995" s="2" t="n"/>
      <c r="AE995" s="2" t="n"/>
      <c r="AF995" s="2" t="n"/>
      <c r="AG995" s="2" t="n"/>
      <c r="AH995" s="2" t="n"/>
      <c r="AI995" s="2" t="n"/>
      <c r="AJ995" s="2" t="n"/>
      <c r="AK995" s="2" t="n"/>
      <c r="AL995" s="2" t="n"/>
      <c r="AM995" s="2" t="n"/>
      <c r="AN995" s="2" t="n"/>
      <c r="AO995" s="2" t="n"/>
      <c r="AP995" s="2" t="n"/>
      <c r="AQ995" s="2" t="n"/>
      <c r="AR995" s="2" t="n"/>
      <c r="AS995" s="2" t="n"/>
      <c r="AT995" s="2" t="n"/>
      <c r="AU995" s="2" t="n"/>
      <c r="AV995" s="2" t="n"/>
      <c r="AW995" s="2" t="n"/>
      <c r="AX995" s="2" t="n"/>
      <c r="AY995" s="2" t="n"/>
      <c r="AZ995" s="2" t="n"/>
      <c r="BA995" s="2" t="n"/>
      <c r="BB995" s="2" t="n"/>
      <c r="BC995" s="2" t="n"/>
      <c r="BD995" s="2" t="n"/>
      <c r="BE995" s="2" t="n"/>
      <c r="BF995" s="2" t="n"/>
      <c r="BG995" s="2" t="n"/>
      <c r="BH995" s="2" t="n"/>
      <c r="BI995" s="8" t="n"/>
      <c r="BJ995" s="2" t="n"/>
      <c r="BK995" s="2" t="n"/>
      <c r="BL995" s="2" t="n"/>
      <c r="BM995" s="2" t="n"/>
      <c r="BN995" s="2" t="n"/>
      <c r="BO995" s="2" t="n"/>
      <c r="BP995" s="143" t="n"/>
      <c r="BV995" s="144" t="n"/>
      <c r="DU995" s="144" t="n"/>
      <c r="DV995" s="2" t="n"/>
      <c r="DW995" s="2" t="n"/>
      <c r="DX995" s="2" t="n"/>
      <c r="DY995" s="2" t="n"/>
      <c r="DZ995" s="2" t="n"/>
      <c r="EA995" s="2" t="n"/>
      <c r="EB995" s="2" t="n"/>
      <c r="EC995" s="2" t="n"/>
    </row>
    <row r="996" ht="6.75" customHeight="1" s="118">
      <c r="A996" s="2" t="n"/>
      <c r="B996" s="2" t="n"/>
      <c r="C996" s="2" t="n"/>
      <c r="D996" s="2" t="n"/>
      <c r="E996" s="143" t="n"/>
      <c r="K996" s="144" t="n"/>
      <c r="L996" s="143" t="n"/>
      <c r="P996" s="19" t="n"/>
      <c r="Q996" s="19" t="n"/>
      <c r="R996" s="19" t="n"/>
      <c r="S996" s="52" t="n"/>
      <c r="T996" s="52" t="n"/>
      <c r="U996" s="11" t="n"/>
      <c r="V996" s="11" t="n"/>
      <c r="W996" s="52" t="n"/>
      <c r="X996" s="53" t="n"/>
      <c r="Y996" s="7" t="n"/>
      <c r="Z996" s="2" t="n"/>
      <c r="AA996" s="2" t="n"/>
      <c r="AB996" s="2" t="n"/>
      <c r="AC996" s="2" t="n"/>
      <c r="AD996" s="2" t="n"/>
      <c r="AE996" s="2" t="n"/>
      <c r="AF996" s="2" t="n"/>
      <c r="AG996" s="2" t="n"/>
      <c r="AH996" s="2" t="n"/>
      <c r="AI996" s="2" t="n"/>
      <c r="AJ996" s="2" t="n"/>
      <c r="AK996" s="2" t="n"/>
      <c r="AL996" s="2" t="n"/>
      <c r="AM996" s="2" t="n"/>
      <c r="AN996" s="2" t="n"/>
      <c r="AO996" s="2" t="n"/>
      <c r="AP996" s="2" t="n"/>
      <c r="AQ996" s="2" t="n"/>
      <c r="AR996" s="2" t="n"/>
      <c r="AS996" s="2" t="n"/>
      <c r="AT996" s="2" t="n"/>
      <c r="AU996" s="2" t="n"/>
      <c r="AV996" s="2" t="n"/>
      <c r="AW996" s="2" t="n"/>
      <c r="AX996" s="2" t="n"/>
      <c r="AY996" s="2" t="n"/>
      <c r="AZ996" s="2" t="n"/>
      <c r="BA996" s="2" t="n"/>
      <c r="BB996" s="2" t="n"/>
      <c r="BC996" s="2" t="n"/>
      <c r="BD996" s="2" t="n"/>
      <c r="BE996" s="2" t="n"/>
      <c r="BF996" s="2" t="n"/>
      <c r="BG996" s="2" t="n"/>
      <c r="BH996" s="2" t="n"/>
      <c r="BI996" s="8" t="n"/>
      <c r="BJ996" s="2" t="n"/>
      <c r="BK996" s="2" t="n"/>
      <c r="BL996" s="2" t="n"/>
      <c r="BM996" s="2" t="n"/>
      <c r="BN996" s="2" t="n"/>
      <c r="BO996" s="2" t="n"/>
      <c r="BP996" s="143" t="n"/>
      <c r="BV996" s="144" t="n"/>
      <c r="DU996" s="144" t="n"/>
      <c r="DV996" s="2" t="n"/>
      <c r="DW996" s="2" t="n"/>
      <c r="DX996" s="2" t="n"/>
      <c r="DY996" s="2" t="n"/>
      <c r="DZ996" s="2" t="n"/>
      <c r="EA996" s="2" t="n"/>
      <c r="EB996" s="2" t="n"/>
      <c r="EC996" s="2" t="n"/>
    </row>
    <row r="997" ht="6.75" customHeight="1" s="118">
      <c r="A997" s="2" t="n"/>
      <c r="B997" s="2" t="n"/>
      <c r="C997" s="2" t="n"/>
      <c r="D997" s="2" t="n"/>
      <c r="E997" s="146" t="n"/>
      <c r="F997" s="147" t="n"/>
      <c r="G997" s="147" t="n"/>
      <c r="H997" s="147" t="n"/>
      <c r="I997" s="147" t="n"/>
      <c r="J997" s="147" t="n"/>
      <c r="K997" s="148" t="n"/>
      <c r="L997" s="146" t="n"/>
      <c r="M997" s="147" t="n"/>
      <c r="N997" s="147" t="n"/>
      <c r="O997" s="147" t="n"/>
      <c r="P997" s="20" t="n"/>
      <c r="Q997" s="20" t="n"/>
      <c r="R997" s="20" t="n"/>
      <c r="S997" s="20" t="n"/>
      <c r="T997" s="20" t="n"/>
      <c r="U997" s="20" t="n"/>
      <c r="V997" s="20" t="n"/>
      <c r="W997" s="20" t="n"/>
      <c r="X997" s="39" t="n"/>
      <c r="Y997" s="16" t="n"/>
      <c r="Z997" s="14" t="n"/>
      <c r="AA997" s="14" t="n"/>
      <c r="AB997" s="14" t="n"/>
      <c r="AC997" s="14" t="n"/>
      <c r="AD997" s="14" t="n"/>
      <c r="AE997" s="14" t="n"/>
      <c r="AF997" s="14" t="n"/>
      <c r="AG997" s="14" t="n"/>
      <c r="AH997" s="14" t="n"/>
      <c r="AI997" s="14" t="n"/>
      <c r="AJ997" s="14" t="n"/>
      <c r="AK997" s="14" t="n"/>
      <c r="AL997" s="14" t="n"/>
      <c r="AM997" s="14" t="n"/>
      <c r="AN997" s="14" t="n"/>
      <c r="AO997" s="14" t="n"/>
      <c r="AP997" s="14" t="n"/>
      <c r="AQ997" s="14" t="n"/>
      <c r="AR997" s="14" t="n"/>
      <c r="AS997" s="14" t="n"/>
      <c r="AT997" s="14" t="n"/>
      <c r="AU997" s="14" t="n"/>
      <c r="AV997" s="14" t="n"/>
      <c r="AW997" s="14" t="n"/>
      <c r="AX997" s="14" t="n"/>
      <c r="AY997" s="14" t="n"/>
      <c r="AZ997" s="14" t="n"/>
      <c r="BA997" s="14" t="n"/>
      <c r="BB997" s="14" t="n"/>
      <c r="BC997" s="14" t="n"/>
      <c r="BD997" s="14" t="n"/>
      <c r="BE997" s="14" t="n"/>
      <c r="BF997" s="14" t="n"/>
      <c r="BG997" s="14" t="n"/>
      <c r="BH997" s="14" t="n"/>
      <c r="BI997" s="15" t="n"/>
      <c r="BJ997" s="2" t="n"/>
      <c r="BK997" s="2" t="n"/>
      <c r="BL997" s="2" t="n"/>
      <c r="BM997" s="2" t="n"/>
      <c r="BN997" s="2" t="n"/>
      <c r="BO997" s="2" t="n"/>
      <c r="BP997" s="146" t="n"/>
      <c r="BQ997" s="147" t="n"/>
      <c r="BR997" s="147" t="n"/>
      <c r="BS997" s="147" t="n"/>
      <c r="BT997" s="147" t="n"/>
      <c r="BU997" s="147" t="n"/>
      <c r="BV997" s="148" t="n"/>
      <c r="BW997" s="147" t="n"/>
      <c r="BX997" s="147" t="n"/>
      <c r="BY997" s="147" t="n"/>
      <c r="BZ997" s="147" t="n"/>
      <c r="CA997" s="147" t="n"/>
      <c r="CB997" s="147" t="n"/>
      <c r="CC997" s="147" t="n"/>
      <c r="CD997" s="147" t="n"/>
      <c r="CE997" s="147" t="n"/>
      <c r="CF997" s="147" t="n"/>
      <c r="CG997" s="147" t="n"/>
      <c r="CH997" s="147" t="n"/>
      <c r="CI997" s="147" t="n"/>
      <c r="CJ997" s="147" t="n"/>
      <c r="CK997" s="147" t="n"/>
      <c r="CL997" s="147" t="n"/>
      <c r="CM997" s="147" t="n"/>
      <c r="CN997" s="147" t="n"/>
      <c r="CO997" s="147" t="n"/>
      <c r="CP997" s="147" t="n"/>
      <c r="CQ997" s="147" t="n"/>
      <c r="CR997" s="147" t="n"/>
      <c r="CS997" s="147" t="n"/>
      <c r="CT997" s="147" t="n"/>
      <c r="CU997" s="147" t="n"/>
      <c r="CV997" s="147" t="n"/>
      <c r="CW997" s="147" t="n"/>
      <c r="CX997" s="147" t="n"/>
      <c r="CY997" s="147" t="n"/>
      <c r="CZ997" s="147" t="n"/>
      <c r="DA997" s="147" t="n"/>
      <c r="DB997" s="147" t="n"/>
      <c r="DC997" s="147" t="n"/>
      <c r="DD997" s="147" t="n"/>
      <c r="DE997" s="147" t="n"/>
      <c r="DF997" s="147" t="n"/>
      <c r="DG997" s="147" t="n"/>
      <c r="DH997" s="147" t="n"/>
      <c r="DI997" s="147" t="n"/>
      <c r="DJ997" s="147" t="n"/>
      <c r="DK997" s="147" t="n"/>
      <c r="DL997" s="147" t="n"/>
      <c r="DM997" s="147" t="n"/>
      <c r="DN997" s="147" t="n"/>
      <c r="DO997" s="147" t="n"/>
      <c r="DP997" s="147" t="n"/>
      <c r="DQ997" s="147" t="n"/>
      <c r="DR997" s="147" t="n"/>
      <c r="DS997" s="147" t="n"/>
      <c r="DT997" s="147" t="n"/>
      <c r="DU997" s="148" t="n"/>
      <c r="DV997" s="2" t="n"/>
      <c r="DW997" s="2" t="n"/>
      <c r="DX997" s="2" t="n"/>
      <c r="DY997" s="2" t="n"/>
      <c r="DZ997" s="2" t="n"/>
      <c r="EA997" s="2" t="n"/>
      <c r="EB997" s="2" t="n"/>
      <c r="EC997" s="2" t="n"/>
    </row>
    <row r="998" ht="6.75" customHeight="1" s="118">
      <c r="A998" s="2" t="n"/>
      <c r="B998" s="2" t="n"/>
      <c r="C998" s="2" t="n"/>
      <c r="D998" s="2" t="n"/>
      <c r="E998" s="46" t="n"/>
      <c r="F998" s="46" t="n"/>
      <c r="G998" s="46" t="n"/>
      <c r="H998" s="46" t="n"/>
      <c r="I998" s="46" t="n"/>
      <c r="J998" s="46" t="n"/>
      <c r="K998" s="46" t="n"/>
      <c r="L998" s="18" t="n"/>
      <c r="M998" s="18" t="n"/>
      <c r="N998" s="18" t="n"/>
      <c r="O998" s="5" t="n"/>
      <c r="P998" s="5" t="n"/>
      <c r="Q998" s="5" t="n"/>
      <c r="R998" s="5" t="n"/>
      <c r="S998" s="5" t="n"/>
      <c r="T998" s="5" t="n"/>
      <c r="U998" s="5" t="n"/>
      <c r="V998" s="5" t="n"/>
      <c r="W998" s="5" t="n"/>
      <c r="X998" s="5" t="n"/>
      <c r="Y998" s="5" t="n"/>
      <c r="Z998" s="5" t="n"/>
      <c r="AA998" s="5" t="n"/>
      <c r="AB998" s="5" t="n"/>
      <c r="AC998" s="5" t="n"/>
      <c r="AD998" s="5" t="n"/>
      <c r="AE998" s="5" t="n"/>
      <c r="AF998" s="5" t="n"/>
      <c r="AG998" s="5" t="n"/>
      <c r="AH998" s="5" t="n"/>
      <c r="AI998" s="5" t="n"/>
      <c r="AJ998" s="5" t="n"/>
      <c r="AK998" s="5" t="n"/>
      <c r="AL998" s="5" t="n"/>
      <c r="AM998" s="5" t="n"/>
      <c r="AN998" s="5" t="n"/>
      <c r="AO998" s="5" t="n"/>
      <c r="AP998" s="5" t="n"/>
      <c r="AQ998" s="5" t="n"/>
      <c r="AR998" s="5" t="n"/>
      <c r="AS998" s="5" t="n"/>
      <c r="AT998" s="5" t="n"/>
      <c r="AU998" s="5" t="n"/>
      <c r="AV998" s="5" t="n"/>
      <c r="AW998" s="5" t="n"/>
      <c r="AX998" s="5" t="n"/>
      <c r="AY998" s="5" t="n"/>
      <c r="AZ998" s="5" t="n"/>
      <c r="BA998" s="5" t="n"/>
      <c r="BB998" s="5" t="n"/>
      <c r="BC998" s="5" t="n"/>
      <c r="BD998" s="5" t="n"/>
      <c r="BE998" s="5" t="n"/>
      <c r="BF998" s="5" t="n"/>
      <c r="BG998" s="5" t="n"/>
      <c r="BH998" s="5" t="n"/>
      <c r="BI998" s="2" t="n"/>
      <c r="BJ998" s="2" t="n"/>
      <c r="BK998" s="2" t="n"/>
      <c r="BL998" s="2" t="n"/>
      <c r="BM998" s="2" t="n"/>
      <c r="BN998" s="2" t="n"/>
      <c r="BO998" s="2" t="n"/>
      <c r="BP998" s="2" t="n"/>
      <c r="BQ998" s="2" t="n"/>
      <c r="BR998" s="2" t="n"/>
      <c r="BS998" s="2" t="n"/>
      <c r="BT998" s="2" t="n"/>
      <c r="BU998" s="2" t="n"/>
      <c r="BV998" s="2" t="n"/>
      <c r="BW998" s="2" t="n"/>
      <c r="BX998" s="2" t="n"/>
      <c r="BY998" s="2" t="n"/>
      <c r="BZ998" s="2" t="n"/>
      <c r="CA998" s="2" t="n"/>
      <c r="CB998" s="2" t="n"/>
      <c r="CC998" s="2" t="n"/>
      <c r="CD998" s="2" t="n"/>
      <c r="CE998" s="2" t="n"/>
      <c r="CF998" s="2" t="n"/>
      <c r="CG998" s="2" t="n"/>
      <c r="CH998" s="2" t="n"/>
      <c r="CI998" s="2" t="n"/>
      <c r="CJ998" s="2" t="n"/>
      <c r="CK998" s="2" t="n"/>
      <c r="CL998" s="2" t="n"/>
      <c r="CM998" s="2" t="n"/>
      <c r="CN998" s="2" t="n"/>
      <c r="CO998" s="2" t="n"/>
      <c r="CP998" s="2" t="n"/>
      <c r="CQ998" s="2" t="n"/>
      <c r="CR998" s="2" t="n"/>
      <c r="CS998" s="2" t="n"/>
      <c r="CT998" s="2" t="n"/>
      <c r="CU998" s="2" t="n"/>
      <c r="CV998" s="2" t="n"/>
      <c r="CW998" s="2" t="n"/>
      <c r="CX998" s="2" t="n"/>
      <c r="CY998" s="2" t="n"/>
      <c r="CZ998" s="2" t="n"/>
      <c r="DA998" s="2" t="n"/>
      <c r="DB998" s="2" t="n"/>
      <c r="DC998" s="2" t="n"/>
      <c r="DD998" s="2" t="n"/>
      <c r="DE998" s="2" t="n"/>
      <c r="DF998" s="2" t="n"/>
      <c r="DG998" s="2" t="n"/>
      <c r="DH998" s="2" t="n"/>
      <c r="DI998" s="2" t="n"/>
      <c r="DJ998" s="2" t="n"/>
      <c r="DK998" s="2" t="n"/>
      <c r="DL998" s="2" t="n"/>
      <c r="DM998" s="2" t="n"/>
      <c r="DN998" s="2" t="n"/>
      <c r="DO998" s="2" t="n"/>
      <c r="DP998" s="2" t="n"/>
      <c r="DQ998" s="2" t="n"/>
      <c r="DR998" s="2" t="n"/>
      <c r="DS998" s="2" t="n"/>
      <c r="DT998" s="2" t="n"/>
      <c r="DU998" s="2" t="n"/>
      <c r="DV998" s="2" t="n"/>
      <c r="DW998" s="2" t="n"/>
      <c r="DX998" s="2" t="n"/>
      <c r="DY998" s="2" t="n"/>
      <c r="DZ998" s="2" t="n"/>
      <c r="EA998" s="2" t="n"/>
      <c r="EB998" s="2" t="n"/>
      <c r="EC998" s="2" t="n"/>
    </row>
    <row r="999" ht="6.75" customHeight="1" s="118">
      <c r="A999" s="2" t="n"/>
      <c r="B999" s="2" t="n"/>
      <c r="C999" s="2" t="n"/>
      <c r="D999" s="2" t="n"/>
      <c r="E999" s="43" t="n"/>
      <c r="F999" s="43" t="n"/>
      <c r="G999" s="43" t="n"/>
      <c r="H999" s="43" t="n"/>
      <c r="I999" s="43" t="n"/>
      <c r="J999" s="43" t="n"/>
      <c r="K999" s="43"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c r="AQ999" s="2" t="n"/>
      <c r="AR999" s="2" t="n"/>
      <c r="AS999" s="2" t="n"/>
      <c r="AT999" s="2" t="n"/>
      <c r="AU999" s="2" t="n"/>
      <c r="AV999" s="2" t="n"/>
      <c r="AW999" s="2" t="n"/>
      <c r="AX999" s="2" t="n"/>
      <c r="AY999" s="2" t="n"/>
      <c r="AZ999" s="2" t="n"/>
      <c r="BA999" s="2" t="n"/>
      <c r="BB999" s="2" t="n"/>
      <c r="BC999" s="2" t="n"/>
      <c r="BD999" s="2" t="n"/>
      <c r="BE999" s="2" t="n"/>
      <c r="BF999" s="2" t="n"/>
      <c r="BG999" s="2" t="n"/>
      <c r="BH999" s="2" t="n"/>
      <c r="BI999" s="2" t="n"/>
      <c r="BJ999" s="2" t="n"/>
      <c r="BK999" s="2" t="n"/>
      <c r="BL999" s="2" t="n"/>
      <c r="BM999" s="2" t="n"/>
      <c r="BN999" s="2" t="n"/>
      <c r="BO999" s="2" t="n"/>
      <c r="BP999" s="2" t="n"/>
      <c r="BQ999" s="2" t="n"/>
      <c r="BR999" s="2" t="n"/>
      <c r="BS999" s="2" t="n"/>
      <c r="BT999" s="2" t="n"/>
      <c r="BU999" s="2" t="n"/>
      <c r="BV999" s="2" t="n"/>
      <c r="BW999" s="2" t="n"/>
      <c r="BX999" s="2" t="n"/>
      <c r="BY999" s="2" t="n"/>
      <c r="BZ999" s="2" t="n"/>
      <c r="CA999" s="2" t="n"/>
      <c r="CB999" s="2" t="n"/>
      <c r="CC999" s="2" t="n"/>
      <c r="CD999" s="2" t="n"/>
      <c r="CE999" s="2" t="n"/>
      <c r="CF999" s="2" t="n"/>
      <c r="CG999" s="2" t="n"/>
      <c r="CH999" s="2" t="n"/>
      <c r="CI999" s="2" t="n"/>
      <c r="CJ999" s="51" t="inlineStr">
        <is>
          <t xml:space="preserve">    (近畿高等学校統一用紙　  その２ 　  令和７年度改定)　</t>
        </is>
      </c>
      <c r="DV999" s="2" t="n"/>
      <c r="DW999" s="2" t="n"/>
      <c r="DX999" s="2" t="n"/>
      <c r="DY999" s="2" t="n"/>
      <c r="DZ999" s="2" t="n"/>
      <c r="EA999" s="2" t="n"/>
      <c r="EB999" s="2" t="n"/>
      <c r="EC999" s="2" t="n"/>
    </row>
    <row r="1000" ht="6.75" customHeight="1" s="118">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c r="AG1000" s="2" t="n"/>
      <c r="AH1000" s="2" t="n"/>
      <c r="AI1000" s="2" t="n"/>
      <c r="AJ1000" s="2" t="n"/>
      <c r="AK1000" s="2" t="n"/>
      <c r="AL1000" s="2" t="n"/>
      <c r="AM1000" s="2" t="n"/>
      <c r="AN1000" s="2" t="n"/>
      <c r="AO1000" s="2" t="n"/>
      <c r="AP1000" s="2" t="n"/>
      <c r="AQ1000" s="2" t="n"/>
      <c r="AR1000" s="2" t="n"/>
      <c r="AS1000" s="2" t="n"/>
      <c r="AT1000" s="2" t="n"/>
      <c r="AU1000" s="2" t="n"/>
      <c r="AV1000" s="2" t="n"/>
      <c r="AW1000" s="2" t="n"/>
      <c r="AX1000" s="2" t="n"/>
      <c r="AY1000" s="2" t="n"/>
      <c r="AZ1000" s="2" t="n"/>
      <c r="BA1000" s="2" t="n"/>
      <c r="BB1000" s="2" t="n"/>
      <c r="BC1000" s="2" t="n"/>
      <c r="BD1000" s="2" t="n"/>
      <c r="BE1000" s="2" t="n"/>
      <c r="BF1000" s="2" t="n"/>
      <c r="BG1000" s="2" t="n"/>
      <c r="BH1000" s="2" t="n"/>
      <c r="BI1000" s="2" t="n"/>
      <c r="BJ1000" s="2" t="n"/>
      <c r="BK1000" s="2" t="n"/>
      <c r="BL1000" s="2" t="n"/>
      <c r="BM1000" s="2" t="n"/>
      <c r="BN1000" s="2" t="n"/>
      <c r="BO1000" s="2" t="n"/>
      <c r="BP1000" s="2" t="n"/>
      <c r="BQ1000" s="2" t="n"/>
      <c r="BR1000" s="2" t="n"/>
      <c r="BS1000" s="2" t="n"/>
      <c r="BT1000" s="2" t="n"/>
      <c r="BU1000" s="2" t="n"/>
      <c r="BV1000" s="2" t="n"/>
      <c r="BW1000" s="2" t="n"/>
      <c r="BX1000" s="2" t="n"/>
      <c r="BY1000" s="2" t="n"/>
      <c r="BZ1000" s="2" t="n"/>
      <c r="CA1000" s="2" t="n"/>
      <c r="CB1000" s="2" t="n"/>
      <c r="CC1000" s="2" t="n"/>
      <c r="CD1000" s="2" t="n"/>
      <c r="CE1000" s="2" t="n"/>
      <c r="CF1000" s="2" t="n"/>
      <c r="CG1000" s="2" t="n"/>
      <c r="CH1000" s="2" t="n"/>
      <c r="CI1000" s="2" t="n"/>
      <c r="DV1000" s="2" t="n"/>
      <c r="DW1000" s="2" t="n"/>
      <c r="DX1000" s="2" t="n"/>
      <c r="DY1000" s="2" t="n"/>
      <c r="DZ1000" s="2" t="n"/>
      <c r="EA1000" s="2" t="n"/>
      <c r="EB1000" s="2" t="n"/>
      <c r="EC1000" s="2" t="n"/>
    </row>
    <row r="1001" ht="6.75" customHeight="1" s="118">
      <c r="A1001" s="2" t="n"/>
      <c r="B1001" s="2" t="n"/>
      <c r="C1001" s="3" t="n"/>
      <c r="D1001" s="3" t="n"/>
      <c r="E1001" s="3" t="n"/>
      <c r="F1001" s="3" t="n"/>
      <c r="G1001" s="3" t="n"/>
      <c r="H1001" s="3" t="n"/>
      <c r="I1001" s="3" t="n"/>
      <c r="J1001" s="3" t="n"/>
      <c r="K1001" s="3" t="n"/>
      <c r="L1001" s="3" t="n"/>
      <c r="M1001" s="3" t="n"/>
      <c r="N1001" s="3" t="n"/>
      <c r="O1001" s="3" t="n"/>
      <c r="P1001" s="3" t="n"/>
      <c r="Q1001" s="3" t="n"/>
      <c r="R1001" s="3" t="n"/>
      <c r="S1001" s="3" t="n"/>
      <c r="T1001" s="3" t="n"/>
      <c r="U1001" s="3" t="n"/>
      <c r="V1001" s="3" t="n"/>
      <c r="W1001" s="3" t="n"/>
      <c r="X1001" s="3" t="n"/>
      <c r="Y1001" s="3" t="n"/>
      <c r="Z1001" s="3" t="n"/>
      <c r="AA1001" s="3" t="n"/>
      <c r="AB1001" s="3" t="n"/>
      <c r="AC1001" s="3" t="n"/>
      <c r="AD1001" s="3" t="n"/>
      <c r="AE1001" s="3" t="n"/>
      <c r="AF1001" s="3" t="n"/>
      <c r="AG1001" s="3" t="n"/>
      <c r="AH1001" s="3" t="n"/>
      <c r="AI1001" s="3" t="n"/>
      <c r="AJ1001" s="3" t="n"/>
      <c r="AK1001" s="3" t="n"/>
      <c r="AL1001" s="3" t="n"/>
      <c r="AM1001" s="3" t="n"/>
      <c r="AN1001" s="3" t="n"/>
      <c r="AO1001" s="3" t="n"/>
      <c r="AP1001" s="3" t="n"/>
      <c r="AQ1001" s="3" t="n"/>
      <c r="AR1001" s="3" t="n"/>
      <c r="AS1001" s="2" t="n"/>
      <c r="AT1001" s="2" t="n"/>
      <c r="AU1001" s="2" t="n"/>
      <c r="AV1001" s="2" t="n"/>
      <c r="AW1001" s="2" t="n"/>
      <c r="AX1001" s="2" t="n"/>
      <c r="AY1001" s="2" t="n"/>
      <c r="AZ1001" s="2" t="n"/>
      <c r="BA1001" s="2" t="n"/>
      <c r="BB1001" s="2" t="n"/>
      <c r="BC1001" s="2" t="n"/>
      <c r="BD1001" s="2" t="n"/>
      <c r="BE1001" s="2" t="n"/>
      <c r="BF1001" s="2" t="n"/>
      <c r="BG1001" s="2" t="n"/>
      <c r="BH1001" s="2" t="n"/>
      <c r="BI1001" s="2" t="n"/>
      <c r="BJ1001" s="2" t="n"/>
      <c r="BK1001" s="2" t="n"/>
      <c r="BL1001" s="2" t="n"/>
      <c r="BM1001" s="2" t="n"/>
      <c r="BN1001" s="2" t="n"/>
      <c r="BO1001" s="2" t="n"/>
      <c r="BP1001" s="2" t="n"/>
      <c r="BQ1001" s="2" t="n"/>
      <c r="BR1001" s="2" t="n"/>
      <c r="BS1001" s="2" t="n"/>
      <c r="BT1001" s="2" t="n"/>
      <c r="BU1001" s="2" t="n"/>
      <c r="BV1001" s="2" t="n"/>
      <c r="BW1001" s="2" t="n"/>
      <c r="BX1001" s="2" t="n"/>
      <c r="BY1001" s="2" t="n"/>
      <c r="BZ1001" s="2" t="n"/>
      <c r="CA1001" s="2" t="n"/>
      <c r="CB1001" s="2" t="n"/>
      <c r="CC1001" s="2" t="n"/>
      <c r="CD1001" s="2" t="n"/>
      <c r="CE1001" s="2" t="n"/>
      <c r="CF1001" s="2" t="n"/>
      <c r="CG1001" s="2" t="n"/>
      <c r="CH1001" s="2" t="n"/>
      <c r="CI1001" s="2" t="n"/>
      <c r="CJ1001" s="2" t="n"/>
      <c r="CK1001" s="2" t="n"/>
      <c r="CL1001" s="2" t="n"/>
      <c r="CM1001" s="2" t="n"/>
      <c r="CN1001" s="2" t="n"/>
      <c r="CO1001" s="2" t="n"/>
      <c r="CP1001" s="2" t="n"/>
      <c r="CQ1001" s="2" t="n"/>
      <c r="CR1001" s="2" t="n"/>
      <c r="CS1001" s="2" t="n"/>
      <c r="CT1001" s="2" t="n"/>
      <c r="CU1001" s="2" t="n"/>
      <c r="CV1001" s="2" t="n"/>
      <c r="CW1001" s="2" t="n"/>
      <c r="CX1001" s="2" t="n"/>
      <c r="CY1001" s="2" t="n"/>
      <c r="CZ1001" s="2" t="n"/>
      <c r="DA1001" s="2" t="n"/>
      <c r="DB1001" s="2" t="n"/>
      <c r="DC1001" s="2" t="n"/>
      <c r="DD1001" s="2" t="n"/>
      <c r="DE1001" s="2" t="n"/>
      <c r="DF1001" s="2" t="n"/>
      <c r="DG1001" s="2" t="n"/>
      <c r="DH1001" s="2" t="n"/>
      <c r="DI1001" s="2" t="n"/>
      <c r="DJ1001" s="2" t="n"/>
      <c r="DK1001" s="2" t="n"/>
      <c r="DL1001" s="2" t="n"/>
      <c r="DM1001" s="2" t="n"/>
      <c r="DN1001" s="2" t="n"/>
      <c r="DO1001" s="2" t="n"/>
      <c r="DP1001" s="2" t="n"/>
      <c r="DQ1001" s="2" t="n"/>
      <c r="DR1001" s="2" t="n"/>
      <c r="DS1001" s="2" t="n"/>
      <c r="DT1001" s="2" t="n"/>
      <c r="DU1001" s="2" t="n"/>
      <c r="DV1001" s="2" t="n"/>
      <c r="DW1001" s="2" t="n"/>
      <c r="DX1001" s="2" t="n"/>
      <c r="DY1001" s="2" t="n"/>
      <c r="DZ1001" s="2" t="n"/>
      <c r="EA1001" s="2" t="n"/>
      <c r="EB1001" s="2" t="n"/>
      <c r="EC1001" s="2" t="n"/>
    </row>
    <row r="1002" ht="6.75" customHeight="1" s="118">
      <c r="A1002" s="2" t="n"/>
      <c r="B1002" s="2" t="n"/>
      <c r="C1002" s="3" t="n"/>
      <c r="D1002" s="3" t="n"/>
      <c r="E1002" s="3" t="n"/>
      <c r="F1002" s="3" t="n"/>
      <c r="G1002" s="3" t="n"/>
      <c r="H1002" s="3" t="n"/>
      <c r="I1002" s="3" t="n"/>
      <c r="J1002" s="3" t="n"/>
      <c r="K1002" s="3" t="n"/>
      <c r="L1002" s="3" t="n"/>
      <c r="M1002" s="3" t="n"/>
      <c r="N1002" s="3" t="n"/>
      <c r="O1002" s="3" t="n"/>
      <c r="P1002" s="3" t="n"/>
      <c r="Q1002" s="3" t="n"/>
      <c r="R1002" s="3" t="n"/>
      <c r="S1002" s="3" t="n"/>
      <c r="T1002" s="3" t="n"/>
      <c r="U1002" s="3" t="n"/>
      <c r="V1002" s="3" t="n"/>
      <c r="W1002" s="3" t="n"/>
      <c r="X1002" s="3" t="n"/>
      <c r="Y1002" s="3" t="n"/>
      <c r="Z1002" s="3" t="n"/>
      <c r="AA1002" s="3" t="n"/>
      <c r="AB1002" s="3" t="n"/>
      <c r="AC1002" s="3" t="n"/>
      <c r="AD1002" s="3" t="n"/>
      <c r="AE1002" s="3" t="n"/>
      <c r="AF1002" s="3" t="n"/>
      <c r="AG1002" s="3" t="n"/>
      <c r="AH1002" s="3" t="n"/>
      <c r="AI1002" s="3" t="n"/>
      <c r="AJ1002" s="3" t="n"/>
      <c r="AK1002" s="3" t="n"/>
      <c r="AL1002" s="3" t="n"/>
      <c r="AM1002" s="3" t="n"/>
      <c r="AN1002" s="3" t="n"/>
      <c r="AO1002" s="3" t="n"/>
      <c r="AP1002" s="3" t="n"/>
      <c r="AQ1002" s="3" t="n"/>
      <c r="AR1002" s="3" t="n"/>
      <c r="AS1002" s="2" t="n"/>
      <c r="AT1002" s="2" t="n"/>
      <c r="AU1002" s="2" t="n"/>
      <c r="AV1002" s="2" t="n"/>
      <c r="AW1002" s="2" t="n"/>
      <c r="AX1002" s="2" t="n"/>
      <c r="AY1002" s="2" t="n"/>
      <c r="AZ1002" s="2" t="n"/>
      <c r="BA1002" s="2" t="n"/>
      <c r="BB1002" s="2" t="n"/>
      <c r="BC1002" s="2" t="n"/>
      <c r="BD1002" s="2" t="n"/>
      <c r="BE1002" s="2" t="n"/>
      <c r="BF1002" s="2" t="n"/>
      <c r="BG1002" s="2" t="n"/>
      <c r="BH1002" s="2" t="n"/>
      <c r="BI1002" s="2" t="n"/>
      <c r="BJ1002" s="2" t="n"/>
      <c r="BK1002" s="2" t="n"/>
      <c r="BL1002" s="2" t="n"/>
      <c r="BM1002" s="2" t="n"/>
      <c r="BN1002" s="2" t="n"/>
      <c r="BO1002" s="2" t="n"/>
      <c r="BP1002" s="2" t="n"/>
      <c r="BQ1002" s="2" t="n"/>
      <c r="BR1002" s="2" t="n"/>
      <c r="BS1002" s="2" t="n"/>
      <c r="BT1002" s="2" t="n"/>
      <c r="BU1002" s="2" t="n"/>
      <c r="BV1002" s="2" t="n"/>
      <c r="BW1002" s="2" t="n"/>
      <c r="BX1002" s="2" t="n"/>
      <c r="BY1002" s="2" t="n"/>
      <c r="BZ1002" s="2" t="n"/>
      <c r="CA1002" s="2" t="n"/>
      <c r="CB1002" s="2" t="n"/>
      <c r="CC1002" s="2" t="n"/>
      <c r="CD1002" s="2" t="n"/>
      <c r="CE1002" s="2" t="n"/>
      <c r="CF1002" s="2" t="n"/>
      <c r="CG1002" s="2" t="n"/>
      <c r="CH1002" s="2" t="n"/>
      <c r="CI1002" s="2" t="n"/>
      <c r="CJ1002" s="2" t="n"/>
      <c r="CK1002" s="2" t="n"/>
      <c r="CL1002" s="2" t="n"/>
      <c r="CM1002" s="2" t="n"/>
      <c r="CN1002" s="2" t="n"/>
      <c r="CO1002" s="2" t="n"/>
      <c r="CP1002" s="2" t="n"/>
      <c r="CQ1002" s="2" t="n"/>
      <c r="CR1002" s="2" t="n"/>
      <c r="CS1002" s="2" t="n"/>
      <c r="CT1002" s="2" t="n"/>
      <c r="CU1002" s="2" t="n"/>
      <c r="CV1002" s="2" t="n"/>
      <c r="CW1002" s="2" t="n"/>
      <c r="CX1002" s="2" t="n"/>
      <c r="CY1002" s="2" t="n"/>
      <c r="CZ1002" s="2" t="n"/>
      <c r="DA1002" s="2" t="n"/>
      <c r="DB1002" s="2" t="n"/>
      <c r="DC1002" s="2" t="n"/>
      <c r="DD1002" s="2" t="n"/>
      <c r="DE1002" s="2" t="n"/>
      <c r="DF1002" s="2" t="n"/>
      <c r="DG1002" s="2" t="n"/>
      <c r="DH1002" s="2" t="n"/>
      <c r="DI1002" s="2" t="n"/>
      <c r="DJ1002" s="2" t="n"/>
      <c r="DK1002" s="2" t="n"/>
      <c r="DL1002" s="2" t="n"/>
      <c r="DM1002" s="2" t="n"/>
      <c r="DN1002" s="2" t="n"/>
      <c r="DO1002" s="2" t="n"/>
      <c r="DP1002" s="2" t="n"/>
      <c r="DQ1002" s="2" t="n"/>
      <c r="DR1002" s="2" t="n"/>
      <c r="DS1002" s="2" t="n"/>
      <c r="DT1002" s="2" t="n"/>
      <c r="DU1002" s="2" t="n"/>
      <c r="DV1002" s="2" t="n"/>
      <c r="DW1002" s="2" t="n"/>
      <c r="DX1002" s="2" t="n"/>
      <c r="DY1002" s="2" t="n"/>
      <c r="DZ1002" s="2" t="n"/>
      <c r="EA1002" s="2" t="n"/>
      <c r="EB1002" s="2" t="n"/>
      <c r="EC1002" s="2" t="n"/>
    </row>
    <row r="1003" ht="6.75" customHeight="1" s="118">
      <c r="A1003" s="2" t="n"/>
      <c r="B1003" s="2" t="n"/>
      <c r="C1003" s="3" t="n"/>
      <c r="D1003" s="3" t="n"/>
      <c r="E1003" s="3" t="n"/>
      <c r="F1003" s="3" t="n"/>
      <c r="G1003" s="3" t="n"/>
      <c r="H1003" s="3" t="n"/>
      <c r="I1003" s="3" t="n"/>
      <c r="J1003" s="3" t="n"/>
      <c r="K1003" s="3" t="n"/>
      <c r="L1003" s="3" t="n"/>
      <c r="M1003" s="3" t="n"/>
      <c r="N1003" s="3" t="n"/>
      <c r="O1003" s="3" t="n"/>
      <c r="P1003" s="3" t="n"/>
      <c r="Q1003" s="3" t="n"/>
      <c r="R1003" s="3" t="n"/>
      <c r="S1003" s="3" t="n"/>
      <c r="T1003" s="3" t="n"/>
      <c r="U1003" s="3" t="n"/>
      <c r="V1003" s="3" t="n"/>
      <c r="W1003" s="3" t="n"/>
      <c r="X1003" s="3" t="n"/>
      <c r="Y1003" s="3" t="n"/>
      <c r="Z1003" s="3" t="n"/>
      <c r="AA1003" s="3" t="n"/>
      <c r="AB1003" s="3" t="n"/>
      <c r="AC1003" s="3" t="n"/>
      <c r="AD1003" s="3" t="n"/>
      <c r="AE1003" s="3" t="n"/>
      <c r="AF1003" s="3" t="n"/>
      <c r="AG1003" s="3" t="n"/>
      <c r="AH1003" s="3" t="n"/>
      <c r="AI1003" s="3" t="n"/>
      <c r="AJ1003" s="3" t="n"/>
      <c r="AK1003" s="3" t="n"/>
      <c r="AL1003" s="3" t="n"/>
      <c r="AM1003" s="3" t="n"/>
      <c r="AN1003" s="3" t="n"/>
      <c r="AO1003" s="3" t="n"/>
      <c r="AP1003" s="3" t="n"/>
      <c r="AQ1003" s="3" t="n"/>
      <c r="AR1003" s="3" t="n"/>
      <c r="AS1003" s="2" t="n"/>
      <c r="AT1003" s="2" t="n"/>
      <c r="AU1003" s="2" t="n"/>
      <c r="AV1003" s="2" t="n"/>
      <c r="AW1003" s="2" t="n"/>
      <c r="AX1003" s="2" t="n"/>
      <c r="AY1003" s="2" t="n"/>
      <c r="AZ1003" s="2" t="n"/>
      <c r="BA1003" s="2" t="n"/>
      <c r="BB1003" s="2" t="n"/>
      <c r="BC1003" s="2" t="n"/>
      <c r="BD1003" s="2" t="n"/>
      <c r="BE1003" s="2" t="n"/>
      <c r="BF1003" s="2" t="n"/>
      <c r="BG1003" s="2" t="n"/>
      <c r="BH1003" s="2" t="n"/>
      <c r="BI1003" s="2" t="n"/>
      <c r="BJ1003" s="2" t="n"/>
      <c r="BK1003" s="2" t="n"/>
      <c r="BL1003" s="2" t="n"/>
      <c r="BM1003" s="2" t="n"/>
      <c r="BN1003" s="2" t="n"/>
      <c r="BO1003" s="2" t="n"/>
      <c r="BP1003" s="2" t="n"/>
      <c r="BQ1003" s="2" t="n"/>
      <c r="BR1003" s="2" t="n"/>
      <c r="BS1003" s="2" t="n"/>
      <c r="BT1003" s="2" t="n"/>
      <c r="BU1003" s="2" t="n"/>
      <c r="BV1003" s="2" t="n"/>
      <c r="BW1003" s="2" t="n"/>
      <c r="BX1003" s="2" t="n"/>
      <c r="BY1003" s="2" t="n"/>
      <c r="BZ1003" s="2" t="n"/>
      <c r="CA1003" s="2" t="n"/>
      <c r="CB1003" s="2" t="n"/>
      <c r="CC1003" s="2" t="n"/>
      <c r="CD1003" s="2" t="n"/>
      <c r="CE1003" s="2" t="n"/>
      <c r="CF1003" s="2" t="n"/>
      <c r="CG1003" s="2" t="n"/>
      <c r="CH1003" s="2" t="n"/>
      <c r="CI1003" s="2" t="n"/>
      <c r="CJ1003" s="2" t="n"/>
      <c r="CK1003" s="2" t="n"/>
      <c r="CL1003" s="2" t="n"/>
      <c r="CM1003" s="2" t="n"/>
      <c r="CN1003" s="2" t="n"/>
      <c r="CO1003" s="2" t="n"/>
      <c r="CP1003" s="2" t="n"/>
      <c r="CQ1003" s="2" t="n"/>
      <c r="CR1003" s="2" t="n"/>
      <c r="CS1003" s="2" t="n"/>
      <c r="CT1003" s="2" t="n"/>
      <c r="CU1003" s="2" t="n"/>
      <c r="CV1003" s="2" t="n"/>
      <c r="CW1003" s="2" t="n"/>
      <c r="CX1003" s="2" t="n"/>
      <c r="CY1003" s="2" t="n"/>
      <c r="CZ1003" s="2" t="n"/>
      <c r="DA1003" s="2" t="n"/>
      <c r="DB1003" s="2" t="n"/>
      <c r="DC1003" s="2" t="n"/>
      <c r="DD1003" s="2" t="n"/>
      <c r="DE1003" s="2" t="n"/>
      <c r="DF1003" s="2" t="n"/>
      <c r="DG1003" s="2" t="n"/>
      <c r="DH1003" s="2" t="n"/>
      <c r="DI1003" s="2" t="n"/>
      <c r="DJ1003" s="2" t="n"/>
      <c r="DK1003" s="2" t="n"/>
      <c r="DL1003" s="2" t="n"/>
      <c r="DM1003" s="2" t="n"/>
      <c r="DN1003" s="2" t="n"/>
      <c r="DO1003" s="2" t="n"/>
      <c r="DP1003" s="2" t="n"/>
      <c r="DQ1003" s="2" t="n"/>
      <c r="DR1003" s="2" t="n"/>
      <c r="DS1003" s="2" t="n"/>
      <c r="DT1003" s="2" t="n"/>
      <c r="DU1003" s="2" t="n"/>
      <c r="DV1003" s="2" t="n"/>
      <c r="DW1003" s="2" t="n"/>
      <c r="DX1003" s="2" t="n"/>
      <c r="DY1003" s="2" t="n"/>
      <c r="DZ1003" s="2" t="n"/>
      <c r="EA1003" s="2" t="n"/>
      <c r="EB1003" s="2" t="n"/>
      <c r="EC1003" s="2" t="n"/>
    </row>
    <row r="1004" ht="6.75" customHeight="1" s="118">
      <c r="A1004" s="2" t="n"/>
      <c r="B1004" s="2" t="n"/>
      <c r="C1004" s="3" t="n"/>
      <c r="D1004" s="3" t="n"/>
      <c r="E1004" s="3" t="n"/>
      <c r="F1004" s="3" t="n"/>
      <c r="G1004" s="3" t="n"/>
      <c r="H1004" s="3" t="n"/>
      <c r="I1004" s="3" t="n"/>
      <c r="J1004" s="114" t="inlineStr">
        <is>
          <t xml:space="preserve">  履 　   歴　    書</t>
        </is>
      </c>
      <c r="AN1004" s="3" t="n"/>
      <c r="AO1004" s="3" t="n"/>
      <c r="AP1004" s="3" t="n"/>
      <c r="AQ1004" s="3" t="n"/>
      <c r="AR1004" s="3" t="n"/>
      <c r="AS1004" s="2" t="n"/>
      <c r="AT1004" s="2" t="n"/>
      <c r="AU1004" s="2" t="n"/>
      <c r="AV1004" s="2" t="n"/>
      <c r="AW1004" s="2" t="n"/>
      <c r="AX1004" s="2" t="n"/>
      <c r="AY1004" s="2" t="n"/>
      <c r="AZ1004" s="2" t="n"/>
      <c r="BA1004" s="2" t="n"/>
      <c r="BB1004" s="2" t="n"/>
      <c r="BC1004" s="2" t="n"/>
      <c r="BD1004" s="2" t="n"/>
      <c r="BE1004" s="2" t="n"/>
      <c r="BF1004" s="2" t="n"/>
      <c r="BG1004" s="2" t="n"/>
      <c r="BH1004" s="2" t="n"/>
      <c r="BI1004" s="2" t="n"/>
      <c r="BJ1004" s="2" t="n"/>
      <c r="BK1004" s="2" t="n"/>
      <c r="BL1004" s="2" t="n"/>
      <c r="BM1004" s="2" t="n"/>
      <c r="BN1004" s="2" t="n"/>
      <c r="BO1004" s="2" t="n"/>
      <c r="BP1004" s="2" t="n"/>
      <c r="BQ1004" s="2" t="n"/>
      <c r="BR1004" s="2" t="n"/>
      <c r="BS1004" s="2" t="n"/>
      <c r="BT1004" s="2" t="n"/>
      <c r="BU1004" s="2" t="n"/>
      <c r="BV1004" s="2" t="n"/>
      <c r="BW1004" s="2" t="n"/>
      <c r="BX1004" s="2" t="n"/>
      <c r="BY1004" s="2" t="n"/>
      <c r="BZ1004" s="2" t="n"/>
      <c r="CA1004" s="2" t="n"/>
      <c r="CB1004" s="2" t="n"/>
      <c r="CC1004" s="2" t="n"/>
      <c r="CD1004" s="2" t="n"/>
      <c r="CE1004" s="2" t="n"/>
      <c r="CF1004" s="2" t="n"/>
      <c r="CG1004" s="2" t="n"/>
      <c r="CH1004" s="2" t="n"/>
      <c r="CI1004" s="2" t="n"/>
      <c r="CJ1004" s="2" t="n"/>
      <c r="CK1004" s="2" t="n"/>
      <c r="CL1004" s="2" t="n"/>
      <c r="CM1004" s="2" t="n"/>
      <c r="CN1004" s="2" t="n"/>
      <c r="CO1004" s="2" t="n"/>
      <c r="CP1004" s="2" t="n"/>
      <c r="CQ1004" s="2" t="n"/>
      <c r="CR1004" s="2" t="n"/>
      <c r="CS1004" s="2" t="n"/>
      <c r="CT1004" s="2" t="n"/>
      <c r="CU1004" s="2" t="n"/>
      <c r="CV1004" s="2" t="n"/>
      <c r="CW1004" s="2" t="n"/>
      <c r="CX1004" s="2" t="n"/>
      <c r="CY1004" s="2" t="n"/>
      <c r="CZ1004" s="2" t="n"/>
      <c r="DA1004" s="2" t="n"/>
      <c r="DB1004" s="2" t="n"/>
      <c r="DC1004" s="2" t="n"/>
      <c r="DD1004" s="2" t="n"/>
      <c r="DE1004" s="2" t="n"/>
      <c r="DF1004" s="2" t="n"/>
      <c r="DG1004" s="2" t="n"/>
      <c r="DH1004" s="2" t="n"/>
      <c r="DI1004" s="2" t="n"/>
      <c r="DJ1004" s="2" t="n"/>
      <c r="DK1004" s="2" t="n"/>
      <c r="DL1004" s="2" t="n"/>
      <c r="DM1004" s="2" t="n"/>
      <c r="DN1004" s="2" t="n"/>
      <c r="DO1004" s="2" t="n"/>
      <c r="DP1004" s="2" t="n"/>
      <c r="DQ1004" s="2" t="n"/>
      <c r="DR1004" s="2" t="n"/>
      <c r="DS1004" s="2" t="n"/>
      <c r="DT1004" s="2" t="n"/>
      <c r="DU1004" s="2" t="n"/>
      <c r="DV1004" s="2" t="n"/>
      <c r="DW1004" s="2" t="n"/>
      <c r="DX1004" s="2" t="n"/>
      <c r="DY1004" s="2" t="n"/>
      <c r="DZ1004" s="2" t="n"/>
      <c r="EA1004" s="2" t="n"/>
      <c r="EB1004" s="2" t="n"/>
      <c r="EC1004" s="2" t="n"/>
    </row>
    <row r="1005" ht="6.75" customHeight="1" s="118">
      <c r="A1005" s="2" t="n"/>
      <c r="B1005" s="2" t="n"/>
      <c r="C1005" s="3" t="n"/>
      <c r="D1005" s="3" t="n"/>
      <c r="E1005" s="3" t="n"/>
      <c r="F1005" s="3" t="n"/>
      <c r="G1005" s="3" t="n"/>
      <c r="H1005" s="3" t="n"/>
      <c r="I1005" s="3" t="n"/>
      <c r="AN1005" s="3" t="n"/>
      <c r="AO1005" s="3" t="n"/>
      <c r="AP1005" s="3" t="n"/>
      <c r="AQ1005" s="3" t="n"/>
      <c r="AR1005" s="3" t="n"/>
      <c r="AS1005" s="2" t="n"/>
      <c r="AT1005" s="2" t="n"/>
      <c r="AU1005" s="2" t="n"/>
      <c r="AV1005" s="2" t="n"/>
      <c r="AW1005" s="2" t="n"/>
      <c r="AX1005" s="2" t="n"/>
      <c r="AY1005" s="2" t="n"/>
      <c r="AZ1005" s="2" t="n"/>
      <c r="BA1005" s="2" t="n"/>
      <c r="BB1005" s="2" t="n"/>
      <c r="BC1005" s="2" t="n"/>
      <c r="BD1005" s="2" t="n"/>
      <c r="BE1005" s="2" t="n"/>
      <c r="BF1005" s="2" t="n"/>
      <c r="BG1005" s="2" t="n"/>
      <c r="BH1005" s="2" t="n"/>
      <c r="BI1005" s="2" t="n"/>
      <c r="BJ1005" s="2" t="n"/>
      <c r="BK1005" s="2" t="n"/>
      <c r="BL1005" s="2" t="n"/>
      <c r="BM1005" s="2" t="n"/>
      <c r="BN1005" s="2" t="n"/>
      <c r="BO1005" s="2" t="n"/>
      <c r="BP1005" s="2" t="n"/>
      <c r="BQ1005" s="2" t="n"/>
      <c r="BR1005" s="2" t="n"/>
      <c r="BS1005" s="2" t="n"/>
      <c r="BT1005" s="2" t="n"/>
      <c r="BU1005" s="2" t="n"/>
      <c r="BV1005" s="2" t="n"/>
      <c r="BW1005" s="2" t="n"/>
      <c r="BX1005" s="2" t="n"/>
      <c r="BY1005" s="2" t="n"/>
      <c r="BZ1005" s="2" t="n"/>
      <c r="CA1005" s="2" t="n"/>
      <c r="CB1005" s="2" t="n"/>
      <c r="CC1005" s="2" t="n"/>
      <c r="CD1005" s="2" t="n"/>
      <c r="CE1005" s="2" t="n"/>
      <c r="CF1005" s="2" t="n"/>
      <c r="CG1005" s="2" t="n"/>
      <c r="CH1005" s="2" t="n"/>
      <c r="CI1005" s="2" t="n"/>
      <c r="CJ1005" s="2" t="n"/>
      <c r="CK1005" s="2" t="n"/>
      <c r="CL1005" s="2" t="n"/>
      <c r="CM1005" s="2" t="n"/>
      <c r="CN1005" s="2" t="n"/>
      <c r="CO1005" s="2" t="n"/>
      <c r="CP1005" s="2" t="n"/>
      <c r="CQ1005" s="2" t="n"/>
      <c r="CR1005" s="2" t="n"/>
      <c r="CS1005" s="2" t="n"/>
      <c r="CT1005" s="2" t="n"/>
      <c r="CU1005" s="2" t="n"/>
      <c r="CV1005" s="2" t="n"/>
      <c r="CW1005" s="2" t="n"/>
      <c r="CX1005" s="2" t="n"/>
      <c r="CY1005" s="2" t="n"/>
      <c r="CZ1005" s="2" t="n"/>
      <c r="DA1005" s="2" t="n"/>
      <c r="DB1005" s="2" t="n"/>
      <c r="DC1005" s="2" t="n"/>
      <c r="DD1005" s="2" t="n"/>
      <c r="DE1005" s="2" t="n"/>
      <c r="DF1005" s="2" t="n"/>
      <c r="DG1005" s="2" t="n"/>
      <c r="DH1005" s="2" t="n"/>
      <c r="DI1005" s="2" t="n"/>
      <c r="DJ1005" s="2" t="n"/>
      <c r="DK1005" s="2" t="n"/>
      <c r="DL1005" s="2" t="n"/>
      <c r="DM1005" s="2" t="n"/>
      <c r="DN1005" s="2" t="n"/>
      <c r="DO1005" s="2" t="n"/>
      <c r="DP1005" s="2" t="n"/>
      <c r="DQ1005" s="2" t="n"/>
      <c r="DR1005" s="2" t="n"/>
      <c r="DS1005" s="2" t="n"/>
      <c r="DT1005" s="2" t="n"/>
      <c r="DU1005" s="2" t="n"/>
      <c r="DV1005" s="2" t="n"/>
      <c r="DW1005" s="2" t="n"/>
      <c r="DX1005" s="2" t="n"/>
      <c r="DY1005" s="2" t="n"/>
      <c r="DZ1005" s="2" t="n"/>
      <c r="EA1005" s="2" t="n"/>
      <c r="EB1005" s="2" t="n"/>
      <c r="EC1005" s="2" t="n"/>
    </row>
    <row r="1006" ht="4.5" customHeight="1" s="118">
      <c r="A1006" s="2" t="n"/>
      <c r="B1006" s="2" t="n"/>
      <c r="C1006" s="2" t="n"/>
      <c r="D1006" s="2" t="n"/>
      <c r="E1006" s="2" t="n"/>
      <c r="F1006" s="2" t="n"/>
      <c r="G1006" s="2" t="n"/>
      <c r="H1006" s="2" t="n"/>
      <c r="I1006" s="2" t="n"/>
      <c r="AN1006" s="3" t="n"/>
      <c r="AO1006" s="2" t="n"/>
      <c r="AP1006" s="2" t="n"/>
      <c r="AQ1006" s="2" t="n"/>
      <c r="AR1006" s="2" t="n"/>
      <c r="AS1006" s="2" t="n"/>
      <c r="AT1006" s="2" t="n"/>
      <c r="AU1006" s="2" t="n"/>
      <c r="AV1006" s="4" t="n"/>
      <c r="AW1006" s="5" t="n"/>
      <c r="AX1006" s="5" t="n"/>
      <c r="AY1006" s="5" t="n"/>
      <c r="AZ1006" s="5" t="n"/>
      <c r="BA1006" s="5" t="n"/>
      <c r="BB1006" s="5" t="n"/>
      <c r="BC1006" s="5" t="n"/>
      <c r="BD1006" s="5" t="n"/>
      <c r="BE1006" s="5" t="n"/>
      <c r="BF1006" s="5" t="n"/>
      <c r="BG1006" s="5" t="n"/>
      <c r="BH1006" s="5" t="n"/>
      <c r="BI1006" s="6" t="n"/>
      <c r="BJ1006" s="7" t="n"/>
      <c r="BK1006" s="2" t="n"/>
      <c r="BL1006" s="2" t="n"/>
      <c r="BM1006" s="2" t="n"/>
      <c r="BN1006" s="2" t="n"/>
      <c r="BO1006" s="2" t="n"/>
      <c r="BP1006" s="139" t="inlineStr">
        <is>
          <t xml:space="preserve">資 　格  等      </t>
        </is>
      </c>
      <c r="BQ1006" s="140" t="n"/>
      <c r="BR1006" s="140" t="n"/>
      <c r="BS1006" s="140" t="n"/>
      <c r="BT1006" s="140" t="n"/>
      <c r="BU1006" s="140" t="n"/>
      <c r="BV1006" s="141" t="n"/>
      <c r="BW1006" s="142" t="inlineStr">
        <is>
          <t>取  得  年  月</t>
        </is>
      </c>
      <c r="BX1006" s="140" t="n"/>
      <c r="BY1006" s="140" t="n"/>
      <c r="BZ1006" s="140" t="n"/>
      <c r="CA1006" s="140" t="n"/>
      <c r="CB1006" s="140" t="n"/>
      <c r="CC1006" s="140" t="n"/>
      <c r="CD1006" s="140" t="n"/>
      <c r="CE1006" s="140" t="n"/>
      <c r="CF1006" s="140" t="n"/>
      <c r="CG1006" s="141" t="n"/>
      <c r="CH1006" s="142" t="inlineStr">
        <is>
          <t>資       格       等       の       名       称</t>
        </is>
      </c>
      <c r="CI1006" s="140" t="n"/>
      <c r="CJ1006" s="140" t="n"/>
      <c r="CK1006" s="140" t="n"/>
      <c r="CL1006" s="140" t="n"/>
      <c r="CM1006" s="140" t="n"/>
      <c r="CN1006" s="140" t="n"/>
      <c r="CO1006" s="140" t="n"/>
      <c r="CP1006" s="140" t="n"/>
      <c r="CQ1006" s="140" t="n"/>
      <c r="CR1006" s="140" t="n"/>
      <c r="CS1006" s="140" t="n"/>
      <c r="CT1006" s="140" t="n"/>
      <c r="CU1006" s="140" t="n"/>
      <c r="CV1006" s="140" t="n"/>
      <c r="CW1006" s="140" t="n"/>
      <c r="CX1006" s="140" t="n"/>
      <c r="CY1006" s="140" t="n"/>
      <c r="CZ1006" s="140" t="n"/>
      <c r="DA1006" s="140" t="n"/>
      <c r="DB1006" s="140" t="n"/>
      <c r="DC1006" s="140" t="n"/>
      <c r="DD1006" s="140" t="n"/>
      <c r="DE1006" s="140" t="n"/>
      <c r="DF1006" s="140" t="n"/>
      <c r="DG1006" s="140" t="n"/>
      <c r="DH1006" s="140" t="n"/>
      <c r="DI1006" s="140" t="n"/>
      <c r="DJ1006" s="140" t="n"/>
      <c r="DK1006" s="140" t="n"/>
      <c r="DL1006" s="140" t="n"/>
      <c r="DM1006" s="140" t="n"/>
      <c r="DN1006" s="140" t="n"/>
      <c r="DO1006" s="140" t="n"/>
      <c r="DP1006" s="140" t="n"/>
      <c r="DQ1006" s="140" t="n"/>
      <c r="DR1006" s="140" t="n"/>
      <c r="DS1006" s="140" t="n"/>
      <c r="DT1006" s="140" t="n"/>
      <c r="DU1006" s="141" t="n"/>
      <c r="DV1006" s="2" t="n"/>
      <c r="DW1006" s="2" t="n"/>
      <c r="DX1006" s="2" t="n"/>
      <c r="DY1006" s="2" t="n"/>
      <c r="DZ1006" s="2" t="n"/>
      <c r="EA1006" s="2" t="n"/>
      <c r="EB1006" s="2" t="n"/>
      <c r="EC1006" s="2" t="n"/>
    </row>
    <row r="1007" ht="6.75" customHeight="1" s="118">
      <c r="A1007" s="2" t="n"/>
      <c r="B1007" s="2" t="n"/>
      <c r="C1007" s="2" t="n"/>
      <c r="D1007" s="2" t="n"/>
      <c r="E1007" s="2" t="n"/>
      <c r="F1007" s="2" t="n"/>
      <c r="G1007" s="2" t="n"/>
      <c r="H1007" s="2" t="n"/>
      <c r="I1007" s="2" t="n"/>
      <c r="AN1007" s="3" t="n"/>
      <c r="AO1007" s="2" t="n"/>
      <c r="AP1007" s="2" t="n"/>
      <c r="AQ1007" s="2" t="n"/>
      <c r="AR1007" s="2" t="n"/>
      <c r="AS1007" s="2" t="n"/>
      <c r="AT1007" s="2" t="n"/>
      <c r="AU1007" s="2" t="n"/>
      <c r="AV1007" s="7" t="n"/>
      <c r="AW1007" s="2" t="n"/>
      <c r="AX1007" s="2" t="n"/>
      <c r="AY1007" s="2" t="n"/>
      <c r="AZ1007" s="2" t="n"/>
      <c r="BA1007" s="2" t="n"/>
      <c r="BB1007" s="2" t="n"/>
      <c r="BC1007" s="2" t="n"/>
      <c r="BD1007" s="2" t="n"/>
      <c r="BE1007" s="2" t="n"/>
      <c r="BF1007" s="2" t="n"/>
      <c r="BG1007" s="2" t="n"/>
      <c r="BH1007" s="2" t="n"/>
      <c r="BI1007" s="8" t="n"/>
      <c r="BJ1007" s="7" t="n"/>
      <c r="BK1007" s="2" t="n"/>
      <c r="BL1007" s="2" t="n"/>
      <c r="BM1007" s="2" t="n"/>
      <c r="BN1007" s="2" t="n"/>
      <c r="BO1007" s="2" t="n"/>
      <c r="BP1007" s="143" t="n"/>
      <c r="BV1007" s="144" t="n"/>
      <c r="BW1007" s="143" t="n"/>
      <c r="CG1007" s="144" t="n"/>
      <c r="CH1007" s="143" t="n"/>
      <c r="DU1007" s="144" t="n"/>
      <c r="DV1007" s="2" t="n"/>
      <c r="DW1007" s="2" t="n"/>
      <c r="DX1007" s="2" t="n"/>
      <c r="DY1007" s="2" t="n"/>
      <c r="DZ1007" s="2" t="n"/>
      <c r="EA1007" s="2" t="n"/>
      <c r="EB1007" s="2" t="n"/>
      <c r="EC1007" s="2" t="n"/>
    </row>
    <row r="1008" ht="6.75" customHeight="1" s="118">
      <c r="A1008" s="2" t="n"/>
      <c r="B1008" s="2" t="n"/>
      <c r="C1008" s="2" t="n"/>
      <c r="D1008" s="2" t="n"/>
      <c r="E1008" s="2" t="n"/>
      <c r="F1008" s="2" t="n"/>
      <c r="G1008" s="2" t="n"/>
      <c r="H1008" s="2" t="n"/>
      <c r="I1008" s="2" t="n"/>
      <c r="J1008" s="2" t="n"/>
      <c r="K1008" s="2" t="n"/>
      <c r="L1008" s="2" t="n"/>
      <c r="M1008" s="2" t="n"/>
      <c r="N1008" s="3" t="n"/>
      <c r="O1008" s="3" t="n"/>
      <c r="P1008" s="3" t="n"/>
      <c r="Q1008" s="3" t="n"/>
      <c r="R1008" s="3" t="n"/>
      <c r="S1008" s="3" t="n"/>
      <c r="T1008" s="3" t="n"/>
      <c r="U1008" s="3" t="n"/>
      <c r="V1008" s="3" t="n"/>
      <c r="W1008" s="3" t="n"/>
      <c r="X1008" s="3" t="n"/>
      <c r="Y1008" s="3" t="n"/>
      <c r="Z1008" s="3" t="n"/>
      <c r="AA1008" s="3" t="n"/>
      <c r="AB1008" s="3" t="n"/>
      <c r="AC1008" s="3" t="n"/>
      <c r="AD1008" s="3" t="n"/>
      <c r="AE1008" s="3" t="n"/>
      <c r="AF1008" s="3" t="n"/>
      <c r="AG1008" s="3" t="n"/>
      <c r="AH1008" s="3" t="n"/>
      <c r="AI1008" s="3" t="n"/>
      <c r="AJ1008" s="3" t="n"/>
      <c r="AK1008" s="3" t="n"/>
      <c r="AL1008" s="3" t="n"/>
      <c r="AM1008" s="3" t="n"/>
      <c r="AN1008" s="2" t="n"/>
      <c r="AO1008" s="2" t="n"/>
      <c r="AP1008" s="2" t="n"/>
      <c r="AQ1008" s="2" t="n"/>
      <c r="AR1008" s="2" t="n"/>
      <c r="AS1008" s="2" t="n"/>
      <c r="AT1008" s="2" t="n"/>
      <c r="AU1008" s="2" t="n"/>
      <c r="AV1008" s="7" t="n"/>
      <c r="AW1008" s="2" t="n"/>
      <c r="AX1008" s="2" t="n"/>
      <c r="AY1008" s="2" t="n"/>
      <c r="AZ1008" s="2" t="n"/>
      <c r="BA1008" s="2" t="n"/>
      <c r="BB1008" s="2" t="n"/>
      <c r="BC1008" s="2" t="n"/>
      <c r="BD1008" s="2" t="n"/>
      <c r="BE1008" s="2" t="n"/>
      <c r="BF1008" s="2" t="n"/>
      <c r="BG1008" s="2" t="n"/>
      <c r="BH1008" s="2" t="n"/>
      <c r="BI1008" s="8" t="n"/>
      <c r="BJ1008" s="7" t="n"/>
      <c r="BK1008" s="2" t="n"/>
      <c r="BL1008" s="2" t="n"/>
      <c r="BM1008" s="2" t="n"/>
      <c r="BN1008" s="2" t="n"/>
      <c r="BO1008" s="2" t="n"/>
      <c r="BP1008" s="143" t="n"/>
      <c r="BV1008" s="144" t="n"/>
      <c r="BW1008" s="143" t="n"/>
      <c r="CG1008" s="144" t="n"/>
      <c r="CH1008" s="143" t="n"/>
      <c r="DU1008" s="144" t="n"/>
      <c r="DV1008" s="2" t="n"/>
      <c r="DW1008" s="2" t="n"/>
      <c r="DX1008" s="2" t="n"/>
      <c r="DY1008" s="2" t="n"/>
      <c r="DZ1008" s="2" t="n"/>
      <c r="EA1008" s="2" t="n"/>
      <c r="EB1008" s="2" t="n"/>
      <c r="EC1008" s="2" t="n"/>
    </row>
    <row r="1009" ht="6.75" customHeight="1" s="118">
      <c r="A1009" s="2" t="n"/>
      <c r="B1009" s="2" t="n"/>
      <c r="C1009" s="2" t="n"/>
      <c r="D1009" s="2" t="n"/>
      <c r="E1009" s="2" t="n"/>
      <c r="F1009" s="2" t="n"/>
      <c r="G1009" s="2" t="n"/>
      <c r="H1009" s="2" t="n"/>
      <c r="I1009" s="2" t="n"/>
      <c r="J1009" s="2" t="n"/>
      <c r="K1009" s="2" t="n"/>
      <c r="L1009" s="2" t="n"/>
      <c r="M1009" s="2" t="n"/>
      <c r="N1009" s="2" t="n"/>
      <c r="O1009" s="2" t="n"/>
      <c r="P1009" s="2" t="n"/>
      <c r="Q1009" s="2" t="n"/>
      <c r="R1009" s="2" t="n"/>
      <c r="S1009" s="2" t="n"/>
      <c r="T1009" s="2" t="n"/>
      <c r="U1009" s="2" t="n"/>
      <c r="V1009" s="2" t="n"/>
      <c r="W1009" s="2" t="n"/>
      <c r="X1009" s="2" t="n"/>
      <c r="Y1009" s="2" t="n"/>
      <c r="Z1009" s="95" t="inlineStr">
        <is>
          <t>令和</t>
        </is>
      </c>
      <c r="AD1009" s="145">
        <f>IF(N(設定!$B$3)=0,"",YEAR(設定!$B$3)-2018)</f>
        <v/>
      </c>
      <c r="AG1009" s="95" t="inlineStr">
        <is>
          <t>年</t>
        </is>
      </c>
      <c r="AI1009" s="145">
        <f>IF(N(設定!$B$3)=0,"",MONTH(設定!$B$3))</f>
        <v/>
      </c>
      <c r="AL1009" s="95" t="inlineStr">
        <is>
          <t>月</t>
        </is>
      </c>
      <c r="AN1009" s="145">
        <f>IF(N(設定!$B$3)=0,"",DAY(設定!$B$3))</f>
        <v/>
      </c>
      <c r="AP1009" s="95" t="inlineStr">
        <is>
          <t>日現在</t>
        </is>
      </c>
      <c r="AU1009" s="12" t="n"/>
      <c r="AV1009" s="7" t="n"/>
      <c r="AW1009" s="2" t="n"/>
      <c r="AX1009" s="2" t="n"/>
      <c r="AY1009" s="2" t="n"/>
      <c r="AZ1009" s="2" t="n"/>
      <c r="BA1009" s="2" t="n"/>
      <c r="BB1009" s="2" t="n"/>
      <c r="BC1009" s="2" t="n"/>
      <c r="BD1009" s="2" t="n"/>
      <c r="BE1009" s="2" t="n"/>
      <c r="BF1009" s="2" t="n"/>
      <c r="BG1009" s="2" t="n"/>
      <c r="BH1009" s="2" t="n"/>
      <c r="BI1009" s="8" t="n"/>
      <c r="BJ1009" s="7" t="n"/>
      <c r="BK1009" s="2" t="n"/>
      <c r="BL1009" s="2" t="n"/>
      <c r="BM1009" s="2" t="n"/>
      <c r="BN1009" s="2" t="n"/>
      <c r="BO1009" s="2" t="n"/>
      <c r="BP1009" s="143" t="n"/>
      <c r="BV1009" s="144" t="n"/>
      <c r="BW1009" s="146" t="n"/>
      <c r="BX1009" s="147" t="n"/>
      <c r="BY1009" s="147" t="n"/>
      <c r="BZ1009" s="147" t="n"/>
      <c r="CA1009" s="147" t="n"/>
      <c r="CB1009" s="147" t="n"/>
      <c r="CC1009" s="147" t="n"/>
      <c r="CD1009" s="147" t="n"/>
      <c r="CE1009" s="147" t="n"/>
      <c r="CF1009" s="147" t="n"/>
      <c r="CG1009" s="148" t="n"/>
      <c r="CH1009" s="146" t="n"/>
      <c r="CI1009" s="147" t="n"/>
      <c r="CJ1009" s="147" t="n"/>
      <c r="CK1009" s="147" t="n"/>
      <c r="CL1009" s="147" t="n"/>
      <c r="CM1009" s="147" t="n"/>
      <c r="CN1009" s="147" t="n"/>
      <c r="CO1009" s="147" t="n"/>
      <c r="CP1009" s="147" t="n"/>
      <c r="CQ1009" s="147" t="n"/>
      <c r="CR1009" s="147" t="n"/>
      <c r="CS1009" s="147" t="n"/>
      <c r="CT1009" s="147" t="n"/>
      <c r="CU1009" s="147" t="n"/>
      <c r="CV1009" s="147" t="n"/>
      <c r="CW1009" s="147" t="n"/>
      <c r="CX1009" s="147" t="n"/>
      <c r="CY1009" s="147" t="n"/>
      <c r="CZ1009" s="147" t="n"/>
      <c r="DA1009" s="147" t="n"/>
      <c r="DB1009" s="147" t="n"/>
      <c r="DC1009" s="147" t="n"/>
      <c r="DD1009" s="147" t="n"/>
      <c r="DE1009" s="147" t="n"/>
      <c r="DF1009" s="147" t="n"/>
      <c r="DG1009" s="147" t="n"/>
      <c r="DH1009" s="147" t="n"/>
      <c r="DI1009" s="147" t="n"/>
      <c r="DJ1009" s="147" t="n"/>
      <c r="DK1009" s="147" t="n"/>
      <c r="DL1009" s="147" t="n"/>
      <c r="DM1009" s="147" t="n"/>
      <c r="DN1009" s="147" t="n"/>
      <c r="DO1009" s="147" t="n"/>
      <c r="DP1009" s="147" t="n"/>
      <c r="DQ1009" s="147" t="n"/>
      <c r="DR1009" s="147" t="n"/>
      <c r="DS1009" s="147" t="n"/>
      <c r="DT1009" s="147" t="n"/>
      <c r="DU1009" s="148" t="n"/>
      <c r="DV1009" s="2" t="n"/>
      <c r="DW1009" s="2" t="n"/>
      <c r="DX1009" s="2" t="n"/>
      <c r="DY1009" s="2" t="n"/>
      <c r="DZ1009" s="2" t="n"/>
      <c r="EA1009" s="2" t="n"/>
      <c r="EB1009" s="2" t="n"/>
      <c r="EC1009" s="2" t="n"/>
    </row>
    <row r="1010" ht="6.75" customHeight="1" s="118">
      <c r="A1010" s="2" t="n"/>
      <c r="B1010" s="2" t="n"/>
      <c r="C1010" s="2" t="n"/>
      <c r="D1010" s="2" t="n"/>
      <c r="E1010" s="2" t="n"/>
      <c r="F1010" s="2" t="n"/>
      <c r="G1010" s="2" t="n"/>
      <c r="H1010" s="2" t="n"/>
      <c r="I1010" s="2" t="n"/>
      <c r="J1010" s="2" t="n"/>
      <c r="K1010" s="2" t="n"/>
      <c r="L1010" s="2" t="n"/>
      <c r="M1010" s="2" t="n"/>
      <c r="N1010" s="2" t="n"/>
      <c r="O1010" s="2" t="n"/>
      <c r="P1010" s="2" t="n"/>
      <c r="Q1010" s="2" t="n"/>
      <c r="R1010" s="2" t="n"/>
      <c r="S1010" s="2" t="n"/>
      <c r="T1010" s="2" t="n"/>
      <c r="U1010" s="2" t="n"/>
      <c r="V1010" s="2" t="n"/>
      <c r="W1010" s="2" t="n"/>
      <c r="X1010" s="2" t="n"/>
      <c r="Y1010" s="2" t="n"/>
      <c r="AU1010" s="12" t="n"/>
      <c r="AV1010" s="7" t="n"/>
      <c r="AW1010" s="48" t="inlineStr">
        <is>
          <t>写真をはる位置</t>
        </is>
      </c>
      <c r="BI1010" s="8" t="n"/>
      <c r="BJ1010" s="7" t="n"/>
      <c r="BK1010" s="2" t="n"/>
      <c r="BL1010" s="2" t="n"/>
      <c r="BM1010" s="2" t="n"/>
      <c r="BN1010" s="2" t="n"/>
      <c r="BO1010" s="2" t="n"/>
      <c r="BP1010" s="143" t="n"/>
      <c r="BV1010" s="144" t="n"/>
      <c r="BW1010" s="149">
        <f>計算!$O$14</f>
        <v/>
      </c>
      <c r="CG1010" s="144" t="n"/>
      <c r="CH1010" s="150">
        <f>計算!$P$14</f>
        <v/>
      </c>
      <c r="DU1010" s="144" t="n"/>
      <c r="DV1010" s="2" t="n"/>
      <c r="DW1010" s="2" t="n"/>
      <c r="DX1010" s="2" t="n"/>
      <c r="DY1010" s="2" t="n"/>
      <c r="DZ1010" s="2" t="n"/>
      <c r="EA1010" s="2" t="n"/>
      <c r="EB1010" s="2" t="n"/>
      <c r="EC1010" s="2" t="n"/>
    </row>
    <row r="1011" ht="6.75" customHeight="1" s="118">
      <c r="A1011" s="2" t="n"/>
      <c r="B1011" s="2" t="n"/>
      <c r="C1011" s="2" t="n"/>
      <c r="D1011" s="2" t="n"/>
      <c r="E1011" s="2" t="n"/>
      <c r="F1011" s="2" t="n"/>
      <c r="G1011" s="2" t="n"/>
      <c r="H1011" s="2" t="n"/>
      <c r="I1011" s="2" t="n"/>
      <c r="J1011" s="2" t="n"/>
      <c r="K1011" s="2" t="n"/>
      <c r="L1011" s="2" t="n"/>
      <c r="M1011" s="2" t="n"/>
      <c r="N1011" s="2" t="n"/>
      <c r="O1011" s="2" t="n"/>
      <c r="P1011" s="2" t="n"/>
      <c r="Q1011" s="2" t="n"/>
      <c r="R1011" s="2" t="n"/>
      <c r="S1011" s="2" t="n"/>
      <c r="T1011" s="2" t="n"/>
      <c r="U1011" s="2" t="n"/>
      <c r="V1011" s="2" t="n"/>
      <c r="W1011" s="2" t="n"/>
      <c r="X1011" s="2" t="n"/>
      <c r="Y1011" s="2" t="n"/>
      <c r="Z1011" s="147" t="n"/>
      <c r="AA1011" s="147" t="n"/>
      <c r="AB1011" s="147" t="n"/>
      <c r="AC1011" s="147" t="n"/>
      <c r="AD1011" s="147" t="n"/>
      <c r="AE1011" s="147" t="n"/>
      <c r="AF1011" s="147" t="n"/>
      <c r="AG1011" s="147" t="n"/>
      <c r="AH1011" s="147" t="n"/>
      <c r="AI1011" s="147" t="n"/>
      <c r="AJ1011" s="147" t="n"/>
      <c r="AK1011" s="147" t="n"/>
      <c r="AL1011" s="147" t="n"/>
      <c r="AM1011" s="147" t="n"/>
      <c r="AN1011" s="147" t="n"/>
      <c r="AO1011" s="147" t="n"/>
      <c r="AP1011" s="147" t="n"/>
      <c r="AQ1011" s="147" t="n"/>
      <c r="AR1011" s="147" t="n"/>
      <c r="AS1011" s="147" t="n"/>
      <c r="AT1011" s="147" t="n"/>
      <c r="AU1011" s="12" t="n"/>
      <c r="AV1011" s="7" t="n"/>
      <c r="BI1011" s="8" t="n"/>
      <c r="BJ1011" s="7" t="n"/>
      <c r="BK1011" s="2" t="n"/>
      <c r="BL1011" s="2" t="n"/>
      <c r="BM1011" s="2" t="n"/>
      <c r="BN1011" s="2" t="n"/>
      <c r="BO1011" s="2" t="n"/>
      <c r="BP1011" s="143" t="n"/>
      <c r="BV1011" s="144" t="n"/>
      <c r="BW1011" s="143" t="n"/>
      <c r="CG1011" s="144" t="n"/>
      <c r="DU1011" s="144" t="n"/>
      <c r="DV1011" s="2" t="n"/>
      <c r="DW1011" s="2" t="n"/>
      <c r="DX1011" s="2" t="n"/>
      <c r="DY1011" s="2" t="n"/>
      <c r="DZ1011" s="2" t="n"/>
      <c r="EA1011" s="2" t="n"/>
      <c r="EB1011" s="2" t="n"/>
      <c r="EC1011" s="2" t="n"/>
    </row>
    <row r="1012" ht="6.75" customHeight="1" s="118">
      <c r="A1012" s="2" t="n"/>
      <c r="B1012" s="2" t="n"/>
      <c r="C1012" s="2" t="n"/>
      <c r="D1012" s="2" t="n"/>
      <c r="E1012" s="142" t="inlineStr">
        <is>
          <t>ふ り が な</t>
        </is>
      </c>
      <c r="F1012" s="140" t="n"/>
      <c r="G1012" s="140" t="n"/>
      <c r="H1012" s="140" t="n"/>
      <c r="I1012" s="140" t="n"/>
      <c r="J1012" s="140" t="n"/>
      <c r="K1012" s="141" t="n"/>
      <c r="L1012" s="151">
        <f>計算!$C$14</f>
        <v/>
      </c>
      <c r="M1012" s="140" t="n"/>
      <c r="N1012" s="140" t="n"/>
      <c r="O1012" s="140" t="n"/>
      <c r="P1012" s="140" t="n"/>
      <c r="Q1012" s="140" t="n"/>
      <c r="R1012" s="140" t="n"/>
      <c r="S1012" s="140" t="n"/>
      <c r="T1012" s="140" t="n"/>
      <c r="U1012" s="140" t="n"/>
      <c r="V1012" s="140" t="n"/>
      <c r="W1012" s="140" t="n"/>
      <c r="X1012" s="140" t="n"/>
      <c r="Y1012" s="140" t="n"/>
      <c r="Z1012" s="140" t="n"/>
      <c r="AA1012" s="140" t="n"/>
      <c r="AB1012" s="140" t="n"/>
      <c r="AC1012" s="140" t="n"/>
      <c r="AD1012" s="140" t="n"/>
      <c r="AE1012" s="140" t="n"/>
      <c r="AF1012" s="140" t="n"/>
      <c r="AG1012" s="140" t="n"/>
      <c r="AH1012" s="140" t="n"/>
      <c r="AI1012" s="140" t="n"/>
      <c r="AJ1012" s="140" t="n"/>
      <c r="AK1012" s="140" t="n"/>
      <c r="AL1012" s="140" t="n"/>
      <c r="AM1012" s="140" t="n"/>
      <c r="AN1012" s="140" t="n"/>
      <c r="AO1012" s="140" t="n"/>
      <c r="AP1012" s="140" t="n"/>
      <c r="AQ1012" s="140" t="n"/>
      <c r="AR1012" s="140" t="n"/>
      <c r="AS1012" s="140" t="n"/>
      <c r="AT1012" s="141" t="n"/>
      <c r="AU1012" s="8" t="n"/>
      <c r="AV1012" s="7" t="n"/>
      <c r="AW1012" s="2" t="n"/>
      <c r="AX1012" s="2" t="n"/>
      <c r="AY1012" s="2" t="n"/>
      <c r="AZ1012" s="2" t="n"/>
      <c r="BA1012" s="2" t="n"/>
      <c r="BB1012" s="2" t="n"/>
      <c r="BC1012" s="2" t="n"/>
      <c r="BD1012" s="2" t="n"/>
      <c r="BE1012" s="2" t="n"/>
      <c r="BF1012" s="2" t="n"/>
      <c r="BG1012" s="2" t="n"/>
      <c r="BH1012" s="2" t="n"/>
      <c r="BI1012" s="8" t="n"/>
      <c r="BJ1012" s="7" t="n"/>
      <c r="BK1012" s="2" t="n"/>
      <c r="BL1012" s="2" t="n"/>
      <c r="BM1012" s="2" t="n"/>
      <c r="BN1012" s="2" t="n"/>
      <c r="BO1012" s="2" t="n"/>
      <c r="BP1012" s="143" t="n"/>
      <c r="BV1012" s="144" t="n"/>
      <c r="BW1012" s="143" t="n"/>
      <c r="CG1012" s="144" t="n"/>
      <c r="DU1012" s="144" t="n"/>
      <c r="DV1012" s="2" t="n"/>
      <c r="DW1012" s="2" t="n"/>
      <c r="DX1012" s="2" t="n"/>
      <c r="DY1012" s="2" t="n"/>
      <c r="DZ1012" s="2" t="n"/>
      <c r="EA1012" s="2" t="n"/>
      <c r="EB1012" s="2" t="n"/>
      <c r="EC1012" s="2" t="n"/>
    </row>
    <row r="1013" ht="6.75" customHeight="1" s="118">
      <c r="A1013" s="2" t="n"/>
      <c r="B1013" s="2" t="n"/>
      <c r="C1013" s="2" t="n"/>
      <c r="D1013" s="2" t="n"/>
      <c r="E1013" s="143" t="n"/>
      <c r="K1013" s="144" t="n"/>
      <c r="AT1013" s="144" t="n"/>
      <c r="AU1013" s="8" t="n"/>
      <c r="AV1013" s="7" t="n"/>
      <c r="AW1013" s="2" t="n"/>
      <c r="AX1013" s="2" t="n"/>
      <c r="AY1013" s="2" t="n"/>
      <c r="AZ1013" s="2" t="n"/>
      <c r="BA1013" s="2" t="n"/>
      <c r="BB1013" s="2" t="n"/>
      <c r="BC1013" s="2" t="n"/>
      <c r="BD1013" s="2" t="n"/>
      <c r="BE1013" s="2" t="n"/>
      <c r="BF1013" s="2" t="n"/>
      <c r="BG1013" s="2" t="n"/>
      <c r="BH1013" s="2" t="n"/>
      <c r="BI1013" s="8" t="n"/>
      <c r="BJ1013" s="7" t="n"/>
      <c r="BK1013" s="2" t="n"/>
      <c r="BL1013" s="2" t="n"/>
      <c r="BM1013" s="2" t="n"/>
      <c r="BN1013" s="2" t="n"/>
      <c r="BO1013" s="2" t="n"/>
      <c r="BP1013" s="143" t="n"/>
      <c r="BV1013" s="144" t="n"/>
      <c r="BW1013" s="143" t="n"/>
      <c r="CG1013" s="144" t="n"/>
      <c r="DU1013" s="144" t="n"/>
      <c r="DV1013" s="2" t="n"/>
      <c r="DW1013" s="2" t="n"/>
      <c r="DX1013" s="2" t="n"/>
      <c r="DY1013" s="2" t="n"/>
      <c r="DZ1013" s="2" t="n"/>
      <c r="EA1013" s="2" t="n"/>
      <c r="EB1013" s="2" t="n"/>
      <c r="EC1013" s="2" t="n"/>
    </row>
    <row r="1014" ht="6.75" customHeight="1" s="118">
      <c r="A1014" s="2" t="n"/>
      <c r="B1014" s="2" t="n"/>
      <c r="C1014" s="2" t="n"/>
      <c r="D1014" s="2" t="n"/>
      <c r="E1014" s="143" t="n"/>
      <c r="K1014" s="144" t="n"/>
      <c r="AT1014" s="144" t="n"/>
      <c r="AU1014" s="8" t="n"/>
      <c r="AV1014" s="7" t="n"/>
      <c r="AW1014" s="2" t="n"/>
      <c r="AX1014" s="2" t="n"/>
      <c r="AY1014" s="2" t="n"/>
      <c r="AZ1014" s="2" t="n"/>
      <c r="BA1014" s="2" t="n"/>
      <c r="BB1014" s="2" t="n"/>
      <c r="BC1014" s="2" t="n"/>
      <c r="BD1014" s="2" t="n"/>
      <c r="BE1014" s="2" t="n"/>
      <c r="BF1014" s="2" t="n"/>
      <c r="BG1014" s="2" t="n"/>
      <c r="BH1014" s="2" t="n"/>
      <c r="BI1014" s="8" t="n"/>
      <c r="BJ1014" s="7" t="n"/>
      <c r="BK1014" s="2" t="n"/>
      <c r="BL1014" s="2" t="n"/>
      <c r="BM1014" s="2" t="n"/>
      <c r="BN1014" s="2" t="n"/>
      <c r="BO1014" s="2" t="n"/>
      <c r="BP1014" s="143" t="n"/>
      <c r="BV1014" s="144" t="n"/>
      <c r="BW1014" s="149">
        <f>計算!$Q$14</f>
        <v/>
      </c>
      <c r="CG1014" s="144" t="n"/>
      <c r="CH1014" s="150">
        <f>計算!$R$14</f>
        <v/>
      </c>
      <c r="DU1014" s="144" t="n"/>
      <c r="DV1014" s="2" t="n"/>
      <c r="DW1014" s="2" t="n"/>
      <c r="DX1014" s="2" t="n"/>
      <c r="DY1014" s="2" t="n"/>
      <c r="DZ1014" s="2" t="n"/>
      <c r="EA1014" s="2" t="n"/>
      <c r="EB1014" s="2" t="n"/>
      <c r="EC1014" s="2" t="n"/>
    </row>
    <row r="1015" ht="6.75" customHeight="1" s="118">
      <c r="A1015" s="2" t="n"/>
      <c r="B1015" s="2" t="n"/>
      <c r="C1015" s="2" t="n"/>
      <c r="D1015" s="2" t="n"/>
      <c r="E1015" s="146" t="n"/>
      <c r="F1015" s="147" t="n"/>
      <c r="G1015" s="147" t="n"/>
      <c r="H1015" s="147" t="n"/>
      <c r="I1015" s="147" t="n"/>
      <c r="J1015" s="147" t="n"/>
      <c r="K1015" s="148" t="n"/>
      <c r="L1015" s="147" t="n"/>
      <c r="M1015" s="147" t="n"/>
      <c r="N1015" s="147" t="n"/>
      <c r="O1015" s="147" t="n"/>
      <c r="P1015" s="147" t="n"/>
      <c r="Q1015" s="147" t="n"/>
      <c r="R1015" s="147" t="n"/>
      <c r="S1015" s="147" t="n"/>
      <c r="T1015" s="147" t="n"/>
      <c r="U1015" s="147" t="n"/>
      <c r="V1015" s="147" t="n"/>
      <c r="W1015" s="147" t="n"/>
      <c r="X1015" s="147" t="n"/>
      <c r="Y1015" s="147" t="n"/>
      <c r="Z1015" s="147" t="n"/>
      <c r="AA1015" s="147" t="n"/>
      <c r="AB1015" s="147" t="n"/>
      <c r="AC1015" s="147" t="n"/>
      <c r="AD1015" s="147" t="n"/>
      <c r="AE1015" s="147" t="n"/>
      <c r="AF1015" s="147" t="n"/>
      <c r="AG1015" s="147" t="n"/>
      <c r="AH1015" s="147" t="n"/>
      <c r="AI1015" s="147" t="n"/>
      <c r="AJ1015" s="147" t="n"/>
      <c r="AK1015" s="147" t="n"/>
      <c r="AL1015" s="147" t="n"/>
      <c r="AM1015" s="147" t="n"/>
      <c r="AN1015" s="147" t="n"/>
      <c r="AO1015" s="147" t="n"/>
      <c r="AP1015" s="147" t="n"/>
      <c r="AQ1015" s="147" t="n"/>
      <c r="AR1015" s="147" t="n"/>
      <c r="AS1015" s="147" t="n"/>
      <c r="AT1015" s="148" t="n"/>
      <c r="AU1015" s="8" t="n"/>
      <c r="AV1015" s="7" t="n"/>
      <c r="AW1015" s="2" t="n"/>
      <c r="AX1015" s="2" t="n"/>
      <c r="AY1015" s="2" t="n"/>
      <c r="AZ1015" s="2" t="n"/>
      <c r="BA1015" s="2" t="n"/>
      <c r="BB1015" s="2" t="n"/>
      <c r="BC1015" s="2" t="n"/>
      <c r="BD1015" s="2" t="n"/>
      <c r="BE1015" s="2" t="n"/>
      <c r="BF1015" s="2" t="n"/>
      <c r="BG1015" s="2" t="n"/>
      <c r="BH1015" s="2" t="n"/>
      <c r="BI1015" s="8" t="n"/>
      <c r="BJ1015" s="7" t="n"/>
      <c r="BK1015" s="2" t="n"/>
      <c r="BL1015" s="2" t="n"/>
      <c r="BM1015" s="2" t="n"/>
      <c r="BN1015" s="2" t="n"/>
      <c r="BO1015" s="2" t="n"/>
      <c r="BP1015" s="143" t="n"/>
      <c r="BV1015" s="144" t="n"/>
      <c r="BW1015" s="143" t="n"/>
      <c r="CG1015" s="144" t="n"/>
      <c r="DU1015" s="144" t="n"/>
      <c r="DV1015" s="2" t="n"/>
      <c r="DW1015" s="2" t="n"/>
      <c r="DX1015" s="2" t="n"/>
      <c r="DY1015" s="2" t="n"/>
      <c r="DZ1015" s="2" t="n"/>
      <c r="EA1015" s="2" t="n"/>
      <c r="EB1015" s="2" t="n"/>
      <c r="EC1015" s="2" t="n"/>
    </row>
    <row r="1016" ht="6.75" customHeight="1" s="118">
      <c r="A1016" s="2" t="n"/>
      <c r="B1016" s="2" t="n"/>
      <c r="C1016" s="2" t="n"/>
      <c r="D1016" s="2" t="n"/>
      <c r="E1016" s="152" t="inlineStr">
        <is>
          <t>名　前</t>
        </is>
      </c>
      <c r="F1016" s="140" t="n"/>
      <c r="G1016" s="140" t="n"/>
      <c r="H1016" s="140" t="n"/>
      <c r="I1016" s="140" t="n"/>
      <c r="J1016" s="140" t="n"/>
      <c r="K1016" s="141" t="n"/>
      <c r="L1016" s="153">
        <f>計算!$B$14</f>
        <v/>
      </c>
      <c r="M1016" s="140" t="n"/>
      <c r="N1016" s="140" t="n"/>
      <c r="O1016" s="140" t="n"/>
      <c r="P1016" s="140" t="n"/>
      <c r="Q1016" s="140" t="n"/>
      <c r="R1016" s="140" t="n"/>
      <c r="S1016" s="140" t="n"/>
      <c r="T1016" s="140" t="n"/>
      <c r="U1016" s="140" t="n"/>
      <c r="V1016" s="140" t="n"/>
      <c r="W1016" s="140" t="n"/>
      <c r="X1016" s="140" t="n"/>
      <c r="Y1016" s="140" t="n"/>
      <c r="Z1016" s="140" t="n"/>
      <c r="AA1016" s="140" t="n"/>
      <c r="AB1016" s="140" t="n"/>
      <c r="AC1016" s="140" t="n"/>
      <c r="AD1016" s="140" t="n"/>
      <c r="AE1016" s="140" t="n"/>
      <c r="AF1016" s="140" t="n"/>
      <c r="AG1016" s="140" t="n"/>
      <c r="AH1016" s="140" t="n"/>
      <c r="AI1016" s="140" t="n"/>
      <c r="AJ1016" s="140" t="n"/>
      <c r="AK1016" s="140" t="n"/>
      <c r="AL1016" s="140" t="n"/>
      <c r="AM1016" s="140" t="n"/>
      <c r="AN1016" s="140" t="n"/>
      <c r="AO1016" s="140" t="n"/>
      <c r="AP1016" s="140" t="n"/>
      <c r="AQ1016" s="140" t="n"/>
      <c r="AR1016" s="140" t="n"/>
      <c r="AS1016" s="140" t="n"/>
      <c r="AT1016" s="141" t="n"/>
      <c r="AU1016" s="8" t="n"/>
      <c r="AV1016" s="7" t="n"/>
      <c r="AW1016" s="2" t="n"/>
      <c r="AX1016" s="2" t="n"/>
      <c r="AY1016" s="2" t="n"/>
      <c r="AZ1016" s="2" t="n"/>
      <c r="BA1016" s="2" t="n"/>
      <c r="BB1016" s="2" t="n"/>
      <c r="BC1016" s="2" t="n"/>
      <c r="BD1016" s="2" t="n"/>
      <c r="BE1016" s="2" t="n"/>
      <c r="BF1016" s="2" t="n"/>
      <c r="BG1016" s="2" t="n"/>
      <c r="BH1016" s="2" t="n"/>
      <c r="BI1016" s="8" t="n"/>
      <c r="BJ1016" s="7" t="n"/>
      <c r="BK1016" s="2" t="n"/>
      <c r="BL1016" s="2" t="n"/>
      <c r="BM1016" s="2" t="n"/>
      <c r="BN1016" s="2" t="n"/>
      <c r="BO1016" s="2" t="n"/>
      <c r="BP1016" s="143" t="n"/>
      <c r="BV1016" s="144" t="n"/>
      <c r="BW1016" s="143" t="n"/>
      <c r="CG1016" s="144" t="n"/>
      <c r="DU1016" s="144" t="n"/>
      <c r="DV1016" s="2" t="n"/>
      <c r="DW1016" s="2" t="n"/>
      <c r="DX1016" s="2" t="n"/>
      <c r="DY1016" s="2" t="n"/>
      <c r="DZ1016" s="2" t="n"/>
      <c r="EA1016" s="2" t="n"/>
      <c r="EB1016" s="2" t="n"/>
      <c r="EC1016" s="2" t="n"/>
    </row>
    <row r="1017" ht="6.75" customHeight="1" s="118">
      <c r="A1017" s="2" t="n"/>
      <c r="B1017" s="2" t="n"/>
      <c r="C1017" s="2" t="n"/>
      <c r="D1017" s="2" t="n"/>
      <c r="E1017" s="143" t="n"/>
      <c r="K1017" s="144" t="n"/>
      <c r="L1017" s="143" t="n"/>
      <c r="AT1017" s="144" t="n"/>
      <c r="AU1017" s="8" t="n"/>
      <c r="AV1017" s="7" t="n"/>
      <c r="AW1017" s="2" t="n"/>
      <c r="AX1017" s="52" t="inlineStr">
        <is>
          <t>（30×40mm）</t>
        </is>
      </c>
      <c r="BH1017" s="2" t="n"/>
      <c r="BI1017" s="8" t="n"/>
      <c r="BJ1017" s="7" t="n"/>
      <c r="BK1017" s="2" t="n"/>
      <c r="BL1017" s="2" t="n"/>
      <c r="BM1017" s="2" t="n"/>
      <c r="BN1017" s="2" t="n"/>
      <c r="BO1017" s="2" t="n"/>
      <c r="BP1017" s="143" t="n"/>
      <c r="BV1017" s="144" t="n"/>
      <c r="BW1017" s="143" t="n"/>
      <c r="CG1017" s="144" t="n"/>
      <c r="DU1017" s="144" t="n"/>
      <c r="DV1017" s="2" t="n"/>
      <c r="DW1017" s="2" t="n"/>
      <c r="DX1017" s="2" t="n"/>
      <c r="DY1017" s="2" t="n"/>
      <c r="DZ1017" s="2" t="n"/>
      <c r="EA1017" s="2" t="n"/>
      <c r="EB1017" s="2" t="n"/>
      <c r="EC1017" s="2" t="n"/>
    </row>
    <row r="1018" ht="6.75" customHeight="1" s="118">
      <c r="A1018" s="2" t="n"/>
      <c r="B1018" s="2" t="n"/>
      <c r="C1018" s="2" t="n"/>
      <c r="D1018" s="2" t="n"/>
      <c r="E1018" s="143" t="n"/>
      <c r="K1018" s="144" t="n"/>
      <c r="L1018" s="143" t="n"/>
      <c r="AT1018" s="144" t="n"/>
      <c r="AU1018" s="8" t="n"/>
      <c r="AV1018" s="7" t="n"/>
      <c r="AW1018" s="2" t="n"/>
      <c r="BH1018" s="2" t="n"/>
      <c r="BI1018" s="8" t="n"/>
      <c r="BJ1018" s="7" t="n"/>
      <c r="BK1018" s="2" t="n"/>
      <c r="BL1018" s="2" t="n"/>
      <c r="BM1018" s="2" t="n"/>
      <c r="BN1018" s="2" t="n"/>
      <c r="BO1018" s="2" t="n"/>
      <c r="BP1018" s="143" t="n"/>
      <c r="BV1018" s="144" t="n"/>
      <c r="BW1018" s="149">
        <f>計算!$S$14</f>
        <v/>
      </c>
      <c r="CG1018" s="144" t="n"/>
      <c r="CH1018" s="150">
        <f>計算!$T$14</f>
        <v/>
      </c>
      <c r="DU1018" s="144" t="n"/>
      <c r="DV1018" s="2" t="n"/>
      <c r="DW1018" s="2" t="n"/>
      <c r="DX1018" s="2" t="n"/>
      <c r="DY1018" s="2" t="n"/>
      <c r="DZ1018" s="2" t="n"/>
      <c r="EA1018" s="2" t="n"/>
      <c r="EB1018" s="2" t="n"/>
      <c r="EC1018" s="2" t="n"/>
    </row>
    <row r="1019" ht="6.75" customHeight="1" s="118">
      <c r="A1019" s="2" t="n"/>
      <c r="B1019" s="2" t="n"/>
      <c r="C1019" s="2" t="n"/>
      <c r="D1019" s="2" t="n"/>
      <c r="E1019" s="143" t="n"/>
      <c r="K1019" s="144" t="n"/>
      <c r="L1019" s="143" t="n"/>
      <c r="AT1019" s="144" t="n"/>
      <c r="AU1019" s="8" t="n"/>
      <c r="AV1019" s="7" t="n"/>
      <c r="AW1019" s="2" t="n"/>
      <c r="AX1019" s="2" t="n"/>
      <c r="AY1019" s="2" t="n"/>
      <c r="AZ1019" s="2" t="n"/>
      <c r="BA1019" s="2" t="n"/>
      <c r="BB1019" s="2" t="n"/>
      <c r="BC1019" s="2" t="n"/>
      <c r="BD1019" s="2" t="n"/>
      <c r="BE1019" s="2" t="n"/>
      <c r="BF1019" s="2" t="n"/>
      <c r="BG1019" s="2" t="n"/>
      <c r="BH1019" s="2" t="n"/>
      <c r="BI1019" s="8" t="n"/>
      <c r="BJ1019" s="7" t="n"/>
      <c r="BK1019" s="2" t="n"/>
      <c r="BL1019" s="2" t="n"/>
      <c r="BM1019" s="2" t="n"/>
      <c r="BN1019" s="2" t="n"/>
      <c r="BO1019" s="2" t="n"/>
      <c r="BP1019" s="143" t="n"/>
      <c r="BV1019" s="144" t="n"/>
      <c r="BW1019" s="143" t="n"/>
      <c r="CG1019" s="144" t="n"/>
      <c r="DU1019" s="144" t="n"/>
      <c r="DV1019" s="2" t="n"/>
      <c r="DW1019" s="2" t="n"/>
      <c r="DX1019" s="2" t="n"/>
      <c r="DY1019" s="2" t="n"/>
      <c r="DZ1019" s="2" t="n"/>
      <c r="EA1019" s="2" t="n"/>
      <c r="EB1019" s="2" t="n"/>
      <c r="EC1019" s="2" t="n"/>
    </row>
    <row r="1020" ht="6.75" customHeight="1" s="118">
      <c r="A1020" s="2" t="n"/>
      <c r="B1020" s="2" t="n"/>
      <c r="C1020" s="2" t="n"/>
      <c r="D1020" s="2" t="n"/>
      <c r="E1020" s="143" t="n"/>
      <c r="K1020" s="144" t="n"/>
      <c r="L1020" s="143" t="n"/>
      <c r="AT1020" s="144" t="n"/>
      <c r="AU1020" s="8" t="n"/>
      <c r="AV1020" s="7" t="n"/>
      <c r="AW1020" s="2" t="n"/>
      <c r="AX1020" s="2" t="n"/>
      <c r="AY1020" s="2" t="n"/>
      <c r="AZ1020" s="2" t="n"/>
      <c r="BA1020" s="2" t="n"/>
      <c r="BB1020" s="2" t="n"/>
      <c r="BC1020" s="2" t="n"/>
      <c r="BD1020" s="2" t="n"/>
      <c r="BE1020" s="2" t="n"/>
      <c r="BF1020" s="2" t="n"/>
      <c r="BG1020" s="2" t="n"/>
      <c r="BH1020" s="2" t="n"/>
      <c r="BI1020" s="8" t="n"/>
      <c r="BJ1020" s="7" t="n"/>
      <c r="BK1020" s="2" t="n"/>
      <c r="BL1020" s="2" t="n"/>
      <c r="BM1020" s="2" t="n"/>
      <c r="BN1020" s="2" t="n"/>
      <c r="BO1020" s="2" t="n"/>
      <c r="BP1020" s="143" t="n"/>
      <c r="BV1020" s="144" t="n"/>
      <c r="BW1020" s="143" t="n"/>
      <c r="CG1020" s="144" t="n"/>
      <c r="DU1020" s="144" t="n"/>
      <c r="DV1020" s="2" t="n"/>
      <c r="DW1020" s="2" t="n"/>
      <c r="DX1020" s="2" t="n"/>
      <c r="DY1020" s="2" t="n"/>
      <c r="DZ1020" s="2" t="n"/>
      <c r="EA1020" s="2" t="n"/>
      <c r="EB1020" s="2" t="n"/>
      <c r="EC1020" s="2" t="n"/>
    </row>
    <row r="1021" ht="4.5" customHeight="1" s="118">
      <c r="A1021" s="2" t="n"/>
      <c r="B1021" s="2" t="n"/>
      <c r="C1021" s="2" t="n"/>
      <c r="D1021" s="2" t="n"/>
      <c r="E1021" s="146" t="n"/>
      <c r="F1021" s="147" t="n"/>
      <c r="G1021" s="147" t="n"/>
      <c r="H1021" s="147" t="n"/>
      <c r="I1021" s="147" t="n"/>
      <c r="J1021" s="147" t="n"/>
      <c r="K1021" s="148" t="n"/>
      <c r="L1021" s="146" t="n"/>
      <c r="M1021" s="147" t="n"/>
      <c r="N1021" s="147" t="n"/>
      <c r="O1021" s="147" t="n"/>
      <c r="P1021" s="147" t="n"/>
      <c r="Q1021" s="147" t="n"/>
      <c r="R1021" s="147" t="n"/>
      <c r="S1021" s="147" t="n"/>
      <c r="T1021" s="147" t="n"/>
      <c r="U1021" s="147" t="n"/>
      <c r="V1021" s="147" t="n"/>
      <c r="W1021" s="147" t="n"/>
      <c r="X1021" s="147" t="n"/>
      <c r="Y1021" s="147" t="n"/>
      <c r="Z1021" s="147" t="n"/>
      <c r="AA1021" s="147" t="n"/>
      <c r="AB1021" s="147" t="n"/>
      <c r="AC1021" s="147" t="n"/>
      <c r="AD1021" s="147" t="n"/>
      <c r="AE1021" s="147" t="n"/>
      <c r="AF1021" s="147" t="n"/>
      <c r="AG1021" s="147" t="n"/>
      <c r="AH1021" s="147" t="n"/>
      <c r="AI1021" s="147" t="n"/>
      <c r="AJ1021" s="147" t="n"/>
      <c r="AK1021" s="147" t="n"/>
      <c r="AL1021" s="147" t="n"/>
      <c r="AM1021" s="147" t="n"/>
      <c r="AN1021" s="147" t="n"/>
      <c r="AO1021" s="147" t="n"/>
      <c r="AP1021" s="147" t="n"/>
      <c r="AQ1021" s="147" t="n"/>
      <c r="AR1021" s="147" t="n"/>
      <c r="AS1021" s="147" t="n"/>
      <c r="AT1021" s="148" t="n"/>
      <c r="AU1021" s="8" t="n"/>
      <c r="AV1021" s="7" t="n"/>
      <c r="AW1021" s="2" t="n"/>
      <c r="AX1021" s="2" t="n"/>
      <c r="AY1021" s="2" t="n"/>
      <c r="AZ1021" s="2" t="n"/>
      <c r="BA1021" s="2" t="n"/>
      <c r="BB1021" s="2" t="n"/>
      <c r="BC1021" s="2" t="n"/>
      <c r="BD1021" s="2" t="n"/>
      <c r="BE1021" s="2" t="n"/>
      <c r="BF1021" s="2" t="n"/>
      <c r="BG1021" s="2" t="n"/>
      <c r="BH1021" s="2" t="n"/>
      <c r="BI1021" s="8" t="n"/>
      <c r="BJ1021" s="7" t="n"/>
      <c r="BK1021" s="2" t="n"/>
      <c r="BL1021" s="2" t="n"/>
      <c r="BM1021" s="2" t="n"/>
      <c r="BN1021" s="2" t="n"/>
      <c r="BO1021" s="2" t="n"/>
      <c r="BP1021" s="143" t="n"/>
      <c r="BV1021" s="144" t="n"/>
      <c r="BW1021" s="143" t="n"/>
      <c r="CG1021" s="144" t="n"/>
      <c r="DU1021" s="144" t="n"/>
      <c r="DV1021" s="2" t="n"/>
      <c r="DW1021" s="2" t="n"/>
      <c r="DX1021" s="2" t="n"/>
      <c r="DY1021" s="2" t="n"/>
      <c r="DZ1021" s="2" t="n"/>
      <c r="EA1021" s="2" t="n"/>
      <c r="EB1021" s="2" t="n"/>
      <c r="EC1021" s="2" t="n"/>
    </row>
    <row r="1022" ht="6.75" customHeight="1" s="118">
      <c r="A1022" s="2" t="n"/>
      <c r="B1022" s="2" t="n"/>
      <c r="C1022" s="2" t="n"/>
      <c r="D1022" s="2" t="n"/>
      <c r="E1022" s="152" t="inlineStr">
        <is>
          <t>生年月日</t>
        </is>
      </c>
      <c r="F1022" s="140" t="n"/>
      <c r="G1022" s="140" t="n"/>
      <c r="H1022" s="140" t="n"/>
      <c r="I1022" s="140" t="n"/>
      <c r="J1022" s="140" t="n"/>
      <c r="K1022" s="141" t="n"/>
      <c r="L1022" s="154" t="inlineStr">
        <is>
          <t>昭和 ・ 平成</t>
        </is>
      </c>
      <c r="M1022" s="140" t="n"/>
      <c r="N1022" s="140" t="n"/>
      <c r="O1022" s="140" t="n"/>
      <c r="P1022" s="140" t="n"/>
      <c r="Q1022" s="140" t="n"/>
      <c r="R1022" s="140" t="n"/>
      <c r="S1022" s="140" t="n"/>
      <c r="T1022" s="140" t="n"/>
      <c r="U1022" s="140" t="n"/>
      <c r="V1022" s="155">
        <f>計算!$D$14</f>
        <v/>
      </c>
      <c r="W1022" s="140" t="n"/>
      <c r="X1022" s="156" t="inlineStr">
        <is>
          <t>年</t>
        </is>
      </c>
      <c r="Y1022" s="140" t="n"/>
      <c r="Z1022" s="155">
        <f>計算!$E$14</f>
        <v/>
      </c>
      <c r="AA1022" s="140" t="n"/>
      <c r="AB1022" s="140" t="n"/>
      <c r="AC1022" s="156" t="inlineStr">
        <is>
          <t>月</t>
        </is>
      </c>
      <c r="AD1022" s="140" t="n"/>
      <c r="AE1022" s="155">
        <f>計算!$F$14</f>
        <v/>
      </c>
      <c r="AF1022" s="140" t="n"/>
      <c r="AG1022" s="140" t="n"/>
      <c r="AH1022" s="156" t="inlineStr">
        <is>
          <t>日　生 （満</t>
        </is>
      </c>
      <c r="AI1022" s="140" t="n"/>
      <c r="AJ1022" s="140" t="n"/>
      <c r="AK1022" s="140" t="n"/>
      <c r="AL1022" s="140" t="n"/>
      <c r="AM1022" s="140" t="n"/>
      <c r="AN1022" s="140" t="n"/>
      <c r="AO1022" s="140" t="n"/>
      <c r="AP1022" s="157">
        <f>計算!$G$14</f>
        <v/>
      </c>
      <c r="AQ1022" s="140" t="n"/>
      <c r="AR1022" s="158" t="inlineStr">
        <is>
          <t>歳）</t>
        </is>
      </c>
      <c r="AS1022" s="140" t="n"/>
      <c r="AT1022" s="141" t="n"/>
      <c r="AU1022" s="8" t="n"/>
      <c r="AV1022" s="7" t="n"/>
      <c r="AW1022" s="2" t="n"/>
      <c r="AX1022" s="2" t="n"/>
      <c r="AY1022" s="2" t="n"/>
      <c r="AZ1022" s="2" t="n"/>
      <c r="BA1022" s="2" t="n"/>
      <c r="BB1022" s="2" t="n"/>
      <c r="BC1022" s="2" t="n"/>
      <c r="BD1022" s="2" t="n"/>
      <c r="BE1022" s="2" t="n"/>
      <c r="BF1022" s="2" t="n"/>
      <c r="BG1022" s="2" t="n"/>
      <c r="BH1022" s="2" t="n"/>
      <c r="BI1022" s="8" t="n"/>
      <c r="BJ1022" s="7" t="n"/>
      <c r="BK1022" s="2" t="n"/>
      <c r="BL1022" s="2" t="n"/>
      <c r="BM1022" s="2" t="n"/>
      <c r="BN1022" s="2" t="n"/>
      <c r="BO1022" s="2" t="n"/>
      <c r="BP1022" s="143" t="n"/>
      <c r="BV1022" s="144" t="n"/>
      <c r="BW1022" s="149">
        <f>計算!$U$14</f>
        <v/>
      </c>
      <c r="CG1022" s="144" t="n"/>
      <c r="CH1022" s="150">
        <f>計算!$V$14</f>
        <v/>
      </c>
      <c r="DU1022" s="144" t="n"/>
      <c r="DV1022" s="2" t="n"/>
      <c r="DW1022" s="2" t="n"/>
      <c r="DX1022" s="2" t="n"/>
      <c r="DY1022" s="2" t="n"/>
      <c r="DZ1022" s="2" t="n"/>
      <c r="EA1022" s="2" t="n"/>
      <c r="EB1022" s="2" t="n"/>
      <c r="EC1022" s="2" t="n"/>
    </row>
    <row r="1023" ht="6.75" customHeight="1" s="118">
      <c r="A1023" s="2" t="n"/>
      <c r="B1023" s="2" t="n"/>
      <c r="C1023" s="2" t="n"/>
      <c r="D1023" s="2" t="n"/>
      <c r="E1023" s="143" t="n"/>
      <c r="K1023" s="144" t="n"/>
      <c r="L1023" s="143" t="n"/>
      <c r="AT1023" s="144" t="n"/>
      <c r="AU1023" s="8" t="n"/>
      <c r="AV1023" s="7" t="n"/>
      <c r="AW1023" s="2" t="n"/>
      <c r="AX1023" s="2" t="n"/>
      <c r="AY1023" s="2" t="n"/>
      <c r="AZ1023" s="2" t="n"/>
      <c r="BA1023" s="2" t="n"/>
      <c r="BB1023" s="2" t="n"/>
      <c r="BC1023" s="2" t="n"/>
      <c r="BD1023" s="2" t="n"/>
      <c r="BE1023" s="2" t="n"/>
      <c r="BF1023" s="2" t="n"/>
      <c r="BG1023" s="2" t="n"/>
      <c r="BH1023" s="2" t="n"/>
      <c r="BI1023" s="8" t="n"/>
      <c r="BJ1023" s="7" t="n"/>
      <c r="BK1023" s="2" t="n"/>
      <c r="BL1023" s="2" t="n"/>
      <c r="BM1023" s="2" t="n"/>
      <c r="BN1023" s="2" t="n"/>
      <c r="BO1023" s="2" t="n"/>
      <c r="BP1023" s="143" t="n"/>
      <c r="BV1023" s="144" t="n"/>
      <c r="BW1023" s="143" t="n"/>
      <c r="CG1023" s="144" t="n"/>
      <c r="DU1023" s="144" t="n"/>
      <c r="DV1023" s="2" t="n"/>
      <c r="DW1023" s="2" t="n"/>
      <c r="DX1023" s="2" t="n"/>
      <c r="DY1023" s="2" t="n"/>
      <c r="DZ1023" s="2" t="n"/>
      <c r="EA1023" s="2" t="n"/>
      <c r="EB1023" s="2" t="n"/>
      <c r="EC1023" s="2" t="n"/>
    </row>
    <row r="1024" ht="6.75" customHeight="1" s="118">
      <c r="A1024" s="2" t="n"/>
      <c r="B1024" s="2" t="n"/>
      <c r="C1024" s="2" t="n"/>
      <c r="D1024" s="2" t="n"/>
      <c r="E1024" s="143" t="n"/>
      <c r="K1024" s="144" t="n"/>
      <c r="L1024" s="143" t="n"/>
      <c r="AT1024" s="144" t="n"/>
      <c r="AU1024" s="8" t="n"/>
      <c r="AV1024" s="16" t="n"/>
      <c r="AW1024" s="14" t="n"/>
      <c r="AX1024" s="14" t="n"/>
      <c r="AY1024" s="14" t="n"/>
      <c r="AZ1024" s="14" t="n"/>
      <c r="BA1024" s="14" t="n"/>
      <c r="BB1024" s="14" t="n"/>
      <c r="BC1024" s="14" t="n"/>
      <c r="BD1024" s="14" t="n"/>
      <c r="BE1024" s="14" t="n"/>
      <c r="BF1024" s="14" t="n"/>
      <c r="BG1024" s="14" t="n"/>
      <c r="BH1024" s="14" t="n"/>
      <c r="BI1024" s="15" t="n"/>
      <c r="BJ1024" s="7" t="n"/>
      <c r="BK1024" s="2" t="n"/>
      <c r="BL1024" s="2" t="n"/>
      <c r="BM1024" s="2" t="n"/>
      <c r="BN1024" s="2" t="n"/>
      <c r="BO1024" s="2" t="n"/>
      <c r="BP1024" s="143" t="n"/>
      <c r="BV1024" s="144" t="n"/>
      <c r="BW1024" s="143" t="n"/>
      <c r="CG1024" s="144" t="n"/>
      <c r="DU1024" s="144" t="n"/>
      <c r="DV1024" s="2" t="n"/>
      <c r="DW1024" s="2" t="n"/>
      <c r="DX1024" s="2" t="n"/>
      <c r="DY1024" s="2" t="n"/>
      <c r="DZ1024" s="2" t="n"/>
      <c r="EA1024" s="2" t="n"/>
      <c r="EB1024" s="2" t="n"/>
      <c r="EC1024" s="2" t="n"/>
    </row>
    <row r="1025" ht="3.75" customHeight="1" s="118">
      <c r="A1025" s="2" t="n"/>
      <c r="B1025" s="2" t="n"/>
      <c r="C1025" s="2" t="n"/>
      <c r="D1025" s="2" t="n"/>
      <c r="E1025" s="146" t="n"/>
      <c r="F1025" s="147" t="n"/>
      <c r="G1025" s="147" t="n"/>
      <c r="H1025" s="147" t="n"/>
      <c r="I1025" s="147" t="n"/>
      <c r="J1025" s="147" t="n"/>
      <c r="K1025" s="148" t="n"/>
      <c r="L1025" s="146" t="n"/>
      <c r="M1025" s="147" t="n"/>
      <c r="N1025" s="147" t="n"/>
      <c r="O1025" s="147" t="n"/>
      <c r="P1025" s="147" t="n"/>
      <c r="Q1025" s="147" t="n"/>
      <c r="R1025" s="147" t="n"/>
      <c r="S1025" s="147" t="n"/>
      <c r="T1025" s="147" t="n"/>
      <c r="U1025" s="147" t="n"/>
      <c r="X1025" s="147" t="n"/>
      <c r="Y1025" s="147" t="n"/>
      <c r="AC1025" s="147" t="n"/>
      <c r="AD1025" s="147" t="n"/>
      <c r="AH1025" s="147" t="n"/>
      <c r="AI1025" s="147" t="n"/>
      <c r="AJ1025" s="147" t="n"/>
      <c r="AK1025" s="147" t="n"/>
      <c r="AL1025" s="147" t="n"/>
      <c r="AM1025" s="147" t="n"/>
      <c r="AN1025" s="147" t="n"/>
      <c r="AO1025" s="147" t="n"/>
      <c r="AP1025" s="147" t="n"/>
      <c r="AQ1025" s="147" t="n"/>
      <c r="AR1025" s="147" t="n"/>
      <c r="AS1025" s="147" t="n"/>
      <c r="AT1025" s="148" t="n"/>
      <c r="AU1025" s="2" t="n"/>
      <c r="AV1025" s="21" t="n"/>
      <c r="AW1025" s="2" t="n"/>
      <c r="AX1025" s="2" t="n"/>
      <c r="AY1025" s="2" t="n"/>
      <c r="AZ1025" s="2" t="n"/>
      <c r="BA1025" s="2" t="n"/>
      <c r="BB1025" s="2" t="n"/>
      <c r="BC1025" s="2" t="n"/>
      <c r="BD1025" s="2" t="n"/>
      <c r="BE1025" s="2" t="n"/>
      <c r="BF1025" s="2" t="n"/>
      <c r="BG1025" s="2" t="n"/>
      <c r="BH1025" s="2" t="n"/>
      <c r="BI1025" s="2" t="n"/>
      <c r="BJ1025" s="2" t="n"/>
      <c r="BK1025" s="2" t="n"/>
      <c r="BL1025" s="2" t="n"/>
      <c r="BM1025" s="2" t="n"/>
      <c r="BN1025" s="2" t="n"/>
      <c r="BO1025" s="2" t="n"/>
      <c r="BP1025" s="143" t="n"/>
      <c r="BV1025" s="144" t="n"/>
      <c r="BW1025" s="143" t="n"/>
      <c r="CG1025" s="144" t="n"/>
      <c r="DU1025" s="144" t="n"/>
      <c r="DV1025" s="2" t="n"/>
      <c r="DW1025" s="2" t="n"/>
      <c r="DX1025" s="2" t="n"/>
      <c r="DY1025" s="2" t="n"/>
      <c r="DZ1025" s="2" t="n"/>
      <c r="EA1025" s="2" t="n"/>
      <c r="EB1025" s="2" t="n"/>
      <c r="EC1025" s="2" t="n"/>
    </row>
    <row r="1026" ht="6.75" customHeight="1" s="118">
      <c r="A1026" s="2" t="n"/>
      <c r="B1026" s="2" t="n"/>
      <c r="C1026" s="2" t="n"/>
      <c r="D1026" s="2" t="n"/>
      <c r="E1026" s="159" t="inlineStr">
        <is>
          <t>ふ り が な</t>
        </is>
      </c>
      <c r="F1026" s="140" t="n"/>
      <c r="G1026" s="140" t="n"/>
      <c r="H1026" s="140" t="n"/>
      <c r="I1026" s="140" t="n"/>
      <c r="J1026" s="140" t="n"/>
      <c r="K1026" s="141" t="n"/>
      <c r="L1026" s="160">
        <f>計算!$J$14</f>
        <v/>
      </c>
      <c r="M1026" s="140" t="n"/>
      <c r="N1026" s="140" t="n"/>
      <c r="O1026" s="140" t="n"/>
      <c r="P1026" s="140" t="n"/>
      <c r="Q1026" s="140" t="n"/>
      <c r="R1026" s="140" t="n"/>
      <c r="S1026" s="140" t="n"/>
      <c r="T1026" s="140" t="n"/>
      <c r="U1026" s="140" t="n"/>
      <c r="V1026" s="140" t="n"/>
      <c r="W1026" s="140" t="n"/>
      <c r="X1026" s="140" t="n"/>
      <c r="Y1026" s="140" t="n"/>
      <c r="Z1026" s="140" t="n"/>
      <c r="AA1026" s="140" t="n"/>
      <c r="AB1026" s="140" t="n"/>
      <c r="AC1026" s="140" t="n"/>
      <c r="AD1026" s="140" t="n"/>
      <c r="AE1026" s="140" t="n"/>
      <c r="AF1026" s="140" t="n"/>
      <c r="AG1026" s="140" t="n"/>
      <c r="AH1026" s="140" t="n"/>
      <c r="AI1026" s="140" t="n"/>
      <c r="AJ1026" s="140" t="n"/>
      <c r="AK1026" s="140" t="n"/>
      <c r="AL1026" s="140" t="n"/>
      <c r="AM1026" s="140" t="n"/>
      <c r="AN1026" s="140" t="n"/>
      <c r="AO1026" s="140" t="n"/>
      <c r="AP1026" s="140" t="n"/>
      <c r="AQ1026" s="140" t="n"/>
      <c r="AR1026" s="140" t="n"/>
      <c r="AS1026" s="140" t="n"/>
      <c r="AT1026" s="140" t="n"/>
      <c r="AU1026" s="140" t="n"/>
      <c r="AV1026" s="140" t="n"/>
      <c r="AW1026" s="140" t="n"/>
      <c r="AX1026" s="140" t="n"/>
      <c r="AY1026" s="140" t="n"/>
      <c r="AZ1026" s="140" t="n"/>
      <c r="BA1026" s="140" t="n"/>
      <c r="BB1026" s="140" t="n"/>
      <c r="BC1026" s="140" t="n"/>
      <c r="BD1026" s="140" t="n"/>
      <c r="BE1026" s="140" t="n"/>
      <c r="BF1026" s="140" t="n"/>
      <c r="BG1026" s="140" t="n"/>
      <c r="BH1026" s="140" t="n"/>
      <c r="BI1026" s="141" t="n"/>
      <c r="BJ1026" s="2" t="n"/>
      <c r="BK1026" s="2" t="n"/>
      <c r="BL1026" s="2" t="n"/>
      <c r="BM1026" s="2" t="n"/>
      <c r="BN1026" s="2" t="n"/>
      <c r="BO1026" s="2" t="n"/>
      <c r="BP1026" s="143" t="n"/>
      <c r="BV1026" s="144" t="n"/>
      <c r="BW1026" s="161">
        <f>計算!$W$14</f>
        <v/>
      </c>
      <c r="CG1026" s="144" t="n"/>
      <c r="CH1026" s="150">
        <f>計算!$X$14</f>
        <v/>
      </c>
      <c r="DU1026" s="144" t="n"/>
      <c r="DV1026" s="2" t="n"/>
      <c r="DW1026" s="2" t="n"/>
      <c r="DX1026" s="2" t="n"/>
      <c r="DY1026" s="2" t="n"/>
      <c r="DZ1026" s="2" t="n"/>
      <c r="EA1026" s="2" t="n"/>
      <c r="EB1026" s="2" t="n"/>
      <c r="EC1026" s="2" t="n"/>
    </row>
    <row r="1027" ht="6.75" customHeight="1" s="118">
      <c r="A1027" s="2" t="n"/>
      <c r="B1027" s="2" t="n"/>
      <c r="C1027" s="2" t="n"/>
      <c r="D1027" s="2" t="n"/>
      <c r="E1027" s="143" t="n"/>
      <c r="K1027" s="144" t="n"/>
      <c r="BI1027" s="144" t="n"/>
      <c r="BJ1027" s="2" t="n"/>
      <c r="BK1027" s="2" t="n"/>
      <c r="BL1027" s="2" t="n"/>
      <c r="BM1027" s="2" t="n"/>
      <c r="BN1027" s="2" t="n"/>
      <c r="BO1027" s="2" t="n"/>
      <c r="BP1027" s="143" t="n"/>
      <c r="BV1027" s="144" t="n"/>
      <c r="BW1027" s="143" t="n"/>
      <c r="CG1027" s="144" t="n"/>
      <c r="DU1027" s="144" t="n"/>
      <c r="DV1027" s="2" t="n"/>
      <c r="DW1027" s="2" t="n"/>
      <c r="DX1027" s="2" t="n"/>
      <c r="DY1027" s="2" t="n"/>
      <c r="DZ1027" s="2" t="n"/>
      <c r="EA1027" s="2" t="n"/>
      <c r="EB1027" s="2" t="n"/>
      <c r="EC1027" s="2" t="n"/>
    </row>
    <row r="1028" ht="6.75" customHeight="1" s="118">
      <c r="A1028" s="2" t="n"/>
      <c r="B1028" s="2" t="n"/>
      <c r="C1028" s="2" t="n"/>
      <c r="D1028" s="2" t="n"/>
      <c r="E1028" s="162" t="n"/>
      <c r="F1028" s="163" t="n"/>
      <c r="G1028" s="163" t="n"/>
      <c r="H1028" s="163" t="n"/>
      <c r="I1028" s="163" t="n"/>
      <c r="J1028" s="163" t="n"/>
      <c r="K1028" s="164" t="n"/>
      <c r="L1028" s="163" t="n"/>
      <c r="M1028" s="163" t="n"/>
      <c r="N1028" s="163" t="n"/>
      <c r="O1028" s="163" t="n"/>
      <c r="P1028" s="163" t="n"/>
      <c r="Q1028" s="163" t="n"/>
      <c r="R1028" s="163" t="n"/>
      <c r="S1028" s="163" t="n"/>
      <c r="T1028" s="163" t="n"/>
      <c r="U1028" s="163" t="n"/>
      <c r="V1028" s="163" t="n"/>
      <c r="W1028" s="163" t="n"/>
      <c r="X1028" s="163" t="n"/>
      <c r="Y1028" s="163" t="n"/>
      <c r="Z1028" s="163" t="n"/>
      <c r="AA1028" s="163" t="n"/>
      <c r="AB1028" s="163" t="n"/>
      <c r="AC1028" s="163" t="n"/>
      <c r="AD1028" s="163" t="n"/>
      <c r="AE1028" s="163" t="n"/>
      <c r="AF1028" s="163" t="n"/>
      <c r="AG1028" s="163" t="n"/>
      <c r="AH1028" s="163" t="n"/>
      <c r="AI1028" s="163" t="n"/>
      <c r="AJ1028" s="163" t="n"/>
      <c r="AK1028" s="163" t="n"/>
      <c r="AL1028" s="163" t="n"/>
      <c r="AM1028" s="163" t="n"/>
      <c r="AN1028" s="163" t="n"/>
      <c r="AO1028" s="163" t="n"/>
      <c r="AP1028" s="163" t="n"/>
      <c r="AQ1028" s="163" t="n"/>
      <c r="AR1028" s="163" t="n"/>
      <c r="AS1028" s="163" t="n"/>
      <c r="AT1028" s="163" t="n"/>
      <c r="AU1028" s="163" t="n"/>
      <c r="AV1028" s="163" t="n"/>
      <c r="AW1028" s="163" t="n"/>
      <c r="AX1028" s="163" t="n"/>
      <c r="AY1028" s="163" t="n"/>
      <c r="AZ1028" s="163" t="n"/>
      <c r="BA1028" s="163" t="n"/>
      <c r="BB1028" s="163" t="n"/>
      <c r="BC1028" s="163" t="n"/>
      <c r="BD1028" s="163" t="n"/>
      <c r="BE1028" s="163" t="n"/>
      <c r="BF1028" s="163" t="n"/>
      <c r="BG1028" s="163" t="n"/>
      <c r="BH1028" s="163" t="n"/>
      <c r="BI1028" s="164" t="n"/>
      <c r="BJ1028" s="2" t="n"/>
      <c r="BK1028" s="2" t="n"/>
      <c r="BL1028" s="2" t="n"/>
      <c r="BM1028" s="2" t="n"/>
      <c r="BN1028" s="2" t="n"/>
      <c r="BO1028" s="2" t="n"/>
      <c r="BP1028" s="143" t="n"/>
      <c r="BV1028" s="144" t="n"/>
      <c r="BW1028" s="143" t="n"/>
      <c r="CG1028" s="144" t="n"/>
      <c r="DU1028" s="144" t="n"/>
      <c r="DV1028" s="2" t="n"/>
      <c r="DW1028" s="2" t="n"/>
      <c r="DX1028" s="2" t="n"/>
      <c r="DY1028" s="2" t="n"/>
      <c r="DZ1028" s="2" t="n"/>
      <c r="EA1028" s="2" t="n"/>
      <c r="EB1028" s="2" t="n"/>
      <c r="EC1028" s="2" t="n"/>
    </row>
    <row r="1029" ht="6.75" customHeight="1" s="118">
      <c r="A1029" s="2" t="n"/>
      <c r="B1029" s="2" t="n"/>
      <c r="C1029" s="2" t="n"/>
      <c r="D1029" s="2" t="n"/>
      <c r="E1029" s="165" t="inlineStr">
        <is>
          <t>現住所</t>
        </is>
      </c>
      <c r="F1029" s="166" t="n"/>
      <c r="G1029" s="166" t="n"/>
      <c r="H1029" s="166" t="n"/>
      <c r="I1029" s="166" t="n"/>
      <c r="J1029" s="166" t="n"/>
      <c r="K1029" s="167" t="n"/>
      <c r="L1029" s="107" t="inlineStr">
        <is>
          <t>〒</t>
        </is>
      </c>
      <c r="M1029" s="166" t="n"/>
      <c r="N1029" s="166" t="n"/>
      <c r="O1029" s="166" t="n"/>
      <c r="P1029" s="168">
        <f>計算!$H$14</f>
        <v/>
      </c>
      <c r="Q1029" s="166" t="n"/>
      <c r="R1029" s="166" t="n"/>
      <c r="S1029" s="166" t="n"/>
      <c r="T1029" s="166" t="n"/>
      <c r="U1029" s="166" t="n"/>
      <c r="V1029" s="166" t="n"/>
      <c r="W1029" s="166" t="n"/>
      <c r="X1029" s="166" t="n"/>
      <c r="Y1029" s="166" t="n"/>
      <c r="Z1029" s="166" t="n"/>
      <c r="AA1029" s="166" t="n"/>
      <c r="AB1029" s="166" t="n"/>
      <c r="AC1029" s="166" t="n"/>
      <c r="AD1029" s="166" t="n"/>
      <c r="AE1029" s="166" t="n"/>
      <c r="AF1029" s="166" t="n"/>
      <c r="AG1029" s="166" t="n"/>
      <c r="AH1029" s="166" t="n"/>
      <c r="AI1029" s="166" t="n"/>
      <c r="AJ1029" s="166" t="n"/>
      <c r="AK1029" s="24" t="n"/>
      <c r="AL1029" s="24" t="n"/>
      <c r="AM1029" s="24" t="n"/>
      <c r="AN1029" s="24" t="n"/>
      <c r="AO1029" s="24" t="n"/>
      <c r="AP1029" s="24" t="n"/>
      <c r="AQ1029" s="24" t="n"/>
      <c r="AR1029" s="24" t="n"/>
      <c r="AS1029" s="24" t="n"/>
      <c r="AT1029" s="24" t="n"/>
      <c r="AU1029" s="24" t="n"/>
      <c r="AV1029" s="24" t="n"/>
      <c r="AW1029" s="24" t="n"/>
      <c r="AX1029" s="24" t="n"/>
      <c r="AY1029" s="24" t="n"/>
      <c r="AZ1029" s="24" t="n"/>
      <c r="BA1029" s="24" t="n"/>
      <c r="BB1029" s="24" t="n"/>
      <c r="BC1029" s="24" t="n"/>
      <c r="BD1029" s="24" t="n"/>
      <c r="BE1029" s="24" t="n"/>
      <c r="BF1029" s="24" t="n"/>
      <c r="BG1029" s="24" t="n"/>
      <c r="BH1029" s="24" t="n"/>
      <c r="BI1029" s="25" t="n"/>
      <c r="BJ1029" s="2" t="n"/>
      <c r="BK1029" s="2" t="n"/>
      <c r="BL1029" s="2" t="n"/>
      <c r="BM1029" s="2" t="n"/>
      <c r="BN1029" s="2" t="n"/>
      <c r="BO1029" s="2" t="n"/>
      <c r="BP1029" s="143" t="n"/>
      <c r="BV1029" s="144" t="n"/>
      <c r="BW1029" s="143" t="n"/>
      <c r="CG1029" s="144" t="n"/>
      <c r="DU1029" s="144" t="n"/>
      <c r="DV1029" s="2" t="n"/>
      <c r="DW1029" s="2" t="n"/>
      <c r="DX1029" s="2" t="n"/>
      <c r="DY1029" s="2" t="n"/>
      <c r="DZ1029" s="2" t="n"/>
      <c r="EA1029" s="2" t="n"/>
      <c r="EB1029" s="2" t="n"/>
      <c r="EC1029" s="2" t="n"/>
    </row>
    <row r="1030" ht="4.5" customHeight="1" s="118">
      <c r="A1030" s="2" t="n"/>
      <c r="B1030" s="2" t="n"/>
      <c r="C1030" s="2" t="n"/>
      <c r="D1030" s="2" t="n"/>
      <c r="E1030" s="143" t="n"/>
      <c r="K1030" s="144" t="n"/>
      <c r="L1030" s="143" t="n"/>
      <c r="AK1030" s="2" t="n"/>
      <c r="AL1030" s="2" t="n"/>
      <c r="AM1030" s="2" t="n"/>
      <c r="AN1030" s="2" t="n"/>
      <c r="AO1030" s="2" t="n"/>
      <c r="AP1030" s="2" t="n"/>
      <c r="AQ1030" s="2" t="n"/>
      <c r="AR1030" s="2" t="n"/>
      <c r="AS1030" s="2" t="n"/>
      <c r="AT1030" s="2" t="n"/>
      <c r="AU1030" s="2" t="n"/>
      <c r="AV1030" s="2" t="n"/>
      <c r="AW1030" s="2" t="n"/>
      <c r="AX1030" s="2" t="n"/>
      <c r="AY1030" s="2" t="n"/>
      <c r="AZ1030" s="2" t="n"/>
      <c r="BA1030" s="2" t="n"/>
      <c r="BB1030" s="2" t="n"/>
      <c r="BC1030" s="2" t="n"/>
      <c r="BD1030" s="2" t="n"/>
      <c r="BE1030" s="2" t="n"/>
      <c r="BF1030" s="2" t="n"/>
      <c r="BG1030" s="2" t="n"/>
      <c r="BH1030" s="2" t="n"/>
      <c r="BI1030" s="8" t="n"/>
      <c r="BJ1030" s="2" t="n"/>
      <c r="BK1030" s="2" t="n"/>
      <c r="BL1030" s="2" t="n"/>
      <c r="BM1030" s="2" t="n"/>
      <c r="BN1030" s="2" t="n"/>
      <c r="BO1030" s="2" t="n"/>
      <c r="BP1030" s="146" t="n"/>
      <c r="BQ1030" s="147" t="n"/>
      <c r="BR1030" s="147" t="n"/>
      <c r="BS1030" s="147" t="n"/>
      <c r="BT1030" s="147" t="n"/>
      <c r="BU1030" s="147" t="n"/>
      <c r="BV1030" s="148" t="n"/>
      <c r="BW1030" s="146" t="n"/>
      <c r="BX1030" s="147" t="n"/>
      <c r="BY1030" s="147" t="n"/>
      <c r="BZ1030" s="147" t="n"/>
      <c r="CA1030" s="147" t="n"/>
      <c r="CB1030" s="147" t="n"/>
      <c r="CC1030" s="147" t="n"/>
      <c r="CD1030" s="147" t="n"/>
      <c r="CE1030" s="147" t="n"/>
      <c r="CF1030" s="147" t="n"/>
      <c r="CG1030" s="148" t="n"/>
      <c r="DU1030" s="144" t="n"/>
      <c r="DV1030" s="2" t="n"/>
      <c r="DW1030" s="2" t="n"/>
      <c r="DX1030" s="2" t="n"/>
      <c r="DY1030" s="2" t="n"/>
      <c r="DZ1030" s="2" t="n"/>
      <c r="EA1030" s="2" t="n"/>
      <c r="EB1030" s="2" t="n"/>
      <c r="EC1030" s="2" t="n"/>
    </row>
    <row r="1031" ht="6.75" customHeight="1" s="118">
      <c r="A1031" s="2" t="n"/>
      <c r="B1031" s="2" t="n"/>
      <c r="C1031" s="2" t="n"/>
      <c r="D1031" s="2" t="n"/>
      <c r="E1031" s="143" t="n"/>
      <c r="K1031" s="144" t="n"/>
      <c r="L1031" s="143" t="n"/>
      <c r="AK1031" s="2" t="n"/>
      <c r="AL1031" s="2" t="n"/>
      <c r="AM1031" s="2" t="n"/>
      <c r="AN1031" s="2" t="n"/>
      <c r="AO1031" s="2" t="n"/>
      <c r="AP1031" s="2" t="n"/>
      <c r="AQ1031" s="2" t="n"/>
      <c r="AR1031" s="2" t="n"/>
      <c r="AS1031" s="2" t="n"/>
      <c r="AT1031" s="2" t="n"/>
      <c r="AU1031" s="2" t="n"/>
      <c r="AV1031" s="2" t="n"/>
      <c r="AW1031" s="2" t="n"/>
      <c r="AX1031" s="2" t="n"/>
      <c r="AY1031" s="2" t="n"/>
      <c r="AZ1031" s="2" t="n"/>
      <c r="BA1031" s="2" t="n"/>
      <c r="BB1031" s="2" t="n"/>
      <c r="BC1031" s="2" t="n"/>
      <c r="BD1031" s="2" t="n"/>
      <c r="BE1031" s="2" t="n"/>
      <c r="BF1031" s="2" t="n"/>
      <c r="BG1031" s="2" t="n"/>
      <c r="BH1031" s="2" t="n"/>
      <c r="BI1031" s="8" t="n"/>
      <c r="BJ1031" s="2" t="n"/>
      <c r="BK1031" s="2" t="n"/>
      <c r="BL1031" s="2" t="n"/>
      <c r="BM1031" s="2" t="n"/>
      <c r="BN1031" s="2" t="n"/>
      <c r="BO1031" s="2" t="n"/>
      <c r="BP1031" s="169" t="inlineStr">
        <is>
          <t>校内外の諸活動</t>
        </is>
      </c>
      <c r="BQ1031" s="140" t="n"/>
      <c r="BR1031" s="140" t="n"/>
      <c r="BS1031" s="140" t="n"/>
      <c r="BT1031" s="140" t="n"/>
      <c r="BU1031" s="140" t="n"/>
      <c r="BV1031" s="141" t="n"/>
      <c r="BW1031" s="170">
        <f>計算!$Y$14</f>
        <v/>
      </c>
      <c r="BX1031" s="140" t="n"/>
      <c r="BY1031" s="140" t="n"/>
      <c r="BZ1031" s="140" t="n"/>
      <c r="CA1031" s="140" t="n"/>
      <c r="CB1031" s="140" t="n"/>
      <c r="CC1031" s="140" t="n"/>
      <c r="CD1031" s="140" t="n"/>
      <c r="CE1031" s="140" t="n"/>
      <c r="CF1031" s="140" t="n"/>
      <c r="CG1031" s="140" t="n"/>
      <c r="CH1031" s="140" t="n"/>
      <c r="CI1031" s="140" t="n"/>
      <c r="CJ1031" s="140" t="n"/>
      <c r="CK1031" s="140" t="n"/>
      <c r="CL1031" s="140" t="n"/>
      <c r="CM1031" s="140" t="n"/>
      <c r="CN1031" s="140" t="n"/>
      <c r="CO1031" s="140" t="n"/>
      <c r="CP1031" s="140" t="n"/>
      <c r="CQ1031" s="140" t="n"/>
      <c r="CR1031" s="140" t="n"/>
      <c r="CS1031" s="140" t="n"/>
      <c r="CT1031" s="140" t="n"/>
      <c r="CU1031" s="140" t="n"/>
      <c r="CV1031" s="140" t="n"/>
      <c r="CW1031" s="140" t="n"/>
      <c r="CX1031" s="140" t="n"/>
      <c r="CY1031" s="140" t="n"/>
      <c r="CZ1031" s="140" t="n"/>
      <c r="DA1031" s="140" t="n"/>
      <c r="DB1031" s="140" t="n"/>
      <c r="DC1031" s="140" t="n"/>
      <c r="DD1031" s="140" t="n"/>
      <c r="DE1031" s="140" t="n"/>
      <c r="DF1031" s="140" t="n"/>
      <c r="DG1031" s="140" t="n"/>
      <c r="DH1031" s="140" t="n"/>
      <c r="DI1031" s="140" t="n"/>
      <c r="DJ1031" s="140" t="n"/>
      <c r="DK1031" s="140" t="n"/>
      <c r="DL1031" s="140" t="n"/>
      <c r="DM1031" s="140" t="n"/>
      <c r="DN1031" s="140" t="n"/>
      <c r="DO1031" s="140" t="n"/>
      <c r="DP1031" s="140" t="n"/>
      <c r="DQ1031" s="140" t="n"/>
      <c r="DR1031" s="140" t="n"/>
      <c r="DS1031" s="140" t="n"/>
      <c r="DT1031" s="140" t="n"/>
      <c r="DU1031" s="141" t="n"/>
      <c r="DV1031" s="7" t="n"/>
      <c r="DW1031" s="2" t="n"/>
      <c r="DX1031" s="2" t="n"/>
      <c r="DY1031" s="2" t="n"/>
      <c r="DZ1031" s="2" t="n"/>
      <c r="EA1031" s="2" t="n"/>
      <c r="EB1031" s="2" t="n"/>
      <c r="EC1031" s="2" t="n"/>
    </row>
    <row r="1032" ht="6.75" customHeight="1" s="118">
      <c r="A1032" s="2" t="n"/>
      <c r="B1032" s="2" t="n"/>
      <c r="C1032" s="2" t="n"/>
      <c r="D1032" s="2" t="n"/>
      <c r="E1032" s="143" t="n"/>
      <c r="K1032" s="144" t="n"/>
      <c r="L1032" s="171">
        <f>計算!$I$14</f>
        <v/>
      </c>
      <c r="BI1032" s="144" t="n"/>
      <c r="BJ1032" s="2" t="n"/>
      <c r="BK1032" s="2" t="n"/>
      <c r="BL1032" s="2" t="n"/>
      <c r="BM1032" s="2" t="n"/>
      <c r="BN1032" s="2" t="n"/>
      <c r="BO1032" s="2" t="n"/>
      <c r="BP1032" s="143" t="n"/>
      <c r="BV1032" s="144" t="n"/>
      <c r="DU1032" s="144" t="n"/>
      <c r="DV1032" s="7" t="n"/>
      <c r="DW1032" s="2" t="n"/>
      <c r="DX1032" s="2" t="n"/>
      <c r="DY1032" s="2" t="n"/>
      <c r="DZ1032" s="2" t="n"/>
      <c r="EA1032" s="2" t="n"/>
      <c r="EB1032" s="2" t="n"/>
      <c r="EC1032" s="2" t="n"/>
    </row>
    <row r="1033" ht="6.75" customHeight="1" s="118">
      <c r="A1033" s="2" t="n"/>
      <c r="B1033" s="2" t="n"/>
      <c r="C1033" s="2" t="n"/>
      <c r="D1033" s="2" t="n"/>
      <c r="E1033" s="143" t="n"/>
      <c r="K1033" s="144" t="n"/>
      <c r="L1033" s="143" t="n"/>
      <c r="BI1033" s="144" t="n"/>
      <c r="BJ1033" s="2" t="n"/>
      <c r="BK1033" s="2" t="n"/>
      <c r="BL1033" s="2" t="n"/>
      <c r="BM1033" s="2" t="n"/>
      <c r="BN1033" s="2" t="n"/>
      <c r="BO1033" s="2" t="n"/>
      <c r="BP1033" s="143" t="n"/>
      <c r="BV1033" s="144" t="n"/>
      <c r="DU1033" s="144" t="n"/>
      <c r="DV1033" s="7" t="n"/>
      <c r="DW1033" s="2" t="n"/>
      <c r="DX1033" s="2" t="n"/>
      <c r="DY1033" s="2" t="n"/>
      <c r="DZ1033" s="2" t="n"/>
      <c r="EA1033" s="2" t="n"/>
      <c r="EB1033" s="2" t="n"/>
      <c r="EC1033" s="2" t="n"/>
    </row>
    <row r="1034" ht="6.75" customHeight="1" s="118">
      <c r="A1034" s="2" t="n"/>
      <c r="B1034" s="2" t="n"/>
      <c r="C1034" s="2" t="n"/>
      <c r="D1034" s="2" t="n"/>
      <c r="E1034" s="146" t="n"/>
      <c r="F1034" s="147" t="n"/>
      <c r="G1034" s="147" t="n"/>
      <c r="H1034" s="147" t="n"/>
      <c r="I1034" s="147" t="n"/>
      <c r="J1034" s="147" t="n"/>
      <c r="K1034" s="148" t="n"/>
      <c r="L1034" s="146" t="n"/>
      <c r="M1034" s="147" t="n"/>
      <c r="N1034" s="147" t="n"/>
      <c r="O1034" s="147" t="n"/>
      <c r="P1034" s="147" t="n"/>
      <c r="Q1034" s="147" t="n"/>
      <c r="R1034" s="147" t="n"/>
      <c r="S1034" s="147" t="n"/>
      <c r="T1034" s="147" t="n"/>
      <c r="U1034" s="147" t="n"/>
      <c r="V1034" s="147" t="n"/>
      <c r="W1034" s="147" t="n"/>
      <c r="X1034" s="147" t="n"/>
      <c r="Y1034" s="147" t="n"/>
      <c r="Z1034" s="147" t="n"/>
      <c r="AA1034" s="147" t="n"/>
      <c r="AB1034" s="147" t="n"/>
      <c r="AC1034" s="147" t="n"/>
      <c r="AD1034" s="147" t="n"/>
      <c r="AE1034" s="147" t="n"/>
      <c r="AF1034" s="147" t="n"/>
      <c r="AG1034" s="147" t="n"/>
      <c r="AH1034" s="147" t="n"/>
      <c r="AI1034" s="147" t="n"/>
      <c r="AJ1034" s="147" t="n"/>
      <c r="AK1034" s="147" t="n"/>
      <c r="AL1034" s="147" t="n"/>
      <c r="AM1034" s="147" t="n"/>
      <c r="AN1034" s="147" t="n"/>
      <c r="AO1034" s="147" t="n"/>
      <c r="AP1034" s="147" t="n"/>
      <c r="AQ1034" s="147" t="n"/>
      <c r="AR1034" s="147" t="n"/>
      <c r="AS1034" s="147" t="n"/>
      <c r="AT1034" s="147" t="n"/>
      <c r="AU1034" s="147" t="n"/>
      <c r="AV1034" s="147" t="n"/>
      <c r="AW1034" s="147" t="n"/>
      <c r="AX1034" s="147" t="n"/>
      <c r="AY1034" s="147" t="n"/>
      <c r="AZ1034" s="147" t="n"/>
      <c r="BA1034" s="147" t="n"/>
      <c r="BB1034" s="147" t="n"/>
      <c r="BC1034" s="147" t="n"/>
      <c r="BD1034" s="147" t="n"/>
      <c r="BE1034" s="147" t="n"/>
      <c r="BF1034" s="147" t="n"/>
      <c r="BG1034" s="147" t="n"/>
      <c r="BH1034" s="147" t="n"/>
      <c r="BI1034" s="148" t="n"/>
      <c r="BJ1034" s="2" t="n"/>
      <c r="BK1034" s="2" t="n"/>
      <c r="BL1034" s="2" t="n"/>
      <c r="BM1034" s="2" t="n"/>
      <c r="BN1034" s="2" t="n"/>
      <c r="BO1034" s="2" t="n"/>
      <c r="BP1034" s="143" t="n"/>
      <c r="BV1034" s="144" t="n"/>
      <c r="DU1034" s="144" t="n"/>
      <c r="DV1034" s="7" t="n"/>
      <c r="DW1034" s="2" t="n"/>
      <c r="DX1034" s="2" t="n"/>
      <c r="DY1034" s="2" t="n"/>
      <c r="DZ1034" s="2" t="n"/>
      <c r="EA1034" s="2" t="n"/>
      <c r="EB1034" s="2" t="n"/>
      <c r="EC1034" s="2" t="n"/>
    </row>
    <row r="1035" ht="6.75" customHeight="1" s="118">
      <c r="A1035" s="2" t="n"/>
      <c r="B1035" s="2" t="n"/>
      <c r="C1035" s="2" t="n"/>
      <c r="D1035" s="2" t="n"/>
      <c r="E1035" s="159" t="inlineStr">
        <is>
          <t>ふ り が な</t>
        </is>
      </c>
      <c r="F1035" s="140" t="n"/>
      <c r="G1035" s="140" t="n"/>
      <c r="H1035" s="140" t="n"/>
      <c r="I1035" s="140" t="n"/>
      <c r="J1035" s="140" t="n"/>
      <c r="K1035" s="141" t="n"/>
      <c r="L1035" s="160">
        <f>計算!$M$14</f>
        <v/>
      </c>
      <c r="M1035" s="140" t="n"/>
      <c r="N1035" s="140" t="n"/>
      <c r="O1035" s="140" t="n"/>
      <c r="P1035" s="140" t="n"/>
      <c r="Q1035" s="140" t="n"/>
      <c r="R1035" s="140" t="n"/>
      <c r="S1035" s="140" t="n"/>
      <c r="T1035" s="140" t="n"/>
      <c r="U1035" s="140" t="n"/>
      <c r="V1035" s="140" t="n"/>
      <c r="W1035" s="140" t="n"/>
      <c r="X1035" s="140" t="n"/>
      <c r="Y1035" s="140" t="n"/>
      <c r="Z1035" s="140" t="n"/>
      <c r="AA1035" s="140" t="n"/>
      <c r="AB1035" s="140" t="n"/>
      <c r="AC1035" s="140" t="n"/>
      <c r="AD1035" s="140" t="n"/>
      <c r="AE1035" s="140" t="n"/>
      <c r="AF1035" s="140" t="n"/>
      <c r="AG1035" s="140" t="n"/>
      <c r="AH1035" s="140" t="n"/>
      <c r="AI1035" s="140" t="n"/>
      <c r="AJ1035" s="140" t="n"/>
      <c r="AK1035" s="140" t="n"/>
      <c r="AL1035" s="140" t="n"/>
      <c r="AM1035" s="140" t="n"/>
      <c r="AN1035" s="140" t="n"/>
      <c r="AO1035" s="140" t="n"/>
      <c r="AP1035" s="140" t="n"/>
      <c r="AQ1035" s="140" t="n"/>
      <c r="AR1035" s="140" t="n"/>
      <c r="AS1035" s="140" t="n"/>
      <c r="AT1035" s="140" t="n"/>
      <c r="AU1035" s="140" t="n"/>
      <c r="AV1035" s="140" t="n"/>
      <c r="AW1035" s="140" t="n"/>
      <c r="AX1035" s="140" t="n"/>
      <c r="AY1035" s="140" t="n"/>
      <c r="AZ1035" s="140" t="n"/>
      <c r="BA1035" s="140" t="n"/>
      <c r="BB1035" s="140" t="n"/>
      <c r="BC1035" s="140" t="n"/>
      <c r="BD1035" s="140" t="n"/>
      <c r="BE1035" s="140" t="n"/>
      <c r="BF1035" s="140" t="n"/>
      <c r="BG1035" s="140" t="n"/>
      <c r="BH1035" s="140" t="n"/>
      <c r="BI1035" s="141" t="n"/>
      <c r="BJ1035" s="2" t="n"/>
      <c r="BK1035" s="2" t="n"/>
      <c r="BL1035" s="2" t="n"/>
      <c r="BM1035" s="2" t="n"/>
      <c r="BN1035" s="2" t="n"/>
      <c r="BO1035" s="2" t="n"/>
      <c r="BP1035" s="143" t="n"/>
      <c r="BV1035" s="144" t="n"/>
      <c r="DU1035" s="144" t="n"/>
      <c r="DV1035" s="7" t="n"/>
      <c r="DW1035" s="2" t="n"/>
      <c r="DX1035" s="2" t="n"/>
      <c r="DY1035" s="2" t="n"/>
      <c r="DZ1035" s="2" t="n"/>
      <c r="EA1035" s="2" t="n"/>
      <c r="EB1035" s="2" t="n"/>
      <c r="EC1035" s="2" t="n"/>
    </row>
    <row r="1036" ht="6.75" customHeight="1" s="118">
      <c r="A1036" s="2" t="n"/>
      <c r="B1036" s="2" t="n"/>
      <c r="C1036" s="2" t="n"/>
      <c r="D1036" s="2" t="n"/>
      <c r="E1036" s="143" t="n"/>
      <c r="K1036" s="144" t="n"/>
      <c r="BI1036" s="144" t="n"/>
      <c r="BJ1036" s="2" t="n"/>
      <c r="BK1036" s="2" t="n"/>
      <c r="BL1036" s="2" t="n"/>
      <c r="BM1036" s="2" t="n"/>
      <c r="BN1036" s="2" t="n"/>
      <c r="BO1036" s="2" t="n"/>
      <c r="BP1036" s="143" t="n"/>
      <c r="BV1036" s="144" t="n"/>
      <c r="DU1036" s="144" t="n"/>
      <c r="DV1036" s="7" t="n"/>
      <c r="DW1036" s="2" t="n"/>
      <c r="DX1036" s="2" t="n"/>
      <c r="DY1036" s="2" t="n"/>
      <c r="DZ1036" s="2" t="n"/>
      <c r="EA1036" s="2" t="n"/>
      <c r="EB1036" s="2" t="n"/>
      <c r="EC1036" s="2" t="n"/>
    </row>
    <row r="1037" ht="6.75" customHeight="1" s="118">
      <c r="A1037" s="2" t="n"/>
      <c r="B1037" s="2" t="n"/>
      <c r="C1037" s="2" t="n"/>
      <c r="D1037" s="2" t="n"/>
      <c r="E1037" s="162" t="n"/>
      <c r="F1037" s="163" t="n"/>
      <c r="G1037" s="163" t="n"/>
      <c r="H1037" s="163" t="n"/>
      <c r="I1037" s="163" t="n"/>
      <c r="J1037" s="163" t="n"/>
      <c r="K1037" s="164" t="n"/>
      <c r="L1037" s="163" t="n"/>
      <c r="M1037" s="163" t="n"/>
      <c r="N1037" s="163" t="n"/>
      <c r="O1037" s="163" t="n"/>
      <c r="P1037" s="163" t="n"/>
      <c r="Q1037" s="163" t="n"/>
      <c r="R1037" s="163" t="n"/>
      <c r="S1037" s="163" t="n"/>
      <c r="T1037" s="163" t="n"/>
      <c r="U1037" s="163" t="n"/>
      <c r="V1037" s="163" t="n"/>
      <c r="W1037" s="163" t="n"/>
      <c r="X1037" s="163" t="n"/>
      <c r="Y1037" s="163" t="n"/>
      <c r="Z1037" s="163" t="n"/>
      <c r="AA1037" s="163" t="n"/>
      <c r="AB1037" s="163" t="n"/>
      <c r="AC1037" s="163" t="n"/>
      <c r="AD1037" s="163" t="n"/>
      <c r="AE1037" s="163" t="n"/>
      <c r="AF1037" s="163" t="n"/>
      <c r="AG1037" s="163" t="n"/>
      <c r="AH1037" s="163" t="n"/>
      <c r="AI1037" s="163" t="n"/>
      <c r="AJ1037" s="163" t="n"/>
      <c r="AK1037" s="163" t="n"/>
      <c r="AL1037" s="163" t="n"/>
      <c r="AM1037" s="163" t="n"/>
      <c r="AN1037" s="163" t="n"/>
      <c r="AO1037" s="163" t="n"/>
      <c r="AP1037" s="163" t="n"/>
      <c r="AQ1037" s="163" t="n"/>
      <c r="AR1037" s="163" t="n"/>
      <c r="AS1037" s="163" t="n"/>
      <c r="AT1037" s="163" t="n"/>
      <c r="AU1037" s="163" t="n"/>
      <c r="AV1037" s="163" t="n"/>
      <c r="AW1037" s="163" t="n"/>
      <c r="AX1037" s="163" t="n"/>
      <c r="AY1037" s="163" t="n"/>
      <c r="AZ1037" s="163" t="n"/>
      <c r="BA1037" s="163" t="n"/>
      <c r="BB1037" s="163" t="n"/>
      <c r="BC1037" s="163" t="n"/>
      <c r="BD1037" s="163" t="n"/>
      <c r="BE1037" s="163" t="n"/>
      <c r="BF1037" s="163" t="n"/>
      <c r="BG1037" s="163" t="n"/>
      <c r="BH1037" s="163" t="n"/>
      <c r="BI1037" s="164" t="n"/>
      <c r="BJ1037" s="2" t="n"/>
      <c r="BK1037" s="2" t="n"/>
      <c r="BL1037" s="2" t="n"/>
      <c r="BM1037" s="2" t="n"/>
      <c r="BN1037" s="2" t="n"/>
      <c r="BO1037" s="2" t="n"/>
      <c r="BP1037" s="143" t="n"/>
      <c r="BV1037" s="144" t="n"/>
      <c r="DU1037" s="144" t="n"/>
      <c r="DV1037" s="7" t="n"/>
      <c r="DW1037" s="2" t="n"/>
      <c r="DX1037" s="2" t="n"/>
      <c r="DY1037" s="2" t="n"/>
      <c r="DZ1037" s="2" t="n"/>
      <c r="EA1037" s="2" t="n"/>
      <c r="EB1037" s="2" t="n"/>
      <c r="EC1037" s="2" t="n"/>
    </row>
    <row r="1038" ht="6.75" customHeight="1" s="118">
      <c r="A1038" s="2" t="n"/>
      <c r="B1038" s="2" t="n"/>
      <c r="C1038" s="2" t="n"/>
      <c r="D1038" s="2" t="n"/>
      <c r="E1038" s="165" t="inlineStr">
        <is>
          <t>連絡先</t>
        </is>
      </c>
      <c r="F1038" s="166" t="n"/>
      <c r="G1038" s="166" t="n"/>
      <c r="H1038" s="166" t="n"/>
      <c r="I1038" s="166" t="n"/>
      <c r="J1038" s="166" t="n"/>
      <c r="K1038" s="167" t="n"/>
      <c r="L1038" s="107" t="inlineStr">
        <is>
          <t>〒</t>
        </is>
      </c>
      <c r="M1038" s="166" t="n"/>
      <c r="N1038" s="166" t="n"/>
      <c r="O1038" s="166" t="n"/>
      <c r="P1038" s="172">
        <f>計算!$K$14</f>
        <v/>
      </c>
      <c r="AK1038" s="2" t="n"/>
      <c r="AL1038" s="2" t="n"/>
      <c r="AM1038" s="2" t="n"/>
      <c r="AN1038" s="2" t="n"/>
      <c r="AO1038" s="2" t="n"/>
      <c r="AP1038" s="2" t="n"/>
      <c r="AQ1038" s="2" t="n"/>
      <c r="AR1038" s="2" t="n"/>
      <c r="AS1038" s="2" t="n"/>
      <c r="AT1038" s="2" t="n"/>
      <c r="AU1038" s="2" t="n"/>
      <c r="AV1038" s="2" t="n"/>
      <c r="AW1038" s="2" t="n"/>
      <c r="AX1038" s="2" t="n"/>
      <c r="AY1038" s="2" t="n"/>
      <c r="AZ1038" s="2" t="n"/>
      <c r="BA1038" s="2" t="n"/>
      <c r="BB1038" s="2" t="n"/>
      <c r="BC1038" s="2" t="n"/>
      <c r="BD1038" s="2" t="n"/>
      <c r="BE1038" s="2" t="n"/>
      <c r="BF1038" s="2" t="n"/>
      <c r="BG1038" s="2" t="n"/>
      <c r="BH1038" s="2" t="n"/>
      <c r="BI1038" s="8" t="n"/>
      <c r="BJ1038" s="2" t="n"/>
      <c r="BK1038" s="2" t="n"/>
      <c r="BL1038" s="2" t="n"/>
      <c r="BM1038" s="2" t="n"/>
      <c r="BN1038" s="2" t="n"/>
      <c r="BO1038" s="2" t="n"/>
      <c r="BP1038" s="143" t="n"/>
      <c r="BV1038" s="144" t="n"/>
      <c r="DU1038" s="144" t="n"/>
      <c r="DV1038" s="7" t="n"/>
      <c r="DW1038" s="2" t="n"/>
      <c r="DX1038" s="2" t="n"/>
      <c r="DY1038" s="2" t="n"/>
      <c r="DZ1038" s="2" t="n"/>
      <c r="EA1038" s="2" t="n"/>
      <c r="EB1038" s="2" t="n"/>
      <c r="EC1038" s="2" t="n"/>
    </row>
    <row r="1039" ht="6.75" customHeight="1" s="118">
      <c r="A1039" s="2" t="n"/>
      <c r="B1039" s="2" t="n"/>
      <c r="C1039" s="2" t="n"/>
      <c r="D1039" s="2" t="n"/>
      <c r="E1039" s="143" t="n"/>
      <c r="K1039" s="144" t="n"/>
      <c r="L1039" s="143" t="n"/>
      <c r="AK1039" s="2" t="n"/>
      <c r="AL1039" s="2" t="n"/>
      <c r="AM1039" s="2" t="n"/>
      <c r="AN1039" s="2" t="n"/>
      <c r="AO1039" s="2" t="n"/>
      <c r="AP1039" s="2" t="n"/>
      <c r="AQ1039" s="2" t="n"/>
      <c r="AR1039" s="2" t="n"/>
      <c r="AS1039" s="2" t="n"/>
      <c r="AT1039" s="2" t="n"/>
      <c r="AU1039" s="2" t="n"/>
      <c r="AV1039" s="2" t="n"/>
      <c r="AW1039" s="2" t="n"/>
      <c r="AX1039" s="2" t="n"/>
      <c r="AY1039" s="2" t="n"/>
      <c r="AZ1039" s="2" t="n"/>
      <c r="BA1039" s="2" t="n"/>
      <c r="BB1039" s="2" t="n"/>
      <c r="BC1039" s="2" t="n"/>
      <c r="BD1039" s="2" t="n"/>
      <c r="BE1039" s="2" t="n"/>
      <c r="BF1039" s="2" t="n"/>
      <c r="BG1039" s="2" t="n"/>
      <c r="BH1039" s="2" t="n"/>
      <c r="BI1039" s="8" t="n"/>
      <c r="BJ1039" s="2" t="n"/>
      <c r="BK1039" s="2" t="n"/>
      <c r="BL1039" s="2" t="n"/>
      <c r="BM1039" s="2" t="n"/>
      <c r="BN1039" s="2" t="n"/>
      <c r="BO1039" s="2" t="n"/>
      <c r="BP1039" s="143" t="n"/>
      <c r="BV1039" s="144" t="n"/>
      <c r="DU1039" s="144" t="n"/>
      <c r="DV1039" s="7" t="n"/>
      <c r="DW1039" s="2" t="n"/>
      <c r="DX1039" s="2" t="n"/>
      <c r="DY1039" s="2" t="n"/>
      <c r="DZ1039" s="2" t="n"/>
      <c r="EA1039" s="2" t="n"/>
      <c r="EB1039" s="2" t="n"/>
      <c r="EC1039" s="2" t="n"/>
    </row>
    <row r="1040" ht="6.75" customHeight="1" s="118">
      <c r="A1040" s="2" t="n"/>
      <c r="B1040" s="2" t="n"/>
      <c r="C1040" s="2" t="n"/>
      <c r="D1040" s="2" t="n"/>
      <c r="E1040" s="143" t="n"/>
      <c r="K1040" s="144" t="n"/>
      <c r="L1040" s="143" t="n"/>
      <c r="AK1040" s="2" t="n"/>
      <c r="AL1040" s="2" t="n"/>
      <c r="AM1040" s="2" t="n"/>
      <c r="AN1040" s="2" t="n"/>
      <c r="AO1040" s="2" t="n"/>
      <c r="AP1040" s="2" t="n"/>
      <c r="AQ1040" s="2" t="n"/>
      <c r="AR1040" s="2" t="n"/>
      <c r="AS1040" s="2" t="n"/>
      <c r="AT1040" s="2" t="n"/>
      <c r="AU1040" s="2" t="n"/>
      <c r="AV1040" s="2" t="n"/>
      <c r="AW1040" s="2" t="n"/>
      <c r="AX1040" s="2" t="n"/>
      <c r="AY1040" s="2" t="n"/>
      <c r="AZ1040" s="2" t="n"/>
      <c r="BA1040" s="2" t="n"/>
      <c r="BB1040" s="2" t="n"/>
      <c r="BC1040" s="2" t="n"/>
      <c r="BD1040" s="2" t="n"/>
      <c r="BE1040" s="2" t="n"/>
      <c r="BF1040" s="2" t="n"/>
      <c r="BG1040" s="2" t="n"/>
      <c r="BH1040" s="2" t="n"/>
      <c r="BI1040" s="8" t="n"/>
      <c r="BJ1040" s="2" t="n"/>
      <c r="BK1040" s="2" t="n"/>
      <c r="BL1040" s="2" t="n"/>
      <c r="BM1040" s="2" t="n"/>
      <c r="BN1040" s="2" t="n"/>
      <c r="BO1040" s="2" t="n"/>
      <c r="BP1040" s="143" t="n"/>
      <c r="BV1040" s="144" t="n"/>
      <c r="DU1040" s="144" t="n"/>
      <c r="DV1040" s="7" t="n"/>
      <c r="DW1040" s="2" t="n"/>
      <c r="DX1040" s="2" t="n"/>
      <c r="DY1040" s="2" t="n"/>
      <c r="DZ1040" s="2" t="n"/>
      <c r="EA1040" s="2" t="n"/>
      <c r="EB1040" s="2" t="n"/>
      <c r="EC1040" s="2" t="n"/>
    </row>
    <row r="1041" ht="6.75" customHeight="1" s="118">
      <c r="A1041" s="2" t="n"/>
      <c r="B1041" s="2" t="n"/>
      <c r="C1041" s="2" t="n"/>
      <c r="D1041" s="2" t="n"/>
      <c r="E1041" s="143" t="n"/>
      <c r="K1041" s="144" t="n"/>
      <c r="L1041" s="173">
        <f>計算!$L$14</f>
        <v/>
      </c>
      <c r="BI1041" s="144" t="n"/>
      <c r="BJ1041" s="2" t="n"/>
      <c r="BK1041" s="2" t="n"/>
      <c r="BL1041" s="2" t="n"/>
      <c r="BM1041" s="2" t="n"/>
      <c r="BN1041" s="2" t="n"/>
      <c r="BO1041" s="2" t="n"/>
      <c r="BP1041" s="143" t="n"/>
      <c r="BV1041" s="144" t="n"/>
      <c r="DU1041" s="144" t="n"/>
      <c r="DV1041" s="7" t="n"/>
      <c r="DW1041" s="2" t="n"/>
      <c r="DX1041" s="2" t="n"/>
      <c r="DY1041" s="2" t="n"/>
      <c r="DZ1041" s="2" t="n"/>
      <c r="EA1041" s="2" t="n"/>
      <c r="EB1041" s="2" t="n"/>
      <c r="EC1041" s="2" t="n"/>
    </row>
    <row r="1042" ht="6.75" customHeight="1" s="118">
      <c r="A1042" s="2" t="n"/>
      <c r="B1042" s="2" t="n"/>
      <c r="C1042" s="2" t="n"/>
      <c r="D1042" s="2" t="n"/>
      <c r="E1042" s="146" t="n"/>
      <c r="F1042" s="147" t="n"/>
      <c r="G1042" s="147" t="n"/>
      <c r="H1042" s="147" t="n"/>
      <c r="I1042" s="147" t="n"/>
      <c r="J1042" s="147" t="n"/>
      <c r="K1042" s="148" t="n"/>
      <c r="L1042" s="147" t="n"/>
      <c r="M1042" s="147" t="n"/>
      <c r="N1042" s="147" t="n"/>
      <c r="O1042" s="147" t="n"/>
      <c r="P1042" s="147" t="n"/>
      <c r="Q1042" s="147" t="n"/>
      <c r="R1042" s="147" t="n"/>
      <c r="S1042" s="147" t="n"/>
      <c r="T1042" s="147" t="n"/>
      <c r="U1042" s="147" t="n"/>
      <c r="V1042" s="147" t="n"/>
      <c r="W1042" s="147" t="n"/>
      <c r="X1042" s="147" t="n"/>
      <c r="Y1042" s="147" t="n"/>
      <c r="Z1042" s="147" t="n"/>
      <c r="AA1042" s="147" t="n"/>
      <c r="AB1042" s="147" t="n"/>
      <c r="AC1042" s="147" t="n"/>
      <c r="AD1042" s="147" t="n"/>
      <c r="AE1042" s="147" t="n"/>
      <c r="AF1042" s="147" t="n"/>
      <c r="AG1042" s="147" t="n"/>
      <c r="AH1042" s="147" t="n"/>
      <c r="AI1042" s="147" t="n"/>
      <c r="AJ1042" s="147" t="n"/>
      <c r="AK1042" s="147" t="n"/>
      <c r="AL1042" s="147" t="n"/>
      <c r="AM1042" s="147" t="n"/>
      <c r="AN1042" s="147" t="n"/>
      <c r="AO1042" s="147" t="n"/>
      <c r="AP1042" s="147" t="n"/>
      <c r="AQ1042" s="147" t="n"/>
      <c r="AR1042" s="147" t="n"/>
      <c r="AS1042" s="147" t="n"/>
      <c r="AT1042" s="147" t="n"/>
      <c r="AU1042" s="147" t="n"/>
      <c r="AV1042" s="147" t="n"/>
      <c r="AW1042" s="147" t="n"/>
      <c r="AX1042" s="147" t="n"/>
      <c r="AY1042" s="147" t="n"/>
      <c r="AZ1042" s="147" t="n"/>
      <c r="BA1042" s="147" t="n"/>
      <c r="BB1042" s="147" t="n"/>
      <c r="BC1042" s="147" t="n"/>
      <c r="BD1042" s="147" t="n"/>
      <c r="BE1042" s="147" t="n"/>
      <c r="BF1042" s="147" t="n"/>
      <c r="BG1042" s="147" t="n"/>
      <c r="BH1042" s="147" t="n"/>
      <c r="BI1042" s="148" t="n"/>
      <c r="BJ1042" s="2" t="n"/>
      <c r="BK1042" s="2" t="n"/>
      <c r="BL1042" s="2" t="n"/>
      <c r="BM1042" s="2" t="n"/>
      <c r="BN1042" s="2" t="n"/>
      <c r="BO1042" s="2" t="n"/>
      <c r="BP1042" s="143" t="n"/>
      <c r="BV1042" s="144" t="n"/>
      <c r="DU1042" s="144" t="n"/>
      <c r="DV1042" s="7" t="n"/>
      <c r="DW1042" s="2" t="n"/>
      <c r="DX1042" s="2" t="n"/>
      <c r="DY1042" s="2" t="n"/>
      <c r="DZ1042" s="2" t="n"/>
      <c r="EA1042" s="2" t="n"/>
      <c r="EB1042" s="2" t="n"/>
      <c r="EC1042" s="2" t="n"/>
    </row>
    <row r="1043" ht="6.75" customHeight="1" s="118">
      <c r="A1043" s="2" t="n"/>
      <c r="B1043" s="2" t="n"/>
      <c r="C1043" s="2" t="n"/>
      <c r="D1043" s="2" t="n"/>
      <c r="E1043" s="2" t="n"/>
      <c r="F1043" s="2" t="n"/>
      <c r="G1043" s="2" t="n"/>
      <c r="H1043" s="2" t="n"/>
      <c r="I1043" s="2" t="n"/>
      <c r="J1043" s="2" t="n"/>
      <c r="K1043" s="2" t="n"/>
      <c r="L1043" s="2" t="n"/>
      <c r="M1043" s="2" t="n"/>
      <c r="N1043" s="2" t="n"/>
      <c r="O1043" s="2" t="n"/>
      <c r="P1043" s="2" t="n"/>
      <c r="Q1043" s="2" t="n"/>
      <c r="R1043" s="2" t="n"/>
      <c r="S1043" s="2" t="n"/>
      <c r="T1043" s="2" t="n"/>
      <c r="U1043" s="2" t="n"/>
      <c r="V1043" s="2" t="n"/>
      <c r="W1043" s="2" t="n"/>
      <c r="X1043" s="2" t="n"/>
      <c r="Y1043" s="2" t="n"/>
      <c r="Z1043" s="2" t="n"/>
      <c r="AA1043" s="2" t="n"/>
      <c r="AB1043" s="2" t="n"/>
      <c r="AC1043" s="2" t="n"/>
      <c r="AD1043" s="2" t="n"/>
      <c r="AE1043" s="2" t="n"/>
      <c r="AF1043" s="2" t="n"/>
      <c r="AG1043" s="2" t="n"/>
      <c r="AH1043" s="2" t="n"/>
      <c r="AI1043" s="2" t="n"/>
      <c r="AJ1043" s="2" t="n"/>
      <c r="AK1043" s="2" t="n"/>
      <c r="AL1043" s="2" t="n"/>
      <c r="AM1043" s="2" t="n"/>
      <c r="AN1043" s="2" t="n"/>
      <c r="AO1043" s="2" t="n"/>
      <c r="AP1043" s="2" t="n"/>
      <c r="AQ1043" s="2" t="n"/>
      <c r="AR1043" s="2" t="n"/>
      <c r="AS1043" s="2" t="n"/>
      <c r="AT1043" s="2" t="n"/>
      <c r="AU1043" s="2" t="n"/>
      <c r="AV1043" s="2" t="n"/>
      <c r="AW1043" s="2" t="n"/>
      <c r="AX1043" s="2" t="n"/>
      <c r="AY1043" s="2" t="n"/>
      <c r="AZ1043" s="2" t="n"/>
      <c r="BA1043" s="2" t="n"/>
      <c r="BB1043" s="2" t="n"/>
      <c r="BC1043" s="2" t="n"/>
      <c r="BD1043" s="2" t="n"/>
      <c r="BE1043" s="2" t="n"/>
      <c r="BF1043" s="2" t="n"/>
      <c r="BG1043" s="2" t="n"/>
      <c r="BH1043" s="2" t="n"/>
      <c r="BI1043" s="2" t="n"/>
      <c r="BJ1043" s="2" t="n"/>
      <c r="BK1043" s="2" t="n"/>
      <c r="BL1043" s="2" t="n"/>
      <c r="BM1043" s="2" t="n"/>
      <c r="BN1043" s="2" t="n"/>
      <c r="BO1043" s="2" t="n"/>
      <c r="BP1043" s="143" t="n"/>
      <c r="BV1043" s="144" t="n"/>
      <c r="DU1043" s="144" t="n"/>
      <c r="DV1043" s="7" t="n"/>
      <c r="DW1043" s="2" t="n"/>
      <c r="DX1043" s="2" t="n"/>
      <c r="DY1043" s="2" t="n"/>
      <c r="DZ1043" s="2" t="n"/>
      <c r="EA1043" s="2" t="n"/>
      <c r="EB1043" s="2" t="n"/>
      <c r="EC1043" s="2" t="n"/>
    </row>
    <row r="1044" ht="6.75" customHeight="1" s="118">
      <c r="A1044" s="2" t="n"/>
      <c r="B1044" s="2" t="n"/>
      <c r="C1044" s="2" t="n"/>
      <c r="D1044" s="2" t="n"/>
      <c r="E1044" s="2" t="n"/>
      <c r="F1044" s="2" t="n"/>
      <c r="G1044" s="2" t="n"/>
      <c r="H1044" s="2" t="n"/>
      <c r="I1044" s="2" t="n"/>
      <c r="J1044" s="2" t="n"/>
      <c r="K1044" s="2" t="n"/>
      <c r="L1044" s="2" t="n"/>
      <c r="M1044" s="2" t="n"/>
      <c r="N1044" s="2" t="n"/>
      <c r="O1044" s="2" t="n"/>
      <c r="P1044" s="2" t="n"/>
      <c r="Q1044" s="2" t="n"/>
      <c r="R1044" s="113" t="inlineStr">
        <is>
          <t>（連絡先欄は現住所以外に連絡を希望する場合のみ記入すること）</t>
        </is>
      </c>
      <c r="BJ1044" s="2" t="n"/>
      <c r="BK1044" s="2" t="n"/>
      <c r="BL1044" s="2" t="n"/>
      <c r="BM1044" s="2" t="n"/>
      <c r="BN1044" s="2" t="n"/>
      <c r="BO1044" s="2" t="n"/>
      <c r="BP1044" s="143" t="n"/>
      <c r="BV1044" s="144" t="n"/>
      <c r="DU1044" s="144" t="n"/>
      <c r="DV1044" s="7" t="n"/>
      <c r="DW1044" s="2" t="n"/>
      <c r="DX1044" s="2" t="n"/>
      <c r="DY1044" s="2" t="n"/>
      <c r="DZ1044" s="2" t="n"/>
      <c r="EA1044" s="2" t="n"/>
      <c r="EB1044" s="2" t="n"/>
      <c r="EC1044" s="2" t="n"/>
    </row>
    <row r="1045" ht="6.75" customHeight="1" s="118">
      <c r="A1045" s="2" t="n"/>
      <c r="B1045" s="2" t="n"/>
      <c r="C1045" s="2" t="n"/>
      <c r="D1045" s="2" t="n"/>
      <c r="E1045" s="2" t="n"/>
      <c r="F1045" s="2" t="n"/>
      <c r="G1045" s="2" t="n"/>
      <c r="H1045" s="2" t="n"/>
      <c r="I1045" s="2" t="n"/>
      <c r="J1045" s="2" t="n"/>
      <c r="K1045" s="2" t="n"/>
      <c r="L1045" s="2" t="n"/>
      <c r="M1045" s="2" t="n"/>
      <c r="N1045" s="2" t="n"/>
      <c r="O1045" s="2" t="n"/>
      <c r="P1045" s="2" t="n"/>
      <c r="Q1045" s="2" t="n"/>
      <c r="BJ1045" s="2" t="n"/>
      <c r="BK1045" s="2" t="n"/>
      <c r="BL1045" s="2" t="n"/>
      <c r="BM1045" s="2" t="n"/>
      <c r="BN1045" s="2" t="n"/>
      <c r="BO1045" s="2" t="n"/>
      <c r="BP1045" s="143" t="n"/>
      <c r="BV1045" s="144" t="n"/>
      <c r="DU1045" s="144" t="n"/>
      <c r="DV1045" s="7" t="n"/>
      <c r="DW1045" s="2" t="n"/>
      <c r="DX1045" s="2" t="n"/>
      <c r="DY1045" s="2" t="n"/>
      <c r="DZ1045" s="2" t="n"/>
      <c r="EA1045" s="2" t="n"/>
      <c r="EB1045" s="2" t="n"/>
      <c r="EC1045" s="2" t="n"/>
    </row>
    <row r="1046" ht="6.75" customHeight="1" s="118">
      <c r="A1046" s="2" t="n"/>
      <c r="B1046" s="2" t="n"/>
      <c r="C1046" s="2" t="n"/>
      <c r="D1046" s="2" t="n"/>
      <c r="E1046" s="2" t="n"/>
      <c r="F1046" s="2" t="n"/>
      <c r="G1046" s="2" t="n"/>
      <c r="H1046" s="2" t="n"/>
      <c r="I1046" s="2" t="n"/>
      <c r="J1046" s="2" t="n"/>
      <c r="K1046" s="2" t="n"/>
      <c r="L1046" s="2" t="n"/>
      <c r="M1046" s="2" t="n"/>
      <c r="N1046" s="2" t="n"/>
      <c r="O1046" s="2" t="n"/>
      <c r="P1046" s="2" t="n"/>
      <c r="Q1046" s="2" t="n"/>
      <c r="BJ1046" s="2" t="n"/>
      <c r="BK1046" s="2" t="n"/>
      <c r="BL1046" s="2" t="n"/>
      <c r="BM1046" s="2" t="n"/>
      <c r="BN1046" s="2" t="n"/>
      <c r="BO1046" s="2" t="n"/>
      <c r="BP1046" s="143" t="n"/>
      <c r="BV1046" s="144" t="n"/>
      <c r="DU1046" s="144" t="n"/>
      <c r="DV1046" s="7" t="n"/>
      <c r="DW1046" s="2" t="n"/>
      <c r="DX1046" s="2" t="n"/>
      <c r="DY1046" s="2" t="n"/>
      <c r="DZ1046" s="2" t="n"/>
      <c r="EA1046" s="2" t="n"/>
      <c r="EB1046" s="2" t="n"/>
      <c r="EC1046" s="2" t="n"/>
    </row>
    <row r="1047" ht="6.75" customHeight="1" s="118">
      <c r="A1047" s="2" t="n"/>
      <c r="B1047" s="2" t="n"/>
      <c r="C1047" s="2" t="n"/>
      <c r="D1047" s="2" t="n"/>
      <c r="E1047" s="2" t="n"/>
      <c r="F1047" s="2" t="n"/>
      <c r="G1047" s="2" t="n"/>
      <c r="H1047" s="2" t="n"/>
      <c r="I1047" s="2" t="n"/>
      <c r="J1047" s="2" t="n"/>
      <c r="K1047" s="2" t="n"/>
      <c r="L1047" s="2" t="n"/>
      <c r="M1047" s="2" t="n"/>
      <c r="N1047" s="2" t="n"/>
      <c r="O1047" s="2" t="n"/>
      <c r="P1047" s="2" t="n"/>
      <c r="Q1047" s="2" t="n"/>
      <c r="R1047" s="2" t="n"/>
      <c r="S1047" s="2" t="n"/>
      <c r="T1047" s="2" t="n"/>
      <c r="U1047" s="2" t="n"/>
      <c r="V1047" s="2" t="n"/>
      <c r="W1047" s="2" t="n"/>
      <c r="X1047" s="2" t="n"/>
      <c r="Y1047" s="2" t="n"/>
      <c r="Z1047" s="2" t="n"/>
      <c r="AA1047" s="2" t="n"/>
      <c r="AB1047" s="2" t="n"/>
      <c r="AC1047" s="2" t="n"/>
      <c r="AD1047" s="2" t="n"/>
      <c r="AE1047" s="2" t="n"/>
      <c r="AF1047" s="2" t="n"/>
      <c r="AG1047" s="2" t="n"/>
      <c r="AH1047" s="2" t="n"/>
      <c r="AI1047" s="2" t="n"/>
      <c r="AJ1047" s="2" t="n"/>
      <c r="AK1047" s="2" t="n"/>
      <c r="AL1047" s="2" t="n"/>
      <c r="AM1047" s="2" t="n"/>
      <c r="AN1047" s="2" t="n"/>
      <c r="AO1047" s="2" t="n"/>
      <c r="AP1047" s="2" t="n"/>
      <c r="AQ1047" s="2" t="n"/>
      <c r="AR1047" s="2" t="n"/>
      <c r="AS1047" s="2" t="n"/>
      <c r="AT1047" s="2" t="n"/>
      <c r="AU1047" s="2" t="n"/>
      <c r="AV1047" s="2" t="n"/>
      <c r="AW1047" s="2" t="n"/>
      <c r="AX1047" s="2" t="n"/>
      <c r="AY1047" s="2" t="n"/>
      <c r="AZ1047" s="2" t="n"/>
      <c r="BA1047" s="2" t="n"/>
      <c r="BB1047" s="2" t="n"/>
      <c r="BC1047" s="2" t="n"/>
      <c r="BD1047" s="2" t="n"/>
      <c r="BE1047" s="2" t="n"/>
      <c r="BF1047" s="2" t="n"/>
      <c r="BG1047" s="2" t="n"/>
      <c r="BH1047" s="2" t="n"/>
      <c r="BI1047" s="2" t="n"/>
      <c r="BJ1047" s="2" t="n"/>
      <c r="BK1047" s="2" t="n"/>
      <c r="BL1047" s="2" t="n"/>
      <c r="BM1047" s="2" t="n"/>
      <c r="BN1047" s="2" t="n"/>
      <c r="BO1047" s="2" t="n"/>
      <c r="BP1047" s="143" t="n"/>
      <c r="BV1047" s="144" t="n"/>
      <c r="DU1047" s="144" t="n"/>
      <c r="DV1047" s="7" t="n"/>
      <c r="DW1047" s="2" t="n"/>
      <c r="DX1047" s="2" t="n"/>
      <c r="DY1047" s="2" t="n"/>
      <c r="DZ1047" s="2" t="n"/>
      <c r="EA1047" s="2" t="n"/>
      <c r="EB1047" s="2" t="n"/>
      <c r="EC1047" s="2" t="n"/>
    </row>
    <row r="1048" ht="6.75" customHeight="1" s="118">
      <c r="A1048" s="2" t="n"/>
      <c r="B1048" s="2" t="n"/>
      <c r="C1048" s="2" t="n"/>
      <c r="D1048" s="2" t="n"/>
      <c r="E1048" s="2" t="n"/>
      <c r="F1048" s="2" t="n"/>
      <c r="G1048" s="2" t="n"/>
      <c r="H1048" s="2" t="n"/>
      <c r="I1048" s="2" t="n"/>
      <c r="J1048" s="2" t="n"/>
      <c r="K1048" s="2" t="n"/>
      <c r="L1048" s="2" t="n"/>
      <c r="M1048" s="2" t="n"/>
      <c r="N1048" s="2" t="n"/>
      <c r="O1048" s="2" t="n"/>
      <c r="P1048" s="2" t="n"/>
      <c r="Q1048" s="2" t="n"/>
      <c r="R1048" s="2" t="n"/>
      <c r="S1048" s="2" t="n"/>
      <c r="T1048" s="2" t="n"/>
      <c r="U1048" s="2" t="n"/>
      <c r="V1048" s="2" t="n"/>
      <c r="W1048" s="2" t="n"/>
      <c r="X1048" s="2" t="n"/>
      <c r="Y1048" s="2" t="n"/>
      <c r="Z1048" s="2" t="n"/>
      <c r="AA1048" s="2" t="n"/>
      <c r="AB1048" s="2" t="n"/>
      <c r="AC1048" s="2" t="n"/>
      <c r="AD1048" s="2" t="n"/>
      <c r="AE1048" s="2" t="n"/>
      <c r="AF1048" s="2" t="n"/>
      <c r="AG1048" s="2" t="n"/>
      <c r="AH1048" s="2" t="n"/>
      <c r="AI1048" s="2" t="n"/>
      <c r="AJ1048" s="2" t="n"/>
      <c r="AK1048" s="2" t="n"/>
      <c r="AL1048" s="2" t="n"/>
      <c r="AM1048" s="2" t="n"/>
      <c r="AN1048" s="2" t="n"/>
      <c r="AO1048" s="2" t="n"/>
      <c r="AP1048" s="2" t="n"/>
      <c r="AQ1048" s="2" t="n"/>
      <c r="AR1048" s="2" t="n"/>
      <c r="AS1048" s="2" t="n"/>
      <c r="AT1048" s="2" t="n"/>
      <c r="AU1048" s="2" t="n"/>
      <c r="AV1048" s="2" t="n"/>
      <c r="AW1048" s="2" t="n"/>
      <c r="AX1048" s="2" t="n"/>
      <c r="AY1048" s="2" t="n"/>
      <c r="AZ1048" s="2" t="n"/>
      <c r="BA1048" s="2" t="n"/>
      <c r="BB1048" s="2" t="n"/>
      <c r="BC1048" s="2" t="n"/>
      <c r="BD1048" s="2" t="n"/>
      <c r="BE1048" s="2" t="n"/>
      <c r="BF1048" s="2" t="n"/>
      <c r="BG1048" s="2" t="n"/>
      <c r="BH1048" s="2" t="n"/>
      <c r="BI1048" s="2" t="n"/>
      <c r="BJ1048" s="2" t="n"/>
      <c r="BK1048" s="2" t="n"/>
      <c r="BL1048" s="2" t="n"/>
      <c r="BM1048" s="2" t="n"/>
      <c r="BN1048" s="2" t="n"/>
      <c r="BO1048" s="2" t="n"/>
      <c r="BP1048" s="174" t="n"/>
      <c r="BQ1048" s="140" t="n"/>
      <c r="BR1048" s="175" t="n"/>
      <c r="BS1048" s="140" t="n"/>
      <c r="BT1048" s="140" t="n"/>
      <c r="BU1048" s="28" t="n"/>
      <c r="BV1048" s="29" t="n"/>
      <c r="BW1048" s="176">
        <f>計算!$Z$14</f>
        <v/>
      </c>
      <c r="BX1048" s="140" t="n"/>
      <c r="BY1048" s="140" t="n"/>
      <c r="BZ1048" s="140" t="n"/>
      <c r="CA1048" s="140" t="n"/>
      <c r="CB1048" s="140" t="n"/>
      <c r="CC1048" s="140" t="n"/>
      <c r="CD1048" s="140" t="n"/>
      <c r="CE1048" s="140" t="n"/>
      <c r="CF1048" s="140" t="n"/>
      <c r="CG1048" s="140" t="n"/>
      <c r="CH1048" s="140" t="n"/>
      <c r="CI1048" s="140" t="n"/>
      <c r="CJ1048" s="140" t="n"/>
      <c r="CK1048" s="140" t="n"/>
      <c r="CL1048" s="140" t="n"/>
      <c r="CM1048" s="140" t="n"/>
      <c r="CN1048" s="140" t="n"/>
      <c r="CO1048" s="140" t="n"/>
      <c r="CP1048" s="140" t="n"/>
      <c r="CQ1048" s="140" t="n"/>
      <c r="CR1048" s="140" t="n"/>
      <c r="CS1048" s="140" t="n"/>
      <c r="CT1048" s="140" t="n"/>
      <c r="CU1048" s="140" t="n"/>
      <c r="CV1048" s="140" t="n"/>
      <c r="CW1048" s="140" t="n"/>
      <c r="CX1048" s="140" t="n"/>
      <c r="CY1048" s="140" t="n"/>
      <c r="CZ1048" s="140" t="n"/>
      <c r="DA1048" s="140" t="n"/>
      <c r="DB1048" s="140" t="n"/>
      <c r="DC1048" s="140" t="n"/>
      <c r="DD1048" s="140" t="n"/>
      <c r="DE1048" s="140" t="n"/>
      <c r="DF1048" s="140" t="n"/>
      <c r="DG1048" s="140" t="n"/>
      <c r="DH1048" s="140" t="n"/>
      <c r="DI1048" s="140" t="n"/>
      <c r="DJ1048" s="140" t="n"/>
      <c r="DK1048" s="140" t="n"/>
      <c r="DL1048" s="140" t="n"/>
      <c r="DM1048" s="140" t="n"/>
      <c r="DN1048" s="140" t="n"/>
      <c r="DO1048" s="140" t="n"/>
      <c r="DP1048" s="140" t="n"/>
      <c r="DQ1048" s="140" t="n"/>
      <c r="DR1048" s="140" t="n"/>
      <c r="DS1048" s="140" t="n"/>
      <c r="DT1048" s="140" t="n"/>
      <c r="DU1048" s="141" t="n"/>
      <c r="DV1048" s="7" t="n"/>
      <c r="DW1048" s="2" t="n"/>
      <c r="DX1048" s="2" t="n"/>
      <c r="DY1048" s="2" t="n"/>
      <c r="DZ1048" s="2" t="n"/>
      <c r="EA1048" s="2" t="n"/>
      <c r="EB1048" s="2" t="n"/>
      <c r="EC1048" s="2" t="n"/>
    </row>
    <row r="1049" ht="6.75" customHeight="1" s="118">
      <c r="A1049" s="2" t="n"/>
      <c r="B1049" s="2" t="n"/>
      <c r="C1049" s="2" t="n"/>
      <c r="D1049" s="2" t="n"/>
      <c r="E1049" s="2" t="n"/>
      <c r="F1049" s="2" t="n"/>
      <c r="G1049" s="2" t="n"/>
      <c r="H1049" s="2" t="n"/>
      <c r="I1049" s="2" t="n"/>
      <c r="J1049" s="2" t="n"/>
      <c r="K1049" s="2" t="n"/>
      <c r="L1049" s="2" t="n"/>
      <c r="M1049" s="2" t="n"/>
      <c r="N1049" s="2" t="n"/>
      <c r="O1049" s="2" t="n"/>
      <c r="P1049" s="2" t="n"/>
      <c r="Q1049" s="2" t="n"/>
      <c r="R1049" s="2" t="n"/>
      <c r="S1049" s="2" t="n"/>
      <c r="T1049" s="2" t="n"/>
      <c r="U1049" s="2" t="n"/>
      <c r="V1049" s="2" t="n"/>
      <c r="W1049" s="2" t="n"/>
      <c r="X1049" s="2" t="n"/>
      <c r="Y1049" s="2" t="n"/>
      <c r="Z1049" s="2" t="n"/>
      <c r="AA1049" s="2" t="n"/>
      <c r="AB1049" s="2" t="n"/>
      <c r="AC1049" s="2" t="n"/>
      <c r="AD1049" s="2" t="n"/>
      <c r="AE1049" s="2" t="n"/>
      <c r="AF1049" s="2" t="n"/>
      <c r="AG1049" s="2" t="n"/>
      <c r="AH1049" s="2" t="n"/>
      <c r="AI1049" s="2" t="n"/>
      <c r="AJ1049" s="2" t="n"/>
      <c r="AK1049" s="2" t="n"/>
      <c r="AL1049" s="2" t="n"/>
      <c r="AM1049" s="2" t="n"/>
      <c r="AN1049" s="2" t="n"/>
      <c r="AO1049" s="2" t="n"/>
      <c r="AP1049" s="2" t="n"/>
      <c r="AQ1049" s="2" t="n"/>
      <c r="AR1049" s="2" t="n"/>
      <c r="AS1049" s="2" t="n"/>
      <c r="AT1049" s="2" t="n"/>
      <c r="AU1049" s="2" t="n"/>
      <c r="AV1049" s="2" t="n"/>
      <c r="AW1049" s="2" t="n"/>
      <c r="AX1049" s="2" t="n"/>
      <c r="AY1049" s="2" t="n"/>
      <c r="AZ1049" s="2" t="n"/>
      <c r="BA1049" s="2" t="n"/>
      <c r="BB1049" s="2" t="n"/>
      <c r="BC1049" s="2" t="n"/>
      <c r="BD1049" s="2" t="n"/>
      <c r="BE1049" s="2" t="n"/>
      <c r="BF1049" s="2" t="n"/>
      <c r="BG1049" s="2" t="n"/>
      <c r="BH1049" s="2" t="n"/>
      <c r="BI1049" s="2" t="n"/>
      <c r="BJ1049" s="2" t="n"/>
      <c r="BK1049" s="2" t="n"/>
      <c r="BL1049" s="2" t="n"/>
      <c r="BM1049" s="2" t="n"/>
      <c r="BN1049" s="2" t="n"/>
      <c r="BO1049" s="2" t="n"/>
      <c r="BP1049" s="143" t="n"/>
      <c r="BU1049" s="31" t="n"/>
      <c r="BV1049" s="32" t="n"/>
      <c r="DU1049" s="144" t="n"/>
      <c r="DV1049" s="7" t="n"/>
      <c r="DW1049" s="2" t="n"/>
      <c r="DX1049" s="2" t="n"/>
      <c r="DY1049" s="2" t="n"/>
      <c r="DZ1049" s="2" t="n"/>
      <c r="EA1049" s="2" t="n"/>
      <c r="EB1049" s="2" t="n"/>
      <c r="EC1049" s="2" t="n"/>
    </row>
    <row r="1050" ht="6.75" customHeight="1" s="118">
      <c r="A1050" s="2" t="n"/>
      <c r="B1050" s="2" t="n"/>
      <c r="C1050" s="2" t="n"/>
      <c r="D1050" s="2" t="n"/>
      <c r="E1050" s="2" t="n"/>
      <c r="F1050" s="2" t="n"/>
      <c r="G1050" s="2" t="n"/>
      <c r="H1050" s="2" t="n"/>
      <c r="I1050" s="2" t="n"/>
      <c r="J1050" s="2" t="n"/>
      <c r="K1050" s="2" t="n"/>
      <c r="L1050" s="2" t="n"/>
      <c r="M1050" s="2" t="n"/>
      <c r="N1050" s="2" t="n"/>
      <c r="O1050" s="2" t="n"/>
      <c r="P1050" s="2" t="n"/>
      <c r="Q1050" s="2" t="n"/>
      <c r="R1050" s="2" t="n"/>
      <c r="S1050" s="2" t="n"/>
      <c r="T1050" s="2" t="n"/>
      <c r="U1050" s="2" t="n"/>
      <c r="V1050" s="2" t="n"/>
      <c r="W1050" s="2" t="n"/>
      <c r="X1050" s="2" t="n"/>
      <c r="Y1050" s="2" t="n"/>
      <c r="Z1050" s="2" t="n"/>
      <c r="AA1050" s="2" t="n"/>
      <c r="AB1050" s="2" t="n"/>
      <c r="AC1050" s="2" t="n"/>
      <c r="AD1050" s="2" t="n"/>
      <c r="AE1050" s="2" t="n"/>
      <c r="AF1050" s="2" t="n"/>
      <c r="AG1050" s="2" t="n"/>
      <c r="AH1050" s="2" t="n"/>
      <c r="AI1050" s="2" t="n"/>
      <c r="AJ1050" s="2" t="n"/>
      <c r="AK1050" s="2" t="n"/>
      <c r="AL1050" s="2" t="n"/>
      <c r="AM1050" s="2" t="n"/>
      <c r="AN1050" s="2" t="n"/>
      <c r="AO1050" s="2" t="n"/>
      <c r="AP1050" s="2" t="n"/>
      <c r="AQ1050" s="2" t="n"/>
      <c r="AR1050" s="2" t="n"/>
      <c r="AS1050" s="2" t="n"/>
      <c r="AT1050" s="2" t="n"/>
      <c r="AU1050" s="2" t="n"/>
      <c r="AV1050" s="2" t="n"/>
      <c r="AW1050" s="2" t="n"/>
      <c r="AX1050" s="2" t="n"/>
      <c r="AY1050" s="2" t="n"/>
      <c r="AZ1050" s="2" t="n"/>
      <c r="BA1050" s="2" t="n"/>
      <c r="BB1050" s="2" t="n"/>
      <c r="BC1050" s="2" t="n"/>
      <c r="BD1050" s="2" t="n"/>
      <c r="BE1050" s="2" t="n"/>
      <c r="BF1050" s="2" t="n"/>
      <c r="BG1050" s="2" t="n"/>
      <c r="BH1050" s="2" t="n"/>
      <c r="BI1050" s="2" t="n"/>
      <c r="BJ1050" s="2" t="n"/>
      <c r="BK1050" s="2" t="n"/>
      <c r="BL1050" s="2" t="n"/>
      <c r="BM1050" s="2" t="n"/>
      <c r="BN1050" s="2" t="n"/>
      <c r="BO1050" s="2" t="n"/>
      <c r="BP1050" s="143" t="n"/>
      <c r="BU1050" s="72" t="n"/>
      <c r="BV1050" s="144" t="n"/>
      <c r="DU1050" s="144" t="n"/>
      <c r="DV1050" s="7" t="n"/>
      <c r="DW1050" s="2" t="n"/>
      <c r="DX1050" s="2" t="n"/>
      <c r="DY1050" s="2" t="n"/>
      <c r="DZ1050" s="2" t="n"/>
      <c r="EA1050" s="2" t="n"/>
      <c r="EB1050" s="2" t="n"/>
      <c r="EC1050" s="2" t="n"/>
    </row>
    <row r="1051" ht="6.75" customHeight="1" s="118">
      <c r="A1051" s="2" t="n"/>
      <c r="B1051" s="2" t="n"/>
      <c r="C1051" s="2" t="n"/>
      <c r="D1051" s="2" t="n"/>
      <c r="E1051" s="2" t="n"/>
      <c r="F1051" s="2" t="n"/>
      <c r="G1051" s="2" t="n"/>
      <c r="H1051" s="2" t="n"/>
      <c r="I1051" s="2" t="n"/>
      <c r="J1051" s="2" t="n"/>
      <c r="K1051" s="2" t="n"/>
      <c r="L1051" s="2" t="n"/>
      <c r="M1051" s="2" t="n"/>
      <c r="N1051" s="2" t="n"/>
      <c r="O1051" s="2" t="n"/>
      <c r="P1051" s="2" t="n"/>
      <c r="Q1051" s="2" t="n"/>
      <c r="R1051" s="2" t="n"/>
      <c r="S1051" s="2" t="n"/>
      <c r="T1051" s="2" t="n"/>
      <c r="U1051" s="2" t="n"/>
      <c r="V1051" s="2" t="n"/>
      <c r="W1051" s="2" t="n"/>
      <c r="X1051" s="2" t="n"/>
      <c r="Y1051" s="2" t="n"/>
      <c r="Z1051" s="2" t="n"/>
      <c r="AA1051" s="2" t="n"/>
      <c r="AB1051" s="2" t="n"/>
      <c r="AC1051" s="2" t="n"/>
      <c r="AD1051" s="2" t="n"/>
      <c r="AE1051" s="2" t="n"/>
      <c r="AF1051" s="2" t="n"/>
      <c r="AG1051" s="2" t="n"/>
      <c r="AH1051" s="2" t="n"/>
      <c r="AI1051" s="2" t="n"/>
      <c r="AJ1051" s="2" t="n"/>
      <c r="AK1051" s="2" t="n"/>
      <c r="AL1051" s="2" t="n"/>
      <c r="AM1051" s="2" t="n"/>
      <c r="AN1051" s="2" t="n"/>
      <c r="AO1051" s="2" t="n"/>
      <c r="AP1051" s="2" t="n"/>
      <c r="AQ1051" s="2" t="n"/>
      <c r="AR1051" s="2" t="n"/>
      <c r="AS1051" s="2" t="n"/>
      <c r="AT1051" s="2" t="n"/>
      <c r="AU1051" s="2" t="n"/>
      <c r="AV1051" s="2" t="n"/>
      <c r="AW1051" s="2" t="n"/>
      <c r="AX1051" s="2" t="n"/>
      <c r="AY1051" s="2" t="n"/>
      <c r="AZ1051" s="2" t="n"/>
      <c r="BA1051" s="2" t="n"/>
      <c r="BB1051" s="2" t="n"/>
      <c r="BC1051" s="2" t="n"/>
      <c r="BD1051" s="2" t="n"/>
      <c r="BE1051" s="2" t="n"/>
      <c r="BF1051" s="2" t="n"/>
      <c r="BG1051" s="2" t="n"/>
      <c r="BH1051" s="2" t="n"/>
      <c r="BI1051" s="2" t="n"/>
      <c r="BJ1051" s="2" t="n"/>
      <c r="BK1051" s="2" t="n"/>
      <c r="BL1051" s="2" t="n"/>
      <c r="BM1051" s="2" t="n"/>
      <c r="BN1051" s="2" t="n"/>
      <c r="BO1051" s="2" t="n"/>
      <c r="BP1051" s="143" t="n"/>
      <c r="BV1051" s="144" t="n"/>
      <c r="DU1051" s="144" t="n"/>
      <c r="DV1051" s="7" t="n"/>
      <c r="DW1051" s="2" t="n"/>
      <c r="DX1051" s="2" t="n"/>
      <c r="DY1051" s="2" t="n"/>
      <c r="DZ1051" s="2" t="n"/>
      <c r="EA1051" s="2" t="n"/>
      <c r="EB1051" s="2" t="n"/>
      <c r="EC1051" s="2" t="n"/>
    </row>
    <row r="1052" ht="6.75" customHeight="1" s="118">
      <c r="A1052" s="2" t="n"/>
      <c r="B1052" s="2" t="n"/>
      <c r="C1052" s="2" t="n"/>
      <c r="D1052" s="2" t="n"/>
      <c r="E1052" s="2" t="n"/>
      <c r="F1052" s="2" t="n"/>
      <c r="G1052" s="2" t="n"/>
      <c r="H1052" s="2" t="n"/>
      <c r="I1052" s="2" t="n"/>
      <c r="J1052" s="2" t="n"/>
      <c r="K1052" s="2" t="n"/>
      <c r="L1052" s="2" t="n"/>
      <c r="M1052" s="2" t="n"/>
      <c r="N1052" s="2" t="n"/>
      <c r="O1052" s="2" t="n"/>
      <c r="P1052" s="2" t="n"/>
      <c r="Q1052" s="2" t="n"/>
      <c r="R1052" s="2" t="n"/>
      <c r="S1052" s="2" t="n"/>
      <c r="T1052" s="2" t="n"/>
      <c r="U1052" s="2" t="n"/>
      <c r="V1052" s="2" t="n"/>
      <c r="W1052" s="2" t="n"/>
      <c r="X1052" s="2" t="n"/>
      <c r="Y1052" s="2" t="n"/>
      <c r="Z1052" s="2" t="n"/>
      <c r="AA1052" s="2" t="n"/>
      <c r="AB1052" s="2" t="n"/>
      <c r="AC1052" s="2" t="n"/>
      <c r="AD1052" s="2" t="n"/>
      <c r="AE1052" s="2" t="n"/>
      <c r="AF1052" s="2" t="n"/>
      <c r="AG1052" s="2" t="n"/>
      <c r="AH1052" s="2" t="n"/>
      <c r="AI1052" s="2" t="n"/>
      <c r="AJ1052" s="2" t="n"/>
      <c r="AK1052" s="2" t="n"/>
      <c r="AL1052" s="2" t="n"/>
      <c r="AM1052" s="2" t="n"/>
      <c r="AN1052" s="2" t="n"/>
      <c r="AO1052" s="2" t="n"/>
      <c r="AP1052" s="2" t="n"/>
      <c r="AQ1052" s="2" t="n"/>
      <c r="AR1052" s="2" t="n"/>
      <c r="AS1052" s="2" t="n"/>
      <c r="AT1052" s="2" t="n"/>
      <c r="AU1052" s="2" t="n"/>
      <c r="AV1052" s="2" t="n"/>
      <c r="AW1052" s="2" t="n"/>
      <c r="AX1052" s="2" t="n"/>
      <c r="AY1052" s="2" t="n"/>
      <c r="AZ1052" s="2" t="n"/>
      <c r="BA1052" s="2" t="n"/>
      <c r="BB1052" s="2" t="n"/>
      <c r="BC1052" s="2" t="n"/>
      <c r="BD1052" s="2" t="n"/>
      <c r="BE1052" s="2" t="n"/>
      <c r="BF1052" s="2" t="n"/>
      <c r="BG1052" s="2" t="n"/>
      <c r="BH1052" s="2" t="n"/>
      <c r="BI1052" s="2" t="n"/>
      <c r="BJ1052" s="2" t="n"/>
      <c r="BK1052" s="2" t="n"/>
      <c r="BL1052" s="2" t="n"/>
      <c r="BM1052" s="2" t="n"/>
      <c r="BN1052" s="2" t="n"/>
      <c r="BO1052" s="2" t="n"/>
      <c r="BP1052" s="143" t="n"/>
      <c r="BV1052" s="144" t="n"/>
      <c r="DU1052" s="144" t="n"/>
      <c r="DV1052" s="7" t="n"/>
      <c r="DW1052" s="2" t="n"/>
      <c r="DX1052" s="2" t="n"/>
      <c r="DY1052" s="2" t="n"/>
      <c r="DZ1052" s="2" t="n"/>
      <c r="EA1052" s="2" t="n"/>
      <c r="EB1052" s="2" t="n"/>
      <c r="EC1052" s="2" t="n"/>
    </row>
    <row r="1053" ht="8.25" customHeight="1" s="118">
      <c r="A1053" s="2" t="n"/>
      <c r="B1053" s="2" t="n"/>
      <c r="C1053" s="2" t="n"/>
      <c r="D1053" s="2" t="n"/>
      <c r="E1053" s="2" t="n"/>
      <c r="F1053" s="2" t="n"/>
      <c r="G1053" s="2" t="n"/>
      <c r="H1053" s="2" t="n"/>
      <c r="I1053" s="2" t="n"/>
      <c r="J1053" s="2" t="n"/>
      <c r="K1053" s="2" t="n"/>
      <c r="L1053" s="2" t="n"/>
      <c r="M1053" s="2" t="n"/>
      <c r="N1053" s="2" t="n"/>
      <c r="O1053" s="2" t="n"/>
      <c r="P1053" s="2" t="n"/>
      <c r="Q1053" s="2" t="n"/>
      <c r="R1053" s="2" t="n"/>
      <c r="S1053" s="2" t="n"/>
      <c r="T1053" s="2" t="n"/>
      <c r="U1053" s="2" t="n"/>
      <c r="V1053" s="2" t="n"/>
      <c r="W1053" s="2" t="n"/>
      <c r="X1053" s="2" t="n"/>
      <c r="Y1053" s="2" t="n"/>
      <c r="Z1053" s="2" t="n"/>
      <c r="AA1053" s="2" t="n"/>
      <c r="AB1053" s="2" t="n"/>
      <c r="AC1053" s="2" t="n"/>
      <c r="AD1053" s="2" t="n"/>
      <c r="AE1053" s="2" t="n"/>
      <c r="AF1053" s="2" t="n"/>
      <c r="AG1053" s="2" t="n"/>
      <c r="AH1053" s="2" t="n"/>
      <c r="AI1053" s="2" t="n"/>
      <c r="AJ1053" s="2" t="n"/>
      <c r="AK1053" s="2" t="n"/>
      <c r="AL1053" s="2" t="n"/>
      <c r="AM1053" s="2" t="n"/>
      <c r="AN1053" s="2" t="n"/>
      <c r="AO1053" s="2" t="n"/>
      <c r="AP1053" s="2" t="n"/>
      <c r="AQ1053" s="2" t="n"/>
      <c r="AR1053" s="2" t="n"/>
      <c r="AS1053" s="2" t="n"/>
      <c r="AT1053" s="2" t="n"/>
      <c r="AU1053" s="2" t="n"/>
      <c r="AV1053" s="2" t="n"/>
      <c r="AW1053" s="2" t="n"/>
      <c r="AX1053" s="2" t="n"/>
      <c r="AY1053" s="2" t="n"/>
      <c r="AZ1053" s="2" t="n"/>
      <c r="BA1053" s="2" t="n"/>
      <c r="BB1053" s="2" t="n"/>
      <c r="BC1053" s="2" t="n"/>
      <c r="BD1053" s="2" t="n"/>
      <c r="BE1053" s="2" t="n"/>
      <c r="BF1053" s="2" t="n"/>
      <c r="BG1053" s="2" t="n"/>
      <c r="BH1053" s="2" t="n"/>
      <c r="BI1053" s="2" t="n"/>
      <c r="BJ1053" s="2" t="n"/>
      <c r="BK1053" s="2" t="n"/>
      <c r="BL1053" s="2" t="n"/>
      <c r="BM1053" s="2" t="n"/>
      <c r="BN1053" s="2" t="n"/>
      <c r="BO1053" s="2" t="n"/>
      <c r="BP1053" s="143" t="n"/>
      <c r="BV1053" s="144" t="n"/>
      <c r="DU1053" s="144" t="n"/>
      <c r="DV1053" s="7" t="n"/>
      <c r="DW1053" s="2" t="n"/>
      <c r="DX1053" s="2" t="n"/>
      <c r="DY1053" s="2" t="n"/>
      <c r="DZ1053" s="2" t="n"/>
      <c r="EA1053" s="2" t="n"/>
      <c r="EB1053" s="2" t="n"/>
      <c r="EC1053" s="2" t="n"/>
    </row>
    <row r="1054" ht="6.75" customHeight="1" s="118">
      <c r="A1054" s="2" t="n"/>
      <c r="B1054" s="2" t="n"/>
      <c r="C1054" s="2" t="n"/>
      <c r="D1054" s="2" t="n"/>
      <c r="E1054" s="177" t="inlineStr">
        <is>
          <t>在籍校</t>
        </is>
      </c>
      <c r="F1054" s="140" t="n"/>
      <c r="G1054" s="140" t="n"/>
      <c r="H1054" s="140" t="n"/>
      <c r="I1054" s="140" t="n"/>
      <c r="J1054" s="140" t="n"/>
      <c r="K1054" s="141" t="n"/>
      <c r="L1054" s="34" t="n"/>
      <c r="M1054" s="18" t="n"/>
      <c r="N1054" s="18" t="n"/>
      <c r="O1054" s="18" t="n"/>
      <c r="P1054" s="18" t="n"/>
      <c r="Q1054" s="18" t="n"/>
      <c r="R1054" s="18" t="n"/>
      <c r="S1054" s="18" t="n"/>
      <c r="T1054" s="18" t="n"/>
      <c r="U1054" s="18" t="n"/>
      <c r="V1054" s="18" t="n"/>
      <c r="W1054" s="18" t="n"/>
      <c r="X1054" s="35" t="n"/>
      <c r="Y1054" s="4" t="n"/>
      <c r="Z1054" s="5" t="n"/>
      <c r="AA1054" s="5" t="n"/>
      <c r="AB1054" s="5" t="n"/>
      <c r="AC1054" s="5" t="n"/>
      <c r="AD1054" s="5" t="n"/>
      <c r="AE1054" s="5" t="n"/>
      <c r="AF1054" s="5" t="n"/>
      <c r="AG1054" s="5" t="n"/>
      <c r="AH1054" s="5" t="n"/>
      <c r="AI1054" s="5" t="n"/>
      <c r="AJ1054" s="5" t="n"/>
      <c r="AK1054" s="5" t="n"/>
      <c r="AL1054" s="5" t="n"/>
      <c r="AM1054" s="5" t="n"/>
      <c r="AN1054" s="5" t="n"/>
      <c r="AO1054" s="5" t="n"/>
      <c r="AP1054" s="5" t="n"/>
      <c r="AQ1054" s="5" t="n"/>
      <c r="AR1054" s="5" t="n"/>
      <c r="AS1054" s="5" t="n"/>
      <c r="AT1054" s="5" t="n"/>
      <c r="AU1054" s="5" t="n"/>
      <c r="AV1054" s="5" t="n"/>
      <c r="AW1054" s="89" t="inlineStr">
        <is>
          <t>卒業見込</t>
        </is>
      </c>
      <c r="AX1054" s="140" t="n"/>
      <c r="AY1054" s="140" t="n"/>
      <c r="AZ1054" s="140" t="n"/>
      <c r="BA1054" s="140" t="n"/>
      <c r="BB1054" s="140" t="n"/>
      <c r="BC1054" s="140" t="n"/>
      <c r="BD1054" s="140" t="n"/>
      <c r="BE1054" s="140" t="n"/>
      <c r="BF1054" s="140" t="n"/>
      <c r="BG1054" s="140" t="n"/>
      <c r="BH1054" s="140" t="n"/>
      <c r="BI1054" s="141" t="n"/>
      <c r="BJ1054" s="2" t="n"/>
      <c r="BK1054" s="2" t="n"/>
      <c r="BL1054" s="2" t="n"/>
      <c r="BM1054" s="2" t="n"/>
      <c r="BN1054" s="2" t="n"/>
      <c r="BO1054" s="2" t="n"/>
      <c r="BP1054" s="143" t="n"/>
      <c r="BV1054" s="144" t="n"/>
      <c r="DU1054" s="144" t="n"/>
      <c r="DV1054" s="2" t="n"/>
      <c r="DW1054" s="2" t="n"/>
      <c r="DX1054" s="2" t="n"/>
      <c r="DY1054" s="2" t="n"/>
      <c r="DZ1054" s="2" t="n"/>
      <c r="EA1054" s="2" t="n"/>
      <c r="EB1054" s="2" t="n"/>
      <c r="EC1054" s="2" t="n"/>
    </row>
    <row r="1055" ht="6.75" customHeight="1" s="118">
      <c r="A1055" s="2" t="n"/>
      <c r="B1055" s="2" t="n"/>
      <c r="C1055" s="2" t="n"/>
      <c r="D1055" s="2" t="n"/>
      <c r="E1055" s="143" t="n"/>
      <c r="K1055" s="144" t="n"/>
      <c r="L1055" s="36" t="n"/>
      <c r="M1055" s="19" t="n"/>
      <c r="N1055" s="19" t="n"/>
      <c r="O1055" s="19" t="n"/>
      <c r="P1055" s="19" t="n"/>
      <c r="Q1055" s="19" t="n"/>
      <c r="R1055" s="19" t="n"/>
      <c r="S1055" s="19" t="n"/>
      <c r="T1055" s="19" t="n"/>
      <c r="U1055" s="19" t="n"/>
      <c r="V1055" s="19" t="n"/>
      <c r="W1055" s="19" t="n"/>
      <c r="X1055" s="37" t="n"/>
      <c r="Y1055" s="178">
        <f>計算!$N$14</f>
        <v/>
      </c>
      <c r="BI1055" s="144" t="n"/>
      <c r="BJ1055" s="2" t="n"/>
      <c r="BK1055" s="2" t="n"/>
      <c r="BL1055" s="2" t="n"/>
      <c r="BM1055" s="2" t="n"/>
      <c r="BN1055" s="2" t="n"/>
      <c r="BO1055" s="2" t="n"/>
      <c r="BP1055" s="143" t="n"/>
      <c r="BV1055" s="144" t="n"/>
      <c r="DU1055" s="144" t="n"/>
      <c r="DV1055" s="2" t="n"/>
      <c r="DW1055" s="2" t="n"/>
      <c r="DX1055" s="2" t="n"/>
      <c r="DY1055" s="2" t="n"/>
      <c r="DZ1055" s="2" t="n"/>
      <c r="EA1055" s="2" t="n"/>
      <c r="EB1055" s="2" t="n"/>
      <c r="EC1055" s="2" t="n"/>
    </row>
    <row r="1056" ht="6.75" customHeight="1" s="118">
      <c r="A1056" s="2" t="n"/>
      <c r="B1056" s="2" t="n"/>
      <c r="C1056" s="2" t="n"/>
      <c r="D1056" s="2" t="n"/>
      <c r="E1056" s="143" t="n"/>
      <c r="K1056" s="144" t="n"/>
      <c r="L1056" s="36" t="n"/>
      <c r="M1056" s="19" t="n"/>
      <c r="N1056" s="19" t="n"/>
      <c r="O1056" s="19" t="n"/>
      <c r="P1056" s="179">
        <f>設定!$B$6</f>
        <v/>
      </c>
      <c r="S1056" s="11" t="n"/>
      <c r="T1056" s="11" t="n"/>
      <c r="U1056" s="179">
        <f>設定!$B$7</f>
        <v/>
      </c>
      <c r="W1056" s="11" t="n"/>
      <c r="X1056" s="12" t="n"/>
      <c r="Y1056" s="143" t="n"/>
      <c r="BI1056" s="144" t="n"/>
      <c r="BJ1056" s="2" t="n"/>
      <c r="BK1056" s="2" t="n"/>
      <c r="BL1056" s="2" t="n"/>
      <c r="BM1056" s="2" t="n"/>
      <c r="BN1056" s="2" t="n"/>
      <c r="BO1056" s="2" t="n"/>
      <c r="BP1056" s="143" t="n"/>
      <c r="BV1056" s="144" t="n"/>
      <c r="DU1056" s="144" t="n"/>
      <c r="DV1056" s="2" t="n"/>
      <c r="DW1056" s="2" t="n"/>
      <c r="DX1056" s="2" t="n"/>
      <c r="DY1056" s="2" t="n"/>
      <c r="DZ1056" s="2" t="n"/>
      <c r="EA1056" s="2" t="n"/>
      <c r="EB1056" s="2" t="n"/>
      <c r="EC1056" s="2" t="n"/>
    </row>
    <row r="1057" ht="6.75" customHeight="1" s="118">
      <c r="A1057" s="2" t="n"/>
      <c r="B1057" s="2" t="n"/>
      <c r="C1057" s="2" t="n"/>
      <c r="D1057" s="2" t="n"/>
      <c r="E1057" s="143" t="n"/>
      <c r="K1057" s="144" t="n"/>
      <c r="L1057" s="92" t="inlineStr">
        <is>
          <t>令和</t>
        </is>
      </c>
      <c r="S1057" s="52" t="inlineStr">
        <is>
          <t>年</t>
        </is>
      </c>
      <c r="W1057" s="53" t="inlineStr">
        <is>
          <t>月</t>
        </is>
      </c>
      <c r="X1057" s="144" t="n"/>
      <c r="Y1057" s="143" t="n"/>
      <c r="BI1057" s="144" t="n"/>
      <c r="BJ1057" s="2" t="n"/>
      <c r="BK1057" s="2" t="n"/>
      <c r="BL1057" s="2" t="n"/>
      <c r="BM1057" s="2" t="n"/>
      <c r="BN1057" s="2" t="n"/>
      <c r="BO1057" s="2" t="n"/>
      <c r="BP1057" s="143" t="n"/>
      <c r="BV1057" s="144" t="n"/>
      <c r="DU1057" s="144" t="n"/>
      <c r="DV1057" s="2" t="n"/>
      <c r="DW1057" s="2" t="n"/>
      <c r="DX1057" s="2" t="n"/>
      <c r="DY1057" s="2" t="n"/>
      <c r="DZ1057" s="2" t="n"/>
      <c r="EA1057" s="2" t="n"/>
      <c r="EB1057" s="2" t="n"/>
      <c r="EC1057" s="2" t="n"/>
    </row>
    <row r="1058" ht="6.75" customHeight="1" s="118">
      <c r="A1058" s="2" t="n"/>
      <c r="B1058" s="2" t="n"/>
      <c r="C1058" s="2" t="n"/>
      <c r="D1058" s="2" t="n"/>
      <c r="E1058" s="143" t="n"/>
      <c r="K1058" s="144" t="n"/>
      <c r="L1058" s="143" t="n"/>
      <c r="X1058" s="144" t="n"/>
      <c r="Y1058" s="143" t="n"/>
      <c r="AW1058" s="75" t="inlineStr">
        <is>
          <t>卒業</t>
        </is>
      </c>
      <c r="BI1058" s="144" t="n"/>
      <c r="BJ1058" s="2" t="n"/>
      <c r="BK1058" s="2" t="n"/>
      <c r="BL1058" s="2" t="n"/>
      <c r="BM1058" s="2" t="n"/>
      <c r="BN1058" s="2" t="n"/>
      <c r="BO1058" s="2" t="n"/>
      <c r="BP1058" s="143" t="n"/>
      <c r="BV1058" s="144" t="n"/>
      <c r="DU1058" s="144" t="n"/>
      <c r="DV1058" s="2" t="n"/>
      <c r="DW1058" s="2" t="n"/>
      <c r="DX1058" s="2" t="n"/>
      <c r="DY1058" s="2" t="n"/>
      <c r="DZ1058" s="2" t="n"/>
      <c r="EA1058" s="2" t="n"/>
      <c r="EB1058" s="2" t="n"/>
      <c r="EC1058" s="2" t="n"/>
    </row>
    <row r="1059" ht="6.75" customHeight="1" s="118">
      <c r="A1059" s="2" t="n"/>
      <c r="B1059" s="2" t="n"/>
      <c r="C1059" s="2" t="n"/>
      <c r="D1059" s="2" t="n"/>
      <c r="E1059" s="143" t="n"/>
      <c r="K1059" s="144" t="n"/>
      <c r="L1059" s="36" t="n"/>
      <c r="M1059" s="19" t="n"/>
      <c r="N1059" s="19" t="n"/>
      <c r="O1059" s="19" t="n"/>
      <c r="P1059" s="19" t="n"/>
      <c r="Q1059" s="19" t="n"/>
      <c r="R1059" s="19" t="n"/>
      <c r="S1059" s="19" t="n"/>
      <c r="T1059" s="19" t="n"/>
      <c r="U1059" s="19" t="n"/>
      <c r="V1059" s="19" t="n"/>
      <c r="W1059" s="19" t="n"/>
      <c r="X1059" s="37" t="n"/>
      <c r="Y1059" s="143" t="n"/>
      <c r="BI1059" s="144" t="n"/>
      <c r="BJ1059" s="2" t="n"/>
      <c r="BK1059" s="2" t="n"/>
      <c r="BL1059" s="2" t="n"/>
      <c r="BM1059" s="2" t="n"/>
      <c r="BN1059" s="2" t="n"/>
      <c r="BO1059" s="2" t="n"/>
      <c r="BP1059" s="143" t="n"/>
      <c r="BV1059" s="144" t="n"/>
      <c r="DU1059" s="144" t="n"/>
      <c r="DV1059" s="2" t="n"/>
      <c r="DW1059" s="2" t="n"/>
      <c r="DX1059" s="2" t="n"/>
      <c r="DY1059" s="2" t="n"/>
      <c r="DZ1059" s="2" t="n"/>
      <c r="EA1059" s="2" t="n"/>
      <c r="EB1059" s="2" t="n"/>
      <c r="EC1059" s="2" t="n"/>
    </row>
    <row r="1060" ht="6.75" customHeight="1" s="118">
      <c r="A1060" s="2" t="n"/>
      <c r="B1060" s="2" t="n"/>
      <c r="C1060" s="2" t="n"/>
      <c r="D1060" s="2" t="n"/>
      <c r="E1060" s="143" t="n"/>
      <c r="K1060" s="144" t="n"/>
      <c r="L1060" s="36" t="n"/>
      <c r="M1060" s="19" t="n"/>
      <c r="N1060" s="19" t="n"/>
      <c r="O1060" s="19" t="n"/>
      <c r="P1060" s="19" t="n"/>
      <c r="Q1060" s="19" t="n"/>
      <c r="R1060" s="19" t="n"/>
      <c r="S1060" s="19" t="n"/>
      <c r="T1060" s="19" t="n"/>
      <c r="U1060" s="19" t="n"/>
      <c r="V1060" s="19" t="n"/>
      <c r="W1060" s="19" t="n"/>
      <c r="X1060" s="37" t="n"/>
      <c r="Y1060" s="143" t="n"/>
      <c r="BI1060" s="144" t="n"/>
      <c r="BJ1060" s="2" t="n"/>
      <c r="BK1060" s="2" t="n"/>
      <c r="BL1060" s="2" t="n"/>
      <c r="BM1060" s="2" t="n"/>
      <c r="BN1060" s="2" t="n"/>
      <c r="BO1060" s="2" t="n"/>
      <c r="BP1060" s="143" t="n"/>
      <c r="BV1060" s="144" t="n"/>
      <c r="DU1060" s="144" t="n"/>
      <c r="DV1060" s="2" t="n"/>
      <c r="DW1060" s="2" t="n"/>
      <c r="DX1060" s="2" t="n"/>
      <c r="DY1060" s="2" t="n"/>
      <c r="DZ1060" s="2" t="n"/>
      <c r="EA1060" s="2" t="n"/>
      <c r="EB1060" s="2" t="n"/>
      <c r="EC1060" s="2" t="n"/>
    </row>
    <row r="1061" ht="6.75" customHeight="1" s="118">
      <c r="A1061" s="2" t="n"/>
      <c r="B1061" s="2" t="n"/>
      <c r="C1061" s="2" t="n"/>
      <c r="D1061" s="2" t="n"/>
      <c r="E1061" s="146" t="n"/>
      <c r="F1061" s="147" t="n"/>
      <c r="G1061" s="147" t="n"/>
      <c r="H1061" s="147" t="n"/>
      <c r="I1061" s="147" t="n"/>
      <c r="J1061" s="147" t="n"/>
      <c r="K1061" s="148" t="n"/>
      <c r="L1061" s="38" t="n"/>
      <c r="M1061" s="20" t="n"/>
      <c r="N1061" s="20" t="n"/>
      <c r="O1061" s="20" t="n"/>
      <c r="P1061" s="20" t="n"/>
      <c r="Q1061" s="20" t="n"/>
      <c r="R1061" s="20" t="n"/>
      <c r="S1061" s="20" t="n"/>
      <c r="T1061" s="20" t="n"/>
      <c r="U1061" s="20" t="n"/>
      <c r="V1061" s="20" t="n"/>
      <c r="W1061" s="20" t="n"/>
      <c r="X1061" s="39" t="n"/>
      <c r="Y1061" s="16" t="n"/>
      <c r="Z1061" s="14" t="n"/>
      <c r="AA1061" s="14" t="n"/>
      <c r="AB1061" s="14" t="n"/>
      <c r="AC1061" s="14" t="n"/>
      <c r="AD1061" s="14" t="n"/>
      <c r="AE1061" s="14" t="n"/>
      <c r="AF1061" s="14" t="n"/>
      <c r="AG1061" s="14" t="n"/>
      <c r="AH1061" s="14" t="n"/>
      <c r="AI1061" s="14" t="n"/>
      <c r="AJ1061" s="14" t="n"/>
      <c r="AK1061" s="14" t="n"/>
      <c r="AL1061" s="14" t="n"/>
      <c r="AM1061" s="14" t="n"/>
      <c r="AN1061" s="14" t="n"/>
      <c r="AO1061" s="14" t="n"/>
      <c r="AP1061" s="14" t="n"/>
      <c r="AQ1061" s="14" t="n"/>
      <c r="AR1061" s="14" t="n"/>
      <c r="AS1061" s="14" t="n"/>
      <c r="AT1061" s="14" t="n"/>
      <c r="AU1061" s="14" t="n"/>
      <c r="AV1061" s="14" t="n"/>
      <c r="AW1061" s="147" t="n"/>
      <c r="AX1061" s="147" t="n"/>
      <c r="AY1061" s="147" t="n"/>
      <c r="AZ1061" s="147" t="n"/>
      <c r="BA1061" s="147" t="n"/>
      <c r="BB1061" s="147" t="n"/>
      <c r="BC1061" s="147" t="n"/>
      <c r="BD1061" s="147" t="n"/>
      <c r="BE1061" s="147" t="n"/>
      <c r="BF1061" s="147" t="n"/>
      <c r="BG1061" s="147" t="n"/>
      <c r="BH1061" s="147" t="n"/>
      <c r="BI1061" s="148" t="n"/>
      <c r="BJ1061" s="2" t="n"/>
      <c r="BK1061" s="2" t="n"/>
      <c r="BL1061" s="2" t="n"/>
      <c r="BM1061" s="2" t="n"/>
      <c r="BN1061" s="2" t="n"/>
      <c r="BO1061" s="2" t="n"/>
      <c r="BP1061" s="143" t="n"/>
      <c r="BV1061" s="144" t="n"/>
      <c r="DU1061" s="144" t="n"/>
      <c r="DV1061" s="2" t="n"/>
      <c r="DW1061" s="2" t="n"/>
      <c r="DX1061" s="2" t="n"/>
      <c r="DY1061" s="2" t="n"/>
      <c r="DZ1061" s="2" t="n"/>
      <c r="EA1061" s="2" t="n"/>
      <c r="EB1061" s="2" t="n"/>
      <c r="EC1061" s="2" t="n"/>
    </row>
    <row r="1062" ht="6.75" customHeight="1" s="118">
      <c r="A1062" s="2" t="n"/>
      <c r="B1062" s="2" t="n"/>
      <c r="C1062" s="2" t="n"/>
      <c r="D1062" s="2" t="n"/>
      <c r="E1062" s="40" t="n"/>
      <c r="F1062" s="40" t="n"/>
      <c r="G1062" s="40" t="n"/>
      <c r="H1062" s="40" t="n"/>
      <c r="I1062" s="40" t="n"/>
      <c r="J1062" s="40" t="n"/>
      <c r="K1062" s="40" t="n"/>
      <c r="L1062" s="18" t="n"/>
      <c r="M1062" s="18" t="n"/>
      <c r="N1062" s="18" t="n"/>
      <c r="O1062" s="18" t="n"/>
      <c r="P1062" s="18" t="n"/>
      <c r="Q1062" s="18" t="n"/>
      <c r="R1062" s="18" t="n"/>
      <c r="S1062" s="76" t="n"/>
      <c r="T1062" s="140" t="n"/>
      <c r="U1062" s="17" t="n"/>
      <c r="V1062" s="17" t="n"/>
      <c r="W1062" s="76" t="n"/>
      <c r="X1062" s="140" t="n"/>
      <c r="Y1062" s="5" t="n"/>
      <c r="Z1062" s="5" t="n"/>
      <c r="AA1062" s="5" t="n"/>
      <c r="AB1062" s="5" t="n"/>
      <c r="AC1062" s="5" t="n"/>
      <c r="AD1062" s="5" t="n"/>
      <c r="AE1062" s="5" t="n"/>
      <c r="AF1062" s="5" t="n"/>
      <c r="AG1062" s="5" t="n"/>
      <c r="AH1062" s="5" t="n"/>
      <c r="AI1062" s="5" t="n"/>
      <c r="AJ1062" s="5" t="n"/>
      <c r="AK1062" s="5" t="n"/>
      <c r="AL1062" s="5" t="n"/>
      <c r="AM1062" s="5" t="n"/>
      <c r="AN1062" s="5" t="n"/>
      <c r="AO1062" s="5" t="n"/>
      <c r="AP1062" s="5" t="n"/>
      <c r="AQ1062" s="5" t="n"/>
      <c r="AR1062" s="5" t="n"/>
      <c r="AS1062" s="5" t="n"/>
      <c r="AT1062" s="5" t="n"/>
      <c r="AU1062" s="5" t="n"/>
      <c r="AV1062" s="5" t="n"/>
      <c r="AW1062" s="5" t="n"/>
      <c r="AX1062" s="5" t="n"/>
      <c r="AY1062" s="5" t="n"/>
      <c r="AZ1062" s="5" t="n"/>
      <c r="BA1062" s="5" t="n"/>
      <c r="BB1062" s="5" t="n"/>
      <c r="BC1062" s="5" t="n"/>
      <c r="BD1062" s="5" t="n"/>
      <c r="BE1062" s="5" t="n"/>
      <c r="BF1062" s="5" t="n"/>
      <c r="BG1062" s="5" t="n"/>
      <c r="BH1062" s="5" t="n"/>
      <c r="BI1062" s="5" t="n"/>
      <c r="BJ1062" s="2" t="n"/>
      <c r="BK1062" s="2" t="n"/>
      <c r="BL1062" s="2" t="n"/>
      <c r="BM1062" s="2" t="n"/>
      <c r="BN1062" s="2" t="n"/>
      <c r="BO1062" s="2" t="n"/>
      <c r="BP1062" s="143" t="n"/>
      <c r="BV1062" s="144" t="n"/>
      <c r="DU1062" s="144" t="n"/>
      <c r="DV1062" s="2" t="n"/>
      <c r="DW1062" s="2" t="n"/>
      <c r="DX1062" s="2" t="n"/>
      <c r="DY1062" s="2" t="n"/>
      <c r="DZ1062" s="2" t="n"/>
      <c r="EA1062" s="2" t="n"/>
      <c r="EB1062" s="2" t="n"/>
      <c r="EC1062" s="2" t="n"/>
    </row>
    <row r="1063" ht="6.75" customHeight="1" s="118">
      <c r="A1063" s="2" t="n"/>
      <c r="B1063" s="2" t="n"/>
      <c r="C1063" s="2" t="n"/>
      <c r="D1063" s="2" t="n"/>
      <c r="E1063" s="41" t="n"/>
      <c r="F1063" s="41" t="n"/>
      <c r="G1063" s="41" t="n"/>
      <c r="H1063" s="41" t="n"/>
      <c r="I1063" s="41" t="n"/>
      <c r="J1063" s="41" t="n"/>
      <c r="K1063" s="41" t="n"/>
      <c r="L1063" s="19" t="n"/>
      <c r="M1063" s="19" t="n"/>
      <c r="N1063" s="19" t="n"/>
      <c r="O1063" s="19" t="n"/>
      <c r="P1063" s="19" t="n"/>
      <c r="Q1063" s="19" t="n"/>
      <c r="R1063" s="19" t="n"/>
      <c r="U1063" s="11" t="n"/>
      <c r="V1063" s="11" t="n"/>
      <c r="Y1063" s="2" t="n"/>
      <c r="Z1063" s="2" t="n"/>
      <c r="AA1063" s="2" t="n"/>
      <c r="AB1063" s="2" t="n"/>
      <c r="AC1063" s="2" t="n"/>
      <c r="AD1063" s="2" t="n"/>
      <c r="AE1063" s="2" t="n"/>
      <c r="AF1063" s="2" t="n"/>
      <c r="AG1063" s="2" t="n"/>
      <c r="AH1063" s="2" t="n"/>
      <c r="AI1063" s="2" t="n"/>
      <c r="AJ1063" s="2" t="n"/>
      <c r="AK1063" s="2" t="n"/>
      <c r="AL1063" s="2" t="n"/>
      <c r="AM1063" s="2" t="n"/>
      <c r="AN1063" s="2" t="n"/>
      <c r="AO1063" s="2" t="n"/>
      <c r="AP1063" s="2" t="n"/>
      <c r="AQ1063" s="2" t="n"/>
      <c r="AR1063" s="2" t="n"/>
      <c r="AS1063" s="2" t="n"/>
      <c r="AT1063" s="2" t="n"/>
      <c r="AU1063" s="2" t="n"/>
      <c r="AV1063" s="2" t="n"/>
      <c r="AW1063" s="2" t="n"/>
      <c r="AX1063" s="2" t="n"/>
      <c r="AY1063" s="2" t="n"/>
      <c r="AZ1063" s="2" t="n"/>
      <c r="BA1063" s="2" t="n"/>
      <c r="BB1063" s="2" t="n"/>
      <c r="BC1063" s="2" t="n"/>
      <c r="BD1063" s="2" t="n"/>
      <c r="BE1063" s="2" t="n"/>
      <c r="BF1063" s="2" t="n"/>
      <c r="BG1063" s="2" t="n"/>
      <c r="BH1063" s="2" t="n"/>
      <c r="BI1063" s="2" t="n"/>
      <c r="BJ1063" s="2" t="n"/>
      <c r="BK1063" s="2" t="n"/>
      <c r="BL1063" s="2" t="n"/>
      <c r="BM1063" s="2" t="n"/>
      <c r="BN1063" s="2" t="n"/>
      <c r="BO1063" s="2" t="n"/>
      <c r="BP1063" s="143" t="n"/>
      <c r="BV1063" s="144" t="n"/>
      <c r="DU1063" s="144" t="n"/>
      <c r="DV1063" s="2" t="n"/>
      <c r="DW1063" s="2" t="n"/>
      <c r="DX1063" s="2" t="n"/>
      <c r="DY1063" s="2" t="n"/>
      <c r="DZ1063" s="2" t="n"/>
      <c r="EA1063" s="2" t="n"/>
      <c r="EB1063" s="2" t="n"/>
      <c r="EC1063" s="2" t="n"/>
    </row>
    <row r="1064" ht="9.75" customHeight="1" s="118">
      <c r="A1064" s="2" t="n"/>
      <c r="B1064" s="2" t="n"/>
      <c r="C1064" s="2" t="n"/>
      <c r="D1064" s="2" t="n"/>
      <c r="E1064" s="42" t="n"/>
      <c r="F1064" s="42" t="n"/>
      <c r="G1064" s="42" t="n"/>
      <c r="H1064" s="42" t="n"/>
      <c r="I1064" s="42" t="n"/>
      <c r="J1064" s="42" t="n"/>
      <c r="K1064" s="42" t="n"/>
      <c r="L1064" s="20" t="n"/>
      <c r="M1064" s="20" t="n"/>
      <c r="N1064" s="20" t="n"/>
      <c r="O1064" s="20" t="n"/>
      <c r="P1064" s="20" t="n"/>
      <c r="Q1064" s="20" t="n"/>
      <c r="R1064" s="20" t="n"/>
      <c r="S1064" s="20" t="n"/>
      <c r="T1064" s="20" t="n"/>
      <c r="U1064" s="20" t="n"/>
      <c r="V1064" s="20" t="n"/>
      <c r="W1064" s="20" t="n"/>
      <c r="X1064" s="20" t="n"/>
      <c r="Y1064" s="14" t="n"/>
      <c r="Z1064" s="14" t="n"/>
      <c r="AA1064" s="14" t="n"/>
      <c r="AB1064" s="14" t="n"/>
      <c r="AC1064" s="14" t="n"/>
      <c r="AD1064" s="14" t="n"/>
      <c r="AE1064" s="14" t="n"/>
      <c r="AF1064" s="14" t="n"/>
      <c r="AG1064" s="14" t="n"/>
      <c r="AH1064" s="14" t="n"/>
      <c r="AI1064" s="14" t="n"/>
      <c r="AJ1064" s="14" t="n"/>
      <c r="AK1064" s="14" t="n"/>
      <c r="AL1064" s="14" t="n"/>
      <c r="AM1064" s="14" t="n"/>
      <c r="AN1064" s="14" t="n"/>
      <c r="AO1064" s="14" t="n"/>
      <c r="AP1064" s="14" t="n"/>
      <c r="AQ1064" s="14" t="n"/>
      <c r="AR1064" s="14" t="n"/>
      <c r="AS1064" s="14" t="n"/>
      <c r="AT1064" s="14" t="n"/>
      <c r="AU1064" s="14" t="n"/>
      <c r="AV1064" s="14" t="n"/>
      <c r="AW1064" s="14" t="n"/>
      <c r="AX1064" s="14" t="n"/>
      <c r="AY1064" s="14" t="n"/>
      <c r="AZ1064" s="14" t="n"/>
      <c r="BA1064" s="14" t="n"/>
      <c r="BB1064" s="14" t="n"/>
      <c r="BC1064" s="14" t="n"/>
      <c r="BD1064" s="14" t="n"/>
      <c r="BE1064" s="14" t="n"/>
      <c r="BF1064" s="14" t="n"/>
      <c r="BG1064" s="14" t="n"/>
      <c r="BH1064" s="14" t="n"/>
      <c r="BI1064" s="14" t="n"/>
      <c r="BJ1064" s="2" t="n"/>
      <c r="BK1064" s="2" t="n"/>
      <c r="BL1064" s="2" t="n"/>
      <c r="BM1064" s="2" t="n"/>
      <c r="BN1064" s="2" t="n"/>
      <c r="BO1064" s="2" t="n"/>
      <c r="BP1064" s="143" t="n"/>
      <c r="BV1064" s="144" t="n"/>
      <c r="DU1064" s="144" t="n"/>
      <c r="DV1064" s="2" t="n"/>
      <c r="DW1064" s="2" t="n"/>
      <c r="DX1064" s="2" t="n"/>
      <c r="DY1064" s="2" t="n"/>
      <c r="DZ1064" s="2" t="n"/>
      <c r="EA1064" s="2" t="n"/>
      <c r="EB1064" s="2" t="n"/>
      <c r="EC1064" s="2" t="n"/>
    </row>
    <row r="1065" ht="6.75" customHeight="1" s="118">
      <c r="A1065" s="2" t="n"/>
      <c r="B1065" s="2" t="n"/>
      <c r="C1065" s="2" t="n"/>
      <c r="D1065" s="2" t="n"/>
      <c r="E1065" s="180" t="inlineStr">
        <is>
          <t>職　歴</t>
        </is>
      </c>
      <c r="K1065" s="144" t="n"/>
      <c r="L1065" s="54" t="inlineStr">
        <is>
          <t>平成</t>
        </is>
      </c>
      <c r="M1065" s="140" t="n"/>
      <c r="N1065" s="140" t="n"/>
      <c r="O1065" s="140" t="n"/>
      <c r="P1065" s="19" t="n"/>
      <c r="Q1065" s="19" t="n"/>
      <c r="R1065" s="19" t="n"/>
      <c r="S1065" s="19" t="n"/>
      <c r="T1065" s="19" t="n"/>
      <c r="U1065" s="19" t="n"/>
      <c r="V1065" s="19" t="n"/>
      <c r="W1065" s="19" t="n"/>
      <c r="X1065" s="37" t="n"/>
      <c r="Y1065" s="171">
        <f>計算!$AD$14</f>
        <v/>
      </c>
      <c r="BI1065" s="144" t="n"/>
      <c r="BJ1065" s="2" t="n"/>
      <c r="BK1065" s="2" t="n"/>
      <c r="BL1065" s="2" t="n"/>
      <c r="BM1065" s="2" t="n"/>
      <c r="BN1065" s="2" t="n"/>
      <c r="BO1065" s="2" t="n"/>
      <c r="BP1065" s="143" t="n"/>
      <c r="BV1065" s="144" t="n"/>
      <c r="DU1065" s="144" t="n"/>
      <c r="DV1065" s="2" t="n"/>
      <c r="DW1065" s="2" t="n"/>
      <c r="DX1065" s="2" t="n"/>
      <c r="DY1065" s="2" t="n"/>
      <c r="DZ1065" s="2" t="n"/>
      <c r="EA1065" s="2" t="n"/>
      <c r="EB1065" s="2" t="n"/>
      <c r="EC1065" s="2" t="n"/>
    </row>
    <row r="1066" ht="6.75" customHeight="1" s="118">
      <c r="A1066" s="2" t="n"/>
      <c r="B1066" s="2" t="n"/>
      <c r="C1066" s="2" t="n"/>
      <c r="D1066" s="2" t="n"/>
      <c r="E1066" s="143" t="n"/>
      <c r="K1066" s="144" t="n"/>
      <c r="L1066" s="143" t="n"/>
      <c r="P1066" s="19" t="n"/>
      <c r="Q1066" s="19" t="n"/>
      <c r="R1066" s="19" t="n"/>
      <c r="S1066" s="19" t="n"/>
      <c r="T1066" s="19" t="n"/>
      <c r="U1066" s="19" t="n"/>
      <c r="V1066" s="19" t="n"/>
      <c r="W1066" s="19" t="n"/>
      <c r="X1066" s="37" t="n"/>
      <c r="Y1066" s="143" t="n"/>
      <c r="BI1066" s="144" t="n"/>
      <c r="BJ1066" s="2" t="n"/>
      <c r="BK1066" s="2" t="n"/>
      <c r="BL1066" s="2" t="n"/>
      <c r="BM1066" s="2" t="n"/>
      <c r="BN1066" s="2" t="n"/>
      <c r="BO1066" s="2" t="n"/>
      <c r="BP1066" s="143" t="n"/>
      <c r="BV1066" s="144" t="n"/>
      <c r="DU1066" s="144" t="n"/>
      <c r="DV1066" s="2" t="n"/>
      <c r="DW1066" s="2" t="n"/>
      <c r="DX1066" s="2" t="n"/>
      <c r="DY1066" s="2" t="n"/>
      <c r="DZ1066" s="2" t="n"/>
      <c r="EA1066" s="2" t="n"/>
      <c r="EB1066" s="2" t="n"/>
      <c r="EC1066" s="2" t="n"/>
    </row>
    <row r="1067" ht="6.75" customHeight="1" s="118">
      <c r="A1067" s="2" t="n"/>
      <c r="B1067" s="2" t="n"/>
      <c r="C1067" s="2" t="n"/>
      <c r="D1067" s="2" t="n"/>
      <c r="E1067" s="143" t="n"/>
      <c r="K1067" s="144" t="n"/>
      <c r="L1067" s="143" t="n"/>
      <c r="P1067" s="179">
        <f>計算!$AB$14</f>
        <v/>
      </c>
      <c r="S1067" s="52" t="inlineStr">
        <is>
          <t>年</t>
        </is>
      </c>
      <c r="U1067" s="179">
        <f>計算!$AC$14</f>
        <v/>
      </c>
      <c r="W1067" s="53" t="inlineStr">
        <is>
          <t>月</t>
        </is>
      </c>
      <c r="X1067" s="144" t="n"/>
      <c r="Y1067" s="143" t="n"/>
      <c r="BI1067" s="144" t="n"/>
      <c r="BJ1067" s="2" t="n"/>
      <c r="BK1067" s="2" t="n"/>
      <c r="BL1067" s="2" t="n"/>
      <c r="BM1067" s="2" t="n"/>
      <c r="BN1067" s="2" t="n"/>
      <c r="BO1067" s="2" t="n"/>
      <c r="BP1067" s="143" t="n"/>
      <c r="BV1067" s="144" t="n"/>
      <c r="DU1067" s="144" t="n"/>
      <c r="DV1067" s="2" t="n"/>
      <c r="DW1067" s="2" t="n"/>
      <c r="DX1067" s="2" t="n"/>
      <c r="DY1067" s="2" t="n"/>
      <c r="DZ1067" s="2" t="n"/>
      <c r="EA1067" s="2" t="n"/>
      <c r="EB1067" s="2" t="n"/>
      <c r="EC1067" s="2" t="n"/>
    </row>
    <row r="1068" ht="6.75" customHeight="1" s="118">
      <c r="A1068" s="2" t="n"/>
      <c r="B1068" s="2" t="n"/>
      <c r="C1068" s="2" t="n"/>
      <c r="D1068" s="2" t="n"/>
      <c r="E1068" s="143" t="n"/>
      <c r="K1068" s="144" t="n"/>
      <c r="L1068" s="49" t="inlineStr">
        <is>
          <t>令和</t>
        </is>
      </c>
      <c r="X1068" s="144" t="n"/>
      <c r="Y1068" s="143" t="n"/>
      <c r="BI1068" s="144" t="n"/>
      <c r="BJ1068" s="2" t="n"/>
      <c r="BK1068" s="2" t="n"/>
      <c r="BL1068" s="2" t="n"/>
      <c r="BM1068" s="2" t="n"/>
      <c r="BN1068" s="2" t="n"/>
      <c r="BO1068" s="2" t="n"/>
      <c r="BP1068" s="143" t="n"/>
      <c r="BV1068" s="144" t="n"/>
      <c r="DU1068" s="144" t="n"/>
      <c r="DV1068" s="2" t="n"/>
      <c r="DW1068" s="2" t="n"/>
      <c r="DX1068" s="2" t="n"/>
      <c r="DY1068" s="2" t="n"/>
      <c r="DZ1068" s="2" t="n"/>
      <c r="EA1068" s="2" t="n"/>
      <c r="EB1068" s="2" t="n"/>
      <c r="EC1068" s="2" t="n"/>
    </row>
    <row r="1069" ht="6.75" customHeight="1" s="118">
      <c r="A1069" s="2" t="n"/>
      <c r="B1069" s="2" t="n"/>
      <c r="C1069" s="2" t="n"/>
      <c r="D1069" s="2" t="n"/>
      <c r="E1069" s="143" t="n"/>
      <c r="K1069" s="144" t="n"/>
      <c r="L1069" s="143" t="n"/>
      <c r="P1069" s="19" t="n"/>
      <c r="Q1069" s="19" t="n"/>
      <c r="R1069" s="19" t="n"/>
      <c r="S1069" s="19" t="n"/>
      <c r="T1069" s="19" t="n"/>
      <c r="U1069" s="19" t="n"/>
      <c r="V1069" s="19" t="n"/>
      <c r="W1069" s="19" t="n"/>
      <c r="X1069" s="37" t="n"/>
      <c r="Y1069" s="143" t="n"/>
      <c r="BI1069" s="144" t="n"/>
      <c r="BJ1069" s="2" t="n"/>
      <c r="BK1069" s="2" t="n"/>
      <c r="BL1069" s="2" t="n"/>
      <c r="BM1069" s="2" t="n"/>
      <c r="BN1069" s="2" t="n"/>
      <c r="BO1069" s="2" t="n"/>
      <c r="BP1069" s="143" t="n"/>
      <c r="BV1069" s="144" t="n"/>
      <c r="DU1069" s="144" t="n"/>
      <c r="DV1069" s="2" t="n"/>
      <c r="DW1069" s="2" t="n"/>
      <c r="DX1069" s="2" t="n"/>
      <c r="DY1069" s="2" t="n"/>
      <c r="DZ1069" s="2" t="n"/>
      <c r="EA1069" s="2" t="n"/>
      <c r="EB1069" s="2" t="n"/>
      <c r="EC1069" s="2" t="n"/>
    </row>
    <row r="1070" ht="5.25" customHeight="1" s="118">
      <c r="A1070" s="2" t="n"/>
      <c r="B1070" s="2" t="n"/>
      <c r="C1070" s="2" t="n"/>
      <c r="D1070" s="2" t="n"/>
      <c r="E1070" s="143" t="n"/>
      <c r="K1070" s="144" t="n"/>
      <c r="L1070" s="146" t="n"/>
      <c r="M1070" s="147" t="n"/>
      <c r="N1070" s="147" t="n"/>
      <c r="O1070" s="147" t="n"/>
      <c r="P1070" s="20" t="n"/>
      <c r="Q1070" s="20" t="n"/>
      <c r="R1070" s="20" t="n"/>
      <c r="S1070" s="20" t="n"/>
      <c r="T1070" s="20" t="n"/>
      <c r="U1070" s="20" t="n"/>
      <c r="V1070" s="20" t="n"/>
      <c r="W1070" s="20" t="n"/>
      <c r="X1070" s="39" t="n"/>
      <c r="Y1070" s="146" t="n"/>
      <c r="Z1070" s="147" t="n"/>
      <c r="AA1070" s="147" t="n"/>
      <c r="AB1070" s="147" t="n"/>
      <c r="AC1070" s="147" t="n"/>
      <c r="AD1070" s="147" t="n"/>
      <c r="AE1070" s="147" t="n"/>
      <c r="AF1070" s="147" t="n"/>
      <c r="AG1070" s="147" t="n"/>
      <c r="AH1070" s="147" t="n"/>
      <c r="AI1070" s="147" t="n"/>
      <c r="AJ1070" s="147" t="n"/>
      <c r="AK1070" s="147" t="n"/>
      <c r="AL1070" s="147" t="n"/>
      <c r="AM1070" s="147" t="n"/>
      <c r="AN1070" s="147" t="n"/>
      <c r="AO1070" s="147" t="n"/>
      <c r="AP1070" s="147" t="n"/>
      <c r="AQ1070" s="147" t="n"/>
      <c r="AR1070" s="147" t="n"/>
      <c r="AS1070" s="147" t="n"/>
      <c r="AT1070" s="147" t="n"/>
      <c r="AU1070" s="147" t="n"/>
      <c r="AV1070" s="147" t="n"/>
      <c r="AW1070" s="147" t="n"/>
      <c r="AX1070" s="147" t="n"/>
      <c r="AY1070" s="147" t="n"/>
      <c r="AZ1070" s="147" t="n"/>
      <c r="BA1070" s="147" t="n"/>
      <c r="BB1070" s="147" t="n"/>
      <c r="BC1070" s="147" t="n"/>
      <c r="BD1070" s="147" t="n"/>
      <c r="BE1070" s="147" t="n"/>
      <c r="BF1070" s="147" t="n"/>
      <c r="BG1070" s="147" t="n"/>
      <c r="BH1070" s="147" t="n"/>
      <c r="BI1070" s="148" t="n"/>
      <c r="BJ1070" s="2" t="n"/>
      <c r="BK1070" s="2" t="n"/>
      <c r="BL1070" s="2" t="n"/>
      <c r="BM1070" s="2" t="n"/>
      <c r="BN1070" s="2" t="n"/>
      <c r="BO1070" s="2" t="n"/>
      <c r="BP1070" s="143" t="n"/>
      <c r="BV1070" s="144" t="n"/>
      <c r="DU1070" s="144" t="n"/>
      <c r="DV1070" s="2" t="n"/>
      <c r="DW1070" s="2" t="n"/>
      <c r="DX1070" s="2" t="n"/>
      <c r="DY1070" s="2" t="n"/>
      <c r="DZ1070" s="2" t="n"/>
      <c r="EA1070" s="2" t="n"/>
      <c r="EB1070" s="2" t="n"/>
      <c r="EC1070" s="2" t="n"/>
    </row>
    <row r="1071" ht="6.75" customHeight="1" s="118">
      <c r="A1071" s="2" t="n"/>
      <c r="B1071" s="2" t="n"/>
      <c r="C1071" s="2" t="n"/>
      <c r="D1071" s="2" t="n"/>
      <c r="E1071" s="143" t="n"/>
      <c r="K1071" s="144" t="n"/>
      <c r="L1071" s="54" t="inlineStr">
        <is>
          <t>平成</t>
        </is>
      </c>
      <c r="M1071" s="140" t="n"/>
      <c r="N1071" s="140" t="n"/>
      <c r="O1071" s="140" t="n"/>
      <c r="P1071" s="18" t="n"/>
      <c r="Q1071" s="18" t="n"/>
      <c r="R1071" s="18" t="n"/>
      <c r="S1071" s="18" t="n"/>
      <c r="T1071" s="18" t="n"/>
      <c r="U1071" s="18" t="n"/>
      <c r="V1071" s="18" t="n"/>
      <c r="W1071" s="18" t="n"/>
      <c r="X1071" s="35" t="n"/>
      <c r="Y1071" s="171">
        <f>計算!$AG$14</f>
        <v/>
      </c>
      <c r="BI1071" s="144" t="n"/>
      <c r="BJ1071" s="2" t="n"/>
      <c r="BK1071" s="2" t="n"/>
      <c r="BL1071" s="2" t="n"/>
      <c r="BM1071" s="2" t="n"/>
      <c r="BN1071" s="2" t="n"/>
      <c r="BO1071" s="2" t="n"/>
      <c r="BP1071" s="143" t="n"/>
      <c r="BV1071" s="144" t="n"/>
      <c r="DU1071" s="144" t="n"/>
      <c r="DV1071" s="2" t="n"/>
      <c r="DW1071" s="2" t="n"/>
      <c r="DX1071" s="2" t="n"/>
      <c r="DY1071" s="2" t="n"/>
      <c r="DZ1071" s="2" t="n"/>
      <c r="EA1071" s="2" t="n"/>
      <c r="EB1071" s="2" t="n"/>
      <c r="EC1071" s="2" t="n"/>
    </row>
    <row r="1072" ht="6.75" customHeight="1" s="118">
      <c r="A1072" s="2" t="n"/>
      <c r="B1072" s="2" t="n"/>
      <c r="C1072" s="2" t="n"/>
      <c r="D1072" s="2" t="n"/>
      <c r="E1072" s="143" t="n"/>
      <c r="K1072" s="144" t="n"/>
      <c r="L1072" s="143" t="n"/>
      <c r="P1072" s="19" t="n"/>
      <c r="Q1072" s="19" t="n"/>
      <c r="R1072" s="19" t="n"/>
      <c r="S1072" s="19" t="n"/>
      <c r="T1072" s="19" t="n"/>
      <c r="U1072" s="19" t="n"/>
      <c r="V1072" s="19" t="n"/>
      <c r="W1072" s="19" t="n"/>
      <c r="X1072" s="37" t="n"/>
      <c r="Y1072" s="143" t="n"/>
      <c r="BI1072" s="144" t="n"/>
      <c r="BJ1072" s="2" t="n"/>
      <c r="BK1072" s="2" t="n"/>
      <c r="BL1072" s="2" t="n"/>
      <c r="BM1072" s="2" t="n"/>
      <c r="BN1072" s="2" t="n"/>
      <c r="BO1072" s="2" t="n"/>
      <c r="BP1072" s="143" t="n"/>
      <c r="BV1072" s="144" t="n"/>
      <c r="DU1072" s="144" t="n"/>
      <c r="DV1072" s="2" t="n"/>
      <c r="DW1072" s="2" t="n"/>
      <c r="DX1072" s="2" t="n"/>
      <c r="DY1072" s="2" t="n"/>
      <c r="DZ1072" s="2" t="n"/>
      <c r="EA1072" s="2" t="n"/>
      <c r="EB1072" s="2" t="n"/>
      <c r="EC1072" s="2" t="n"/>
    </row>
    <row r="1073" ht="6.75" customHeight="1" s="118">
      <c r="A1073" s="2" t="n"/>
      <c r="B1073" s="2" t="n"/>
      <c r="C1073" s="2" t="n"/>
      <c r="D1073" s="2" t="n"/>
      <c r="E1073" s="143" t="n"/>
      <c r="K1073" s="144" t="n"/>
      <c r="L1073" s="143" t="n"/>
      <c r="P1073" s="179">
        <f>計算!$AE$14</f>
        <v/>
      </c>
      <c r="S1073" s="52" t="inlineStr">
        <is>
          <t>年</t>
        </is>
      </c>
      <c r="U1073" s="179">
        <f>計算!$AF$14</f>
        <v/>
      </c>
      <c r="W1073" s="53" t="inlineStr">
        <is>
          <t>月</t>
        </is>
      </c>
      <c r="X1073" s="144" t="n"/>
      <c r="Y1073" s="143" t="n"/>
      <c r="BI1073" s="144" t="n"/>
      <c r="BJ1073" s="2" t="n"/>
      <c r="BK1073" s="2" t="n"/>
      <c r="BL1073" s="2" t="n"/>
      <c r="BM1073" s="2" t="n"/>
      <c r="BN1073" s="2" t="n"/>
      <c r="BO1073" s="2" t="n"/>
      <c r="BP1073" s="143" t="n"/>
      <c r="BV1073" s="144" t="n"/>
      <c r="DU1073" s="144" t="n"/>
      <c r="DV1073" s="2" t="n"/>
      <c r="DW1073" s="2" t="n"/>
      <c r="DX1073" s="2" t="n"/>
      <c r="DY1073" s="2" t="n"/>
      <c r="DZ1073" s="2" t="n"/>
      <c r="EA1073" s="2" t="n"/>
      <c r="EB1073" s="2" t="n"/>
      <c r="EC1073" s="2" t="n"/>
    </row>
    <row r="1074" ht="6.75" customHeight="1" s="118">
      <c r="A1074" s="2" t="n"/>
      <c r="B1074" s="2" t="n"/>
      <c r="C1074" s="2" t="n"/>
      <c r="D1074" s="2" t="n"/>
      <c r="E1074" s="143" t="n"/>
      <c r="K1074" s="144" t="n"/>
      <c r="L1074" s="49" t="inlineStr">
        <is>
          <t>令和</t>
        </is>
      </c>
      <c r="X1074" s="144" t="n"/>
      <c r="Y1074" s="143" t="n"/>
      <c r="BI1074" s="144" t="n"/>
      <c r="BJ1074" s="2" t="n"/>
      <c r="BK1074" s="2" t="n"/>
      <c r="BL1074" s="2" t="n"/>
      <c r="BM1074" s="2" t="n"/>
      <c r="BN1074" s="2" t="n"/>
      <c r="BO1074" s="2" t="n"/>
      <c r="BP1074" s="143" t="n"/>
      <c r="BV1074" s="144" t="n"/>
      <c r="DU1074" s="144" t="n"/>
      <c r="DV1074" s="2" t="n"/>
      <c r="DW1074" s="2" t="n"/>
      <c r="DX1074" s="2" t="n"/>
      <c r="DY1074" s="2" t="n"/>
      <c r="DZ1074" s="2" t="n"/>
      <c r="EA1074" s="2" t="n"/>
      <c r="EB1074" s="2" t="n"/>
      <c r="EC1074" s="2" t="n"/>
    </row>
    <row r="1075" ht="6.75" customHeight="1" s="118">
      <c r="A1075" s="2" t="n"/>
      <c r="B1075" s="2" t="n"/>
      <c r="C1075" s="2" t="n"/>
      <c r="D1075" s="2" t="n"/>
      <c r="E1075" s="143" t="n"/>
      <c r="K1075" s="144" t="n"/>
      <c r="L1075" s="143" t="n"/>
      <c r="P1075" s="19" t="n"/>
      <c r="Q1075" s="19" t="n"/>
      <c r="R1075" s="19" t="n"/>
      <c r="S1075" s="19" t="n"/>
      <c r="T1075" s="19" t="n"/>
      <c r="U1075" s="19" t="n"/>
      <c r="V1075" s="19" t="n"/>
      <c r="W1075" s="19" t="n"/>
      <c r="X1075" s="37" t="n"/>
      <c r="Y1075" s="143" t="n"/>
      <c r="BI1075" s="144" t="n"/>
      <c r="BJ1075" s="2" t="n"/>
      <c r="BK1075" s="2" t="n"/>
      <c r="BL1075" s="2" t="n"/>
      <c r="BM1075" s="2" t="n"/>
      <c r="BN1075" s="2" t="n"/>
      <c r="BO1075" s="2" t="n"/>
      <c r="BP1075" s="143" t="n"/>
      <c r="BU1075" s="43" t="n"/>
      <c r="BV1075" s="44" t="n"/>
      <c r="DU1075" s="144" t="n"/>
      <c r="DV1075" s="2" t="n"/>
      <c r="DW1075" s="2" t="n"/>
      <c r="DX1075" s="2" t="n"/>
      <c r="DY1075" s="2" t="n"/>
      <c r="DZ1075" s="2" t="n"/>
      <c r="EA1075" s="2" t="n"/>
      <c r="EB1075" s="2" t="n"/>
      <c r="EC1075" s="2" t="n"/>
    </row>
    <row r="1076" ht="4.5" customHeight="1" s="118">
      <c r="A1076" s="2" t="n"/>
      <c r="B1076" s="2" t="n"/>
      <c r="C1076" s="2" t="n"/>
      <c r="D1076" s="2" t="n"/>
      <c r="E1076" s="143" t="n"/>
      <c r="K1076" s="144" t="n"/>
      <c r="L1076" s="146" t="n"/>
      <c r="M1076" s="147" t="n"/>
      <c r="N1076" s="147" t="n"/>
      <c r="O1076" s="147" t="n"/>
      <c r="P1076" s="20" t="n"/>
      <c r="Q1076" s="20" t="n"/>
      <c r="R1076" s="20" t="n"/>
      <c r="S1076" s="20" t="n"/>
      <c r="T1076" s="20" t="n"/>
      <c r="U1076" s="20" t="n"/>
      <c r="V1076" s="20" t="n"/>
      <c r="W1076" s="20" t="n"/>
      <c r="X1076" s="39" t="n"/>
      <c r="Y1076" s="146" t="n"/>
      <c r="Z1076" s="147" t="n"/>
      <c r="AA1076" s="147" t="n"/>
      <c r="AB1076" s="147" t="n"/>
      <c r="AC1076" s="147" t="n"/>
      <c r="AD1076" s="147" t="n"/>
      <c r="AE1076" s="147" t="n"/>
      <c r="AF1076" s="147" t="n"/>
      <c r="AG1076" s="147" t="n"/>
      <c r="AH1076" s="147" t="n"/>
      <c r="AI1076" s="147" t="n"/>
      <c r="AJ1076" s="147" t="n"/>
      <c r="AK1076" s="147" t="n"/>
      <c r="AL1076" s="147" t="n"/>
      <c r="AM1076" s="147" t="n"/>
      <c r="AN1076" s="147" t="n"/>
      <c r="AO1076" s="147" t="n"/>
      <c r="AP1076" s="147" t="n"/>
      <c r="AQ1076" s="147" t="n"/>
      <c r="AR1076" s="147" t="n"/>
      <c r="AS1076" s="147" t="n"/>
      <c r="AT1076" s="147" t="n"/>
      <c r="AU1076" s="147" t="n"/>
      <c r="AV1076" s="147" t="n"/>
      <c r="AW1076" s="147" t="n"/>
      <c r="AX1076" s="147" t="n"/>
      <c r="AY1076" s="147" t="n"/>
      <c r="AZ1076" s="147" t="n"/>
      <c r="BA1076" s="147" t="n"/>
      <c r="BB1076" s="147" t="n"/>
      <c r="BC1076" s="147" t="n"/>
      <c r="BD1076" s="147" t="n"/>
      <c r="BE1076" s="147" t="n"/>
      <c r="BF1076" s="147" t="n"/>
      <c r="BG1076" s="147" t="n"/>
      <c r="BH1076" s="147" t="n"/>
      <c r="BI1076" s="148" t="n"/>
      <c r="BJ1076" s="2" t="n"/>
      <c r="BK1076" s="2" t="n"/>
      <c r="BL1076" s="2" t="n"/>
      <c r="BM1076" s="2" t="n"/>
      <c r="BN1076" s="2" t="n"/>
      <c r="BO1076" s="2" t="n"/>
      <c r="BP1076" s="146" t="n"/>
      <c r="BQ1076" s="147" t="n"/>
      <c r="BR1076" s="147" t="n"/>
      <c r="BS1076" s="147" t="n"/>
      <c r="BT1076" s="147" t="n"/>
      <c r="BU1076" s="42" t="n"/>
      <c r="BV1076" s="45" t="n"/>
      <c r="BW1076" s="147" t="n"/>
      <c r="BX1076" s="147" t="n"/>
      <c r="BY1076" s="147" t="n"/>
      <c r="BZ1076" s="147" t="n"/>
      <c r="CA1076" s="147" t="n"/>
      <c r="CB1076" s="147" t="n"/>
      <c r="CC1076" s="147" t="n"/>
      <c r="CD1076" s="147" t="n"/>
      <c r="CE1076" s="147" t="n"/>
      <c r="CF1076" s="147" t="n"/>
      <c r="CG1076" s="147" t="n"/>
      <c r="CH1076" s="147" t="n"/>
      <c r="CI1076" s="147" t="n"/>
      <c r="CJ1076" s="147" t="n"/>
      <c r="CK1076" s="147" t="n"/>
      <c r="CL1076" s="147" t="n"/>
      <c r="CM1076" s="147" t="n"/>
      <c r="CN1076" s="147" t="n"/>
      <c r="CO1076" s="147" t="n"/>
      <c r="CP1076" s="147" t="n"/>
      <c r="CQ1076" s="147" t="n"/>
      <c r="CR1076" s="147" t="n"/>
      <c r="CS1076" s="147" t="n"/>
      <c r="CT1076" s="147" t="n"/>
      <c r="CU1076" s="147" t="n"/>
      <c r="CV1076" s="147" t="n"/>
      <c r="CW1076" s="147" t="n"/>
      <c r="CX1076" s="147" t="n"/>
      <c r="CY1076" s="147" t="n"/>
      <c r="CZ1076" s="147" t="n"/>
      <c r="DA1076" s="147" t="n"/>
      <c r="DB1076" s="147" t="n"/>
      <c r="DC1076" s="147" t="n"/>
      <c r="DD1076" s="147" t="n"/>
      <c r="DE1076" s="147" t="n"/>
      <c r="DF1076" s="147" t="n"/>
      <c r="DG1076" s="147" t="n"/>
      <c r="DH1076" s="147" t="n"/>
      <c r="DI1076" s="147" t="n"/>
      <c r="DJ1076" s="147" t="n"/>
      <c r="DK1076" s="147" t="n"/>
      <c r="DL1076" s="147" t="n"/>
      <c r="DM1076" s="147" t="n"/>
      <c r="DN1076" s="147" t="n"/>
      <c r="DO1076" s="147" t="n"/>
      <c r="DP1076" s="147" t="n"/>
      <c r="DQ1076" s="147" t="n"/>
      <c r="DR1076" s="147" t="n"/>
      <c r="DS1076" s="147" t="n"/>
      <c r="DT1076" s="147" t="n"/>
      <c r="DU1076" s="148" t="n"/>
      <c r="DV1076" s="2" t="n"/>
      <c r="DW1076" s="2" t="n"/>
      <c r="DX1076" s="2" t="n"/>
      <c r="DY1076" s="2" t="n"/>
      <c r="DZ1076" s="2" t="n"/>
      <c r="EA1076" s="2" t="n"/>
      <c r="EB1076" s="2" t="n"/>
      <c r="EC1076" s="2" t="n"/>
    </row>
    <row r="1077" ht="6.75" customHeight="1" s="118">
      <c r="A1077" s="2" t="n"/>
      <c r="B1077" s="2" t="n"/>
      <c r="C1077" s="2" t="n"/>
      <c r="D1077" s="2" t="n"/>
      <c r="E1077" s="143" t="n"/>
      <c r="K1077" s="144" t="n"/>
      <c r="L1077" s="54" t="inlineStr">
        <is>
          <t>平成</t>
        </is>
      </c>
      <c r="M1077" s="140" t="n"/>
      <c r="N1077" s="140" t="n"/>
      <c r="O1077" s="140" t="n"/>
      <c r="P1077" s="18" t="n"/>
      <c r="Q1077" s="18" t="n"/>
      <c r="R1077" s="18" t="n"/>
      <c r="S1077" s="18" t="n"/>
      <c r="T1077" s="18" t="n"/>
      <c r="U1077" s="18" t="n"/>
      <c r="V1077" s="18" t="n"/>
      <c r="W1077" s="18" t="n"/>
      <c r="X1077" s="35" t="n"/>
      <c r="Y1077" s="7" t="n"/>
      <c r="Z1077" s="2" t="n"/>
      <c r="AA1077" s="2" t="n"/>
      <c r="AB1077" s="2" t="n"/>
      <c r="AC1077" s="2" t="n"/>
      <c r="AD1077" s="2" t="n"/>
      <c r="AE1077" s="2" t="n"/>
      <c r="AF1077" s="2" t="n"/>
      <c r="AG1077" s="2" t="n"/>
      <c r="AH1077" s="2" t="n"/>
      <c r="AI1077" s="2" t="n"/>
      <c r="AJ1077" s="2" t="n"/>
      <c r="AK1077" s="2" t="n"/>
      <c r="AL1077" s="2" t="n"/>
      <c r="AM1077" s="2" t="n"/>
      <c r="AN1077" s="2" t="n"/>
      <c r="AO1077" s="2" t="n"/>
      <c r="AP1077" s="2" t="n"/>
      <c r="AQ1077" s="2" t="n"/>
      <c r="AR1077" s="2" t="n"/>
      <c r="AS1077" s="2" t="n"/>
      <c r="AT1077" s="2" t="n"/>
      <c r="AU1077" s="2" t="n"/>
      <c r="AV1077" s="2" t="n"/>
      <c r="AW1077" s="2" t="n"/>
      <c r="AX1077" s="2" t="n"/>
      <c r="AY1077" s="2" t="n"/>
      <c r="AZ1077" s="2" t="n"/>
      <c r="BA1077" s="2" t="n"/>
      <c r="BB1077" s="2" t="n"/>
      <c r="BC1077" s="2" t="n"/>
      <c r="BD1077" s="2" t="n"/>
      <c r="BE1077" s="2" t="n"/>
      <c r="BF1077" s="2" t="n"/>
      <c r="BG1077" s="2" t="n"/>
      <c r="BH1077" s="2" t="n"/>
      <c r="BI1077" s="6" t="n"/>
      <c r="BJ1077" s="2" t="n"/>
      <c r="BK1077" s="2" t="n"/>
      <c r="BL1077" s="2" t="n"/>
      <c r="BM1077" s="2" t="n"/>
      <c r="BN1077" s="2" t="n"/>
      <c r="BO1077" s="2" t="n"/>
      <c r="BP1077" s="139" t="inlineStr">
        <is>
          <t>備　考</t>
        </is>
      </c>
      <c r="BQ1077" s="140" t="n"/>
      <c r="BR1077" s="140" t="n"/>
      <c r="BS1077" s="140" t="n"/>
      <c r="BT1077" s="140" t="n"/>
      <c r="BU1077" s="140" t="n"/>
      <c r="BV1077" s="141" t="n"/>
      <c r="BW1077" s="176">
        <f>計算!$AA$14</f>
        <v/>
      </c>
      <c r="BX1077" s="140" t="n"/>
      <c r="BY1077" s="140" t="n"/>
      <c r="BZ1077" s="140" t="n"/>
      <c r="CA1077" s="140" t="n"/>
      <c r="CB1077" s="140" t="n"/>
      <c r="CC1077" s="140" t="n"/>
      <c r="CD1077" s="140" t="n"/>
      <c r="CE1077" s="140" t="n"/>
      <c r="CF1077" s="140" t="n"/>
      <c r="CG1077" s="140" t="n"/>
      <c r="CH1077" s="140" t="n"/>
      <c r="CI1077" s="140" t="n"/>
      <c r="CJ1077" s="140" t="n"/>
      <c r="CK1077" s="140" t="n"/>
      <c r="CL1077" s="140" t="n"/>
      <c r="CM1077" s="140" t="n"/>
      <c r="CN1077" s="140" t="n"/>
      <c r="CO1077" s="140" t="n"/>
      <c r="CP1077" s="140" t="n"/>
      <c r="CQ1077" s="140" t="n"/>
      <c r="CR1077" s="140" t="n"/>
      <c r="CS1077" s="140" t="n"/>
      <c r="CT1077" s="140" t="n"/>
      <c r="CU1077" s="140" t="n"/>
      <c r="CV1077" s="140" t="n"/>
      <c r="CW1077" s="140" t="n"/>
      <c r="CX1077" s="140" t="n"/>
      <c r="CY1077" s="140" t="n"/>
      <c r="CZ1077" s="140" t="n"/>
      <c r="DA1077" s="140" t="n"/>
      <c r="DB1077" s="140" t="n"/>
      <c r="DC1077" s="140" t="n"/>
      <c r="DD1077" s="140" t="n"/>
      <c r="DE1077" s="140" t="n"/>
      <c r="DF1077" s="140" t="n"/>
      <c r="DG1077" s="140" t="n"/>
      <c r="DH1077" s="140" t="n"/>
      <c r="DI1077" s="140" t="n"/>
      <c r="DJ1077" s="140" t="n"/>
      <c r="DK1077" s="140" t="n"/>
      <c r="DL1077" s="140" t="n"/>
      <c r="DM1077" s="140" t="n"/>
      <c r="DN1077" s="140" t="n"/>
      <c r="DO1077" s="140" t="n"/>
      <c r="DP1077" s="140" t="n"/>
      <c r="DQ1077" s="140" t="n"/>
      <c r="DR1077" s="140" t="n"/>
      <c r="DS1077" s="140" t="n"/>
      <c r="DT1077" s="140" t="n"/>
      <c r="DU1077" s="141" t="n"/>
      <c r="DV1077" s="2" t="n"/>
      <c r="DW1077" s="2" t="n"/>
      <c r="DX1077" s="2" t="n"/>
      <c r="DY1077" s="2" t="n"/>
      <c r="DZ1077" s="2" t="n"/>
      <c r="EA1077" s="2" t="n"/>
      <c r="EB1077" s="2" t="n"/>
      <c r="EC1077" s="2" t="n"/>
    </row>
    <row r="1078" ht="6.75" customHeight="1" s="118">
      <c r="A1078" s="2" t="n"/>
      <c r="B1078" s="2" t="n"/>
      <c r="C1078" s="2" t="n"/>
      <c r="D1078" s="2" t="n"/>
      <c r="E1078" s="143" t="n"/>
      <c r="K1078" s="144" t="n"/>
      <c r="L1078" s="143" t="n"/>
      <c r="P1078" s="19" t="n"/>
      <c r="Q1078" s="19" t="n"/>
      <c r="R1078" s="19" t="n"/>
      <c r="S1078" s="19" t="n"/>
      <c r="T1078" s="19" t="n"/>
      <c r="U1078" s="19" t="n"/>
      <c r="V1078" s="19" t="n"/>
      <c r="W1078" s="19" t="n"/>
      <c r="X1078" s="37" t="n"/>
      <c r="Y1078" s="7" t="n"/>
      <c r="Z1078" s="2" t="n"/>
      <c r="AA1078" s="2" t="n"/>
      <c r="AB1078" s="2" t="n"/>
      <c r="AC1078" s="2" t="n"/>
      <c r="AD1078" s="2" t="n"/>
      <c r="AE1078" s="2" t="n"/>
      <c r="AF1078" s="2" t="n"/>
      <c r="AG1078" s="2" t="n"/>
      <c r="AH1078" s="2" t="n"/>
      <c r="AI1078" s="2" t="n"/>
      <c r="AJ1078" s="2" t="n"/>
      <c r="AK1078" s="2" t="n"/>
      <c r="AL1078" s="2" t="n"/>
      <c r="AM1078" s="2" t="n"/>
      <c r="AN1078" s="2" t="n"/>
      <c r="AO1078" s="2" t="n"/>
      <c r="AP1078" s="2" t="n"/>
      <c r="AQ1078" s="2" t="n"/>
      <c r="AR1078" s="2" t="n"/>
      <c r="AS1078" s="2" t="n"/>
      <c r="AT1078" s="2" t="n"/>
      <c r="AU1078" s="2" t="n"/>
      <c r="AV1078" s="2" t="n"/>
      <c r="AW1078" s="2" t="n"/>
      <c r="AX1078" s="2" t="n"/>
      <c r="AY1078" s="2" t="n"/>
      <c r="AZ1078" s="2" t="n"/>
      <c r="BA1078" s="2" t="n"/>
      <c r="BB1078" s="2" t="n"/>
      <c r="BC1078" s="2" t="n"/>
      <c r="BD1078" s="2" t="n"/>
      <c r="BE1078" s="2" t="n"/>
      <c r="BF1078" s="2" t="n"/>
      <c r="BG1078" s="2" t="n"/>
      <c r="BH1078" s="2" t="n"/>
      <c r="BI1078" s="8" t="n"/>
      <c r="BJ1078" s="2" t="n"/>
      <c r="BK1078" s="2" t="n"/>
      <c r="BL1078" s="2" t="n"/>
      <c r="BM1078" s="2" t="n"/>
      <c r="BN1078" s="2" t="n"/>
      <c r="BO1078" s="2" t="n"/>
      <c r="BP1078" s="143" t="n"/>
      <c r="BV1078" s="144" t="n"/>
      <c r="DU1078" s="144" t="n"/>
      <c r="DV1078" s="2" t="n"/>
      <c r="DW1078" s="2" t="n"/>
      <c r="DX1078" s="2" t="n"/>
      <c r="DY1078" s="2" t="n"/>
      <c r="DZ1078" s="2" t="n"/>
      <c r="EA1078" s="2" t="n"/>
      <c r="EB1078" s="2" t="n"/>
      <c r="EC1078" s="2" t="n"/>
    </row>
    <row r="1079" ht="6.75" customHeight="1" s="118">
      <c r="A1079" s="2" t="n"/>
      <c r="B1079" s="2" t="n"/>
      <c r="C1079" s="2" t="n"/>
      <c r="D1079" s="2" t="n"/>
      <c r="E1079" s="143" t="n"/>
      <c r="K1079" s="144" t="n"/>
      <c r="L1079" s="143" t="n"/>
      <c r="P1079" s="19" t="n"/>
      <c r="Q1079" s="19" t="n"/>
      <c r="R1079" s="19" t="n"/>
      <c r="S1079" s="52" t="inlineStr">
        <is>
          <t>年</t>
        </is>
      </c>
      <c r="U1079" s="11" t="n"/>
      <c r="V1079" s="11" t="n"/>
      <c r="W1079" s="53" t="inlineStr">
        <is>
          <t>月</t>
        </is>
      </c>
      <c r="X1079" s="144" t="n"/>
      <c r="Y1079" s="7" t="n"/>
      <c r="Z1079" s="2" t="n"/>
      <c r="AA1079" s="2" t="n"/>
      <c r="AB1079" s="2" t="n"/>
      <c r="AC1079" s="2" t="n"/>
      <c r="AD1079" s="2" t="n"/>
      <c r="AE1079" s="2" t="n"/>
      <c r="AF1079" s="2" t="n"/>
      <c r="AG1079" s="2" t="n"/>
      <c r="AH1079" s="2" t="n"/>
      <c r="AI1079" s="2" t="n"/>
      <c r="AJ1079" s="2" t="n"/>
      <c r="AK1079" s="2" t="n"/>
      <c r="AL1079" s="2" t="n"/>
      <c r="AM1079" s="2" t="n"/>
      <c r="AN1079" s="2" t="n"/>
      <c r="AO1079" s="2" t="n"/>
      <c r="AP1079" s="2" t="n"/>
      <c r="AQ1079" s="2" t="n"/>
      <c r="AR1079" s="2" t="n"/>
      <c r="AS1079" s="2" t="n"/>
      <c r="AT1079" s="2" t="n"/>
      <c r="AU1079" s="2" t="n"/>
      <c r="AV1079" s="2" t="n"/>
      <c r="AW1079" s="2" t="n"/>
      <c r="AX1079" s="2" t="n"/>
      <c r="AY1079" s="2" t="n"/>
      <c r="AZ1079" s="2" t="n"/>
      <c r="BA1079" s="2" t="n"/>
      <c r="BB1079" s="2" t="n"/>
      <c r="BC1079" s="2" t="n"/>
      <c r="BD1079" s="2" t="n"/>
      <c r="BE1079" s="2" t="n"/>
      <c r="BF1079" s="2" t="n"/>
      <c r="BG1079" s="2" t="n"/>
      <c r="BH1079" s="2" t="n"/>
      <c r="BI1079" s="8" t="n"/>
      <c r="BJ1079" s="2" t="n"/>
      <c r="BK1079" s="2" t="n"/>
      <c r="BL1079" s="2" t="n"/>
      <c r="BM1079" s="2" t="n"/>
      <c r="BN1079" s="2" t="n"/>
      <c r="BO1079" s="2" t="n"/>
      <c r="BP1079" s="143" t="n"/>
      <c r="BV1079" s="144" t="n"/>
      <c r="DU1079" s="144" t="n"/>
      <c r="DV1079" s="2" t="n"/>
      <c r="DW1079" s="2" t="n"/>
      <c r="DX1079" s="2" t="n"/>
      <c r="DY1079" s="2" t="n"/>
      <c r="DZ1079" s="2" t="n"/>
      <c r="EA1079" s="2" t="n"/>
      <c r="EB1079" s="2" t="n"/>
      <c r="EC1079" s="2" t="n"/>
    </row>
    <row r="1080" ht="6.75" customHeight="1" s="118">
      <c r="A1080" s="2" t="n"/>
      <c r="B1080" s="2" t="n"/>
      <c r="C1080" s="2" t="n"/>
      <c r="D1080" s="2" t="n"/>
      <c r="E1080" s="143" t="n"/>
      <c r="K1080" s="144" t="n"/>
      <c r="L1080" s="49" t="inlineStr">
        <is>
          <t>令和</t>
        </is>
      </c>
      <c r="P1080" s="19" t="n"/>
      <c r="Q1080" s="19" t="n"/>
      <c r="R1080" s="19" t="n"/>
      <c r="U1080" s="11" t="n"/>
      <c r="V1080" s="11" t="n"/>
      <c r="X1080" s="144" t="n"/>
      <c r="Y1080" s="7" t="n"/>
      <c r="Z1080" s="2" t="n"/>
      <c r="AA1080" s="2" t="n"/>
      <c r="AB1080" s="2" t="n"/>
      <c r="AC1080" s="2" t="n"/>
      <c r="AD1080" s="2" t="n"/>
      <c r="AE1080" s="2" t="n"/>
      <c r="AF1080" s="2" t="n"/>
      <c r="AG1080" s="2" t="n"/>
      <c r="AH1080" s="2" t="n"/>
      <c r="AI1080" s="2" t="n"/>
      <c r="AJ1080" s="2" t="n"/>
      <c r="AK1080" s="2" t="n"/>
      <c r="AL1080" s="2" t="n"/>
      <c r="AM1080" s="2" t="n"/>
      <c r="AN1080" s="2" t="n"/>
      <c r="AO1080" s="2" t="n"/>
      <c r="AP1080" s="2" t="n"/>
      <c r="AQ1080" s="2" t="n"/>
      <c r="AR1080" s="2" t="n"/>
      <c r="AS1080" s="2" t="n"/>
      <c r="AT1080" s="2" t="n"/>
      <c r="AU1080" s="2" t="n"/>
      <c r="AV1080" s="2" t="n"/>
      <c r="AW1080" s="2" t="n"/>
      <c r="AX1080" s="2" t="n"/>
      <c r="AY1080" s="2" t="n"/>
      <c r="AZ1080" s="2" t="n"/>
      <c r="BA1080" s="2" t="n"/>
      <c r="BB1080" s="2" t="n"/>
      <c r="BC1080" s="2" t="n"/>
      <c r="BD1080" s="2" t="n"/>
      <c r="BE1080" s="2" t="n"/>
      <c r="BF1080" s="2" t="n"/>
      <c r="BG1080" s="2" t="n"/>
      <c r="BH1080" s="2" t="n"/>
      <c r="BI1080" s="8" t="n"/>
      <c r="BJ1080" s="2" t="n"/>
      <c r="BK1080" s="2" t="n"/>
      <c r="BL1080" s="2" t="n"/>
      <c r="BM1080" s="2" t="n"/>
      <c r="BN1080" s="2" t="n"/>
      <c r="BO1080" s="2" t="n"/>
      <c r="BP1080" s="143" t="n"/>
      <c r="BV1080" s="144" t="n"/>
      <c r="DU1080" s="144" t="n"/>
      <c r="DV1080" s="2" t="n"/>
      <c r="DW1080" s="2" t="n"/>
      <c r="DX1080" s="2" t="n"/>
      <c r="DY1080" s="2" t="n"/>
      <c r="DZ1080" s="2" t="n"/>
      <c r="EA1080" s="2" t="n"/>
      <c r="EB1080" s="2" t="n"/>
      <c r="EC1080" s="2" t="n"/>
    </row>
    <row r="1081" ht="6.75" customHeight="1" s="118">
      <c r="A1081" s="2" t="n"/>
      <c r="B1081" s="2" t="n"/>
      <c r="C1081" s="2" t="n"/>
      <c r="D1081" s="2" t="n"/>
      <c r="E1081" s="143" t="n"/>
      <c r="K1081" s="144" t="n"/>
      <c r="L1081" s="143" t="n"/>
      <c r="P1081" s="19" t="n"/>
      <c r="Q1081" s="19" t="n"/>
      <c r="R1081" s="19" t="n"/>
      <c r="S1081" s="19" t="n"/>
      <c r="T1081" s="19" t="n"/>
      <c r="U1081" s="19" t="n"/>
      <c r="V1081" s="19" t="n"/>
      <c r="W1081" s="19" t="n"/>
      <c r="X1081" s="37" t="n"/>
      <c r="Y1081" s="7" t="n"/>
      <c r="Z1081" s="2" t="n"/>
      <c r="AA1081" s="2" t="n"/>
      <c r="AB1081" s="2" t="n"/>
      <c r="AC1081" s="2" t="n"/>
      <c r="AD1081" s="2" t="n"/>
      <c r="AE1081" s="2" t="n"/>
      <c r="AF1081" s="2" t="n"/>
      <c r="AG1081" s="2" t="n"/>
      <c r="AH1081" s="2" t="n"/>
      <c r="AI1081" s="2" t="n"/>
      <c r="AJ1081" s="2" t="n"/>
      <c r="AK1081" s="2" t="n"/>
      <c r="AL1081" s="2" t="n"/>
      <c r="AM1081" s="2" t="n"/>
      <c r="AN1081" s="2" t="n"/>
      <c r="AO1081" s="2" t="n"/>
      <c r="AP1081" s="2" t="n"/>
      <c r="AQ1081" s="2" t="n"/>
      <c r="AR1081" s="2" t="n"/>
      <c r="AS1081" s="2" t="n"/>
      <c r="AT1081" s="2" t="n"/>
      <c r="AU1081" s="2" t="n"/>
      <c r="AV1081" s="2" t="n"/>
      <c r="AW1081" s="2" t="n"/>
      <c r="AX1081" s="2" t="n"/>
      <c r="AY1081" s="2" t="n"/>
      <c r="AZ1081" s="2" t="n"/>
      <c r="BA1081" s="2" t="n"/>
      <c r="BB1081" s="2" t="n"/>
      <c r="BC1081" s="2" t="n"/>
      <c r="BD1081" s="2" t="n"/>
      <c r="BE1081" s="2" t="n"/>
      <c r="BF1081" s="2" t="n"/>
      <c r="BG1081" s="2" t="n"/>
      <c r="BH1081" s="2" t="n"/>
      <c r="BI1081" s="8" t="n"/>
      <c r="BJ1081" s="2" t="n"/>
      <c r="BK1081" s="2" t="n"/>
      <c r="BL1081" s="2" t="n"/>
      <c r="BM1081" s="2" t="n"/>
      <c r="BN1081" s="2" t="n"/>
      <c r="BO1081" s="2" t="n"/>
      <c r="BP1081" s="143" t="n"/>
      <c r="BV1081" s="144" t="n"/>
      <c r="DU1081" s="144" t="n"/>
      <c r="DV1081" s="2" t="n"/>
      <c r="DW1081" s="2" t="n"/>
      <c r="DX1081" s="2" t="n"/>
      <c r="DY1081" s="2" t="n"/>
      <c r="DZ1081" s="2" t="n"/>
      <c r="EA1081" s="2" t="n"/>
      <c r="EB1081" s="2" t="n"/>
      <c r="EC1081" s="2" t="n"/>
    </row>
    <row r="1082" ht="3.75" customHeight="1" s="118">
      <c r="A1082" s="2" t="n"/>
      <c r="B1082" s="2" t="n"/>
      <c r="C1082" s="2" t="n"/>
      <c r="D1082" s="2" t="n"/>
      <c r="E1082" s="143" t="n"/>
      <c r="K1082" s="144" t="n"/>
      <c r="L1082" s="146" t="n"/>
      <c r="M1082" s="147" t="n"/>
      <c r="N1082" s="147" t="n"/>
      <c r="O1082" s="147" t="n"/>
      <c r="P1082" s="20" t="n"/>
      <c r="Q1082" s="20" t="n"/>
      <c r="R1082" s="20" t="n"/>
      <c r="S1082" s="20" t="n"/>
      <c r="T1082" s="20" t="n"/>
      <c r="U1082" s="20" t="n"/>
      <c r="V1082" s="20" t="n"/>
      <c r="W1082" s="20" t="n"/>
      <c r="X1082" s="39" t="n"/>
      <c r="Y1082" s="16" t="n"/>
      <c r="Z1082" s="14" t="n"/>
      <c r="AA1082" s="14" t="n"/>
      <c r="AB1082" s="14" t="n"/>
      <c r="AC1082" s="14" t="n"/>
      <c r="AD1082" s="14" t="n"/>
      <c r="AE1082" s="14" t="n"/>
      <c r="AF1082" s="14" t="n"/>
      <c r="AG1082" s="14" t="n"/>
      <c r="AH1082" s="14" t="n"/>
      <c r="AI1082" s="14" t="n"/>
      <c r="AJ1082" s="14" t="n"/>
      <c r="AK1082" s="14" t="n"/>
      <c r="AL1082" s="14" t="n"/>
      <c r="AM1082" s="14" t="n"/>
      <c r="AN1082" s="14" t="n"/>
      <c r="AO1082" s="14" t="n"/>
      <c r="AP1082" s="14" t="n"/>
      <c r="AQ1082" s="14" t="n"/>
      <c r="AR1082" s="14" t="n"/>
      <c r="AS1082" s="14" t="n"/>
      <c r="AT1082" s="14" t="n"/>
      <c r="AU1082" s="14" t="n"/>
      <c r="AV1082" s="14" t="n"/>
      <c r="AW1082" s="14" t="n"/>
      <c r="AX1082" s="14" t="n"/>
      <c r="AY1082" s="14" t="n"/>
      <c r="AZ1082" s="14" t="n"/>
      <c r="BA1082" s="14" t="n"/>
      <c r="BB1082" s="14" t="n"/>
      <c r="BC1082" s="14" t="n"/>
      <c r="BD1082" s="14" t="n"/>
      <c r="BE1082" s="14" t="n"/>
      <c r="BF1082" s="14" t="n"/>
      <c r="BG1082" s="14" t="n"/>
      <c r="BH1082" s="14" t="n"/>
      <c r="BI1082" s="15" t="n"/>
      <c r="BJ1082" s="2" t="n"/>
      <c r="BK1082" s="2" t="n"/>
      <c r="BL1082" s="2" t="n"/>
      <c r="BM1082" s="2" t="n"/>
      <c r="BN1082" s="2" t="n"/>
      <c r="BO1082" s="2" t="n"/>
      <c r="BP1082" s="143" t="n"/>
      <c r="BV1082" s="144" t="n"/>
      <c r="DU1082" s="144" t="n"/>
      <c r="DV1082" s="2" t="n"/>
      <c r="DW1082" s="2" t="n"/>
      <c r="DX1082" s="2" t="n"/>
      <c r="DY1082" s="2" t="n"/>
      <c r="DZ1082" s="2" t="n"/>
      <c r="EA1082" s="2" t="n"/>
      <c r="EB1082" s="2" t="n"/>
      <c r="EC1082" s="2" t="n"/>
    </row>
    <row r="1083" ht="6.75" customHeight="1" s="118">
      <c r="A1083" s="2" t="n"/>
      <c r="B1083" s="2" t="n"/>
      <c r="C1083" s="2" t="n"/>
      <c r="D1083" s="2" t="n"/>
      <c r="E1083" s="143" t="n"/>
      <c r="K1083" s="144" t="n"/>
      <c r="L1083" s="54" t="inlineStr">
        <is>
          <t>平成</t>
        </is>
      </c>
      <c r="M1083" s="140" t="n"/>
      <c r="N1083" s="140" t="n"/>
      <c r="O1083" s="140" t="n"/>
      <c r="P1083" s="18" t="n"/>
      <c r="Q1083" s="18" t="n"/>
      <c r="R1083" s="18" t="n"/>
      <c r="S1083" s="18" t="n"/>
      <c r="T1083" s="18" t="n"/>
      <c r="U1083" s="18" t="n"/>
      <c r="V1083" s="18" t="n"/>
      <c r="W1083" s="18" t="n"/>
      <c r="X1083" s="35" t="n"/>
      <c r="Y1083" s="7" t="n"/>
      <c r="Z1083" s="2" t="n"/>
      <c r="AA1083" s="2" t="n"/>
      <c r="AB1083" s="2" t="n"/>
      <c r="AC1083" s="2" t="n"/>
      <c r="AD1083" s="2" t="n"/>
      <c r="AE1083" s="2" t="n"/>
      <c r="AF1083" s="2" t="n"/>
      <c r="AG1083" s="2" t="n"/>
      <c r="AH1083" s="2" t="n"/>
      <c r="AI1083" s="2" t="n"/>
      <c r="AJ1083" s="2" t="n"/>
      <c r="AK1083" s="2" t="n"/>
      <c r="AL1083" s="2" t="n"/>
      <c r="AM1083" s="2" t="n"/>
      <c r="AN1083" s="2" t="n"/>
      <c r="AO1083" s="2" t="n"/>
      <c r="AP1083" s="2" t="n"/>
      <c r="AQ1083" s="2" t="n"/>
      <c r="AR1083" s="2" t="n"/>
      <c r="AS1083" s="2" t="n"/>
      <c r="AT1083" s="2" t="n"/>
      <c r="AU1083" s="2" t="n"/>
      <c r="AV1083" s="2" t="n"/>
      <c r="AW1083" s="2" t="n"/>
      <c r="AX1083" s="2" t="n"/>
      <c r="AY1083" s="2" t="n"/>
      <c r="AZ1083" s="2" t="n"/>
      <c r="BA1083" s="2" t="n"/>
      <c r="BB1083" s="2" t="n"/>
      <c r="BC1083" s="2" t="n"/>
      <c r="BD1083" s="2" t="n"/>
      <c r="BE1083" s="2" t="n"/>
      <c r="BF1083" s="2" t="n"/>
      <c r="BG1083" s="2" t="n"/>
      <c r="BH1083" s="2" t="n"/>
      <c r="BI1083" s="6" t="n"/>
      <c r="BJ1083" s="2" t="n"/>
      <c r="BK1083" s="2" t="n"/>
      <c r="BL1083" s="2" t="n"/>
      <c r="BM1083" s="2" t="n"/>
      <c r="BN1083" s="2" t="n"/>
      <c r="BO1083" s="2" t="n"/>
      <c r="BP1083" s="143" t="n"/>
      <c r="BV1083" s="144" t="n"/>
      <c r="DU1083" s="144" t="n"/>
      <c r="DV1083" s="2" t="n"/>
      <c r="DW1083" s="2" t="n"/>
      <c r="DX1083" s="2" t="n"/>
      <c r="DY1083" s="2" t="n"/>
      <c r="DZ1083" s="2" t="n"/>
      <c r="EA1083" s="2" t="n"/>
      <c r="EB1083" s="2" t="n"/>
      <c r="EC1083" s="2" t="n"/>
    </row>
    <row r="1084" ht="6.75" customHeight="1" s="118">
      <c r="A1084" s="2" t="n"/>
      <c r="B1084" s="2" t="n"/>
      <c r="C1084" s="2" t="n"/>
      <c r="D1084" s="2" t="n"/>
      <c r="E1084" s="143" t="n"/>
      <c r="K1084" s="144" t="n"/>
      <c r="L1084" s="143" t="n"/>
      <c r="P1084" s="19" t="n"/>
      <c r="Q1084" s="19" t="n"/>
      <c r="R1084" s="19" t="n"/>
      <c r="S1084" s="19" t="n"/>
      <c r="T1084" s="19" t="n"/>
      <c r="U1084" s="19" t="n"/>
      <c r="V1084" s="19" t="n"/>
      <c r="W1084" s="19" t="n"/>
      <c r="X1084" s="37" t="n"/>
      <c r="Y1084" s="7" t="n"/>
      <c r="Z1084" s="2" t="n"/>
      <c r="AA1084" s="2" t="n"/>
      <c r="AB1084" s="2" t="n"/>
      <c r="AC1084" s="2" t="n"/>
      <c r="AD1084" s="2" t="n"/>
      <c r="AE1084" s="2" t="n"/>
      <c r="AF1084" s="2" t="n"/>
      <c r="AG1084" s="2" t="n"/>
      <c r="AH1084" s="2" t="n"/>
      <c r="AI1084" s="2" t="n"/>
      <c r="AJ1084" s="2" t="n"/>
      <c r="AK1084" s="2" t="n"/>
      <c r="AL1084" s="2" t="n"/>
      <c r="AM1084" s="2" t="n"/>
      <c r="AN1084" s="2" t="n"/>
      <c r="AO1084" s="2" t="n"/>
      <c r="AP1084" s="2" t="n"/>
      <c r="AQ1084" s="2" t="n"/>
      <c r="AR1084" s="2" t="n"/>
      <c r="AS1084" s="2" t="n"/>
      <c r="AT1084" s="2" t="n"/>
      <c r="AU1084" s="2" t="n"/>
      <c r="AV1084" s="2" t="n"/>
      <c r="AW1084" s="2" t="n"/>
      <c r="AX1084" s="2" t="n"/>
      <c r="AY1084" s="2" t="n"/>
      <c r="AZ1084" s="2" t="n"/>
      <c r="BA1084" s="2" t="n"/>
      <c r="BB1084" s="2" t="n"/>
      <c r="BC1084" s="2" t="n"/>
      <c r="BD1084" s="2" t="n"/>
      <c r="BE1084" s="2" t="n"/>
      <c r="BF1084" s="2" t="n"/>
      <c r="BG1084" s="2" t="n"/>
      <c r="BH1084" s="2" t="n"/>
      <c r="BI1084" s="8" t="n"/>
      <c r="BJ1084" s="2" t="n"/>
      <c r="BK1084" s="2" t="n"/>
      <c r="BL1084" s="2" t="n"/>
      <c r="BM1084" s="2" t="n"/>
      <c r="BN1084" s="2" t="n"/>
      <c r="BO1084" s="2" t="n"/>
      <c r="BP1084" s="143" t="n"/>
      <c r="BV1084" s="144" t="n"/>
      <c r="DU1084" s="144" t="n"/>
      <c r="DV1084" s="2" t="n"/>
      <c r="DW1084" s="2" t="n"/>
      <c r="DX1084" s="2" t="n"/>
      <c r="DY1084" s="2" t="n"/>
      <c r="DZ1084" s="2" t="n"/>
      <c r="EA1084" s="2" t="n"/>
      <c r="EB1084" s="2" t="n"/>
      <c r="EC1084" s="2" t="n"/>
    </row>
    <row r="1085" ht="6.75" customHeight="1" s="118">
      <c r="A1085" s="2" t="n"/>
      <c r="B1085" s="2" t="n"/>
      <c r="C1085" s="2" t="n"/>
      <c r="D1085" s="2" t="n"/>
      <c r="E1085" s="143" t="n"/>
      <c r="K1085" s="144" t="n"/>
      <c r="L1085" s="143" t="n"/>
      <c r="P1085" s="19" t="n"/>
      <c r="Q1085" s="19" t="n"/>
      <c r="R1085" s="19" t="n"/>
      <c r="S1085" s="52" t="inlineStr">
        <is>
          <t>年</t>
        </is>
      </c>
      <c r="U1085" s="11" t="n"/>
      <c r="V1085" s="11" t="n"/>
      <c r="W1085" s="53" t="inlineStr">
        <is>
          <t>月</t>
        </is>
      </c>
      <c r="X1085" s="144" t="n"/>
      <c r="Y1085" s="7" t="n"/>
      <c r="Z1085" s="2" t="n"/>
      <c r="AA1085" s="2" t="n"/>
      <c r="AB1085" s="2" t="n"/>
      <c r="AC1085" s="2" t="n"/>
      <c r="AD1085" s="2" t="n"/>
      <c r="AE1085" s="2" t="n"/>
      <c r="AF1085" s="2" t="n"/>
      <c r="AG1085" s="2" t="n"/>
      <c r="AH1085" s="2" t="n"/>
      <c r="AI1085" s="2" t="n"/>
      <c r="AJ1085" s="2" t="n"/>
      <c r="AK1085" s="2" t="n"/>
      <c r="AL1085" s="2" t="n"/>
      <c r="AM1085" s="2" t="n"/>
      <c r="AN1085" s="2" t="n"/>
      <c r="AO1085" s="2" t="n"/>
      <c r="AP1085" s="2" t="n"/>
      <c r="AQ1085" s="2" t="n"/>
      <c r="AR1085" s="2" t="n"/>
      <c r="AS1085" s="2" t="n"/>
      <c r="AT1085" s="2" t="n"/>
      <c r="AU1085" s="2" t="n"/>
      <c r="AV1085" s="2" t="n"/>
      <c r="AW1085" s="2" t="n"/>
      <c r="AX1085" s="2" t="n"/>
      <c r="AY1085" s="2" t="n"/>
      <c r="AZ1085" s="2" t="n"/>
      <c r="BA1085" s="2" t="n"/>
      <c r="BB1085" s="2" t="n"/>
      <c r="BC1085" s="2" t="n"/>
      <c r="BD1085" s="2" t="n"/>
      <c r="BE1085" s="2" t="n"/>
      <c r="BF1085" s="2" t="n"/>
      <c r="BG1085" s="2" t="n"/>
      <c r="BH1085" s="2" t="n"/>
      <c r="BI1085" s="8" t="n"/>
      <c r="BJ1085" s="2" t="n"/>
      <c r="BK1085" s="2" t="n"/>
      <c r="BL1085" s="2" t="n"/>
      <c r="BM1085" s="2" t="n"/>
      <c r="BN1085" s="2" t="n"/>
      <c r="BO1085" s="2" t="n"/>
      <c r="BP1085" s="143" t="n"/>
      <c r="BV1085" s="144" t="n"/>
      <c r="DU1085" s="144" t="n"/>
      <c r="DV1085" s="2" t="n"/>
      <c r="DW1085" s="2" t="n"/>
      <c r="DX1085" s="2" t="n"/>
      <c r="DY1085" s="2" t="n"/>
      <c r="DZ1085" s="2" t="n"/>
      <c r="EA1085" s="2" t="n"/>
      <c r="EB1085" s="2" t="n"/>
      <c r="EC1085" s="2" t="n"/>
    </row>
    <row r="1086" ht="6.75" customHeight="1" s="118">
      <c r="A1086" s="2" t="n"/>
      <c r="B1086" s="2" t="n"/>
      <c r="C1086" s="2" t="n"/>
      <c r="D1086" s="2" t="n"/>
      <c r="E1086" s="143" t="n"/>
      <c r="K1086" s="144" t="n"/>
      <c r="L1086" s="49" t="inlineStr">
        <is>
          <t>令和</t>
        </is>
      </c>
      <c r="P1086" s="19" t="n"/>
      <c r="Q1086" s="19" t="n"/>
      <c r="R1086" s="19" t="n"/>
      <c r="U1086" s="11" t="n"/>
      <c r="V1086" s="11" t="n"/>
      <c r="X1086" s="144" t="n"/>
      <c r="Y1086" s="7" t="n"/>
      <c r="Z1086" s="2" t="n"/>
      <c r="AA1086" s="2" t="n"/>
      <c r="AB1086" s="2" t="n"/>
      <c r="AC1086" s="2" t="n"/>
      <c r="AD1086" s="2" t="n"/>
      <c r="AE1086" s="2" t="n"/>
      <c r="AF1086" s="2" t="n"/>
      <c r="AG1086" s="2" t="n"/>
      <c r="AH1086" s="2" t="n"/>
      <c r="AI1086" s="2" t="n"/>
      <c r="AJ1086" s="2" t="n"/>
      <c r="AK1086" s="2" t="n"/>
      <c r="AL1086" s="2" t="n"/>
      <c r="AM1086" s="2" t="n"/>
      <c r="AN1086" s="2" t="n"/>
      <c r="AO1086" s="2" t="n"/>
      <c r="AP1086" s="2" t="n"/>
      <c r="AQ1086" s="2" t="n"/>
      <c r="AR1086" s="2" t="n"/>
      <c r="AS1086" s="2" t="n"/>
      <c r="AT1086" s="2" t="n"/>
      <c r="AU1086" s="2" t="n"/>
      <c r="AV1086" s="2" t="n"/>
      <c r="AW1086" s="2" t="n"/>
      <c r="AX1086" s="2" t="n"/>
      <c r="AY1086" s="2" t="n"/>
      <c r="AZ1086" s="2" t="n"/>
      <c r="BA1086" s="2" t="n"/>
      <c r="BB1086" s="2" t="n"/>
      <c r="BC1086" s="2" t="n"/>
      <c r="BD1086" s="2" t="n"/>
      <c r="BE1086" s="2" t="n"/>
      <c r="BF1086" s="2" t="n"/>
      <c r="BG1086" s="2" t="n"/>
      <c r="BH1086" s="2" t="n"/>
      <c r="BI1086" s="8" t="n"/>
      <c r="BJ1086" s="2" t="n"/>
      <c r="BK1086" s="2" t="n"/>
      <c r="BL1086" s="2" t="n"/>
      <c r="BM1086" s="2" t="n"/>
      <c r="BN1086" s="2" t="n"/>
      <c r="BO1086" s="2" t="n"/>
      <c r="BP1086" s="143" t="n"/>
      <c r="BV1086" s="144" t="n"/>
      <c r="DU1086" s="144" t="n"/>
      <c r="DV1086" s="2" t="n"/>
      <c r="DW1086" s="2" t="n"/>
      <c r="DX1086" s="2" t="n"/>
      <c r="DY1086" s="2" t="n"/>
      <c r="DZ1086" s="2" t="n"/>
      <c r="EA1086" s="2" t="n"/>
      <c r="EB1086" s="2" t="n"/>
      <c r="EC1086" s="2" t="n"/>
    </row>
    <row r="1087" ht="6.75" customHeight="1" s="118">
      <c r="A1087" s="2" t="n"/>
      <c r="B1087" s="2" t="n"/>
      <c r="C1087" s="2" t="n"/>
      <c r="D1087" s="2" t="n"/>
      <c r="E1087" s="143" t="n"/>
      <c r="K1087" s="144" t="n"/>
      <c r="L1087" s="143" t="n"/>
      <c r="P1087" s="19" t="n"/>
      <c r="Q1087" s="19" t="n"/>
      <c r="R1087" s="19" t="n"/>
      <c r="S1087" s="52" t="n"/>
      <c r="T1087" s="52" t="n"/>
      <c r="U1087" s="11" t="n"/>
      <c r="V1087" s="11" t="n"/>
      <c r="W1087" s="52" t="n"/>
      <c r="X1087" s="53" t="n"/>
      <c r="Y1087" s="7" t="n"/>
      <c r="Z1087" s="2" t="n"/>
      <c r="AA1087" s="2" t="n"/>
      <c r="AB1087" s="2" t="n"/>
      <c r="AC1087" s="2" t="n"/>
      <c r="AD1087" s="2" t="n"/>
      <c r="AE1087" s="2" t="n"/>
      <c r="AF1087" s="2" t="n"/>
      <c r="AG1087" s="2" t="n"/>
      <c r="AH1087" s="2" t="n"/>
      <c r="AI1087" s="2" t="n"/>
      <c r="AJ1087" s="2" t="n"/>
      <c r="AK1087" s="2" t="n"/>
      <c r="AL1087" s="2" t="n"/>
      <c r="AM1087" s="2" t="n"/>
      <c r="AN1087" s="2" t="n"/>
      <c r="AO1087" s="2" t="n"/>
      <c r="AP1087" s="2" t="n"/>
      <c r="AQ1087" s="2" t="n"/>
      <c r="AR1087" s="2" t="n"/>
      <c r="AS1087" s="2" t="n"/>
      <c r="AT1087" s="2" t="n"/>
      <c r="AU1087" s="2" t="n"/>
      <c r="AV1087" s="2" t="n"/>
      <c r="AW1087" s="2" t="n"/>
      <c r="AX1087" s="2" t="n"/>
      <c r="AY1087" s="2" t="n"/>
      <c r="AZ1087" s="2" t="n"/>
      <c r="BA1087" s="2" t="n"/>
      <c r="BB1087" s="2" t="n"/>
      <c r="BC1087" s="2" t="n"/>
      <c r="BD1087" s="2" t="n"/>
      <c r="BE1087" s="2" t="n"/>
      <c r="BF1087" s="2" t="n"/>
      <c r="BG1087" s="2" t="n"/>
      <c r="BH1087" s="2" t="n"/>
      <c r="BI1087" s="8" t="n"/>
      <c r="BJ1087" s="2" t="n"/>
      <c r="BK1087" s="2" t="n"/>
      <c r="BL1087" s="2" t="n"/>
      <c r="BM1087" s="2" t="n"/>
      <c r="BN1087" s="2" t="n"/>
      <c r="BO1087" s="2" t="n"/>
      <c r="BP1087" s="143" t="n"/>
      <c r="BV1087" s="144" t="n"/>
      <c r="DU1087" s="144" t="n"/>
      <c r="DV1087" s="2" t="n"/>
      <c r="DW1087" s="2" t="n"/>
      <c r="DX1087" s="2" t="n"/>
      <c r="DY1087" s="2" t="n"/>
      <c r="DZ1087" s="2" t="n"/>
      <c r="EA1087" s="2" t="n"/>
      <c r="EB1087" s="2" t="n"/>
      <c r="EC1087" s="2" t="n"/>
    </row>
    <row r="1088" ht="6.75" customHeight="1" s="118">
      <c r="A1088" s="2" t="n"/>
      <c r="B1088" s="2" t="n"/>
      <c r="C1088" s="2" t="n"/>
      <c r="D1088" s="2" t="n"/>
      <c r="E1088" s="146" t="n"/>
      <c r="F1088" s="147" t="n"/>
      <c r="G1088" s="147" t="n"/>
      <c r="H1088" s="147" t="n"/>
      <c r="I1088" s="147" t="n"/>
      <c r="J1088" s="147" t="n"/>
      <c r="K1088" s="148" t="n"/>
      <c r="L1088" s="146" t="n"/>
      <c r="M1088" s="147" t="n"/>
      <c r="N1088" s="147" t="n"/>
      <c r="O1088" s="147" t="n"/>
      <c r="P1088" s="20" t="n"/>
      <c r="Q1088" s="20" t="n"/>
      <c r="R1088" s="20" t="n"/>
      <c r="S1088" s="20" t="n"/>
      <c r="T1088" s="20" t="n"/>
      <c r="U1088" s="20" t="n"/>
      <c r="V1088" s="20" t="n"/>
      <c r="W1088" s="20" t="n"/>
      <c r="X1088" s="39" t="n"/>
      <c r="Y1088" s="16" t="n"/>
      <c r="Z1088" s="14" t="n"/>
      <c r="AA1088" s="14" t="n"/>
      <c r="AB1088" s="14" t="n"/>
      <c r="AC1088" s="14" t="n"/>
      <c r="AD1088" s="14" t="n"/>
      <c r="AE1088" s="14" t="n"/>
      <c r="AF1088" s="14" t="n"/>
      <c r="AG1088" s="14" t="n"/>
      <c r="AH1088" s="14" t="n"/>
      <c r="AI1088" s="14" t="n"/>
      <c r="AJ1088" s="14" t="n"/>
      <c r="AK1088" s="14" t="n"/>
      <c r="AL1088" s="14" t="n"/>
      <c r="AM1088" s="14" t="n"/>
      <c r="AN1088" s="14" t="n"/>
      <c r="AO1088" s="14" t="n"/>
      <c r="AP1088" s="14" t="n"/>
      <c r="AQ1088" s="14" t="n"/>
      <c r="AR1088" s="14" t="n"/>
      <c r="AS1088" s="14" t="n"/>
      <c r="AT1088" s="14" t="n"/>
      <c r="AU1088" s="14" t="n"/>
      <c r="AV1088" s="14" t="n"/>
      <c r="AW1088" s="14" t="n"/>
      <c r="AX1088" s="14" t="n"/>
      <c r="AY1088" s="14" t="n"/>
      <c r="AZ1088" s="14" t="n"/>
      <c r="BA1088" s="14" t="n"/>
      <c r="BB1088" s="14" t="n"/>
      <c r="BC1088" s="14" t="n"/>
      <c r="BD1088" s="14" t="n"/>
      <c r="BE1088" s="14" t="n"/>
      <c r="BF1088" s="14" t="n"/>
      <c r="BG1088" s="14" t="n"/>
      <c r="BH1088" s="14" t="n"/>
      <c r="BI1088" s="15" t="n"/>
      <c r="BJ1088" s="2" t="n"/>
      <c r="BK1088" s="2" t="n"/>
      <c r="BL1088" s="2" t="n"/>
      <c r="BM1088" s="2" t="n"/>
      <c r="BN1088" s="2" t="n"/>
      <c r="BO1088" s="2" t="n"/>
      <c r="BP1088" s="146" t="n"/>
      <c r="BQ1088" s="147" t="n"/>
      <c r="BR1088" s="147" t="n"/>
      <c r="BS1088" s="147" t="n"/>
      <c r="BT1088" s="147" t="n"/>
      <c r="BU1088" s="147" t="n"/>
      <c r="BV1088" s="148" t="n"/>
      <c r="BW1088" s="147" t="n"/>
      <c r="BX1088" s="147" t="n"/>
      <c r="BY1088" s="147" t="n"/>
      <c r="BZ1088" s="147" t="n"/>
      <c r="CA1088" s="147" t="n"/>
      <c r="CB1088" s="147" t="n"/>
      <c r="CC1088" s="147" t="n"/>
      <c r="CD1088" s="147" t="n"/>
      <c r="CE1088" s="147" t="n"/>
      <c r="CF1088" s="147" t="n"/>
      <c r="CG1088" s="147" t="n"/>
      <c r="CH1088" s="147" t="n"/>
      <c r="CI1088" s="147" t="n"/>
      <c r="CJ1088" s="147" t="n"/>
      <c r="CK1088" s="147" t="n"/>
      <c r="CL1088" s="147" t="n"/>
      <c r="CM1088" s="147" t="n"/>
      <c r="CN1088" s="147" t="n"/>
      <c r="CO1088" s="147" t="n"/>
      <c r="CP1088" s="147" t="n"/>
      <c r="CQ1088" s="147" t="n"/>
      <c r="CR1088" s="147" t="n"/>
      <c r="CS1088" s="147" t="n"/>
      <c r="CT1088" s="147" t="n"/>
      <c r="CU1088" s="147" t="n"/>
      <c r="CV1088" s="147" t="n"/>
      <c r="CW1088" s="147" t="n"/>
      <c r="CX1088" s="147" t="n"/>
      <c r="CY1088" s="147" t="n"/>
      <c r="CZ1088" s="147" t="n"/>
      <c r="DA1088" s="147" t="n"/>
      <c r="DB1088" s="147" t="n"/>
      <c r="DC1088" s="147" t="n"/>
      <c r="DD1088" s="147" t="n"/>
      <c r="DE1088" s="147" t="n"/>
      <c r="DF1088" s="147" t="n"/>
      <c r="DG1088" s="147" t="n"/>
      <c r="DH1088" s="147" t="n"/>
      <c r="DI1088" s="147" t="n"/>
      <c r="DJ1088" s="147" t="n"/>
      <c r="DK1088" s="147" t="n"/>
      <c r="DL1088" s="147" t="n"/>
      <c r="DM1088" s="147" t="n"/>
      <c r="DN1088" s="147" t="n"/>
      <c r="DO1088" s="147" t="n"/>
      <c r="DP1088" s="147" t="n"/>
      <c r="DQ1088" s="147" t="n"/>
      <c r="DR1088" s="147" t="n"/>
      <c r="DS1088" s="147" t="n"/>
      <c r="DT1088" s="147" t="n"/>
      <c r="DU1088" s="148" t="n"/>
      <c r="DV1088" s="2" t="n"/>
      <c r="DW1088" s="2" t="n"/>
      <c r="DX1088" s="2" t="n"/>
      <c r="DY1088" s="2" t="n"/>
      <c r="DZ1088" s="2" t="n"/>
      <c r="EA1088" s="2" t="n"/>
      <c r="EB1088" s="2" t="n"/>
      <c r="EC1088" s="2" t="n"/>
    </row>
    <row r="1089" ht="6.75" customHeight="1" s="118">
      <c r="A1089" s="2" t="n"/>
      <c r="B1089" s="2" t="n"/>
      <c r="C1089" s="2" t="n"/>
      <c r="D1089" s="2" t="n"/>
      <c r="E1089" s="46" t="n"/>
      <c r="F1089" s="46" t="n"/>
      <c r="G1089" s="46" t="n"/>
      <c r="H1089" s="46" t="n"/>
      <c r="I1089" s="46" t="n"/>
      <c r="J1089" s="46" t="n"/>
      <c r="K1089" s="46" t="n"/>
      <c r="L1089" s="18" t="n"/>
      <c r="M1089" s="18" t="n"/>
      <c r="N1089" s="18" t="n"/>
      <c r="O1089" s="5" t="n"/>
      <c r="P1089" s="5" t="n"/>
      <c r="Q1089" s="5" t="n"/>
      <c r="R1089" s="5" t="n"/>
      <c r="S1089" s="5" t="n"/>
      <c r="T1089" s="5" t="n"/>
      <c r="U1089" s="5" t="n"/>
      <c r="V1089" s="5" t="n"/>
      <c r="W1089" s="5" t="n"/>
      <c r="X1089" s="5" t="n"/>
      <c r="Y1089" s="5" t="n"/>
      <c r="Z1089" s="5" t="n"/>
      <c r="AA1089" s="5" t="n"/>
      <c r="AB1089" s="5" t="n"/>
      <c r="AC1089" s="5" t="n"/>
      <c r="AD1089" s="5" t="n"/>
      <c r="AE1089" s="5" t="n"/>
      <c r="AF1089" s="5" t="n"/>
      <c r="AG1089" s="5" t="n"/>
      <c r="AH1089" s="5" t="n"/>
      <c r="AI1089" s="5" t="n"/>
      <c r="AJ1089" s="5" t="n"/>
      <c r="AK1089" s="5" t="n"/>
      <c r="AL1089" s="5" t="n"/>
      <c r="AM1089" s="5" t="n"/>
      <c r="AN1089" s="5" t="n"/>
      <c r="AO1089" s="5" t="n"/>
      <c r="AP1089" s="5" t="n"/>
      <c r="AQ1089" s="5" t="n"/>
      <c r="AR1089" s="5" t="n"/>
      <c r="AS1089" s="5" t="n"/>
      <c r="AT1089" s="5" t="n"/>
      <c r="AU1089" s="5" t="n"/>
      <c r="AV1089" s="5" t="n"/>
      <c r="AW1089" s="5" t="n"/>
      <c r="AX1089" s="5" t="n"/>
      <c r="AY1089" s="5" t="n"/>
      <c r="AZ1089" s="5" t="n"/>
      <c r="BA1089" s="5" t="n"/>
      <c r="BB1089" s="5" t="n"/>
      <c r="BC1089" s="5" t="n"/>
      <c r="BD1089" s="5" t="n"/>
      <c r="BE1089" s="5" t="n"/>
      <c r="BF1089" s="5" t="n"/>
      <c r="BG1089" s="5" t="n"/>
      <c r="BH1089" s="5" t="n"/>
      <c r="BI1089" s="2" t="n"/>
      <c r="BJ1089" s="2" t="n"/>
      <c r="BK1089" s="2" t="n"/>
      <c r="BL1089" s="2" t="n"/>
      <c r="BM1089" s="2" t="n"/>
      <c r="BN1089" s="2" t="n"/>
      <c r="BO1089" s="2" t="n"/>
      <c r="BP1089" s="2" t="n"/>
      <c r="BQ1089" s="2" t="n"/>
      <c r="BR1089" s="2" t="n"/>
      <c r="BS1089" s="2" t="n"/>
      <c r="BT1089" s="2" t="n"/>
      <c r="BU1089" s="2" t="n"/>
      <c r="BV1089" s="2" t="n"/>
      <c r="BW1089" s="2" t="n"/>
      <c r="BX1089" s="2" t="n"/>
      <c r="BY1089" s="2" t="n"/>
      <c r="BZ1089" s="2" t="n"/>
      <c r="CA1089" s="2" t="n"/>
      <c r="CB1089" s="2" t="n"/>
      <c r="CC1089" s="2" t="n"/>
      <c r="CD1089" s="2" t="n"/>
      <c r="CE1089" s="2" t="n"/>
      <c r="CF1089" s="2" t="n"/>
      <c r="CG1089" s="2" t="n"/>
      <c r="CH1089" s="2" t="n"/>
      <c r="CI1089" s="2" t="n"/>
      <c r="CJ1089" s="2" t="n"/>
      <c r="CK1089" s="2" t="n"/>
      <c r="CL1089" s="2" t="n"/>
      <c r="CM1089" s="2" t="n"/>
      <c r="CN1089" s="2" t="n"/>
      <c r="CO1089" s="2" t="n"/>
      <c r="CP1089" s="2" t="n"/>
      <c r="CQ1089" s="2" t="n"/>
      <c r="CR1089" s="2" t="n"/>
      <c r="CS1089" s="2" t="n"/>
      <c r="CT1089" s="2" t="n"/>
      <c r="CU1089" s="2" t="n"/>
      <c r="CV1089" s="2" t="n"/>
      <c r="CW1089" s="2" t="n"/>
      <c r="CX1089" s="2" t="n"/>
      <c r="CY1089" s="2" t="n"/>
      <c r="CZ1089" s="2" t="n"/>
      <c r="DA1089" s="2" t="n"/>
      <c r="DB1089" s="2" t="n"/>
      <c r="DC1089" s="2" t="n"/>
      <c r="DD1089" s="2" t="n"/>
      <c r="DE1089" s="2" t="n"/>
      <c r="DF1089" s="2" t="n"/>
      <c r="DG1089" s="2" t="n"/>
      <c r="DH1089" s="2" t="n"/>
      <c r="DI1089" s="2" t="n"/>
      <c r="DJ1089" s="2" t="n"/>
      <c r="DK1089" s="2" t="n"/>
      <c r="DL1089" s="2" t="n"/>
      <c r="DM1089" s="2" t="n"/>
      <c r="DN1089" s="2" t="n"/>
      <c r="DO1089" s="2" t="n"/>
      <c r="DP1089" s="2" t="n"/>
      <c r="DQ1089" s="2" t="n"/>
      <c r="DR1089" s="2" t="n"/>
      <c r="DS1089" s="2" t="n"/>
      <c r="DT1089" s="2" t="n"/>
      <c r="DU1089" s="2" t="n"/>
      <c r="DV1089" s="2" t="n"/>
      <c r="DW1089" s="2" t="n"/>
      <c r="DX1089" s="2" t="n"/>
      <c r="DY1089" s="2" t="n"/>
      <c r="DZ1089" s="2" t="n"/>
      <c r="EA1089" s="2" t="n"/>
      <c r="EB1089" s="2" t="n"/>
      <c r="EC1089" s="2" t="n"/>
    </row>
    <row r="1090" ht="6.75" customHeight="1" s="118">
      <c r="A1090" s="2" t="n"/>
      <c r="B1090" s="2" t="n"/>
      <c r="C1090" s="2" t="n"/>
      <c r="D1090" s="2" t="n"/>
      <c r="E1090" s="43" t="n"/>
      <c r="F1090" s="43" t="n"/>
      <c r="G1090" s="43" t="n"/>
      <c r="H1090" s="43" t="n"/>
      <c r="I1090" s="43" t="n"/>
      <c r="J1090" s="43" t="n"/>
      <c r="K1090" s="43" t="n"/>
      <c r="L1090" s="2" t="n"/>
      <c r="M1090" s="2" t="n"/>
      <c r="N1090" s="2" t="n"/>
      <c r="O1090" s="2" t="n"/>
      <c r="P1090" s="2" t="n"/>
      <c r="Q1090" s="2" t="n"/>
      <c r="R1090" s="2" t="n"/>
      <c r="S1090" s="2" t="n"/>
      <c r="T1090" s="2" t="n"/>
      <c r="U1090" s="2" t="n"/>
      <c r="V1090" s="2" t="n"/>
      <c r="W1090" s="2" t="n"/>
      <c r="X1090" s="2" t="n"/>
      <c r="Y1090" s="2" t="n"/>
      <c r="Z1090" s="2" t="n"/>
      <c r="AA1090" s="2" t="n"/>
      <c r="AB1090" s="2" t="n"/>
      <c r="AC1090" s="2" t="n"/>
      <c r="AD1090" s="2" t="n"/>
      <c r="AE1090" s="2" t="n"/>
      <c r="AF1090" s="2" t="n"/>
      <c r="AG1090" s="2" t="n"/>
      <c r="AH1090" s="2" t="n"/>
      <c r="AI1090" s="2" t="n"/>
      <c r="AJ1090" s="2" t="n"/>
      <c r="AK1090" s="2" t="n"/>
      <c r="AL1090" s="2" t="n"/>
      <c r="AM1090" s="2" t="n"/>
      <c r="AN1090" s="2" t="n"/>
      <c r="AO1090" s="2" t="n"/>
      <c r="AP1090" s="2" t="n"/>
      <c r="AQ1090" s="2" t="n"/>
      <c r="AR1090" s="2" t="n"/>
      <c r="AS1090" s="2" t="n"/>
      <c r="AT1090" s="2" t="n"/>
      <c r="AU1090" s="2" t="n"/>
      <c r="AV1090" s="2" t="n"/>
      <c r="AW1090" s="2" t="n"/>
      <c r="AX1090" s="2" t="n"/>
      <c r="AY1090" s="2" t="n"/>
      <c r="AZ1090" s="2" t="n"/>
      <c r="BA1090" s="2" t="n"/>
      <c r="BB1090" s="2" t="n"/>
      <c r="BC1090" s="2" t="n"/>
      <c r="BD1090" s="2" t="n"/>
      <c r="BE1090" s="2" t="n"/>
      <c r="BF1090" s="2" t="n"/>
      <c r="BG1090" s="2" t="n"/>
      <c r="BH1090" s="2" t="n"/>
      <c r="BI1090" s="2" t="n"/>
      <c r="BJ1090" s="2" t="n"/>
      <c r="BK1090" s="2" t="n"/>
      <c r="BL1090" s="2" t="n"/>
      <c r="BM1090" s="2" t="n"/>
      <c r="BN1090" s="2" t="n"/>
      <c r="BO1090" s="2" t="n"/>
      <c r="BP1090" s="2" t="n"/>
      <c r="BQ1090" s="2" t="n"/>
      <c r="BR1090" s="2" t="n"/>
      <c r="BS1090" s="2" t="n"/>
      <c r="BT1090" s="2" t="n"/>
      <c r="BU1090" s="2" t="n"/>
      <c r="BV1090" s="2" t="n"/>
      <c r="BW1090" s="2" t="n"/>
      <c r="BX1090" s="2" t="n"/>
      <c r="BY1090" s="2" t="n"/>
      <c r="BZ1090" s="2" t="n"/>
      <c r="CA1090" s="2" t="n"/>
      <c r="CB1090" s="2" t="n"/>
      <c r="CC1090" s="2" t="n"/>
      <c r="CD1090" s="2" t="n"/>
      <c r="CE1090" s="2" t="n"/>
      <c r="CF1090" s="2" t="n"/>
      <c r="CG1090" s="2" t="n"/>
      <c r="CH1090" s="2" t="n"/>
      <c r="CI1090" s="2" t="n"/>
      <c r="CJ1090" s="51" t="inlineStr">
        <is>
          <t xml:space="preserve">    (近畿高等学校統一用紙　  その２ 　  令和７年度改定)　</t>
        </is>
      </c>
      <c r="DV1090" s="2" t="n"/>
      <c r="DW1090" s="2" t="n"/>
      <c r="DX1090" s="2" t="n"/>
      <c r="DY1090" s="2" t="n"/>
      <c r="DZ1090" s="2" t="n"/>
      <c r="EA1090" s="2" t="n"/>
      <c r="EB1090" s="2" t="n"/>
      <c r="EC1090" s="2" t="n"/>
    </row>
    <row r="1091" ht="6.75" customHeight="1" s="118">
      <c r="A1091" s="2" t="n"/>
      <c r="B1091" s="2" t="n"/>
      <c r="C1091" s="2" t="n"/>
      <c r="D1091" s="2" t="n"/>
      <c r="E1091" s="2" t="n"/>
      <c r="F1091" s="2" t="n"/>
      <c r="G1091" s="2" t="n"/>
      <c r="H1091" s="2" t="n"/>
      <c r="I1091" s="2" t="n"/>
      <c r="J1091" s="2" t="n"/>
      <c r="K1091" s="2" t="n"/>
      <c r="L1091" s="2" t="n"/>
      <c r="M1091" s="2" t="n"/>
      <c r="N1091" s="2" t="n"/>
      <c r="O1091" s="2" t="n"/>
      <c r="P1091" s="2" t="n"/>
      <c r="Q1091" s="2" t="n"/>
      <c r="R1091" s="2" t="n"/>
      <c r="S1091" s="2" t="n"/>
      <c r="T1091" s="2" t="n"/>
      <c r="U1091" s="2" t="n"/>
      <c r="V1091" s="2" t="n"/>
      <c r="W1091" s="2" t="n"/>
      <c r="X1091" s="2" t="n"/>
      <c r="Y1091" s="2" t="n"/>
      <c r="Z1091" s="2" t="n"/>
      <c r="AA1091" s="2" t="n"/>
      <c r="AB1091" s="2" t="n"/>
      <c r="AC1091" s="2" t="n"/>
      <c r="AD1091" s="2" t="n"/>
      <c r="AE1091" s="2" t="n"/>
      <c r="AF1091" s="2" t="n"/>
      <c r="AG1091" s="2" t="n"/>
      <c r="AH1091" s="2" t="n"/>
      <c r="AI1091" s="2" t="n"/>
      <c r="AJ1091" s="2" t="n"/>
      <c r="AK1091" s="2" t="n"/>
      <c r="AL1091" s="2" t="n"/>
      <c r="AM1091" s="2" t="n"/>
      <c r="AN1091" s="2" t="n"/>
      <c r="AO1091" s="2" t="n"/>
      <c r="AP1091" s="2" t="n"/>
      <c r="AQ1091" s="2" t="n"/>
      <c r="AR1091" s="2" t="n"/>
      <c r="AS1091" s="2" t="n"/>
      <c r="AT1091" s="2" t="n"/>
      <c r="AU1091" s="2" t="n"/>
      <c r="AV1091" s="2" t="n"/>
      <c r="AW1091" s="2" t="n"/>
      <c r="AX1091" s="2" t="n"/>
      <c r="AY1091" s="2" t="n"/>
      <c r="AZ1091" s="2" t="n"/>
      <c r="BA1091" s="2" t="n"/>
      <c r="BB1091" s="2" t="n"/>
      <c r="BC1091" s="2" t="n"/>
      <c r="BD1091" s="2" t="n"/>
      <c r="BE1091" s="2" t="n"/>
      <c r="BF1091" s="2" t="n"/>
      <c r="BG1091" s="2" t="n"/>
      <c r="BH1091" s="2" t="n"/>
      <c r="BI1091" s="2" t="n"/>
      <c r="BJ1091" s="2" t="n"/>
      <c r="BK1091" s="2" t="n"/>
      <c r="BL1091" s="2" t="n"/>
      <c r="BM1091" s="2" t="n"/>
      <c r="BN1091" s="2" t="n"/>
      <c r="BO1091" s="2" t="n"/>
      <c r="BP1091" s="2" t="n"/>
      <c r="BQ1091" s="2" t="n"/>
      <c r="BR1091" s="2" t="n"/>
      <c r="BS1091" s="2" t="n"/>
      <c r="BT1091" s="2" t="n"/>
      <c r="BU1091" s="2" t="n"/>
      <c r="BV1091" s="2" t="n"/>
      <c r="BW1091" s="2" t="n"/>
      <c r="BX1091" s="2" t="n"/>
      <c r="BY1091" s="2" t="n"/>
      <c r="BZ1091" s="2" t="n"/>
      <c r="CA1091" s="2" t="n"/>
      <c r="CB1091" s="2" t="n"/>
      <c r="CC1091" s="2" t="n"/>
      <c r="CD1091" s="2" t="n"/>
      <c r="CE1091" s="2" t="n"/>
      <c r="CF1091" s="2" t="n"/>
      <c r="CG1091" s="2" t="n"/>
      <c r="CH1091" s="2" t="n"/>
      <c r="CI1091" s="2" t="n"/>
      <c r="DV1091" s="2" t="n"/>
      <c r="DW1091" s="2" t="n"/>
      <c r="DX1091" s="2" t="n"/>
      <c r="DY1091" s="2" t="n"/>
      <c r="DZ1091" s="2" t="n"/>
      <c r="EA1091" s="2" t="n"/>
      <c r="EB1091" s="2" t="n"/>
      <c r="EC1091" s="2" t="n"/>
    </row>
    <row r="1092" ht="6.75" customHeight="1" s="118">
      <c r="A1092" s="2" t="n"/>
      <c r="B1092" s="2" t="n"/>
      <c r="C1092" s="3" t="n"/>
      <c r="D1092" s="3" t="n"/>
      <c r="E1092" s="3" t="n"/>
      <c r="F1092" s="3" t="n"/>
      <c r="G1092" s="3" t="n"/>
      <c r="H1092" s="3" t="n"/>
      <c r="I1092" s="3" t="n"/>
      <c r="J1092" s="3" t="n"/>
      <c r="K1092" s="3" t="n"/>
      <c r="L1092" s="3" t="n"/>
      <c r="M1092" s="3" t="n"/>
      <c r="N1092" s="3" t="n"/>
      <c r="O1092" s="3" t="n"/>
      <c r="P1092" s="3" t="n"/>
      <c r="Q1092" s="3" t="n"/>
      <c r="R1092" s="3" t="n"/>
      <c r="S1092" s="3" t="n"/>
      <c r="T1092" s="3" t="n"/>
      <c r="U1092" s="3" t="n"/>
      <c r="V1092" s="3" t="n"/>
      <c r="W1092" s="3" t="n"/>
      <c r="X1092" s="3" t="n"/>
      <c r="Y1092" s="3" t="n"/>
      <c r="Z1092" s="3" t="n"/>
      <c r="AA1092" s="3" t="n"/>
      <c r="AB1092" s="3" t="n"/>
      <c r="AC1092" s="3" t="n"/>
      <c r="AD1092" s="3" t="n"/>
      <c r="AE1092" s="3" t="n"/>
      <c r="AF1092" s="3" t="n"/>
      <c r="AG1092" s="3" t="n"/>
      <c r="AH1092" s="3" t="n"/>
      <c r="AI1092" s="3" t="n"/>
      <c r="AJ1092" s="3" t="n"/>
      <c r="AK1092" s="3" t="n"/>
      <c r="AL1092" s="3" t="n"/>
      <c r="AM1092" s="3" t="n"/>
      <c r="AN1092" s="3" t="n"/>
      <c r="AO1092" s="3" t="n"/>
      <c r="AP1092" s="3" t="n"/>
      <c r="AQ1092" s="3" t="n"/>
      <c r="AR1092" s="3" t="n"/>
      <c r="AS1092" s="2" t="n"/>
      <c r="AT1092" s="2" t="n"/>
      <c r="AU1092" s="2" t="n"/>
      <c r="AV1092" s="2" t="n"/>
      <c r="AW1092" s="2" t="n"/>
      <c r="AX1092" s="2" t="n"/>
      <c r="AY1092" s="2" t="n"/>
      <c r="AZ1092" s="2" t="n"/>
      <c r="BA1092" s="2" t="n"/>
      <c r="BB1092" s="2" t="n"/>
      <c r="BC1092" s="2" t="n"/>
      <c r="BD1092" s="2" t="n"/>
      <c r="BE1092" s="2" t="n"/>
      <c r="BF1092" s="2" t="n"/>
      <c r="BG1092" s="2" t="n"/>
      <c r="BH1092" s="2" t="n"/>
      <c r="BI1092" s="2" t="n"/>
      <c r="BJ1092" s="2" t="n"/>
      <c r="BK1092" s="2" t="n"/>
      <c r="BL1092" s="2" t="n"/>
      <c r="BM1092" s="2" t="n"/>
      <c r="BN1092" s="2" t="n"/>
      <c r="BO1092" s="2" t="n"/>
      <c r="BP1092" s="2" t="n"/>
      <c r="BQ1092" s="2" t="n"/>
      <c r="BR1092" s="2" t="n"/>
      <c r="BS1092" s="2" t="n"/>
      <c r="BT1092" s="2" t="n"/>
      <c r="BU1092" s="2" t="n"/>
      <c r="BV1092" s="2" t="n"/>
      <c r="BW1092" s="2" t="n"/>
      <c r="BX1092" s="2" t="n"/>
      <c r="BY1092" s="2" t="n"/>
      <c r="BZ1092" s="2" t="n"/>
      <c r="CA1092" s="2" t="n"/>
      <c r="CB1092" s="2" t="n"/>
      <c r="CC1092" s="2" t="n"/>
      <c r="CD1092" s="2" t="n"/>
      <c r="CE1092" s="2" t="n"/>
      <c r="CF1092" s="2" t="n"/>
      <c r="CG1092" s="2" t="n"/>
      <c r="CH1092" s="2" t="n"/>
      <c r="CI1092" s="2" t="n"/>
      <c r="CJ1092" s="2" t="n"/>
      <c r="CK1092" s="2" t="n"/>
      <c r="CL1092" s="2" t="n"/>
      <c r="CM1092" s="2" t="n"/>
      <c r="CN1092" s="2" t="n"/>
      <c r="CO1092" s="2" t="n"/>
      <c r="CP1092" s="2" t="n"/>
      <c r="CQ1092" s="2" t="n"/>
      <c r="CR1092" s="2" t="n"/>
      <c r="CS1092" s="2" t="n"/>
      <c r="CT1092" s="2" t="n"/>
      <c r="CU1092" s="2" t="n"/>
      <c r="CV1092" s="2" t="n"/>
      <c r="CW1092" s="2" t="n"/>
      <c r="CX1092" s="2" t="n"/>
      <c r="CY1092" s="2" t="n"/>
      <c r="CZ1092" s="2" t="n"/>
      <c r="DA1092" s="2" t="n"/>
      <c r="DB1092" s="2" t="n"/>
      <c r="DC1092" s="2" t="n"/>
      <c r="DD1092" s="2" t="n"/>
      <c r="DE1092" s="2" t="n"/>
      <c r="DF1092" s="2" t="n"/>
      <c r="DG1092" s="2" t="n"/>
      <c r="DH1092" s="2" t="n"/>
      <c r="DI1092" s="2" t="n"/>
      <c r="DJ1092" s="2" t="n"/>
      <c r="DK1092" s="2" t="n"/>
      <c r="DL1092" s="2" t="n"/>
      <c r="DM1092" s="2" t="n"/>
      <c r="DN1092" s="2" t="n"/>
      <c r="DO1092" s="2" t="n"/>
      <c r="DP1092" s="2" t="n"/>
      <c r="DQ1092" s="2" t="n"/>
      <c r="DR1092" s="2" t="n"/>
      <c r="DS1092" s="2" t="n"/>
      <c r="DT1092" s="2" t="n"/>
      <c r="DU1092" s="2" t="n"/>
      <c r="DV1092" s="2" t="n"/>
      <c r="DW1092" s="2" t="n"/>
      <c r="DX1092" s="2" t="n"/>
      <c r="DY1092" s="2" t="n"/>
      <c r="DZ1092" s="2" t="n"/>
      <c r="EA1092" s="2" t="n"/>
      <c r="EB1092" s="2" t="n"/>
      <c r="EC1092" s="2" t="n"/>
    </row>
    <row r="1093" ht="6.75" customHeight="1" s="118">
      <c r="A1093" s="2" t="n"/>
      <c r="B1093" s="2" t="n"/>
      <c r="C1093" s="3" t="n"/>
      <c r="D1093" s="3" t="n"/>
      <c r="E1093" s="3" t="n"/>
      <c r="F1093" s="3" t="n"/>
      <c r="G1093" s="3" t="n"/>
      <c r="H1093" s="3" t="n"/>
      <c r="I1093" s="3" t="n"/>
      <c r="J1093" s="3" t="n"/>
      <c r="K1093" s="3" t="n"/>
      <c r="L1093" s="3" t="n"/>
      <c r="M1093" s="3" t="n"/>
      <c r="N1093" s="3" t="n"/>
      <c r="O1093" s="3" t="n"/>
      <c r="P1093" s="3" t="n"/>
      <c r="Q1093" s="3" t="n"/>
      <c r="R1093" s="3" t="n"/>
      <c r="S1093" s="3" t="n"/>
      <c r="T1093" s="3" t="n"/>
      <c r="U1093" s="3" t="n"/>
      <c r="V1093" s="3" t="n"/>
      <c r="W1093" s="3" t="n"/>
      <c r="X1093" s="3" t="n"/>
      <c r="Y1093" s="3" t="n"/>
      <c r="Z1093" s="3" t="n"/>
      <c r="AA1093" s="3" t="n"/>
      <c r="AB1093" s="3" t="n"/>
      <c r="AC1093" s="3" t="n"/>
      <c r="AD1093" s="3" t="n"/>
      <c r="AE1093" s="3" t="n"/>
      <c r="AF1093" s="3" t="n"/>
      <c r="AG1093" s="3" t="n"/>
      <c r="AH1093" s="3" t="n"/>
      <c r="AI1093" s="3" t="n"/>
      <c r="AJ1093" s="3" t="n"/>
      <c r="AK1093" s="3" t="n"/>
      <c r="AL1093" s="3" t="n"/>
      <c r="AM1093" s="3" t="n"/>
      <c r="AN1093" s="3" t="n"/>
      <c r="AO1093" s="3" t="n"/>
      <c r="AP1093" s="3" t="n"/>
      <c r="AQ1093" s="3" t="n"/>
      <c r="AR1093" s="3" t="n"/>
      <c r="AS1093" s="2" t="n"/>
      <c r="AT1093" s="2" t="n"/>
      <c r="AU1093" s="2" t="n"/>
      <c r="AV1093" s="2" t="n"/>
      <c r="AW1093" s="2" t="n"/>
      <c r="AX1093" s="2" t="n"/>
      <c r="AY1093" s="2" t="n"/>
      <c r="AZ1093" s="2" t="n"/>
      <c r="BA1093" s="2" t="n"/>
      <c r="BB1093" s="2" t="n"/>
      <c r="BC1093" s="2" t="n"/>
      <c r="BD1093" s="2" t="n"/>
      <c r="BE1093" s="2" t="n"/>
      <c r="BF1093" s="2" t="n"/>
      <c r="BG1093" s="2" t="n"/>
      <c r="BH1093" s="2" t="n"/>
      <c r="BI1093" s="2" t="n"/>
      <c r="BJ1093" s="2" t="n"/>
      <c r="BK1093" s="2" t="n"/>
      <c r="BL1093" s="2" t="n"/>
      <c r="BM1093" s="2" t="n"/>
      <c r="BN1093" s="2" t="n"/>
      <c r="BO1093" s="2" t="n"/>
      <c r="BP1093" s="2" t="n"/>
      <c r="BQ1093" s="2" t="n"/>
      <c r="BR1093" s="2" t="n"/>
      <c r="BS1093" s="2" t="n"/>
      <c r="BT1093" s="2" t="n"/>
      <c r="BU1093" s="2" t="n"/>
      <c r="BV1093" s="2" t="n"/>
      <c r="BW1093" s="2" t="n"/>
      <c r="BX1093" s="2" t="n"/>
      <c r="BY1093" s="2" t="n"/>
      <c r="BZ1093" s="2" t="n"/>
      <c r="CA1093" s="2" t="n"/>
      <c r="CB1093" s="2" t="n"/>
      <c r="CC1093" s="2" t="n"/>
      <c r="CD1093" s="2" t="n"/>
      <c r="CE1093" s="2" t="n"/>
      <c r="CF1093" s="2" t="n"/>
      <c r="CG1093" s="2" t="n"/>
      <c r="CH1093" s="2" t="n"/>
      <c r="CI1093" s="2" t="n"/>
      <c r="CJ1093" s="2" t="n"/>
      <c r="CK1093" s="2" t="n"/>
      <c r="CL1093" s="2" t="n"/>
      <c r="CM1093" s="2" t="n"/>
      <c r="CN1093" s="2" t="n"/>
      <c r="CO1093" s="2" t="n"/>
      <c r="CP1093" s="2" t="n"/>
      <c r="CQ1093" s="2" t="n"/>
      <c r="CR1093" s="2" t="n"/>
      <c r="CS1093" s="2" t="n"/>
      <c r="CT1093" s="2" t="n"/>
      <c r="CU1093" s="2" t="n"/>
      <c r="CV1093" s="2" t="n"/>
      <c r="CW1093" s="2" t="n"/>
      <c r="CX1093" s="2" t="n"/>
      <c r="CY1093" s="2" t="n"/>
      <c r="CZ1093" s="2" t="n"/>
      <c r="DA1093" s="2" t="n"/>
      <c r="DB1093" s="2" t="n"/>
      <c r="DC1093" s="2" t="n"/>
      <c r="DD1093" s="2" t="n"/>
      <c r="DE1093" s="2" t="n"/>
      <c r="DF1093" s="2" t="n"/>
      <c r="DG1093" s="2" t="n"/>
      <c r="DH1093" s="2" t="n"/>
      <c r="DI1093" s="2" t="n"/>
      <c r="DJ1093" s="2" t="n"/>
      <c r="DK1093" s="2" t="n"/>
      <c r="DL1093" s="2" t="n"/>
      <c r="DM1093" s="2" t="n"/>
      <c r="DN1093" s="2" t="n"/>
      <c r="DO1093" s="2" t="n"/>
      <c r="DP1093" s="2" t="n"/>
      <c r="DQ1093" s="2" t="n"/>
      <c r="DR1093" s="2" t="n"/>
      <c r="DS1093" s="2" t="n"/>
      <c r="DT1093" s="2" t="n"/>
      <c r="DU1093" s="2" t="n"/>
      <c r="DV1093" s="2" t="n"/>
      <c r="DW1093" s="2" t="n"/>
      <c r="DX1093" s="2" t="n"/>
      <c r="DY1093" s="2" t="n"/>
      <c r="DZ1093" s="2" t="n"/>
      <c r="EA1093" s="2" t="n"/>
      <c r="EB1093" s="2" t="n"/>
      <c r="EC1093" s="2" t="n"/>
    </row>
    <row r="1094" ht="6.75" customHeight="1" s="118">
      <c r="A1094" s="2" t="n"/>
      <c r="B1094" s="2" t="n"/>
      <c r="C1094" s="3" t="n"/>
      <c r="D1094" s="3" t="n"/>
      <c r="E1094" s="3" t="n"/>
      <c r="F1094" s="3" t="n"/>
      <c r="G1094" s="3" t="n"/>
      <c r="H1094" s="3" t="n"/>
      <c r="I1094" s="3" t="n"/>
      <c r="J1094" s="3" t="n"/>
      <c r="K1094" s="3" t="n"/>
      <c r="L1094" s="3" t="n"/>
      <c r="M1094" s="3" t="n"/>
      <c r="N1094" s="3" t="n"/>
      <c r="O1094" s="3" t="n"/>
      <c r="P1094" s="3" t="n"/>
      <c r="Q1094" s="3" t="n"/>
      <c r="R1094" s="3" t="n"/>
      <c r="S1094" s="3" t="n"/>
      <c r="T1094" s="3" t="n"/>
      <c r="U1094" s="3" t="n"/>
      <c r="V1094" s="3" t="n"/>
      <c r="W1094" s="3" t="n"/>
      <c r="X1094" s="3" t="n"/>
      <c r="Y1094" s="3" t="n"/>
      <c r="Z1094" s="3" t="n"/>
      <c r="AA1094" s="3" t="n"/>
      <c r="AB1094" s="3" t="n"/>
      <c r="AC1094" s="3" t="n"/>
      <c r="AD1094" s="3" t="n"/>
      <c r="AE1094" s="3" t="n"/>
      <c r="AF1094" s="3" t="n"/>
      <c r="AG1094" s="3" t="n"/>
      <c r="AH1094" s="3" t="n"/>
      <c r="AI1094" s="3" t="n"/>
      <c r="AJ1094" s="3" t="n"/>
      <c r="AK1094" s="3" t="n"/>
      <c r="AL1094" s="3" t="n"/>
      <c r="AM1094" s="3" t="n"/>
      <c r="AN1094" s="3" t="n"/>
      <c r="AO1094" s="3" t="n"/>
      <c r="AP1094" s="3" t="n"/>
      <c r="AQ1094" s="3" t="n"/>
      <c r="AR1094" s="3" t="n"/>
      <c r="AS1094" s="2" t="n"/>
      <c r="AT1094" s="2" t="n"/>
      <c r="AU1094" s="2" t="n"/>
      <c r="AV1094" s="2" t="n"/>
      <c r="AW1094" s="2" t="n"/>
      <c r="AX1094" s="2" t="n"/>
      <c r="AY1094" s="2" t="n"/>
      <c r="AZ1094" s="2" t="n"/>
      <c r="BA1094" s="2" t="n"/>
      <c r="BB1094" s="2" t="n"/>
      <c r="BC1094" s="2" t="n"/>
      <c r="BD1094" s="2" t="n"/>
      <c r="BE1094" s="2" t="n"/>
      <c r="BF1094" s="2" t="n"/>
      <c r="BG1094" s="2" t="n"/>
      <c r="BH1094" s="2" t="n"/>
      <c r="BI1094" s="2" t="n"/>
      <c r="BJ1094" s="2" t="n"/>
      <c r="BK1094" s="2" t="n"/>
      <c r="BL1094" s="2" t="n"/>
      <c r="BM1094" s="2" t="n"/>
      <c r="BN1094" s="2" t="n"/>
      <c r="BO1094" s="2" t="n"/>
      <c r="BP1094" s="2" t="n"/>
      <c r="BQ1094" s="2" t="n"/>
      <c r="BR1094" s="2" t="n"/>
      <c r="BS1094" s="2" t="n"/>
      <c r="BT1094" s="2" t="n"/>
      <c r="BU1094" s="2" t="n"/>
      <c r="BV1094" s="2" t="n"/>
      <c r="BW1094" s="2" t="n"/>
      <c r="BX1094" s="2" t="n"/>
      <c r="BY1094" s="2" t="n"/>
      <c r="BZ1094" s="2" t="n"/>
      <c r="CA1094" s="2" t="n"/>
      <c r="CB1094" s="2" t="n"/>
      <c r="CC1094" s="2" t="n"/>
      <c r="CD1094" s="2" t="n"/>
      <c r="CE1094" s="2" t="n"/>
      <c r="CF1094" s="2" t="n"/>
      <c r="CG1094" s="2" t="n"/>
      <c r="CH1094" s="2" t="n"/>
      <c r="CI1094" s="2" t="n"/>
      <c r="CJ1094" s="2" t="n"/>
      <c r="CK1094" s="2" t="n"/>
      <c r="CL1094" s="2" t="n"/>
      <c r="CM1094" s="2" t="n"/>
      <c r="CN1094" s="2" t="n"/>
      <c r="CO1094" s="2" t="n"/>
      <c r="CP1094" s="2" t="n"/>
      <c r="CQ1094" s="2" t="n"/>
      <c r="CR1094" s="2" t="n"/>
      <c r="CS1094" s="2" t="n"/>
      <c r="CT1094" s="2" t="n"/>
      <c r="CU1094" s="2" t="n"/>
      <c r="CV1094" s="2" t="n"/>
      <c r="CW1094" s="2" t="n"/>
      <c r="CX1094" s="2" t="n"/>
      <c r="CY1094" s="2" t="n"/>
      <c r="CZ1094" s="2" t="n"/>
      <c r="DA1094" s="2" t="n"/>
      <c r="DB1094" s="2" t="n"/>
      <c r="DC1094" s="2" t="n"/>
      <c r="DD1094" s="2" t="n"/>
      <c r="DE1094" s="2" t="n"/>
      <c r="DF1094" s="2" t="n"/>
      <c r="DG1094" s="2" t="n"/>
      <c r="DH1094" s="2" t="n"/>
      <c r="DI1094" s="2" t="n"/>
      <c r="DJ1094" s="2" t="n"/>
      <c r="DK1094" s="2" t="n"/>
      <c r="DL1094" s="2" t="n"/>
      <c r="DM1094" s="2" t="n"/>
      <c r="DN1094" s="2" t="n"/>
      <c r="DO1094" s="2" t="n"/>
      <c r="DP1094" s="2" t="n"/>
      <c r="DQ1094" s="2" t="n"/>
      <c r="DR1094" s="2" t="n"/>
      <c r="DS1094" s="2" t="n"/>
      <c r="DT1094" s="2" t="n"/>
      <c r="DU1094" s="2" t="n"/>
      <c r="DV1094" s="2" t="n"/>
      <c r="DW1094" s="2" t="n"/>
      <c r="DX1094" s="2" t="n"/>
      <c r="DY1094" s="2" t="n"/>
      <c r="DZ1094" s="2" t="n"/>
      <c r="EA1094" s="2" t="n"/>
      <c r="EB1094" s="2" t="n"/>
      <c r="EC1094" s="2" t="n"/>
    </row>
    <row r="1095" ht="6.75" customHeight="1" s="118">
      <c r="A1095" s="2" t="n"/>
      <c r="B1095" s="2" t="n"/>
      <c r="C1095" s="3" t="n"/>
      <c r="D1095" s="3" t="n"/>
      <c r="E1095" s="3" t="n"/>
      <c r="F1095" s="3" t="n"/>
      <c r="G1095" s="3" t="n"/>
      <c r="H1095" s="3" t="n"/>
      <c r="I1095" s="3" t="n"/>
      <c r="J1095" s="114" t="inlineStr">
        <is>
          <t xml:space="preserve">  履 　   歴　    書</t>
        </is>
      </c>
      <c r="AN1095" s="3" t="n"/>
      <c r="AO1095" s="3" t="n"/>
      <c r="AP1095" s="3" t="n"/>
      <c r="AQ1095" s="3" t="n"/>
      <c r="AR1095" s="3" t="n"/>
      <c r="AS1095" s="2" t="n"/>
      <c r="AT1095" s="2" t="n"/>
      <c r="AU1095" s="2" t="n"/>
      <c r="AV1095" s="2" t="n"/>
      <c r="AW1095" s="2" t="n"/>
      <c r="AX1095" s="2" t="n"/>
      <c r="AY1095" s="2" t="n"/>
      <c r="AZ1095" s="2" t="n"/>
      <c r="BA1095" s="2" t="n"/>
      <c r="BB1095" s="2" t="n"/>
      <c r="BC1095" s="2" t="n"/>
      <c r="BD1095" s="2" t="n"/>
      <c r="BE1095" s="2" t="n"/>
      <c r="BF1095" s="2" t="n"/>
      <c r="BG1095" s="2" t="n"/>
      <c r="BH1095" s="2" t="n"/>
      <c r="BI1095" s="2" t="n"/>
      <c r="BJ1095" s="2" t="n"/>
      <c r="BK1095" s="2" t="n"/>
      <c r="BL1095" s="2" t="n"/>
      <c r="BM1095" s="2" t="n"/>
      <c r="BN1095" s="2" t="n"/>
      <c r="BO1095" s="2" t="n"/>
      <c r="BP1095" s="2" t="n"/>
      <c r="BQ1095" s="2" t="n"/>
      <c r="BR1095" s="2" t="n"/>
      <c r="BS1095" s="2" t="n"/>
      <c r="BT1095" s="2" t="n"/>
      <c r="BU1095" s="2" t="n"/>
      <c r="BV1095" s="2" t="n"/>
      <c r="BW1095" s="2" t="n"/>
      <c r="BX1095" s="2" t="n"/>
      <c r="BY1095" s="2" t="n"/>
      <c r="BZ1095" s="2" t="n"/>
      <c r="CA1095" s="2" t="n"/>
      <c r="CB1095" s="2" t="n"/>
      <c r="CC1095" s="2" t="n"/>
      <c r="CD1095" s="2" t="n"/>
      <c r="CE1095" s="2" t="n"/>
      <c r="CF1095" s="2" t="n"/>
      <c r="CG1095" s="2" t="n"/>
      <c r="CH1095" s="2" t="n"/>
      <c r="CI1095" s="2" t="n"/>
      <c r="CJ1095" s="2" t="n"/>
      <c r="CK1095" s="2" t="n"/>
      <c r="CL1095" s="2" t="n"/>
      <c r="CM1095" s="2" t="n"/>
      <c r="CN1095" s="2" t="n"/>
      <c r="CO1095" s="2" t="n"/>
      <c r="CP1095" s="2" t="n"/>
      <c r="CQ1095" s="2" t="n"/>
      <c r="CR1095" s="2" t="n"/>
      <c r="CS1095" s="2" t="n"/>
      <c r="CT1095" s="2" t="n"/>
      <c r="CU1095" s="2" t="n"/>
      <c r="CV1095" s="2" t="n"/>
      <c r="CW1095" s="2" t="n"/>
      <c r="CX1095" s="2" t="n"/>
      <c r="CY1095" s="2" t="n"/>
      <c r="CZ1095" s="2" t="n"/>
      <c r="DA1095" s="2" t="n"/>
      <c r="DB1095" s="2" t="n"/>
      <c r="DC1095" s="2" t="n"/>
      <c r="DD1095" s="2" t="n"/>
      <c r="DE1095" s="2" t="n"/>
      <c r="DF1095" s="2" t="n"/>
      <c r="DG1095" s="2" t="n"/>
      <c r="DH1095" s="2" t="n"/>
      <c r="DI1095" s="2" t="n"/>
      <c r="DJ1095" s="2" t="n"/>
      <c r="DK1095" s="2" t="n"/>
      <c r="DL1095" s="2" t="n"/>
      <c r="DM1095" s="2" t="n"/>
      <c r="DN1095" s="2" t="n"/>
      <c r="DO1095" s="2" t="n"/>
      <c r="DP1095" s="2" t="n"/>
      <c r="DQ1095" s="2" t="n"/>
      <c r="DR1095" s="2" t="n"/>
      <c r="DS1095" s="2" t="n"/>
      <c r="DT1095" s="2" t="n"/>
      <c r="DU1095" s="2" t="n"/>
      <c r="DV1095" s="2" t="n"/>
      <c r="DW1095" s="2" t="n"/>
      <c r="DX1095" s="2" t="n"/>
      <c r="DY1095" s="2" t="n"/>
      <c r="DZ1095" s="2" t="n"/>
      <c r="EA1095" s="2" t="n"/>
      <c r="EB1095" s="2" t="n"/>
      <c r="EC1095" s="2" t="n"/>
    </row>
    <row r="1096" ht="6.75" customHeight="1" s="118">
      <c r="A1096" s="2" t="n"/>
      <c r="B1096" s="2" t="n"/>
      <c r="C1096" s="3" t="n"/>
      <c r="D1096" s="3" t="n"/>
      <c r="E1096" s="3" t="n"/>
      <c r="F1096" s="3" t="n"/>
      <c r="G1096" s="3" t="n"/>
      <c r="H1096" s="3" t="n"/>
      <c r="I1096" s="3" t="n"/>
      <c r="AN1096" s="3" t="n"/>
      <c r="AO1096" s="3" t="n"/>
      <c r="AP1096" s="3" t="n"/>
      <c r="AQ1096" s="3" t="n"/>
      <c r="AR1096" s="3" t="n"/>
      <c r="AS1096" s="2" t="n"/>
      <c r="AT1096" s="2" t="n"/>
      <c r="AU1096" s="2" t="n"/>
      <c r="AV1096" s="2" t="n"/>
      <c r="AW1096" s="2" t="n"/>
      <c r="AX1096" s="2" t="n"/>
      <c r="AY1096" s="2" t="n"/>
      <c r="AZ1096" s="2" t="n"/>
      <c r="BA1096" s="2" t="n"/>
      <c r="BB1096" s="2" t="n"/>
      <c r="BC1096" s="2" t="n"/>
      <c r="BD1096" s="2" t="n"/>
      <c r="BE1096" s="2" t="n"/>
      <c r="BF1096" s="2" t="n"/>
      <c r="BG1096" s="2" t="n"/>
      <c r="BH1096" s="2" t="n"/>
      <c r="BI1096" s="2" t="n"/>
      <c r="BJ1096" s="2" t="n"/>
      <c r="BK1096" s="2" t="n"/>
      <c r="BL1096" s="2" t="n"/>
      <c r="BM1096" s="2" t="n"/>
      <c r="BN1096" s="2" t="n"/>
      <c r="BO1096" s="2" t="n"/>
      <c r="BP1096" s="2" t="n"/>
      <c r="BQ1096" s="2" t="n"/>
      <c r="BR1096" s="2" t="n"/>
      <c r="BS1096" s="2" t="n"/>
      <c r="BT1096" s="2" t="n"/>
      <c r="BU1096" s="2" t="n"/>
      <c r="BV1096" s="2" t="n"/>
      <c r="BW1096" s="2" t="n"/>
      <c r="BX1096" s="2" t="n"/>
      <c r="BY1096" s="2" t="n"/>
      <c r="BZ1096" s="2" t="n"/>
      <c r="CA1096" s="2" t="n"/>
      <c r="CB1096" s="2" t="n"/>
      <c r="CC1096" s="2" t="n"/>
      <c r="CD1096" s="2" t="n"/>
      <c r="CE1096" s="2" t="n"/>
      <c r="CF1096" s="2" t="n"/>
      <c r="CG1096" s="2" t="n"/>
      <c r="CH1096" s="2" t="n"/>
      <c r="CI1096" s="2" t="n"/>
      <c r="CJ1096" s="2" t="n"/>
      <c r="CK1096" s="2" t="n"/>
      <c r="CL1096" s="2" t="n"/>
      <c r="CM1096" s="2" t="n"/>
      <c r="CN1096" s="2" t="n"/>
      <c r="CO1096" s="2" t="n"/>
      <c r="CP1096" s="2" t="n"/>
      <c r="CQ1096" s="2" t="n"/>
      <c r="CR1096" s="2" t="n"/>
      <c r="CS1096" s="2" t="n"/>
      <c r="CT1096" s="2" t="n"/>
      <c r="CU1096" s="2" t="n"/>
      <c r="CV1096" s="2" t="n"/>
      <c r="CW1096" s="2" t="n"/>
      <c r="CX1096" s="2" t="n"/>
      <c r="CY1096" s="2" t="n"/>
      <c r="CZ1096" s="2" t="n"/>
      <c r="DA1096" s="2" t="n"/>
      <c r="DB1096" s="2" t="n"/>
      <c r="DC1096" s="2" t="n"/>
      <c r="DD1096" s="2" t="n"/>
      <c r="DE1096" s="2" t="n"/>
      <c r="DF1096" s="2" t="n"/>
      <c r="DG1096" s="2" t="n"/>
      <c r="DH1096" s="2" t="n"/>
      <c r="DI1096" s="2" t="n"/>
      <c r="DJ1096" s="2" t="n"/>
      <c r="DK1096" s="2" t="n"/>
      <c r="DL1096" s="2" t="n"/>
      <c r="DM1096" s="2" t="n"/>
      <c r="DN1096" s="2" t="n"/>
      <c r="DO1096" s="2" t="n"/>
      <c r="DP1096" s="2" t="n"/>
      <c r="DQ1096" s="2" t="n"/>
      <c r="DR1096" s="2" t="n"/>
      <c r="DS1096" s="2" t="n"/>
      <c r="DT1096" s="2" t="n"/>
      <c r="DU1096" s="2" t="n"/>
      <c r="DV1096" s="2" t="n"/>
      <c r="DW1096" s="2" t="n"/>
      <c r="DX1096" s="2" t="n"/>
      <c r="DY1096" s="2" t="n"/>
      <c r="DZ1096" s="2" t="n"/>
      <c r="EA1096" s="2" t="n"/>
      <c r="EB1096" s="2" t="n"/>
      <c r="EC1096" s="2" t="n"/>
    </row>
    <row r="1097" ht="4.5" customHeight="1" s="118">
      <c r="A1097" s="2" t="n"/>
      <c r="B1097" s="2" t="n"/>
      <c r="C1097" s="2" t="n"/>
      <c r="D1097" s="2" t="n"/>
      <c r="E1097" s="2" t="n"/>
      <c r="F1097" s="2" t="n"/>
      <c r="G1097" s="2" t="n"/>
      <c r="H1097" s="2" t="n"/>
      <c r="I1097" s="2" t="n"/>
      <c r="AN1097" s="3" t="n"/>
      <c r="AO1097" s="2" t="n"/>
      <c r="AP1097" s="2" t="n"/>
      <c r="AQ1097" s="2" t="n"/>
      <c r="AR1097" s="2" t="n"/>
      <c r="AS1097" s="2" t="n"/>
      <c r="AT1097" s="2" t="n"/>
      <c r="AU1097" s="2" t="n"/>
      <c r="AV1097" s="4" t="n"/>
      <c r="AW1097" s="5" t="n"/>
      <c r="AX1097" s="5" t="n"/>
      <c r="AY1097" s="5" t="n"/>
      <c r="AZ1097" s="5" t="n"/>
      <c r="BA1097" s="5" t="n"/>
      <c r="BB1097" s="5" t="n"/>
      <c r="BC1097" s="5" t="n"/>
      <c r="BD1097" s="5" t="n"/>
      <c r="BE1097" s="5" t="n"/>
      <c r="BF1097" s="5" t="n"/>
      <c r="BG1097" s="5" t="n"/>
      <c r="BH1097" s="5" t="n"/>
      <c r="BI1097" s="6" t="n"/>
      <c r="BJ1097" s="7" t="n"/>
      <c r="BK1097" s="2" t="n"/>
      <c r="BL1097" s="2" t="n"/>
      <c r="BM1097" s="2" t="n"/>
      <c r="BN1097" s="2" t="n"/>
      <c r="BO1097" s="2" t="n"/>
      <c r="BP1097" s="139" t="inlineStr">
        <is>
          <t xml:space="preserve">資 　格  等      </t>
        </is>
      </c>
      <c r="BQ1097" s="140" t="n"/>
      <c r="BR1097" s="140" t="n"/>
      <c r="BS1097" s="140" t="n"/>
      <c r="BT1097" s="140" t="n"/>
      <c r="BU1097" s="140" t="n"/>
      <c r="BV1097" s="141" t="n"/>
      <c r="BW1097" s="142" t="inlineStr">
        <is>
          <t>取  得  年  月</t>
        </is>
      </c>
      <c r="BX1097" s="140" t="n"/>
      <c r="BY1097" s="140" t="n"/>
      <c r="BZ1097" s="140" t="n"/>
      <c r="CA1097" s="140" t="n"/>
      <c r="CB1097" s="140" t="n"/>
      <c r="CC1097" s="140" t="n"/>
      <c r="CD1097" s="140" t="n"/>
      <c r="CE1097" s="140" t="n"/>
      <c r="CF1097" s="140" t="n"/>
      <c r="CG1097" s="141" t="n"/>
      <c r="CH1097" s="142" t="inlineStr">
        <is>
          <t>資       格       等       の       名       称</t>
        </is>
      </c>
      <c r="CI1097" s="140" t="n"/>
      <c r="CJ1097" s="140" t="n"/>
      <c r="CK1097" s="140" t="n"/>
      <c r="CL1097" s="140" t="n"/>
      <c r="CM1097" s="140" t="n"/>
      <c r="CN1097" s="140" t="n"/>
      <c r="CO1097" s="140" t="n"/>
      <c r="CP1097" s="140" t="n"/>
      <c r="CQ1097" s="140" t="n"/>
      <c r="CR1097" s="140" t="n"/>
      <c r="CS1097" s="140" t="n"/>
      <c r="CT1097" s="140" t="n"/>
      <c r="CU1097" s="140" t="n"/>
      <c r="CV1097" s="140" t="n"/>
      <c r="CW1097" s="140" t="n"/>
      <c r="CX1097" s="140" t="n"/>
      <c r="CY1097" s="140" t="n"/>
      <c r="CZ1097" s="140" t="n"/>
      <c r="DA1097" s="140" t="n"/>
      <c r="DB1097" s="140" t="n"/>
      <c r="DC1097" s="140" t="n"/>
      <c r="DD1097" s="140" t="n"/>
      <c r="DE1097" s="140" t="n"/>
      <c r="DF1097" s="140" t="n"/>
      <c r="DG1097" s="140" t="n"/>
      <c r="DH1097" s="140" t="n"/>
      <c r="DI1097" s="140" t="n"/>
      <c r="DJ1097" s="140" t="n"/>
      <c r="DK1097" s="140" t="n"/>
      <c r="DL1097" s="140" t="n"/>
      <c r="DM1097" s="140" t="n"/>
      <c r="DN1097" s="140" t="n"/>
      <c r="DO1097" s="140" t="n"/>
      <c r="DP1097" s="140" t="n"/>
      <c r="DQ1097" s="140" t="n"/>
      <c r="DR1097" s="140" t="n"/>
      <c r="DS1097" s="140" t="n"/>
      <c r="DT1097" s="140" t="n"/>
      <c r="DU1097" s="141" t="n"/>
      <c r="DV1097" s="2" t="n"/>
      <c r="DW1097" s="2" t="n"/>
      <c r="DX1097" s="2" t="n"/>
      <c r="DY1097" s="2" t="n"/>
      <c r="DZ1097" s="2" t="n"/>
      <c r="EA1097" s="2" t="n"/>
      <c r="EB1097" s="2" t="n"/>
      <c r="EC1097" s="2" t="n"/>
    </row>
    <row r="1098" ht="6.75" customHeight="1" s="118">
      <c r="A1098" s="2" t="n"/>
      <c r="B1098" s="2" t="n"/>
      <c r="C1098" s="2" t="n"/>
      <c r="D1098" s="2" t="n"/>
      <c r="E1098" s="2" t="n"/>
      <c r="F1098" s="2" t="n"/>
      <c r="G1098" s="2" t="n"/>
      <c r="H1098" s="2" t="n"/>
      <c r="I1098" s="2" t="n"/>
      <c r="AN1098" s="3" t="n"/>
      <c r="AO1098" s="2" t="n"/>
      <c r="AP1098" s="2" t="n"/>
      <c r="AQ1098" s="2" t="n"/>
      <c r="AR1098" s="2" t="n"/>
      <c r="AS1098" s="2" t="n"/>
      <c r="AT1098" s="2" t="n"/>
      <c r="AU1098" s="2" t="n"/>
      <c r="AV1098" s="7" t="n"/>
      <c r="AW1098" s="2" t="n"/>
      <c r="AX1098" s="2" t="n"/>
      <c r="AY1098" s="2" t="n"/>
      <c r="AZ1098" s="2" t="n"/>
      <c r="BA1098" s="2" t="n"/>
      <c r="BB1098" s="2" t="n"/>
      <c r="BC1098" s="2" t="n"/>
      <c r="BD1098" s="2" t="n"/>
      <c r="BE1098" s="2" t="n"/>
      <c r="BF1098" s="2" t="n"/>
      <c r="BG1098" s="2" t="n"/>
      <c r="BH1098" s="2" t="n"/>
      <c r="BI1098" s="8" t="n"/>
      <c r="BJ1098" s="7" t="n"/>
      <c r="BK1098" s="2" t="n"/>
      <c r="BL1098" s="2" t="n"/>
      <c r="BM1098" s="2" t="n"/>
      <c r="BN1098" s="2" t="n"/>
      <c r="BO1098" s="2" t="n"/>
      <c r="BP1098" s="143" t="n"/>
      <c r="BV1098" s="144" t="n"/>
      <c r="BW1098" s="143" t="n"/>
      <c r="CG1098" s="144" t="n"/>
      <c r="CH1098" s="143" t="n"/>
      <c r="DU1098" s="144" t="n"/>
      <c r="DV1098" s="2" t="n"/>
      <c r="DW1098" s="2" t="n"/>
      <c r="DX1098" s="2" t="n"/>
      <c r="DY1098" s="2" t="n"/>
      <c r="DZ1098" s="2" t="n"/>
      <c r="EA1098" s="2" t="n"/>
      <c r="EB1098" s="2" t="n"/>
      <c r="EC1098" s="2" t="n"/>
    </row>
    <row r="1099" ht="6.75" customHeight="1" s="118">
      <c r="A1099" s="2" t="n"/>
      <c r="B1099" s="2" t="n"/>
      <c r="C1099" s="2" t="n"/>
      <c r="D1099" s="2" t="n"/>
      <c r="E1099" s="2" t="n"/>
      <c r="F1099" s="2" t="n"/>
      <c r="G1099" s="2" t="n"/>
      <c r="H1099" s="2" t="n"/>
      <c r="I1099" s="2" t="n"/>
      <c r="J1099" s="2" t="n"/>
      <c r="K1099" s="2" t="n"/>
      <c r="L1099" s="2" t="n"/>
      <c r="M1099" s="2" t="n"/>
      <c r="N1099" s="3" t="n"/>
      <c r="O1099" s="3" t="n"/>
      <c r="P1099" s="3" t="n"/>
      <c r="Q1099" s="3" t="n"/>
      <c r="R1099" s="3" t="n"/>
      <c r="S1099" s="3" t="n"/>
      <c r="T1099" s="3" t="n"/>
      <c r="U1099" s="3" t="n"/>
      <c r="V1099" s="3" t="n"/>
      <c r="W1099" s="3" t="n"/>
      <c r="X1099" s="3" t="n"/>
      <c r="Y1099" s="3" t="n"/>
      <c r="Z1099" s="3" t="n"/>
      <c r="AA1099" s="3" t="n"/>
      <c r="AB1099" s="3" t="n"/>
      <c r="AC1099" s="3" t="n"/>
      <c r="AD1099" s="3" t="n"/>
      <c r="AE1099" s="3" t="n"/>
      <c r="AF1099" s="3" t="n"/>
      <c r="AG1099" s="3" t="n"/>
      <c r="AH1099" s="3" t="n"/>
      <c r="AI1099" s="3" t="n"/>
      <c r="AJ1099" s="3" t="n"/>
      <c r="AK1099" s="3" t="n"/>
      <c r="AL1099" s="3" t="n"/>
      <c r="AM1099" s="3" t="n"/>
      <c r="AN1099" s="2" t="n"/>
      <c r="AO1099" s="2" t="n"/>
      <c r="AP1099" s="2" t="n"/>
      <c r="AQ1099" s="2" t="n"/>
      <c r="AR1099" s="2" t="n"/>
      <c r="AS1099" s="2" t="n"/>
      <c r="AT1099" s="2" t="n"/>
      <c r="AU1099" s="2" t="n"/>
      <c r="AV1099" s="7" t="n"/>
      <c r="AW1099" s="2" t="n"/>
      <c r="AX1099" s="2" t="n"/>
      <c r="AY1099" s="2" t="n"/>
      <c r="AZ1099" s="2" t="n"/>
      <c r="BA1099" s="2" t="n"/>
      <c r="BB1099" s="2" t="n"/>
      <c r="BC1099" s="2" t="n"/>
      <c r="BD1099" s="2" t="n"/>
      <c r="BE1099" s="2" t="n"/>
      <c r="BF1099" s="2" t="n"/>
      <c r="BG1099" s="2" t="n"/>
      <c r="BH1099" s="2" t="n"/>
      <c r="BI1099" s="8" t="n"/>
      <c r="BJ1099" s="7" t="n"/>
      <c r="BK1099" s="2" t="n"/>
      <c r="BL1099" s="2" t="n"/>
      <c r="BM1099" s="2" t="n"/>
      <c r="BN1099" s="2" t="n"/>
      <c r="BO1099" s="2" t="n"/>
      <c r="BP1099" s="143" t="n"/>
      <c r="BV1099" s="144" t="n"/>
      <c r="BW1099" s="143" t="n"/>
      <c r="CG1099" s="144" t="n"/>
      <c r="CH1099" s="143" t="n"/>
      <c r="DU1099" s="144" t="n"/>
      <c r="DV1099" s="2" t="n"/>
      <c r="DW1099" s="2" t="n"/>
      <c r="DX1099" s="2" t="n"/>
      <c r="DY1099" s="2" t="n"/>
      <c r="DZ1099" s="2" t="n"/>
      <c r="EA1099" s="2" t="n"/>
      <c r="EB1099" s="2" t="n"/>
      <c r="EC1099" s="2" t="n"/>
    </row>
    <row r="1100" ht="6.75" customHeight="1" s="118">
      <c r="A1100" s="2" t="n"/>
      <c r="B1100" s="2" t="n"/>
      <c r="C1100" s="2" t="n"/>
      <c r="D1100" s="2" t="n"/>
      <c r="E1100" s="2" t="n"/>
      <c r="F1100" s="2" t="n"/>
      <c r="G1100" s="2" t="n"/>
      <c r="H1100" s="2" t="n"/>
      <c r="I1100" s="2" t="n"/>
      <c r="J1100" s="2" t="n"/>
      <c r="K1100" s="2" t="n"/>
      <c r="L1100" s="2" t="n"/>
      <c r="M1100" s="2" t="n"/>
      <c r="N1100" s="2" t="n"/>
      <c r="O1100" s="2" t="n"/>
      <c r="P1100" s="2" t="n"/>
      <c r="Q1100" s="2" t="n"/>
      <c r="R1100" s="2" t="n"/>
      <c r="S1100" s="2" t="n"/>
      <c r="T1100" s="2" t="n"/>
      <c r="U1100" s="2" t="n"/>
      <c r="V1100" s="2" t="n"/>
      <c r="W1100" s="2" t="n"/>
      <c r="X1100" s="2" t="n"/>
      <c r="Y1100" s="2" t="n"/>
      <c r="Z1100" s="95" t="inlineStr">
        <is>
          <t>令和</t>
        </is>
      </c>
      <c r="AD1100" s="145">
        <f>IF(N(設定!$B$3)=0,"",YEAR(設定!$B$3)-2018)</f>
        <v/>
      </c>
      <c r="AG1100" s="95" t="inlineStr">
        <is>
          <t>年</t>
        </is>
      </c>
      <c r="AI1100" s="145">
        <f>IF(N(設定!$B$3)=0,"",MONTH(設定!$B$3))</f>
        <v/>
      </c>
      <c r="AL1100" s="95" t="inlineStr">
        <is>
          <t>月</t>
        </is>
      </c>
      <c r="AN1100" s="145">
        <f>IF(N(設定!$B$3)=0,"",DAY(設定!$B$3))</f>
        <v/>
      </c>
      <c r="AP1100" s="95" t="inlineStr">
        <is>
          <t>日現在</t>
        </is>
      </c>
      <c r="AU1100" s="12" t="n"/>
      <c r="AV1100" s="7" t="n"/>
      <c r="AW1100" s="2" t="n"/>
      <c r="AX1100" s="2" t="n"/>
      <c r="AY1100" s="2" t="n"/>
      <c r="AZ1100" s="2" t="n"/>
      <c r="BA1100" s="2" t="n"/>
      <c r="BB1100" s="2" t="n"/>
      <c r="BC1100" s="2" t="n"/>
      <c r="BD1100" s="2" t="n"/>
      <c r="BE1100" s="2" t="n"/>
      <c r="BF1100" s="2" t="n"/>
      <c r="BG1100" s="2" t="n"/>
      <c r="BH1100" s="2" t="n"/>
      <c r="BI1100" s="8" t="n"/>
      <c r="BJ1100" s="7" t="n"/>
      <c r="BK1100" s="2" t="n"/>
      <c r="BL1100" s="2" t="n"/>
      <c r="BM1100" s="2" t="n"/>
      <c r="BN1100" s="2" t="n"/>
      <c r="BO1100" s="2" t="n"/>
      <c r="BP1100" s="143" t="n"/>
      <c r="BV1100" s="144" t="n"/>
      <c r="BW1100" s="146" t="n"/>
      <c r="BX1100" s="147" t="n"/>
      <c r="BY1100" s="147" t="n"/>
      <c r="BZ1100" s="147" t="n"/>
      <c r="CA1100" s="147" t="n"/>
      <c r="CB1100" s="147" t="n"/>
      <c r="CC1100" s="147" t="n"/>
      <c r="CD1100" s="147" t="n"/>
      <c r="CE1100" s="147" t="n"/>
      <c r="CF1100" s="147" t="n"/>
      <c r="CG1100" s="148" t="n"/>
      <c r="CH1100" s="146" t="n"/>
      <c r="CI1100" s="147" t="n"/>
      <c r="CJ1100" s="147" t="n"/>
      <c r="CK1100" s="147" t="n"/>
      <c r="CL1100" s="147" t="n"/>
      <c r="CM1100" s="147" t="n"/>
      <c r="CN1100" s="147" t="n"/>
      <c r="CO1100" s="147" t="n"/>
      <c r="CP1100" s="147" t="n"/>
      <c r="CQ1100" s="147" t="n"/>
      <c r="CR1100" s="147" t="n"/>
      <c r="CS1100" s="147" t="n"/>
      <c r="CT1100" s="147" t="n"/>
      <c r="CU1100" s="147" t="n"/>
      <c r="CV1100" s="147" t="n"/>
      <c r="CW1100" s="147" t="n"/>
      <c r="CX1100" s="147" t="n"/>
      <c r="CY1100" s="147" t="n"/>
      <c r="CZ1100" s="147" t="n"/>
      <c r="DA1100" s="147" t="n"/>
      <c r="DB1100" s="147" t="n"/>
      <c r="DC1100" s="147" t="n"/>
      <c r="DD1100" s="147" t="n"/>
      <c r="DE1100" s="147" t="n"/>
      <c r="DF1100" s="147" t="n"/>
      <c r="DG1100" s="147" t="n"/>
      <c r="DH1100" s="147" t="n"/>
      <c r="DI1100" s="147" t="n"/>
      <c r="DJ1100" s="147" t="n"/>
      <c r="DK1100" s="147" t="n"/>
      <c r="DL1100" s="147" t="n"/>
      <c r="DM1100" s="147" t="n"/>
      <c r="DN1100" s="147" t="n"/>
      <c r="DO1100" s="147" t="n"/>
      <c r="DP1100" s="147" t="n"/>
      <c r="DQ1100" s="147" t="n"/>
      <c r="DR1100" s="147" t="n"/>
      <c r="DS1100" s="147" t="n"/>
      <c r="DT1100" s="147" t="n"/>
      <c r="DU1100" s="148" t="n"/>
      <c r="DV1100" s="2" t="n"/>
      <c r="DW1100" s="2" t="n"/>
      <c r="DX1100" s="2" t="n"/>
      <c r="DY1100" s="2" t="n"/>
      <c r="DZ1100" s="2" t="n"/>
      <c r="EA1100" s="2" t="n"/>
      <c r="EB1100" s="2" t="n"/>
      <c r="EC1100" s="2" t="n"/>
    </row>
    <row r="1101" ht="6.75" customHeight="1" s="118">
      <c r="A1101" s="2" t="n"/>
      <c r="B1101" s="2" t="n"/>
      <c r="C1101" s="2" t="n"/>
      <c r="D1101" s="2" t="n"/>
      <c r="E1101" s="2" t="n"/>
      <c r="F1101" s="2" t="n"/>
      <c r="G1101" s="2" t="n"/>
      <c r="H1101" s="2" t="n"/>
      <c r="I1101" s="2" t="n"/>
      <c r="J1101" s="2" t="n"/>
      <c r="K1101" s="2" t="n"/>
      <c r="L1101" s="2" t="n"/>
      <c r="M1101" s="2" t="n"/>
      <c r="N1101" s="2" t="n"/>
      <c r="O1101" s="2" t="n"/>
      <c r="P1101" s="2" t="n"/>
      <c r="Q1101" s="2" t="n"/>
      <c r="R1101" s="2" t="n"/>
      <c r="S1101" s="2" t="n"/>
      <c r="T1101" s="2" t="n"/>
      <c r="U1101" s="2" t="n"/>
      <c r="V1101" s="2" t="n"/>
      <c r="W1101" s="2" t="n"/>
      <c r="X1101" s="2" t="n"/>
      <c r="Y1101" s="2" t="n"/>
      <c r="AU1101" s="12" t="n"/>
      <c r="AV1101" s="7" t="n"/>
      <c r="AW1101" s="48" t="inlineStr">
        <is>
          <t>写真をはる位置</t>
        </is>
      </c>
      <c r="BI1101" s="8" t="n"/>
      <c r="BJ1101" s="7" t="n"/>
      <c r="BK1101" s="2" t="n"/>
      <c r="BL1101" s="2" t="n"/>
      <c r="BM1101" s="2" t="n"/>
      <c r="BN1101" s="2" t="n"/>
      <c r="BO1101" s="2" t="n"/>
      <c r="BP1101" s="143" t="n"/>
      <c r="BV1101" s="144" t="n"/>
      <c r="BW1101" s="149">
        <f>計算!$O$15</f>
        <v/>
      </c>
      <c r="CG1101" s="144" t="n"/>
      <c r="CH1101" s="150">
        <f>計算!$P$15</f>
        <v/>
      </c>
      <c r="DU1101" s="144" t="n"/>
      <c r="DV1101" s="2" t="n"/>
      <c r="DW1101" s="2" t="n"/>
      <c r="DX1101" s="2" t="n"/>
      <c r="DY1101" s="2" t="n"/>
      <c r="DZ1101" s="2" t="n"/>
      <c r="EA1101" s="2" t="n"/>
      <c r="EB1101" s="2" t="n"/>
      <c r="EC1101" s="2" t="n"/>
    </row>
    <row r="1102" ht="6.75" customHeight="1" s="118">
      <c r="A1102" s="2" t="n"/>
      <c r="B1102" s="2" t="n"/>
      <c r="C1102" s="2" t="n"/>
      <c r="D1102" s="2" t="n"/>
      <c r="E1102" s="2" t="n"/>
      <c r="F1102" s="2" t="n"/>
      <c r="G1102" s="2" t="n"/>
      <c r="H1102" s="2" t="n"/>
      <c r="I1102" s="2" t="n"/>
      <c r="J1102" s="2" t="n"/>
      <c r="K1102" s="2" t="n"/>
      <c r="L1102" s="2" t="n"/>
      <c r="M1102" s="2" t="n"/>
      <c r="N1102" s="2" t="n"/>
      <c r="O1102" s="2" t="n"/>
      <c r="P1102" s="2" t="n"/>
      <c r="Q1102" s="2" t="n"/>
      <c r="R1102" s="2" t="n"/>
      <c r="S1102" s="2" t="n"/>
      <c r="T1102" s="2" t="n"/>
      <c r="U1102" s="2" t="n"/>
      <c r="V1102" s="2" t="n"/>
      <c r="W1102" s="2" t="n"/>
      <c r="X1102" s="2" t="n"/>
      <c r="Y1102" s="2" t="n"/>
      <c r="Z1102" s="147" t="n"/>
      <c r="AA1102" s="147" t="n"/>
      <c r="AB1102" s="147" t="n"/>
      <c r="AC1102" s="147" t="n"/>
      <c r="AD1102" s="147" t="n"/>
      <c r="AE1102" s="147" t="n"/>
      <c r="AF1102" s="147" t="n"/>
      <c r="AG1102" s="147" t="n"/>
      <c r="AH1102" s="147" t="n"/>
      <c r="AI1102" s="147" t="n"/>
      <c r="AJ1102" s="147" t="n"/>
      <c r="AK1102" s="147" t="n"/>
      <c r="AL1102" s="147" t="n"/>
      <c r="AM1102" s="147" t="n"/>
      <c r="AN1102" s="147" t="n"/>
      <c r="AO1102" s="147" t="n"/>
      <c r="AP1102" s="147" t="n"/>
      <c r="AQ1102" s="147" t="n"/>
      <c r="AR1102" s="147" t="n"/>
      <c r="AS1102" s="147" t="n"/>
      <c r="AT1102" s="147" t="n"/>
      <c r="AU1102" s="12" t="n"/>
      <c r="AV1102" s="7" t="n"/>
      <c r="BI1102" s="8" t="n"/>
      <c r="BJ1102" s="7" t="n"/>
      <c r="BK1102" s="2" t="n"/>
      <c r="BL1102" s="2" t="n"/>
      <c r="BM1102" s="2" t="n"/>
      <c r="BN1102" s="2" t="n"/>
      <c r="BO1102" s="2" t="n"/>
      <c r="BP1102" s="143" t="n"/>
      <c r="BV1102" s="144" t="n"/>
      <c r="BW1102" s="143" t="n"/>
      <c r="CG1102" s="144" t="n"/>
      <c r="DU1102" s="144" t="n"/>
      <c r="DV1102" s="2" t="n"/>
      <c r="DW1102" s="2" t="n"/>
      <c r="DX1102" s="2" t="n"/>
      <c r="DY1102" s="2" t="n"/>
      <c r="DZ1102" s="2" t="n"/>
      <c r="EA1102" s="2" t="n"/>
      <c r="EB1102" s="2" t="n"/>
      <c r="EC1102" s="2" t="n"/>
    </row>
    <row r="1103" ht="6.75" customHeight="1" s="118">
      <c r="A1103" s="2" t="n"/>
      <c r="B1103" s="2" t="n"/>
      <c r="C1103" s="2" t="n"/>
      <c r="D1103" s="2" t="n"/>
      <c r="E1103" s="142" t="inlineStr">
        <is>
          <t>ふ り が な</t>
        </is>
      </c>
      <c r="F1103" s="140" t="n"/>
      <c r="G1103" s="140" t="n"/>
      <c r="H1103" s="140" t="n"/>
      <c r="I1103" s="140" t="n"/>
      <c r="J1103" s="140" t="n"/>
      <c r="K1103" s="141" t="n"/>
      <c r="L1103" s="151">
        <f>計算!$C$15</f>
        <v/>
      </c>
      <c r="M1103" s="140" t="n"/>
      <c r="N1103" s="140" t="n"/>
      <c r="O1103" s="140" t="n"/>
      <c r="P1103" s="140" t="n"/>
      <c r="Q1103" s="140" t="n"/>
      <c r="R1103" s="140" t="n"/>
      <c r="S1103" s="140" t="n"/>
      <c r="T1103" s="140" t="n"/>
      <c r="U1103" s="140" t="n"/>
      <c r="V1103" s="140" t="n"/>
      <c r="W1103" s="140" t="n"/>
      <c r="X1103" s="140" t="n"/>
      <c r="Y1103" s="140" t="n"/>
      <c r="Z1103" s="140" t="n"/>
      <c r="AA1103" s="140" t="n"/>
      <c r="AB1103" s="140" t="n"/>
      <c r="AC1103" s="140" t="n"/>
      <c r="AD1103" s="140" t="n"/>
      <c r="AE1103" s="140" t="n"/>
      <c r="AF1103" s="140" t="n"/>
      <c r="AG1103" s="140" t="n"/>
      <c r="AH1103" s="140" t="n"/>
      <c r="AI1103" s="140" t="n"/>
      <c r="AJ1103" s="140" t="n"/>
      <c r="AK1103" s="140" t="n"/>
      <c r="AL1103" s="140" t="n"/>
      <c r="AM1103" s="140" t="n"/>
      <c r="AN1103" s="140" t="n"/>
      <c r="AO1103" s="140" t="n"/>
      <c r="AP1103" s="140" t="n"/>
      <c r="AQ1103" s="140" t="n"/>
      <c r="AR1103" s="140" t="n"/>
      <c r="AS1103" s="140" t="n"/>
      <c r="AT1103" s="141" t="n"/>
      <c r="AU1103" s="8" t="n"/>
      <c r="AV1103" s="7" t="n"/>
      <c r="AW1103" s="2" t="n"/>
      <c r="AX1103" s="2" t="n"/>
      <c r="AY1103" s="2" t="n"/>
      <c r="AZ1103" s="2" t="n"/>
      <c r="BA1103" s="2" t="n"/>
      <c r="BB1103" s="2" t="n"/>
      <c r="BC1103" s="2" t="n"/>
      <c r="BD1103" s="2" t="n"/>
      <c r="BE1103" s="2" t="n"/>
      <c r="BF1103" s="2" t="n"/>
      <c r="BG1103" s="2" t="n"/>
      <c r="BH1103" s="2" t="n"/>
      <c r="BI1103" s="8" t="n"/>
      <c r="BJ1103" s="7" t="n"/>
      <c r="BK1103" s="2" t="n"/>
      <c r="BL1103" s="2" t="n"/>
      <c r="BM1103" s="2" t="n"/>
      <c r="BN1103" s="2" t="n"/>
      <c r="BO1103" s="2" t="n"/>
      <c r="BP1103" s="143" t="n"/>
      <c r="BV1103" s="144" t="n"/>
      <c r="BW1103" s="143" t="n"/>
      <c r="CG1103" s="144" t="n"/>
      <c r="DU1103" s="144" t="n"/>
      <c r="DV1103" s="2" t="n"/>
      <c r="DW1103" s="2" t="n"/>
      <c r="DX1103" s="2" t="n"/>
      <c r="DY1103" s="2" t="n"/>
      <c r="DZ1103" s="2" t="n"/>
      <c r="EA1103" s="2" t="n"/>
      <c r="EB1103" s="2" t="n"/>
      <c r="EC1103" s="2" t="n"/>
    </row>
    <row r="1104" ht="6.75" customHeight="1" s="118">
      <c r="A1104" s="2" t="n"/>
      <c r="B1104" s="2" t="n"/>
      <c r="C1104" s="2" t="n"/>
      <c r="D1104" s="2" t="n"/>
      <c r="E1104" s="143" t="n"/>
      <c r="K1104" s="144" t="n"/>
      <c r="AT1104" s="144" t="n"/>
      <c r="AU1104" s="8" t="n"/>
      <c r="AV1104" s="7" t="n"/>
      <c r="AW1104" s="2" t="n"/>
      <c r="AX1104" s="2" t="n"/>
      <c r="AY1104" s="2" t="n"/>
      <c r="AZ1104" s="2" t="n"/>
      <c r="BA1104" s="2" t="n"/>
      <c r="BB1104" s="2" t="n"/>
      <c r="BC1104" s="2" t="n"/>
      <c r="BD1104" s="2" t="n"/>
      <c r="BE1104" s="2" t="n"/>
      <c r="BF1104" s="2" t="n"/>
      <c r="BG1104" s="2" t="n"/>
      <c r="BH1104" s="2" t="n"/>
      <c r="BI1104" s="8" t="n"/>
      <c r="BJ1104" s="7" t="n"/>
      <c r="BK1104" s="2" t="n"/>
      <c r="BL1104" s="2" t="n"/>
      <c r="BM1104" s="2" t="n"/>
      <c r="BN1104" s="2" t="n"/>
      <c r="BO1104" s="2" t="n"/>
      <c r="BP1104" s="143" t="n"/>
      <c r="BV1104" s="144" t="n"/>
      <c r="BW1104" s="143" t="n"/>
      <c r="CG1104" s="144" t="n"/>
      <c r="DU1104" s="144" t="n"/>
      <c r="DV1104" s="2" t="n"/>
      <c r="DW1104" s="2" t="n"/>
      <c r="DX1104" s="2" t="n"/>
      <c r="DY1104" s="2" t="n"/>
      <c r="DZ1104" s="2" t="n"/>
      <c r="EA1104" s="2" t="n"/>
      <c r="EB1104" s="2" t="n"/>
      <c r="EC1104" s="2" t="n"/>
    </row>
    <row r="1105" ht="6.75" customHeight="1" s="118">
      <c r="A1105" s="2" t="n"/>
      <c r="B1105" s="2" t="n"/>
      <c r="C1105" s="2" t="n"/>
      <c r="D1105" s="2" t="n"/>
      <c r="E1105" s="143" t="n"/>
      <c r="K1105" s="144" t="n"/>
      <c r="AT1105" s="144" t="n"/>
      <c r="AU1105" s="8" t="n"/>
      <c r="AV1105" s="7" t="n"/>
      <c r="AW1105" s="2" t="n"/>
      <c r="AX1105" s="2" t="n"/>
      <c r="AY1105" s="2" t="n"/>
      <c r="AZ1105" s="2" t="n"/>
      <c r="BA1105" s="2" t="n"/>
      <c r="BB1105" s="2" t="n"/>
      <c r="BC1105" s="2" t="n"/>
      <c r="BD1105" s="2" t="n"/>
      <c r="BE1105" s="2" t="n"/>
      <c r="BF1105" s="2" t="n"/>
      <c r="BG1105" s="2" t="n"/>
      <c r="BH1105" s="2" t="n"/>
      <c r="BI1105" s="8" t="n"/>
      <c r="BJ1105" s="7" t="n"/>
      <c r="BK1105" s="2" t="n"/>
      <c r="BL1105" s="2" t="n"/>
      <c r="BM1105" s="2" t="n"/>
      <c r="BN1105" s="2" t="n"/>
      <c r="BO1105" s="2" t="n"/>
      <c r="BP1105" s="143" t="n"/>
      <c r="BV1105" s="144" t="n"/>
      <c r="BW1105" s="149">
        <f>計算!$Q$15</f>
        <v/>
      </c>
      <c r="CG1105" s="144" t="n"/>
      <c r="CH1105" s="150">
        <f>計算!$R$15</f>
        <v/>
      </c>
      <c r="DU1105" s="144" t="n"/>
      <c r="DV1105" s="2" t="n"/>
      <c r="DW1105" s="2" t="n"/>
      <c r="DX1105" s="2" t="n"/>
      <c r="DY1105" s="2" t="n"/>
      <c r="DZ1105" s="2" t="n"/>
      <c r="EA1105" s="2" t="n"/>
      <c r="EB1105" s="2" t="n"/>
      <c r="EC1105" s="2" t="n"/>
    </row>
    <row r="1106" ht="6.75" customHeight="1" s="118">
      <c r="A1106" s="2" t="n"/>
      <c r="B1106" s="2" t="n"/>
      <c r="C1106" s="2" t="n"/>
      <c r="D1106" s="2" t="n"/>
      <c r="E1106" s="146" t="n"/>
      <c r="F1106" s="147" t="n"/>
      <c r="G1106" s="147" t="n"/>
      <c r="H1106" s="147" t="n"/>
      <c r="I1106" s="147" t="n"/>
      <c r="J1106" s="147" t="n"/>
      <c r="K1106" s="148" t="n"/>
      <c r="L1106" s="147" t="n"/>
      <c r="M1106" s="147" t="n"/>
      <c r="N1106" s="147" t="n"/>
      <c r="O1106" s="147" t="n"/>
      <c r="P1106" s="147" t="n"/>
      <c r="Q1106" s="147" t="n"/>
      <c r="R1106" s="147" t="n"/>
      <c r="S1106" s="147" t="n"/>
      <c r="T1106" s="147" t="n"/>
      <c r="U1106" s="147" t="n"/>
      <c r="V1106" s="147" t="n"/>
      <c r="W1106" s="147" t="n"/>
      <c r="X1106" s="147" t="n"/>
      <c r="Y1106" s="147" t="n"/>
      <c r="Z1106" s="147" t="n"/>
      <c r="AA1106" s="147" t="n"/>
      <c r="AB1106" s="147" t="n"/>
      <c r="AC1106" s="147" t="n"/>
      <c r="AD1106" s="147" t="n"/>
      <c r="AE1106" s="147" t="n"/>
      <c r="AF1106" s="147" t="n"/>
      <c r="AG1106" s="147" t="n"/>
      <c r="AH1106" s="147" t="n"/>
      <c r="AI1106" s="147" t="n"/>
      <c r="AJ1106" s="147" t="n"/>
      <c r="AK1106" s="147" t="n"/>
      <c r="AL1106" s="147" t="n"/>
      <c r="AM1106" s="147" t="n"/>
      <c r="AN1106" s="147" t="n"/>
      <c r="AO1106" s="147" t="n"/>
      <c r="AP1106" s="147" t="n"/>
      <c r="AQ1106" s="147" t="n"/>
      <c r="AR1106" s="147" t="n"/>
      <c r="AS1106" s="147" t="n"/>
      <c r="AT1106" s="148" t="n"/>
      <c r="AU1106" s="8" t="n"/>
      <c r="AV1106" s="7" t="n"/>
      <c r="AW1106" s="2" t="n"/>
      <c r="AX1106" s="2" t="n"/>
      <c r="AY1106" s="2" t="n"/>
      <c r="AZ1106" s="2" t="n"/>
      <c r="BA1106" s="2" t="n"/>
      <c r="BB1106" s="2" t="n"/>
      <c r="BC1106" s="2" t="n"/>
      <c r="BD1106" s="2" t="n"/>
      <c r="BE1106" s="2" t="n"/>
      <c r="BF1106" s="2" t="n"/>
      <c r="BG1106" s="2" t="n"/>
      <c r="BH1106" s="2" t="n"/>
      <c r="BI1106" s="8" t="n"/>
      <c r="BJ1106" s="7" t="n"/>
      <c r="BK1106" s="2" t="n"/>
      <c r="BL1106" s="2" t="n"/>
      <c r="BM1106" s="2" t="n"/>
      <c r="BN1106" s="2" t="n"/>
      <c r="BO1106" s="2" t="n"/>
      <c r="BP1106" s="143" t="n"/>
      <c r="BV1106" s="144" t="n"/>
      <c r="BW1106" s="143" t="n"/>
      <c r="CG1106" s="144" t="n"/>
      <c r="DU1106" s="144" t="n"/>
      <c r="DV1106" s="2" t="n"/>
      <c r="DW1106" s="2" t="n"/>
      <c r="DX1106" s="2" t="n"/>
      <c r="DY1106" s="2" t="n"/>
      <c r="DZ1106" s="2" t="n"/>
      <c r="EA1106" s="2" t="n"/>
      <c r="EB1106" s="2" t="n"/>
      <c r="EC1106" s="2" t="n"/>
    </row>
    <row r="1107" ht="6.75" customHeight="1" s="118">
      <c r="A1107" s="2" t="n"/>
      <c r="B1107" s="2" t="n"/>
      <c r="C1107" s="2" t="n"/>
      <c r="D1107" s="2" t="n"/>
      <c r="E1107" s="152" t="inlineStr">
        <is>
          <t>名　前</t>
        </is>
      </c>
      <c r="F1107" s="140" t="n"/>
      <c r="G1107" s="140" t="n"/>
      <c r="H1107" s="140" t="n"/>
      <c r="I1107" s="140" t="n"/>
      <c r="J1107" s="140" t="n"/>
      <c r="K1107" s="141" t="n"/>
      <c r="L1107" s="153">
        <f>計算!$B$15</f>
        <v/>
      </c>
      <c r="M1107" s="140" t="n"/>
      <c r="N1107" s="140" t="n"/>
      <c r="O1107" s="140" t="n"/>
      <c r="P1107" s="140" t="n"/>
      <c r="Q1107" s="140" t="n"/>
      <c r="R1107" s="140" t="n"/>
      <c r="S1107" s="140" t="n"/>
      <c r="T1107" s="140" t="n"/>
      <c r="U1107" s="140" t="n"/>
      <c r="V1107" s="140" t="n"/>
      <c r="W1107" s="140" t="n"/>
      <c r="X1107" s="140" t="n"/>
      <c r="Y1107" s="140" t="n"/>
      <c r="Z1107" s="140" t="n"/>
      <c r="AA1107" s="140" t="n"/>
      <c r="AB1107" s="140" t="n"/>
      <c r="AC1107" s="140" t="n"/>
      <c r="AD1107" s="140" t="n"/>
      <c r="AE1107" s="140" t="n"/>
      <c r="AF1107" s="140" t="n"/>
      <c r="AG1107" s="140" t="n"/>
      <c r="AH1107" s="140" t="n"/>
      <c r="AI1107" s="140" t="n"/>
      <c r="AJ1107" s="140" t="n"/>
      <c r="AK1107" s="140" t="n"/>
      <c r="AL1107" s="140" t="n"/>
      <c r="AM1107" s="140" t="n"/>
      <c r="AN1107" s="140" t="n"/>
      <c r="AO1107" s="140" t="n"/>
      <c r="AP1107" s="140" t="n"/>
      <c r="AQ1107" s="140" t="n"/>
      <c r="AR1107" s="140" t="n"/>
      <c r="AS1107" s="140" t="n"/>
      <c r="AT1107" s="141" t="n"/>
      <c r="AU1107" s="8" t="n"/>
      <c r="AV1107" s="7" t="n"/>
      <c r="AW1107" s="2" t="n"/>
      <c r="AX1107" s="2" t="n"/>
      <c r="AY1107" s="2" t="n"/>
      <c r="AZ1107" s="2" t="n"/>
      <c r="BA1107" s="2" t="n"/>
      <c r="BB1107" s="2" t="n"/>
      <c r="BC1107" s="2" t="n"/>
      <c r="BD1107" s="2" t="n"/>
      <c r="BE1107" s="2" t="n"/>
      <c r="BF1107" s="2" t="n"/>
      <c r="BG1107" s="2" t="n"/>
      <c r="BH1107" s="2" t="n"/>
      <c r="BI1107" s="8" t="n"/>
      <c r="BJ1107" s="7" t="n"/>
      <c r="BK1107" s="2" t="n"/>
      <c r="BL1107" s="2" t="n"/>
      <c r="BM1107" s="2" t="n"/>
      <c r="BN1107" s="2" t="n"/>
      <c r="BO1107" s="2" t="n"/>
      <c r="BP1107" s="143" t="n"/>
      <c r="BV1107" s="144" t="n"/>
      <c r="BW1107" s="143" t="n"/>
      <c r="CG1107" s="144" t="n"/>
      <c r="DU1107" s="144" t="n"/>
      <c r="DV1107" s="2" t="n"/>
      <c r="DW1107" s="2" t="n"/>
      <c r="DX1107" s="2" t="n"/>
      <c r="DY1107" s="2" t="n"/>
      <c r="DZ1107" s="2" t="n"/>
      <c r="EA1107" s="2" t="n"/>
      <c r="EB1107" s="2" t="n"/>
      <c r="EC1107" s="2" t="n"/>
    </row>
    <row r="1108" ht="6.75" customHeight="1" s="118">
      <c r="A1108" s="2" t="n"/>
      <c r="B1108" s="2" t="n"/>
      <c r="C1108" s="2" t="n"/>
      <c r="D1108" s="2" t="n"/>
      <c r="E1108" s="143" t="n"/>
      <c r="K1108" s="144" t="n"/>
      <c r="L1108" s="143" t="n"/>
      <c r="AT1108" s="144" t="n"/>
      <c r="AU1108" s="8" t="n"/>
      <c r="AV1108" s="7" t="n"/>
      <c r="AW1108" s="2" t="n"/>
      <c r="AX1108" s="52" t="inlineStr">
        <is>
          <t>（30×40mm）</t>
        </is>
      </c>
      <c r="BH1108" s="2" t="n"/>
      <c r="BI1108" s="8" t="n"/>
      <c r="BJ1108" s="7" t="n"/>
      <c r="BK1108" s="2" t="n"/>
      <c r="BL1108" s="2" t="n"/>
      <c r="BM1108" s="2" t="n"/>
      <c r="BN1108" s="2" t="n"/>
      <c r="BO1108" s="2" t="n"/>
      <c r="BP1108" s="143" t="n"/>
      <c r="BV1108" s="144" t="n"/>
      <c r="BW1108" s="143" t="n"/>
      <c r="CG1108" s="144" t="n"/>
      <c r="DU1108" s="144" t="n"/>
      <c r="DV1108" s="2" t="n"/>
      <c r="DW1108" s="2" t="n"/>
      <c r="DX1108" s="2" t="n"/>
      <c r="DY1108" s="2" t="n"/>
      <c r="DZ1108" s="2" t="n"/>
      <c r="EA1108" s="2" t="n"/>
      <c r="EB1108" s="2" t="n"/>
      <c r="EC1108" s="2" t="n"/>
    </row>
    <row r="1109" ht="6.75" customHeight="1" s="118">
      <c r="A1109" s="2" t="n"/>
      <c r="B1109" s="2" t="n"/>
      <c r="C1109" s="2" t="n"/>
      <c r="D1109" s="2" t="n"/>
      <c r="E1109" s="143" t="n"/>
      <c r="K1109" s="144" t="n"/>
      <c r="L1109" s="143" t="n"/>
      <c r="AT1109" s="144" t="n"/>
      <c r="AU1109" s="8" t="n"/>
      <c r="AV1109" s="7" t="n"/>
      <c r="AW1109" s="2" t="n"/>
      <c r="BH1109" s="2" t="n"/>
      <c r="BI1109" s="8" t="n"/>
      <c r="BJ1109" s="7" t="n"/>
      <c r="BK1109" s="2" t="n"/>
      <c r="BL1109" s="2" t="n"/>
      <c r="BM1109" s="2" t="n"/>
      <c r="BN1109" s="2" t="n"/>
      <c r="BO1109" s="2" t="n"/>
      <c r="BP1109" s="143" t="n"/>
      <c r="BV1109" s="144" t="n"/>
      <c r="BW1109" s="149">
        <f>計算!$S$15</f>
        <v/>
      </c>
      <c r="CG1109" s="144" t="n"/>
      <c r="CH1109" s="150">
        <f>計算!$T$15</f>
        <v/>
      </c>
      <c r="DU1109" s="144" t="n"/>
      <c r="DV1109" s="2" t="n"/>
      <c r="DW1109" s="2" t="n"/>
      <c r="DX1109" s="2" t="n"/>
      <c r="DY1109" s="2" t="n"/>
      <c r="DZ1109" s="2" t="n"/>
      <c r="EA1109" s="2" t="n"/>
      <c r="EB1109" s="2" t="n"/>
      <c r="EC1109" s="2" t="n"/>
    </row>
    <row r="1110" ht="6.75" customHeight="1" s="118">
      <c r="A1110" s="2" t="n"/>
      <c r="B1110" s="2" t="n"/>
      <c r="C1110" s="2" t="n"/>
      <c r="D1110" s="2" t="n"/>
      <c r="E1110" s="143" t="n"/>
      <c r="K1110" s="144" t="n"/>
      <c r="L1110" s="143" t="n"/>
      <c r="AT1110" s="144" t="n"/>
      <c r="AU1110" s="8" t="n"/>
      <c r="AV1110" s="7" t="n"/>
      <c r="AW1110" s="2" t="n"/>
      <c r="AX1110" s="2" t="n"/>
      <c r="AY1110" s="2" t="n"/>
      <c r="AZ1110" s="2" t="n"/>
      <c r="BA1110" s="2" t="n"/>
      <c r="BB1110" s="2" t="n"/>
      <c r="BC1110" s="2" t="n"/>
      <c r="BD1110" s="2" t="n"/>
      <c r="BE1110" s="2" t="n"/>
      <c r="BF1110" s="2" t="n"/>
      <c r="BG1110" s="2" t="n"/>
      <c r="BH1110" s="2" t="n"/>
      <c r="BI1110" s="8" t="n"/>
      <c r="BJ1110" s="7" t="n"/>
      <c r="BK1110" s="2" t="n"/>
      <c r="BL1110" s="2" t="n"/>
      <c r="BM1110" s="2" t="n"/>
      <c r="BN1110" s="2" t="n"/>
      <c r="BO1110" s="2" t="n"/>
      <c r="BP1110" s="143" t="n"/>
      <c r="BV1110" s="144" t="n"/>
      <c r="BW1110" s="143" t="n"/>
      <c r="CG1110" s="144" t="n"/>
      <c r="DU1110" s="144" t="n"/>
      <c r="DV1110" s="2" t="n"/>
      <c r="DW1110" s="2" t="n"/>
      <c r="DX1110" s="2" t="n"/>
      <c r="DY1110" s="2" t="n"/>
      <c r="DZ1110" s="2" t="n"/>
      <c r="EA1110" s="2" t="n"/>
      <c r="EB1110" s="2" t="n"/>
      <c r="EC1110" s="2" t="n"/>
    </row>
    <row r="1111" ht="6.75" customHeight="1" s="118">
      <c r="A1111" s="2" t="n"/>
      <c r="B1111" s="2" t="n"/>
      <c r="C1111" s="2" t="n"/>
      <c r="D1111" s="2" t="n"/>
      <c r="E1111" s="143" t="n"/>
      <c r="K1111" s="144" t="n"/>
      <c r="L1111" s="143" t="n"/>
      <c r="AT1111" s="144" t="n"/>
      <c r="AU1111" s="8" t="n"/>
      <c r="AV1111" s="7" t="n"/>
      <c r="AW1111" s="2" t="n"/>
      <c r="AX1111" s="2" t="n"/>
      <c r="AY1111" s="2" t="n"/>
      <c r="AZ1111" s="2" t="n"/>
      <c r="BA1111" s="2" t="n"/>
      <c r="BB1111" s="2" t="n"/>
      <c r="BC1111" s="2" t="n"/>
      <c r="BD1111" s="2" t="n"/>
      <c r="BE1111" s="2" t="n"/>
      <c r="BF1111" s="2" t="n"/>
      <c r="BG1111" s="2" t="n"/>
      <c r="BH1111" s="2" t="n"/>
      <c r="BI1111" s="8" t="n"/>
      <c r="BJ1111" s="7" t="n"/>
      <c r="BK1111" s="2" t="n"/>
      <c r="BL1111" s="2" t="n"/>
      <c r="BM1111" s="2" t="n"/>
      <c r="BN1111" s="2" t="n"/>
      <c r="BO1111" s="2" t="n"/>
      <c r="BP1111" s="143" t="n"/>
      <c r="BV1111" s="144" t="n"/>
      <c r="BW1111" s="143" t="n"/>
      <c r="CG1111" s="144" t="n"/>
      <c r="DU1111" s="144" t="n"/>
      <c r="DV1111" s="2" t="n"/>
      <c r="DW1111" s="2" t="n"/>
      <c r="DX1111" s="2" t="n"/>
      <c r="DY1111" s="2" t="n"/>
      <c r="DZ1111" s="2" t="n"/>
      <c r="EA1111" s="2" t="n"/>
      <c r="EB1111" s="2" t="n"/>
      <c r="EC1111" s="2" t="n"/>
    </row>
    <row r="1112" ht="4.5" customHeight="1" s="118">
      <c r="A1112" s="2" t="n"/>
      <c r="B1112" s="2" t="n"/>
      <c r="C1112" s="2" t="n"/>
      <c r="D1112" s="2" t="n"/>
      <c r="E1112" s="146" t="n"/>
      <c r="F1112" s="147" t="n"/>
      <c r="G1112" s="147" t="n"/>
      <c r="H1112" s="147" t="n"/>
      <c r="I1112" s="147" t="n"/>
      <c r="J1112" s="147" t="n"/>
      <c r="K1112" s="148" t="n"/>
      <c r="L1112" s="146" t="n"/>
      <c r="M1112" s="147" t="n"/>
      <c r="N1112" s="147" t="n"/>
      <c r="O1112" s="147" t="n"/>
      <c r="P1112" s="147" t="n"/>
      <c r="Q1112" s="147" t="n"/>
      <c r="R1112" s="147" t="n"/>
      <c r="S1112" s="147" t="n"/>
      <c r="T1112" s="147" t="n"/>
      <c r="U1112" s="147" t="n"/>
      <c r="V1112" s="147" t="n"/>
      <c r="W1112" s="147" t="n"/>
      <c r="X1112" s="147" t="n"/>
      <c r="Y1112" s="147" t="n"/>
      <c r="Z1112" s="147" t="n"/>
      <c r="AA1112" s="147" t="n"/>
      <c r="AB1112" s="147" t="n"/>
      <c r="AC1112" s="147" t="n"/>
      <c r="AD1112" s="147" t="n"/>
      <c r="AE1112" s="147" t="n"/>
      <c r="AF1112" s="147" t="n"/>
      <c r="AG1112" s="147" t="n"/>
      <c r="AH1112" s="147" t="n"/>
      <c r="AI1112" s="147" t="n"/>
      <c r="AJ1112" s="147" t="n"/>
      <c r="AK1112" s="147" t="n"/>
      <c r="AL1112" s="147" t="n"/>
      <c r="AM1112" s="147" t="n"/>
      <c r="AN1112" s="147" t="n"/>
      <c r="AO1112" s="147" t="n"/>
      <c r="AP1112" s="147" t="n"/>
      <c r="AQ1112" s="147" t="n"/>
      <c r="AR1112" s="147" t="n"/>
      <c r="AS1112" s="147" t="n"/>
      <c r="AT1112" s="148" t="n"/>
      <c r="AU1112" s="8" t="n"/>
      <c r="AV1112" s="7" t="n"/>
      <c r="AW1112" s="2" t="n"/>
      <c r="AX1112" s="2" t="n"/>
      <c r="AY1112" s="2" t="n"/>
      <c r="AZ1112" s="2" t="n"/>
      <c r="BA1112" s="2" t="n"/>
      <c r="BB1112" s="2" t="n"/>
      <c r="BC1112" s="2" t="n"/>
      <c r="BD1112" s="2" t="n"/>
      <c r="BE1112" s="2" t="n"/>
      <c r="BF1112" s="2" t="n"/>
      <c r="BG1112" s="2" t="n"/>
      <c r="BH1112" s="2" t="n"/>
      <c r="BI1112" s="8" t="n"/>
      <c r="BJ1112" s="7" t="n"/>
      <c r="BK1112" s="2" t="n"/>
      <c r="BL1112" s="2" t="n"/>
      <c r="BM1112" s="2" t="n"/>
      <c r="BN1112" s="2" t="n"/>
      <c r="BO1112" s="2" t="n"/>
      <c r="BP1112" s="143" t="n"/>
      <c r="BV1112" s="144" t="n"/>
      <c r="BW1112" s="143" t="n"/>
      <c r="CG1112" s="144" t="n"/>
      <c r="DU1112" s="144" t="n"/>
      <c r="DV1112" s="2" t="n"/>
      <c r="DW1112" s="2" t="n"/>
      <c r="DX1112" s="2" t="n"/>
      <c r="DY1112" s="2" t="n"/>
      <c r="DZ1112" s="2" t="n"/>
      <c r="EA1112" s="2" t="n"/>
      <c r="EB1112" s="2" t="n"/>
      <c r="EC1112" s="2" t="n"/>
    </row>
    <row r="1113" ht="6.75" customHeight="1" s="118">
      <c r="A1113" s="2" t="n"/>
      <c r="B1113" s="2" t="n"/>
      <c r="C1113" s="2" t="n"/>
      <c r="D1113" s="2" t="n"/>
      <c r="E1113" s="152" t="inlineStr">
        <is>
          <t>生年月日</t>
        </is>
      </c>
      <c r="F1113" s="140" t="n"/>
      <c r="G1113" s="140" t="n"/>
      <c r="H1113" s="140" t="n"/>
      <c r="I1113" s="140" t="n"/>
      <c r="J1113" s="140" t="n"/>
      <c r="K1113" s="141" t="n"/>
      <c r="L1113" s="154" t="inlineStr">
        <is>
          <t>昭和 ・ 平成</t>
        </is>
      </c>
      <c r="M1113" s="140" t="n"/>
      <c r="N1113" s="140" t="n"/>
      <c r="O1113" s="140" t="n"/>
      <c r="P1113" s="140" t="n"/>
      <c r="Q1113" s="140" t="n"/>
      <c r="R1113" s="140" t="n"/>
      <c r="S1113" s="140" t="n"/>
      <c r="T1113" s="140" t="n"/>
      <c r="U1113" s="140" t="n"/>
      <c r="V1113" s="155">
        <f>計算!$D$15</f>
        <v/>
      </c>
      <c r="W1113" s="140" t="n"/>
      <c r="X1113" s="156" t="inlineStr">
        <is>
          <t>年</t>
        </is>
      </c>
      <c r="Y1113" s="140" t="n"/>
      <c r="Z1113" s="155">
        <f>計算!$E$15</f>
        <v/>
      </c>
      <c r="AA1113" s="140" t="n"/>
      <c r="AB1113" s="140" t="n"/>
      <c r="AC1113" s="156" t="inlineStr">
        <is>
          <t>月</t>
        </is>
      </c>
      <c r="AD1113" s="140" t="n"/>
      <c r="AE1113" s="155">
        <f>計算!$F$15</f>
        <v/>
      </c>
      <c r="AF1113" s="140" t="n"/>
      <c r="AG1113" s="140" t="n"/>
      <c r="AH1113" s="156" t="inlineStr">
        <is>
          <t>日　生 （満</t>
        </is>
      </c>
      <c r="AI1113" s="140" t="n"/>
      <c r="AJ1113" s="140" t="n"/>
      <c r="AK1113" s="140" t="n"/>
      <c r="AL1113" s="140" t="n"/>
      <c r="AM1113" s="140" t="n"/>
      <c r="AN1113" s="140" t="n"/>
      <c r="AO1113" s="140" t="n"/>
      <c r="AP1113" s="157">
        <f>計算!$G$15</f>
        <v/>
      </c>
      <c r="AQ1113" s="140" t="n"/>
      <c r="AR1113" s="158" t="inlineStr">
        <is>
          <t>歳）</t>
        </is>
      </c>
      <c r="AS1113" s="140" t="n"/>
      <c r="AT1113" s="141" t="n"/>
      <c r="AU1113" s="8" t="n"/>
      <c r="AV1113" s="7" t="n"/>
      <c r="AW1113" s="2" t="n"/>
      <c r="AX1113" s="2" t="n"/>
      <c r="AY1113" s="2" t="n"/>
      <c r="AZ1113" s="2" t="n"/>
      <c r="BA1113" s="2" t="n"/>
      <c r="BB1113" s="2" t="n"/>
      <c r="BC1113" s="2" t="n"/>
      <c r="BD1113" s="2" t="n"/>
      <c r="BE1113" s="2" t="n"/>
      <c r="BF1113" s="2" t="n"/>
      <c r="BG1113" s="2" t="n"/>
      <c r="BH1113" s="2" t="n"/>
      <c r="BI1113" s="8" t="n"/>
      <c r="BJ1113" s="7" t="n"/>
      <c r="BK1113" s="2" t="n"/>
      <c r="BL1113" s="2" t="n"/>
      <c r="BM1113" s="2" t="n"/>
      <c r="BN1113" s="2" t="n"/>
      <c r="BO1113" s="2" t="n"/>
      <c r="BP1113" s="143" t="n"/>
      <c r="BV1113" s="144" t="n"/>
      <c r="BW1113" s="149">
        <f>計算!$U$15</f>
        <v/>
      </c>
      <c r="CG1113" s="144" t="n"/>
      <c r="CH1113" s="150">
        <f>計算!$V$15</f>
        <v/>
      </c>
      <c r="DU1113" s="144" t="n"/>
      <c r="DV1113" s="2" t="n"/>
      <c r="DW1113" s="2" t="n"/>
      <c r="DX1113" s="2" t="n"/>
      <c r="DY1113" s="2" t="n"/>
      <c r="DZ1113" s="2" t="n"/>
      <c r="EA1113" s="2" t="n"/>
      <c r="EB1113" s="2" t="n"/>
      <c r="EC1113" s="2" t="n"/>
    </row>
    <row r="1114" ht="6.75" customHeight="1" s="118">
      <c r="A1114" s="2" t="n"/>
      <c r="B1114" s="2" t="n"/>
      <c r="C1114" s="2" t="n"/>
      <c r="D1114" s="2" t="n"/>
      <c r="E1114" s="143" t="n"/>
      <c r="K1114" s="144" t="n"/>
      <c r="L1114" s="143" t="n"/>
      <c r="AT1114" s="144" t="n"/>
      <c r="AU1114" s="8" t="n"/>
      <c r="AV1114" s="7" t="n"/>
      <c r="AW1114" s="2" t="n"/>
      <c r="AX1114" s="2" t="n"/>
      <c r="AY1114" s="2" t="n"/>
      <c r="AZ1114" s="2" t="n"/>
      <c r="BA1114" s="2" t="n"/>
      <c r="BB1114" s="2" t="n"/>
      <c r="BC1114" s="2" t="n"/>
      <c r="BD1114" s="2" t="n"/>
      <c r="BE1114" s="2" t="n"/>
      <c r="BF1114" s="2" t="n"/>
      <c r="BG1114" s="2" t="n"/>
      <c r="BH1114" s="2" t="n"/>
      <c r="BI1114" s="8" t="n"/>
      <c r="BJ1114" s="7" t="n"/>
      <c r="BK1114" s="2" t="n"/>
      <c r="BL1114" s="2" t="n"/>
      <c r="BM1114" s="2" t="n"/>
      <c r="BN1114" s="2" t="n"/>
      <c r="BO1114" s="2" t="n"/>
      <c r="BP1114" s="143" t="n"/>
      <c r="BV1114" s="144" t="n"/>
      <c r="BW1114" s="143" t="n"/>
      <c r="CG1114" s="144" t="n"/>
      <c r="DU1114" s="144" t="n"/>
      <c r="DV1114" s="2" t="n"/>
      <c r="DW1114" s="2" t="n"/>
      <c r="DX1114" s="2" t="n"/>
      <c r="DY1114" s="2" t="n"/>
      <c r="DZ1114" s="2" t="n"/>
      <c r="EA1114" s="2" t="n"/>
      <c r="EB1114" s="2" t="n"/>
      <c r="EC1114" s="2" t="n"/>
    </row>
    <row r="1115" ht="6.75" customHeight="1" s="118">
      <c r="A1115" s="2" t="n"/>
      <c r="B1115" s="2" t="n"/>
      <c r="C1115" s="2" t="n"/>
      <c r="D1115" s="2" t="n"/>
      <c r="E1115" s="143" t="n"/>
      <c r="K1115" s="144" t="n"/>
      <c r="L1115" s="143" t="n"/>
      <c r="AT1115" s="144" t="n"/>
      <c r="AU1115" s="8" t="n"/>
      <c r="AV1115" s="16" t="n"/>
      <c r="AW1115" s="14" t="n"/>
      <c r="AX1115" s="14" t="n"/>
      <c r="AY1115" s="14" t="n"/>
      <c r="AZ1115" s="14" t="n"/>
      <c r="BA1115" s="14" t="n"/>
      <c r="BB1115" s="14" t="n"/>
      <c r="BC1115" s="14" t="n"/>
      <c r="BD1115" s="14" t="n"/>
      <c r="BE1115" s="14" t="n"/>
      <c r="BF1115" s="14" t="n"/>
      <c r="BG1115" s="14" t="n"/>
      <c r="BH1115" s="14" t="n"/>
      <c r="BI1115" s="15" t="n"/>
      <c r="BJ1115" s="7" t="n"/>
      <c r="BK1115" s="2" t="n"/>
      <c r="BL1115" s="2" t="n"/>
      <c r="BM1115" s="2" t="n"/>
      <c r="BN1115" s="2" t="n"/>
      <c r="BO1115" s="2" t="n"/>
      <c r="BP1115" s="143" t="n"/>
      <c r="BV1115" s="144" t="n"/>
      <c r="BW1115" s="143" t="n"/>
      <c r="CG1115" s="144" t="n"/>
      <c r="DU1115" s="144" t="n"/>
      <c r="DV1115" s="2" t="n"/>
      <c r="DW1115" s="2" t="n"/>
      <c r="DX1115" s="2" t="n"/>
      <c r="DY1115" s="2" t="n"/>
      <c r="DZ1115" s="2" t="n"/>
      <c r="EA1115" s="2" t="n"/>
      <c r="EB1115" s="2" t="n"/>
      <c r="EC1115" s="2" t="n"/>
    </row>
    <row r="1116" ht="3.75" customHeight="1" s="118">
      <c r="A1116" s="2" t="n"/>
      <c r="B1116" s="2" t="n"/>
      <c r="C1116" s="2" t="n"/>
      <c r="D1116" s="2" t="n"/>
      <c r="E1116" s="146" t="n"/>
      <c r="F1116" s="147" t="n"/>
      <c r="G1116" s="147" t="n"/>
      <c r="H1116" s="147" t="n"/>
      <c r="I1116" s="147" t="n"/>
      <c r="J1116" s="147" t="n"/>
      <c r="K1116" s="148" t="n"/>
      <c r="L1116" s="146" t="n"/>
      <c r="M1116" s="147" t="n"/>
      <c r="N1116" s="147" t="n"/>
      <c r="O1116" s="147" t="n"/>
      <c r="P1116" s="147" t="n"/>
      <c r="Q1116" s="147" t="n"/>
      <c r="R1116" s="147" t="n"/>
      <c r="S1116" s="147" t="n"/>
      <c r="T1116" s="147" t="n"/>
      <c r="U1116" s="147" t="n"/>
      <c r="X1116" s="147" t="n"/>
      <c r="Y1116" s="147" t="n"/>
      <c r="AC1116" s="147" t="n"/>
      <c r="AD1116" s="147" t="n"/>
      <c r="AH1116" s="147" t="n"/>
      <c r="AI1116" s="147" t="n"/>
      <c r="AJ1116" s="147" t="n"/>
      <c r="AK1116" s="147" t="n"/>
      <c r="AL1116" s="147" t="n"/>
      <c r="AM1116" s="147" t="n"/>
      <c r="AN1116" s="147" t="n"/>
      <c r="AO1116" s="147" t="n"/>
      <c r="AP1116" s="147" t="n"/>
      <c r="AQ1116" s="147" t="n"/>
      <c r="AR1116" s="147" t="n"/>
      <c r="AS1116" s="147" t="n"/>
      <c r="AT1116" s="148" t="n"/>
      <c r="AU1116" s="2" t="n"/>
      <c r="AV1116" s="21" t="n"/>
      <c r="AW1116" s="2" t="n"/>
      <c r="AX1116" s="2" t="n"/>
      <c r="AY1116" s="2" t="n"/>
      <c r="AZ1116" s="2" t="n"/>
      <c r="BA1116" s="2" t="n"/>
      <c r="BB1116" s="2" t="n"/>
      <c r="BC1116" s="2" t="n"/>
      <c r="BD1116" s="2" t="n"/>
      <c r="BE1116" s="2" t="n"/>
      <c r="BF1116" s="2" t="n"/>
      <c r="BG1116" s="2" t="n"/>
      <c r="BH1116" s="2" t="n"/>
      <c r="BI1116" s="2" t="n"/>
      <c r="BJ1116" s="2" t="n"/>
      <c r="BK1116" s="2" t="n"/>
      <c r="BL1116" s="2" t="n"/>
      <c r="BM1116" s="2" t="n"/>
      <c r="BN1116" s="2" t="n"/>
      <c r="BO1116" s="2" t="n"/>
      <c r="BP1116" s="143" t="n"/>
      <c r="BV1116" s="144" t="n"/>
      <c r="BW1116" s="143" t="n"/>
      <c r="CG1116" s="144" t="n"/>
      <c r="DU1116" s="144" t="n"/>
      <c r="DV1116" s="2" t="n"/>
      <c r="DW1116" s="2" t="n"/>
      <c r="DX1116" s="2" t="n"/>
      <c r="DY1116" s="2" t="n"/>
      <c r="DZ1116" s="2" t="n"/>
      <c r="EA1116" s="2" t="n"/>
      <c r="EB1116" s="2" t="n"/>
      <c r="EC1116" s="2" t="n"/>
    </row>
    <row r="1117" ht="6.75" customHeight="1" s="118">
      <c r="A1117" s="2" t="n"/>
      <c r="B1117" s="2" t="n"/>
      <c r="C1117" s="2" t="n"/>
      <c r="D1117" s="2" t="n"/>
      <c r="E1117" s="159" t="inlineStr">
        <is>
          <t>ふ り が な</t>
        </is>
      </c>
      <c r="F1117" s="140" t="n"/>
      <c r="G1117" s="140" t="n"/>
      <c r="H1117" s="140" t="n"/>
      <c r="I1117" s="140" t="n"/>
      <c r="J1117" s="140" t="n"/>
      <c r="K1117" s="141" t="n"/>
      <c r="L1117" s="160">
        <f>計算!$J$15</f>
        <v/>
      </c>
      <c r="M1117" s="140" t="n"/>
      <c r="N1117" s="140" t="n"/>
      <c r="O1117" s="140" t="n"/>
      <c r="P1117" s="140" t="n"/>
      <c r="Q1117" s="140" t="n"/>
      <c r="R1117" s="140" t="n"/>
      <c r="S1117" s="140" t="n"/>
      <c r="T1117" s="140" t="n"/>
      <c r="U1117" s="140" t="n"/>
      <c r="V1117" s="140" t="n"/>
      <c r="W1117" s="140" t="n"/>
      <c r="X1117" s="140" t="n"/>
      <c r="Y1117" s="140" t="n"/>
      <c r="Z1117" s="140" t="n"/>
      <c r="AA1117" s="140" t="n"/>
      <c r="AB1117" s="140" t="n"/>
      <c r="AC1117" s="140" t="n"/>
      <c r="AD1117" s="140" t="n"/>
      <c r="AE1117" s="140" t="n"/>
      <c r="AF1117" s="140" t="n"/>
      <c r="AG1117" s="140" t="n"/>
      <c r="AH1117" s="140" t="n"/>
      <c r="AI1117" s="140" t="n"/>
      <c r="AJ1117" s="140" t="n"/>
      <c r="AK1117" s="140" t="n"/>
      <c r="AL1117" s="140" t="n"/>
      <c r="AM1117" s="140" t="n"/>
      <c r="AN1117" s="140" t="n"/>
      <c r="AO1117" s="140" t="n"/>
      <c r="AP1117" s="140" t="n"/>
      <c r="AQ1117" s="140" t="n"/>
      <c r="AR1117" s="140" t="n"/>
      <c r="AS1117" s="140" t="n"/>
      <c r="AT1117" s="140" t="n"/>
      <c r="AU1117" s="140" t="n"/>
      <c r="AV1117" s="140" t="n"/>
      <c r="AW1117" s="140" t="n"/>
      <c r="AX1117" s="140" t="n"/>
      <c r="AY1117" s="140" t="n"/>
      <c r="AZ1117" s="140" t="n"/>
      <c r="BA1117" s="140" t="n"/>
      <c r="BB1117" s="140" t="n"/>
      <c r="BC1117" s="140" t="n"/>
      <c r="BD1117" s="140" t="n"/>
      <c r="BE1117" s="140" t="n"/>
      <c r="BF1117" s="140" t="n"/>
      <c r="BG1117" s="140" t="n"/>
      <c r="BH1117" s="140" t="n"/>
      <c r="BI1117" s="141" t="n"/>
      <c r="BJ1117" s="2" t="n"/>
      <c r="BK1117" s="2" t="n"/>
      <c r="BL1117" s="2" t="n"/>
      <c r="BM1117" s="2" t="n"/>
      <c r="BN1117" s="2" t="n"/>
      <c r="BO1117" s="2" t="n"/>
      <c r="BP1117" s="143" t="n"/>
      <c r="BV1117" s="144" t="n"/>
      <c r="BW1117" s="161">
        <f>計算!$W$15</f>
        <v/>
      </c>
      <c r="CG1117" s="144" t="n"/>
      <c r="CH1117" s="150">
        <f>計算!$X$15</f>
        <v/>
      </c>
      <c r="DU1117" s="144" t="n"/>
      <c r="DV1117" s="2" t="n"/>
      <c r="DW1117" s="2" t="n"/>
      <c r="DX1117" s="2" t="n"/>
      <c r="DY1117" s="2" t="n"/>
      <c r="DZ1117" s="2" t="n"/>
      <c r="EA1117" s="2" t="n"/>
      <c r="EB1117" s="2" t="n"/>
      <c r="EC1117" s="2" t="n"/>
    </row>
    <row r="1118" ht="6.75" customHeight="1" s="118">
      <c r="A1118" s="2" t="n"/>
      <c r="B1118" s="2" t="n"/>
      <c r="C1118" s="2" t="n"/>
      <c r="D1118" s="2" t="n"/>
      <c r="E1118" s="143" t="n"/>
      <c r="K1118" s="144" t="n"/>
      <c r="BI1118" s="144" t="n"/>
      <c r="BJ1118" s="2" t="n"/>
      <c r="BK1118" s="2" t="n"/>
      <c r="BL1118" s="2" t="n"/>
      <c r="BM1118" s="2" t="n"/>
      <c r="BN1118" s="2" t="n"/>
      <c r="BO1118" s="2" t="n"/>
      <c r="BP1118" s="143" t="n"/>
      <c r="BV1118" s="144" t="n"/>
      <c r="BW1118" s="143" t="n"/>
      <c r="CG1118" s="144" t="n"/>
      <c r="DU1118" s="144" t="n"/>
      <c r="DV1118" s="2" t="n"/>
      <c r="DW1118" s="2" t="n"/>
      <c r="DX1118" s="2" t="n"/>
      <c r="DY1118" s="2" t="n"/>
      <c r="DZ1118" s="2" t="n"/>
      <c r="EA1118" s="2" t="n"/>
      <c r="EB1118" s="2" t="n"/>
      <c r="EC1118" s="2" t="n"/>
    </row>
    <row r="1119" ht="6.75" customHeight="1" s="118">
      <c r="A1119" s="2" t="n"/>
      <c r="B1119" s="2" t="n"/>
      <c r="C1119" s="2" t="n"/>
      <c r="D1119" s="2" t="n"/>
      <c r="E1119" s="162" t="n"/>
      <c r="F1119" s="163" t="n"/>
      <c r="G1119" s="163" t="n"/>
      <c r="H1119" s="163" t="n"/>
      <c r="I1119" s="163" t="n"/>
      <c r="J1119" s="163" t="n"/>
      <c r="K1119" s="164" t="n"/>
      <c r="L1119" s="163" t="n"/>
      <c r="M1119" s="163" t="n"/>
      <c r="N1119" s="163" t="n"/>
      <c r="O1119" s="163" t="n"/>
      <c r="P1119" s="163" t="n"/>
      <c r="Q1119" s="163" t="n"/>
      <c r="R1119" s="163" t="n"/>
      <c r="S1119" s="163" t="n"/>
      <c r="T1119" s="163" t="n"/>
      <c r="U1119" s="163" t="n"/>
      <c r="V1119" s="163" t="n"/>
      <c r="W1119" s="163" t="n"/>
      <c r="X1119" s="163" t="n"/>
      <c r="Y1119" s="163" t="n"/>
      <c r="Z1119" s="163" t="n"/>
      <c r="AA1119" s="163" t="n"/>
      <c r="AB1119" s="163" t="n"/>
      <c r="AC1119" s="163" t="n"/>
      <c r="AD1119" s="163" t="n"/>
      <c r="AE1119" s="163" t="n"/>
      <c r="AF1119" s="163" t="n"/>
      <c r="AG1119" s="163" t="n"/>
      <c r="AH1119" s="163" t="n"/>
      <c r="AI1119" s="163" t="n"/>
      <c r="AJ1119" s="163" t="n"/>
      <c r="AK1119" s="163" t="n"/>
      <c r="AL1119" s="163" t="n"/>
      <c r="AM1119" s="163" t="n"/>
      <c r="AN1119" s="163" t="n"/>
      <c r="AO1119" s="163" t="n"/>
      <c r="AP1119" s="163" t="n"/>
      <c r="AQ1119" s="163" t="n"/>
      <c r="AR1119" s="163" t="n"/>
      <c r="AS1119" s="163" t="n"/>
      <c r="AT1119" s="163" t="n"/>
      <c r="AU1119" s="163" t="n"/>
      <c r="AV1119" s="163" t="n"/>
      <c r="AW1119" s="163" t="n"/>
      <c r="AX1119" s="163" t="n"/>
      <c r="AY1119" s="163" t="n"/>
      <c r="AZ1119" s="163" t="n"/>
      <c r="BA1119" s="163" t="n"/>
      <c r="BB1119" s="163" t="n"/>
      <c r="BC1119" s="163" t="n"/>
      <c r="BD1119" s="163" t="n"/>
      <c r="BE1119" s="163" t="n"/>
      <c r="BF1119" s="163" t="n"/>
      <c r="BG1119" s="163" t="n"/>
      <c r="BH1119" s="163" t="n"/>
      <c r="BI1119" s="164" t="n"/>
      <c r="BJ1119" s="2" t="n"/>
      <c r="BK1119" s="2" t="n"/>
      <c r="BL1119" s="2" t="n"/>
      <c r="BM1119" s="2" t="n"/>
      <c r="BN1119" s="2" t="n"/>
      <c r="BO1119" s="2" t="n"/>
      <c r="BP1119" s="143" t="n"/>
      <c r="BV1119" s="144" t="n"/>
      <c r="BW1119" s="143" t="n"/>
      <c r="CG1119" s="144" t="n"/>
      <c r="DU1119" s="144" t="n"/>
      <c r="DV1119" s="2" t="n"/>
      <c r="DW1119" s="2" t="n"/>
      <c r="DX1119" s="2" t="n"/>
      <c r="DY1119" s="2" t="n"/>
      <c r="DZ1119" s="2" t="n"/>
      <c r="EA1119" s="2" t="n"/>
      <c r="EB1119" s="2" t="n"/>
      <c r="EC1119" s="2" t="n"/>
    </row>
    <row r="1120" ht="6.75" customHeight="1" s="118">
      <c r="A1120" s="2" t="n"/>
      <c r="B1120" s="2" t="n"/>
      <c r="C1120" s="2" t="n"/>
      <c r="D1120" s="2" t="n"/>
      <c r="E1120" s="165" t="inlineStr">
        <is>
          <t>現住所</t>
        </is>
      </c>
      <c r="F1120" s="166" t="n"/>
      <c r="G1120" s="166" t="n"/>
      <c r="H1120" s="166" t="n"/>
      <c r="I1120" s="166" t="n"/>
      <c r="J1120" s="166" t="n"/>
      <c r="K1120" s="167" t="n"/>
      <c r="L1120" s="107" t="inlineStr">
        <is>
          <t>〒</t>
        </is>
      </c>
      <c r="M1120" s="166" t="n"/>
      <c r="N1120" s="166" t="n"/>
      <c r="O1120" s="166" t="n"/>
      <c r="P1120" s="168">
        <f>計算!$H$15</f>
        <v/>
      </c>
      <c r="Q1120" s="166" t="n"/>
      <c r="R1120" s="166" t="n"/>
      <c r="S1120" s="166" t="n"/>
      <c r="T1120" s="166" t="n"/>
      <c r="U1120" s="166" t="n"/>
      <c r="V1120" s="166" t="n"/>
      <c r="W1120" s="166" t="n"/>
      <c r="X1120" s="166" t="n"/>
      <c r="Y1120" s="166" t="n"/>
      <c r="Z1120" s="166" t="n"/>
      <c r="AA1120" s="166" t="n"/>
      <c r="AB1120" s="166" t="n"/>
      <c r="AC1120" s="166" t="n"/>
      <c r="AD1120" s="166" t="n"/>
      <c r="AE1120" s="166" t="n"/>
      <c r="AF1120" s="166" t="n"/>
      <c r="AG1120" s="166" t="n"/>
      <c r="AH1120" s="166" t="n"/>
      <c r="AI1120" s="166" t="n"/>
      <c r="AJ1120" s="166" t="n"/>
      <c r="AK1120" s="24" t="n"/>
      <c r="AL1120" s="24" t="n"/>
      <c r="AM1120" s="24" t="n"/>
      <c r="AN1120" s="24" t="n"/>
      <c r="AO1120" s="24" t="n"/>
      <c r="AP1120" s="24" t="n"/>
      <c r="AQ1120" s="24" t="n"/>
      <c r="AR1120" s="24" t="n"/>
      <c r="AS1120" s="24" t="n"/>
      <c r="AT1120" s="24" t="n"/>
      <c r="AU1120" s="24" t="n"/>
      <c r="AV1120" s="24" t="n"/>
      <c r="AW1120" s="24" t="n"/>
      <c r="AX1120" s="24" t="n"/>
      <c r="AY1120" s="24" t="n"/>
      <c r="AZ1120" s="24" t="n"/>
      <c r="BA1120" s="24" t="n"/>
      <c r="BB1120" s="24" t="n"/>
      <c r="BC1120" s="24" t="n"/>
      <c r="BD1120" s="24" t="n"/>
      <c r="BE1120" s="24" t="n"/>
      <c r="BF1120" s="24" t="n"/>
      <c r="BG1120" s="24" t="n"/>
      <c r="BH1120" s="24" t="n"/>
      <c r="BI1120" s="25" t="n"/>
      <c r="BJ1120" s="2" t="n"/>
      <c r="BK1120" s="2" t="n"/>
      <c r="BL1120" s="2" t="n"/>
      <c r="BM1120" s="2" t="n"/>
      <c r="BN1120" s="2" t="n"/>
      <c r="BO1120" s="2" t="n"/>
      <c r="BP1120" s="143" t="n"/>
      <c r="BV1120" s="144" t="n"/>
      <c r="BW1120" s="143" t="n"/>
      <c r="CG1120" s="144" t="n"/>
      <c r="DU1120" s="144" t="n"/>
      <c r="DV1120" s="2" t="n"/>
      <c r="DW1120" s="2" t="n"/>
      <c r="DX1120" s="2" t="n"/>
      <c r="DY1120" s="2" t="n"/>
      <c r="DZ1120" s="2" t="n"/>
      <c r="EA1120" s="2" t="n"/>
      <c r="EB1120" s="2" t="n"/>
      <c r="EC1120" s="2" t="n"/>
    </row>
    <row r="1121" ht="4.5" customHeight="1" s="118">
      <c r="A1121" s="2" t="n"/>
      <c r="B1121" s="2" t="n"/>
      <c r="C1121" s="2" t="n"/>
      <c r="D1121" s="2" t="n"/>
      <c r="E1121" s="143" t="n"/>
      <c r="K1121" s="144" t="n"/>
      <c r="L1121" s="143" t="n"/>
      <c r="AK1121" s="2" t="n"/>
      <c r="AL1121" s="2" t="n"/>
      <c r="AM1121" s="2" t="n"/>
      <c r="AN1121" s="2" t="n"/>
      <c r="AO1121" s="2" t="n"/>
      <c r="AP1121" s="2" t="n"/>
      <c r="AQ1121" s="2" t="n"/>
      <c r="AR1121" s="2" t="n"/>
      <c r="AS1121" s="2" t="n"/>
      <c r="AT1121" s="2" t="n"/>
      <c r="AU1121" s="2" t="n"/>
      <c r="AV1121" s="2" t="n"/>
      <c r="AW1121" s="2" t="n"/>
      <c r="AX1121" s="2" t="n"/>
      <c r="AY1121" s="2" t="n"/>
      <c r="AZ1121" s="2" t="n"/>
      <c r="BA1121" s="2" t="n"/>
      <c r="BB1121" s="2" t="n"/>
      <c r="BC1121" s="2" t="n"/>
      <c r="BD1121" s="2" t="n"/>
      <c r="BE1121" s="2" t="n"/>
      <c r="BF1121" s="2" t="n"/>
      <c r="BG1121" s="2" t="n"/>
      <c r="BH1121" s="2" t="n"/>
      <c r="BI1121" s="8" t="n"/>
      <c r="BJ1121" s="2" t="n"/>
      <c r="BK1121" s="2" t="n"/>
      <c r="BL1121" s="2" t="n"/>
      <c r="BM1121" s="2" t="n"/>
      <c r="BN1121" s="2" t="n"/>
      <c r="BO1121" s="2" t="n"/>
      <c r="BP1121" s="146" t="n"/>
      <c r="BQ1121" s="147" t="n"/>
      <c r="BR1121" s="147" t="n"/>
      <c r="BS1121" s="147" t="n"/>
      <c r="BT1121" s="147" t="n"/>
      <c r="BU1121" s="147" t="n"/>
      <c r="BV1121" s="148" t="n"/>
      <c r="BW1121" s="146" t="n"/>
      <c r="BX1121" s="147" t="n"/>
      <c r="BY1121" s="147" t="n"/>
      <c r="BZ1121" s="147" t="n"/>
      <c r="CA1121" s="147" t="n"/>
      <c r="CB1121" s="147" t="n"/>
      <c r="CC1121" s="147" t="n"/>
      <c r="CD1121" s="147" t="n"/>
      <c r="CE1121" s="147" t="n"/>
      <c r="CF1121" s="147" t="n"/>
      <c r="CG1121" s="148" t="n"/>
      <c r="DU1121" s="144" t="n"/>
      <c r="DV1121" s="2" t="n"/>
      <c r="DW1121" s="2" t="n"/>
      <c r="DX1121" s="2" t="n"/>
      <c r="DY1121" s="2" t="n"/>
      <c r="DZ1121" s="2" t="n"/>
      <c r="EA1121" s="2" t="n"/>
      <c r="EB1121" s="2" t="n"/>
      <c r="EC1121" s="2" t="n"/>
    </row>
    <row r="1122" ht="6.75" customHeight="1" s="118">
      <c r="A1122" s="2" t="n"/>
      <c r="B1122" s="2" t="n"/>
      <c r="C1122" s="2" t="n"/>
      <c r="D1122" s="2" t="n"/>
      <c r="E1122" s="143" t="n"/>
      <c r="K1122" s="144" t="n"/>
      <c r="L1122" s="143" t="n"/>
      <c r="AK1122" s="2" t="n"/>
      <c r="AL1122" s="2" t="n"/>
      <c r="AM1122" s="2" t="n"/>
      <c r="AN1122" s="2" t="n"/>
      <c r="AO1122" s="2" t="n"/>
      <c r="AP1122" s="2" t="n"/>
      <c r="AQ1122" s="2" t="n"/>
      <c r="AR1122" s="2" t="n"/>
      <c r="AS1122" s="2" t="n"/>
      <c r="AT1122" s="2" t="n"/>
      <c r="AU1122" s="2" t="n"/>
      <c r="AV1122" s="2" t="n"/>
      <c r="AW1122" s="2" t="n"/>
      <c r="AX1122" s="2" t="n"/>
      <c r="AY1122" s="2" t="n"/>
      <c r="AZ1122" s="2" t="n"/>
      <c r="BA1122" s="2" t="n"/>
      <c r="BB1122" s="2" t="n"/>
      <c r="BC1122" s="2" t="n"/>
      <c r="BD1122" s="2" t="n"/>
      <c r="BE1122" s="2" t="n"/>
      <c r="BF1122" s="2" t="n"/>
      <c r="BG1122" s="2" t="n"/>
      <c r="BH1122" s="2" t="n"/>
      <c r="BI1122" s="8" t="n"/>
      <c r="BJ1122" s="2" t="n"/>
      <c r="BK1122" s="2" t="n"/>
      <c r="BL1122" s="2" t="n"/>
      <c r="BM1122" s="2" t="n"/>
      <c r="BN1122" s="2" t="n"/>
      <c r="BO1122" s="2" t="n"/>
      <c r="BP1122" s="169" t="inlineStr">
        <is>
          <t>校内外の諸活動</t>
        </is>
      </c>
      <c r="BQ1122" s="140" t="n"/>
      <c r="BR1122" s="140" t="n"/>
      <c r="BS1122" s="140" t="n"/>
      <c r="BT1122" s="140" t="n"/>
      <c r="BU1122" s="140" t="n"/>
      <c r="BV1122" s="141" t="n"/>
      <c r="BW1122" s="170">
        <f>計算!$Y$15</f>
        <v/>
      </c>
      <c r="BX1122" s="140" t="n"/>
      <c r="BY1122" s="140" t="n"/>
      <c r="BZ1122" s="140" t="n"/>
      <c r="CA1122" s="140" t="n"/>
      <c r="CB1122" s="140" t="n"/>
      <c r="CC1122" s="140" t="n"/>
      <c r="CD1122" s="140" t="n"/>
      <c r="CE1122" s="140" t="n"/>
      <c r="CF1122" s="140" t="n"/>
      <c r="CG1122" s="140" t="n"/>
      <c r="CH1122" s="140" t="n"/>
      <c r="CI1122" s="140" t="n"/>
      <c r="CJ1122" s="140" t="n"/>
      <c r="CK1122" s="140" t="n"/>
      <c r="CL1122" s="140" t="n"/>
      <c r="CM1122" s="140" t="n"/>
      <c r="CN1122" s="140" t="n"/>
      <c r="CO1122" s="140" t="n"/>
      <c r="CP1122" s="140" t="n"/>
      <c r="CQ1122" s="140" t="n"/>
      <c r="CR1122" s="140" t="n"/>
      <c r="CS1122" s="140" t="n"/>
      <c r="CT1122" s="140" t="n"/>
      <c r="CU1122" s="140" t="n"/>
      <c r="CV1122" s="140" t="n"/>
      <c r="CW1122" s="140" t="n"/>
      <c r="CX1122" s="140" t="n"/>
      <c r="CY1122" s="140" t="n"/>
      <c r="CZ1122" s="140" t="n"/>
      <c r="DA1122" s="140" t="n"/>
      <c r="DB1122" s="140" t="n"/>
      <c r="DC1122" s="140" t="n"/>
      <c r="DD1122" s="140" t="n"/>
      <c r="DE1122" s="140" t="n"/>
      <c r="DF1122" s="140" t="n"/>
      <c r="DG1122" s="140" t="n"/>
      <c r="DH1122" s="140" t="n"/>
      <c r="DI1122" s="140" t="n"/>
      <c r="DJ1122" s="140" t="n"/>
      <c r="DK1122" s="140" t="n"/>
      <c r="DL1122" s="140" t="n"/>
      <c r="DM1122" s="140" t="n"/>
      <c r="DN1122" s="140" t="n"/>
      <c r="DO1122" s="140" t="n"/>
      <c r="DP1122" s="140" t="n"/>
      <c r="DQ1122" s="140" t="n"/>
      <c r="DR1122" s="140" t="n"/>
      <c r="DS1122" s="140" t="n"/>
      <c r="DT1122" s="140" t="n"/>
      <c r="DU1122" s="141" t="n"/>
      <c r="DV1122" s="7" t="n"/>
      <c r="DW1122" s="2" t="n"/>
      <c r="DX1122" s="2" t="n"/>
      <c r="DY1122" s="2" t="n"/>
      <c r="DZ1122" s="2" t="n"/>
      <c r="EA1122" s="2" t="n"/>
      <c r="EB1122" s="2" t="n"/>
      <c r="EC1122" s="2" t="n"/>
    </row>
    <row r="1123" ht="6.75" customHeight="1" s="118">
      <c r="A1123" s="2" t="n"/>
      <c r="B1123" s="2" t="n"/>
      <c r="C1123" s="2" t="n"/>
      <c r="D1123" s="2" t="n"/>
      <c r="E1123" s="143" t="n"/>
      <c r="K1123" s="144" t="n"/>
      <c r="L1123" s="171">
        <f>計算!$I$15</f>
        <v/>
      </c>
      <c r="BI1123" s="144" t="n"/>
      <c r="BJ1123" s="2" t="n"/>
      <c r="BK1123" s="2" t="n"/>
      <c r="BL1123" s="2" t="n"/>
      <c r="BM1123" s="2" t="n"/>
      <c r="BN1123" s="2" t="n"/>
      <c r="BO1123" s="2" t="n"/>
      <c r="BP1123" s="143" t="n"/>
      <c r="BV1123" s="144" t="n"/>
      <c r="DU1123" s="144" t="n"/>
      <c r="DV1123" s="7" t="n"/>
      <c r="DW1123" s="2" t="n"/>
      <c r="DX1123" s="2" t="n"/>
      <c r="DY1123" s="2" t="n"/>
      <c r="DZ1123" s="2" t="n"/>
      <c r="EA1123" s="2" t="n"/>
      <c r="EB1123" s="2" t="n"/>
      <c r="EC1123" s="2" t="n"/>
    </row>
    <row r="1124" ht="6.75" customHeight="1" s="118">
      <c r="A1124" s="2" t="n"/>
      <c r="B1124" s="2" t="n"/>
      <c r="C1124" s="2" t="n"/>
      <c r="D1124" s="2" t="n"/>
      <c r="E1124" s="143" t="n"/>
      <c r="K1124" s="144" t="n"/>
      <c r="L1124" s="143" t="n"/>
      <c r="BI1124" s="144" t="n"/>
      <c r="BJ1124" s="2" t="n"/>
      <c r="BK1124" s="2" t="n"/>
      <c r="BL1124" s="2" t="n"/>
      <c r="BM1124" s="2" t="n"/>
      <c r="BN1124" s="2" t="n"/>
      <c r="BO1124" s="2" t="n"/>
      <c r="BP1124" s="143" t="n"/>
      <c r="BV1124" s="144" t="n"/>
      <c r="DU1124" s="144" t="n"/>
      <c r="DV1124" s="7" t="n"/>
      <c r="DW1124" s="2" t="n"/>
      <c r="DX1124" s="2" t="n"/>
      <c r="DY1124" s="2" t="n"/>
      <c r="DZ1124" s="2" t="n"/>
      <c r="EA1124" s="2" t="n"/>
      <c r="EB1124" s="2" t="n"/>
      <c r="EC1124" s="2" t="n"/>
    </row>
    <row r="1125" ht="6.75" customHeight="1" s="118">
      <c r="A1125" s="2" t="n"/>
      <c r="B1125" s="2" t="n"/>
      <c r="C1125" s="2" t="n"/>
      <c r="D1125" s="2" t="n"/>
      <c r="E1125" s="146" t="n"/>
      <c r="F1125" s="147" t="n"/>
      <c r="G1125" s="147" t="n"/>
      <c r="H1125" s="147" t="n"/>
      <c r="I1125" s="147" t="n"/>
      <c r="J1125" s="147" t="n"/>
      <c r="K1125" s="148" t="n"/>
      <c r="L1125" s="146" t="n"/>
      <c r="M1125" s="147" t="n"/>
      <c r="N1125" s="147" t="n"/>
      <c r="O1125" s="147" t="n"/>
      <c r="P1125" s="147" t="n"/>
      <c r="Q1125" s="147" t="n"/>
      <c r="R1125" s="147" t="n"/>
      <c r="S1125" s="147" t="n"/>
      <c r="T1125" s="147" t="n"/>
      <c r="U1125" s="147" t="n"/>
      <c r="V1125" s="147" t="n"/>
      <c r="W1125" s="147" t="n"/>
      <c r="X1125" s="147" t="n"/>
      <c r="Y1125" s="147" t="n"/>
      <c r="Z1125" s="147" t="n"/>
      <c r="AA1125" s="147" t="n"/>
      <c r="AB1125" s="147" t="n"/>
      <c r="AC1125" s="147" t="n"/>
      <c r="AD1125" s="147" t="n"/>
      <c r="AE1125" s="147" t="n"/>
      <c r="AF1125" s="147" t="n"/>
      <c r="AG1125" s="147" t="n"/>
      <c r="AH1125" s="147" t="n"/>
      <c r="AI1125" s="147" t="n"/>
      <c r="AJ1125" s="147" t="n"/>
      <c r="AK1125" s="147" t="n"/>
      <c r="AL1125" s="147" t="n"/>
      <c r="AM1125" s="147" t="n"/>
      <c r="AN1125" s="147" t="n"/>
      <c r="AO1125" s="147" t="n"/>
      <c r="AP1125" s="147" t="n"/>
      <c r="AQ1125" s="147" t="n"/>
      <c r="AR1125" s="147" t="n"/>
      <c r="AS1125" s="147" t="n"/>
      <c r="AT1125" s="147" t="n"/>
      <c r="AU1125" s="147" t="n"/>
      <c r="AV1125" s="147" t="n"/>
      <c r="AW1125" s="147" t="n"/>
      <c r="AX1125" s="147" t="n"/>
      <c r="AY1125" s="147" t="n"/>
      <c r="AZ1125" s="147" t="n"/>
      <c r="BA1125" s="147" t="n"/>
      <c r="BB1125" s="147" t="n"/>
      <c r="BC1125" s="147" t="n"/>
      <c r="BD1125" s="147" t="n"/>
      <c r="BE1125" s="147" t="n"/>
      <c r="BF1125" s="147" t="n"/>
      <c r="BG1125" s="147" t="n"/>
      <c r="BH1125" s="147" t="n"/>
      <c r="BI1125" s="148" t="n"/>
      <c r="BJ1125" s="2" t="n"/>
      <c r="BK1125" s="2" t="n"/>
      <c r="BL1125" s="2" t="n"/>
      <c r="BM1125" s="2" t="n"/>
      <c r="BN1125" s="2" t="n"/>
      <c r="BO1125" s="2" t="n"/>
      <c r="BP1125" s="143" t="n"/>
      <c r="BV1125" s="144" t="n"/>
      <c r="DU1125" s="144" t="n"/>
      <c r="DV1125" s="7" t="n"/>
      <c r="DW1125" s="2" t="n"/>
      <c r="DX1125" s="2" t="n"/>
      <c r="DY1125" s="2" t="n"/>
      <c r="DZ1125" s="2" t="n"/>
      <c r="EA1125" s="2" t="n"/>
      <c r="EB1125" s="2" t="n"/>
      <c r="EC1125" s="2" t="n"/>
    </row>
    <row r="1126" ht="6.75" customHeight="1" s="118">
      <c r="A1126" s="2" t="n"/>
      <c r="B1126" s="2" t="n"/>
      <c r="C1126" s="2" t="n"/>
      <c r="D1126" s="2" t="n"/>
      <c r="E1126" s="159" t="inlineStr">
        <is>
          <t>ふ り が な</t>
        </is>
      </c>
      <c r="F1126" s="140" t="n"/>
      <c r="G1126" s="140" t="n"/>
      <c r="H1126" s="140" t="n"/>
      <c r="I1126" s="140" t="n"/>
      <c r="J1126" s="140" t="n"/>
      <c r="K1126" s="141" t="n"/>
      <c r="L1126" s="160">
        <f>計算!$M$15</f>
        <v/>
      </c>
      <c r="M1126" s="140" t="n"/>
      <c r="N1126" s="140" t="n"/>
      <c r="O1126" s="140" t="n"/>
      <c r="P1126" s="140" t="n"/>
      <c r="Q1126" s="140" t="n"/>
      <c r="R1126" s="140" t="n"/>
      <c r="S1126" s="140" t="n"/>
      <c r="T1126" s="140" t="n"/>
      <c r="U1126" s="140" t="n"/>
      <c r="V1126" s="140" t="n"/>
      <c r="W1126" s="140" t="n"/>
      <c r="X1126" s="140" t="n"/>
      <c r="Y1126" s="140" t="n"/>
      <c r="Z1126" s="140" t="n"/>
      <c r="AA1126" s="140" t="n"/>
      <c r="AB1126" s="140" t="n"/>
      <c r="AC1126" s="140" t="n"/>
      <c r="AD1126" s="140" t="n"/>
      <c r="AE1126" s="140" t="n"/>
      <c r="AF1126" s="140" t="n"/>
      <c r="AG1126" s="140" t="n"/>
      <c r="AH1126" s="140" t="n"/>
      <c r="AI1126" s="140" t="n"/>
      <c r="AJ1126" s="140" t="n"/>
      <c r="AK1126" s="140" t="n"/>
      <c r="AL1126" s="140" t="n"/>
      <c r="AM1126" s="140" t="n"/>
      <c r="AN1126" s="140" t="n"/>
      <c r="AO1126" s="140" t="n"/>
      <c r="AP1126" s="140" t="n"/>
      <c r="AQ1126" s="140" t="n"/>
      <c r="AR1126" s="140" t="n"/>
      <c r="AS1126" s="140" t="n"/>
      <c r="AT1126" s="140" t="n"/>
      <c r="AU1126" s="140" t="n"/>
      <c r="AV1126" s="140" t="n"/>
      <c r="AW1126" s="140" t="n"/>
      <c r="AX1126" s="140" t="n"/>
      <c r="AY1126" s="140" t="n"/>
      <c r="AZ1126" s="140" t="n"/>
      <c r="BA1126" s="140" t="n"/>
      <c r="BB1126" s="140" t="n"/>
      <c r="BC1126" s="140" t="n"/>
      <c r="BD1126" s="140" t="n"/>
      <c r="BE1126" s="140" t="n"/>
      <c r="BF1126" s="140" t="n"/>
      <c r="BG1126" s="140" t="n"/>
      <c r="BH1126" s="140" t="n"/>
      <c r="BI1126" s="141" t="n"/>
      <c r="BJ1126" s="2" t="n"/>
      <c r="BK1126" s="2" t="n"/>
      <c r="BL1126" s="2" t="n"/>
      <c r="BM1126" s="2" t="n"/>
      <c r="BN1126" s="2" t="n"/>
      <c r="BO1126" s="2" t="n"/>
      <c r="BP1126" s="143" t="n"/>
      <c r="BV1126" s="144" t="n"/>
      <c r="DU1126" s="144" t="n"/>
      <c r="DV1126" s="7" t="n"/>
      <c r="DW1126" s="2" t="n"/>
      <c r="DX1126" s="2" t="n"/>
      <c r="DY1126" s="2" t="n"/>
      <c r="DZ1126" s="2" t="n"/>
      <c r="EA1126" s="2" t="n"/>
      <c r="EB1126" s="2" t="n"/>
      <c r="EC1126" s="2" t="n"/>
    </row>
    <row r="1127" ht="6.75" customHeight="1" s="118">
      <c r="A1127" s="2" t="n"/>
      <c r="B1127" s="2" t="n"/>
      <c r="C1127" s="2" t="n"/>
      <c r="D1127" s="2" t="n"/>
      <c r="E1127" s="143" t="n"/>
      <c r="K1127" s="144" t="n"/>
      <c r="BI1127" s="144" t="n"/>
      <c r="BJ1127" s="2" t="n"/>
      <c r="BK1127" s="2" t="n"/>
      <c r="BL1127" s="2" t="n"/>
      <c r="BM1127" s="2" t="n"/>
      <c r="BN1127" s="2" t="n"/>
      <c r="BO1127" s="2" t="n"/>
      <c r="BP1127" s="143" t="n"/>
      <c r="BV1127" s="144" t="n"/>
      <c r="DU1127" s="144" t="n"/>
      <c r="DV1127" s="7" t="n"/>
      <c r="DW1127" s="2" t="n"/>
      <c r="DX1127" s="2" t="n"/>
      <c r="DY1127" s="2" t="n"/>
      <c r="DZ1127" s="2" t="n"/>
      <c r="EA1127" s="2" t="n"/>
      <c r="EB1127" s="2" t="n"/>
      <c r="EC1127" s="2" t="n"/>
    </row>
    <row r="1128" ht="6.75" customHeight="1" s="118">
      <c r="A1128" s="2" t="n"/>
      <c r="B1128" s="2" t="n"/>
      <c r="C1128" s="2" t="n"/>
      <c r="D1128" s="2" t="n"/>
      <c r="E1128" s="162" t="n"/>
      <c r="F1128" s="163" t="n"/>
      <c r="G1128" s="163" t="n"/>
      <c r="H1128" s="163" t="n"/>
      <c r="I1128" s="163" t="n"/>
      <c r="J1128" s="163" t="n"/>
      <c r="K1128" s="164" t="n"/>
      <c r="L1128" s="163" t="n"/>
      <c r="M1128" s="163" t="n"/>
      <c r="N1128" s="163" t="n"/>
      <c r="O1128" s="163" t="n"/>
      <c r="P1128" s="163" t="n"/>
      <c r="Q1128" s="163" t="n"/>
      <c r="R1128" s="163" t="n"/>
      <c r="S1128" s="163" t="n"/>
      <c r="T1128" s="163" t="n"/>
      <c r="U1128" s="163" t="n"/>
      <c r="V1128" s="163" t="n"/>
      <c r="W1128" s="163" t="n"/>
      <c r="X1128" s="163" t="n"/>
      <c r="Y1128" s="163" t="n"/>
      <c r="Z1128" s="163" t="n"/>
      <c r="AA1128" s="163" t="n"/>
      <c r="AB1128" s="163" t="n"/>
      <c r="AC1128" s="163" t="n"/>
      <c r="AD1128" s="163" t="n"/>
      <c r="AE1128" s="163" t="n"/>
      <c r="AF1128" s="163" t="n"/>
      <c r="AG1128" s="163" t="n"/>
      <c r="AH1128" s="163" t="n"/>
      <c r="AI1128" s="163" t="n"/>
      <c r="AJ1128" s="163" t="n"/>
      <c r="AK1128" s="163" t="n"/>
      <c r="AL1128" s="163" t="n"/>
      <c r="AM1128" s="163" t="n"/>
      <c r="AN1128" s="163" t="n"/>
      <c r="AO1128" s="163" t="n"/>
      <c r="AP1128" s="163" t="n"/>
      <c r="AQ1128" s="163" t="n"/>
      <c r="AR1128" s="163" t="n"/>
      <c r="AS1128" s="163" t="n"/>
      <c r="AT1128" s="163" t="n"/>
      <c r="AU1128" s="163" t="n"/>
      <c r="AV1128" s="163" t="n"/>
      <c r="AW1128" s="163" t="n"/>
      <c r="AX1128" s="163" t="n"/>
      <c r="AY1128" s="163" t="n"/>
      <c r="AZ1128" s="163" t="n"/>
      <c r="BA1128" s="163" t="n"/>
      <c r="BB1128" s="163" t="n"/>
      <c r="BC1128" s="163" t="n"/>
      <c r="BD1128" s="163" t="n"/>
      <c r="BE1128" s="163" t="n"/>
      <c r="BF1128" s="163" t="n"/>
      <c r="BG1128" s="163" t="n"/>
      <c r="BH1128" s="163" t="n"/>
      <c r="BI1128" s="164" t="n"/>
      <c r="BJ1128" s="2" t="n"/>
      <c r="BK1128" s="2" t="n"/>
      <c r="BL1128" s="2" t="n"/>
      <c r="BM1128" s="2" t="n"/>
      <c r="BN1128" s="2" t="n"/>
      <c r="BO1128" s="2" t="n"/>
      <c r="BP1128" s="143" t="n"/>
      <c r="BV1128" s="144" t="n"/>
      <c r="DU1128" s="144" t="n"/>
      <c r="DV1128" s="7" t="n"/>
      <c r="DW1128" s="2" t="n"/>
      <c r="DX1128" s="2" t="n"/>
      <c r="DY1128" s="2" t="n"/>
      <c r="DZ1128" s="2" t="n"/>
      <c r="EA1128" s="2" t="n"/>
      <c r="EB1128" s="2" t="n"/>
      <c r="EC1128" s="2" t="n"/>
    </row>
    <row r="1129" ht="6.75" customHeight="1" s="118">
      <c r="A1129" s="2" t="n"/>
      <c r="B1129" s="2" t="n"/>
      <c r="C1129" s="2" t="n"/>
      <c r="D1129" s="2" t="n"/>
      <c r="E1129" s="165" t="inlineStr">
        <is>
          <t>連絡先</t>
        </is>
      </c>
      <c r="F1129" s="166" t="n"/>
      <c r="G1129" s="166" t="n"/>
      <c r="H1129" s="166" t="n"/>
      <c r="I1129" s="166" t="n"/>
      <c r="J1129" s="166" t="n"/>
      <c r="K1129" s="167" t="n"/>
      <c r="L1129" s="107" t="inlineStr">
        <is>
          <t>〒</t>
        </is>
      </c>
      <c r="M1129" s="166" t="n"/>
      <c r="N1129" s="166" t="n"/>
      <c r="O1129" s="166" t="n"/>
      <c r="P1129" s="172">
        <f>計算!$K$15</f>
        <v/>
      </c>
      <c r="AK1129" s="2" t="n"/>
      <c r="AL1129" s="2" t="n"/>
      <c r="AM1129" s="2" t="n"/>
      <c r="AN1129" s="2" t="n"/>
      <c r="AO1129" s="2" t="n"/>
      <c r="AP1129" s="2" t="n"/>
      <c r="AQ1129" s="2" t="n"/>
      <c r="AR1129" s="2" t="n"/>
      <c r="AS1129" s="2" t="n"/>
      <c r="AT1129" s="2" t="n"/>
      <c r="AU1129" s="2" t="n"/>
      <c r="AV1129" s="2" t="n"/>
      <c r="AW1129" s="2" t="n"/>
      <c r="AX1129" s="2" t="n"/>
      <c r="AY1129" s="2" t="n"/>
      <c r="AZ1129" s="2" t="n"/>
      <c r="BA1129" s="2" t="n"/>
      <c r="BB1129" s="2" t="n"/>
      <c r="BC1129" s="2" t="n"/>
      <c r="BD1129" s="2" t="n"/>
      <c r="BE1129" s="2" t="n"/>
      <c r="BF1129" s="2" t="n"/>
      <c r="BG1129" s="2" t="n"/>
      <c r="BH1129" s="2" t="n"/>
      <c r="BI1129" s="8" t="n"/>
      <c r="BJ1129" s="2" t="n"/>
      <c r="BK1129" s="2" t="n"/>
      <c r="BL1129" s="2" t="n"/>
      <c r="BM1129" s="2" t="n"/>
      <c r="BN1129" s="2" t="n"/>
      <c r="BO1129" s="2" t="n"/>
      <c r="BP1129" s="143" t="n"/>
      <c r="BV1129" s="144" t="n"/>
      <c r="DU1129" s="144" t="n"/>
      <c r="DV1129" s="7" t="n"/>
      <c r="DW1129" s="2" t="n"/>
      <c r="DX1129" s="2" t="n"/>
      <c r="DY1129" s="2" t="n"/>
      <c r="DZ1129" s="2" t="n"/>
      <c r="EA1129" s="2" t="n"/>
      <c r="EB1129" s="2" t="n"/>
      <c r="EC1129" s="2" t="n"/>
    </row>
    <row r="1130" ht="6.75" customHeight="1" s="118">
      <c r="A1130" s="2" t="n"/>
      <c r="B1130" s="2" t="n"/>
      <c r="C1130" s="2" t="n"/>
      <c r="D1130" s="2" t="n"/>
      <c r="E1130" s="143" t="n"/>
      <c r="K1130" s="144" t="n"/>
      <c r="L1130" s="143" t="n"/>
      <c r="AK1130" s="2" t="n"/>
      <c r="AL1130" s="2" t="n"/>
      <c r="AM1130" s="2" t="n"/>
      <c r="AN1130" s="2" t="n"/>
      <c r="AO1130" s="2" t="n"/>
      <c r="AP1130" s="2" t="n"/>
      <c r="AQ1130" s="2" t="n"/>
      <c r="AR1130" s="2" t="n"/>
      <c r="AS1130" s="2" t="n"/>
      <c r="AT1130" s="2" t="n"/>
      <c r="AU1130" s="2" t="n"/>
      <c r="AV1130" s="2" t="n"/>
      <c r="AW1130" s="2" t="n"/>
      <c r="AX1130" s="2" t="n"/>
      <c r="AY1130" s="2" t="n"/>
      <c r="AZ1130" s="2" t="n"/>
      <c r="BA1130" s="2" t="n"/>
      <c r="BB1130" s="2" t="n"/>
      <c r="BC1130" s="2" t="n"/>
      <c r="BD1130" s="2" t="n"/>
      <c r="BE1130" s="2" t="n"/>
      <c r="BF1130" s="2" t="n"/>
      <c r="BG1130" s="2" t="n"/>
      <c r="BH1130" s="2" t="n"/>
      <c r="BI1130" s="8" t="n"/>
      <c r="BJ1130" s="2" t="n"/>
      <c r="BK1130" s="2" t="n"/>
      <c r="BL1130" s="2" t="n"/>
      <c r="BM1130" s="2" t="n"/>
      <c r="BN1130" s="2" t="n"/>
      <c r="BO1130" s="2" t="n"/>
      <c r="BP1130" s="143" t="n"/>
      <c r="BV1130" s="144" t="n"/>
      <c r="DU1130" s="144" t="n"/>
      <c r="DV1130" s="7" t="n"/>
      <c r="DW1130" s="2" t="n"/>
      <c r="DX1130" s="2" t="n"/>
      <c r="DY1130" s="2" t="n"/>
      <c r="DZ1130" s="2" t="n"/>
      <c r="EA1130" s="2" t="n"/>
      <c r="EB1130" s="2" t="n"/>
      <c r="EC1130" s="2" t="n"/>
    </row>
    <row r="1131" ht="6.75" customHeight="1" s="118">
      <c r="A1131" s="2" t="n"/>
      <c r="B1131" s="2" t="n"/>
      <c r="C1131" s="2" t="n"/>
      <c r="D1131" s="2" t="n"/>
      <c r="E1131" s="143" t="n"/>
      <c r="K1131" s="144" t="n"/>
      <c r="L1131" s="143" t="n"/>
      <c r="AK1131" s="2" t="n"/>
      <c r="AL1131" s="2" t="n"/>
      <c r="AM1131" s="2" t="n"/>
      <c r="AN1131" s="2" t="n"/>
      <c r="AO1131" s="2" t="n"/>
      <c r="AP1131" s="2" t="n"/>
      <c r="AQ1131" s="2" t="n"/>
      <c r="AR1131" s="2" t="n"/>
      <c r="AS1131" s="2" t="n"/>
      <c r="AT1131" s="2" t="n"/>
      <c r="AU1131" s="2" t="n"/>
      <c r="AV1131" s="2" t="n"/>
      <c r="AW1131" s="2" t="n"/>
      <c r="AX1131" s="2" t="n"/>
      <c r="AY1131" s="2" t="n"/>
      <c r="AZ1131" s="2" t="n"/>
      <c r="BA1131" s="2" t="n"/>
      <c r="BB1131" s="2" t="n"/>
      <c r="BC1131" s="2" t="n"/>
      <c r="BD1131" s="2" t="n"/>
      <c r="BE1131" s="2" t="n"/>
      <c r="BF1131" s="2" t="n"/>
      <c r="BG1131" s="2" t="n"/>
      <c r="BH1131" s="2" t="n"/>
      <c r="BI1131" s="8" t="n"/>
      <c r="BJ1131" s="2" t="n"/>
      <c r="BK1131" s="2" t="n"/>
      <c r="BL1131" s="2" t="n"/>
      <c r="BM1131" s="2" t="n"/>
      <c r="BN1131" s="2" t="n"/>
      <c r="BO1131" s="2" t="n"/>
      <c r="BP1131" s="143" t="n"/>
      <c r="BV1131" s="144" t="n"/>
      <c r="DU1131" s="144" t="n"/>
      <c r="DV1131" s="7" t="n"/>
      <c r="DW1131" s="2" t="n"/>
      <c r="DX1131" s="2" t="n"/>
      <c r="DY1131" s="2" t="n"/>
      <c r="DZ1131" s="2" t="n"/>
      <c r="EA1131" s="2" t="n"/>
      <c r="EB1131" s="2" t="n"/>
      <c r="EC1131" s="2" t="n"/>
    </row>
    <row r="1132" ht="6.75" customHeight="1" s="118">
      <c r="A1132" s="2" t="n"/>
      <c r="B1132" s="2" t="n"/>
      <c r="C1132" s="2" t="n"/>
      <c r="D1132" s="2" t="n"/>
      <c r="E1132" s="143" t="n"/>
      <c r="K1132" s="144" t="n"/>
      <c r="L1132" s="173">
        <f>計算!$L$15</f>
        <v/>
      </c>
      <c r="BI1132" s="144" t="n"/>
      <c r="BJ1132" s="2" t="n"/>
      <c r="BK1132" s="2" t="n"/>
      <c r="BL1132" s="2" t="n"/>
      <c r="BM1132" s="2" t="n"/>
      <c r="BN1132" s="2" t="n"/>
      <c r="BO1132" s="2" t="n"/>
      <c r="BP1132" s="143" t="n"/>
      <c r="BV1132" s="144" t="n"/>
      <c r="DU1132" s="144" t="n"/>
      <c r="DV1132" s="7" t="n"/>
      <c r="DW1132" s="2" t="n"/>
      <c r="DX1132" s="2" t="n"/>
      <c r="DY1132" s="2" t="n"/>
      <c r="DZ1132" s="2" t="n"/>
      <c r="EA1132" s="2" t="n"/>
      <c r="EB1132" s="2" t="n"/>
      <c r="EC1132" s="2" t="n"/>
    </row>
    <row r="1133" ht="6.75" customHeight="1" s="118">
      <c r="A1133" s="2" t="n"/>
      <c r="B1133" s="2" t="n"/>
      <c r="C1133" s="2" t="n"/>
      <c r="D1133" s="2" t="n"/>
      <c r="E1133" s="146" t="n"/>
      <c r="F1133" s="147" t="n"/>
      <c r="G1133" s="147" t="n"/>
      <c r="H1133" s="147" t="n"/>
      <c r="I1133" s="147" t="n"/>
      <c r="J1133" s="147" t="n"/>
      <c r="K1133" s="148" t="n"/>
      <c r="L1133" s="147" t="n"/>
      <c r="M1133" s="147" t="n"/>
      <c r="N1133" s="147" t="n"/>
      <c r="O1133" s="147" t="n"/>
      <c r="P1133" s="147" t="n"/>
      <c r="Q1133" s="147" t="n"/>
      <c r="R1133" s="147" t="n"/>
      <c r="S1133" s="147" t="n"/>
      <c r="T1133" s="147" t="n"/>
      <c r="U1133" s="147" t="n"/>
      <c r="V1133" s="147" t="n"/>
      <c r="W1133" s="147" t="n"/>
      <c r="X1133" s="147" t="n"/>
      <c r="Y1133" s="147" t="n"/>
      <c r="Z1133" s="147" t="n"/>
      <c r="AA1133" s="147" t="n"/>
      <c r="AB1133" s="147" t="n"/>
      <c r="AC1133" s="147" t="n"/>
      <c r="AD1133" s="147" t="n"/>
      <c r="AE1133" s="147" t="n"/>
      <c r="AF1133" s="147" t="n"/>
      <c r="AG1133" s="147" t="n"/>
      <c r="AH1133" s="147" t="n"/>
      <c r="AI1133" s="147" t="n"/>
      <c r="AJ1133" s="147" t="n"/>
      <c r="AK1133" s="147" t="n"/>
      <c r="AL1133" s="147" t="n"/>
      <c r="AM1133" s="147" t="n"/>
      <c r="AN1133" s="147" t="n"/>
      <c r="AO1133" s="147" t="n"/>
      <c r="AP1133" s="147" t="n"/>
      <c r="AQ1133" s="147" t="n"/>
      <c r="AR1133" s="147" t="n"/>
      <c r="AS1133" s="147" t="n"/>
      <c r="AT1133" s="147" t="n"/>
      <c r="AU1133" s="147" t="n"/>
      <c r="AV1133" s="147" t="n"/>
      <c r="AW1133" s="147" t="n"/>
      <c r="AX1133" s="147" t="n"/>
      <c r="AY1133" s="147" t="n"/>
      <c r="AZ1133" s="147" t="n"/>
      <c r="BA1133" s="147" t="n"/>
      <c r="BB1133" s="147" t="n"/>
      <c r="BC1133" s="147" t="n"/>
      <c r="BD1133" s="147" t="n"/>
      <c r="BE1133" s="147" t="n"/>
      <c r="BF1133" s="147" t="n"/>
      <c r="BG1133" s="147" t="n"/>
      <c r="BH1133" s="147" t="n"/>
      <c r="BI1133" s="148" t="n"/>
      <c r="BJ1133" s="2" t="n"/>
      <c r="BK1133" s="2" t="n"/>
      <c r="BL1133" s="2" t="n"/>
      <c r="BM1133" s="2" t="n"/>
      <c r="BN1133" s="2" t="n"/>
      <c r="BO1133" s="2" t="n"/>
      <c r="BP1133" s="143" t="n"/>
      <c r="BV1133" s="144" t="n"/>
      <c r="DU1133" s="144" t="n"/>
      <c r="DV1133" s="7" t="n"/>
      <c r="DW1133" s="2" t="n"/>
      <c r="DX1133" s="2" t="n"/>
      <c r="DY1133" s="2" t="n"/>
      <c r="DZ1133" s="2" t="n"/>
      <c r="EA1133" s="2" t="n"/>
      <c r="EB1133" s="2" t="n"/>
      <c r="EC1133" s="2" t="n"/>
    </row>
    <row r="1134" ht="6.75" customHeight="1" s="118">
      <c r="A1134" s="2" t="n"/>
      <c r="B1134" s="2" t="n"/>
      <c r="C1134" s="2" t="n"/>
      <c r="D1134" s="2" t="n"/>
      <c r="E1134" s="2" t="n"/>
      <c r="F1134" s="2" t="n"/>
      <c r="G1134" s="2" t="n"/>
      <c r="H1134" s="2" t="n"/>
      <c r="I1134" s="2" t="n"/>
      <c r="J1134" s="2" t="n"/>
      <c r="K1134" s="2" t="n"/>
      <c r="L1134" s="2" t="n"/>
      <c r="M1134" s="2" t="n"/>
      <c r="N1134" s="2" t="n"/>
      <c r="O1134" s="2" t="n"/>
      <c r="P1134" s="2" t="n"/>
      <c r="Q1134" s="2" t="n"/>
      <c r="R1134" s="2" t="n"/>
      <c r="S1134" s="2" t="n"/>
      <c r="T1134" s="2" t="n"/>
      <c r="U1134" s="2" t="n"/>
      <c r="V1134" s="2" t="n"/>
      <c r="W1134" s="2" t="n"/>
      <c r="X1134" s="2" t="n"/>
      <c r="Y1134" s="2" t="n"/>
      <c r="Z1134" s="2" t="n"/>
      <c r="AA1134" s="2" t="n"/>
      <c r="AB1134" s="2" t="n"/>
      <c r="AC1134" s="2" t="n"/>
      <c r="AD1134" s="2" t="n"/>
      <c r="AE1134" s="2" t="n"/>
      <c r="AF1134" s="2" t="n"/>
      <c r="AG1134" s="2" t="n"/>
      <c r="AH1134" s="2" t="n"/>
      <c r="AI1134" s="2" t="n"/>
      <c r="AJ1134" s="2" t="n"/>
      <c r="AK1134" s="2" t="n"/>
      <c r="AL1134" s="2" t="n"/>
      <c r="AM1134" s="2" t="n"/>
      <c r="AN1134" s="2" t="n"/>
      <c r="AO1134" s="2" t="n"/>
      <c r="AP1134" s="2" t="n"/>
      <c r="AQ1134" s="2" t="n"/>
      <c r="AR1134" s="2" t="n"/>
      <c r="AS1134" s="2" t="n"/>
      <c r="AT1134" s="2" t="n"/>
      <c r="AU1134" s="2" t="n"/>
      <c r="AV1134" s="2" t="n"/>
      <c r="AW1134" s="2" t="n"/>
      <c r="AX1134" s="2" t="n"/>
      <c r="AY1134" s="2" t="n"/>
      <c r="AZ1134" s="2" t="n"/>
      <c r="BA1134" s="2" t="n"/>
      <c r="BB1134" s="2" t="n"/>
      <c r="BC1134" s="2" t="n"/>
      <c r="BD1134" s="2" t="n"/>
      <c r="BE1134" s="2" t="n"/>
      <c r="BF1134" s="2" t="n"/>
      <c r="BG1134" s="2" t="n"/>
      <c r="BH1134" s="2" t="n"/>
      <c r="BI1134" s="2" t="n"/>
      <c r="BJ1134" s="2" t="n"/>
      <c r="BK1134" s="2" t="n"/>
      <c r="BL1134" s="2" t="n"/>
      <c r="BM1134" s="2" t="n"/>
      <c r="BN1134" s="2" t="n"/>
      <c r="BO1134" s="2" t="n"/>
      <c r="BP1134" s="143" t="n"/>
      <c r="BV1134" s="144" t="n"/>
      <c r="DU1134" s="144" t="n"/>
      <c r="DV1134" s="7" t="n"/>
      <c r="DW1134" s="2" t="n"/>
      <c r="DX1134" s="2" t="n"/>
      <c r="DY1134" s="2" t="n"/>
      <c r="DZ1134" s="2" t="n"/>
      <c r="EA1134" s="2" t="n"/>
      <c r="EB1134" s="2" t="n"/>
      <c r="EC1134" s="2" t="n"/>
    </row>
    <row r="1135" ht="6.75" customHeight="1" s="118">
      <c r="A1135" s="2" t="n"/>
      <c r="B1135" s="2" t="n"/>
      <c r="C1135" s="2" t="n"/>
      <c r="D1135" s="2" t="n"/>
      <c r="E1135" s="2" t="n"/>
      <c r="F1135" s="2" t="n"/>
      <c r="G1135" s="2" t="n"/>
      <c r="H1135" s="2" t="n"/>
      <c r="I1135" s="2" t="n"/>
      <c r="J1135" s="2" t="n"/>
      <c r="K1135" s="2" t="n"/>
      <c r="L1135" s="2" t="n"/>
      <c r="M1135" s="2" t="n"/>
      <c r="N1135" s="2" t="n"/>
      <c r="O1135" s="2" t="n"/>
      <c r="P1135" s="2" t="n"/>
      <c r="Q1135" s="2" t="n"/>
      <c r="R1135" s="113" t="inlineStr">
        <is>
          <t>（連絡先欄は現住所以外に連絡を希望する場合のみ記入すること）</t>
        </is>
      </c>
      <c r="BJ1135" s="2" t="n"/>
      <c r="BK1135" s="2" t="n"/>
      <c r="BL1135" s="2" t="n"/>
      <c r="BM1135" s="2" t="n"/>
      <c r="BN1135" s="2" t="n"/>
      <c r="BO1135" s="2" t="n"/>
      <c r="BP1135" s="143" t="n"/>
      <c r="BV1135" s="144" t="n"/>
      <c r="DU1135" s="144" t="n"/>
      <c r="DV1135" s="7" t="n"/>
      <c r="DW1135" s="2" t="n"/>
      <c r="DX1135" s="2" t="n"/>
      <c r="DY1135" s="2" t="n"/>
      <c r="DZ1135" s="2" t="n"/>
      <c r="EA1135" s="2" t="n"/>
      <c r="EB1135" s="2" t="n"/>
      <c r="EC1135" s="2" t="n"/>
    </row>
    <row r="1136" ht="6.75" customHeight="1" s="118">
      <c r="A1136" s="2" t="n"/>
      <c r="B1136" s="2" t="n"/>
      <c r="C1136" s="2" t="n"/>
      <c r="D1136" s="2" t="n"/>
      <c r="E1136" s="2" t="n"/>
      <c r="F1136" s="2" t="n"/>
      <c r="G1136" s="2" t="n"/>
      <c r="H1136" s="2" t="n"/>
      <c r="I1136" s="2" t="n"/>
      <c r="J1136" s="2" t="n"/>
      <c r="K1136" s="2" t="n"/>
      <c r="L1136" s="2" t="n"/>
      <c r="M1136" s="2" t="n"/>
      <c r="N1136" s="2" t="n"/>
      <c r="O1136" s="2" t="n"/>
      <c r="P1136" s="2" t="n"/>
      <c r="Q1136" s="2" t="n"/>
      <c r="BJ1136" s="2" t="n"/>
      <c r="BK1136" s="2" t="n"/>
      <c r="BL1136" s="2" t="n"/>
      <c r="BM1136" s="2" t="n"/>
      <c r="BN1136" s="2" t="n"/>
      <c r="BO1136" s="2" t="n"/>
      <c r="BP1136" s="143" t="n"/>
      <c r="BV1136" s="144" t="n"/>
      <c r="DU1136" s="144" t="n"/>
      <c r="DV1136" s="7" t="n"/>
      <c r="DW1136" s="2" t="n"/>
      <c r="DX1136" s="2" t="n"/>
      <c r="DY1136" s="2" t="n"/>
      <c r="DZ1136" s="2" t="n"/>
      <c r="EA1136" s="2" t="n"/>
      <c r="EB1136" s="2" t="n"/>
      <c r="EC1136" s="2" t="n"/>
    </row>
    <row r="1137" ht="6.75" customHeight="1" s="118">
      <c r="A1137" s="2" t="n"/>
      <c r="B1137" s="2" t="n"/>
      <c r="C1137" s="2" t="n"/>
      <c r="D1137" s="2" t="n"/>
      <c r="E1137" s="2" t="n"/>
      <c r="F1137" s="2" t="n"/>
      <c r="G1137" s="2" t="n"/>
      <c r="H1137" s="2" t="n"/>
      <c r="I1137" s="2" t="n"/>
      <c r="J1137" s="2" t="n"/>
      <c r="K1137" s="2" t="n"/>
      <c r="L1137" s="2" t="n"/>
      <c r="M1137" s="2" t="n"/>
      <c r="N1137" s="2" t="n"/>
      <c r="O1137" s="2" t="n"/>
      <c r="P1137" s="2" t="n"/>
      <c r="Q1137" s="2" t="n"/>
      <c r="BJ1137" s="2" t="n"/>
      <c r="BK1137" s="2" t="n"/>
      <c r="BL1137" s="2" t="n"/>
      <c r="BM1137" s="2" t="n"/>
      <c r="BN1137" s="2" t="n"/>
      <c r="BO1137" s="2" t="n"/>
      <c r="BP1137" s="143" t="n"/>
      <c r="BV1137" s="144" t="n"/>
      <c r="DU1137" s="144" t="n"/>
      <c r="DV1137" s="7" t="n"/>
      <c r="DW1137" s="2" t="n"/>
      <c r="DX1137" s="2" t="n"/>
      <c r="DY1137" s="2" t="n"/>
      <c r="DZ1137" s="2" t="n"/>
      <c r="EA1137" s="2" t="n"/>
      <c r="EB1137" s="2" t="n"/>
      <c r="EC1137" s="2" t="n"/>
    </row>
    <row r="1138" ht="6.75" customHeight="1" s="118">
      <c r="A1138" s="2" t="n"/>
      <c r="B1138" s="2" t="n"/>
      <c r="C1138" s="2" t="n"/>
      <c r="D1138" s="2" t="n"/>
      <c r="E1138" s="2" t="n"/>
      <c r="F1138" s="2" t="n"/>
      <c r="G1138" s="2" t="n"/>
      <c r="H1138" s="2" t="n"/>
      <c r="I1138" s="2" t="n"/>
      <c r="J1138" s="2" t="n"/>
      <c r="K1138" s="2" t="n"/>
      <c r="L1138" s="2" t="n"/>
      <c r="M1138" s="2" t="n"/>
      <c r="N1138" s="2" t="n"/>
      <c r="O1138" s="2" t="n"/>
      <c r="P1138" s="2" t="n"/>
      <c r="Q1138" s="2" t="n"/>
      <c r="R1138" s="2" t="n"/>
      <c r="S1138" s="2" t="n"/>
      <c r="T1138" s="2" t="n"/>
      <c r="U1138" s="2" t="n"/>
      <c r="V1138" s="2" t="n"/>
      <c r="W1138" s="2" t="n"/>
      <c r="X1138" s="2" t="n"/>
      <c r="Y1138" s="2" t="n"/>
      <c r="Z1138" s="2" t="n"/>
      <c r="AA1138" s="2" t="n"/>
      <c r="AB1138" s="2" t="n"/>
      <c r="AC1138" s="2" t="n"/>
      <c r="AD1138" s="2" t="n"/>
      <c r="AE1138" s="2" t="n"/>
      <c r="AF1138" s="2" t="n"/>
      <c r="AG1138" s="2" t="n"/>
      <c r="AH1138" s="2" t="n"/>
      <c r="AI1138" s="2" t="n"/>
      <c r="AJ1138" s="2" t="n"/>
      <c r="AK1138" s="2" t="n"/>
      <c r="AL1138" s="2" t="n"/>
      <c r="AM1138" s="2" t="n"/>
      <c r="AN1138" s="2" t="n"/>
      <c r="AO1138" s="2" t="n"/>
      <c r="AP1138" s="2" t="n"/>
      <c r="AQ1138" s="2" t="n"/>
      <c r="AR1138" s="2" t="n"/>
      <c r="AS1138" s="2" t="n"/>
      <c r="AT1138" s="2" t="n"/>
      <c r="AU1138" s="2" t="n"/>
      <c r="AV1138" s="2" t="n"/>
      <c r="AW1138" s="2" t="n"/>
      <c r="AX1138" s="2" t="n"/>
      <c r="AY1138" s="2" t="n"/>
      <c r="AZ1138" s="2" t="n"/>
      <c r="BA1138" s="2" t="n"/>
      <c r="BB1138" s="2" t="n"/>
      <c r="BC1138" s="2" t="n"/>
      <c r="BD1138" s="2" t="n"/>
      <c r="BE1138" s="2" t="n"/>
      <c r="BF1138" s="2" t="n"/>
      <c r="BG1138" s="2" t="n"/>
      <c r="BH1138" s="2" t="n"/>
      <c r="BI1138" s="2" t="n"/>
      <c r="BJ1138" s="2" t="n"/>
      <c r="BK1138" s="2" t="n"/>
      <c r="BL1138" s="2" t="n"/>
      <c r="BM1138" s="2" t="n"/>
      <c r="BN1138" s="2" t="n"/>
      <c r="BO1138" s="2" t="n"/>
      <c r="BP1138" s="143" t="n"/>
      <c r="BV1138" s="144" t="n"/>
      <c r="DU1138" s="144" t="n"/>
      <c r="DV1138" s="7" t="n"/>
      <c r="DW1138" s="2" t="n"/>
      <c r="DX1138" s="2" t="n"/>
      <c r="DY1138" s="2" t="n"/>
      <c r="DZ1138" s="2" t="n"/>
      <c r="EA1138" s="2" t="n"/>
      <c r="EB1138" s="2" t="n"/>
      <c r="EC1138" s="2" t="n"/>
    </row>
    <row r="1139" ht="6.75" customHeight="1" s="118">
      <c r="A1139" s="2" t="n"/>
      <c r="B1139" s="2" t="n"/>
      <c r="C1139" s="2" t="n"/>
      <c r="D1139" s="2" t="n"/>
      <c r="E1139" s="2" t="n"/>
      <c r="F1139" s="2" t="n"/>
      <c r="G1139" s="2" t="n"/>
      <c r="H1139" s="2" t="n"/>
      <c r="I1139" s="2" t="n"/>
      <c r="J1139" s="2" t="n"/>
      <c r="K1139" s="2" t="n"/>
      <c r="L1139" s="2" t="n"/>
      <c r="M1139" s="2" t="n"/>
      <c r="N1139" s="2" t="n"/>
      <c r="O1139" s="2" t="n"/>
      <c r="P1139" s="2" t="n"/>
      <c r="Q1139" s="2" t="n"/>
      <c r="R1139" s="2" t="n"/>
      <c r="S1139" s="2" t="n"/>
      <c r="T1139" s="2" t="n"/>
      <c r="U1139" s="2" t="n"/>
      <c r="V1139" s="2" t="n"/>
      <c r="W1139" s="2" t="n"/>
      <c r="X1139" s="2" t="n"/>
      <c r="Y1139" s="2" t="n"/>
      <c r="Z1139" s="2" t="n"/>
      <c r="AA1139" s="2" t="n"/>
      <c r="AB1139" s="2" t="n"/>
      <c r="AC1139" s="2" t="n"/>
      <c r="AD1139" s="2" t="n"/>
      <c r="AE1139" s="2" t="n"/>
      <c r="AF1139" s="2" t="n"/>
      <c r="AG1139" s="2" t="n"/>
      <c r="AH1139" s="2" t="n"/>
      <c r="AI1139" s="2" t="n"/>
      <c r="AJ1139" s="2" t="n"/>
      <c r="AK1139" s="2" t="n"/>
      <c r="AL1139" s="2" t="n"/>
      <c r="AM1139" s="2" t="n"/>
      <c r="AN1139" s="2" t="n"/>
      <c r="AO1139" s="2" t="n"/>
      <c r="AP1139" s="2" t="n"/>
      <c r="AQ1139" s="2" t="n"/>
      <c r="AR1139" s="2" t="n"/>
      <c r="AS1139" s="2" t="n"/>
      <c r="AT1139" s="2" t="n"/>
      <c r="AU1139" s="2" t="n"/>
      <c r="AV1139" s="2" t="n"/>
      <c r="AW1139" s="2" t="n"/>
      <c r="AX1139" s="2" t="n"/>
      <c r="AY1139" s="2" t="n"/>
      <c r="AZ1139" s="2" t="n"/>
      <c r="BA1139" s="2" t="n"/>
      <c r="BB1139" s="2" t="n"/>
      <c r="BC1139" s="2" t="n"/>
      <c r="BD1139" s="2" t="n"/>
      <c r="BE1139" s="2" t="n"/>
      <c r="BF1139" s="2" t="n"/>
      <c r="BG1139" s="2" t="n"/>
      <c r="BH1139" s="2" t="n"/>
      <c r="BI1139" s="2" t="n"/>
      <c r="BJ1139" s="2" t="n"/>
      <c r="BK1139" s="2" t="n"/>
      <c r="BL1139" s="2" t="n"/>
      <c r="BM1139" s="2" t="n"/>
      <c r="BN1139" s="2" t="n"/>
      <c r="BO1139" s="2" t="n"/>
      <c r="BP1139" s="174" t="n"/>
      <c r="BQ1139" s="140" t="n"/>
      <c r="BR1139" s="175" t="n"/>
      <c r="BS1139" s="140" t="n"/>
      <c r="BT1139" s="140" t="n"/>
      <c r="BU1139" s="28" t="n"/>
      <c r="BV1139" s="29" t="n"/>
      <c r="BW1139" s="176">
        <f>計算!$Z$15</f>
        <v/>
      </c>
      <c r="BX1139" s="140" t="n"/>
      <c r="BY1139" s="140" t="n"/>
      <c r="BZ1139" s="140" t="n"/>
      <c r="CA1139" s="140" t="n"/>
      <c r="CB1139" s="140" t="n"/>
      <c r="CC1139" s="140" t="n"/>
      <c r="CD1139" s="140" t="n"/>
      <c r="CE1139" s="140" t="n"/>
      <c r="CF1139" s="140" t="n"/>
      <c r="CG1139" s="140" t="n"/>
      <c r="CH1139" s="140" t="n"/>
      <c r="CI1139" s="140" t="n"/>
      <c r="CJ1139" s="140" t="n"/>
      <c r="CK1139" s="140" t="n"/>
      <c r="CL1139" s="140" t="n"/>
      <c r="CM1139" s="140" t="n"/>
      <c r="CN1139" s="140" t="n"/>
      <c r="CO1139" s="140" t="n"/>
      <c r="CP1139" s="140" t="n"/>
      <c r="CQ1139" s="140" t="n"/>
      <c r="CR1139" s="140" t="n"/>
      <c r="CS1139" s="140" t="n"/>
      <c r="CT1139" s="140" t="n"/>
      <c r="CU1139" s="140" t="n"/>
      <c r="CV1139" s="140" t="n"/>
      <c r="CW1139" s="140" t="n"/>
      <c r="CX1139" s="140" t="n"/>
      <c r="CY1139" s="140" t="n"/>
      <c r="CZ1139" s="140" t="n"/>
      <c r="DA1139" s="140" t="n"/>
      <c r="DB1139" s="140" t="n"/>
      <c r="DC1139" s="140" t="n"/>
      <c r="DD1139" s="140" t="n"/>
      <c r="DE1139" s="140" t="n"/>
      <c r="DF1139" s="140" t="n"/>
      <c r="DG1139" s="140" t="n"/>
      <c r="DH1139" s="140" t="n"/>
      <c r="DI1139" s="140" t="n"/>
      <c r="DJ1139" s="140" t="n"/>
      <c r="DK1139" s="140" t="n"/>
      <c r="DL1139" s="140" t="n"/>
      <c r="DM1139" s="140" t="n"/>
      <c r="DN1139" s="140" t="n"/>
      <c r="DO1139" s="140" t="n"/>
      <c r="DP1139" s="140" t="n"/>
      <c r="DQ1139" s="140" t="n"/>
      <c r="DR1139" s="140" t="n"/>
      <c r="DS1139" s="140" t="n"/>
      <c r="DT1139" s="140" t="n"/>
      <c r="DU1139" s="141" t="n"/>
      <c r="DV1139" s="7" t="n"/>
      <c r="DW1139" s="2" t="n"/>
      <c r="DX1139" s="2" t="n"/>
      <c r="DY1139" s="2" t="n"/>
      <c r="DZ1139" s="2" t="n"/>
      <c r="EA1139" s="2" t="n"/>
      <c r="EB1139" s="2" t="n"/>
      <c r="EC1139" s="2" t="n"/>
    </row>
    <row r="1140" ht="6.75" customHeight="1" s="118">
      <c r="A1140" s="2" t="n"/>
      <c r="B1140" s="2" t="n"/>
      <c r="C1140" s="2" t="n"/>
      <c r="D1140" s="2" t="n"/>
      <c r="E1140" s="2" t="n"/>
      <c r="F1140" s="2" t="n"/>
      <c r="G1140" s="2" t="n"/>
      <c r="H1140" s="2" t="n"/>
      <c r="I1140" s="2" t="n"/>
      <c r="J1140" s="2" t="n"/>
      <c r="K1140" s="2" t="n"/>
      <c r="L1140" s="2" t="n"/>
      <c r="M1140" s="2" t="n"/>
      <c r="N1140" s="2" t="n"/>
      <c r="O1140" s="2" t="n"/>
      <c r="P1140" s="2" t="n"/>
      <c r="Q1140" s="2" t="n"/>
      <c r="R1140" s="2" t="n"/>
      <c r="S1140" s="2" t="n"/>
      <c r="T1140" s="2" t="n"/>
      <c r="U1140" s="2" t="n"/>
      <c r="V1140" s="2" t="n"/>
      <c r="W1140" s="2" t="n"/>
      <c r="X1140" s="2" t="n"/>
      <c r="Y1140" s="2" t="n"/>
      <c r="Z1140" s="2" t="n"/>
      <c r="AA1140" s="2" t="n"/>
      <c r="AB1140" s="2" t="n"/>
      <c r="AC1140" s="2" t="n"/>
      <c r="AD1140" s="2" t="n"/>
      <c r="AE1140" s="2" t="n"/>
      <c r="AF1140" s="2" t="n"/>
      <c r="AG1140" s="2" t="n"/>
      <c r="AH1140" s="2" t="n"/>
      <c r="AI1140" s="2" t="n"/>
      <c r="AJ1140" s="2" t="n"/>
      <c r="AK1140" s="2" t="n"/>
      <c r="AL1140" s="2" t="n"/>
      <c r="AM1140" s="2" t="n"/>
      <c r="AN1140" s="2" t="n"/>
      <c r="AO1140" s="2" t="n"/>
      <c r="AP1140" s="2" t="n"/>
      <c r="AQ1140" s="2" t="n"/>
      <c r="AR1140" s="2" t="n"/>
      <c r="AS1140" s="2" t="n"/>
      <c r="AT1140" s="2" t="n"/>
      <c r="AU1140" s="2" t="n"/>
      <c r="AV1140" s="2" t="n"/>
      <c r="AW1140" s="2" t="n"/>
      <c r="AX1140" s="2" t="n"/>
      <c r="AY1140" s="2" t="n"/>
      <c r="AZ1140" s="2" t="n"/>
      <c r="BA1140" s="2" t="n"/>
      <c r="BB1140" s="2" t="n"/>
      <c r="BC1140" s="2" t="n"/>
      <c r="BD1140" s="2" t="n"/>
      <c r="BE1140" s="2" t="n"/>
      <c r="BF1140" s="2" t="n"/>
      <c r="BG1140" s="2" t="n"/>
      <c r="BH1140" s="2" t="n"/>
      <c r="BI1140" s="2" t="n"/>
      <c r="BJ1140" s="2" t="n"/>
      <c r="BK1140" s="2" t="n"/>
      <c r="BL1140" s="2" t="n"/>
      <c r="BM1140" s="2" t="n"/>
      <c r="BN1140" s="2" t="n"/>
      <c r="BO1140" s="2" t="n"/>
      <c r="BP1140" s="143" t="n"/>
      <c r="BU1140" s="31" t="n"/>
      <c r="BV1140" s="32" t="n"/>
      <c r="DU1140" s="144" t="n"/>
      <c r="DV1140" s="7" t="n"/>
      <c r="DW1140" s="2" t="n"/>
      <c r="DX1140" s="2" t="n"/>
      <c r="DY1140" s="2" t="n"/>
      <c r="DZ1140" s="2" t="n"/>
      <c r="EA1140" s="2" t="n"/>
      <c r="EB1140" s="2" t="n"/>
      <c r="EC1140" s="2" t="n"/>
    </row>
    <row r="1141" ht="6.75" customHeight="1" s="118">
      <c r="A1141" s="2" t="n"/>
      <c r="B1141" s="2" t="n"/>
      <c r="C1141" s="2" t="n"/>
      <c r="D1141" s="2" t="n"/>
      <c r="E1141" s="2" t="n"/>
      <c r="F1141" s="2" t="n"/>
      <c r="G1141" s="2" t="n"/>
      <c r="H1141" s="2" t="n"/>
      <c r="I1141" s="2" t="n"/>
      <c r="J1141" s="2" t="n"/>
      <c r="K1141" s="2" t="n"/>
      <c r="L1141" s="2" t="n"/>
      <c r="M1141" s="2" t="n"/>
      <c r="N1141" s="2" t="n"/>
      <c r="O1141" s="2" t="n"/>
      <c r="P1141" s="2" t="n"/>
      <c r="Q1141" s="2" t="n"/>
      <c r="R1141" s="2" t="n"/>
      <c r="S1141" s="2" t="n"/>
      <c r="T1141" s="2" t="n"/>
      <c r="U1141" s="2" t="n"/>
      <c r="V1141" s="2" t="n"/>
      <c r="W1141" s="2" t="n"/>
      <c r="X1141" s="2" t="n"/>
      <c r="Y1141" s="2" t="n"/>
      <c r="Z1141" s="2" t="n"/>
      <c r="AA1141" s="2" t="n"/>
      <c r="AB1141" s="2" t="n"/>
      <c r="AC1141" s="2" t="n"/>
      <c r="AD1141" s="2" t="n"/>
      <c r="AE1141" s="2" t="n"/>
      <c r="AF1141" s="2" t="n"/>
      <c r="AG1141" s="2" t="n"/>
      <c r="AH1141" s="2" t="n"/>
      <c r="AI1141" s="2" t="n"/>
      <c r="AJ1141" s="2" t="n"/>
      <c r="AK1141" s="2" t="n"/>
      <c r="AL1141" s="2" t="n"/>
      <c r="AM1141" s="2" t="n"/>
      <c r="AN1141" s="2" t="n"/>
      <c r="AO1141" s="2" t="n"/>
      <c r="AP1141" s="2" t="n"/>
      <c r="AQ1141" s="2" t="n"/>
      <c r="AR1141" s="2" t="n"/>
      <c r="AS1141" s="2" t="n"/>
      <c r="AT1141" s="2" t="n"/>
      <c r="AU1141" s="2" t="n"/>
      <c r="AV1141" s="2" t="n"/>
      <c r="AW1141" s="2" t="n"/>
      <c r="AX1141" s="2" t="n"/>
      <c r="AY1141" s="2" t="n"/>
      <c r="AZ1141" s="2" t="n"/>
      <c r="BA1141" s="2" t="n"/>
      <c r="BB1141" s="2" t="n"/>
      <c r="BC1141" s="2" t="n"/>
      <c r="BD1141" s="2" t="n"/>
      <c r="BE1141" s="2" t="n"/>
      <c r="BF1141" s="2" t="n"/>
      <c r="BG1141" s="2" t="n"/>
      <c r="BH1141" s="2" t="n"/>
      <c r="BI1141" s="2" t="n"/>
      <c r="BJ1141" s="2" t="n"/>
      <c r="BK1141" s="2" t="n"/>
      <c r="BL1141" s="2" t="n"/>
      <c r="BM1141" s="2" t="n"/>
      <c r="BN1141" s="2" t="n"/>
      <c r="BO1141" s="2" t="n"/>
      <c r="BP1141" s="143" t="n"/>
      <c r="BU1141" s="72" t="n"/>
      <c r="BV1141" s="144" t="n"/>
      <c r="DU1141" s="144" t="n"/>
      <c r="DV1141" s="7" t="n"/>
      <c r="DW1141" s="2" t="n"/>
      <c r="DX1141" s="2" t="n"/>
      <c r="DY1141" s="2" t="n"/>
      <c r="DZ1141" s="2" t="n"/>
      <c r="EA1141" s="2" t="n"/>
      <c r="EB1141" s="2" t="n"/>
      <c r="EC1141" s="2" t="n"/>
    </row>
    <row r="1142" ht="6.75" customHeight="1" s="118">
      <c r="A1142" s="2" t="n"/>
      <c r="B1142" s="2" t="n"/>
      <c r="C1142" s="2" t="n"/>
      <c r="D1142" s="2" t="n"/>
      <c r="E1142" s="2" t="n"/>
      <c r="F1142" s="2" t="n"/>
      <c r="G1142" s="2" t="n"/>
      <c r="H1142" s="2" t="n"/>
      <c r="I1142" s="2" t="n"/>
      <c r="J1142" s="2" t="n"/>
      <c r="K1142" s="2" t="n"/>
      <c r="L1142" s="2" t="n"/>
      <c r="M1142" s="2" t="n"/>
      <c r="N1142" s="2" t="n"/>
      <c r="O1142" s="2" t="n"/>
      <c r="P1142" s="2" t="n"/>
      <c r="Q1142" s="2" t="n"/>
      <c r="R1142" s="2" t="n"/>
      <c r="S1142" s="2" t="n"/>
      <c r="T1142" s="2" t="n"/>
      <c r="U1142" s="2" t="n"/>
      <c r="V1142" s="2" t="n"/>
      <c r="W1142" s="2" t="n"/>
      <c r="X1142" s="2" t="n"/>
      <c r="Y1142" s="2" t="n"/>
      <c r="Z1142" s="2" t="n"/>
      <c r="AA1142" s="2" t="n"/>
      <c r="AB1142" s="2" t="n"/>
      <c r="AC1142" s="2" t="n"/>
      <c r="AD1142" s="2" t="n"/>
      <c r="AE1142" s="2" t="n"/>
      <c r="AF1142" s="2" t="n"/>
      <c r="AG1142" s="2" t="n"/>
      <c r="AH1142" s="2" t="n"/>
      <c r="AI1142" s="2" t="n"/>
      <c r="AJ1142" s="2" t="n"/>
      <c r="AK1142" s="2" t="n"/>
      <c r="AL1142" s="2" t="n"/>
      <c r="AM1142" s="2" t="n"/>
      <c r="AN1142" s="2" t="n"/>
      <c r="AO1142" s="2" t="n"/>
      <c r="AP1142" s="2" t="n"/>
      <c r="AQ1142" s="2" t="n"/>
      <c r="AR1142" s="2" t="n"/>
      <c r="AS1142" s="2" t="n"/>
      <c r="AT1142" s="2" t="n"/>
      <c r="AU1142" s="2" t="n"/>
      <c r="AV1142" s="2" t="n"/>
      <c r="AW1142" s="2" t="n"/>
      <c r="AX1142" s="2" t="n"/>
      <c r="AY1142" s="2" t="n"/>
      <c r="AZ1142" s="2" t="n"/>
      <c r="BA1142" s="2" t="n"/>
      <c r="BB1142" s="2" t="n"/>
      <c r="BC1142" s="2" t="n"/>
      <c r="BD1142" s="2" t="n"/>
      <c r="BE1142" s="2" t="n"/>
      <c r="BF1142" s="2" t="n"/>
      <c r="BG1142" s="2" t="n"/>
      <c r="BH1142" s="2" t="n"/>
      <c r="BI1142" s="2" t="n"/>
      <c r="BJ1142" s="2" t="n"/>
      <c r="BK1142" s="2" t="n"/>
      <c r="BL1142" s="2" t="n"/>
      <c r="BM1142" s="2" t="n"/>
      <c r="BN1142" s="2" t="n"/>
      <c r="BO1142" s="2" t="n"/>
      <c r="BP1142" s="143" t="n"/>
      <c r="BV1142" s="144" t="n"/>
      <c r="DU1142" s="144" t="n"/>
      <c r="DV1142" s="7" t="n"/>
      <c r="DW1142" s="2" t="n"/>
      <c r="DX1142" s="2" t="n"/>
      <c r="DY1142" s="2" t="n"/>
      <c r="DZ1142" s="2" t="n"/>
      <c r="EA1142" s="2" t="n"/>
      <c r="EB1142" s="2" t="n"/>
      <c r="EC1142" s="2" t="n"/>
    </row>
    <row r="1143" ht="6.75" customHeight="1" s="118">
      <c r="A1143" s="2" t="n"/>
      <c r="B1143" s="2" t="n"/>
      <c r="C1143" s="2" t="n"/>
      <c r="D1143" s="2" t="n"/>
      <c r="E1143" s="2" t="n"/>
      <c r="F1143" s="2" t="n"/>
      <c r="G1143" s="2" t="n"/>
      <c r="H1143" s="2" t="n"/>
      <c r="I1143" s="2" t="n"/>
      <c r="J1143" s="2" t="n"/>
      <c r="K1143" s="2" t="n"/>
      <c r="L1143" s="2" t="n"/>
      <c r="M1143" s="2" t="n"/>
      <c r="N1143" s="2" t="n"/>
      <c r="O1143" s="2" t="n"/>
      <c r="P1143" s="2" t="n"/>
      <c r="Q1143" s="2" t="n"/>
      <c r="R1143" s="2" t="n"/>
      <c r="S1143" s="2" t="n"/>
      <c r="T1143" s="2" t="n"/>
      <c r="U1143" s="2" t="n"/>
      <c r="V1143" s="2" t="n"/>
      <c r="W1143" s="2" t="n"/>
      <c r="X1143" s="2" t="n"/>
      <c r="Y1143" s="2" t="n"/>
      <c r="Z1143" s="2" t="n"/>
      <c r="AA1143" s="2" t="n"/>
      <c r="AB1143" s="2" t="n"/>
      <c r="AC1143" s="2" t="n"/>
      <c r="AD1143" s="2" t="n"/>
      <c r="AE1143" s="2" t="n"/>
      <c r="AF1143" s="2" t="n"/>
      <c r="AG1143" s="2" t="n"/>
      <c r="AH1143" s="2" t="n"/>
      <c r="AI1143" s="2" t="n"/>
      <c r="AJ1143" s="2" t="n"/>
      <c r="AK1143" s="2" t="n"/>
      <c r="AL1143" s="2" t="n"/>
      <c r="AM1143" s="2" t="n"/>
      <c r="AN1143" s="2" t="n"/>
      <c r="AO1143" s="2" t="n"/>
      <c r="AP1143" s="2" t="n"/>
      <c r="AQ1143" s="2" t="n"/>
      <c r="AR1143" s="2" t="n"/>
      <c r="AS1143" s="2" t="n"/>
      <c r="AT1143" s="2" t="n"/>
      <c r="AU1143" s="2" t="n"/>
      <c r="AV1143" s="2" t="n"/>
      <c r="AW1143" s="2" t="n"/>
      <c r="AX1143" s="2" t="n"/>
      <c r="AY1143" s="2" t="n"/>
      <c r="AZ1143" s="2" t="n"/>
      <c r="BA1143" s="2" t="n"/>
      <c r="BB1143" s="2" t="n"/>
      <c r="BC1143" s="2" t="n"/>
      <c r="BD1143" s="2" t="n"/>
      <c r="BE1143" s="2" t="n"/>
      <c r="BF1143" s="2" t="n"/>
      <c r="BG1143" s="2" t="n"/>
      <c r="BH1143" s="2" t="n"/>
      <c r="BI1143" s="2" t="n"/>
      <c r="BJ1143" s="2" t="n"/>
      <c r="BK1143" s="2" t="n"/>
      <c r="BL1143" s="2" t="n"/>
      <c r="BM1143" s="2" t="n"/>
      <c r="BN1143" s="2" t="n"/>
      <c r="BO1143" s="2" t="n"/>
      <c r="BP1143" s="143" t="n"/>
      <c r="BV1143" s="144" t="n"/>
      <c r="DU1143" s="144" t="n"/>
      <c r="DV1143" s="7" t="n"/>
      <c r="DW1143" s="2" t="n"/>
      <c r="DX1143" s="2" t="n"/>
      <c r="DY1143" s="2" t="n"/>
      <c r="DZ1143" s="2" t="n"/>
      <c r="EA1143" s="2" t="n"/>
      <c r="EB1143" s="2" t="n"/>
      <c r="EC1143" s="2" t="n"/>
    </row>
    <row r="1144" ht="8.25" customHeight="1" s="118">
      <c r="A1144" s="2" t="n"/>
      <c r="B1144" s="2" t="n"/>
      <c r="C1144" s="2" t="n"/>
      <c r="D1144" s="2" t="n"/>
      <c r="E1144" s="2" t="n"/>
      <c r="F1144" s="2" t="n"/>
      <c r="G1144" s="2" t="n"/>
      <c r="H1144" s="2" t="n"/>
      <c r="I1144" s="2" t="n"/>
      <c r="J1144" s="2" t="n"/>
      <c r="K1144" s="2" t="n"/>
      <c r="L1144" s="2" t="n"/>
      <c r="M1144" s="2" t="n"/>
      <c r="N1144" s="2" t="n"/>
      <c r="O1144" s="2" t="n"/>
      <c r="P1144" s="2" t="n"/>
      <c r="Q1144" s="2" t="n"/>
      <c r="R1144" s="2" t="n"/>
      <c r="S1144" s="2" t="n"/>
      <c r="T1144" s="2" t="n"/>
      <c r="U1144" s="2" t="n"/>
      <c r="V1144" s="2" t="n"/>
      <c r="W1144" s="2" t="n"/>
      <c r="X1144" s="2" t="n"/>
      <c r="Y1144" s="2" t="n"/>
      <c r="Z1144" s="2" t="n"/>
      <c r="AA1144" s="2" t="n"/>
      <c r="AB1144" s="2" t="n"/>
      <c r="AC1144" s="2" t="n"/>
      <c r="AD1144" s="2" t="n"/>
      <c r="AE1144" s="2" t="n"/>
      <c r="AF1144" s="2" t="n"/>
      <c r="AG1144" s="2" t="n"/>
      <c r="AH1144" s="2" t="n"/>
      <c r="AI1144" s="2" t="n"/>
      <c r="AJ1144" s="2" t="n"/>
      <c r="AK1144" s="2" t="n"/>
      <c r="AL1144" s="2" t="n"/>
      <c r="AM1144" s="2" t="n"/>
      <c r="AN1144" s="2" t="n"/>
      <c r="AO1144" s="2" t="n"/>
      <c r="AP1144" s="2" t="n"/>
      <c r="AQ1144" s="2" t="n"/>
      <c r="AR1144" s="2" t="n"/>
      <c r="AS1144" s="2" t="n"/>
      <c r="AT1144" s="2" t="n"/>
      <c r="AU1144" s="2" t="n"/>
      <c r="AV1144" s="2" t="n"/>
      <c r="AW1144" s="2" t="n"/>
      <c r="AX1144" s="2" t="n"/>
      <c r="AY1144" s="2" t="n"/>
      <c r="AZ1144" s="2" t="n"/>
      <c r="BA1144" s="2" t="n"/>
      <c r="BB1144" s="2" t="n"/>
      <c r="BC1144" s="2" t="n"/>
      <c r="BD1144" s="2" t="n"/>
      <c r="BE1144" s="2" t="n"/>
      <c r="BF1144" s="2" t="n"/>
      <c r="BG1144" s="2" t="n"/>
      <c r="BH1144" s="2" t="n"/>
      <c r="BI1144" s="2" t="n"/>
      <c r="BJ1144" s="2" t="n"/>
      <c r="BK1144" s="2" t="n"/>
      <c r="BL1144" s="2" t="n"/>
      <c r="BM1144" s="2" t="n"/>
      <c r="BN1144" s="2" t="n"/>
      <c r="BO1144" s="2" t="n"/>
      <c r="BP1144" s="143" t="n"/>
      <c r="BV1144" s="144" t="n"/>
      <c r="DU1144" s="144" t="n"/>
      <c r="DV1144" s="7" t="n"/>
      <c r="DW1144" s="2" t="n"/>
      <c r="DX1144" s="2" t="n"/>
      <c r="DY1144" s="2" t="n"/>
      <c r="DZ1144" s="2" t="n"/>
      <c r="EA1144" s="2" t="n"/>
      <c r="EB1144" s="2" t="n"/>
      <c r="EC1144" s="2" t="n"/>
    </row>
    <row r="1145" ht="6.75" customHeight="1" s="118">
      <c r="A1145" s="2" t="n"/>
      <c r="B1145" s="2" t="n"/>
      <c r="C1145" s="2" t="n"/>
      <c r="D1145" s="2" t="n"/>
      <c r="E1145" s="177" t="inlineStr">
        <is>
          <t>在籍校</t>
        </is>
      </c>
      <c r="F1145" s="140" t="n"/>
      <c r="G1145" s="140" t="n"/>
      <c r="H1145" s="140" t="n"/>
      <c r="I1145" s="140" t="n"/>
      <c r="J1145" s="140" t="n"/>
      <c r="K1145" s="141" t="n"/>
      <c r="L1145" s="34" t="n"/>
      <c r="M1145" s="18" t="n"/>
      <c r="N1145" s="18" t="n"/>
      <c r="O1145" s="18" t="n"/>
      <c r="P1145" s="18" t="n"/>
      <c r="Q1145" s="18" t="n"/>
      <c r="R1145" s="18" t="n"/>
      <c r="S1145" s="18" t="n"/>
      <c r="T1145" s="18" t="n"/>
      <c r="U1145" s="18" t="n"/>
      <c r="V1145" s="18" t="n"/>
      <c r="W1145" s="18" t="n"/>
      <c r="X1145" s="35" t="n"/>
      <c r="Y1145" s="4" t="n"/>
      <c r="Z1145" s="5" t="n"/>
      <c r="AA1145" s="5" t="n"/>
      <c r="AB1145" s="5" t="n"/>
      <c r="AC1145" s="5" t="n"/>
      <c r="AD1145" s="5" t="n"/>
      <c r="AE1145" s="5" t="n"/>
      <c r="AF1145" s="5" t="n"/>
      <c r="AG1145" s="5" t="n"/>
      <c r="AH1145" s="5" t="n"/>
      <c r="AI1145" s="5" t="n"/>
      <c r="AJ1145" s="5" t="n"/>
      <c r="AK1145" s="5" t="n"/>
      <c r="AL1145" s="5" t="n"/>
      <c r="AM1145" s="5" t="n"/>
      <c r="AN1145" s="5" t="n"/>
      <c r="AO1145" s="5" t="n"/>
      <c r="AP1145" s="5" t="n"/>
      <c r="AQ1145" s="5" t="n"/>
      <c r="AR1145" s="5" t="n"/>
      <c r="AS1145" s="5" t="n"/>
      <c r="AT1145" s="5" t="n"/>
      <c r="AU1145" s="5" t="n"/>
      <c r="AV1145" s="5" t="n"/>
      <c r="AW1145" s="89" t="inlineStr">
        <is>
          <t>卒業見込</t>
        </is>
      </c>
      <c r="AX1145" s="140" t="n"/>
      <c r="AY1145" s="140" t="n"/>
      <c r="AZ1145" s="140" t="n"/>
      <c r="BA1145" s="140" t="n"/>
      <c r="BB1145" s="140" t="n"/>
      <c r="BC1145" s="140" t="n"/>
      <c r="BD1145" s="140" t="n"/>
      <c r="BE1145" s="140" t="n"/>
      <c r="BF1145" s="140" t="n"/>
      <c r="BG1145" s="140" t="n"/>
      <c r="BH1145" s="140" t="n"/>
      <c r="BI1145" s="141" t="n"/>
      <c r="BJ1145" s="2" t="n"/>
      <c r="BK1145" s="2" t="n"/>
      <c r="BL1145" s="2" t="n"/>
      <c r="BM1145" s="2" t="n"/>
      <c r="BN1145" s="2" t="n"/>
      <c r="BO1145" s="2" t="n"/>
      <c r="BP1145" s="143" t="n"/>
      <c r="BV1145" s="144" t="n"/>
      <c r="DU1145" s="144" t="n"/>
      <c r="DV1145" s="2" t="n"/>
      <c r="DW1145" s="2" t="n"/>
      <c r="DX1145" s="2" t="n"/>
      <c r="DY1145" s="2" t="n"/>
      <c r="DZ1145" s="2" t="n"/>
      <c r="EA1145" s="2" t="n"/>
      <c r="EB1145" s="2" t="n"/>
      <c r="EC1145" s="2" t="n"/>
    </row>
    <row r="1146" ht="6.75" customHeight="1" s="118">
      <c r="A1146" s="2" t="n"/>
      <c r="B1146" s="2" t="n"/>
      <c r="C1146" s="2" t="n"/>
      <c r="D1146" s="2" t="n"/>
      <c r="E1146" s="143" t="n"/>
      <c r="K1146" s="144" t="n"/>
      <c r="L1146" s="36" t="n"/>
      <c r="M1146" s="19" t="n"/>
      <c r="N1146" s="19" t="n"/>
      <c r="O1146" s="19" t="n"/>
      <c r="P1146" s="19" t="n"/>
      <c r="Q1146" s="19" t="n"/>
      <c r="R1146" s="19" t="n"/>
      <c r="S1146" s="19" t="n"/>
      <c r="T1146" s="19" t="n"/>
      <c r="U1146" s="19" t="n"/>
      <c r="V1146" s="19" t="n"/>
      <c r="W1146" s="19" t="n"/>
      <c r="X1146" s="37" t="n"/>
      <c r="Y1146" s="178">
        <f>計算!$N$15</f>
        <v/>
      </c>
      <c r="BI1146" s="144" t="n"/>
      <c r="BJ1146" s="2" t="n"/>
      <c r="BK1146" s="2" t="n"/>
      <c r="BL1146" s="2" t="n"/>
      <c r="BM1146" s="2" t="n"/>
      <c r="BN1146" s="2" t="n"/>
      <c r="BO1146" s="2" t="n"/>
      <c r="BP1146" s="143" t="n"/>
      <c r="BV1146" s="144" t="n"/>
      <c r="DU1146" s="144" t="n"/>
      <c r="DV1146" s="2" t="n"/>
      <c r="DW1146" s="2" t="n"/>
      <c r="DX1146" s="2" t="n"/>
      <c r="DY1146" s="2" t="n"/>
      <c r="DZ1146" s="2" t="n"/>
      <c r="EA1146" s="2" t="n"/>
      <c r="EB1146" s="2" t="n"/>
      <c r="EC1146" s="2" t="n"/>
    </row>
    <row r="1147" ht="6.75" customHeight="1" s="118">
      <c r="A1147" s="2" t="n"/>
      <c r="B1147" s="2" t="n"/>
      <c r="C1147" s="2" t="n"/>
      <c r="D1147" s="2" t="n"/>
      <c r="E1147" s="143" t="n"/>
      <c r="K1147" s="144" t="n"/>
      <c r="L1147" s="36" t="n"/>
      <c r="M1147" s="19" t="n"/>
      <c r="N1147" s="19" t="n"/>
      <c r="O1147" s="19" t="n"/>
      <c r="P1147" s="179">
        <f>設定!$B$6</f>
        <v/>
      </c>
      <c r="S1147" s="11" t="n"/>
      <c r="T1147" s="11" t="n"/>
      <c r="U1147" s="179">
        <f>設定!$B$7</f>
        <v/>
      </c>
      <c r="W1147" s="11" t="n"/>
      <c r="X1147" s="12" t="n"/>
      <c r="Y1147" s="143" t="n"/>
      <c r="BI1147" s="144" t="n"/>
      <c r="BJ1147" s="2" t="n"/>
      <c r="BK1147" s="2" t="n"/>
      <c r="BL1147" s="2" t="n"/>
      <c r="BM1147" s="2" t="n"/>
      <c r="BN1147" s="2" t="n"/>
      <c r="BO1147" s="2" t="n"/>
      <c r="BP1147" s="143" t="n"/>
      <c r="BV1147" s="144" t="n"/>
      <c r="DU1147" s="144" t="n"/>
      <c r="DV1147" s="2" t="n"/>
      <c r="DW1147" s="2" t="n"/>
      <c r="DX1147" s="2" t="n"/>
      <c r="DY1147" s="2" t="n"/>
      <c r="DZ1147" s="2" t="n"/>
      <c r="EA1147" s="2" t="n"/>
      <c r="EB1147" s="2" t="n"/>
      <c r="EC1147" s="2" t="n"/>
    </row>
    <row r="1148" ht="6.75" customHeight="1" s="118">
      <c r="A1148" s="2" t="n"/>
      <c r="B1148" s="2" t="n"/>
      <c r="C1148" s="2" t="n"/>
      <c r="D1148" s="2" t="n"/>
      <c r="E1148" s="143" t="n"/>
      <c r="K1148" s="144" t="n"/>
      <c r="L1148" s="92" t="inlineStr">
        <is>
          <t>令和</t>
        </is>
      </c>
      <c r="S1148" s="52" t="inlineStr">
        <is>
          <t>年</t>
        </is>
      </c>
      <c r="W1148" s="53" t="inlineStr">
        <is>
          <t>月</t>
        </is>
      </c>
      <c r="X1148" s="144" t="n"/>
      <c r="Y1148" s="143" t="n"/>
      <c r="BI1148" s="144" t="n"/>
      <c r="BJ1148" s="2" t="n"/>
      <c r="BK1148" s="2" t="n"/>
      <c r="BL1148" s="2" t="n"/>
      <c r="BM1148" s="2" t="n"/>
      <c r="BN1148" s="2" t="n"/>
      <c r="BO1148" s="2" t="n"/>
      <c r="BP1148" s="143" t="n"/>
      <c r="BV1148" s="144" t="n"/>
      <c r="DU1148" s="144" t="n"/>
      <c r="DV1148" s="2" t="n"/>
      <c r="DW1148" s="2" t="n"/>
      <c r="DX1148" s="2" t="n"/>
      <c r="DY1148" s="2" t="n"/>
      <c r="DZ1148" s="2" t="n"/>
      <c r="EA1148" s="2" t="n"/>
      <c r="EB1148" s="2" t="n"/>
      <c r="EC1148" s="2" t="n"/>
    </row>
    <row r="1149" ht="6.75" customHeight="1" s="118">
      <c r="A1149" s="2" t="n"/>
      <c r="B1149" s="2" t="n"/>
      <c r="C1149" s="2" t="n"/>
      <c r="D1149" s="2" t="n"/>
      <c r="E1149" s="143" t="n"/>
      <c r="K1149" s="144" t="n"/>
      <c r="L1149" s="143" t="n"/>
      <c r="X1149" s="144" t="n"/>
      <c r="Y1149" s="143" t="n"/>
      <c r="AW1149" s="75" t="inlineStr">
        <is>
          <t>卒業</t>
        </is>
      </c>
      <c r="BI1149" s="144" t="n"/>
      <c r="BJ1149" s="2" t="n"/>
      <c r="BK1149" s="2" t="n"/>
      <c r="BL1149" s="2" t="n"/>
      <c r="BM1149" s="2" t="n"/>
      <c r="BN1149" s="2" t="n"/>
      <c r="BO1149" s="2" t="n"/>
      <c r="BP1149" s="143" t="n"/>
      <c r="BV1149" s="144" t="n"/>
      <c r="DU1149" s="144" t="n"/>
      <c r="DV1149" s="2" t="n"/>
      <c r="DW1149" s="2" t="n"/>
      <c r="DX1149" s="2" t="n"/>
      <c r="DY1149" s="2" t="n"/>
      <c r="DZ1149" s="2" t="n"/>
      <c r="EA1149" s="2" t="n"/>
      <c r="EB1149" s="2" t="n"/>
      <c r="EC1149" s="2" t="n"/>
    </row>
    <row r="1150" ht="6.75" customHeight="1" s="118">
      <c r="A1150" s="2" t="n"/>
      <c r="B1150" s="2" t="n"/>
      <c r="C1150" s="2" t="n"/>
      <c r="D1150" s="2" t="n"/>
      <c r="E1150" s="143" t="n"/>
      <c r="K1150" s="144" t="n"/>
      <c r="L1150" s="36" t="n"/>
      <c r="M1150" s="19" t="n"/>
      <c r="N1150" s="19" t="n"/>
      <c r="O1150" s="19" t="n"/>
      <c r="P1150" s="19" t="n"/>
      <c r="Q1150" s="19" t="n"/>
      <c r="R1150" s="19" t="n"/>
      <c r="S1150" s="19" t="n"/>
      <c r="T1150" s="19" t="n"/>
      <c r="U1150" s="19" t="n"/>
      <c r="V1150" s="19" t="n"/>
      <c r="W1150" s="19" t="n"/>
      <c r="X1150" s="37" t="n"/>
      <c r="Y1150" s="143" t="n"/>
      <c r="BI1150" s="144" t="n"/>
      <c r="BJ1150" s="2" t="n"/>
      <c r="BK1150" s="2" t="n"/>
      <c r="BL1150" s="2" t="n"/>
      <c r="BM1150" s="2" t="n"/>
      <c r="BN1150" s="2" t="n"/>
      <c r="BO1150" s="2" t="n"/>
      <c r="BP1150" s="143" t="n"/>
      <c r="BV1150" s="144" t="n"/>
      <c r="DU1150" s="144" t="n"/>
      <c r="DV1150" s="2" t="n"/>
      <c r="DW1150" s="2" t="n"/>
      <c r="DX1150" s="2" t="n"/>
      <c r="DY1150" s="2" t="n"/>
      <c r="DZ1150" s="2" t="n"/>
      <c r="EA1150" s="2" t="n"/>
      <c r="EB1150" s="2" t="n"/>
      <c r="EC1150" s="2" t="n"/>
    </row>
    <row r="1151" ht="6.75" customHeight="1" s="118">
      <c r="A1151" s="2" t="n"/>
      <c r="B1151" s="2" t="n"/>
      <c r="C1151" s="2" t="n"/>
      <c r="D1151" s="2" t="n"/>
      <c r="E1151" s="143" t="n"/>
      <c r="K1151" s="144" t="n"/>
      <c r="L1151" s="36" t="n"/>
      <c r="M1151" s="19" t="n"/>
      <c r="N1151" s="19" t="n"/>
      <c r="O1151" s="19" t="n"/>
      <c r="P1151" s="19" t="n"/>
      <c r="Q1151" s="19" t="n"/>
      <c r="R1151" s="19" t="n"/>
      <c r="S1151" s="19" t="n"/>
      <c r="T1151" s="19" t="n"/>
      <c r="U1151" s="19" t="n"/>
      <c r="V1151" s="19" t="n"/>
      <c r="W1151" s="19" t="n"/>
      <c r="X1151" s="37" t="n"/>
      <c r="Y1151" s="143" t="n"/>
      <c r="BI1151" s="144" t="n"/>
      <c r="BJ1151" s="2" t="n"/>
      <c r="BK1151" s="2" t="n"/>
      <c r="BL1151" s="2" t="n"/>
      <c r="BM1151" s="2" t="n"/>
      <c r="BN1151" s="2" t="n"/>
      <c r="BO1151" s="2" t="n"/>
      <c r="BP1151" s="143" t="n"/>
      <c r="BV1151" s="144" t="n"/>
      <c r="DU1151" s="144" t="n"/>
      <c r="DV1151" s="2" t="n"/>
      <c r="DW1151" s="2" t="n"/>
      <c r="DX1151" s="2" t="n"/>
      <c r="DY1151" s="2" t="n"/>
      <c r="DZ1151" s="2" t="n"/>
      <c r="EA1151" s="2" t="n"/>
      <c r="EB1151" s="2" t="n"/>
      <c r="EC1151" s="2" t="n"/>
    </row>
    <row r="1152" ht="6.75" customHeight="1" s="118">
      <c r="A1152" s="2" t="n"/>
      <c r="B1152" s="2" t="n"/>
      <c r="C1152" s="2" t="n"/>
      <c r="D1152" s="2" t="n"/>
      <c r="E1152" s="146" t="n"/>
      <c r="F1152" s="147" t="n"/>
      <c r="G1152" s="147" t="n"/>
      <c r="H1152" s="147" t="n"/>
      <c r="I1152" s="147" t="n"/>
      <c r="J1152" s="147" t="n"/>
      <c r="K1152" s="148" t="n"/>
      <c r="L1152" s="38" t="n"/>
      <c r="M1152" s="20" t="n"/>
      <c r="N1152" s="20" t="n"/>
      <c r="O1152" s="20" t="n"/>
      <c r="P1152" s="20" t="n"/>
      <c r="Q1152" s="20" t="n"/>
      <c r="R1152" s="20" t="n"/>
      <c r="S1152" s="20" t="n"/>
      <c r="T1152" s="20" t="n"/>
      <c r="U1152" s="20" t="n"/>
      <c r="V1152" s="20" t="n"/>
      <c r="W1152" s="20" t="n"/>
      <c r="X1152" s="39" t="n"/>
      <c r="Y1152" s="16" t="n"/>
      <c r="Z1152" s="14" t="n"/>
      <c r="AA1152" s="14" t="n"/>
      <c r="AB1152" s="14" t="n"/>
      <c r="AC1152" s="14" t="n"/>
      <c r="AD1152" s="14" t="n"/>
      <c r="AE1152" s="14" t="n"/>
      <c r="AF1152" s="14" t="n"/>
      <c r="AG1152" s="14" t="n"/>
      <c r="AH1152" s="14" t="n"/>
      <c r="AI1152" s="14" t="n"/>
      <c r="AJ1152" s="14" t="n"/>
      <c r="AK1152" s="14" t="n"/>
      <c r="AL1152" s="14" t="n"/>
      <c r="AM1152" s="14" t="n"/>
      <c r="AN1152" s="14" t="n"/>
      <c r="AO1152" s="14" t="n"/>
      <c r="AP1152" s="14" t="n"/>
      <c r="AQ1152" s="14" t="n"/>
      <c r="AR1152" s="14" t="n"/>
      <c r="AS1152" s="14" t="n"/>
      <c r="AT1152" s="14" t="n"/>
      <c r="AU1152" s="14" t="n"/>
      <c r="AV1152" s="14" t="n"/>
      <c r="AW1152" s="147" t="n"/>
      <c r="AX1152" s="147" t="n"/>
      <c r="AY1152" s="147" t="n"/>
      <c r="AZ1152" s="147" t="n"/>
      <c r="BA1152" s="147" t="n"/>
      <c r="BB1152" s="147" t="n"/>
      <c r="BC1152" s="147" t="n"/>
      <c r="BD1152" s="147" t="n"/>
      <c r="BE1152" s="147" t="n"/>
      <c r="BF1152" s="147" t="n"/>
      <c r="BG1152" s="147" t="n"/>
      <c r="BH1152" s="147" t="n"/>
      <c r="BI1152" s="148" t="n"/>
      <c r="BJ1152" s="2" t="n"/>
      <c r="BK1152" s="2" t="n"/>
      <c r="BL1152" s="2" t="n"/>
      <c r="BM1152" s="2" t="n"/>
      <c r="BN1152" s="2" t="n"/>
      <c r="BO1152" s="2" t="n"/>
      <c r="BP1152" s="143" t="n"/>
      <c r="BV1152" s="144" t="n"/>
      <c r="DU1152" s="144" t="n"/>
      <c r="DV1152" s="2" t="n"/>
      <c r="DW1152" s="2" t="n"/>
      <c r="DX1152" s="2" t="n"/>
      <c r="DY1152" s="2" t="n"/>
      <c r="DZ1152" s="2" t="n"/>
      <c r="EA1152" s="2" t="n"/>
      <c r="EB1152" s="2" t="n"/>
      <c r="EC1152" s="2" t="n"/>
    </row>
    <row r="1153" ht="6.75" customHeight="1" s="118">
      <c r="A1153" s="2" t="n"/>
      <c r="B1153" s="2" t="n"/>
      <c r="C1153" s="2" t="n"/>
      <c r="D1153" s="2" t="n"/>
      <c r="E1153" s="40" t="n"/>
      <c r="F1153" s="40" t="n"/>
      <c r="G1153" s="40" t="n"/>
      <c r="H1153" s="40" t="n"/>
      <c r="I1153" s="40" t="n"/>
      <c r="J1153" s="40" t="n"/>
      <c r="K1153" s="40" t="n"/>
      <c r="L1153" s="18" t="n"/>
      <c r="M1153" s="18" t="n"/>
      <c r="N1153" s="18" t="n"/>
      <c r="O1153" s="18" t="n"/>
      <c r="P1153" s="18" t="n"/>
      <c r="Q1153" s="18" t="n"/>
      <c r="R1153" s="18" t="n"/>
      <c r="S1153" s="76" t="n"/>
      <c r="T1153" s="140" t="n"/>
      <c r="U1153" s="17" t="n"/>
      <c r="V1153" s="17" t="n"/>
      <c r="W1153" s="76" t="n"/>
      <c r="X1153" s="140" t="n"/>
      <c r="Y1153" s="5" t="n"/>
      <c r="Z1153" s="5" t="n"/>
      <c r="AA1153" s="5" t="n"/>
      <c r="AB1153" s="5" t="n"/>
      <c r="AC1153" s="5" t="n"/>
      <c r="AD1153" s="5" t="n"/>
      <c r="AE1153" s="5" t="n"/>
      <c r="AF1153" s="5" t="n"/>
      <c r="AG1153" s="5" t="n"/>
      <c r="AH1153" s="5" t="n"/>
      <c r="AI1153" s="5" t="n"/>
      <c r="AJ1153" s="5" t="n"/>
      <c r="AK1153" s="5" t="n"/>
      <c r="AL1153" s="5" t="n"/>
      <c r="AM1153" s="5" t="n"/>
      <c r="AN1153" s="5" t="n"/>
      <c r="AO1153" s="5" t="n"/>
      <c r="AP1153" s="5" t="n"/>
      <c r="AQ1153" s="5" t="n"/>
      <c r="AR1153" s="5" t="n"/>
      <c r="AS1153" s="5" t="n"/>
      <c r="AT1153" s="5" t="n"/>
      <c r="AU1153" s="5" t="n"/>
      <c r="AV1153" s="5" t="n"/>
      <c r="AW1153" s="5" t="n"/>
      <c r="AX1153" s="5" t="n"/>
      <c r="AY1153" s="5" t="n"/>
      <c r="AZ1153" s="5" t="n"/>
      <c r="BA1153" s="5" t="n"/>
      <c r="BB1153" s="5" t="n"/>
      <c r="BC1153" s="5" t="n"/>
      <c r="BD1153" s="5" t="n"/>
      <c r="BE1153" s="5" t="n"/>
      <c r="BF1153" s="5" t="n"/>
      <c r="BG1153" s="5" t="n"/>
      <c r="BH1153" s="5" t="n"/>
      <c r="BI1153" s="5" t="n"/>
      <c r="BJ1153" s="2" t="n"/>
      <c r="BK1153" s="2" t="n"/>
      <c r="BL1153" s="2" t="n"/>
      <c r="BM1153" s="2" t="n"/>
      <c r="BN1153" s="2" t="n"/>
      <c r="BO1153" s="2" t="n"/>
      <c r="BP1153" s="143" t="n"/>
      <c r="BV1153" s="144" t="n"/>
      <c r="DU1153" s="144" t="n"/>
      <c r="DV1153" s="2" t="n"/>
      <c r="DW1153" s="2" t="n"/>
      <c r="DX1153" s="2" t="n"/>
      <c r="DY1153" s="2" t="n"/>
      <c r="DZ1153" s="2" t="n"/>
      <c r="EA1153" s="2" t="n"/>
      <c r="EB1153" s="2" t="n"/>
      <c r="EC1153" s="2" t="n"/>
    </row>
    <row r="1154" ht="6.75" customHeight="1" s="118">
      <c r="A1154" s="2" t="n"/>
      <c r="B1154" s="2" t="n"/>
      <c r="C1154" s="2" t="n"/>
      <c r="D1154" s="2" t="n"/>
      <c r="E1154" s="41" t="n"/>
      <c r="F1154" s="41" t="n"/>
      <c r="G1154" s="41" t="n"/>
      <c r="H1154" s="41" t="n"/>
      <c r="I1154" s="41" t="n"/>
      <c r="J1154" s="41" t="n"/>
      <c r="K1154" s="41" t="n"/>
      <c r="L1154" s="19" t="n"/>
      <c r="M1154" s="19" t="n"/>
      <c r="N1154" s="19" t="n"/>
      <c r="O1154" s="19" t="n"/>
      <c r="P1154" s="19" t="n"/>
      <c r="Q1154" s="19" t="n"/>
      <c r="R1154" s="19" t="n"/>
      <c r="U1154" s="11" t="n"/>
      <c r="V1154" s="11" t="n"/>
      <c r="Y1154" s="2" t="n"/>
      <c r="Z1154" s="2" t="n"/>
      <c r="AA1154" s="2" t="n"/>
      <c r="AB1154" s="2" t="n"/>
      <c r="AC1154" s="2" t="n"/>
      <c r="AD1154" s="2" t="n"/>
      <c r="AE1154" s="2" t="n"/>
      <c r="AF1154" s="2" t="n"/>
      <c r="AG1154" s="2" t="n"/>
      <c r="AH1154" s="2" t="n"/>
      <c r="AI1154" s="2" t="n"/>
      <c r="AJ1154" s="2" t="n"/>
      <c r="AK1154" s="2" t="n"/>
      <c r="AL1154" s="2" t="n"/>
      <c r="AM1154" s="2" t="n"/>
      <c r="AN1154" s="2" t="n"/>
      <c r="AO1154" s="2" t="n"/>
      <c r="AP1154" s="2" t="n"/>
      <c r="AQ1154" s="2" t="n"/>
      <c r="AR1154" s="2" t="n"/>
      <c r="AS1154" s="2" t="n"/>
      <c r="AT1154" s="2" t="n"/>
      <c r="AU1154" s="2" t="n"/>
      <c r="AV1154" s="2" t="n"/>
      <c r="AW1154" s="2" t="n"/>
      <c r="AX1154" s="2" t="n"/>
      <c r="AY1154" s="2" t="n"/>
      <c r="AZ1154" s="2" t="n"/>
      <c r="BA1154" s="2" t="n"/>
      <c r="BB1154" s="2" t="n"/>
      <c r="BC1154" s="2" t="n"/>
      <c r="BD1154" s="2" t="n"/>
      <c r="BE1154" s="2" t="n"/>
      <c r="BF1154" s="2" t="n"/>
      <c r="BG1154" s="2" t="n"/>
      <c r="BH1154" s="2" t="n"/>
      <c r="BI1154" s="2" t="n"/>
      <c r="BJ1154" s="2" t="n"/>
      <c r="BK1154" s="2" t="n"/>
      <c r="BL1154" s="2" t="n"/>
      <c r="BM1154" s="2" t="n"/>
      <c r="BN1154" s="2" t="n"/>
      <c r="BO1154" s="2" t="n"/>
      <c r="BP1154" s="143" t="n"/>
      <c r="BV1154" s="144" t="n"/>
      <c r="DU1154" s="144" t="n"/>
      <c r="DV1154" s="2" t="n"/>
      <c r="DW1154" s="2" t="n"/>
      <c r="DX1154" s="2" t="n"/>
      <c r="DY1154" s="2" t="n"/>
      <c r="DZ1154" s="2" t="n"/>
      <c r="EA1154" s="2" t="n"/>
      <c r="EB1154" s="2" t="n"/>
      <c r="EC1154" s="2" t="n"/>
    </row>
    <row r="1155" ht="9.75" customHeight="1" s="118">
      <c r="A1155" s="2" t="n"/>
      <c r="B1155" s="2" t="n"/>
      <c r="C1155" s="2" t="n"/>
      <c r="D1155" s="2" t="n"/>
      <c r="E1155" s="42" t="n"/>
      <c r="F1155" s="42" t="n"/>
      <c r="G1155" s="42" t="n"/>
      <c r="H1155" s="42" t="n"/>
      <c r="I1155" s="42" t="n"/>
      <c r="J1155" s="42" t="n"/>
      <c r="K1155" s="42" t="n"/>
      <c r="L1155" s="20" t="n"/>
      <c r="M1155" s="20" t="n"/>
      <c r="N1155" s="20" t="n"/>
      <c r="O1155" s="20" t="n"/>
      <c r="P1155" s="20" t="n"/>
      <c r="Q1155" s="20" t="n"/>
      <c r="R1155" s="20" t="n"/>
      <c r="S1155" s="20" t="n"/>
      <c r="T1155" s="20" t="n"/>
      <c r="U1155" s="20" t="n"/>
      <c r="V1155" s="20" t="n"/>
      <c r="W1155" s="20" t="n"/>
      <c r="X1155" s="20" t="n"/>
      <c r="Y1155" s="14" t="n"/>
      <c r="Z1155" s="14" t="n"/>
      <c r="AA1155" s="14" t="n"/>
      <c r="AB1155" s="14" t="n"/>
      <c r="AC1155" s="14" t="n"/>
      <c r="AD1155" s="14" t="n"/>
      <c r="AE1155" s="14" t="n"/>
      <c r="AF1155" s="14" t="n"/>
      <c r="AG1155" s="14" t="n"/>
      <c r="AH1155" s="14" t="n"/>
      <c r="AI1155" s="14" t="n"/>
      <c r="AJ1155" s="14" t="n"/>
      <c r="AK1155" s="14" t="n"/>
      <c r="AL1155" s="14" t="n"/>
      <c r="AM1155" s="14" t="n"/>
      <c r="AN1155" s="14" t="n"/>
      <c r="AO1155" s="14" t="n"/>
      <c r="AP1155" s="14" t="n"/>
      <c r="AQ1155" s="14" t="n"/>
      <c r="AR1155" s="14" t="n"/>
      <c r="AS1155" s="14" t="n"/>
      <c r="AT1155" s="14" t="n"/>
      <c r="AU1155" s="14" t="n"/>
      <c r="AV1155" s="14" t="n"/>
      <c r="AW1155" s="14" t="n"/>
      <c r="AX1155" s="14" t="n"/>
      <c r="AY1155" s="14" t="n"/>
      <c r="AZ1155" s="14" t="n"/>
      <c r="BA1155" s="14" t="n"/>
      <c r="BB1155" s="14" t="n"/>
      <c r="BC1155" s="14" t="n"/>
      <c r="BD1155" s="14" t="n"/>
      <c r="BE1155" s="14" t="n"/>
      <c r="BF1155" s="14" t="n"/>
      <c r="BG1155" s="14" t="n"/>
      <c r="BH1155" s="14" t="n"/>
      <c r="BI1155" s="14" t="n"/>
      <c r="BJ1155" s="2" t="n"/>
      <c r="BK1155" s="2" t="n"/>
      <c r="BL1155" s="2" t="n"/>
      <c r="BM1155" s="2" t="n"/>
      <c r="BN1155" s="2" t="n"/>
      <c r="BO1155" s="2" t="n"/>
      <c r="BP1155" s="143" t="n"/>
      <c r="BV1155" s="144" t="n"/>
      <c r="DU1155" s="144" t="n"/>
      <c r="DV1155" s="2" t="n"/>
      <c r="DW1155" s="2" t="n"/>
      <c r="DX1155" s="2" t="n"/>
      <c r="DY1155" s="2" t="n"/>
      <c r="DZ1155" s="2" t="n"/>
      <c r="EA1155" s="2" t="n"/>
      <c r="EB1155" s="2" t="n"/>
      <c r="EC1155" s="2" t="n"/>
    </row>
    <row r="1156" ht="6.75" customHeight="1" s="118">
      <c r="A1156" s="2" t="n"/>
      <c r="B1156" s="2" t="n"/>
      <c r="C1156" s="2" t="n"/>
      <c r="D1156" s="2" t="n"/>
      <c r="E1156" s="180" t="inlineStr">
        <is>
          <t>職　歴</t>
        </is>
      </c>
      <c r="K1156" s="144" t="n"/>
      <c r="L1156" s="54" t="inlineStr">
        <is>
          <t>平成</t>
        </is>
      </c>
      <c r="M1156" s="140" t="n"/>
      <c r="N1156" s="140" t="n"/>
      <c r="O1156" s="140" t="n"/>
      <c r="P1156" s="19" t="n"/>
      <c r="Q1156" s="19" t="n"/>
      <c r="R1156" s="19" t="n"/>
      <c r="S1156" s="19" t="n"/>
      <c r="T1156" s="19" t="n"/>
      <c r="U1156" s="19" t="n"/>
      <c r="V1156" s="19" t="n"/>
      <c r="W1156" s="19" t="n"/>
      <c r="X1156" s="37" t="n"/>
      <c r="Y1156" s="171">
        <f>計算!$AD$15</f>
        <v/>
      </c>
      <c r="BI1156" s="144" t="n"/>
      <c r="BJ1156" s="2" t="n"/>
      <c r="BK1156" s="2" t="n"/>
      <c r="BL1156" s="2" t="n"/>
      <c r="BM1156" s="2" t="n"/>
      <c r="BN1156" s="2" t="n"/>
      <c r="BO1156" s="2" t="n"/>
      <c r="BP1156" s="143" t="n"/>
      <c r="BV1156" s="144" t="n"/>
      <c r="DU1156" s="144" t="n"/>
      <c r="DV1156" s="2" t="n"/>
      <c r="DW1156" s="2" t="n"/>
      <c r="DX1156" s="2" t="n"/>
      <c r="DY1156" s="2" t="n"/>
      <c r="DZ1156" s="2" t="n"/>
      <c r="EA1156" s="2" t="n"/>
      <c r="EB1156" s="2" t="n"/>
      <c r="EC1156" s="2" t="n"/>
    </row>
    <row r="1157" ht="6.75" customHeight="1" s="118">
      <c r="A1157" s="2" t="n"/>
      <c r="B1157" s="2" t="n"/>
      <c r="C1157" s="2" t="n"/>
      <c r="D1157" s="2" t="n"/>
      <c r="E1157" s="143" t="n"/>
      <c r="K1157" s="144" t="n"/>
      <c r="L1157" s="143" t="n"/>
      <c r="P1157" s="19" t="n"/>
      <c r="Q1157" s="19" t="n"/>
      <c r="R1157" s="19" t="n"/>
      <c r="S1157" s="19" t="n"/>
      <c r="T1157" s="19" t="n"/>
      <c r="U1157" s="19" t="n"/>
      <c r="V1157" s="19" t="n"/>
      <c r="W1157" s="19" t="n"/>
      <c r="X1157" s="37" t="n"/>
      <c r="Y1157" s="143" t="n"/>
      <c r="BI1157" s="144" t="n"/>
      <c r="BJ1157" s="2" t="n"/>
      <c r="BK1157" s="2" t="n"/>
      <c r="BL1157" s="2" t="n"/>
      <c r="BM1157" s="2" t="n"/>
      <c r="BN1157" s="2" t="n"/>
      <c r="BO1157" s="2" t="n"/>
      <c r="BP1157" s="143" t="n"/>
      <c r="BV1157" s="144" t="n"/>
      <c r="DU1157" s="144" t="n"/>
      <c r="DV1157" s="2" t="n"/>
      <c r="DW1157" s="2" t="n"/>
      <c r="DX1157" s="2" t="n"/>
      <c r="DY1157" s="2" t="n"/>
      <c r="DZ1157" s="2" t="n"/>
      <c r="EA1157" s="2" t="n"/>
      <c r="EB1157" s="2" t="n"/>
      <c r="EC1157" s="2" t="n"/>
    </row>
    <row r="1158" ht="6.75" customHeight="1" s="118">
      <c r="A1158" s="2" t="n"/>
      <c r="B1158" s="2" t="n"/>
      <c r="C1158" s="2" t="n"/>
      <c r="D1158" s="2" t="n"/>
      <c r="E1158" s="143" t="n"/>
      <c r="K1158" s="144" t="n"/>
      <c r="L1158" s="143" t="n"/>
      <c r="P1158" s="179">
        <f>計算!$AB$15</f>
        <v/>
      </c>
      <c r="S1158" s="52" t="inlineStr">
        <is>
          <t>年</t>
        </is>
      </c>
      <c r="U1158" s="179">
        <f>計算!$AC$15</f>
        <v/>
      </c>
      <c r="W1158" s="53" t="inlineStr">
        <is>
          <t>月</t>
        </is>
      </c>
      <c r="X1158" s="144" t="n"/>
      <c r="Y1158" s="143" t="n"/>
      <c r="BI1158" s="144" t="n"/>
      <c r="BJ1158" s="2" t="n"/>
      <c r="BK1158" s="2" t="n"/>
      <c r="BL1158" s="2" t="n"/>
      <c r="BM1158" s="2" t="n"/>
      <c r="BN1158" s="2" t="n"/>
      <c r="BO1158" s="2" t="n"/>
      <c r="BP1158" s="143" t="n"/>
      <c r="BV1158" s="144" t="n"/>
      <c r="DU1158" s="144" t="n"/>
      <c r="DV1158" s="2" t="n"/>
      <c r="DW1158" s="2" t="n"/>
      <c r="DX1158" s="2" t="n"/>
      <c r="DY1158" s="2" t="n"/>
      <c r="DZ1158" s="2" t="n"/>
      <c r="EA1158" s="2" t="n"/>
      <c r="EB1158" s="2" t="n"/>
      <c r="EC1158" s="2" t="n"/>
    </row>
    <row r="1159" ht="6.75" customHeight="1" s="118">
      <c r="A1159" s="2" t="n"/>
      <c r="B1159" s="2" t="n"/>
      <c r="C1159" s="2" t="n"/>
      <c r="D1159" s="2" t="n"/>
      <c r="E1159" s="143" t="n"/>
      <c r="K1159" s="144" t="n"/>
      <c r="L1159" s="49" t="inlineStr">
        <is>
          <t>令和</t>
        </is>
      </c>
      <c r="X1159" s="144" t="n"/>
      <c r="Y1159" s="143" t="n"/>
      <c r="BI1159" s="144" t="n"/>
      <c r="BJ1159" s="2" t="n"/>
      <c r="BK1159" s="2" t="n"/>
      <c r="BL1159" s="2" t="n"/>
      <c r="BM1159" s="2" t="n"/>
      <c r="BN1159" s="2" t="n"/>
      <c r="BO1159" s="2" t="n"/>
      <c r="BP1159" s="143" t="n"/>
      <c r="BV1159" s="144" t="n"/>
      <c r="DU1159" s="144" t="n"/>
      <c r="DV1159" s="2" t="n"/>
      <c r="DW1159" s="2" t="n"/>
      <c r="DX1159" s="2" t="n"/>
      <c r="DY1159" s="2" t="n"/>
      <c r="DZ1159" s="2" t="n"/>
      <c r="EA1159" s="2" t="n"/>
      <c r="EB1159" s="2" t="n"/>
      <c r="EC1159" s="2" t="n"/>
    </row>
    <row r="1160" ht="6.75" customHeight="1" s="118">
      <c r="A1160" s="2" t="n"/>
      <c r="B1160" s="2" t="n"/>
      <c r="C1160" s="2" t="n"/>
      <c r="D1160" s="2" t="n"/>
      <c r="E1160" s="143" t="n"/>
      <c r="K1160" s="144" t="n"/>
      <c r="L1160" s="143" t="n"/>
      <c r="P1160" s="19" t="n"/>
      <c r="Q1160" s="19" t="n"/>
      <c r="R1160" s="19" t="n"/>
      <c r="S1160" s="19" t="n"/>
      <c r="T1160" s="19" t="n"/>
      <c r="U1160" s="19" t="n"/>
      <c r="V1160" s="19" t="n"/>
      <c r="W1160" s="19" t="n"/>
      <c r="X1160" s="37" t="n"/>
      <c r="Y1160" s="143" t="n"/>
      <c r="BI1160" s="144" t="n"/>
      <c r="BJ1160" s="2" t="n"/>
      <c r="BK1160" s="2" t="n"/>
      <c r="BL1160" s="2" t="n"/>
      <c r="BM1160" s="2" t="n"/>
      <c r="BN1160" s="2" t="n"/>
      <c r="BO1160" s="2" t="n"/>
      <c r="BP1160" s="143" t="n"/>
      <c r="BV1160" s="144" t="n"/>
      <c r="DU1160" s="144" t="n"/>
      <c r="DV1160" s="2" t="n"/>
      <c r="DW1160" s="2" t="n"/>
      <c r="DX1160" s="2" t="n"/>
      <c r="DY1160" s="2" t="n"/>
      <c r="DZ1160" s="2" t="n"/>
      <c r="EA1160" s="2" t="n"/>
      <c r="EB1160" s="2" t="n"/>
      <c r="EC1160" s="2" t="n"/>
    </row>
    <row r="1161" ht="5.25" customHeight="1" s="118">
      <c r="A1161" s="2" t="n"/>
      <c r="B1161" s="2" t="n"/>
      <c r="C1161" s="2" t="n"/>
      <c r="D1161" s="2" t="n"/>
      <c r="E1161" s="143" t="n"/>
      <c r="K1161" s="144" t="n"/>
      <c r="L1161" s="146" t="n"/>
      <c r="M1161" s="147" t="n"/>
      <c r="N1161" s="147" t="n"/>
      <c r="O1161" s="147" t="n"/>
      <c r="P1161" s="20" t="n"/>
      <c r="Q1161" s="20" t="n"/>
      <c r="R1161" s="20" t="n"/>
      <c r="S1161" s="20" t="n"/>
      <c r="T1161" s="20" t="n"/>
      <c r="U1161" s="20" t="n"/>
      <c r="V1161" s="20" t="n"/>
      <c r="W1161" s="20" t="n"/>
      <c r="X1161" s="39" t="n"/>
      <c r="Y1161" s="146" t="n"/>
      <c r="Z1161" s="147" t="n"/>
      <c r="AA1161" s="147" t="n"/>
      <c r="AB1161" s="147" t="n"/>
      <c r="AC1161" s="147" t="n"/>
      <c r="AD1161" s="147" t="n"/>
      <c r="AE1161" s="147" t="n"/>
      <c r="AF1161" s="147" t="n"/>
      <c r="AG1161" s="147" t="n"/>
      <c r="AH1161" s="147" t="n"/>
      <c r="AI1161" s="147" t="n"/>
      <c r="AJ1161" s="147" t="n"/>
      <c r="AK1161" s="147" t="n"/>
      <c r="AL1161" s="147" t="n"/>
      <c r="AM1161" s="147" t="n"/>
      <c r="AN1161" s="147" t="n"/>
      <c r="AO1161" s="147" t="n"/>
      <c r="AP1161" s="147" t="n"/>
      <c r="AQ1161" s="147" t="n"/>
      <c r="AR1161" s="147" t="n"/>
      <c r="AS1161" s="147" t="n"/>
      <c r="AT1161" s="147" t="n"/>
      <c r="AU1161" s="147" t="n"/>
      <c r="AV1161" s="147" t="n"/>
      <c r="AW1161" s="147" t="n"/>
      <c r="AX1161" s="147" t="n"/>
      <c r="AY1161" s="147" t="n"/>
      <c r="AZ1161" s="147" t="n"/>
      <c r="BA1161" s="147" t="n"/>
      <c r="BB1161" s="147" t="n"/>
      <c r="BC1161" s="147" t="n"/>
      <c r="BD1161" s="147" t="n"/>
      <c r="BE1161" s="147" t="n"/>
      <c r="BF1161" s="147" t="n"/>
      <c r="BG1161" s="147" t="n"/>
      <c r="BH1161" s="147" t="n"/>
      <c r="BI1161" s="148" t="n"/>
      <c r="BJ1161" s="2" t="n"/>
      <c r="BK1161" s="2" t="n"/>
      <c r="BL1161" s="2" t="n"/>
      <c r="BM1161" s="2" t="n"/>
      <c r="BN1161" s="2" t="n"/>
      <c r="BO1161" s="2" t="n"/>
      <c r="BP1161" s="143" t="n"/>
      <c r="BV1161" s="144" t="n"/>
      <c r="DU1161" s="144" t="n"/>
      <c r="DV1161" s="2" t="n"/>
      <c r="DW1161" s="2" t="n"/>
      <c r="DX1161" s="2" t="n"/>
      <c r="DY1161" s="2" t="n"/>
      <c r="DZ1161" s="2" t="n"/>
      <c r="EA1161" s="2" t="n"/>
      <c r="EB1161" s="2" t="n"/>
      <c r="EC1161" s="2" t="n"/>
    </row>
    <row r="1162" ht="6.75" customHeight="1" s="118">
      <c r="A1162" s="2" t="n"/>
      <c r="B1162" s="2" t="n"/>
      <c r="C1162" s="2" t="n"/>
      <c r="D1162" s="2" t="n"/>
      <c r="E1162" s="143" t="n"/>
      <c r="K1162" s="144" t="n"/>
      <c r="L1162" s="54" t="inlineStr">
        <is>
          <t>平成</t>
        </is>
      </c>
      <c r="M1162" s="140" t="n"/>
      <c r="N1162" s="140" t="n"/>
      <c r="O1162" s="140" t="n"/>
      <c r="P1162" s="18" t="n"/>
      <c r="Q1162" s="18" t="n"/>
      <c r="R1162" s="18" t="n"/>
      <c r="S1162" s="18" t="n"/>
      <c r="T1162" s="18" t="n"/>
      <c r="U1162" s="18" t="n"/>
      <c r="V1162" s="18" t="n"/>
      <c r="W1162" s="18" t="n"/>
      <c r="X1162" s="35" t="n"/>
      <c r="Y1162" s="171">
        <f>計算!$AG$15</f>
        <v/>
      </c>
      <c r="BI1162" s="144" t="n"/>
      <c r="BJ1162" s="2" t="n"/>
      <c r="BK1162" s="2" t="n"/>
      <c r="BL1162" s="2" t="n"/>
      <c r="BM1162" s="2" t="n"/>
      <c r="BN1162" s="2" t="n"/>
      <c r="BO1162" s="2" t="n"/>
      <c r="BP1162" s="143" t="n"/>
      <c r="BV1162" s="144" t="n"/>
      <c r="DU1162" s="144" t="n"/>
      <c r="DV1162" s="2" t="n"/>
      <c r="DW1162" s="2" t="n"/>
      <c r="DX1162" s="2" t="n"/>
      <c r="DY1162" s="2" t="n"/>
      <c r="DZ1162" s="2" t="n"/>
      <c r="EA1162" s="2" t="n"/>
      <c r="EB1162" s="2" t="n"/>
      <c r="EC1162" s="2" t="n"/>
    </row>
    <row r="1163" ht="6.75" customHeight="1" s="118">
      <c r="A1163" s="2" t="n"/>
      <c r="B1163" s="2" t="n"/>
      <c r="C1163" s="2" t="n"/>
      <c r="D1163" s="2" t="n"/>
      <c r="E1163" s="143" t="n"/>
      <c r="K1163" s="144" t="n"/>
      <c r="L1163" s="143" t="n"/>
      <c r="P1163" s="19" t="n"/>
      <c r="Q1163" s="19" t="n"/>
      <c r="R1163" s="19" t="n"/>
      <c r="S1163" s="19" t="n"/>
      <c r="T1163" s="19" t="n"/>
      <c r="U1163" s="19" t="n"/>
      <c r="V1163" s="19" t="n"/>
      <c r="W1163" s="19" t="n"/>
      <c r="X1163" s="37" t="n"/>
      <c r="Y1163" s="143" t="n"/>
      <c r="BI1163" s="144" t="n"/>
      <c r="BJ1163" s="2" t="n"/>
      <c r="BK1163" s="2" t="n"/>
      <c r="BL1163" s="2" t="n"/>
      <c r="BM1163" s="2" t="n"/>
      <c r="BN1163" s="2" t="n"/>
      <c r="BO1163" s="2" t="n"/>
      <c r="BP1163" s="143" t="n"/>
      <c r="BV1163" s="144" t="n"/>
      <c r="DU1163" s="144" t="n"/>
      <c r="DV1163" s="2" t="n"/>
      <c r="DW1163" s="2" t="n"/>
      <c r="DX1163" s="2" t="n"/>
      <c r="DY1163" s="2" t="n"/>
      <c r="DZ1163" s="2" t="n"/>
      <c r="EA1163" s="2" t="n"/>
      <c r="EB1163" s="2" t="n"/>
      <c r="EC1163" s="2" t="n"/>
    </row>
    <row r="1164" ht="6.75" customHeight="1" s="118">
      <c r="A1164" s="2" t="n"/>
      <c r="B1164" s="2" t="n"/>
      <c r="C1164" s="2" t="n"/>
      <c r="D1164" s="2" t="n"/>
      <c r="E1164" s="143" t="n"/>
      <c r="K1164" s="144" t="n"/>
      <c r="L1164" s="143" t="n"/>
      <c r="P1164" s="179">
        <f>計算!$AE$15</f>
        <v/>
      </c>
      <c r="S1164" s="52" t="inlineStr">
        <is>
          <t>年</t>
        </is>
      </c>
      <c r="U1164" s="179">
        <f>計算!$AF$15</f>
        <v/>
      </c>
      <c r="W1164" s="53" t="inlineStr">
        <is>
          <t>月</t>
        </is>
      </c>
      <c r="X1164" s="144" t="n"/>
      <c r="Y1164" s="143" t="n"/>
      <c r="BI1164" s="144" t="n"/>
      <c r="BJ1164" s="2" t="n"/>
      <c r="BK1164" s="2" t="n"/>
      <c r="BL1164" s="2" t="n"/>
      <c r="BM1164" s="2" t="n"/>
      <c r="BN1164" s="2" t="n"/>
      <c r="BO1164" s="2" t="n"/>
      <c r="BP1164" s="143" t="n"/>
      <c r="BV1164" s="144" t="n"/>
      <c r="DU1164" s="144" t="n"/>
      <c r="DV1164" s="2" t="n"/>
      <c r="DW1164" s="2" t="n"/>
      <c r="DX1164" s="2" t="n"/>
      <c r="DY1164" s="2" t="n"/>
      <c r="DZ1164" s="2" t="n"/>
      <c r="EA1164" s="2" t="n"/>
      <c r="EB1164" s="2" t="n"/>
      <c r="EC1164" s="2" t="n"/>
    </row>
    <row r="1165" ht="6.75" customHeight="1" s="118">
      <c r="A1165" s="2" t="n"/>
      <c r="B1165" s="2" t="n"/>
      <c r="C1165" s="2" t="n"/>
      <c r="D1165" s="2" t="n"/>
      <c r="E1165" s="143" t="n"/>
      <c r="K1165" s="144" t="n"/>
      <c r="L1165" s="49" t="inlineStr">
        <is>
          <t>令和</t>
        </is>
      </c>
      <c r="X1165" s="144" t="n"/>
      <c r="Y1165" s="143" t="n"/>
      <c r="BI1165" s="144" t="n"/>
      <c r="BJ1165" s="2" t="n"/>
      <c r="BK1165" s="2" t="n"/>
      <c r="BL1165" s="2" t="n"/>
      <c r="BM1165" s="2" t="n"/>
      <c r="BN1165" s="2" t="n"/>
      <c r="BO1165" s="2" t="n"/>
      <c r="BP1165" s="143" t="n"/>
      <c r="BV1165" s="144" t="n"/>
      <c r="DU1165" s="144" t="n"/>
      <c r="DV1165" s="2" t="n"/>
      <c r="DW1165" s="2" t="n"/>
      <c r="DX1165" s="2" t="n"/>
      <c r="DY1165" s="2" t="n"/>
      <c r="DZ1165" s="2" t="n"/>
      <c r="EA1165" s="2" t="n"/>
      <c r="EB1165" s="2" t="n"/>
      <c r="EC1165" s="2" t="n"/>
    </row>
    <row r="1166" ht="6.75" customHeight="1" s="118">
      <c r="A1166" s="2" t="n"/>
      <c r="B1166" s="2" t="n"/>
      <c r="C1166" s="2" t="n"/>
      <c r="D1166" s="2" t="n"/>
      <c r="E1166" s="143" t="n"/>
      <c r="K1166" s="144" t="n"/>
      <c r="L1166" s="143" t="n"/>
      <c r="P1166" s="19" t="n"/>
      <c r="Q1166" s="19" t="n"/>
      <c r="R1166" s="19" t="n"/>
      <c r="S1166" s="19" t="n"/>
      <c r="T1166" s="19" t="n"/>
      <c r="U1166" s="19" t="n"/>
      <c r="V1166" s="19" t="n"/>
      <c r="W1166" s="19" t="n"/>
      <c r="X1166" s="37" t="n"/>
      <c r="Y1166" s="143" t="n"/>
      <c r="BI1166" s="144" t="n"/>
      <c r="BJ1166" s="2" t="n"/>
      <c r="BK1166" s="2" t="n"/>
      <c r="BL1166" s="2" t="n"/>
      <c r="BM1166" s="2" t="n"/>
      <c r="BN1166" s="2" t="n"/>
      <c r="BO1166" s="2" t="n"/>
      <c r="BP1166" s="143" t="n"/>
      <c r="BU1166" s="43" t="n"/>
      <c r="BV1166" s="44" t="n"/>
      <c r="DU1166" s="144" t="n"/>
      <c r="DV1166" s="2" t="n"/>
      <c r="DW1166" s="2" t="n"/>
      <c r="DX1166" s="2" t="n"/>
      <c r="DY1166" s="2" t="n"/>
      <c r="DZ1166" s="2" t="n"/>
      <c r="EA1166" s="2" t="n"/>
      <c r="EB1166" s="2" t="n"/>
      <c r="EC1166" s="2" t="n"/>
    </row>
    <row r="1167" ht="4.5" customHeight="1" s="118">
      <c r="A1167" s="2" t="n"/>
      <c r="B1167" s="2" t="n"/>
      <c r="C1167" s="2" t="n"/>
      <c r="D1167" s="2" t="n"/>
      <c r="E1167" s="143" t="n"/>
      <c r="K1167" s="144" t="n"/>
      <c r="L1167" s="146" t="n"/>
      <c r="M1167" s="147" t="n"/>
      <c r="N1167" s="147" t="n"/>
      <c r="O1167" s="147" t="n"/>
      <c r="P1167" s="20" t="n"/>
      <c r="Q1167" s="20" t="n"/>
      <c r="R1167" s="20" t="n"/>
      <c r="S1167" s="20" t="n"/>
      <c r="T1167" s="20" t="n"/>
      <c r="U1167" s="20" t="n"/>
      <c r="V1167" s="20" t="n"/>
      <c r="W1167" s="20" t="n"/>
      <c r="X1167" s="39" t="n"/>
      <c r="Y1167" s="146" t="n"/>
      <c r="Z1167" s="147" t="n"/>
      <c r="AA1167" s="147" t="n"/>
      <c r="AB1167" s="147" t="n"/>
      <c r="AC1167" s="147" t="n"/>
      <c r="AD1167" s="147" t="n"/>
      <c r="AE1167" s="147" t="n"/>
      <c r="AF1167" s="147" t="n"/>
      <c r="AG1167" s="147" t="n"/>
      <c r="AH1167" s="147" t="n"/>
      <c r="AI1167" s="147" t="n"/>
      <c r="AJ1167" s="147" t="n"/>
      <c r="AK1167" s="147" t="n"/>
      <c r="AL1167" s="147" t="n"/>
      <c r="AM1167" s="147" t="n"/>
      <c r="AN1167" s="147" t="n"/>
      <c r="AO1167" s="147" t="n"/>
      <c r="AP1167" s="147" t="n"/>
      <c r="AQ1167" s="147" t="n"/>
      <c r="AR1167" s="147" t="n"/>
      <c r="AS1167" s="147" t="n"/>
      <c r="AT1167" s="147" t="n"/>
      <c r="AU1167" s="147" t="n"/>
      <c r="AV1167" s="147" t="n"/>
      <c r="AW1167" s="147" t="n"/>
      <c r="AX1167" s="147" t="n"/>
      <c r="AY1167" s="147" t="n"/>
      <c r="AZ1167" s="147" t="n"/>
      <c r="BA1167" s="147" t="n"/>
      <c r="BB1167" s="147" t="n"/>
      <c r="BC1167" s="147" t="n"/>
      <c r="BD1167" s="147" t="n"/>
      <c r="BE1167" s="147" t="n"/>
      <c r="BF1167" s="147" t="n"/>
      <c r="BG1167" s="147" t="n"/>
      <c r="BH1167" s="147" t="n"/>
      <c r="BI1167" s="148" t="n"/>
      <c r="BJ1167" s="2" t="n"/>
      <c r="BK1167" s="2" t="n"/>
      <c r="BL1167" s="2" t="n"/>
      <c r="BM1167" s="2" t="n"/>
      <c r="BN1167" s="2" t="n"/>
      <c r="BO1167" s="2" t="n"/>
      <c r="BP1167" s="146" t="n"/>
      <c r="BQ1167" s="147" t="n"/>
      <c r="BR1167" s="147" t="n"/>
      <c r="BS1167" s="147" t="n"/>
      <c r="BT1167" s="147" t="n"/>
      <c r="BU1167" s="42" t="n"/>
      <c r="BV1167" s="45" t="n"/>
      <c r="BW1167" s="147" t="n"/>
      <c r="BX1167" s="147" t="n"/>
      <c r="BY1167" s="147" t="n"/>
      <c r="BZ1167" s="147" t="n"/>
      <c r="CA1167" s="147" t="n"/>
      <c r="CB1167" s="147" t="n"/>
      <c r="CC1167" s="147" t="n"/>
      <c r="CD1167" s="147" t="n"/>
      <c r="CE1167" s="147" t="n"/>
      <c r="CF1167" s="147" t="n"/>
      <c r="CG1167" s="147" t="n"/>
      <c r="CH1167" s="147" t="n"/>
      <c r="CI1167" s="147" t="n"/>
      <c r="CJ1167" s="147" t="n"/>
      <c r="CK1167" s="147" t="n"/>
      <c r="CL1167" s="147" t="n"/>
      <c r="CM1167" s="147" t="n"/>
      <c r="CN1167" s="147" t="n"/>
      <c r="CO1167" s="147" t="n"/>
      <c r="CP1167" s="147" t="n"/>
      <c r="CQ1167" s="147" t="n"/>
      <c r="CR1167" s="147" t="n"/>
      <c r="CS1167" s="147" t="n"/>
      <c r="CT1167" s="147" t="n"/>
      <c r="CU1167" s="147" t="n"/>
      <c r="CV1167" s="147" t="n"/>
      <c r="CW1167" s="147" t="n"/>
      <c r="CX1167" s="147" t="n"/>
      <c r="CY1167" s="147" t="n"/>
      <c r="CZ1167" s="147" t="n"/>
      <c r="DA1167" s="147" t="n"/>
      <c r="DB1167" s="147" t="n"/>
      <c r="DC1167" s="147" t="n"/>
      <c r="DD1167" s="147" t="n"/>
      <c r="DE1167" s="147" t="n"/>
      <c r="DF1167" s="147" t="n"/>
      <c r="DG1167" s="147" t="n"/>
      <c r="DH1167" s="147" t="n"/>
      <c r="DI1167" s="147" t="n"/>
      <c r="DJ1167" s="147" t="n"/>
      <c r="DK1167" s="147" t="n"/>
      <c r="DL1167" s="147" t="n"/>
      <c r="DM1167" s="147" t="n"/>
      <c r="DN1167" s="147" t="n"/>
      <c r="DO1167" s="147" t="n"/>
      <c r="DP1167" s="147" t="n"/>
      <c r="DQ1167" s="147" t="n"/>
      <c r="DR1167" s="147" t="n"/>
      <c r="DS1167" s="147" t="n"/>
      <c r="DT1167" s="147" t="n"/>
      <c r="DU1167" s="148" t="n"/>
      <c r="DV1167" s="2" t="n"/>
      <c r="DW1167" s="2" t="n"/>
      <c r="DX1167" s="2" t="n"/>
      <c r="DY1167" s="2" t="n"/>
      <c r="DZ1167" s="2" t="n"/>
      <c r="EA1167" s="2" t="n"/>
      <c r="EB1167" s="2" t="n"/>
      <c r="EC1167" s="2" t="n"/>
    </row>
    <row r="1168" ht="6.75" customHeight="1" s="118">
      <c r="A1168" s="2" t="n"/>
      <c r="B1168" s="2" t="n"/>
      <c r="C1168" s="2" t="n"/>
      <c r="D1168" s="2" t="n"/>
      <c r="E1168" s="143" t="n"/>
      <c r="K1168" s="144" t="n"/>
      <c r="L1168" s="54" t="inlineStr">
        <is>
          <t>平成</t>
        </is>
      </c>
      <c r="M1168" s="140" t="n"/>
      <c r="N1168" s="140" t="n"/>
      <c r="O1168" s="140" t="n"/>
      <c r="P1168" s="18" t="n"/>
      <c r="Q1168" s="18" t="n"/>
      <c r="R1168" s="18" t="n"/>
      <c r="S1168" s="18" t="n"/>
      <c r="T1168" s="18" t="n"/>
      <c r="U1168" s="18" t="n"/>
      <c r="V1168" s="18" t="n"/>
      <c r="W1168" s="18" t="n"/>
      <c r="X1168" s="35" t="n"/>
      <c r="Y1168" s="7" t="n"/>
      <c r="Z1168" s="2" t="n"/>
      <c r="AA1168" s="2" t="n"/>
      <c r="AB1168" s="2" t="n"/>
      <c r="AC1168" s="2" t="n"/>
      <c r="AD1168" s="2" t="n"/>
      <c r="AE1168" s="2" t="n"/>
      <c r="AF1168" s="2" t="n"/>
      <c r="AG1168" s="2" t="n"/>
      <c r="AH1168" s="2" t="n"/>
      <c r="AI1168" s="2" t="n"/>
      <c r="AJ1168" s="2" t="n"/>
      <c r="AK1168" s="2" t="n"/>
      <c r="AL1168" s="2" t="n"/>
      <c r="AM1168" s="2" t="n"/>
      <c r="AN1168" s="2" t="n"/>
      <c r="AO1168" s="2" t="n"/>
      <c r="AP1168" s="2" t="n"/>
      <c r="AQ1168" s="2" t="n"/>
      <c r="AR1168" s="2" t="n"/>
      <c r="AS1168" s="2" t="n"/>
      <c r="AT1168" s="2" t="n"/>
      <c r="AU1168" s="2" t="n"/>
      <c r="AV1168" s="2" t="n"/>
      <c r="AW1168" s="2" t="n"/>
      <c r="AX1168" s="2" t="n"/>
      <c r="AY1168" s="2" t="n"/>
      <c r="AZ1168" s="2" t="n"/>
      <c r="BA1168" s="2" t="n"/>
      <c r="BB1168" s="2" t="n"/>
      <c r="BC1168" s="2" t="n"/>
      <c r="BD1168" s="2" t="n"/>
      <c r="BE1168" s="2" t="n"/>
      <c r="BF1168" s="2" t="n"/>
      <c r="BG1168" s="2" t="n"/>
      <c r="BH1168" s="2" t="n"/>
      <c r="BI1168" s="6" t="n"/>
      <c r="BJ1168" s="2" t="n"/>
      <c r="BK1168" s="2" t="n"/>
      <c r="BL1168" s="2" t="n"/>
      <c r="BM1168" s="2" t="n"/>
      <c r="BN1168" s="2" t="n"/>
      <c r="BO1168" s="2" t="n"/>
      <c r="BP1168" s="139" t="inlineStr">
        <is>
          <t>備　考</t>
        </is>
      </c>
      <c r="BQ1168" s="140" t="n"/>
      <c r="BR1168" s="140" t="n"/>
      <c r="BS1168" s="140" t="n"/>
      <c r="BT1168" s="140" t="n"/>
      <c r="BU1168" s="140" t="n"/>
      <c r="BV1168" s="141" t="n"/>
      <c r="BW1168" s="176">
        <f>計算!$AA$15</f>
        <v/>
      </c>
      <c r="BX1168" s="140" t="n"/>
      <c r="BY1168" s="140" t="n"/>
      <c r="BZ1168" s="140" t="n"/>
      <c r="CA1168" s="140" t="n"/>
      <c r="CB1168" s="140" t="n"/>
      <c r="CC1168" s="140" t="n"/>
      <c r="CD1168" s="140" t="n"/>
      <c r="CE1168" s="140" t="n"/>
      <c r="CF1168" s="140" t="n"/>
      <c r="CG1168" s="140" t="n"/>
      <c r="CH1168" s="140" t="n"/>
      <c r="CI1168" s="140" t="n"/>
      <c r="CJ1168" s="140" t="n"/>
      <c r="CK1168" s="140" t="n"/>
      <c r="CL1168" s="140" t="n"/>
      <c r="CM1168" s="140" t="n"/>
      <c r="CN1168" s="140" t="n"/>
      <c r="CO1168" s="140" t="n"/>
      <c r="CP1168" s="140" t="n"/>
      <c r="CQ1168" s="140" t="n"/>
      <c r="CR1168" s="140" t="n"/>
      <c r="CS1168" s="140" t="n"/>
      <c r="CT1168" s="140" t="n"/>
      <c r="CU1168" s="140" t="n"/>
      <c r="CV1168" s="140" t="n"/>
      <c r="CW1168" s="140" t="n"/>
      <c r="CX1168" s="140" t="n"/>
      <c r="CY1168" s="140" t="n"/>
      <c r="CZ1168" s="140" t="n"/>
      <c r="DA1168" s="140" t="n"/>
      <c r="DB1168" s="140" t="n"/>
      <c r="DC1168" s="140" t="n"/>
      <c r="DD1168" s="140" t="n"/>
      <c r="DE1168" s="140" t="n"/>
      <c r="DF1168" s="140" t="n"/>
      <c r="DG1168" s="140" t="n"/>
      <c r="DH1168" s="140" t="n"/>
      <c r="DI1168" s="140" t="n"/>
      <c r="DJ1168" s="140" t="n"/>
      <c r="DK1168" s="140" t="n"/>
      <c r="DL1168" s="140" t="n"/>
      <c r="DM1168" s="140" t="n"/>
      <c r="DN1168" s="140" t="n"/>
      <c r="DO1168" s="140" t="n"/>
      <c r="DP1168" s="140" t="n"/>
      <c r="DQ1168" s="140" t="n"/>
      <c r="DR1168" s="140" t="n"/>
      <c r="DS1168" s="140" t="n"/>
      <c r="DT1168" s="140" t="n"/>
      <c r="DU1168" s="141" t="n"/>
      <c r="DV1168" s="2" t="n"/>
      <c r="DW1168" s="2" t="n"/>
      <c r="DX1168" s="2" t="n"/>
      <c r="DY1168" s="2" t="n"/>
      <c r="DZ1168" s="2" t="n"/>
      <c r="EA1168" s="2" t="n"/>
      <c r="EB1168" s="2" t="n"/>
      <c r="EC1168" s="2" t="n"/>
    </row>
    <row r="1169" ht="6.75" customHeight="1" s="118">
      <c r="A1169" s="2" t="n"/>
      <c r="B1169" s="2" t="n"/>
      <c r="C1169" s="2" t="n"/>
      <c r="D1169" s="2" t="n"/>
      <c r="E1169" s="143" t="n"/>
      <c r="K1169" s="144" t="n"/>
      <c r="L1169" s="143" t="n"/>
      <c r="P1169" s="19" t="n"/>
      <c r="Q1169" s="19" t="n"/>
      <c r="R1169" s="19" t="n"/>
      <c r="S1169" s="19" t="n"/>
      <c r="T1169" s="19" t="n"/>
      <c r="U1169" s="19" t="n"/>
      <c r="V1169" s="19" t="n"/>
      <c r="W1169" s="19" t="n"/>
      <c r="X1169" s="37" t="n"/>
      <c r="Y1169" s="7" t="n"/>
      <c r="Z1169" s="2" t="n"/>
      <c r="AA1169" s="2" t="n"/>
      <c r="AB1169" s="2" t="n"/>
      <c r="AC1169" s="2" t="n"/>
      <c r="AD1169" s="2" t="n"/>
      <c r="AE1169" s="2" t="n"/>
      <c r="AF1169" s="2" t="n"/>
      <c r="AG1169" s="2" t="n"/>
      <c r="AH1169" s="2" t="n"/>
      <c r="AI1169" s="2" t="n"/>
      <c r="AJ1169" s="2" t="n"/>
      <c r="AK1169" s="2" t="n"/>
      <c r="AL1169" s="2" t="n"/>
      <c r="AM1169" s="2" t="n"/>
      <c r="AN1169" s="2" t="n"/>
      <c r="AO1169" s="2" t="n"/>
      <c r="AP1169" s="2" t="n"/>
      <c r="AQ1169" s="2" t="n"/>
      <c r="AR1169" s="2" t="n"/>
      <c r="AS1169" s="2" t="n"/>
      <c r="AT1169" s="2" t="n"/>
      <c r="AU1169" s="2" t="n"/>
      <c r="AV1169" s="2" t="n"/>
      <c r="AW1169" s="2" t="n"/>
      <c r="AX1169" s="2" t="n"/>
      <c r="AY1169" s="2" t="n"/>
      <c r="AZ1169" s="2" t="n"/>
      <c r="BA1169" s="2" t="n"/>
      <c r="BB1169" s="2" t="n"/>
      <c r="BC1169" s="2" t="n"/>
      <c r="BD1169" s="2" t="n"/>
      <c r="BE1169" s="2" t="n"/>
      <c r="BF1169" s="2" t="n"/>
      <c r="BG1169" s="2" t="n"/>
      <c r="BH1169" s="2" t="n"/>
      <c r="BI1169" s="8" t="n"/>
      <c r="BJ1169" s="2" t="n"/>
      <c r="BK1169" s="2" t="n"/>
      <c r="BL1169" s="2" t="n"/>
      <c r="BM1169" s="2" t="n"/>
      <c r="BN1169" s="2" t="n"/>
      <c r="BO1169" s="2" t="n"/>
      <c r="BP1169" s="143" t="n"/>
      <c r="BV1169" s="144" t="n"/>
      <c r="DU1169" s="144" t="n"/>
      <c r="DV1169" s="2" t="n"/>
      <c r="DW1169" s="2" t="n"/>
      <c r="DX1169" s="2" t="n"/>
      <c r="DY1169" s="2" t="n"/>
      <c r="DZ1169" s="2" t="n"/>
      <c r="EA1169" s="2" t="n"/>
      <c r="EB1169" s="2" t="n"/>
      <c r="EC1169" s="2" t="n"/>
    </row>
    <row r="1170" ht="6.75" customHeight="1" s="118">
      <c r="A1170" s="2" t="n"/>
      <c r="B1170" s="2" t="n"/>
      <c r="C1170" s="2" t="n"/>
      <c r="D1170" s="2" t="n"/>
      <c r="E1170" s="143" t="n"/>
      <c r="K1170" s="144" t="n"/>
      <c r="L1170" s="143" t="n"/>
      <c r="P1170" s="19" t="n"/>
      <c r="Q1170" s="19" t="n"/>
      <c r="R1170" s="19" t="n"/>
      <c r="S1170" s="52" t="inlineStr">
        <is>
          <t>年</t>
        </is>
      </c>
      <c r="U1170" s="11" t="n"/>
      <c r="V1170" s="11" t="n"/>
      <c r="W1170" s="53" t="inlineStr">
        <is>
          <t>月</t>
        </is>
      </c>
      <c r="X1170" s="144" t="n"/>
      <c r="Y1170" s="7" t="n"/>
      <c r="Z1170" s="2" t="n"/>
      <c r="AA1170" s="2" t="n"/>
      <c r="AB1170" s="2" t="n"/>
      <c r="AC1170" s="2" t="n"/>
      <c r="AD1170" s="2" t="n"/>
      <c r="AE1170" s="2" t="n"/>
      <c r="AF1170" s="2" t="n"/>
      <c r="AG1170" s="2" t="n"/>
      <c r="AH1170" s="2" t="n"/>
      <c r="AI1170" s="2" t="n"/>
      <c r="AJ1170" s="2" t="n"/>
      <c r="AK1170" s="2" t="n"/>
      <c r="AL1170" s="2" t="n"/>
      <c r="AM1170" s="2" t="n"/>
      <c r="AN1170" s="2" t="n"/>
      <c r="AO1170" s="2" t="n"/>
      <c r="AP1170" s="2" t="n"/>
      <c r="AQ1170" s="2" t="n"/>
      <c r="AR1170" s="2" t="n"/>
      <c r="AS1170" s="2" t="n"/>
      <c r="AT1170" s="2" t="n"/>
      <c r="AU1170" s="2" t="n"/>
      <c r="AV1170" s="2" t="n"/>
      <c r="AW1170" s="2" t="n"/>
      <c r="AX1170" s="2" t="n"/>
      <c r="AY1170" s="2" t="n"/>
      <c r="AZ1170" s="2" t="n"/>
      <c r="BA1170" s="2" t="n"/>
      <c r="BB1170" s="2" t="n"/>
      <c r="BC1170" s="2" t="n"/>
      <c r="BD1170" s="2" t="n"/>
      <c r="BE1170" s="2" t="n"/>
      <c r="BF1170" s="2" t="n"/>
      <c r="BG1170" s="2" t="n"/>
      <c r="BH1170" s="2" t="n"/>
      <c r="BI1170" s="8" t="n"/>
      <c r="BJ1170" s="2" t="n"/>
      <c r="BK1170" s="2" t="n"/>
      <c r="BL1170" s="2" t="n"/>
      <c r="BM1170" s="2" t="n"/>
      <c r="BN1170" s="2" t="n"/>
      <c r="BO1170" s="2" t="n"/>
      <c r="BP1170" s="143" t="n"/>
      <c r="BV1170" s="144" t="n"/>
      <c r="DU1170" s="144" t="n"/>
      <c r="DV1170" s="2" t="n"/>
      <c r="DW1170" s="2" t="n"/>
      <c r="DX1170" s="2" t="n"/>
      <c r="DY1170" s="2" t="n"/>
      <c r="DZ1170" s="2" t="n"/>
      <c r="EA1170" s="2" t="n"/>
      <c r="EB1170" s="2" t="n"/>
      <c r="EC1170" s="2" t="n"/>
    </row>
    <row r="1171" ht="6.75" customHeight="1" s="118">
      <c r="A1171" s="2" t="n"/>
      <c r="B1171" s="2" t="n"/>
      <c r="C1171" s="2" t="n"/>
      <c r="D1171" s="2" t="n"/>
      <c r="E1171" s="143" t="n"/>
      <c r="K1171" s="144" t="n"/>
      <c r="L1171" s="49" t="inlineStr">
        <is>
          <t>令和</t>
        </is>
      </c>
      <c r="P1171" s="19" t="n"/>
      <c r="Q1171" s="19" t="n"/>
      <c r="R1171" s="19" t="n"/>
      <c r="U1171" s="11" t="n"/>
      <c r="V1171" s="11" t="n"/>
      <c r="X1171" s="144" t="n"/>
      <c r="Y1171" s="7" t="n"/>
      <c r="Z1171" s="2" t="n"/>
      <c r="AA1171" s="2" t="n"/>
      <c r="AB1171" s="2" t="n"/>
      <c r="AC1171" s="2" t="n"/>
      <c r="AD1171" s="2" t="n"/>
      <c r="AE1171" s="2" t="n"/>
      <c r="AF1171" s="2" t="n"/>
      <c r="AG1171" s="2" t="n"/>
      <c r="AH1171" s="2" t="n"/>
      <c r="AI1171" s="2" t="n"/>
      <c r="AJ1171" s="2" t="n"/>
      <c r="AK1171" s="2" t="n"/>
      <c r="AL1171" s="2" t="n"/>
      <c r="AM1171" s="2" t="n"/>
      <c r="AN1171" s="2" t="n"/>
      <c r="AO1171" s="2" t="n"/>
      <c r="AP1171" s="2" t="n"/>
      <c r="AQ1171" s="2" t="n"/>
      <c r="AR1171" s="2" t="n"/>
      <c r="AS1171" s="2" t="n"/>
      <c r="AT1171" s="2" t="n"/>
      <c r="AU1171" s="2" t="n"/>
      <c r="AV1171" s="2" t="n"/>
      <c r="AW1171" s="2" t="n"/>
      <c r="AX1171" s="2" t="n"/>
      <c r="AY1171" s="2" t="n"/>
      <c r="AZ1171" s="2" t="n"/>
      <c r="BA1171" s="2" t="n"/>
      <c r="BB1171" s="2" t="n"/>
      <c r="BC1171" s="2" t="n"/>
      <c r="BD1171" s="2" t="n"/>
      <c r="BE1171" s="2" t="n"/>
      <c r="BF1171" s="2" t="n"/>
      <c r="BG1171" s="2" t="n"/>
      <c r="BH1171" s="2" t="n"/>
      <c r="BI1171" s="8" t="n"/>
      <c r="BJ1171" s="2" t="n"/>
      <c r="BK1171" s="2" t="n"/>
      <c r="BL1171" s="2" t="n"/>
      <c r="BM1171" s="2" t="n"/>
      <c r="BN1171" s="2" t="n"/>
      <c r="BO1171" s="2" t="n"/>
      <c r="BP1171" s="143" t="n"/>
      <c r="BV1171" s="144" t="n"/>
      <c r="DU1171" s="144" t="n"/>
      <c r="DV1171" s="2" t="n"/>
      <c r="DW1171" s="2" t="n"/>
      <c r="DX1171" s="2" t="n"/>
      <c r="DY1171" s="2" t="n"/>
      <c r="DZ1171" s="2" t="n"/>
      <c r="EA1171" s="2" t="n"/>
      <c r="EB1171" s="2" t="n"/>
      <c r="EC1171" s="2" t="n"/>
    </row>
    <row r="1172" ht="6.75" customHeight="1" s="118">
      <c r="A1172" s="2" t="n"/>
      <c r="B1172" s="2" t="n"/>
      <c r="C1172" s="2" t="n"/>
      <c r="D1172" s="2" t="n"/>
      <c r="E1172" s="143" t="n"/>
      <c r="K1172" s="144" t="n"/>
      <c r="L1172" s="143" t="n"/>
      <c r="P1172" s="19" t="n"/>
      <c r="Q1172" s="19" t="n"/>
      <c r="R1172" s="19" t="n"/>
      <c r="S1172" s="19" t="n"/>
      <c r="T1172" s="19" t="n"/>
      <c r="U1172" s="19" t="n"/>
      <c r="V1172" s="19" t="n"/>
      <c r="W1172" s="19" t="n"/>
      <c r="X1172" s="37" t="n"/>
      <c r="Y1172" s="7" t="n"/>
      <c r="Z1172" s="2" t="n"/>
      <c r="AA1172" s="2" t="n"/>
      <c r="AB1172" s="2" t="n"/>
      <c r="AC1172" s="2" t="n"/>
      <c r="AD1172" s="2" t="n"/>
      <c r="AE1172" s="2" t="n"/>
      <c r="AF1172" s="2" t="n"/>
      <c r="AG1172" s="2" t="n"/>
      <c r="AH1172" s="2" t="n"/>
      <c r="AI1172" s="2" t="n"/>
      <c r="AJ1172" s="2" t="n"/>
      <c r="AK1172" s="2" t="n"/>
      <c r="AL1172" s="2" t="n"/>
      <c r="AM1172" s="2" t="n"/>
      <c r="AN1172" s="2" t="n"/>
      <c r="AO1172" s="2" t="n"/>
      <c r="AP1172" s="2" t="n"/>
      <c r="AQ1172" s="2" t="n"/>
      <c r="AR1172" s="2" t="n"/>
      <c r="AS1172" s="2" t="n"/>
      <c r="AT1172" s="2" t="n"/>
      <c r="AU1172" s="2" t="n"/>
      <c r="AV1172" s="2" t="n"/>
      <c r="AW1172" s="2" t="n"/>
      <c r="AX1172" s="2" t="n"/>
      <c r="AY1172" s="2" t="n"/>
      <c r="AZ1172" s="2" t="n"/>
      <c r="BA1172" s="2" t="n"/>
      <c r="BB1172" s="2" t="n"/>
      <c r="BC1172" s="2" t="n"/>
      <c r="BD1172" s="2" t="n"/>
      <c r="BE1172" s="2" t="n"/>
      <c r="BF1172" s="2" t="n"/>
      <c r="BG1172" s="2" t="n"/>
      <c r="BH1172" s="2" t="n"/>
      <c r="BI1172" s="8" t="n"/>
      <c r="BJ1172" s="2" t="n"/>
      <c r="BK1172" s="2" t="n"/>
      <c r="BL1172" s="2" t="n"/>
      <c r="BM1172" s="2" t="n"/>
      <c r="BN1172" s="2" t="n"/>
      <c r="BO1172" s="2" t="n"/>
      <c r="BP1172" s="143" t="n"/>
      <c r="BV1172" s="144" t="n"/>
      <c r="DU1172" s="144" t="n"/>
      <c r="DV1172" s="2" t="n"/>
      <c r="DW1172" s="2" t="n"/>
      <c r="DX1172" s="2" t="n"/>
      <c r="DY1172" s="2" t="n"/>
      <c r="DZ1172" s="2" t="n"/>
      <c r="EA1172" s="2" t="n"/>
      <c r="EB1172" s="2" t="n"/>
      <c r="EC1172" s="2" t="n"/>
    </row>
    <row r="1173" ht="3.75" customHeight="1" s="118">
      <c r="A1173" s="2" t="n"/>
      <c r="B1173" s="2" t="n"/>
      <c r="C1173" s="2" t="n"/>
      <c r="D1173" s="2" t="n"/>
      <c r="E1173" s="143" t="n"/>
      <c r="K1173" s="144" t="n"/>
      <c r="L1173" s="146" t="n"/>
      <c r="M1173" s="147" t="n"/>
      <c r="N1173" s="147" t="n"/>
      <c r="O1173" s="147" t="n"/>
      <c r="P1173" s="20" t="n"/>
      <c r="Q1173" s="20" t="n"/>
      <c r="R1173" s="20" t="n"/>
      <c r="S1173" s="20" t="n"/>
      <c r="T1173" s="20" t="n"/>
      <c r="U1173" s="20" t="n"/>
      <c r="V1173" s="20" t="n"/>
      <c r="W1173" s="20" t="n"/>
      <c r="X1173" s="39" t="n"/>
      <c r="Y1173" s="16" t="n"/>
      <c r="Z1173" s="14" t="n"/>
      <c r="AA1173" s="14" t="n"/>
      <c r="AB1173" s="14" t="n"/>
      <c r="AC1173" s="14" t="n"/>
      <c r="AD1173" s="14" t="n"/>
      <c r="AE1173" s="14" t="n"/>
      <c r="AF1173" s="14" t="n"/>
      <c r="AG1173" s="14" t="n"/>
      <c r="AH1173" s="14" t="n"/>
      <c r="AI1173" s="14" t="n"/>
      <c r="AJ1173" s="14" t="n"/>
      <c r="AK1173" s="14" t="n"/>
      <c r="AL1173" s="14" t="n"/>
      <c r="AM1173" s="14" t="n"/>
      <c r="AN1173" s="14" t="n"/>
      <c r="AO1173" s="14" t="n"/>
      <c r="AP1173" s="14" t="n"/>
      <c r="AQ1173" s="14" t="n"/>
      <c r="AR1173" s="14" t="n"/>
      <c r="AS1173" s="14" t="n"/>
      <c r="AT1173" s="14" t="n"/>
      <c r="AU1173" s="14" t="n"/>
      <c r="AV1173" s="14" t="n"/>
      <c r="AW1173" s="14" t="n"/>
      <c r="AX1173" s="14" t="n"/>
      <c r="AY1173" s="14" t="n"/>
      <c r="AZ1173" s="14" t="n"/>
      <c r="BA1173" s="14" t="n"/>
      <c r="BB1173" s="14" t="n"/>
      <c r="BC1173" s="14" t="n"/>
      <c r="BD1173" s="14" t="n"/>
      <c r="BE1173" s="14" t="n"/>
      <c r="BF1173" s="14" t="n"/>
      <c r="BG1173" s="14" t="n"/>
      <c r="BH1173" s="14" t="n"/>
      <c r="BI1173" s="15" t="n"/>
      <c r="BJ1173" s="2" t="n"/>
      <c r="BK1173" s="2" t="n"/>
      <c r="BL1173" s="2" t="n"/>
      <c r="BM1173" s="2" t="n"/>
      <c r="BN1173" s="2" t="n"/>
      <c r="BO1173" s="2" t="n"/>
      <c r="BP1173" s="143" t="n"/>
      <c r="BV1173" s="144" t="n"/>
      <c r="DU1173" s="144" t="n"/>
      <c r="DV1173" s="2" t="n"/>
      <c r="DW1173" s="2" t="n"/>
      <c r="DX1173" s="2" t="n"/>
      <c r="DY1173" s="2" t="n"/>
      <c r="DZ1173" s="2" t="n"/>
      <c r="EA1173" s="2" t="n"/>
      <c r="EB1173" s="2" t="n"/>
      <c r="EC1173" s="2" t="n"/>
    </row>
    <row r="1174" ht="6.75" customHeight="1" s="118">
      <c r="A1174" s="2" t="n"/>
      <c r="B1174" s="2" t="n"/>
      <c r="C1174" s="2" t="n"/>
      <c r="D1174" s="2" t="n"/>
      <c r="E1174" s="143" t="n"/>
      <c r="K1174" s="144" t="n"/>
      <c r="L1174" s="54" t="inlineStr">
        <is>
          <t>平成</t>
        </is>
      </c>
      <c r="M1174" s="140" t="n"/>
      <c r="N1174" s="140" t="n"/>
      <c r="O1174" s="140" t="n"/>
      <c r="P1174" s="18" t="n"/>
      <c r="Q1174" s="18" t="n"/>
      <c r="R1174" s="18" t="n"/>
      <c r="S1174" s="18" t="n"/>
      <c r="T1174" s="18" t="n"/>
      <c r="U1174" s="18" t="n"/>
      <c r="V1174" s="18" t="n"/>
      <c r="W1174" s="18" t="n"/>
      <c r="X1174" s="35" t="n"/>
      <c r="Y1174" s="7" t="n"/>
      <c r="Z1174" s="2" t="n"/>
      <c r="AA1174" s="2" t="n"/>
      <c r="AB1174" s="2" t="n"/>
      <c r="AC1174" s="2" t="n"/>
      <c r="AD1174" s="2" t="n"/>
      <c r="AE1174" s="2" t="n"/>
      <c r="AF1174" s="2" t="n"/>
      <c r="AG1174" s="2" t="n"/>
      <c r="AH1174" s="2" t="n"/>
      <c r="AI1174" s="2" t="n"/>
      <c r="AJ1174" s="2" t="n"/>
      <c r="AK1174" s="2" t="n"/>
      <c r="AL1174" s="2" t="n"/>
      <c r="AM1174" s="2" t="n"/>
      <c r="AN1174" s="2" t="n"/>
      <c r="AO1174" s="2" t="n"/>
      <c r="AP1174" s="2" t="n"/>
      <c r="AQ1174" s="2" t="n"/>
      <c r="AR1174" s="2" t="n"/>
      <c r="AS1174" s="2" t="n"/>
      <c r="AT1174" s="2" t="n"/>
      <c r="AU1174" s="2" t="n"/>
      <c r="AV1174" s="2" t="n"/>
      <c r="AW1174" s="2" t="n"/>
      <c r="AX1174" s="2" t="n"/>
      <c r="AY1174" s="2" t="n"/>
      <c r="AZ1174" s="2" t="n"/>
      <c r="BA1174" s="2" t="n"/>
      <c r="BB1174" s="2" t="n"/>
      <c r="BC1174" s="2" t="n"/>
      <c r="BD1174" s="2" t="n"/>
      <c r="BE1174" s="2" t="n"/>
      <c r="BF1174" s="2" t="n"/>
      <c r="BG1174" s="2" t="n"/>
      <c r="BH1174" s="2" t="n"/>
      <c r="BI1174" s="6" t="n"/>
      <c r="BJ1174" s="2" t="n"/>
      <c r="BK1174" s="2" t="n"/>
      <c r="BL1174" s="2" t="n"/>
      <c r="BM1174" s="2" t="n"/>
      <c r="BN1174" s="2" t="n"/>
      <c r="BO1174" s="2" t="n"/>
      <c r="BP1174" s="143" t="n"/>
      <c r="BV1174" s="144" t="n"/>
      <c r="DU1174" s="144" t="n"/>
      <c r="DV1174" s="2" t="n"/>
      <c r="DW1174" s="2" t="n"/>
      <c r="DX1174" s="2" t="n"/>
      <c r="DY1174" s="2" t="n"/>
      <c r="DZ1174" s="2" t="n"/>
      <c r="EA1174" s="2" t="n"/>
      <c r="EB1174" s="2" t="n"/>
      <c r="EC1174" s="2" t="n"/>
    </row>
    <row r="1175" ht="6.75" customHeight="1" s="118">
      <c r="A1175" s="2" t="n"/>
      <c r="B1175" s="2" t="n"/>
      <c r="C1175" s="2" t="n"/>
      <c r="D1175" s="2" t="n"/>
      <c r="E1175" s="143" t="n"/>
      <c r="K1175" s="144" t="n"/>
      <c r="L1175" s="143" t="n"/>
      <c r="P1175" s="19" t="n"/>
      <c r="Q1175" s="19" t="n"/>
      <c r="R1175" s="19" t="n"/>
      <c r="S1175" s="19" t="n"/>
      <c r="T1175" s="19" t="n"/>
      <c r="U1175" s="19" t="n"/>
      <c r="V1175" s="19" t="n"/>
      <c r="W1175" s="19" t="n"/>
      <c r="X1175" s="37" t="n"/>
      <c r="Y1175" s="7" t="n"/>
      <c r="Z1175" s="2" t="n"/>
      <c r="AA1175" s="2" t="n"/>
      <c r="AB1175" s="2" t="n"/>
      <c r="AC1175" s="2" t="n"/>
      <c r="AD1175" s="2" t="n"/>
      <c r="AE1175" s="2" t="n"/>
      <c r="AF1175" s="2" t="n"/>
      <c r="AG1175" s="2" t="n"/>
      <c r="AH1175" s="2" t="n"/>
      <c r="AI1175" s="2" t="n"/>
      <c r="AJ1175" s="2" t="n"/>
      <c r="AK1175" s="2" t="n"/>
      <c r="AL1175" s="2" t="n"/>
      <c r="AM1175" s="2" t="n"/>
      <c r="AN1175" s="2" t="n"/>
      <c r="AO1175" s="2" t="n"/>
      <c r="AP1175" s="2" t="n"/>
      <c r="AQ1175" s="2" t="n"/>
      <c r="AR1175" s="2" t="n"/>
      <c r="AS1175" s="2" t="n"/>
      <c r="AT1175" s="2" t="n"/>
      <c r="AU1175" s="2" t="n"/>
      <c r="AV1175" s="2" t="n"/>
      <c r="AW1175" s="2" t="n"/>
      <c r="AX1175" s="2" t="n"/>
      <c r="AY1175" s="2" t="n"/>
      <c r="AZ1175" s="2" t="n"/>
      <c r="BA1175" s="2" t="n"/>
      <c r="BB1175" s="2" t="n"/>
      <c r="BC1175" s="2" t="n"/>
      <c r="BD1175" s="2" t="n"/>
      <c r="BE1175" s="2" t="n"/>
      <c r="BF1175" s="2" t="n"/>
      <c r="BG1175" s="2" t="n"/>
      <c r="BH1175" s="2" t="n"/>
      <c r="BI1175" s="8" t="n"/>
      <c r="BJ1175" s="2" t="n"/>
      <c r="BK1175" s="2" t="n"/>
      <c r="BL1175" s="2" t="n"/>
      <c r="BM1175" s="2" t="n"/>
      <c r="BN1175" s="2" t="n"/>
      <c r="BO1175" s="2" t="n"/>
      <c r="BP1175" s="143" t="n"/>
      <c r="BV1175" s="144" t="n"/>
      <c r="DU1175" s="144" t="n"/>
      <c r="DV1175" s="2" t="n"/>
      <c r="DW1175" s="2" t="n"/>
      <c r="DX1175" s="2" t="n"/>
      <c r="DY1175" s="2" t="n"/>
      <c r="DZ1175" s="2" t="n"/>
      <c r="EA1175" s="2" t="n"/>
      <c r="EB1175" s="2" t="n"/>
      <c r="EC1175" s="2" t="n"/>
    </row>
    <row r="1176" ht="6.75" customHeight="1" s="118">
      <c r="A1176" s="2" t="n"/>
      <c r="B1176" s="2" t="n"/>
      <c r="C1176" s="2" t="n"/>
      <c r="D1176" s="2" t="n"/>
      <c r="E1176" s="143" t="n"/>
      <c r="K1176" s="144" t="n"/>
      <c r="L1176" s="143" t="n"/>
      <c r="P1176" s="19" t="n"/>
      <c r="Q1176" s="19" t="n"/>
      <c r="R1176" s="19" t="n"/>
      <c r="S1176" s="52" t="inlineStr">
        <is>
          <t>年</t>
        </is>
      </c>
      <c r="U1176" s="11" t="n"/>
      <c r="V1176" s="11" t="n"/>
      <c r="W1176" s="53" t="inlineStr">
        <is>
          <t>月</t>
        </is>
      </c>
      <c r="X1176" s="144" t="n"/>
      <c r="Y1176" s="7" t="n"/>
      <c r="Z1176" s="2" t="n"/>
      <c r="AA1176" s="2" t="n"/>
      <c r="AB1176" s="2" t="n"/>
      <c r="AC1176" s="2" t="n"/>
      <c r="AD1176" s="2" t="n"/>
      <c r="AE1176" s="2" t="n"/>
      <c r="AF1176" s="2" t="n"/>
      <c r="AG1176" s="2" t="n"/>
      <c r="AH1176" s="2" t="n"/>
      <c r="AI1176" s="2" t="n"/>
      <c r="AJ1176" s="2" t="n"/>
      <c r="AK1176" s="2" t="n"/>
      <c r="AL1176" s="2" t="n"/>
      <c r="AM1176" s="2" t="n"/>
      <c r="AN1176" s="2" t="n"/>
      <c r="AO1176" s="2" t="n"/>
      <c r="AP1176" s="2" t="n"/>
      <c r="AQ1176" s="2" t="n"/>
      <c r="AR1176" s="2" t="n"/>
      <c r="AS1176" s="2" t="n"/>
      <c r="AT1176" s="2" t="n"/>
      <c r="AU1176" s="2" t="n"/>
      <c r="AV1176" s="2" t="n"/>
      <c r="AW1176" s="2" t="n"/>
      <c r="AX1176" s="2" t="n"/>
      <c r="AY1176" s="2" t="n"/>
      <c r="AZ1176" s="2" t="n"/>
      <c r="BA1176" s="2" t="n"/>
      <c r="BB1176" s="2" t="n"/>
      <c r="BC1176" s="2" t="n"/>
      <c r="BD1176" s="2" t="n"/>
      <c r="BE1176" s="2" t="n"/>
      <c r="BF1176" s="2" t="n"/>
      <c r="BG1176" s="2" t="n"/>
      <c r="BH1176" s="2" t="n"/>
      <c r="BI1176" s="8" t="n"/>
      <c r="BJ1176" s="2" t="n"/>
      <c r="BK1176" s="2" t="n"/>
      <c r="BL1176" s="2" t="n"/>
      <c r="BM1176" s="2" t="n"/>
      <c r="BN1176" s="2" t="n"/>
      <c r="BO1176" s="2" t="n"/>
      <c r="BP1176" s="143" t="n"/>
      <c r="BV1176" s="144" t="n"/>
      <c r="DU1176" s="144" t="n"/>
      <c r="DV1176" s="2" t="n"/>
      <c r="DW1176" s="2" t="n"/>
      <c r="DX1176" s="2" t="n"/>
      <c r="DY1176" s="2" t="n"/>
      <c r="DZ1176" s="2" t="n"/>
      <c r="EA1176" s="2" t="n"/>
      <c r="EB1176" s="2" t="n"/>
      <c r="EC1176" s="2" t="n"/>
    </row>
    <row r="1177" ht="6.75" customHeight="1" s="118">
      <c r="A1177" s="2" t="n"/>
      <c r="B1177" s="2" t="n"/>
      <c r="C1177" s="2" t="n"/>
      <c r="D1177" s="2" t="n"/>
      <c r="E1177" s="143" t="n"/>
      <c r="K1177" s="144" t="n"/>
      <c r="L1177" s="49" t="inlineStr">
        <is>
          <t>令和</t>
        </is>
      </c>
      <c r="P1177" s="19" t="n"/>
      <c r="Q1177" s="19" t="n"/>
      <c r="R1177" s="19" t="n"/>
      <c r="U1177" s="11" t="n"/>
      <c r="V1177" s="11" t="n"/>
      <c r="X1177" s="144" t="n"/>
      <c r="Y1177" s="7" t="n"/>
      <c r="Z1177" s="2" t="n"/>
      <c r="AA1177" s="2" t="n"/>
      <c r="AB1177" s="2" t="n"/>
      <c r="AC1177" s="2" t="n"/>
      <c r="AD1177" s="2" t="n"/>
      <c r="AE1177" s="2" t="n"/>
      <c r="AF1177" s="2" t="n"/>
      <c r="AG1177" s="2" t="n"/>
      <c r="AH1177" s="2" t="n"/>
      <c r="AI1177" s="2" t="n"/>
      <c r="AJ1177" s="2" t="n"/>
      <c r="AK1177" s="2" t="n"/>
      <c r="AL1177" s="2" t="n"/>
      <c r="AM1177" s="2" t="n"/>
      <c r="AN1177" s="2" t="n"/>
      <c r="AO1177" s="2" t="n"/>
      <c r="AP1177" s="2" t="n"/>
      <c r="AQ1177" s="2" t="n"/>
      <c r="AR1177" s="2" t="n"/>
      <c r="AS1177" s="2" t="n"/>
      <c r="AT1177" s="2" t="n"/>
      <c r="AU1177" s="2" t="n"/>
      <c r="AV1177" s="2" t="n"/>
      <c r="AW1177" s="2" t="n"/>
      <c r="AX1177" s="2" t="n"/>
      <c r="AY1177" s="2" t="n"/>
      <c r="AZ1177" s="2" t="n"/>
      <c r="BA1177" s="2" t="n"/>
      <c r="BB1177" s="2" t="n"/>
      <c r="BC1177" s="2" t="n"/>
      <c r="BD1177" s="2" t="n"/>
      <c r="BE1177" s="2" t="n"/>
      <c r="BF1177" s="2" t="n"/>
      <c r="BG1177" s="2" t="n"/>
      <c r="BH1177" s="2" t="n"/>
      <c r="BI1177" s="8" t="n"/>
      <c r="BJ1177" s="2" t="n"/>
      <c r="BK1177" s="2" t="n"/>
      <c r="BL1177" s="2" t="n"/>
      <c r="BM1177" s="2" t="n"/>
      <c r="BN1177" s="2" t="n"/>
      <c r="BO1177" s="2" t="n"/>
      <c r="BP1177" s="143" t="n"/>
      <c r="BV1177" s="144" t="n"/>
      <c r="DU1177" s="144" t="n"/>
      <c r="DV1177" s="2" t="n"/>
      <c r="DW1177" s="2" t="n"/>
      <c r="DX1177" s="2" t="n"/>
      <c r="DY1177" s="2" t="n"/>
      <c r="DZ1177" s="2" t="n"/>
      <c r="EA1177" s="2" t="n"/>
      <c r="EB1177" s="2" t="n"/>
      <c r="EC1177" s="2" t="n"/>
    </row>
    <row r="1178" ht="6.75" customHeight="1" s="118">
      <c r="A1178" s="2" t="n"/>
      <c r="B1178" s="2" t="n"/>
      <c r="C1178" s="2" t="n"/>
      <c r="D1178" s="2" t="n"/>
      <c r="E1178" s="143" t="n"/>
      <c r="K1178" s="144" t="n"/>
      <c r="L1178" s="143" t="n"/>
      <c r="P1178" s="19" t="n"/>
      <c r="Q1178" s="19" t="n"/>
      <c r="R1178" s="19" t="n"/>
      <c r="S1178" s="52" t="n"/>
      <c r="T1178" s="52" t="n"/>
      <c r="U1178" s="11" t="n"/>
      <c r="V1178" s="11" t="n"/>
      <c r="W1178" s="52" t="n"/>
      <c r="X1178" s="53" t="n"/>
      <c r="Y1178" s="7" t="n"/>
      <c r="Z1178" s="2" t="n"/>
      <c r="AA1178" s="2" t="n"/>
      <c r="AB1178" s="2" t="n"/>
      <c r="AC1178" s="2" t="n"/>
      <c r="AD1178" s="2" t="n"/>
      <c r="AE1178" s="2" t="n"/>
      <c r="AF1178" s="2" t="n"/>
      <c r="AG1178" s="2" t="n"/>
      <c r="AH1178" s="2" t="n"/>
      <c r="AI1178" s="2" t="n"/>
      <c r="AJ1178" s="2" t="n"/>
      <c r="AK1178" s="2" t="n"/>
      <c r="AL1178" s="2" t="n"/>
      <c r="AM1178" s="2" t="n"/>
      <c r="AN1178" s="2" t="n"/>
      <c r="AO1178" s="2" t="n"/>
      <c r="AP1178" s="2" t="n"/>
      <c r="AQ1178" s="2" t="n"/>
      <c r="AR1178" s="2" t="n"/>
      <c r="AS1178" s="2" t="n"/>
      <c r="AT1178" s="2" t="n"/>
      <c r="AU1178" s="2" t="n"/>
      <c r="AV1178" s="2" t="n"/>
      <c r="AW1178" s="2" t="n"/>
      <c r="AX1178" s="2" t="n"/>
      <c r="AY1178" s="2" t="n"/>
      <c r="AZ1178" s="2" t="n"/>
      <c r="BA1178" s="2" t="n"/>
      <c r="BB1178" s="2" t="n"/>
      <c r="BC1178" s="2" t="n"/>
      <c r="BD1178" s="2" t="n"/>
      <c r="BE1178" s="2" t="n"/>
      <c r="BF1178" s="2" t="n"/>
      <c r="BG1178" s="2" t="n"/>
      <c r="BH1178" s="2" t="n"/>
      <c r="BI1178" s="8" t="n"/>
      <c r="BJ1178" s="2" t="n"/>
      <c r="BK1178" s="2" t="n"/>
      <c r="BL1178" s="2" t="n"/>
      <c r="BM1178" s="2" t="n"/>
      <c r="BN1178" s="2" t="n"/>
      <c r="BO1178" s="2" t="n"/>
      <c r="BP1178" s="143" t="n"/>
      <c r="BV1178" s="144" t="n"/>
      <c r="DU1178" s="144" t="n"/>
      <c r="DV1178" s="2" t="n"/>
      <c r="DW1178" s="2" t="n"/>
      <c r="DX1178" s="2" t="n"/>
      <c r="DY1178" s="2" t="n"/>
      <c r="DZ1178" s="2" t="n"/>
      <c r="EA1178" s="2" t="n"/>
      <c r="EB1178" s="2" t="n"/>
      <c r="EC1178" s="2" t="n"/>
    </row>
    <row r="1179" ht="6.75" customHeight="1" s="118">
      <c r="A1179" s="2" t="n"/>
      <c r="B1179" s="2" t="n"/>
      <c r="C1179" s="2" t="n"/>
      <c r="D1179" s="2" t="n"/>
      <c r="E1179" s="146" t="n"/>
      <c r="F1179" s="147" t="n"/>
      <c r="G1179" s="147" t="n"/>
      <c r="H1179" s="147" t="n"/>
      <c r="I1179" s="147" t="n"/>
      <c r="J1179" s="147" t="n"/>
      <c r="K1179" s="148" t="n"/>
      <c r="L1179" s="146" t="n"/>
      <c r="M1179" s="147" t="n"/>
      <c r="N1179" s="147" t="n"/>
      <c r="O1179" s="147" t="n"/>
      <c r="P1179" s="20" t="n"/>
      <c r="Q1179" s="20" t="n"/>
      <c r="R1179" s="20" t="n"/>
      <c r="S1179" s="20" t="n"/>
      <c r="T1179" s="20" t="n"/>
      <c r="U1179" s="20" t="n"/>
      <c r="V1179" s="20" t="n"/>
      <c r="W1179" s="20" t="n"/>
      <c r="X1179" s="39" t="n"/>
      <c r="Y1179" s="16" t="n"/>
      <c r="Z1179" s="14" t="n"/>
      <c r="AA1179" s="14" t="n"/>
      <c r="AB1179" s="14" t="n"/>
      <c r="AC1179" s="14" t="n"/>
      <c r="AD1179" s="14" t="n"/>
      <c r="AE1179" s="14" t="n"/>
      <c r="AF1179" s="14" t="n"/>
      <c r="AG1179" s="14" t="n"/>
      <c r="AH1179" s="14" t="n"/>
      <c r="AI1179" s="14" t="n"/>
      <c r="AJ1179" s="14" t="n"/>
      <c r="AK1179" s="14" t="n"/>
      <c r="AL1179" s="14" t="n"/>
      <c r="AM1179" s="14" t="n"/>
      <c r="AN1179" s="14" t="n"/>
      <c r="AO1179" s="14" t="n"/>
      <c r="AP1179" s="14" t="n"/>
      <c r="AQ1179" s="14" t="n"/>
      <c r="AR1179" s="14" t="n"/>
      <c r="AS1179" s="14" t="n"/>
      <c r="AT1179" s="14" t="n"/>
      <c r="AU1179" s="14" t="n"/>
      <c r="AV1179" s="14" t="n"/>
      <c r="AW1179" s="14" t="n"/>
      <c r="AX1179" s="14" t="n"/>
      <c r="AY1179" s="14" t="n"/>
      <c r="AZ1179" s="14" t="n"/>
      <c r="BA1179" s="14" t="n"/>
      <c r="BB1179" s="14" t="n"/>
      <c r="BC1179" s="14" t="n"/>
      <c r="BD1179" s="14" t="n"/>
      <c r="BE1179" s="14" t="n"/>
      <c r="BF1179" s="14" t="n"/>
      <c r="BG1179" s="14" t="n"/>
      <c r="BH1179" s="14" t="n"/>
      <c r="BI1179" s="15" t="n"/>
      <c r="BJ1179" s="2" t="n"/>
      <c r="BK1179" s="2" t="n"/>
      <c r="BL1179" s="2" t="n"/>
      <c r="BM1179" s="2" t="n"/>
      <c r="BN1179" s="2" t="n"/>
      <c r="BO1179" s="2" t="n"/>
      <c r="BP1179" s="146" t="n"/>
      <c r="BQ1179" s="147" t="n"/>
      <c r="BR1179" s="147" t="n"/>
      <c r="BS1179" s="147" t="n"/>
      <c r="BT1179" s="147" t="n"/>
      <c r="BU1179" s="147" t="n"/>
      <c r="BV1179" s="148" t="n"/>
      <c r="BW1179" s="147" t="n"/>
      <c r="BX1179" s="147" t="n"/>
      <c r="BY1179" s="147" t="n"/>
      <c r="BZ1179" s="147" t="n"/>
      <c r="CA1179" s="147" t="n"/>
      <c r="CB1179" s="147" t="n"/>
      <c r="CC1179" s="147" t="n"/>
      <c r="CD1179" s="147" t="n"/>
      <c r="CE1179" s="147" t="n"/>
      <c r="CF1179" s="147" t="n"/>
      <c r="CG1179" s="147" t="n"/>
      <c r="CH1179" s="147" t="n"/>
      <c r="CI1179" s="147" t="n"/>
      <c r="CJ1179" s="147" t="n"/>
      <c r="CK1179" s="147" t="n"/>
      <c r="CL1179" s="147" t="n"/>
      <c r="CM1179" s="147" t="n"/>
      <c r="CN1179" s="147" t="n"/>
      <c r="CO1179" s="147" t="n"/>
      <c r="CP1179" s="147" t="n"/>
      <c r="CQ1179" s="147" t="n"/>
      <c r="CR1179" s="147" t="n"/>
      <c r="CS1179" s="147" t="n"/>
      <c r="CT1179" s="147" t="n"/>
      <c r="CU1179" s="147" t="n"/>
      <c r="CV1179" s="147" t="n"/>
      <c r="CW1179" s="147" t="n"/>
      <c r="CX1179" s="147" t="n"/>
      <c r="CY1179" s="147" t="n"/>
      <c r="CZ1179" s="147" t="n"/>
      <c r="DA1179" s="147" t="n"/>
      <c r="DB1179" s="147" t="n"/>
      <c r="DC1179" s="147" t="n"/>
      <c r="DD1179" s="147" t="n"/>
      <c r="DE1179" s="147" t="n"/>
      <c r="DF1179" s="147" t="n"/>
      <c r="DG1179" s="147" t="n"/>
      <c r="DH1179" s="147" t="n"/>
      <c r="DI1179" s="147" t="n"/>
      <c r="DJ1179" s="147" t="n"/>
      <c r="DK1179" s="147" t="n"/>
      <c r="DL1179" s="147" t="n"/>
      <c r="DM1179" s="147" t="n"/>
      <c r="DN1179" s="147" t="n"/>
      <c r="DO1179" s="147" t="n"/>
      <c r="DP1179" s="147" t="n"/>
      <c r="DQ1179" s="147" t="n"/>
      <c r="DR1179" s="147" t="n"/>
      <c r="DS1179" s="147" t="n"/>
      <c r="DT1179" s="147" t="n"/>
      <c r="DU1179" s="148" t="n"/>
      <c r="DV1179" s="2" t="n"/>
      <c r="DW1179" s="2" t="n"/>
      <c r="DX1179" s="2" t="n"/>
      <c r="DY1179" s="2" t="n"/>
      <c r="DZ1179" s="2" t="n"/>
      <c r="EA1179" s="2" t="n"/>
      <c r="EB1179" s="2" t="n"/>
      <c r="EC1179" s="2" t="n"/>
    </row>
    <row r="1180" ht="6.75" customHeight="1" s="118">
      <c r="A1180" s="2" t="n"/>
      <c r="B1180" s="2" t="n"/>
      <c r="C1180" s="2" t="n"/>
      <c r="D1180" s="2" t="n"/>
      <c r="E1180" s="46" t="n"/>
      <c r="F1180" s="46" t="n"/>
      <c r="G1180" s="46" t="n"/>
      <c r="H1180" s="46" t="n"/>
      <c r="I1180" s="46" t="n"/>
      <c r="J1180" s="46" t="n"/>
      <c r="K1180" s="46" t="n"/>
      <c r="L1180" s="18" t="n"/>
      <c r="M1180" s="18" t="n"/>
      <c r="N1180" s="18" t="n"/>
      <c r="O1180" s="5" t="n"/>
      <c r="P1180" s="5" t="n"/>
      <c r="Q1180" s="5" t="n"/>
      <c r="R1180" s="5" t="n"/>
      <c r="S1180" s="5" t="n"/>
      <c r="T1180" s="5" t="n"/>
      <c r="U1180" s="5" t="n"/>
      <c r="V1180" s="5" t="n"/>
      <c r="W1180" s="5" t="n"/>
      <c r="X1180" s="5" t="n"/>
      <c r="Y1180" s="5" t="n"/>
      <c r="Z1180" s="5" t="n"/>
      <c r="AA1180" s="5" t="n"/>
      <c r="AB1180" s="5" t="n"/>
      <c r="AC1180" s="5" t="n"/>
      <c r="AD1180" s="5" t="n"/>
      <c r="AE1180" s="5" t="n"/>
      <c r="AF1180" s="5" t="n"/>
      <c r="AG1180" s="5" t="n"/>
      <c r="AH1180" s="5" t="n"/>
      <c r="AI1180" s="5" t="n"/>
      <c r="AJ1180" s="5" t="n"/>
      <c r="AK1180" s="5" t="n"/>
      <c r="AL1180" s="5" t="n"/>
      <c r="AM1180" s="5" t="n"/>
      <c r="AN1180" s="5" t="n"/>
      <c r="AO1180" s="5" t="n"/>
      <c r="AP1180" s="5" t="n"/>
      <c r="AQ1180" s="5" t="n"/>
      <c r="AR1180" s="5" t="n"/>
      <c r="AS1180" s="5" t="n"/>
      <c r="AT1180" s="5" t="n"/>
      <c r="AU1180" s="5" t="n"/>
      <c r="AV1180" s="5" t="n"/>
      <c r="AW1180" s="5" t="n"/>
      <c r="AX1180" s="5" t="n"/>
      <c r="AY1180" s="5" t="n"/>
      <c r="AZ1180" s="5" t="n"/>
      <c r="BA1180" s="5" t="n"/>
      <c r="BB1180" s="5" t="n"/>
      <c r="BC1180" s="5" t="n"/>
      <c r="BD1180" s="5" t="n"/>
      <c r="BE1180" s="5" t="n"/>
      <c r="BF1180" s="5" t="n"/>
      <c r="BG1180" s="5" t="n"/>
      <c r="BH1180" s="5" t="n"/>
      <c r="BI1180" s="2" t="n"/>
      <c r="BJ1180" s="2" t="n"/>
      <c r="BK1180" s="2" t="n"/>
      <c r="BL1180" s="2" t="n"/>
      <c r="BM1180" s="2" t="n"/>
      <c r="BN1180" s="2" t="n"/>
      <c r="BO1180" s="2" t="n"/>
      <c r="BP1180" s="2" t="n"/>
      <c r="BQ1180" s="2" t="n"/>
      <c r="BR1180" s="2" t="n"/>
      <c r="BS1180" s="2" t="n"/>
      <c r="BT1180" s="2" t="n"/>
      <c r="BU1180" s="2" t="n"/>
      <c r="BV1180" s="2" t="n"/>
      <c r="BW1180" s="2" t="n"/>
      <c r="BX1180" s="2" t="n"/>
      <c r="BY1180" s="2" t="n"/>
      <c r="BZ1180" s="2" t="n"/>
      <c r="CA1180" s="2" t="n"/>
      <c r="CB1180" s="2" t="n"/>
      <c r="CC1180" s="2" t="n"/>
      <c r="CD1180" s="2" t="n"/>
      <c r="CE1180" s="2" t="n"/>
      <c r="CF1180" s="2" t="n"/>
      <c r="CG1180" s="2" t="n"/>
      <c r="CH1180" s="2" t="n"/>
      <c r="CI1180" s="2" t="n"/>
      <c r="CJ1180" s="2" t="n"/>
      <c r="CK1180" s="2" t="n"/>
      <c r="CL1180" s="2" t="n"/>
      <c r="CM1180" s="2" t="n"/>
      <c r="CN1180" s="2" t="n"/>
      <c r="CO1180" s="2" t="n"/>
      <c r="CP1180" s="2" t="n"/>
      <c r="CQ1180" s="2" t="n"/>
      <c r="CR1180" s="2" t="n"/>
      <c r="CS1180" s="2" t="n"/>
      <c r="CT1180" s="2" t="n"/>
      <c r="CU1180" s="2" t="n"/>
      <c r="CV1180" s="2" t="n"/>
      <c r="CW1180" s="2" t="n"/>
      <c r="CX1180" s="2" t="n"/>
      <c r="CY1180" s="2" t="n"/>
      <c r="CZ1180" s="2" t="n"/>
      <c r="DA1180" s="2" t="n"/>
      <c r="DB1180" s="2" t="n"/>
      <c r="DC1180" s="2" t="n"/>
      <c r="DD1180" s="2" t="n"/>
      <c r="DE1180" s="2" t="n"/>
      <c r="DF1180" s="2" t="n"/>
      <c r="DG1180" s="2" t="n"/>
      <c r="DH1180" s="2" t="n"/>
      <c r="DI1180" s="2" t="n"/>
      <c r="DJ1180" s="2" t="n"/>
      <c r="DK1180" s="2" t="n"/>
      <c r="DL1180" s="2" t="n"/>
      <c r="DM1180" s="2" t="n"/>
      <c r="DN1180" s="2" t="n"/>
      <c r="DO1180" s="2" t="n"/>
      <c r="DP1180" s="2" t="n"/>
      <c r="DQ1180" s="2" t="n"/>
      <c r="DR1180" s="2" t="n"/>
      <c r="DS1180" s="2" t="n"/>
      <c r="DT1180" s="2" t="n"/>
      <c r="DU1180" s="2" t="n"/>
      <c r="DV1180" s="2" t="n"/>
      <c r="DW1180" s="2" t="n"/>
      <c r="DX1180" s="2" t="n"/>
      <c r="DY1180" s="2" t="n"/>
      <c r="DZ1180" s="2" t="n"/>
      <c r="EA1180" s="2" t="n"/>
      <c r="EB1180" s="2" t="n"/>
      <c r="EC1180" s="2" t="n"/>
    </row>
    <row r="1181" ht="6.75" customHeight="1" s="118">
      <c r="A1181" s="2" t="n"/>
      <c r="B1181" s="2" t="n"/>
      <c r="C1181" s="2" t="n"/>
      <c r="D1181" s="2" t="n"/>
      <c r="E1181" s="43" t="n"/>
      <c r="F1181" s="43" t="n"/>
      <c r="G1181" s="43" t="n"/>
      <c r="H1181" s="43" t="n"/>
      <c r="I1181" s="43" t="n"/>
      <c r="J1181" s="43" t="n"/>
      <c r="K1181" s="43" t="n"/>
      <c r="L1181" s="2" t="n"/>
      <c r="M1181" s="2" t="n"/>
      <c r="N1181" s="2" t="n"/>
      <c r="O1181" s="2" t="n"/>
      <c r="P1181" s="2" t="n"/>
      <c r="Q1181" s="2" t="n"/>
      <c r="R1181" s="2" t="n"/>
      <c r="S1181" s="2" t="n"/>
      <c r="T1181" s="2" t="n"/>
      <c r="U1181" s="2" t="n"/>
      <c r="V1181" s="2" t="n"/>
      <c r="W1181" s="2" t="n"/>
      <c r="X1181" s="2" t="n"/>
      <c r="Y1181" s="2" t="n"/>
      <c r="Z1181" s="2" t="n"/>
      <c r="AA1181" s="2" t="n"/>
      <c r="AB1181" s="2" t="n"/>
      <c r="AC1181" s="2" t="n"/>
      <c r="AD1181" s="2" t="n"/>
      <c r="AE1181" s="2" t="n"/>
      <c r="AF1181" s="2" t="n"/>
      <c r="AG1181" s="2" t="n"/>
      <c r="AH1181" s="2" t="n"/>
      <c r="AI1181" s="2" t="n"/>
      <c r="AJ1181" s="2" t="n"/>
      <c r="AK1181" s="2" t="n"/>
      <c r="AL1181" s="2" t="n"/>
      <c r="AM1181" s="2" t="n"/>
      <c r="AN1181" s="2" t="n"/>
      <c r="AO1181" s="2" t="n"/>
      <c r="AP1181" s="2" t="n"/>
      <c r="AQ1181" s="2" t="n"/>
      <c r="AR1181" s="2" t="n"/>
      <c r="AS1181" s="2" t="n"/>
      <c r="AT1181" s="2" t="n"/>
      <c r="AU1181" s="2" t="n"/>
      <c r="AV1181" s="2" t="n"/>
      <c r="AW1181" s="2" t="n"/>
      <c r="AX1181" s="2" t="n"/>
      <c r="AY1181" s="2" t="n"/>
      <c r="AZ1181" s="2" t="n"/>
      <c r="BA1181" s="2" t="n"/>
      <c r="BB1181" s="2" t="n"/>
      <c r="BC1181" s="2" t="n"/>
      <c r="BD1181" s="2" t="n"/>
      <c r="BE1181" s="2" t="n"/>
      <c r="BF1181" s="2" t="n"/>
      <c r="BG1181" s="2" t="n"/>
      <c r="BH1181" s="2" t="n"/>
      <c r="BI1181" s="2" t="n"/>
      <c r="BJ1181" s="2" t="n"/>
      <c r="BK1181" s="2" t="n"/>
      <c r="BL1181" s="2" t="n"/>
      <c r="BM1181" s="2" t="n"/>
      <c r="BN1181" s="2" t="n"/>
      <c r="BO1181" s="2" t="n"/>
      <c r="BP1181" s="2" t="n"/>
      <c r="BQ1181" s="2" t="n"/>
      <c r="BR1181" s="2" t="n"/>
      <c r="BS1181" s="2" t="n"/>
      <c r="BT1181" s="2" t="n"/>
      <c r="BU1181" s="2" t="n"/>
      <c r="BV1181" s="2" t="n"/>
      <c r="BW1181" s="2" t="n"/>
      <c r="BX1181" s="2" t="n"/>
      <c r="BY1181" s="2" t="n"/>
      <c r="BZ1181" s="2" t="n"/>
      <c r="CA1181" s="2" t="n"/>
      <c r="CB1181" s="2" t="n"/>
      <c r="CC1181" s="2" t="n"/>
      <c r="CD1181" s="2" t="n"/>
      <c r="CE1181" s="2" t="n"/>
      <c r="CF1181" s="2" t="n"/>
      <c r="CG1181" s="2" t="n"/>
      <c r="CH1181" s="2" t="n"/>
      <c r="CI1181" s="2" t="n"/>
      <c r="CJ1181" s="51" t="inlineStr">
        <is>
          <t xml:space="preserve">    (近畿高等学校統一用紙　  その２ 　  令和７年度改定)　</t>
        </is>
      </c>
      <c r="DV1181" s="2" t="n"/>
      <c r="DW1181" s="2" t="n"/>
      <c r="DX1181" s="2" t="n"/>
      <c r="DY1181" s="2" t="n"/>
      <c r="DZ1181" s="2" t="n"/>
      <c r="EA1181" s="2" t="n"/>
      <c r="EB1181" s="2" t="n"/>
      <c r="EC1181" s="2" t="n"/>
    </row>
    <row r="1182" ht="6.75" customHeight="1" s="118">
      <c r="A1182" s="2" t="n"/>
      <c r="B1182" s="2" t="n"/>
      <c r="C1182" s="2" t="n"/>
      <c r="D1182" s="2" t="n"/>
      <c r="E1182" s="2" t="n"/>
      <c r="F1182" s="2" t="n"/>
      <c r="G1182" s="2" t="n"/>
      <c r="H1182" s="2" t="n"/>
      <c r="I1182" s="2" t="n"/>
      <c r="J1182" s="2" t="n"/>
      <c r="K1182" s="2" t="n"/>
      <c r="L1182" s="2" t="n"/>
      <c r="M1182" s="2" t="n"/>
      <c r="N1182" s="2" t="n"/>
      <c r="O1182" s="2" t="n"/>
      <c r="P1182" s="2" t="n"/>
      <c r="Q1182" s="2" t="n"/>
      <c r="R1182" s="2" t="n"/>
      <c r="S1182" s="2" t="n"/>
      <c r="T1182" s="2" t="n"/>
      <c r="U1182" s="2" t="n"/>
      <c r="V1182" s="2" t="n"/>
      <c r="W1182" s="2" t="n"/>
      <c r="X1182" s="2" t="n"/>
      <c r="Y1182" s="2" t="n"/>
      <c r="Z1182" s="2" t="n"/>
      <c r="AA1182" s="2" t="n"/>
      <c r="AB1182" s="2" t="n"/>
      <c r="AC1182" s="2" t="n"/>
      <c r="AD1182" s="2" t="n"/>
      <c r="AE1182" s="2" t="n"/>
      <c r="AF1182" s="2" t="n"/>
      <c r="AG1182" s="2" t="n"/>
      <c r="AH1182" s="2" t="n"/>
      <c r="AI1182" s="2" t="n"/>
      <c r="AJ1182" s="2" t="n"/>
      <c r="AK1182" s="2" t="n"/>
      <c r="AL1182" s="2" t="n"/>
      <c r="AM1182" s="2" t="n"/>
      <c r="AN1182" s="2" t="n"/>
      <c r="AO1182" s="2" t="n"/>
      <c r="AP1182" s="2" t="n"/>
      <c r="AQ1182" s="2" t="n"/>
      <c r="AR1182" s="2" t="n"/>
      <c r="AS1182" s="2" t="n"/>
      <c r="AT1182" s="2" t="n"/>
      <c r="AU1182" s="2" t="n"/>
      <c r="AV1182" s="2" t="n"/>
      <c r="AW1182" s="2" t="n"/>
      <c r="AX1182" s="2" t="n"/>
      <c r="AY1182" s="2" t="n"/>
      <c r="AZ1182" s="2" t="n"/>
      <c r="BA1182" s="2" t="n"/>
      <c r="BB1182" s="2" t="n"/>
      <c r="BC1182" s="2" t="n"/>
      <c r="BD1182" s="2" t="n"/>
      <c r="BE1182" s="2" t="n"/>
      <c r="BF1182" s="2" t="n"/>
      <c r="BG1182" s="2" t="n"/>
      <c r="BH1182" s="2" t="n"/>
      <c r="BI1182" s="2" t="n"/>
      <c r="BJ1182" s="2" t="n"/>
      <c r="BK1182" s="2" t="n"/>
      <c r="BL1182" s="2" t="n"/>
      <c r="BM1182" s="2" t="n"/>
      <c r="BN1182" s="2" t="n"/>
      <c r="BO1182" s="2" t="n"/>
      <c r="BP1182" s="2" t="n"/>
      <c r="BQ1182" s="2" t="n"/>
      <c r="BR1182" s="2" t="n"/>
      <c r="BS1182" s="2" t="n"/>
      <c r="BT1182" s="2" t="n"/>
      <c r="BU1182" s="2" t="n"/>
      <c r="BV1182" s="2" t="n"/>
      <c r="BW1182" s="2" t="n"/>
      <c r="BX1182" s="2" t="n"/>
      <c r="BY1182" s="2" t="n"/>
      <c r="BZ1182" s="2" t="n"/>
      <c r="CA1182" s="2" t="n"/>
      <c r="CB1182" s="2" t="n"/>
      <c r="CC1182" s="2" t="n"/>
      <c r="CD1182" s="2" t="n"/>
      <c r="CE1182" s="2" t="n"/>
      <c r="CF1182" s="2" t="n"/>
      <c r="CG1182" s="2" t="n"/>
      <c r="CH1182" s="2" t="n"/>
      <c r="CI1182" s="2" t="n"/>
      <c r="DV1182" s="2" t="n"/>
      <c r="DW1182" s="2" t="n"/>
      <c r="DX1182" s="2" t="n"/>
      <c r="DY1182" s="2" t="n"/>
      <c r="DZ1182" s="2" t="n"/>
      <c r="EA1182" s="2" t="n"/>
      <c r="EB1182" s="2" t="n"/>
      <c r="EC1182" s="2" t="n"/>
    </row>
    <row r="1183" ht="6.75" customHeight="1" s="118">
      <c r="A1183" s="2" t="n"/>
      <c r="B1183" s="2" t="n"/>
      <c r="C1183" s="3" t="n"/>
      <c r="D1183" s="3" t="n"/>
      <c r="E1183" s="3" t="n"/>
      <c r="F1183" s="3" t="n"/>
      <c r="G1183" s="3" t="n"/>
      <c r="H1183" s="3" t="n"/>
      <c r="I1183" s="3" t="n"/>
      <c r="J1183" s="3" t="n"/>
      <c r="K1183" s="3" t="n"/>
      <c r="L1183" s="3" t="n"/>
      <c r="M1183" s="3" t="n"/>
      <c r="N1183" s="3" t="n"/>
      <c r="O1183" s="3" t="n"/>
      <c r="P1183" s="3" t="n"/>
      <c r="Q1183" s="3" t="n"/>
      <c r="R1183" s="3" t="n"/>
      <c r="S1183" s="3" t="n"/>
      <c r="T1183" s="3" t="n"/>
      <c r="U1183" s="3" t="n"/>
      <c r="V1183" s="3" t="n"/>
      <c r="W1183" s="3" t="n"/>
      <c r="X1183" s="3" t="n"/>
      <c r="Y1183" s="3" t="n"/>
      <c r="Z1183" s="3" t="n"/>
      <c r="AA1183" s="3" t="n"/>
      <c r="AB1183" s="3" t="n"/>
      <c r="AC1183" s="3" t="n"/>
      <c r="AD1183" s="3" t="n"/>
      <c r="AE1183" s="3" t="n"/>
      <c r="AF1183" s="3" t="n"/>
      <c r="AG1183" s="3" t="n"/>
      <c r="AH1183" s="3" t="n"/>
      <c r="AI1183" s="3" t="n"/>
      <c r="AJ1183" s="3" t="n"/>
      <c r="AK1183" s="3" t="n"/>
      <c r="AL1183" s="3" t="n"/>
      <c r="AM1183" s="3" t="n"/>
      <c r="AN1183" s="3" t="n"/>
      <c r="AO1183" s="3" t="n"/>
      <c r="AP1183" s="3" t="n"/>
      <c r="AQ1183" s="3" t="n"/>
      <c r="AR1183" s="3" t="n"/>
      <c r="AS1183" s="2" t="n"/>
      <c r="AT1183" s="2" t="n"/>
      <c r="AU1183" s="2" t="n"/>
      <c r="AV1183" s="2" t="n"/>
      <c r="AW1183" s="2" t="n"/>
      <c r="AX1183" s="2" t="n"/>
      <c r="AY1183" s="2" t="n"/>
      <c r="AZ1183" s="2" t="n"/>
      <c r="BA1183" s="2" t="n"/>
      <c r="BB1183" s="2" t="n"/>
      <c r="BC1183" s="2" t="n"/>
      <c r="BD1183" s="2" t="n"/>
      <c r="BE1183" s="2" t="n"/>
      <c r="BF1183" s="2" t="n"/>
      <c r="BG1183" s="2" t="n"/>
      <c r="BH1183" s="2" t="n"/>
      <c r="BI1183" s="2" t="n"/>
      <c r="BJ1183" s="2" t="n"/>
      <c r="BK1183" s="2" t="n"/>
      <c r="BL1183" s="2" t="n"/>
      <c r="BM1183" s="2" t="n"/>
      <c r="BN1183" s="2" t="n"/>
      <c r="BO1183" s="2" t="n"/>
      <c r="BP1183" s="2" t="n"/>
      <c r="BQ1183" s="2" t="n"/>
      <c r="BR1183" s="2" t="n"/>
      <c r="BS1183" s="2" t="n"/>
      <c r="BT1183" s="2" t="n"/>
      <c r="BU1183" s="2" t="n"/>
      <c r="BV1183" s="2" t="n"/>
      <c r="BW1183" s="2" t="n"/>
      <c r="BX1183" s="2" t="n"/>
      <c r="BY1183" s="2" t="n"/>
      <c r="BZ1183" s="2" t="n"/>
      <c r="CA1183" s="2" t="n"/>
      <c r="CB1183" s="2" t="n"/>
      <c r="CC1183" s="2" t="n"/>
      <c r="CD1183" s="2" t="n"/>
      <c r="CE1183" s="2" t="n"/>
      <c r="CF1183" s="2" t="n"/>
      <c r="CG1183" s="2" t="n"/>
      <c r="CH1183" s="2" t="n"/>
      <c r="CI1183" s="2" t="n"/>
      <c r="CJ1183" s="2" t="n"/>
      <c r="CK1183" s="2" t="n"/>
      <c r="CL1183" s="2" t="n"/>
      <c r="CM1183" s="2" t="n"/>
      <c r="CN1183" s="2" t="n"/>
      <c r="CO1183" s="2" t="n"/>
      <c r="CP1183" s="2" t="n"/>
      <c r="CQ1183" s="2" t="n"/>
      <c r="CR1183" s="2" t="n"/>
      <c r="CS1183" s="2" t="n"/>
      <c r="CT1183" s="2" t="n"/>
      <c r="CU1183" s="2" t="n"/>
      <c r="CV1183" s="2" t="n"/>
      <c r="CW1183" s="2" t="n"/>
      <c r="CX1183" s="2" t="n"/>
      <c r="CY1183" s="2" t="n"/>
      <c r="CZ1183" s="2" t="n"/>
      <c r="DA1183" s="2" t="n"/>
      <c r="DB1183" s="2" t="n"/>
      <c r="DC1183" s="2" t="n"/>
      <c r="DD1183" s="2" t="n"/>
      <c r="DE1183" s="2" t="n"/>
      <c r="DF1183" s="2" t="n"/>
      <c r="DG1183" s="2" t="n"/>
      <c r="DH1183" s="2" t="n"/>
      <c r="DI1183" s="2" t="n"/>
      <c r="DJ1183" s="2" t="n"/>
      <c r="DK1183" s="2" t="n"/>
      <c r="DL1183" s="2" t="n"/>
      <c r="DM1183" s="2" t="n"/>
      <c r="DN1183" s="2" t="n"/>
      <c r="DO1183" s="2" t="n"/>
      <c r="DP1183" s="2" t="n"/>
      <c r="DQ1183" s="2" t="n"/>
      <c r="DR1183" s="2" t="n"/>
      <c r="DS1183" s="2" t="n"/>
      <c r="DT1183" s="2" t="n"/>
      <c r="DU1183" s="2" t="n"/>
      <c r="DV1183" s="2" t="n"/>
      <c r="DW1183" s="2" t="n"/>
      <c r="DX1183" s="2" t="n"/>
      <c r="DY1183" s="2" t="n"/>
      <c r="DZ1183" s="2" t="n"/>
      <c r="EA1183" s="2" t="n"/>
      <c r="EB1183" s="2" t="n"/>
      <c r="EC1183" s="2" t="n"/>
    </row>
    <row r="1184" ht="6.75" customHeight="1" s="118">
      <c r="A1184" s="2" t="n"/>
      <c r="B1184" s="2" t="n"/>
      <c r="C1184" s="3" t="n"/>
      <c r="D1184" s="3" t="n"/>
      <c r="E1184" s="3" t="n"/>
      <c r="F1184" s="3" t="n"/>
      <c r="G1184" s="3" t="n"/>
      <c r="H1184" s="3" t="n"/>
      <c r="I1184" s="3" t="n"/>
      <c r="J1184" s="3" t="n"/>
      <c r="K1184" s="3" t="n"/>
      <c r="L1184" s="3" t="n"/>
      <c r="M1184" s="3" t="n"/>
      <c r="N1184" s="3" t="n"/>
      <c r="O1184" s="3" t="n"/>
      <c r="P1184" s="3" t="n"/>
      <c r="Q1184" s="3" t="n"/>
      <c r="R1184" s="3" t="n"/>
      <c r="S1184" s="3" t="n"/>
      <c r="T1184" s="3" t="n"/>
      <c r="U1184" s="3" t="n"/>
      <c r="V1184" s="3" t="n"/>
      <c r="W1184" s="3" t="n"/>
      <c r="X1184" s="3" t="n"/>
      <c r="Y1184" s="3" t="n"/>
      <c r="Z1184" s="3" t="n"/>
      <c r="AA1184" s="3" t="n"/>
      <c r="AB1184" s="3" t="n"/>
      <c r="AC1184" s="3" t="n"/>
      <c r="AD1184" s="3" t="n"/>
      <c r="AE1184" s="3" t="n"/>
      <c r="AF1184" s="3" t="n"/>
      <c r="AG1184" s="3" t="n"/>
      <c r="AH1184" s="3" t="n"/>
      <c r="AI1184" s="3" t="n"/>
      <c r="AJ1184" s="3" t="n"/>
      <c r="AK1184" s="3" t="n"/>
      <c r="AL1184" s="3" t="n"/>
      <c r="AM1184" s="3" t="n"/>
      <c r="AN1184" s="3" t="n"/>
      <c r="AO1184" s="3" t="n"/>
      <c r="AP1184" s="3" t="n"/>
      <c r="AQ1184" s="3" t="n"/>
      <c r="AR1184" s="3" t="n"/>
      <c r="AS1184" s="2" t="n"/>
      <c r="AT1184" s="2" t="n"/>
      <c r="AU1184" s="2" t="n"/>
      <c r="AV1184" s="2" t="n"/>
      <c r="AW1184" s="2" t="n"/>
      <c r="AX1184" s="2" t="n"/>
      <c r="AY1184" s="2" t="n"/>
      <c r="AZ1184" s="2" t="n"/>
      <c r="BA1184" s="2" t="n"/>
      <c r="BB1184" s="2" t="n"/>
      <c r="BC1184" s="2" t="n"/>
      <c r="BD1184" s="2" t="n"/>
      <c r="BE1184" s="2" t="n"/>
      <c r="BF1184" s="2" t="n"/>
      <c r="BG1184" s="2" t="n"/>
      <c r="BH1184" s="2" t="n"/>
      <c r="BI1184" s="2" t="n"/>
      <c r="BJ1184" s="2" t="n"/>
      <c r="BK1184" s="2" t="n"/>
      <c r="BL1184" s="2" t="n"/>
      <c r="BM1184" s="2" t="n"/>
      <c r="BN1184" s="2" t="n"/>
      <c r="BO1184" s="2" t="n"/>
      <c r="BP1184" s="2" t="n"/>
      <c r="BQ1184" s="2" t="n"/>
      <c r="BR1184" s="2" t="n"/>
      <c r="BS1184" s="2" t="n"/>
      <c r="BT1184" s="2" t="n"/>
      <c r="BU1184" s="2" t="n"/>
      <c r="BV1184" s="2" t="n"/>
      <c r="BW1184" s="2" t="n"/>
      <c r="BX1184" s="2" t="n"/>
      <c r="BY1184" s="2" t="n"/>
      <c r="BZ1184" s="2" t="n"/>
      <c r="CA1184" s="2" t="n"/>
      <c r="CB1184" s="2" t="n"/>
      <c r="CC1184" s="2" t="n"/>
      <c r="CD1184" s="2" t="n"/>
      <c r="CE1184" s="2" t="n"/>
      <c r="CF1184" s="2" t="n"/>
      <c r="CG1184" s="2" t="n"/>
      <c r="CH1184" s="2" t="n"/>
      <c r="CI1184" s="2" t="n"/>
      <c r="CJ1184" s="2" t="n"/>
      <c r="CK1184" s="2" t="n"/>
      <c r="CL1184" s="2" t="n"/>
      <c r="CM1184" s="2" t="n"/>
      <c r="CN1184" s="2" t="n"/>
      <c r="CO1184" s="2" t="n"/>
      <c r="CP1184" s="2" t="n"/>
      <c r="CQ1184" s="2" t="n"/>
      <c r="CR1184" s="2" t="n"/>
      <c r="CS1184" s="2" t="n"/>
      <c r="CT1184" s="2" t="n"/>
      <c r="CU1184" s="2" t="n"/>
      <c r="CV1184" s="2" t="n"/>
      <c r="CW1184" s="2" t="n"/>
      <c r="CX1184" s="2" t="n"/>
      <c r="CY1184" s="2" t="n"/>
      <c r="CZ1184" s="2" t="n"/>
      <c r="DA1184" s="2" t="n"/>
      <c r="DB1184" s="2" t="n"/>
      <c r="DC1184" s="2" t="n"/>
      <c r="DD1184" s="2" t="n"/>
      <c r="DE1184" s="2" t="n"/>
      <c r="DF1184" s="2" t="n"/>
      <c r="DG1184" s="2" t="n"/>
      <c r="DH1184" s="2" t="n"/>
      <c r="DI1184" s="2" t="n"/>
      <c r="DJ1184" s="2" t="n"/>
      <c r="DK1184" s="2" t="n"/>
      <c r="DL1184" s="2" t="n"/>
      <c r="DM1184" s="2" t="n"/>
      <c r="DN1184" s="2" t="n"/>
      <c r="DO1184" s="2" t="n"/>
      <c r="DP1184" s="2" t="n"/>
      <c r="DQ1184" s="2" t="n"/>
      <c r="DR1184" s="2" t="n"/>
      <c r="DS1184" s="2" t="n"/>
      <c r="DT1184" s="2" t="n"/>
      <c r="DU1184" s="2" t="n"/>
      <c r="DV1184" s="2" t="n"/>
      <c r="DW1184" s="2" t="n"/>
      <c r="DX1184" s="2" t="n"/>
      <c r="DY1184" s="2" t="n"/>
      <c r="DZ1184" s="2" t="n"/>
      <c r="EA1184" s="2" t="n"/>
      <c r="EB1184" s="2" t="n"/>
      <c r="EC1184" s="2" t="n"/>
    </row>
    <row r="1185" ht="6.75" customHeight="1" s="118">
      <c r="A1185" s="2" t="n"/>
      <c r="B1185" s="2" t="n"/>
      <c r="C1185" s="3" t="n"/>
      <c r="D1185" s="3" t="n"/>
      <c r="E1185" s="3" t="n"/>
      <c r="F1185" s="3" t="n"/>
      <c r="G1185" s="3" t="n"/>
      <c r="H1185" s="3" t="n"/>
      <c r="I1185" s="3" t="n"/>
      <c r="J1185" s="3" t="n"/>
      <c r="K1185" s="3" t="n"/>
      <c r="L1185" s="3" t="n"/>
      <c r="M1185" s="3" t="n"/>
      <c r="N1185" s="3" t="n"/>
      <c r="O1185" s="3" t="n"/>
      <c r="P1185" s="3" t="n"/>
      <c r="Q1185" s="3" t="n"/>
      <c r="R1185" s="3" t="n"/>
      <c r="S1185" s="3" t="n"/>
      <c r="T1185" s="3" t="n"/>
      <c r="U1185" s="3" t="n"/>
      <c r="V1185" s="3" t="n"/>
      <c r="W1185" s="3" t="n"/>
      <c r="X1185" s="3" t="n"/>
      <c r="Y1185" s="3" t="n"/>
      <c r="Z1185" s="3" t="n"/>
      <c r="AA1185" s="3" t="n"/>
      <c r="AB1185" s="3" t="n"/>
      <c r="AC1185" s="3" t="n"/>
      <c r="AD1185" s="3" t="n"/>
      <c r="AE1185" s="3" t="n"/>
      <c r="AF1185" s="3" t="n"/>
      <c r="AG1185" s="3" t="n"/>
      <c r="AH1185" s="3" t="n"/>
      <c r="AI1185" s="3" t="n"/>
      <c r="AJ1185" s="3" t="n"/>
      <c r="AK1185" s="3" t="n"/>
      <c r="AL1185" s="3" t="n"/>
      <c r="AM1185" s="3" t="n"/>
      <c r="AN1185" s="3" t="n"/>
      <c r="AO1185" s="3" t="n"/>
      <c r="AP1185" s="3" t="n"/>
      <c r="AQ1185" s="3" t="n"/>
      <c r="AR1185" s="3" t="n"/>
      <c r="AS1185" s="2" t="n"/>
      <c r="AT1185" s="2" t="n"/>
      <c r="AU1185" s="2" t="n"/>
      <c r="AV1185" s="2" t="n"/>
      <c r="AW1185" s="2" t="n"/>
      <c r="AX1185" s="2" t="n"/>
      <c r="AY1185" s="2" t="n"/>
      <c r="AZ1185" s="2" t="n"/>
      <c r="BA1185" s="2" t="n"/>
      <c r="BB1185" s="2" t="n"/>
      <c r="BC1185" s="2" t="n"/>
      <c r="BD1185" s="2" t="n"/>
      <c r="BE1185" s="2" t="n"/>
      <c r="BF1185" s="2" t="n"/>
      <c r="BG1185" s="2" t="n"/>
      <c r="BH1185" s="2" t="n"/>
      <c r="BI1185" s="2" t="n"/>
      <c r="BJ1185" s="2" t="n"/>
      <c r="BK1185" s="2" t="n"/>
      <c r="BL1185" s="2" t="n"/>
      <c r="BM1185" s="2" t="n"/>
      <c r="BN1185" s="2" t="n"/>
      <c r="BO1185" s="2" t="n"/>
      <c r="BP1185" s="2" t="n"/>
      <c r="BQ1185" s="2" t="n"/>
      <c r="BR1185" s="2" t="n"/>
      <c r="BS1185" s="2" t="n"/>
      <c r="BT1185" s="2" t="n"/>
      <c r="BU1185" s="2" t="n"/>
      <c r="BV1185" s="2" t="n"/>
      <c r="BW1185" s="2" t="n"/>
      <c r="BX1185" s="2" t="n"/>
      <c r="BY1185" s="2" t="n"/>
      <c r="BZ1185" s="2" t="n"/>
      <c r="CA1185" s="2" t="n"/>
      <c r="CB1185" s="2" t="n"/>
      <c r="CC1185" s="2" t="n"/>
      <c r="CD1185" s="2" t="n"/>
      <c r="CE1185" s="2" t="n"/>
      <c r="CF1185" s="2" t="n"/>
      <c r="CG1185" s="2" t="n"/>
      <c r="CH1185" s="2" t="n"/>
      <c r="CI1185" s="2" t="n"/>
      <c r="CJ1185" s="2" t="n"/>
      <c r="CK1185" s="2" t="n"/>
      <c r="CL1185" s="2" t="n"/>
      <c r="CM1185" s="2" t="n"/>
      <c r="CN1185" s="2" t="n"/>
      <c r="CO1185" s="2" t="n"/>
      <c r="CP1185" s="2" t="n"/>
      <c r="CQ1185" s="2" t="n"/>
      <c r="CR1185" s="2" t="n"/>
      <c r="CS1185" s="2" t="n"/>
      <c r="CT1185" s="2" t="n"/>
      <c r="CU1185" s="2" t="n"/>
      <c r="CV1185" s="2" t="n"/>
      <c r="CW1185" s="2" t="n"/>
      <c r="CX1185" s="2" t="n"/>
      <c r="CY1185" s="2" t="n"/>
      <c r="CZ1185" s="2" t="n"/>
      <c r="DA1185" s="2" t="n"/>
      <c r="DB1185" s="2" t="n"/>
      <c r="DC1185" s="2" t="n"/>
      <c r="DD1185" s="2" t="n"/>
      <c r="DE1185" s="2" t="n"/>
      <c r="DF1185" s="2" t="n"/>
      <c r="DG1185" s="2" t="n"/>
      <c r="DH1185" s="2" t="n"/>
      <c r="DI1185" s="2" t="n"/>
      <c r="DJ1185" s="2" t="n"/>
      <c r="DK1185" s="2" t="n"/>
      <c r="DL1185" s="2" t="n"/>
      <c r="DM1185" s="2" t="n"/>
      <c r="DN1185" s="2" t="n"/>
      <c r="DO1185" s="2" t="n"/>
      <c r="DP1185" s="2" t="n"/>
      <c r="DQ1185" s="2" t="n"/>
      <c r="DR1185" s="2" t="n"/>
      <c r="DS1185" s="2" t="n"/>
      <c r="DT1185" s="2" t="n"/>
      <c r="DU1185" s="2" t="n"/>
      <c r="DV1185" s="2" t="n"/>
      <c r="DW1185" s="2" t="n"/>
      <c r="DX1185" s="2" t="n"/>
      <c r="DY1185" s="2" t="n"/>
      <c r="DZ1185" s="2" t="n"/>
      <c r="EA1185" s="2" t="n"/>
      <c r="EB1185" s="2" t="n"/>
      <c r="EC1185" s="2" t="n"/>
    </row>
    <row r="1186" ht="6.75" customHeight="1" s="118">
      <c r="A1186" s="2" t="n"/>
      <c r="B1186" s="2" t="n"/>
      <c r="C1186" s="3" t="n"/>
      <c r="D1186" s="3" t="n"/>
      <c r="E1186" s="3" t="n"/>
      <c r="F1186" s="3" t="n"/>
      <c r="G1186" s="3" t="n"/>
      <c r="H1186" s="3" t="n"/>
      <c r="I1186" s="3" t="n"/>
      <c r="J1186" s="114" t="inlineStr">
        <is>
          <t xml:space="preserve">  履 　   歴　    書</t>
        </is>
      </c>
      <c r="AN1186" s="3" t="n"/>
      <c r="AO1186" s="3" t="n"/>
      <c r="AP1186" s="3" t="n"/>
      <c r="AQ1186" s="3" t="n"/>
      <c r="AR1186" s="3" t="n"/>
      <c r="AS1186" s="2" t="n"/>
      <c r="AT1186" s="2" t="n"/>
      <c r="AU1186" s="2" t="n"/>
      <c r="AV1186" s="2" t="n"/>
      <c r="AW1186" s="2" t="n"/>
      <c r="AX1186" s="2" t="n"/>
      <c r="AY1186" s="2" t="n"/>
      <c r="AZ1186" s="2" t="n"/>
      <c r="BA1186" s="2" t="n"/>
      <c r="BB1186" s="2" t="n"/>
      <c r="BC1186" s="2" t="n"/>
      <c r="BD1186" s="2" t="n"/>
      <c r="BE1186" s="2" t="n"/>
      <c r="BF1186" s="2" t="n"/>
      <c r="BG1186" s="2" t="n"/>
      <c r="BH1186" s="2" t="n"/>
      <c r="BI1186" s="2" t="n"/>
      <c r="BJ1186" s="2" t="n"/>
      <c r="BK1186" s="2" t="n"/>
      <c r="BL1186" s="2" t="n"/>
      <c r="BM1186" s="2" t="n"/>
      <c r="BN1186" s="2" t="n"/>
      <c r="BO1186" s="2" t="n"/>
      <c r="BP1186" s="2" t="n"/>
      <c r="BQ1186" s="2" t="n"/>
      <c r="BR1186" s="2" t="n"/>
      <c r="BS1186" s="2" t="n"/>
      <c r="BT1186" s="2" t="n"/>
      <c r="BU1186" s="2" t="n"/>
      <c r="BV1186" s="2" t="n"/>
      <c r="BW1186" s="2" t="n"/>
      <c r="BX1186" s="2" t="n"/>
      <c r="BY1186" s="2" t="n"/>
      <c r="BZ1186" s="2" t="n"/>
      <c r="CA1186" s="2" t="n"/>
      <c r="CB1186" s="2" t="n"/>
      <c r="CC1186" s="2" t="n"/>
      <c r="CD1186" s="2" t="n"/>
      <c r="CE1186" s="2" t="n"/>
      <c r="CF1186" s="2" t="n"/>
      <c r="CG1186" s="2" t="n"/>
      <c r="CH1186" s="2" t="n"/>
      <c r="CI1186" s="2" t="n"/>
      <c r="CJ1186" s="2" t="n"/>
      <c r="CK1186" s="2" t="n"/>
      <c r="CL1186" s="2" t="n"/>
      <c r="CM1186" s="2" t="n"/>
      <c r="CN1186" s="2" t="n"/>
      <c r="CO1186" s="2" t="n"/>
      <c r="CP1186" s="2" t="n"/>
      <c r="CQ1186" s="2" t="n"/>
      <c r="CR1186" s="2" t="n"/>
      <c r="CS1186" s="2" t="n"/>
      <c r="CT1186" s="2" t="n"/>
      <c r="CU1186" s="2" t="n"/>
      <c r="CV1186" s="2" t="n"/>
      <c r="CW1186" s="2" t="n"/>
      <c r="CX1186" s="2" t="n"/>
      <c r="CY1186" s="2" t="n"/>
      <c r="CZ1186" s="2" t="n"/>
      <c r="DA1186" s="2" t="n"/>
      <c r="DB1186" s="2" t="n"/>
      <c r="DC1186" s="2" t="n"/>
      <c r="DD1186" s="2" t="n"/>
      <c r="DE1186" s="2" t="n"/>
      <c r="DF1186" s="2" t="n"/>
      <c r="DG1186" s="2" t="n"/>
      <c r="DH1186" s="2" t="n"/>
      <c r="DI1186" s="2" t="n"/>
      <c r="DJ1186" s="2" t="n"/>
      <c r="DK1186" s="2" t="n"/>
      <c r="DL1186" s="2" t="n"/>
      <c r="DM1186" s="2" t="n"/>
      <c r="DN1186" s="2" t="n"/>
      <c r="DO1186" s="2" t="n"/>
      <c r="DP1186" s="2" t="n"/>
      <c r="DQ1186" s="2" t="n"/>
      <c r="DR1186" s="2" t="n"/>
      <c r="DS1186" s="2" t="n"/>
      <c r="DT1186" s="2" t="n"/>
      <c r="DU1186" s="2" t="n"/>
      <c r="DV1186" s="2" t="n"/>
      <c r="DW1186" s="2" t="n"/>
      <c r="DX1186" s="2" t="n"/>
      <c r="DY1186" s="2" t="n"/>
      <c r="DZ1186" s="2" t="n"/>
      <c r="EA1186" s="2" t="n"/>
      <c r="EB1186" s="2" t="n"/>
      <c r="EC1186" s="2" t="n"/>
    </row>
    <row r="1187" ht="6.75" customHeight="1" s="118">
      <c r="A1187" s="2" t="n"/>
      <c r="B1187" s="2" t="n"/>
      <c r="C1187" s="3" t="n"/>
      <c r="D1187" s="3" t="n"/>
      <c r="E1187" s="3" t="n"/>
      <c r="F1187" s="3" t="n"/>
      <c r="G1187" s="3" t="n"/>
      <c r="H1187" s="3" t="n"/>
      <c r="I1187" s="3" t="n"/>
      <c r="AN1187" s="3" t="n"/>
      <c r="AO1187" s="3" t="n"/>
      <c r="AP1187" s="3" t="n"/>
      <c r="AQ1187" s="3" t="n"/>
      <c r="AR1187" s="3" t="n"/>
      <c r="AS1187" s="2" t="n"/>
      <c r="AT1187" s="2" t="n"/>
      <c r="AU1187" s="2" t="n"/>
      <c r="AV1187" s="2" t="n"/>
      <c r="AW1187" s="2" t="n"/>
      <c r="AX1187" s="2" t="n"/>
      <c r="AY1187" s="2" t="n"/>
      <c r="AZ1187" s="2" t="n"/>
      <c r="BA1187" s="2" t="n"/>
      <c r="BB1187" s="2" t="n"/>
      <c r="BC1187" s="2" t="n"/>
      <c r="BD1187" s="2" t="n"/>
      <c r="BE1187" s="2" t="n"/>
      <c r="BF1187" s="2" t="n"/>
      <c r="BG1187" s="2" t="n"/>
      <c r="BH1187" s="2" t="n"/>
      <c r="BI1187" s="2" t="n"/>
      <c r="BJ1187" s="2" t="n"/>
      <c r="BK1187" s="2" t="n"/>
      <c r="BL1187" s="2" t="n"/>
      <c r="BM1187" s="2" t="n"/>
      <c r="BN1187" s="2" t="n"/>
      <c r="BO1187" s="2" t="n"/>
      <c r="BP1187" s="2" t="n"/>
      <c r="BQ1187" s="2" t="n"/>
      <c r="BR1187" s="2" t="n"/>
      <c r="BS1187" s="2" t="n"/>
      <c r="BT1187" s="2" t="n"/>
      <c r="BU1187" s="2" t="n"/>
      <c r="BV1187" s="2" t="n"/>
      <c r="BW1187" s="2" t="n"/>
      <c r="BX1187" s="2" t="n"/>
      <c r="BY1187" s="2" t="n"/>
      <c r="BZ1187" s="2" t="n"/>
      <c r="CA1187" s="2" t="n"/>
      <c r="CB1187" s="2" t="n"/>
      <c r="CC1187" s="2" t="n"/>
      <c r="CD1187" s="2" t="n"/>
      <c r="CE1187" s="2" t="n"/>
      <c r="CF1187" s="2" t="n"/>
      <c r="CG1187" s="2" t="n"/>
      <c r="CH1187" s="2" t="n"/>
      <c r="CI1187" s="2" t="n"/>
      <c r="CJ1187" s="2" t="n"/>
      <c r="CK1187" s="2" t="n"/>
      <c r="CL1187" s="2" t="n"/>
      <c r="CM1187" s="2" t="n"/>
      <c r="CN1187" s="2" t="n"/>
      <c r="CO1187" s="2" t="n"/>
      <c r="CP1187" s="2" t="n"/>
      <c r="CQ1187" s="2" t="n"/>
      <c r="CR1187" s="2" t="n"/>
      <c r="CS1187" s="2" t="n"/>
      <c r="CT1187" s="2" t="n"/>
      <c r="CU1187" s="2" t="n"/>
      <c r="CV1187" s="2" t="n"/>
      <c r="CW1187" s="2" t="n"/>
      <c r="CX1187" s="2" t="n"/>
      <c r="CY1187" s="2" t="n"/>
      <c r="CZ1187" s="2" t="n"/>
      <c r="DA1187" s="2" t="n"/>
      <c r="DB1187" s="2" t="n"/>
      <c r="DC1187" s="2" t="n"/>
      <c r="DD1187" s="2" t="n"/>
      <c r="DE1187" s="2" t="n"/>
      <c r="DF1187" s="2" t="n"/>
      <c r="DG1187" s="2" t="n"/>
      <c r="DH1187" s="2" t="n"/>
      <c r="DI1187" s="2" t="n"/>
      <c r="DJ1187" s="2" t="n"/>
      <c r="DK1187" s="2" t="n"/>
      <c r="DL1187" s="2" t="n"/>
      <c r="DM1187" s="2" t="n"/>
      <c r="DN1187" s="2" t="n"/>
      <c r="DO1187" s="2" t="n"/>
      <c r="DP1187" s="2" t="n"/>
      <c r="DQ1187" s="2" t="n"/>
      <c r="DR1187" s="2" t="n"/>
      <c r="DS1187" s="2" t="n"/>
      <c r="DT1187" s="2" t="n"/>
      <c r="DU1187" s="2" t="n"/>
      <c r="DV1187" s="2" t="n"/>
      <c r="DW1187" s="2" t="n"/>
      <c r="DX1187" s="2" t="n"/>
      <c r="DY1187" s="2" t="n"/>
      <c r="DZ1187" s="2" t="n"/>
      <c r="EA1187" s="2" t="n"/>
      <c r="EB1187" s="2" t="n"/>
      <c r="EC1187" s="2" t="n"/>
    </row>
    <row r="1188" ht="4.5" customHeight="1" s="118">
      <c r="A1188" s="2" t="n"/>
      <c r="B1188" s="2" t="n"/>
      <c r="C1188" s="2" t="n"/>
      <c r="D1188" s="2" t="n"/>
      <c r="E1188" s="2" t="n"/>
      <c r="F1188" s="2" t="n"/>
      <c r="G1188" s="2" t="n"/>
      <c r="H1188" s="2" t="n"/>
      <c r="I1188" s="2" t="n"/>
      <c r="AN1188" s="3" t="n"/>
      <c r="AO1188" s="2" t="n"/>
      <c r="AP1188" s="2" t="n"/>
      <c r="AQ1188" s="2" t="n"/>
      <c r="AR1188" s="2" t="n"/>
      <c r="AS1188" s="2" t="n"/>
      <c r="AT1188" s="2" t="n"/>
      <c r="AU1188" s="2" t="n"/>
      <c r="AV1188" s="4" t="n"/>
      <c r="AW1188" s="5" t="n"/>
      <c r="AX1188" s="5" t="n"/>
      <c r="AY1188" s="5" t="n"/>
      <c r="AZ1188" s="5" t="n"/>
      <c r="BA1188" s="5" t="n"/>
      <c r="BB1188" s="5" t="n"/>
      <c r="BC1188" s="5" t="n"/>
      <c r="BD1188" s="5" t="n"/>
      <c r="BE1188" s="5" t="n"/>
      <c r="BF1188" s="5" t="n"/>
      <c r="BG1188" s="5" t="n"/>
      <c r="BH1188" s="5" t="n"/>
      <c r="BI1188" s="6" t="n"/>
      <c r="BJ1188" s="7" t="n"/>
      <c r="BK1188" s="2" t="n"/>
      <c r="BL1188" s="2" t="n"/>
      <c r="BM1188" s="2" t="n"/>
      <c r="BN1188" s="2" t="n"/>
      <c r="BO1188" s="2" t="n"/>
      <c r="BP1188" s="139" t="inlineStr">
        <is>
          <t xml:space="preserve">資 　格  等      </t>
        </is>
      </c>
      <c r="BQ1188" s="140" t="n"/>
      <c r="BR1188" s="140" t="n"/>
      <c r="BS1188" s="140" t="n"/>
      <c r="BT1188" s="140" t="n"/>
      <c r="BU1188" s="140" t="n"/>
      <c r="BV1188" s="141" t="n"/>
      <c r="BW1188" s="142" t="inlineStr">
        <is>
          <t>取  得  年  月</t>
        </is>
      </c>
      <c r="BX1188" s="140" t="n"/>
      <c r="BY1188" s="140" t="n"/>
      <c r="BZ1188" s="140" t="n"/>
      <c r="CA1188" s="140" t="n"/>
      <c r="CB1188" s="140" t="n"/>
      <c r="CC1188" s="140" t="n"/>
      <c r="CD1188" s="140" t="n"/>
      <c r="CE1188" s="140" t="n"/>
      <c r="CF1188" s="140" t="n"/>
      <c r="CG1188" s="141" t="n"/>
      <c r="CH1188" s="142" t="inlineStr">
        <is>
          <t>資       格       等       の       名       称</t>
        </is>
      </c>
      <c r="CI1188" s="140" t="n"/>
      <c r="CJ1188" s="140" t="n"/>
      <c r="CK1188" s="140" t="n"/>
      <c r="CL1188" s="140" t="n"/>
      <c r="CM1188" s="140" t="n"/>
      <c r="CN1188" s="140" t="n"/>
      <c r="CO1188" s="140" t="n"/>
      <c r="CP1188" s="140" t="n"/>
      <c r="CQ1188" s="140" t="n"/>
      <c r="CR1188" s="140" t="n"/>
      <c r="CS1188" s="140" t="n"/>
      <c r="CT1188" s="140" t="n"/>
      <c r="CU1188" s="140" t="n"/>
      <c r="CV1188" s="140" t="n"/>
      <c r="CW1188" s="140" t="n"/>
      <c r="CX1188" s="140" t="n"/>
      <c r="CY1188" s="140" t="n"/>
      <c r="CZ1188" s="140" t="n"/>
      <c r="DA1188" s="140" t="n"/>
      <c r="DB1188" s="140" t="n"/>
      <c r="DC1188" s="140" t="n"/>
      <c r="DD1188" s="140" t="n"/>
      <c r="DE1188" s="140" t="n"/>
      <c r="DF1188" s="140" t="n"/>
      <c r="DG1188" s="140" t="n"/>
      <c r="DH1188" s="140" t="n"/>
      <c r="DI1188" s="140" t="n"/>
      <c r="DJ1188" s="140" t="n"/>
      <c r="DK1188" s="140" t="n"/>
      <c r="DL1188" s="140" t="n"/>
      <c r="DM1188" s="140" t="n"/>
      <c r="DN1188" s="140" t="n"/>
      <c r="DO1188" s="140" t="n"/>
      <c r="DP1188" s="140" t="n"/>
      <c r="DQ1188" s="140" t="n"/>
      <c r="DR1188" s="140" t="n"/>
      <c r="DS1188" s="140" t="n"/>
      <c r="DT1188" s="140" t="n"/>
      <c r="DU1188" s="141" t="n"/>
      <c r="DV1188" s="2" t="n"/>
      <c r="DW1188" s="2" t="n"/>
      <c r="DX1188" s="2" t="n"/>
      <c r="DY1188" s="2" t="n"/>
      <c r="DZ1188" s="2" t="n"/>
      <c r="EA1188" s="2" t="n"/>
      <c r="EB1188" s="2" t="n"/>
      <c r="EC1188" s="2" t="n"/>
    </row>
    <row r="1189" ht="6.75" customHeight="1" s="118">
      <c r="A1189" s="2" t="n"/>
      <c r="B1189" s="2" t="n"/>
      <c r="C1189" s="2" t="n"/>
      <c r="D1189" s="2" t="n"/>
      <c r="E1189" s="2" t="n"/>
      <c r="F1189" s="2" t="n"/>
      <c r="G1189" s="2" t="n"/>
      <c r="H1189" s="2" t="n"/>
      <c r="I1189" s="2" t="n"/>
      <c r="AN1189" s="3" t="n"/>
      <c r="AO1189" s="2" t="n"/>
      <c r="AP1189" s="2" t="n"/>
      <c r="AQ1189" s="2" t="n"/>
      <c r="AR1189" s="2" t="n"/>
      <c r="AS1189" s="2" t="n"/>
      <c r="AT1189" s="2" t="n"/>
      <c r="AU1189" s="2" t="n"/>
      <c r="AV1189" s="7" t="n"/>
      <c r="AW1189" s="2" t="n"/>
      <c r="AX1189" s="2" t="n"/>
      <c r="AY1189" s="2" t="n"/>
      <c r="AZ1189" s="2" t="n"/>
      <c r="BA1189" s="2" t="n"/>
      <c r="BB1189" s="2" t="n"/>
      <c r="BC1189" s="2" t="n"/>
      <c r="BD1189" s="2" t="n"/>
      <c r="BE1189" s="2" t="n"/>
      <c r="BF1189" s="2" t="n"/>
      <c r="BG1189" s="2" t="n"/>
      <c r="BH1189" s="2" t="n"/>
      <c r="BI1189" s="8" t="n"/>
      <c r="BJ1189" s="7" t="n"/>
      <c r="BK1189" s="2" t="n"/>
      <c r="BL1189" s="2" t="n"/>
      <c r="BM1189" s="2" t="n"/>
      <c r="BN1189" s="2" t="n"/>
      <c r="BO1189" s="2" t="n"/>
      <c r="BP1189" s="143" t="n"/>
      <c r="BV1189" s="144" t="n"/>
      <c r="BW1189" s="143" t="n"/>
      <c r="CG1189" s="144" t="n"/>
      <c r="CH1189" s="143" t="n"/>
      <c r="DU1189" s="144" t="n"/>
      <c r="DV1189" s="2" t="n"/>
      <c r="DW1189" s="2" t="n"/>
      <c r="DX1189" s="2" t="n"/>
      <c r="DY1189" s="2" t="n"/>
      <c r="DZ1189" s="2" t="n"/>
      <c r="EA1189" s="2" t="n"/>
      <c r="EB1189" s="2" t="n"/>
      <c r="EC1189" s="2" t="n"/>
    </row>
    <row r="1190" ht="6.75" customHeight="1" s="118">
      <c r="A1190" s="2" t="n"/>
      <c r="B1190" s="2" t="n"/>
      <c r="C1190" s="2" t="n"/>
      <c r="D1190" s="2" t="n"/>
      <c r="E1190" s="2" t="n"/>
      <c r="F1190" s="2" t="n"/>
      <c r="G1190" s="2" t="n"/>
      <c r="H1190" s="2" t="n"/>
      <c r="I1190" s="2" t="n"/>
      <c r="J1190" s="2" t="n"/>
      <c r="K1190" s="2" t="n"/>
      <c r="L1190" s="2" t="n"/>
      <c r="M1190" s="2" t="n"/>
      <c r="N1190" s="3" t="n"/>
      <c r="O1190" s="3" t="n"/>
      <c r="P1190" s="3" t="n"/>
      <c r="Q1190" s="3" t="n"/>
      <c r="R1190" s="3" t="n"/>
      <c r="S1190" s="3" t="n"/>
      <c r="T1190" s="3" t="n"/>
      <c r="U1190" s="3" t="n"/>
      <c r="V1190" s="3" t="n"/>
      <c r="W1190" s="3" t="n"/>
      <c r="X1190" s="3" t="n"/>
      <c r="Y1190" s="3" t="n"/>
      <c r="Z1190" s="3" t="n"/>
      <c r="AA1190" s="3" t="n"/>
      <c r="AB1190" s="3" t="n"/>
      <c r="AC1190" s="3" t="n"/>
      <c r="AD1190" s="3" t="n"/>
      <c r="AE1190" s="3" t="n"/>
      <c r="AF1190" s="3" t="n"/>
      <c r="AG1190" s="3" t="n"/>
      <c r="AH1190" s="3" t="n"/>
      <c r="AI1190" s="3" t="n"/>
      <c r="AJ1190" s="3" t="n"/>
      <c r="AK1190" s="3" t="n"/>
      <c r="AL1190" s="3" t="n"/>
      <c r="AM1190" s="3" t="n"/>
      <c r="AN1190" s="2" t="n"/>
      <c r="AO1190" s="2" t="n"/>
      <c r="AP1190" s="2" t="n"/>
      <c r="AQ1190" s="2" t="n"/>
      <c r="AR1190" s="2" t="n"/>
      <c r="AS1190" s="2" t="n"/>
      <c r="AT1190" s="2" t="n"/>
      <c r="AU1190" s="2" t="n"/>
      <c r="AV1190" s="7" t="n"/>
      <c r="AW1190" s="2" t="n"/>
      <c r="AX1190" s="2" t="n"/>
      <c r="AY1190" s="2" t="n"/>
      <c r="AZ1190" s="2" t="n"/>
      <c r="BA1190" s="2" t="n"/>
      <c r="BB1190" s="2" t="n"/>
      <c r="BC1190" s="2" t="n"/>
      <c r="BD1190" s="2" t="n"/>
      <c r="BE1190" s="2" t="n"/>
      <c r="BF1190" s="2" t="n"/>
      <c r="BG1190" s="2" t="n"/>
      <c r="BH1190" s="2" t="n"/>
      <c r="BI1190" s="8" t="n"/>
      <c r="BJ1190" s="7" t="n"/>
      <c r="BK1190" s="2" t="n"/>
      <c r="BL1190" s="2" t="n"/>
      <c r="BM1190" s="2" t="n"/>
      <c r="BN1190" s="2" t="n"/>
      <c r="BO1190" s="2" t="n"/>
      <c r="BP1190" s="143" t="n"/>
      <c r="BV1190" s="144" t="n"/>
      <c r="BW1190" s="143" t="n"/>
      <c r="CG1190" s="144" t="n"/>
      <c r="CH1190" s="143" t="n"/>
      <c r="DU1190" s="144" t="n"/>
      <c r="DV1190" s="2" t="n"/>
      <c r="DW1190" s="2" t="n"/>
      <c r="DX1190" s="2" t="n"/>
      <c r="DY1190" s="2" t="n"/>
      <c r="DZ1190" s="2" t="n"/>
      <c r="EA1190" s="2" t="n"/>
      <c r="EB1190" s="2" t="n"/>
      <c r="EC1190" s="2" t="n"/>
    </row>
    <row r="1191" ht="6.75" customHeight="1" s="118">
      <c r="A1191" s="2" t="n"/>
      <c r="B1191" s="2" t="n"/>
      <c r="C1191" s="2" t="n"/>
      <c r="D1191" s="2" t="n"/>
      <c r="E1191" s="2" t="n"/>
      <c r="F1191" s="2" t="n"/>
      <c r="G1191" s="2" t="n"/>
      <c r="H1191" s="2" t="n"/>
      <c r="I1191" s="2" t="n"/>
      <c r="J1191" s="2" t="n"/>
      <c r="K1191" s="2" t="n"/>
      <c r="L1191" s="2" t="n"/>
      <c r="M1191" s="2" t="n"/>
      <c r="N1191" s="2" t="n"/>
      <c r="O1191" s="2" t="n"/>
      <c r="P1191" s="2" t="n"/>
      <c r="Q1191" s="2" t="n"/>
      <c r="R1191" s="2" t="n"/>
      <c r="S1191" s="2" t="n"/>
      <c r="T1191" s="2" t="n"/>
      <c r="U1191" s="2" t="n"/>
      <c r="V1191" s="2" t="n"/>
      <c r="W1191" s="2" t="n"/>
      <c r="X1191" s="2" t="n"/>
      <c r="Y1191" s="2" t="n"/>
      <c r="Z1191" s="95" t="inlineStr">
        <is>
          <t>令和</t>
        </is>
      </c>
      <c r="AD1191" s="145">
        <f>IF(N(設定!$B$3)=0,"",YEAR(設定!$B$3)-2018)</f>
        <v/>
      </c>
      <c r="AG1191" s="95" t="inlineStr">
        <is>
          <t>年</t>
        </is>
      </c>
      <c r="AI1191" s="145">
        <f>IF(N(設定!$B$3)=0,"",MONTH(設定!$B$3))</f>
        <v/>
      </c>
      <c r="AL1191" s="95" t="inlineStr">
        <is>
          <t>月</t>
        </is>
      </c>
      <c r="AN1191" s="145">
        <f>IF(N(設定!$B$3)=0,"",DAY(設定!$B$3))</f>
        <v/>
      </c>
      <c r="AP1191" s="95" t="inlineStr">
        <is>
          <t>日現在</t>
        </is>
      </c>
      <c r="AU1191" s="12" t="n"/>
      <c r="AV1191" s="7" t="n"/>
      <c r="AW1191" s="2" t="n"/>
      <c r="AX1191" s="2" t="n"/>
      <c r="AY1191" s="2" t="n"/>
      <c r="AZ1191" s="2" t="n"/>
      <c r="BA1191" s="2" t="n"/>
      <c r="BB1191" s="2" t="n"/>
      <c r="BC1191" s="2" t="n"/>
      <c r="BD1191" s="2" t="n"/>
      <c r="BE1191" s="2" t="n"/>
      <c r="BF1191" s="2" t="n"/>
      <c r="BG1191" s="2" t="n"/>
      <c r="BH1191" s="2" t="n"/>
      <c r="BI1191" s="8" t="n"/>
      <c r="BJ1191" s="7" t="n"/>
      <c r="BK1191" s="2" t="n"/>
      <c r="BL1191" s="2" t="n"/>
      <c r="BM1191" s="2" t="n"/>
      <c r="BN1191" s="2" t="n"/>
      <c r="BO1191" s="2" t="n"/>
      <c r="BP1191" s="143" t="n"/>
      <c r="BV1191" s="144" t="n"/>
      <c r="BW1191" s="146" t="n"/>
      <c r="BX1191" s="147" t="n"/>
      <c r="BY1191" s="147" t="n"/>
      <c r="BZ1191" s="147" t="n"/>
      <c r="CA1191" s="147" t="n"/>
      <c r="CB1191" s="147" t="n"/>
      <c r="CC1191" s="147" t="n"/>
      <c r="CD1191" s="147" t="n"/>
      <c r="CE1191" s="147" t="n"/>
      <c r="CF1191" s="147" t="n"/>
      <c r="CG1191" s="148" t="n"/>
      <c r="CH1191" s="146" t="n"/>
      <c r="CI1191" s="147" t="n"/>
      <c r="CJ1191" s="147" t="n"/>
      <c r="CK1191" s="147" t="n"/>
      <c r="CL1191" s="147" t="n"/>
      <c r="CM1191" s="147" t="n"/>
      <c r="CN1191" s="147" t="n"/>
      <c r="CO1191" s="147" t="n"/>
      <c r="CP1191" s="147" t="n"/>
      <c r="CQ1191" s="147" t="n"/>
      <c r="CR1191" s="147" t="n"/>
      <c r="CS1191" s="147" t="n"/>
      <c r="CT1191" s="147" t="n"/>
      <c r="CU1191" s="147" t="n"/>
      <c r="CV1191" s="147" t="n"/>
      <c r="CW1191" s="147" t="n"/>
      <c r="CX1191" s="147" t="n"/>
      <c r="CY1191" s="147" t="n"/>
      <c r="CZ1191" s="147" t="n"/>
      <c r="DA1191" s="147" t="n"/>
      <c r="DB1191" s="147" t="n"/>
      <c r="DC1191" s="147" t="n"/>
      <c r="DD1191" s="147" t="n"/>
      <c r="DE1191" s="147" t="n"/>
      <c r="DF1191" s="147" t="n"/>
      <c r="DG1191" s="147" t="n"/>
      <c r="DH1191" s="147" t="n"/>
      <c r="DI1191" s="147" t="n"/>
      <c r="DJ1191" s="147" t="n"/>
      <c r="DK1191" s="147" t="n"/>
      <c r="DL1191" s="147" t="n"/>
      <c r="DM1191" s="147" t="n"/>
      <c r="DN1191" s="147" t="n"/>
      <c r="DO1191" s="147" t="n"/>
      <c r="DP1191" s="147" t="n"/>
      <c r="DQ1191" s="147" t="n"/>
      <c r="DR1191" s="147" t="n"/>
      <c r="DS1191" s="147" t="n"/>
      <c r="DT1191" s="147" t="n"/>
      <c r="DU1191" s="148" t="n"/>
      <c r="DV1191" s="2" t="n"/>
      <c r="DW1191" s="2" t="n"/>
      <c r="DX1191" s="2" t="n"/>
      <c r="DY1191" s="2" t="n"/>
      <c r="DZ1191" s="2" t="n"/>
      <c r="EA1191" s="2" t="n"/>
      <c r="EB1191" s="2" t="n"/>
      <c r="EC1191" s="2" t="n"/>
    </row>
    <row r="1192" ht="6.75" customHeight="1" s="118">
      <c r="A1192" s="2" t="n"/>
      <c r="B1192" s="2" t="n"/>
      <c r="C1192" s="2" t="n"/>
      <c r="D1192" s="2" t="n"/>
      <c r="E1192" s="2" t="n"/>
      <c r="F1192" s="2" t="n"/>
      <c r="G1192" s="2" t="n"/>
      <c r="H1192" s="2" t="n"/>
      <c r="I1192" s="2" t="n"/>
      <c r="J1192" s="2" t="n"/>
      <c r="K1192" s="2" t="n"/>
      <c r="L1192" s="2" t="n"/>
      <c r="M1192" s="2" t="n"/>
      <c r="N1192" s="2" t="n"/>
      <c r="O1192" s="2" t="n"/>
      <c r="P1192" s="2" t="n"/>
      <c r="Q1192" s="2" t="n"/>
      <c r="R1192" s="2" t="n"/>
      <c r="S1192" s="2" t="n"/>
      <c r="T1192" s="2" t="n"/>
      <c r="U1192" s="2" t="n"/>
      <c r="V1192" s="2" t="n"/>
      <c r="W1192" s="2" t="n"/>
      <c r="X1192" s="2" t="n"/>
      <c r="Y1192" s="2" t="n"/>
      <c r="AU1192" s="12" t="n"/>
      <c r="AV1192" s="7" t="n"/>
      <c r="AW1192" s="48" t="inlineStr">
        <is>
          <t>写真をはる位置</t>
        </is>
      </c>
      <c r="BI1192" s="8" t="n"/>
      <c r="BJ1192" s="7" t="n"/>
      <c r="BK1192" s="2" t="n"/>
      <c r="BL1192" s="2" t="n"/>
      <c r="BM1192" s="2" t="n"/>
      <c r="BN1192" s="2" t="n"/>
      <c r="BO1192" s="2" t="n"/>
      <c r="BP1192" s="143" t="n"/>
      <c r="BV1192" s="144" t="n"/>
      <c r="BW1192" s="149">
        <f>計算!$O$16</f>
        <v/>
      </c>
      <c r="CG1192" s="144" t="n"/>
      <c r="CH1192" s="150">
        <f>計算!$P$16</f>
        <v/>
      </c>
      <c r="DU1192" s="144" t="n"/>
      <c r="DV1192" s="2" t="n"/>
      <c r="DW1192" s="2" t="n"/>
      <c r="DX1192" s="2" t="n"/>
      <c r="DY1192" s="2" t="n"/>
      <c r="DZ1192" s="2" t="n"/>
      <c r="EA1192" s="2" t="n"/>
      <c r="EB1192" s="2" t="n"/>
      <c r="EC1192" s="2" t="n"/>
    </row>
    <row r="1193" ht="6.75" customHeight="1" s="118">
      <c r="A1193" s="2" t="n"/>
      <c r="B1193" s="2" t="n"/>
      <c r="C1193" s="2" t="n"/>
      <c r="D1193" s="2" t="n"/>
      <c r="E1193" s="2" t="n"/>
      <c r="F1193" s="2" t="n"/>
      <c r="G1193" s="2" t="n"/>
      <c r="H1193" s="2" t="n"/>
      <c r="I1193" s="2" t="n"/>
      <c r="J1193" s="2" t="n"/>
      <c r="K1193" s="2" t="n"/>
      <c r="L1193" s="2" t="n"/>
      <c r="M1193" s="2" t="n"/>
      <c r="N1193" s="2" t="n"/>
      <c r="O1193" s="2" t="n"/>
      <c r="P1193" s="2" t="n"/>
      <c r="Q1193" s="2" t="n"/>
      <c r="R1193" s="2" t="n"/>
      <c r="S1193" s="2" t="n"/>
      <c r="T1193" s="2" t="n"/>
      <c r="U1193" s="2" t="n"/>
      <c r="V1193" s="2" t="n"/>
      <c r="W1193" s="2" t="n"/>
      <c r="X1193" s="2" t="n"/>
      <c r="Y1193" s="2" t="n"/>
      <c r="Z1193" s="147" t="n"/>
      <c r="AA1193" s="147" t="n"/>
      <c r="AB1193" s="147" t="n"/>
      <c r="AC1193" s="147" t="n"/>
      <c r="AD1193" s="147" t="n"/>
      <c r="AE1193" s="147" t="n"/>
      <c r="AF1193" s="147" t="n"/>
      <c r="AG1193" s="147" t="n"/>
      <c r="AH1193" s="147" t="n"/>
      <c r="AI1193" s="147" t="n"/>
      <c r="AJ1193" s="147" t="n"/>
      <c r="AK1193" s="147" t="n"/>
      <c r="AL1193" s="147" t="n"/>
      <c r="AM1193" s="147" t="n"/>
      <c r="AN1193" s="147" t="n"/>
      <c r="AO1193" s="147" t="n"/>
      <c r="AP1193" s="147" t="n"/>
      <c r="AQ1193" s="147" t="n"/>
      <c r="AR1193" s="147" t="n"/>
      <c r="AS1193" s="147" t="n"/>
      <c r="AT1193" s="147" t="n"/>
      <c r="AU1193" s="12" t="n"/>
      <c r="AV1193" s="7" t="n"/>
      <c r="BI1193" s="8" t="n"/>
      <c r="BJ1193" s="7" t="n"/>
      <c r="BK1193" s="2" t="n"/>
      <c r="BL1193" s="2" t="n"/>
      <c r="BM1193" s="2" t="n"/>
      <c r="BN1193" s="2" t="n"/>
      <c r="BO1193" s="2" t="n"/>
      <c r="BP1193" s="143" t="n"/>
      <c r="BV1193" s="144" t="n"/>
      <c r="BW1193" s="143" t="n"/>
      <c r="CG1193" s="144" t="n"/>
      <c r="DU1193" s="144" t="n"/>
      <c r="DV1193" s="2" t="n"/>
      <c r="DW1193" s="2" t="n"/>
      <c r="DX1193" s="2" t="n"/>
      <c r="DY1193" s="2" t="n"/>
      <c r="DZ1193" s="2" t="n"/>
      <c r="EA1193" s="2" t="n"/>
      <c r="EB1193" s="2" t="n"/>
      <c r="EC1193" s="2" t="n"/>
    </row>
    <row r="1194" ht="6.75" customHeight="1" s="118">
      <c r="A1194" s="2" t="n"/>
      <c r="B1194" s="2" t="n"/>
      <c r="C1194" s="2" t="n"/>
      <c r="D1194" s="2" t="n"/>
      <c r="E1194" s="142" t="inlineStr">
        <is>
          <t>ふ り が な</t>
        </is>
      </c>
      <c r="F1194" s="140" t="n"/>
      <c r="G1194" s="140" t="n"/>
      <c r="H1194" s="140" t="n"/>
      <c r="I1194" s="140" t="n"/>
      <c r="J1194" s="140" t="n"/>
      <c r="K1194" s="141" t="n"/>
      <c r="L1194" s="151">
        <f>計算!$C$16</f>
        <v/>
      </c>
      <c r="M1194" s="140" t="n"/>
      <c r="N1194" s="140" t="n"/>
      <c r="O1194" s="140" t="n"/>
      <c r="P1194" s="140" t="n"/>
      <c r="Q1194" s="140" t="n"/>
      <c r="R1194" s="140" t="n"/>
      <c r="S1194" s="140" t="n"/>
      <c r="T1194" s="140" t="n"/>
      <c r="U1194" s="140" t="n"/>
      <c r="V1194" s="140" t="n"/>
      <c r="W1194" s="140" t="n"/>
      <c r="X1194" s="140" t="n"/>
      <c r="Y1194" s="140" t="n"/>
      <c r="Z1194" s="140" t="n"/>
      <c r="AA1194" s="140" t="n"/>
      <c r="AB1194" s="140" t="n"/>
      <c r="AC1194" s="140" t="n"/>
      <c r="AD1194" s="140" t="n"/>
      <c r="AE1194" s="140" t="n"/>
      <c r="AF1194" s="140" t="n"/>
      <c r="AG1194" s="140" t="n"/>
      <c r="AH1194" s="140" t="n"/>
      <c r="AI1194" s="140" t="n"/>
      <c r="AJ1194" s="140" t="n"/>
      <c r="AK1194" s="140" t="n"/>
      <c r="AL1194" s="140" t="n"/>
      <c r="AM1194" s="140" t="n"/>
      <c r="AN1194" s="140" t="n"/>
      <c r="AO1194" s="140" t="n"/>
      <c r="AP1194" s="140" t="n"/>
      <c r="AQ1194" s="140" t="n"/>
      <c r="AR1194" s="140" t="n"/>
      <c r="AS1194" s="140" t="n"/>
      <c r="AT1194" s="141" t="n"/>
      <c r="AU1194" s="8" t="n"/>
      <c r="AV1194" s="7" t="n"/>
      <c r="AW1194" s="2" t="n"/>
      <c r="AX1194" s="2" t="n"/>
      <c r="AY1194" s="2" t="n"/>
      <c r="AZ1194" s="2" t="n"/>
      <c r="BA1194" s="2" t="n"/>
      <c r="BB1194" s="2" t="n"/>
      <c r="BC1194" s="2" t="n"/>
      <c r="BD1194" s="2" t="n"/>
      <c r="BE1194" s="2" t="n"/>
      <c r="BF1194" s="2" t="n"/>
      <c r="BG1194" s="2" t="n"/>
      <c r="BH1194" s="2" t="n"/>
      <c r="BI1194" s="8" t="n"/>
      <c r="BJ1194" s="7" t="n"/>
      <c r="BK1194" s="2" t="n"/>
      <c r="BL1194" s="2" t="n"/>
      <c r="BM1194" s="2" t="n"/>
      <c r="BN1194" s="2" t="n"/>
      <c r="BO1194" s="2" t="n"/>
      <c r="BP1194" s="143" t="n"/>
      <c r="BV1194" s="144" t="n"/>
      <c r="BW1194" s="143" t="n"/>
      <c r="CG1194" s="144" t="n"/>
      <c r="DU1194" s="144" t="n"/>
      <c r="DV1194" s="2" t="n"/>
      <c r="DW1194" s="2" t="n"/>
      <c r="DX1194" s="2" t="n"/>
      <c r="DY1194" s="2" t="n"/>
      <c r="DZ1194" s="2" t="n"/>
      <c r="EA1194" s="2" t="n"/>
      <c r="EB1194" s="2" t="n"/>
      <c r="EC1194" s="2" t="n"/>
    </row>
    <row r="1195" ht="6.75" customHeight="1" s="118">
      <c r="A1195" s="2" t="n"/>
      <c r="B1195" s="2" t="n"/>
      <c r="C1195" s="2" t="n"/>
      <c r="D1195" s="2" t="n"/>
      <c r="E1195" s="143" t="n"/>
      <c r="K1195" s="144" t="n"/>
      <c r="AT1195" s="144" t="n"/>
      <c r="AU1195" s="8" t="n"/>
      <c r="AV1195" s="7" t="n"/>
      <c r="AW1195" s="2" t="n"/>
      <c r="AX1195" s="2" t="n"/>
      <c r="AY1195" s="2" t="n"/>
      <c r="AZ1195" s="2" t="n"/>
      <c r="BA1195" s="2" t="n"/>
      <c r="BB1195" s="2" t="n"/>
      <c r="BC1195" s="2" t="n"/>
      <c r="BD1195" s="2" t="n"/>
      <c r="BE1195" s="2" t="n"/>
      <c r="BF1195" s="2" t="n"/>
      <c r="BG1195" s="2" t="n"/>
      <c r="BH1195" s="2" t="n"/>
      <c r="BI1195" s="8" t="n"/>
      <c r="BJ1195" s="7" t="n"/>
      <c r="BK1195" s="2" t="n"/>
      <c r="BL1195" s="2" t="n"/>
      <c r="BM1195" s="2" t="n"/>
      <c r="BN1195" s="2" t="n"/>
      <c r="BO1195" s="2" t="n"/>
      <c r="BP1195" s="143" t="n"/>
      <c r="BV1195" s="144" t="n"/>
      <c r="BW1195" s="143" t="n"/>
      <c r="CG1195" s="144" t="n"/>
      <c r="DU1195" s="144" t="n"/>
      <c r="DV1195" s="2" t="n"/>
      <c r="DW1195" s="2" t="n"/>
      <c r="DX1195" s="2" t="n"/>
      <c r="DY1195" s="2" t="n"/>
      <c r="DZ1195" s="2" t="n"/>
      <c r="EA1195" s="2" t="n"/>
      <c r="EB1195" s="2" t="n"/>
      <c r="EC1195" s="2" t="n"/>
    </row>
    <row r="1196" ht="6.75" customHeight="1" s="118">
      <c r="A1196" s="2" t="n"/>
      <c r="B1196" s="2" t="n"/>
      <c r="C1196" s="2" t="n"/>
      <c r="D1196" s="2" t="n"/>
      <c r="E1196" s="143" t="n"/>
      <c r="K1196" s="144" t="n"/>
      <c r="AT1196" s="144" t="n"/>
      <c r="AU1196" s="8" t="n"/>
      <c r="AV1196" s="7" t="n"/>
      <c r="AW1196" s="2" t="n"/>
      <c r="AX1196" s="2" t="n"/>
      <c r="AY1196" s="2" t="n"/>
      <c r="AZ1196" s="2" t="n"/>
      <c r="BA1196" s="2" t="n"/>
      <c r="BB1196" s="2" t="n"/>
      <c r="BC1196" s="2" t="n"/>
      <c r="BD1196" s="2" t="n"/>
      <c r="BE1196" s="2" t="n"/>
      <c r="BF1196" s="2" t="n"/>
      <c r="BG1196" s="2" t="n"/>
      <c r="BH1196" s="2" t="n"/>
      <c r="BI1196" s="8" t="n"/>
      <c r="BJ1196" s="7" t="n"/>
      <c r="BK1196" s="2" t="n"/>
      <c r="BL1196" s="2" t="n"/>
      <c r="BM1196" s="2" t="n"/>
      <c r="BN1196" s="2" t="n"/>
      <c r="BO1196" s="2" t="n"/>
      <c r="BP1196" s="143" t="n"/>
      <c r="BV1196" s="144" t="n"/>
      <c r="BW1196" s="149">
        <f>計算!$Q$16</f>
        <v/>
      </c>
      <c r="CG1196" s="144" t="n"/>
      <c r="CH1196" s="150">
        <f>計算!$R$16</f>
        <v/>
      </c>
      <c r="DU1196" s="144" t="n"/>
      <c r="DV1196" s="2" t="n"/>
      <c r="DW1196" s="2" t="n"/>
      <c r="DX1196" s="2" t="n"/>
      <c r="DY1196" s="2" t="n"/>
      <c r="DZ1196" s="2" t="n"/>
      <c r="EA1196" s="2" t="n"/>
      <c r="EB1196" s="2" t="n"/>
      <c r="EC1196" s="2" t="n"/>
    </row>
    <row r="1197" ht="6.75" customHeight="1" s="118">
      <c r="A1197" s="2" t="n"/>
      <c r="B1197" s="2" t="n"/>
      <c r="C1197" s="2" t="n"/>
      <c r="D1197" s="2" t="n"/>
      <c r="E1197" s="146" t="n"/>
      <c r="F1197" s="147" t="n"/>
      <c r="G1197" s="147" t="n"/>
      <c r="H1197" s="147" t="n"/>
      <c r="I1197" s="147" t="n"/>
      <c r="J1197" s="147" t="n"/>
      <c r="K1197" s="148" t="n"/>
      <c r="L1197" s="147" t="n"/>
      <c r="M1197" s="147" t="n"/>
      <c r="N1197" s="147" t="n"/>
      <c r="O1197" s="147" t="n"/>
      <c r="P1197" s="147" t="n"/>
      <c r="Q1197" s="147" t="n"/>
      <c r="R1197" s="147" t="n"/>
      <c r="S1197" s="147" t="n"/>
      <c r="T1197" s="147" t="n"/>
      <c r="U1197" s="147" t="n"/>
      <c r="V1197" s="147" t="n"/>
      <c r="W1197" s="147" t="n"/>
      <c r="X1197" s="147" t="n"/>
      <c r="Y1197" s="147" t="n"/>
      <c r="Z1197" s="147" t="n"/>
      <c r="AA1197" s="147" t="n"/>
      <c r="AB1197" s="147" t="n"/>
      <c r="AC1197" s="147" t="n"/>
      <c r="AD1197" s="147" t="n"/>
      <c r="AE1197" s="147" t="n"/>
      <c r="AF1197" s="147" t="n"/>
      <c r="AG1197" s="147" t="n"/>
      <c r="AH1197" s="147" t="n"/>
      <c r="AI1197" s="147" t="n"/>
      <c r="AJ1197" s="147" t="n"/>
      <c r="AK1197" s="147" t="n"/>
      <c r="AL1197" s="147" t="n"/>
      <c r="AM1197" s="147" t="n"/>
      <c r="AN1197" s="147" t="n"/>
      <c r="AO1197" s="147" t="n"/>
      <c r="AP1197" s="147" t="n"/>
      <c r="AQ1197" s="147" t="n"/>
      <c r="AR1197" s="147" t="n"/>
      <c r="AS1197" s="147" t="n"/>
      <c r="AT1197" s="148" t="n"/>
      <c r="AU1197" s="8" t="n"/>
      <c r="AV1197" s="7" t="n"/>
      <c r="AW1197" s="2" t="n"/>
      <c r="AX1197" s="2" t="n"/>
      <c r="AY1197" s="2" t="n"/>
      <c r="AZ1197" s="2" t="n"/>
      <c r="BA1197" s="2" t="n"/>
      <c r="BB1197" s="2" t="n"/>
      <c r="BC1197" s="2" t="n"/>
      <c r="BD1197" s="2" t="n"/>
      <c r="BE1197" s="2" t="n"/>
      <c r="BF1197" s="2" t="n"/>
      <c r="BG1197" s="2" t="n"/>
      <c r="BH1197" s="2" t="n"/>
      <c r="BI1197" s="8" t="n"/>
      <c r="BJ1197" s="7" t="n"/>
      <c r="BK1197" s="2" t="n"/>
      <c r="BL1197" s="2" t="n"/>
      <c r="BM1197" s="2" t="n"/>
      <c r="BN1197" s="2" t="n"/>
      <c r="BO1197" s="2" t="n"/>
      <c r="BP1197" s="143" t="n"/>
      <c r="BV1197" s="144" t="n"/>
      <c r="BW1197" s="143" t="n"/>
      <c r="CG1197" s="144" t="n"/>
      <c r="DU1197" s="144" t="n"/>
      <c r="DV1197" s="2" t="n"/>
      <c r="DW1197" s="2" t="n"/>
      <c r="DX1197" s="2" t="n"/>
      <c r="DY1197" s="2" t="n"/>
      <c r="DZ1197" s="2" t="n"/>
      <c r="EA1197" s="2" t="n"/>
      <c r="EB1197" s="2" t="n"/>
      <c r="EC1197" s="2" t="n"/>
    </row>
    <row r="1198" ht="6.75" customHeight="1" s="118">
      <c r="A1198" s="2" t="n"/>
      <c r="B1198" s="2" t="n"/>
      <c r="C1198" s="2" t="n"/>
      <c r="D1198" s="2" t="n"/>
      <c r="E1198" s="152" t="inlineStr">
        <is>
          <t>名　前</t>
        </is>
      </c>
      <c r="F1198" s="140" t="n"/>
      <c r="G1198" s="140" t="n"/>
      <c r="H1198" s="140" t="n"/>
      <c r="I1198" s="140" t="n"/>
      <c r="J1198" s="140" t="n"/>
      <c r="K1198" s="141" t="n"/>
      <c r="L1198" s="153">
        <f>計算!$B$16</f>
        <v/>
      </c>
      <c r="M1198" s="140" t="n"/>
      <c r="N1198" s="140" t="n"/>
      <c r="O1198" s="140" t="n"/>
      <c r="P1198" s="140" t="n"/>
      <c r="Q1198" s="140" t="n"/>
      <c r="R1198" s="140" t="n"/>
      <c r="S1198" s="140" t="n"/>
      <c r="T1198" s="140" t="n"/>
      <c r="U1198" s="140" t="n"/>
      <c r="V1198" s="140" t="n"/>
      <c r="W1198" s="140" t="n"/>
      <c r="X1198" s="140" t="n"/>
      <c r="Y1198" s="140" t="n"/>
      <c r="Z1198" s="140" t="n"/>
      <c r="AA1198" s="140" t="n"/>
      <c r="AB1198" s="140" t="n"/>
      <c r="AC1198" s="140" t="n"/>
      <c r="AD1198" s="140" t="n"/>
      <c r="AE1198" s="140" t="n"/>
      <c r="AF1198" s="140" t="n"/>
      <c r="AG1198" s="140" t="n"/>
      <c r="AH1198" s="140" t="n"/>
      <c r="AI1198" s="140" t="n"/>
      <c r="AJ1198" s="140" t="n"/>
      <c r="AK1198" s="140" t="n"/>
      <c r="AL1198" s="140" t="n"/>
      <c r="AM1198" s="140" t="n"/>
      <c r="AN1198" s="140" t="n"/>
      <c r="AO1198" s="140" t="n"/>
      <c r="AP1198" s="140" t="n"/>
      <c r="AQ1198" s="140" t="n"/>
      <c r="AR1198" s="140" t="n"/>
      <c r="AS1198" s="140" t="n"/>
      <c r="AT1198" s="141" t="n"/>
      <c r="AU1198" s="8" t="n"/>
      <c r="AV1198" s="7" t="n"/>
      <c r="AW1198" s="2" t="n"/>
      <c r="AX1198" s="2" t="n"/>
      <c r="AY1198" s="2" t="n"/>
      <c r="AZ1198" s="2" t="n"/>
      <c r="BA1198" s="2" t="n"/>
      <c r="BB1198" s="2" t="n"/>
      <c r="BC1198" s="2" t="n"/>
      <c r="BD1198" s="2" t="n"/>
      <c r="BE1198" s="2" t="n"/>
      <c r="BF1198" s="2" t="n"/>
      <c r="BG1198" s="2" t="n"/>
      <c r="BH1198" s="2" t="n"/>
      <c r="BI1198" s="8" t="n"/>
      <c r="BJ1198" s="7" t="n"/>
      <c r="BK1198" s="2" t="n"/>
      <c r="BL1198" s="2" t="n"/>
      <c r="BM1198" s="2" t="n"/>
      <c r="BN1198" s="2" t="n"/>
      <c r="BO1198" s="2" t="n"/>
      <c r="BP1198" s="143" t="n"/>
      <c r="BV1198" s="144" t="n"/>
      <c r="BW1198" s="143" t="n"/>
      <c r="CG1198" s="144" t="n"/>
      <c r="DU1198" s="144" t="n"/>
      <c r="DV1198" s="2" t="n"/>
      <c r="DW1198" s="2" t="n"/>
      <c r="DX1198" s="2" t="n"/>
      <c r="DY1198" s="2" t="n"/>
      <c r="DZ1198" s="2" t="n"/>
      <c r="EA1198" s="2" t="n"/>
      <c r="EB1198" s="2" t="n"/>
      <c r="EC1198" s="2" t="n"/>
    </row>
    <row r="1199" ht="6.75" customHeight="1" s="118">
      <c r="A1199" s="2" t="n"/>
      <c r="B1199" s="2" t="n"/>
      <c r="C1199" s="2" t="n"/>
      <c r="D1199" s="2" t="n"/>
      <c r="E1199" s="143" t="n"/>
      <c r="K1199" s="144" t="n"/>
      <c r="L1199" s="143" t="n"/>
      <c r="AT1199" s="144" t="n"/>
      <c r="AU1199" s="8" t="n"/>
      <c r="AV1199" s="7" t="n"/>
      <c r="AW1199" s="2" t="n"/>
      <c r="AX1199" s="52" t="inlineStr">
        <is>
          <t>（30×40mm）</t>
        </is>
      </c>
      <c r="BH1199" s="2" t="n"/>
      <c r="BI1199" s="8" t="n"/>
      <c r="BJ1199" s="7" t="n"/>
      <c r="BK1199" s="2" t="n"/>
      <c r="BL1199" s="2" t="n"/>
      <c r="BM1199" s="2" t="n"/>
      <c r="BN1199" s="2" t="n"/>
      <c r="BO1199" s="2" t="n"/>
      <c r="BP1199" s="143" t="n"/>
      <c r="BV1199" s="144" t="n"/>
      <c r="BW1199" s="143" t="n"/>
      <c r="CG1199" s="144" t="n"/>
      <c r="DU1199" s="144" t="n"/>
      <c r="DV1199" s="2" t="n"/>
      <c r="DW1199" s="2" t="n"/>
      <c r="DX1199" s="2" t="n"/>
      <c r="DY1199" s="2" t="n"/>
      <c r="DZ1199" s="2" t="n"/>
      <c r="EA1199" s="2" t="n"/>
      <c r="EB1199" s="2" t="n"/>
      <c r="EC1199" s="2" t="n"/>
    </row>
    <row r="1200" ht="6.75" customHeight="1" s="118">
      <c r="A1200" s="2" t="n"/>
      <c r="B1200" s="2" t="n"/>
      <c r="C1200" s="2" t="n"/>
      <c r="D1200" s="2" t="n"/>
      <c r="E1200" s="143" t="n"/>
      <c r="K1200" s="144" t="n"/>
      <c r="L1200" s="143" t="n"/>
      <c r="AT1200" s="144" t="n"/>
      <c r="AU1200" s="8" t="n"/>
      <c r="AV1200" s="7" t="n"/>
      <c r="AW1200" s="2" t="n"/>
      <c r="BH1200" s="2" t="n"/>
      <c r="BI1200" s="8" t="n"/>
      <c r="BJ1200" s="7" t="n"/>
      <c r="BK1200" s="2" t="n"/>
      <c r="BL1200" s="2" t="n"/>
      <c r="BM1200" s="2" t="n"/>
      <c r="BN1200" s="2" t="n"/>
      <c r="BO1200" s="2" t="n"/>
      <c r="BP1200" s="143" t="n"/>
      <c r="BV1200" s="144" t="n"/>
      <c r="BW1200" s="149">
        <f>計算!$S$16</f>
        <v/>
      </c>
      <c r="CG1200" s="144" t="n"/>
      <c r="CH1200" s="150">
        <f>計算!$T$16</f>
        <v/>
      </c>
      <c r="DU1200" s="144" t="n"/>
      <c r="DV1200" s="2" t="n"/>
      <c r="DW1200" s="2" t="n"/>
      <c r="DX1200" s="2" t="n"/>
      <c r="DY1200" s="2" t="n"/>
      <c r="DZ1200" s="2" t="n"/>
      <c r="EA1200" s="2" t="n"/>
      <c r="EB1200" s="2" t="n"/>
      <c r="EC1200" s="2" t="n"/>
    </row>
    <row r="1201" ht="6.75" customHeight="1" s="118">
      <c r="A1201" s="2" t="n"/>
      <c r="B1201" s="2" t="n"/>
      <c r="C1201" s="2" t="n"/>
      <c r="D1201" s="2" t="n"/>
      <c r="E1201" s="143" t="n"/>
      <c r="K1201" s="144" t="n"/>
      <c r="L1201" s="143" t="n"/>
      <c r="AT1201" s="144" t="n"/>
      <c r="AU1201" s="8" t="n"/>
      <c r="AV1201" s="7" t="n"/>
      <c r="AW1201" s="2" t="n"/>
      <c r="AX1201" s="2" t="n"/>
      <c r="AY1201" s="2" t="n"/>
      <c r="AZ1201" s="2" t="n"/>
      <c r="BA1201" s="2" t="n"/>
      <c r="BB1201" s="2" t="n"/>
      <c r="BC1201" s="2" t="n"/>
      <c r="BD1201" s="2" t="n"/>
      <c r="BE1201" s="2" t="n"/>
      <c r="BF1201" s="2" t="n"/>
      <c r="BG1201" s="2" t="n"/>
      <c r="BH1201" s="2" t="n"/>
      <c r="BI1201" s="8" t="n"/>
      <c r="BJ1201" s="7" t="n"/>
      <c r="BK1201" s="2" t="n"/>
      <c r="BL1201" s="2" t="n"/>
      <c r="BM1201" s="2" t="n"/>
      <c r="BN1201" s="2" t="n"/>
      <c r="BO1201" s="2" t="n"/>
      <c r="BP1201" s="143" t="n"/>
      <c r="BV1201" s="144" t="n"/>
      <c r="BW1201" s="143" t="n"/>
      <c r="CG1201" s="144" t="n"/>
      <c r="DU1201" s="144" t="n"/>
      <c r="DV1201" s="2" t="n"/>
      <c r="DW1201" s="2" t="n"/>
      <c r="DX1201" s="2" t="n"/>
      <c r="DY1201" s="2" t="n"/>
      <c r="DZ1201" s="2" t="n"/>
      <c r="EA1201" s="2" t="n"/>
      <c r="EB1201" s="2" t="n"/>
      <c r="EC1201" s="2" t="n"/>
    </row>
    <row r="1202" ht="6.75" customHeight="1" s="118">
      <c r="A1202" s="2" t="n"/>
      <c r="B1202" s="2" t="n"/>
      <c r="C1202" s="2" t="n"/>
      <c r="D1202" s="2" t="n"/>
      <c r="E1202" s="143" t="n"/>
      <c r="K1202" s="144" t="n"/>
      <c r="L1202" s="143" t="n"/>
      <c r="AT1202" s="144" t="n"/>
      <c r="AU1202" s="8" t="n"/>
      <c r="AV1202" s="7" t="n"/>
      <c r="AW1202" s="2" t="n"/>
      <c r="AX1202" s="2" t="n"/>
      <c r="AY1202" s="2" t="n"/>
      <c r="AZ1202" s="2" t="n"/>
      <c r="BA1202" s="2" t="n"/>
      <c r="BB1202" s="2" t="n"/>
      <c r="BC1202" s="2" t="n"/>
      <c r="BD1202" s="2" t="n"/>
      <c r="BE1202" s="2" t="n"/>
      <c r="BF1202" s="2" t="n"/>
      <c r="BG1202" s="2" t="n"/>
      <c r="BH1202" s="2" t="n"/>
      <c r="BI1202" s="8" t="n"/>
      <c r="BJ1202" s="7" t="n"/>
      <c r="BK1202" s="2" t="n"/>
      <c r="BL1202" s="2" t="n"/>
      <c r="BM1202" s="2" t="n"/>
      <c r="BN1202" s="2" t="n"/>
      <c r="BO1202" s="2" t="n"/>
      <c r="BP1202" s="143" t="n"/>
      <c r="BV1202" s="144" t="n"/>
      <c r="BW1202" s="143" t="n"/>
      <c r="CG1202" s="144" t="n"/>
      <c r="DU1202" s="144" t="n"/>
      <c r="DV1202" s="2" t="n"/>
      <c r="DW1202" s="2" t="n"/>
      <c r="DX1202" s="2" t="n"/>
      <c r="DY1202" s="2" t="n"/>
      <c r="DZ1202" s="2" t="n"/>
      <c r="EA1202" s="2" t="n"/>
      <c r="EB1202" s="2" t="n"/>
      <c r="EC1202" s="2" t="n"/>
    </row>
    <row r="1203" ht="4.5" customHeight="1" s="118">
      <c r="A1203" s="2" t="n"/>
      <c r="B1203" s="2" t="n"/>
      <c r="C1203" s="2" t="n"/>
      <c r="D1203" s="2" t="n"/>
      <c r="E1203" s="146" t="n"/>
      <c r="F1203" s="147" t="n"/>
      <c r="G1203" s="147" t="n"/>
      <c r="H1203" s="147" t="n"/>
      <c r="I1203" s="147" t="n"/>
      <c r="J1203" s="147" t="n"/>
      <c r="K1203" s="148" t="n"/>
      <c r="L1203" s="146" t="n"/>
      <c r="M1203" s="147" t="n"/>
      <c r="N1203" s="147" t="n"/>
      <c r="O1203" s="147" t="n"/>
      <c r="P1203" s="147" t="n"/>
      <c r="Q1203" s="147" t="n"/>
      <c r="R1203" s="147" t="n"/>
      <c r="S1203" s="147" t="n"/>
      <c r="T1203" s="147" t="n"/>
      <c r="U1203" s="147" t="n"/>
      <c r="V1203" s="147" t="n"/>
      <c r="W1203" s="147" t="n"/>
      <c r="X1203" s="147" t="n"/>
      <c r="Y1203" s="147" t="n"/>
      <c r="Z1203" s="147" t="n"/>
      <c r="AA1203" s="147" t="n"/>
      <c r="AB1203" s="147" t="n"/>
      <c r="AC1203" s="147" t="n"/>
      <c r="AD1203" s="147" t="n"/>
      <c r="AE1203" s="147" t="n"/>
      <c r="AF1203" s="147" t="n"/>
      <c r="AG1203" s="147" t="n"/>
      <c r="AH1203" s="147" t="n"/>
      <c r="AI1203" s="147" t="n"/>
      <c r="AJ1203" s="147" t="n"/>
      <c r="AK1203" s="147" t="n"/>
      <c r="AL1203" s="147" t="n"/>
      <c r="AM1203" s="147" t="n"/>
      <c r="AN1203" s="147" t="n"/>
      <c r="AO1203" s="147" t="n"/>
      <c r="AP1203" s="147" t="n"/>
      <c r="AQ1203" s="147" t="n"/>
      <c r="AR1203" s="147" t="n"/>
      <c r="AS1203" s="147" t="n"/>
      <c r="AT1203" s="148" t="n"/>
      <c r="AU1203" s="8" t="n"/>
      <c r="AV1203" s="7" t="n"/>
      <c r="AW1203" s="2" t="n"/>
      <c r="AX1203" s="2" t="n"/>
      <c r="AY1203" s="2" t="n"/>
      <c r="AZ1203" s="2" t="n"/>
      <c r="BA1203" s="2" t="n"/>
      <c r="BB1203" s="2" t="n"/>
      <c r="BC1203" s="2" t="n"/>
      <c r="BD1203" s="2" t="n"/>
      <c r="BE1203" s="2" t="n"/>
      <c r="BF1203" s="2" t="n"/>
      <c r="BG1203" s="2" t="n"/>
      <c r="BH1203" s="2" t="n"/>
      <c r="BI1203" s="8" t="n"/>
      <c r="BJ1203" s="7" t="n"/>
      <c r="BK1203" s="2" t="n"/>
      <c r="BL1203" s="2" t="n"/>
      <c r="BM1203" s="2" t="n"/>
      <c r="BN1203" s="2" t="n"/>
      <c r="BO1203" s="2" t="n"/>
      <c r="BP1203" s="143" t="n"/>
      <c r="BV1203" s="144" t="n"/>
      <c r="BW1203" s="143" t="n"/>
      <c r="CG1203" s="144" t="n"/>
      <c r="DU1203" s="144" t="n"/>
      <c r="DV1203" s="2" t="n"/>
      <c r="DW1203" s="2" t="n"/>
      <c r="DX1203" s="2" t="n"/>
      <c r="DY1203" s="2" t="n"/>
      <c r="DZ1203" s="2" t="n"/>
      <c r="EA1203" s="2" t="n"/>
      <c r="EB1203" s="2" t="n"/>
      <c r="EC1203" s="2" t="n"/>
    </row>
    <row r="1204" ht="6.75" customHeight="1" s="118">
      <c r="A1204" s="2" t="n"/>
      <c r="B1204" s="2" t="n"/>
      <c r="C1204" s="2" t="n"/>
      <c r="D1204" s="2" t="n"/>
      <c r="E1204" s="152" t="inlineStr">
        <is>
          <t>生年月日</t>
        </is>
      </c>
      <c r="F1204" s="140" t="n"/>
      <c r="G1204" s="140" t="n"/>
      <c r="H1204" s="140" t="n"/>
      <c r="I1204" s="140" t="n"/>
      <c r="J1204" s="140" t="n"/>
      <c r="K1204" s="141" t="n"/>
      <c r="L1204" s="154" t="inlineStr">
        <is>
          <t>昭和 ・ 平成</t>
        </is>
      </c>
      <c r="M1204" s="140" t="n"/>
      <c r="N1204" s="140" t="n"/>
      <c r="O1204" s="140" t="n"/>
      <c r="P1204" s="140" t="n"/>
      <c r="Q1204" s="140" t="n"/>
      <c r="R1204" s="140" t="n"/>
      <c r="S1204" s="140" t="n"/>
      <c r="T1204" s="140" t="n"/>
      <c r="U1204" s="140" t="n"/>
      <c r="V1204" s="155">
        <f>計算!$D$16</f>
        <v/>
      </c>
      <c r="W1204" s="140" t="n"/>
      <c r="X1204" s="156" t="inlineStr">
        <is>
          <t>年</t>
        </is>
      </c>
      <c r="Y1204" s="140" t="n"/>
      <c r="Z1204" s="155">
        <f>計算!$E$16</f>
        <v/>
      </c>
      <c r="AA1204" s="140" t="n"/>
      <c r="AB1204" s="140" t="n"/>
      <c r="AC1204" s="156" t="inlineStr">
        <is>
          <t>月</t>
        </is>
      </c>
      <c r="AD1204" s="140" t="n"/>
      <c r="AE1204" s="155">
        <f>計算!$F$16</f>
        <v/>
      </c>
      <c r="AF1204" s="140" t="n"/>
      <c r="AG1204" s="140" t="n"/>
      <c r="AH1204" s="156" t="inlineStr">
        <is>
          <t>日　生 （満</t>
        </is>
      </c>
      <c r="AI1204" s="140" t="n"/>
      <c r="AJ1204" s="140" t="n"/>
      <c r="AK1204" s="140" t="n"/>
      <c r="AL1204" s="140" t="n"/>
      <c r="AM1204" s="140" t="n"/>
      <c r="AN1204" s="140" t="n"/>
      <c r="AO1204" s="140" t="n"/>
      <c r="AP1204" s="157">
        <f>計算!$G$16</f>
        <v/>
      </c>
      <c r="AQ1204" s="140" t="n"/>
      <c r="AR1204" s="158" t="inlineStr">
        <is>
          <t>歳）</t>
        </is>
      </c>
      <c r="AS1204" s="140" t="n"/>
      <c r="AT1204" s="141" t="n"/>
      <c r="AU1204" s="8" t="n"/>
      <c r="AV1204" s="7" t="n"/>
      <c r="AW1204" s="2" t="n"/>
      <c r="AX1204" s="2" t="n"/>
      <c r="AY1204" s="2" t="n"/>
      <c r="AZ1204" s="2" t="n"/>
      <c r="BA1204" s="2" t="n"/>
      <c r="BB1204" s="2" t="n"/>
      <c r="BC1204" s="2" t="n"/>
      <c r="BD1204" s="2" t="n"/>
      <c r="BE1204" s="2" t="n"/>
      <c r="BF1204" s="2" t="n"/>
      <c r="BG1204" s="2" t="n"/>
      <c r="BH1204" s="2" t="n"/>
      <c r="BI1204" s="8" t="n"/>
      <c r="BJ1204" s="7" t="n"/>
      <c r="BK1204" s="2" t="n"/>
      <c r="BL1204" s="2" t="n"/>
      <c r="BM1204" s="2" t="n"/>
      <c r="BN1204" s="2" t="n"/>
      <c r="BO1204" s="2" t="n"/>
      <c r="BP1204" s="143" t="n"/>
      <c r="BV1204" s="144" t="n"/>
      <c r="BW1204" s="149">
        <f>計算!$U$16</f>
        <v/>
      </c>
      <c r="CG1204" s="144" t="n"/>
      <c r="CH1204" s="150">
        <f>計算!$V$16</f>
        <v/>
      </c>
      <c r="DU1204" s="144" t="n"/>
      <c r="DV1204" s="2" t="n"/>
      <c r="DW1204" s="2" t="n"/>
      <c r="DX1204" s="2" t="n"/>
      <c r="DY1204" s="2" t="n"/>
      <c r="DZ1204" s="2" t="n"/>
      <c r="EA1204" s="2" t="n"/>
      <c r="EB1204" s="2" t="n"/>
      <c r="EC1204" s="2" t="n"/>
    </row>
    <row r="1205" ht="6.75" customHeight="1" s="118">
      <c r="A1205" s="2" t="n"/>
      <c r="B1205" s="2" t="n"/>
      <c r="C1205" s="2" t="n"/>
      <c r="D1205" s="2" t="n"/>
      <c r="E1205" s="143" t="n"/>
      <c r="K1205" s="144" t="n"/>
      <c r="L1205" s="143" t="n"/>
      <c r="AT1205" s="144" t="n"/>
      <c r="AU1205" s="8" t="n"/>
      <c r="AV1205" s="7" t="n"/>
      <c r="AW1205" s="2" t="n"/>
      <c r="AX1205" s="2" t="n"/>
      <c r="AY1205" s="2" t="n"/>
      <c r="AZ1205" s="2" t="n"/>
      <c r="BA1205" s="2" t="n"/>
      <c r="BB1205" s="2" t="n"/>
      <c r="BC1205" s="2" t="n"/>
      <c r="BD1205" s="2" t="n"/>
      <c r="BE1205" s="2" t="n"/>
      <c r="BF1205" s="2" t="n"/>
      <c r="BG1205" s="2" t="n"/>
      <c r="BH1205" s="2" t="n"/>
      <c r="BI1205" s="8" t="n"/>
      <c r="BJ1205" s="7" t="n"/>
      <c r="BK1205" s="2" t="n"/>
      <c r="BL1205" s="2" t="n"/>
      <c r="BM1205" s="2" t="n"/>
      <c r="BN1205" s="2" t="n"/>
      <c r="BO1205" s="2" t="n"/>
      <c r="BP1205" s="143" t="n"/>
      <c r="BV1205" s="144" t="n"/>
      <c r="BW1205" s="143" t="n"/>
      <c r="CG1205" s="144" t="n"/>
      <c r="DU1205" s="144" t="n"/>
      <c r="DV1205" s="2" t="n"/>
      <c r="DW1205" s="2" t="n"/>
      <c r="DX1205" s="2" t="n"/>
      <c r="DY1205" s="2" t="n"/>
      <c r="DZ1205" s="2" t="n"/>
      <c r="EA1205" s="2" t="n"/>
      <c r="EB1205" s="2" t="n"/>
      <c r="EC1205" s="2" t="n"/>
    </row>
    <row r="1206" ht="6.75" customHeight="1" s="118">
      <c r="A1206" s="2" t="n"/>
      <c r="B1206" s="2" t="n"/>
      <c r="C1206" s="2" t="n"/>
      <c r="D1206" s="2" t="n"/>
      <c r="E1206" s="143" t="n"/>
      <c r="K1206" s="144" t="n"/>
      <c r="L1206" s="143" t="n"/>
      <c r="AT1206" s="144" t="n"/>
      <c r="AU1206" s="8" t="n"/>
      <c r="AV1206" s="16" t="n"/>
      <c r="AW1206" s="14" t="n"/>
      <c r="AX1206" s="14" t="n"/>
      <c r="AY1206" s="14" t="n"/>
      <c r="AZ1206" s="14" t="n"/>
      <c r="BA1206" s="14" t="n"/>
      <c r="BB1206" s="14" t="n"/>
      <c r="BC1206" s="14" t="n"/>
      <c r="BD1206" s="14" t="n"/>
      <c r="BE1206" s="14" t="n"/>
      <c r="BF1206" s="14" t="n"/>
      <c r="BG1206" s="14" t="n"/>
      <c r="BH1206" s="14" t="n"/>
      <c r="BI1206" s="15" t="n"/>
      <c r="BJ1206" s="7" t="n"/>
      <c r="BK1206" s="2" t="n"/>
      <c r="BL1206" s="2" t="n"/>
      <c r="BM1206" s="2" t="n"/>
      <c r="BN1206" s="2" t="n"/>
      <c r="BO1206" s="2" t="n"/>
      <c r="BP1206" s="143" t="n"/>
      <c r="BV1206" s="144" t="n"/>
      <c r="BW1206" s="143" t="n"/>
      <c r="CG1206" s="144" t="n"/>
      <c r="DU1206" s="144" t="n"/>
      <c r="DV1206" s="2" t="n"/>
      <c r="DW1206" s="2" t="n"/>
      <c r="DX1206" s="2" t="n"/>
      <c r="DY1206" s="2" t="n"/>
      <c r="DZ1206" s="2" t="n"/>
      <c r="EA1206" s="2" t="n"/>
      <c r="EB1206" s="2" t="n"/>
      <c r="EC1206" s="2" t="n"/>
    </row>
    <row r="1207" ht="3.75" customHeight="1" s="118">
      <c r="A1207" s="2" t="n"/>
      <c r="B1207" s="2" t="n"/>
      <c r="C1207" s="2" t="n"/>
      <c r="D1207" s="2" t="n"/>
      <c r="E1207" s="146" t="n"/>
      <c r="F1207" s="147" t="n"/>
      <c r="G1207" s="147" t="n"/>
      <c r="H1207" s="147" t="n"/>
      <c r="I1207" s="147" t="n"/>
      <c r="J1207" s="147" t="n"/>
      <c r="K1207" s="148" t="n"/>
      <c r="L1207" s="146" t="n"/>
      <c r="M1207" s="147" t="n"/>
      <c r="N1207" s="147" t="n"/>
      <c r="O1207" s="147" t="n"/>
      <c r="P1207" s="147" t="n"/>
      <c r="Q1207" s="147" t="n"/>
      <c r="R1207" s="147" t="n"/>
      <c r="S1207" s="147" t="n"/>
      <c r="T1207" s="147" t="n"/>
      <c r="U1207" s="147" t="n"/>
      <c r="X1207" s="147" t="n"/>
      <c r="Y1207" s="147" t="n"/>
      <c r="AC1207" s="147" t="n"/>
      <c r="AD1207" s="147" t="n"/>
      <c r="AH1207" s="147" t="n"/>
      <c r="AI1207" s="147" t="n"/>
      <c r="AJ1207" s="147" t="n"/>
      <c r="AK1207" s="147" t="n"/>
      <c r="AL1207" s="147" t="n"/>
      <c r="AM1207" s="147" t="n"/>
      <c r="AN1207" s="147" t="n"/>
      <c r="AO1207" s="147" t="n"/>
      <c r="AP1207" s="147" t="n"/>
      <c r="AQ1207" s="147" t="n"/>
      <c r="AR1207" s="147" t="n"/>
      <c r="AS1207" s="147" t="n"/>
      <c r="AT1207" s="148" t="n"/>
      <c r="AU1207" s="2" t="n"/>
      <c r="AV1207" s="21" t="n"/>
      <c r="AW1207" s="2" t="n"/>
      <c r="AX1207" s="2" t="n"/>
      <c r="AY1207" s="2" t="n"/>
      <c r="AZ1207" s="2" t="n"/>
      <c r="BA1207" s="2" t="n"/>
      <c r="BB1207" s="2" t="n"/>
      <c r="BC1207" s="2" t="n"/>
      <c r="BD1207" s="2" t="n"/>
      <c r="BE1207" s="2" t="n"/>
      <c r="BF1207" s="2" t="n"/>
      <c r="BG1207" s="2" t="n"/>
      <c r="BH1207" s="2" t="n"/>
      <c r="BI1207" s="2" t="n"/>
      <c r="BJ1207" s="2" t="n"/>
      <c r="BK1207" s="2" t="n"/>
      <c r="BL1207" s="2" t="n"/>
      <c r="BM1207" s="2" t="n"/>
      <c r="BN1207" s="2" t="n"/>
      <c r="BO1207" s="2" t="n"/>
      <c r="BP1207" s="143" t="n"/>
      <c r="BV1207" s="144" t="n"/>
      <c r="BW1207" s="143" t="n"/>
      <c r="CG1207" s="144" t="n"/>
      <c r="DU1207" s="144" t="n"/>
      <c r="DV1207" s="2" t="n"/>
      <c r="DW1207" s="2" t="n"/>
      <c r="DX1207" s="2" t="n"/>
      <c r="DY1207" s="2" t="n"/>
      <c r="DZ1207" s="2" t="n"/>
      <c r="EA1207" s="2" t="n"/>
      <c r="EB1207" s="2" t="n"/>
      <c r="EC1207" s="2" t="n"/>
    </row>
    <row r="1208" ht="6.75" customHeight="1" s="118">
      <c r="A1208" s="2" t="n"/>
      <c r="B1208" s="2" t="n"/>
      <c r="C1208" s="2" t="n"/>
      <c r="D1208" s="2" t="n"/>
      <c r="E1208" s="159" t="inlineStr">
        <is>
          <t>ふ り が な</t>
        </is>
      </c>
      <c r="F1208" s="140" t="n"/>
      <c r="G1208" s="140" t="n"/>
      <c r="H1208" s="140" t="n"/>
      <c r="I1208" s="140" t="n"/>
      <c r="J1208" s="140" t="n"/>
      <c r="K1208" s="141" t="n"/>
      <c r="L1208" s="160">
        <f>計算!$J$16</f>
        <v/>
      </c>
      <c r="M1208" s="140" t="n"/>
      <c r="N1208" s="140" t="n"/>
      <c r="O1208" s="140" t="n"/>
      <c r="P1208" s="140" t="n"/>
      <c r="Q1208" s="140" t="n"/>
      <c r="R1208" s="140" t="n"/>
      <c r="S1208" s="140" t="n"/>
      <c r="T1208" s="140" t="n"/>
      <c r="U1208" s="140" t="n"/>
      <c r="V1208" s="140" t="n"/>
      <c r="W1208" s="140" t="n"/>
      <c r="X1208" s="140" t="n"/>
      <c r="Y1208" s="140" t="n"/>
      <c r="Z1208" s="140" t="n"/>
      <c r="AA1208" s="140" t="n"/>
      <c r="AB1208" s="140" t="n"/>
      <c r="AC1208" s="140" t="n"/>
      <c r="AD1208" s="140" t="n"/>
      <c r="AE1208" s="140" t="n"/>
      <c r="AF1208" s="140" t="n"/>
      <c r="AG1208" s="140" t="n"/>
      <c r="AH1208" s="140" t="n"/>
      <c r="AI1208" s="140" t="n"/>
      <c r="AJ1208" s="140" t="n"/>
      <c r="AK1208" s="140" t="n"/>
      <c r="AL1208" s="140" t="n"/>
      <c r="AM1208" s="140" t="n"/>
      <c r="AN1208" s="140" t="n"/>
      <c r="AO1208" s="140" t="n"/>
      <c r="AP1208" s="140" t="n"/>
      <c r="AQ1208" s="140" t="n"/>
      <c r="AR1208" s="140" t="n"/>
      <c r="AS1208" s="140" t="n"/>
      <c r="AT1208" s="140" t="n"/>
      <c r="AU1208" s="140" t="n"/>
      <c r="AV1208" s="140" t="n"/>
      <c r="AW1208" s="140" t="n"/>
      <c r="AX1208" s="140" t="n"/>
      <c r="AY1208" s="140" t="n"/>
      <c r="AZ1208" s="140" t="n"/>
      <c r="BA1208" s="140" t="n"/>
      <c r="BB1208" s="140" t="n"/>
      <c r="BC1208" s="140" t="n"/>
      <c r="BD1208" s="140" t="n"/>
      <c r="BE1208" s="140" t="n"/>
      <c r="BF1208" s="140" t="n"/>
      <c r="BG1208" s="140" t="n"/>
      <c r="BH1208" s="140" t="n"/>
      <c r="BI1208" s="141" t="n"/>
      <c r="BJ1208" s="2" t="n"/>
      <c r="BK1208" s="2" t="n"/>
      <c r="BL1208" s="2" t="n"/>
      <c r="BM1208" s="2" t="n"/>
      <c r="BN1208" s="2" t="n"/>
      <c r="BO1208" s="2" t="n"/>
      <c r="BP1208" s="143" t="n"/>
      <c r="BV1208" s="144" t="n"/>
      <c r="BW1208" s="161">
        <f>計算!$W$16</f>
        <v/>
      </c>
      <c r="CG1208" s="144" t="n"/>
      <c r="CH1208" s="150">
        <f>計算!$X$16</f>
        <v/>
      </c>
      <c r="DU1208" s="144" t="n"/>
      <c r="DV1208" s="2" t="n"/>
      <c r="DW1208" s="2" t="n"/>
      <c r="DX1208" s="2" t="n"/>
      <c r="DY1208" s="2" t="n"/>
      <c r="DZ1208" s="2" t="n"/>
      <c r="EA1208" s="2" t="n"/>
      <c r="EB1208" s="2" t="n"/>
      <c r="EC1208" s="2" t="n"/>
    </row>
    <row r="1209" ht="6.75" customHeight="1" s="118">
      <c r="A1209" s="2" t="n"/>
      <c r="B1209" s="2" t="n"/>
      <c r="C1209" s="2" t="n"/>
      <c r="D1209" s="2" t="n"/>
      <c r="E1209" s="143" t="n"/>
      <c r="K1209" s="144" t="n"/>
      <c r="BI1209" s="144" t="n"/>
      <c r="BJ1209" s="2" t="n"/>
      <c r="BK1209" s="2" t="n"/>
      <c r="BL1209" s="2" t="n"/>
      <c r="BM1209" s="2" t="n"/>
      <c r="BN1209" s="2" t="n"/>
      <c r="BO1209" s="2" t="n"/>
      <c r="BP1209" s="143" t="n"/>
      <c r="BV1209" s="144" t="n"/>
      <c r="BW1209" s="143" t="n"/>
      <c r="CG1209" s="144" t="n"/>
      <c r="DU1209" s="144" t="n"/>
      <c r="DV1209" s="2" t="n"/>
      <c r="DW1209" s="2" t="n"/>
      <c r="DX1209" s="2" t="n"/>
      <c r="DY1209" s="2" t="n"/>
      <c r="DZ1209" s="2" t="n"/>
      <c r="EA1209" s="2" t="n"/>
      <c r="EB1209" s="2" t="n"/>
      <c r="EC1209" s="2" t="n"/>
    </row>
    <row r="1210" ht="6.75" customHeight="1" s="118">
      <c r="A1210" s="2" t="n"/>
      <c r="B1210" s="2" t="n"/>
      <c r="C1210" s="2" t="n"/>
      <c r="D1210" s="2" t="n"/>
      <c r="E1210" s="162" t="n"/>
      <c r="F1210" s="163" t="n"/>
      <c r="G1210" s="163" t="n"/>
      <c r="H1210" s="163" t="n"/>
      <c r="I1210" s="163" t="n"/>
      <c r="J1210" s="163" t="n"/>
      <c r="K1210" s="164" t="n"/>
      <c r="L1210" s="163" t="n"/>
      <c r="M1210" s="163" t="n"/>
      <c r="N1210" s="163" t="n"/>
      <c r="O1210" s="163" t="n"/>
      <c r="P1210" s="163" t="n"/>
      <c r="Q1210" s="163" t="n"/>
      <c r="R1210" s="163" t="n"/>
      <c r="S1210" s="163" t="n"/>
      <c r="T1210" s="163" t="n"/>
      <c r="U1210" s="163" t="n"/>
      <c r="V1210" s="163" t="n"/>
      <c r="W1210" s="163" t="n"/>
      <c r="X1210" s="163" t="n"/>
      <c r="Y1210" s="163" t="n"/>
      <c r="Z1210" s="163" t="n"/>
      <c r="AA1210" s="163" t="n"/>
      <c r="AB1210" s="163" t="n"/>
      <c r="AC1210" s="163" t="n"/>
      <c r="AD1210" s="163" t="n"/>
      <c r="AE1210" s="163" t="n"/>
      <c r="AF1210" s="163" t="n"/>
      <c r="AG1210" s="163" t="n"/>
      <c r="AH1210" s="163" t="n"/>
      <c r="AI1210" s="163" t="n"/>
      <c r="AJ1210" s="163" t="n"/>
      <c r="AK1210" s="163" t="n"/>
      <c r="AL1210" s="163" t="n"/>
      <c r="AM1210" s="163" t="n"/>
      <c r="AN1210" s="163" t="n"/>
      <c r="AO1210" s="163" t="n"/>
      <c r="AP1210" s="163" t="n"/>
      <c r="AQ1210" s="163" t="n"/>
      <c r="AR1210" s="163" t="n"/>
      <c r="AS1210" s="163" t="n"/>
      <c r="AT1210" s="163" t="n"/>
      <c r="AU1210" s="163" t="n"/>
      <c r="AV1210" s="163" t="n"/>
      <c r="AW1210" s="163" t="n"/>
      <c r="AX1210" s="163" t="n"/>
      <c r="AY1210" s="163" t="n"/>
      <c r="AZ1210" s="163" t="n"/>
      <c r="BA1210" s="163" t="n"/>
      <c r="BB1210" s="163" t="n"/>
      <c r="BC1210" s="163" t="n"/>
      <c r="BD1210" s="163" t="n"/>
      <c r="BE1210" s="163" t="n"/>
      <c r="BF1210" s="163" t="n"/>
      <c r="BG1210" s="163" t="n"/>
      <c r="BH1210" s="163" t="n"/>
      <c r="BI1210" s="164" t="n"/>
      <c r="BJ1210" s="2" t="n"/>
      <c r="BK1210" s="2" t="n"/>
      <c r="BL1210" s="2" t="n"/>
      <c r="BM1210" s="2" t="n"/>
      <c r="BN1210" s="2" t="n"/>
      <c r="BO1210" s="2" t="n"/>
      <c r="BP1210" s="143" t="n"/>
      <c r="BV1210" s="144" t="n"/>
      <c r="BW1210" s="143" t="n"/>
      <c r="CG1210" s="144" t="n"/>
      <c r="DU1210" s="144" t="n"/>
      <c r="DV1210" s="2" t="n"/>
      <c r="DW1210" s="2" t="n"/>
      <c r="DX1210" s="2" t="n"/>
      <c r="DY1210" s="2" t="n"/>
      <c r="DZ1210" s="2" t="n"/>
      <c r="EA1210" s="2" t="n"/>
      <c r="EB1210" s="2" t="n"/>
      <c r="EC1210" s="2" t="n"/>
    </row>
    <row r="1211" ht="6.75" customHeight="1" s="118">
      <c r="A1211" s="2" t="n"/>
      <c r="B1211" s="2" t="n"/>
      <c r="C1211" s="2" t="n"/>
      <c r="D1211" s="2" t="n"/>
      <c r="E1211" s="165" t="inlineStr">
        <is>
          <t>現住所</t>
        </is>
      </c>
      <c r="F1211" s="166" t="n"/>
      <c r="G1211" s="166" t="n"/>
      <c r="H1211" s="166" t="n"/>
      <c r="I1211" s="166" t="n"/>
      <c r="J1211" s="166" t="n"/>
      <c r="K1211" s="167" t="n"/>
      <c r="L1211" s="107" t="inlineStr">
        <is>
          <t>〒</t>
        </is>
      </c>
      <c r="M1211" s="166" t="n"/>
      <c r="N1211" s="166" t="n"/>
      <c r="O1211" s="166" t="n"/>
      <c r="P1211" s="168">
        <f>計算!$H$16</f>
        <v/>
      </c>
      <c r="Q1211" s="166" t="n"/>
      <c r="R1211" s="166" t="n"/>
      <c r="S1211" s="166" t="n"/>
      <c r="T1211" s="166" t="n"/>
      <c r="U1211" s="166" t="n"/>
      <c r="V1211" s="166" t="n"/>
      <c r="W1211" s="166" t="n"/>
      <c r="X1211" s="166" t="n"/>
      <c r="Y1211" s="166" t="n"/>
      <c r="Z1211" s="166" t="n"/>
      <c r="AA1211" s="166" t="n"/>
      <c r="AB1211" s="166" t="n"/>
      <c r="AC1211" s="166" t="n"/>
      <c r="AD1211" s="166" t="n"/>
      <c r="AE1211" s="166" t="n"/>
      <c r="AF1211" s="166" t="n"/>
      <c r="AG1211" s="166" t="n"/>
      <c r="AH1211" s="166" t="n"/>
      <c r="AI1211" s="166" t="n"/>
      <c r="AJ1211" s="166" t="n"/>
      <c r="AK1211" s="24" t="n"/>
      <c r="AL1211" s="24" t="n"/>
      <c r="AM1211" s="24" t="n"/>
      <c r="AN1211" s="24" t="n"/>
      <c r="AO1211" s="24" t="n"/>
      <c r="AP1211" s="24" t="n"/>
      <c r="AQ1211" s="24" t="n"/>
      <c r="AR1211" s="24" t="n"/>
      <c r="AS1211" s="24" t="n"/>
      <c r="AT1211" s="24" t="n"/>
      <c r="AU1211" s="24" t="n"/>
      <c r="AV1211" s="24" t="n"/>
      <c r="AW1211" s="24" t="n"/>
      <c r="AX1211" s="24" t="n"/>
      <c r="AY1211" s="24" t="n"/>
      <c r="AZ1211" s="24" t="n"/>
      <c r="BA1211" s="24" t="n"/>
      <c r="BB1211" s="24" t="n"/>
      <c r="BC1211" s="24" t="n"/>
      <c r="BD1211" s="24" t="n"/>
      <c r="BE1211" s="24" t="n"/>
      <c r="BF1211" s="24" t="n"/>
      <c r="BG1211" s="24" t="n"/>
      <c r="BH1211" s="24" t="n"/>
      <c r="BI1211" s="25" t="n"/>
      <c r="BJ1211" s="2" t="n"/>
      <c r="BK1211" s="2" t="n"/>
      <c r="BL1211" s="2" t="n"/>
      <c r="BM1211" s="2" t="n"/>
      <c r="BN1211" s="2" t="n"/>
      <c r="BO1211" s="2" t="n"/>
      <c r="BP1211" s="143" t="n"/>
      <c r="BV1211" s="144" t="n"/>
      <c r="BW1211" s="143" t="n"/>
      <c r="CG1211" s="144" t="n"/>
      <c r="DU1211" s="144" t="n"/>
      <c r="DV1211" s="2" t="n"/>
      <c r="DW1211" s="2" t="n"/>
      <c r="DX1211" s="2" t="n"/>
      <c r="DY1211" s="2" t="n"/>
      <c r="DZ1211" s="2" t="n"/>
      <c r="EA1211" s="2" t="n"/>
      <c r="EB1211" s="2" t="n"/>
      <c r="EC1211" s="2" t="n"/>
    </row>
    <row r="1212" ht="4.5" customHeight="1" s="118">
      <c r="A1212" s="2" t="n"/>
      <c r="B1212" s="2" t="n"/>
      <c r="C1212" s="2" t="n"/>
      <c r="D1212" s="2" t="n"/>
      <c r="E1212" s="143" t="n"/>
      <c r="K1212" s="144" t="n"/>
      <c r="L1212" s="143" t="n"/>
      <c r="AK1212" s="2" t="n"/>
      <c r="AL1212" s="2" t="n"/>
      <c r="AM1212" s="2" t="n"/>
      <c r="AN1212" s="2" t="n"/>
      <c r="AO1212" s="2" t="n"/>
      <c r="AP1212" s="2" t="n"/>
      <c r="AQ1212" s="2" t="n"/>
      <c r="AR1212" s="2" t="n"/>
      <c r="AS1212" s="2" t="n"/>
      <c r="AT1212" s="2" t="n"/>
      <c r="AU1212" s="2" t="n"/>
      <c r="AV1212" s="2" t="n"/>
      <c r="AW1212" s="2" t="n"/>
      <c r="AX1212" s="2" t="n"/>
      <c r="AY1212" s="2" t="n"/>
      <c r="AZ1212" s="2" t="n"/>
      <c r="BA1212" s="2" t="n"/>
      <c r="BB1212" s="2" t="n"/>
      <c r="BC1212" s="2" t="n"/>
      <c r="BD1212" s="2" t="n"/>
      <c r="BE1212" s="2" t="n"/>
      <c r="BF1212" s="2" t="n"/>
      <c r="BG1212" s="2" t="n"/>
      <c r="BH1212" s="2" t="n"/>
      <c r="BI1212" s="8" t="n"/>
      <c r="BJ1212" s="2" t="n"/>
      <c r="BK1212" s="2" t="n"/>
      <c r="BL1212" s="2" t="n"/>
      <c r="BM1212" s="2" t="n"/>
      <c r="BN1212" s="2" t="n"/>
      <c r="BO1212" s="2" t="n"/>
      <c r="BP1212" s="146" t="n"/>
      <c r="BQ1212" s="147" t="n"/>
      <c r="BR1212" s="147" t="n"/>
      <c r="BS1212" s="147" t="n"/>
      <c r="BT1212" s="147" t="n"/>
      <c r="BU1212" s="147" t="n"/>
      <c r="BV1212" s="148" t="n"/>
      <c r="BW1212" s="146" t="n"/>
      <c r="BX1212" s="147" t="n"/>
      <c r="BY1212" s="147" t="n"/>
      <c r="BZ1212" s="147" t="n"/>
      <c r="CA1212" s="147" t="n"/>
      <c r="CB1212" s="147" t="n"/>
      <c r="CC1212" s="147" t="n"/>
      <c r="CD1212" s="147" t="n"/>
      <c r="CE1212" s="147" t="n"/>
      <c r="CF1212" s="147" t="n"/>
      <c r="CG1212" s="148" t="n"/>
      <c r="DU1212" s="144" t="n"/>
      <c r="DV1212" s="2" t="n"/>
      <c r="DW1212" s="2" t="n"/>
      <c r="DX1212" s="2" t="n"/>
      <c r="DY1212" s="2" t="n"/>
      <c r="DZ1212" s="2" t="n"/>
      <c r="EA1212" s="2" t="n"/>
      <c r="EB1212" s="2" t="n"/>
      <c r="EC1212" s="2" t="n"/>
    </row>
    <row r="1213" ht="6.75" customHeight="1" s="118">
      <c r="A1213" s="2" t="n"/>
      <c r="B1213" s="2" t="n"/>
      <c r="C1213" s="2" t="n"/>
      <c r="D1213" s="2" t="n"/>
      <c r="E1213" s="143" t="n"/>
      <c r="K1213" s="144" t="n"/>
      <c r="L1213" s="143" t="n"/>
      <c r="AK1213" s="2" t="n"/>
      <c r="AL1213" s="2" t="n"/>
      <c r="AM1213" s="2" t="n"/>
      <c r="AN1213" s="2" t="n"/>
      <c r="AO1213" s="2" t="n"/>
      <c r="AP1213" s="2" t="n"/>
      <c r="AQ1213" s="2" t="n"/>
      <c r="AR1213" s="2" t="n"/>
      <c r="AS1213" s="2" t="n"/>
      <c r="AT1213" s="2" t="n"/>
      <c r="AU1213" s="2" t="n"/>
      <c r="AV1213" s="2" t="n"/>
      <c r="AW1213" s="2" t="n"/>
      <c r="AX1213" s="2" t="n"/>
      <c r="AY1213" s="2" t="n"/>
      <c r="AZ1213" s="2" t="n"/>
      <c r="BA1213" s="2" t="n"/>
      <c r="BB1213" s="2" t="n"/>
      <c r="BC1213" s="2" t="n"/>
      <c r="BD1213" s="2" t="n"/>
      <c r="BE1213" s="2" t="n"/>
      <c r="BF1213" s="2" t="n"/>
      <c r="BG1213" s="2" t="n"/>
      <c r="BH1213" s="2" t="n"/>
      <c r="BI1213" s="8" t="n"/>
      <c r="BJ1213" s="2" t="n"/>
      <c r="BK1213" s="2" t="n"/>
      <c r="BL1213" s="2" t="n"/>
      <c r="BM1213" s="2" t="n"/>
      <c r="BN1213" s="2" t="n"/>
      <c r="BO1213" s="2" t="n"/>
      <c r="BP1213" s="169" t="inlineStr">
        <is>
          <t>校内外の諸活動</t>
        </is>
      </c>
      <c r="BQ1213" s="140" t="n"/>
      <c r="BR1213" s="140" t="n"/>
      <c r="BS1213" s="140" t="n"/>
      <c r="BT1213" s="140" t="n"/>
      <c r="BU1213" s="140" t="n"/>
      <c r="BV1213" s="141" t="n"/>
      <c r="BW1213" s="170">
        <f>計算!$Y$16</f>
        <v/>
      </c>
      <c r="BX1213" s="140" t="n"/>
      <c r="BY1213" s="140" t="n"/>
      <c r="BZ1213" s="140" t="n"/>
      <c r="CA1213" s="140" t="n"/>
      <c r="CB1213" s="140" t="n"/>
      <c r="CC1213" s="140" t="n"/>
      <c r="CD1213" s="140" t="n"/>
      <c r="CE1213" s="140" t="n"/>
      <c r="CF1213" s="140" t="n"/>
      <c r="CG1213" s="140" t="n"/>
      <c r="CH1213" s="140" t="n"/>
      <c r="CI1213" s="140" t="n"/>
      <c r="CJ1213" s="140" t="n"/>
      <c r="CK1213" s="140" t="n"/>
      <c r="CL1213" s="140" t="n"/>
      <c r="CM1213" s="140" t="n"/>
      <c r="CN1213" s="140" t="n"/>
      <c r="CO1213" s="140" t="n"/>
      <c r="CP1213" s="140" t="n"/>
      <c r="CQ1213" s="140" t="n"/>
      <c r="CR1213" s="140" t="n"/>
      <c r="CS1213" s="140" t="n"/>
      <c r="CT1213" s="140" t="n"/>
      <c r="CU1213" s="140" t="n"/>
      <c r="CV1213" s="140" t="n"/>
      <c r="CW1213" s="140" t="n"/>
      <c r="CX1213" s="140" t="n"/>
      <c r="CY1213" s="140" t="n"/>
      <c r="CZ1213" s="140" t="n"/>
      <c r="DA1213" s="140" t="n"/>
      <c r="DB1213" s="140" t="n"/>
      <c r="DC1213" s="140" t="n"/>
      <c r="DD1213" s="140" t="n"/>
      <c r="DE1213" s="140" t="n"/>
      <c r="DF1213" s="140" t="n"/>
      <c r="DG1213" s="140" t="n"/>
      <c r="DH1213" s="140" t="n"/>
      <c r="DI1213" s="140" t="n"/>
      <c r="DJ1213" s="140" t="n"/>
      <c r="DK1213" s="140" t="n"/>
      <c r="DL1213" s="140" t="n"/>
      <c r="DM1213" s="140" t="n"/>
      <c r="DN1213" s="140" t="n"/>
      <c r="DO1213" s="140" t="n"/>
      <c r="DP1213" s="140" t="n"/>
      <c r="DQ1213" s="140" t="n"/>
      <c r="DR1213" s="140" t="n"/>
      <c r="DS1213" s="140" t="n"/>
      <c r="DT1213" s="140" t="n"/>
      <c r="DU1213" s="141" t="n"/>
      <c r="DV1213" s="7" t="n"/>
      <c r="DW1213" s="2" t="n"/>
      <c r="DX1213" s="2" t="n"/>
      <c r="DY1213" s="2" t="n"/>
      <c r="DZ1213" s="2" t="n"/>
      <c r="EA1213" s="2" t="n"/>
      <c r="EB1213" s="2" t="n"/>
      <c r="EC1213" s="2" t="n"/>
    </row>
    <row r="1214" ht="6.75" customHeight="1" s="118">
      <c r="A1214" s="2" t="n"/>
      <c r="B1214" s="2" t="n"/>
      <c r="C1214" s="2" t="n"/>
      <c r="D1214" s="2" t="n"/>
      <c r="E1214" s="143" t="n"/>
      <c r="K1214" s="144" t="n"/>
      <c r="L1214" s="171">
        <f>計算!$I$16</f>
        <v/>
      </c>
      <c r="BI1214" s="144" t="n"/>
      <c r="BJ1214" s="2" t="n"/>
      <c r="BK1214" s="2" t="n"/>
      <c r="BL1214" s="2" t="n"/>
      <c r="BM1214" s="2" t="n"/>
      <c r="BN1214" s="2" t="n"/>
      <c r="BO1214" s="2" t="n"/>
      <c r="BP1214" s="143" t="n"/>
      <c r="BV1214" s="144" t="n"/>
      <c r="DU1214" s="144" t="n"/>
      <c r="DV1214" s="7" t="n"/>
      <c r="DW1214" s="2" t="n"/>
      <c r="DX1214" s="2" t="n"/>
      <c r="DY1214" s="2" t="n"/>
      <c r="DZ1214" s="2" t="n"/>
      <c r="EA1214" s="2" t="n"/>
      <c r="EB1214" s="2" t="n"/>
      <c r="EC1214" s="2" t="n"/>
    </row>
    <row r="1215" ht="6.75" customHeight="1" s="118">
      <c r="A1215" s="2" t="n"/>
      <c r="B1215" s="2" t="n"/>
      <c r="C1215" s="2" t="n"/>
      <c r="D1215" s="2" t="n"/>
      <c r="E1215" s="143" t="n"/>
      <c r="K1215" s="144" t="n"/>
      <c r="L1215" s="143" t="n"/>
      <c r="BI1215" s="144" t="n"/>
      <c r="BJ1215" s="2" t="n"/>
      <c r="BK1215" s="2" t="n"/>
      <c r="BL1215" s="2" t="n"/>
      <c r="BM1215" s="2" t="n"/>
      <c r="BN1215" s="2" t="n"/>
      <c r="BO1215" s="2" t="n"/>
      <c r="BP1215" s="143" t="n"/>
      <c r="BV1215" s="144" t="n"/>
      <c r="DU1215" s="144" t="n"/>
      <c r="DV1215" s="7" t="n"/>
      <c r="DW1215" s="2" t="n"/>
      <c r="DX1215" s="2" t="n"/>
      <c r="DY1215" s="2" t="n"/>
      <c r="DZ1215" s="2" t="n"/>
      <c r="EA1215" s="2" t="n"/>
      <c r="EB1215" s="2" t="n"/>
      <c r="EC1215" s="2" t="n"/>
    </row>
    <row r="1216" ht="6.75" customHeight="1" s="118">
      <c r="A1216" s="2" t="n"/>
      <c r="B1216" s="2" t="n"/>
      <c r="C1216" s="2" t="n"/>
      <c r="D1216" s="2" t="n"/>
      <c r="E1216" s="146" t="n"/>
      <c r="F1216" s="147" t="n"/>
      <c r="G1216" s="147" t="n"/>
      <c r="H1216" s="147" t="n"/>
      <c r="I1216" s="147" t="n"/>
      <c r="J1216" s="147" t="n"/>
      <c r="K1216" s="148" t="n"/>
      <c r="L1216" s="146" t="n"/>
      <c r="M1216" s="147" t="n"/>
      <c r="N1216" s="147" t="n"/>
      <c r="O1216" s="147" t="n"/>
      <c r="P1216" s="147" t="n"/>
      <c r="Q1216" s="147" t="n"/>
      <c r="R1216" s="147" t="n"/>
      <c r="S1216" s="147" t="n"/>
      <c r="T1216" s="147" t="n"/>
      <c r="U1216" s="147" t="n"/>
      <c r="V1216" s="147" t="n"/>
      <c r="W1216" s="147" t="n"/>
      <c r="X1216" s="147" t="n"/>
      <c r="Y1216" s="147" t="n"/>
      <c r="Z1216" s="147" t="n"/>
      <c r="AA1216" s="147" t="n"/>
      <c r="AB1216" s="147" t="n"/>
      <c r="AC1216" s="147" t="n"/>
      <c r="AD1216" s="147" t="n"/>
      <c r="AE1216" s="147" t="n"/>
      <c r="AF1216" s="147" t="n"/>
      <c r="AG1216" s="147" t="n"/>
      <c r="AH1216" s="147" t="n"/>
      <c r="AI1216" s="147" t="n"/>
      <c r="AJ1216" s="147" t="n"/>
      <c r="AK1216" s="147" t="n"/>
      <c r="AL1216" s="147" t="n"/>
      <c r="AM1216" s="147" t="n"/>
      <c r="AN1216" s="147" t="n"/>
      <c r="AO1216" s="147" t="n"/>
      <c r="AP1216" s="147" t="n"/>
      <c r="AQ1216" s="147" t="n"/>
      <c r="AR1216" s="147" t="n"/>
      <c r="AS1216" s="147" t="n"/>
      <c r="AT1216" s="147" t="n"/>
      <c r="AU1216" s="147" t="n"/>
      <c r="AV1216" s="147" t="n"/>
      <c r="AW1216" s="147" t="n"/>
      <c r="AX1216" s="147" t="n"/>
      <c r="AY1216" s="147" t="n"/>
      <c r="AZ1216" s="147" t="n"/>
      <c r="BA1216" s="147" t="n"/>
      <c r="BB1216" s="147" t="n"/>
      <c r="BC1216" s="147" t="n"/>
      <c r="BD1216" s="147" t="n"/>
      <c r="BE1216" s="147" t="n"/>
      <c r="BF1216" s="147" t="n"/>
      <c r="BG1216" s="147" t="n"/>
      <c r="BH1216" s="147" t="n"/>
      <c r="BI1216" s="148" t="n"/>
      <c r="BJ1216" s="2" t="n"/>
      <c r="BK1216" s="2" t="n"/>
      <c r="BL1216" s="2" t="n"/>
      <c r="BM1216" s="2" t="n"/>
      <c r="BN1216" s="2" t="n"/>
      <c r="BO1216" s="2" t="n"/>
      <c r="BP1216" s="143" t="n"/>
      <c r="BV1216" s="144" t="n"/>
      <c r="DU1216" s="144" t="n"/>
      <c r="DV1216" s="7" t="n"/>
      <c r="DW1216" s="2" t="n"/>
      <c r="DX1216" s="2" t="n"/>
      <c r="DY1216" s="2" t="n"/>
      <c r="DZ1216" s="2" t="n"/>
      <c r="EA1216" s="2" t="n"/>
      <c r="EB1216" s="2" t="n"/>
      <c r="EC1216" s="2" t="n"/>
    </row>
    <row r="1217" ht="6.75" customHeight="1" s="118">
      <c r="A1217" s="2" t="n"/>
      <c r="B1217" s="2" t="n"/>
      <c r="C1217" s="2" t="n"/>
      <c r="D1217" s="2" t="n"/>
      <c r="E1217" s="159" t="inlineStr">
        <is>
          <t>ふ り が な</t>
        </is>
      </c>
      <c r="F1217" s="140" t="n"/>
      <c r="G1217" s="140" t="n"/>
      <c r="H1217" s="140" t="n"/>
      <c r="I1217" s="140" t="n"/>
      <c r="J1217" s="140" t="n"/>
      <c r="K1217" s="141" t="n"/>
      <c r="L1217" s="160">
        <f>計算!$M$16</f>
        <v/>
      </c>
      <c r="M1217" s="140" t="n"/>
      <c r="N1217" s="140" t="n"/>
      <c r="O1217" s="140" t="n"/>
      <c r="P1217" s="140" t="n"/>
      <c r="Q1217" s="140" t="n"/>
      <c r="R1217" s="140" t="n"/>
      <c r="S1217" s="140" t="n"/>
      <c r="T1217" s="140" t="n"/>
      <c r="U1217" s="140" t="n"/>
      <c r="V1217" s="140" t="n"/>
      <c r="W1217" s="140" t="n"/>
      <c r="X1217" s="140" t="n"/>
      <c r="Y1217" s="140" t="n"/>
      <c r="Z1217" s="140" t="n"/>
      <c r="AA1217" s="140" t="n"/>
      <c r="AB1217" s="140" t="n"/>
      <c r="AC1217" s="140" t="n"/>
      <c r="AD1217" s="140" t="n"/>
      <c r="AE1217" s="140" t="n"/>
      <c r="AF1217" s="140" t="n"/>
      <c r="AG1217" s="140" t="n"/>
      <c r="AH1217" s="140" t="n"/>
      <c r="AI1217" s="140" t="n"/>
      <c r="AJ1217" s="140" t="n"/>
      <c r="AK1217" s="140" t="n"/>
      <c r="AL1217" s="140" t="n"/>
      <c r="AM1217" s="140" t="n"/>
      <c r="AN1217" s="140" t="n"/>
      <c r="AO1217" s="140" t="n"/>
      <c r="AP1217" s="140" t="n"/>
      <c r="AQ1217" s="140" t="n"/>
      <c r="AR1217" s="140" t="n"/>
      <c r="AS1217" s="140" t="n"/>
      <c r="AT1217" s="140" t="n"/>
      <c r="AU1217" s="140" t="n"/>
      <c r="AV1217" s="140" t="n"/>
      <c r="AW1217" s="140" t="n"/>
      <c r="AX1217" s="140" t="n"/>
      <c r="AY1217" s="140" t="n"/>
      <c r="AZ1217" s="140" t="n"/>
      <c r="BA1217" s="140" t="n"/>
      <c r="BB1217" s="140" t="n"/>
      <c r="BC1217" s="140" t="n"/>
      <c r="BD1217" s="140" t="n"/>
      <c r="BE1217" s="140" t="n"/>
      <c r="BF1217" s="140" t="n"/>
      <c r="BG1217" s="140" t="n"/>
      <c r="BH1217" s="140" t="n"/>
      <c r="BI1217" s="141" t="n"/>
      <c r="BJ1217" s="2" t="n"/>
      <c r="BK1217" s="2" t="n"/>
      <c r="BL1217" s="2" t="n"/>
      <c r="BM1217" s="2" t="n"/>
      <c r="BN1217" s="2" t="n"/>
      <c r="BO1217" s="2" t="n"/>
      <c r="BP1217" s="143" t="n"/>
      <c r="BV1217" s="144" t="n"/>
      <c r="DU1217" s="144" t="n"/>
      <c r="DV1217" s="7" t="n"/>
      <c r="DW1217" s="2" t="n"/>
      <c r="DX1217" s="2" t="n"/>
      <c r="DY1217" s="2" t="n"/>
      <c r="DZ1217" s="2" t="n"/>
      <c r="EA1217" s="2" t="n"/>
      <c r="EB1217" s="2" t="n"/>
      <c r="EC1217" s="2" t="n"/>
    </row>
    <row r="1218" ht="6.75" customHeight="1" s="118">
      <c r="A1218" s="2" t="n"/>
      <c r="B1218" s="2" t="n"/>
      <c r="C1218" s="2" t="n"/>
      <c r="D1218" s="2" t="n"/>
      <c r="E1218" s="143" t="n"/>
      <c r="K1218" s="144" t="n"/>
      <c r="BI1218" s="144" t="n"/>
      <c r="BJ1218" s="2" t="n"/>
      <c r="BK1218" s="2" t="n"/>
      <c r="BL1218" s="2" t="n"/>
      <c r="BM1218" s="2" t="n"/>
      <c r="BN1218" s="2" t="n"/>
      <c r="BO1218" s="2" t="n"/>
      <c r="BP1218" s="143" t="n"/>
      <c r="BV1218" s="144" t="n"/>
      <c r="DU1218" s="144" t="n"/>
      <c r="DV1218" s="7" t="n"/>
      <c r="DW1218" s="2" t="n"/>
      <c r="DX1218" s="2" t="n"/>
      <c r="DY1218" s="2" t="n"/>
      <c r="DZ1218" s="2" t="n"/>
      <c r="EA1218" s="2" t="n"/>
      <c r="EB1218" s="2" t="n"/>
      <c r="EC1218" s="2" t="n"/>
    </row>
    <row r="1219" ht="6.75" customHeight="1" s="118">
      <c r="A1219" s="2" t="n"/>
      <c r="B1219" s="2" t="n"/>
      <c r="C1219" s="2" t="n"/>
      <c r="D1219" s="2" t="n"/>
      <c r="E1219" s="162" t="n"/>
      <c r="F1219" s="163" t="n"/>
      <c r="G1219" s="163" t="n"/>
      <c r="H1219" s="163" t="n"/>
      <c r="I1219" s="163" t="n"/>
      <c r="J1219" s="163" t="n"/>
      <c r="K1219" s="164" t="n"/>
      <c r="L1219" s="163" t="n"/>
      <c r="M1219" s="163" t="n"/>
      <c r="N1219" s="163" t="n"/>
      <c r="O1219" s="163" t="n"/>
      <c r="P1219" s="163" t="n"/>
      <c r="Q1219" s="163" t="n"/>
      <c r="R1219" s="163" t="n"/>
      <c r="S1219" s="163" t="n"/>
      <c r="T1219" s="163" t="n"/>
      <c r="U1219" s="163" t="n"/>
      <c r="V1219" s="163" t="n"/>
      <c r="W1219" s="163" t="n"/>
      <c r="X1219" s="163" t="n"/>
      <c r="Y1219" s="163" t="n"/>
      <c r="Z1219" s="163" t="n"/>
      <c r="AA1219" s="163" t="n"/>
      <c r="AB1219" s="163" t="n"/>
      <c r="AC1219" s="163" t="n"/>
      <c r="AD1219" s="163" t="n"/>
      <c r="AE1219" s="163" t="n"/>
      <c r="AF1219" s="163" t="n"/>
      <c r="AG1219" s="163" t="n"/>
      <c r="AH1219" s="163" t="n"/>
      <c r="AI1219" s="163" t="n"/>
      <c r="AJ1219" s="163" t="n"/>
      <c r="AK1219" s="163" t="n"/>
      <c r="AL1219" s="163" t="n"/>
      <c r="AM1219" s="163" t="n"/>
      <c r="AN1219" s="163" t="n"/>
      <c r="AO1219" s="163" t="n"/>
      <c r="AP1219" s="163" t="n"/>
      <c r="AQ1219" s="163" t="n"/>
      <c r="AR1219" s="163" t="n"/>
      <c r="AS1219" s="163" t="n"/>
      <c r="AT1219" s="163" t="n"/>
      <c r="AU1219" s="163" t="n"/>
      <c r="AV1219" s="163" t="n"/>
      <c r="AW1219" s="163" t="n"/>
      <c r="AX1219" s="163" t="n"/>
      <c r="AY1219" s="163" t="n"/>
      <c r="AZ1219" s="163" t="n"/>
      <c r="BA1219" s="163" t="n"/>
      <c r="BB1219" s="163" t="n"/>
      <c r="BC1219" s="163" t="n"/>
      <c r="BD1219" s="163" t="n"/>
      <c r="BE1219" s="163" t="n"/>
      <c r="BF1219" s="163" t="n"/>
      <c r="BG1219" s="163" t="n"/>
      <c r="BH1219" s="163" t="n"/>
      <c r="BI1219" s="164" t="n"/>
      <c r="BJ1219" s="2" t="n"/>
      <c r="BK1219" s="2" t="n"/>
      <c r="BL1219" s="2" t="n"/>
      <c r="BM1219" s="2" t="n"/>
      <c r="BN1219" s="2" t="n"/>
      <c r="BO1219" s="2" t="n"/>
      <c r="BP1219" s="143" t="n"/>
      <c r="BV1219" s="144" t="n"/>
      <c r="DU1219" s="144" t="n"/>
      <c r="DV1219" s="7" t="n"/>
      <c r="DW1219" s="2" t="n"/>
      <c r="DX1219" s="2" t="n"/>
      <c r="DY1219" s="2" t="n"/>
      <c r="DZ1219" s="2" t="n"/>
      <c r="EA1219" s="2" t="n"/>
      <c r="EB1219" s="2" t="n"/>
      <c r="EC1219" s="2" t="n"/>
    </row>
    <row r="1220" ht="6.75" customHeight="1" s="118">
      <c r="A1220" s="2" t="n"/>
      <c r="B1220" s="2" t="n"/>
      <c r="C1220" s="2" t="n"/>
      <c r="D1220" s="2" t="n"/>
      <c r="E1220" s="165" t="inlineStr">
        <is>
          <t>連絡先</t>
        </is>
      </c>
      <c r="F1220" s="166" t="n"/>
      <c r="G1220" s="166" t="n"/>
      <c r="H1220" s="166" t="n"/>
      <c r="I1220" s="166" t="n"/>
      <c r="J1220" s="166" t="n"/>
      <c r="K1220" s="167" t="n"/>
      <c r="L1220" s="107" t="inlineStr">
        <is>
          <t>〒</t>
        </is>
      </c>
      <c r="M1220" s="166" t="n"/>
      <c r="N1220" s="166" t="n"/>
      <c r="O1220" s="166" t="n"/>
      <c r="P1220" s="172">
        <f>計算!$K$16</f>
        <v/>
      </c>
      <c r="AK1220" s="2" t="n"/>
      <c r="AL1220" s="2" t="n"/>
      <c r="AM1220" s="2" t="n"/>
      <c r="AN1220" s="2" t="n"/>
      <c r="AO1220" s="2" t="n"/>
      <c r="AP1220" s="2" t="n"/>
      <c r="AQ1220" s="2" t="n"/>
      <c r="AR1220" s="2" t="n"/>
      <c r="AS1220" s="2" t="n"/>
      <c r="AT1220" s="2" t="n"/>
      <c r="AU1220" s="2" t="n"/>
      <c r="AV1220" s="2" t="n"/>
      <c r="AW1220" s="2" t="n"/>
      <c r="AX1220" s="2" t="n"/>
      <c r="AY1220" s="2" t="n"/>
      <c r="AZ1220" s="2" t="n"/>
      <c r="BA1220" s="2" t="n"/>
      <c r="BB1220" s="2" t="n"/>
      <c r="BC1220" s="2" t="n"/>
      <c r="BD1220" s="2" t="n"/>
      <c r="BE1220" s="2" t="n"/>
      <c r="BF1220" s="2" t="n"/>
      <c r="BG1220" s="2" t="n"/>
      <c r="BH1220" s="2" t="n"/>
      <c r="BI1220" s="8" t="n"/>
      <c r="BJ1220" s="2" t="n"/>
      <c r="BK1220" s="2" t="n"/>
      <c r="BL1220" s="2" t="n"/>
      <c r="BM1220" s="2" t="n"/>
      <c r="BN1220" s="2" t="n"/>
      <c r="BO1220" s="2" t="n"/>
      <c r="BP1220" s="143" t="n"/>
      <c r="BV1220" s="144" t="n"/>
      <c r="DU1220" s="144" t="n"/>
      <c r="DV1220" s="7" t="n"/>
      <c r="DW1220" s="2" t="n"/>
      <c r="DX1220" s="2" t="n"/>
      <c r="DY1220" s="2" t="n"/>
      <c r="DZ1220" s="2" t="n"/>
      <c r="EA1220" s="2" t="n"/>
      <c r="EB1220" s="2" t="n"/>
      <c r="EC1220" s="2" t="n"/>
    </row>
    <row r="1221" ht="6.75" customHeight="1" s="118">
      <c r="A1221" s="2" t="n"/>
      <c r="B1221" s="2" t="n"/>
      <c r="C1221" s="2" t="n"/>
      <c r="D1221" s="2" t="n"/>
      <c r="E1221" s="143" t="n"/>
      <c r="K1221" s="144" t="n"/>
      <c r="L1221" s="143" t="n"/>
      <c r="AK1221" s="2" t="n"/>
      <c r="AL1221" s="2" t="n"/>
      <c r="AM1221" s="2" t="n"/>
      <c r="AN1221" s="2" t="n"/>
      <c r="AO1221" s="2" t="n"/>
      <c r="AP1221" s="2" t="n"/>
      <c r="AQ1221" s="2" t="n"/>
      <c r="AR1221" s="2" t="n"/>
      <c r="AS1221" s="2" t="n"/>
      <c r="AT1221" s="2" t="n"/>
      <c r="AU1221" s="2" t="n"/>
      <c r="AV1221" s="2" t="n"/>
      <c r="AW1221" s="2" t="n"/>
      <c r="AX1221" s="2" t="n"/>
      <c r="AY1221" s="2" t="n"/>
      <c r="AZ1221" s="2" t="n"/>
      <c r="BA1221" s="2" t="n"/>
      <c r="BB1221" s="2" t="n"/>
      <c r="BC1221" s="2" t="n"/>
      <c r="BD1221" s="2" t="n"/>
      <c r="BE1221" s="2" t="n"/>
      <c r="BF1221" s="2" t="n"/>
      <c r="BG1221" s="2" t="n"/>
      <c r="BH1221" s="2" t="n"/>
      <c r="BI1221" s="8" t="n"/>
      <c r="BJ1221" s="2" t="n"/>
      <c r="BK1221" s="2" t="n"/>
      <c r="BL1221" s="2" t="n"/>
      <c r="BM1221" s="2" t="n"/>
      <c r="BN1221" s="2" t="n"/>
      <c r="BO1221" s="2" t="n"/>
      <c r="BP1221" s="143" t="n"/>
      <c r="BV1221" s="144" t="n"/>
      <c r="DU1221" s="144" t="n"/>
      <c r="DV1221" s="7" t="n"/>
      <c r="DW1221" s="2" t="n"/>
      <c r="DX1221" s="2" t="n"/>
      <c r="DY1221" s="2" t="n"/>
      <c r="DZ1221" s="2" t="n"/>
      <c r="EA1221" s="2" t="n"/>
      <c r="EB1221" s="2" t="n"/>
      <c r="EC1221" s="2" t="n"/>
    </row>
    <row r="1222" ht="6.75" customHeight="1" s="118">
      <c r="A1222" s="2" t="n"/>
      <c r="B1222" s="2" t="n"/>
      <c r="C1222" s="2" t="n"/>
      <c r="D1222" s="2" t="n"/>
      <c r="E1222" s="143" t="n"/>
      <c r="K1222" s="144" t="n"/>
      <c r="L1222" s="143" t="n"/>
      <c r="AK1222" s="2" t="n"/>
      <c r="AL1222" s="2" t="n"/>
      <c r="AM1222" s="2" t="n"/>
      <c r="AN1222" s="2" t="n"/>
      <c r="AO1222" s="2" t="n"/>
      <c r="AP1222" s="2" t="n"/>
      <c r="AQ1222" s="2" t="n"/>
      <c r="AR1222" s="2" t="n"/>
      <c r="AS1222" s="2" t="n"/>
      <c r="AT1222" s="2" t="n"/>
      <c r="AU1222" s="2" t="n"/>
      <c r="AV1222" s="2" t="n"/>
      <c r="AW1222" s="2" t="n"/>
      <c r="AX1222" s="2" t="n"/>
      <c r="AY1222" s="2" t="n"/>
      <c r="AZ1222" s="2" t="n"/>
      <c r="BA1222" s="2" t="n"/>
      <c r="BB1222" s="2" t="n"/>
      <c r="BC1222" s="2" t="n"/>
      <c r="BD1222" s="2" t="n"/>
      <c r="BE1222" s="2" t="n"/>
      <c r="BF1222" s="2" t="n"/>
      <c r="BG1222" s="2" t="n"/>
      <c r="BH1222" s="2" t="n"/>
      <c r="BI1222" s="8" t="n"/>
      <c r="BJ1222" s="2" t="n"/>
      <c r="BK1222" s="2" t="n"/>
      <c r="BL1222" s="2" t="n"/>
      <c r="BM1222" s="2" t="n"/>
      <c r="BN1222" s="2" t="n"/>
      <c r="BO1222" s="2" t="n"/>
      <c r="BP1222" s="143" t="n"/>
      <c r="BV1222" s="144" t="n"/>
      <c r="DU1222" s="144" t="n"/>
      <c r="DV1222" s="7" t="n"/>
      <c r="DW1222" s="2" t="n"/>
      <c r="DX1222" s="2" t="n"/>
      <c r="DY1222" s="2" t="n"/>
      <c r="DZ1222" s="2" t="n"/>
      <c r="EA1222" s="2" t="n"/>
      <c r="EB1222" s="2" t="n"/>
      <c r="EC1222" s="2" t="n"/>
    </row>
    <row r="1223" ht="6.75" customHeight="1" s="118">
      <c r="A1223" s="2" t="n"/>
      <c r="B1223" s="2" t="n"/>
      <c r="C1223" s="2" t="n"/>
      <c r="D1223" s="2" t="n"/>
      <c r="E1223" s="143" t="n"/>
      <c r="K1223" s="144" t="n"/>
      <c r="L1223" s="173">
        <f>計算!$L$16</f>
        <v/>
      </c>
      <c r="BI1223" s="144" t="n"/>
      <c r="BJ1223" s="2" t="n"/>
      <c r="BK1223" s="2" t="n"/>
      <c r="BL1223" s="2" t="n"/>
      <c r="BM1223" s="2" t="n"/>
      <c r="BN1223" s="2" t="n"/>
      <c r="BO1223" s="2" t="n"/>
      <c r="BP1223" s="143" t="n"/>
      <c r="BV1223" s="144" t="n"/>
      <c r="DU1223" s="144" t="n"/>
      <c r="DV1223" s="7" t="n"/>
      <c r="DW1223" s="2" t="n"/>
      <c r="DX1223" s="2" t="n"/>
      <c r="DY1223" s="2" t="n"/>
      <c r="DZ1223" s="2" t="n"/>
      <c r="EA1223" s="2" t="n"/>
      <c r="EB1223" s="2" t="n"/>
      <c r="EC1223" s="2" t="n"/>
    </row>
    <row r="1224" ht="6.75" customHeight="1" s="118">
      <c r="A1224" s="2" t="n"/>
      <c r="B1224" s="2" t="n"/>
      <c r="C1224" s="2" t="n"/>
      <c r="D1224" s="2" t="n"/>
      <c r="E1224" s="146" t="n"/>
      <c r="F1224" s="147" t="n"/>
      <c r="G1224" s="147" t="n"/>
      <c r="H1224" s="147" t="n"/>
      <c r="I1224" s="147" t="n"/>
      <c r="J1224" s="147" t="n"/>
      <c r="K1224" s="148" t="n"/>
      <c r="L1224" s="147" t="n"/>
      <c r="M1224" s="147" t="n"/>
      <c r="N1224" s="147" t="n"/>
      <c r="O1224" s="147" t="n"/>
      <c r="P1224" s="147" t="n"/>
      <c r="Q1224" s="147" t="n"/>
      <c r="R1224" s="147" t="n"/>
      <c r="S1224" s="147" t="n"/>
      <c r="T1224" s="147" t="n"/>
      <c r="U1224" s="147" t="n"/>
      <c r="V1224" s="147" t="n"/>
      <c r="W1224" s="147" t="n"/>
      <c r="X1224" s="147" t="n"/>
      <c r="Y1224" s="147" t="n"/>
      <c r="Z1224" s="147" t="n"/>
      <c r="AA1224" s="147" t="n"/>
      <c r="AB1224" s="147" t="n"/>
      <c r="AC1224" s="147" t="n"/>
      <c r="AD1224" s="147" t="n"/>
      <c r="AE1224" s="147" t="n"/>
      <c r="AF1224" s="147" t="n"/>
      <c r="AG1224" s="147" t="n"/>
      <c r="AH1224" s="147" t="n"/>
      <c r="AI1224" s="147" t="n"/>
      <c r="AJ1224" s="147" t="n"/>
      <c r="AK1224" s="147" t="n"/>
      <c r="AL1224" s="147" t="n"/>
      <c r="AM1224" s="147" t="n"/>
      <c r="AN1224" s="147" t="n"/>
      <c r="AO1224" s="147" t="n"/>
      <c r="AP1224" s="147" t="n"/>
      <c r="AQ1224" s="147" t="n"/>
      <c r="AR1224" s="147" t="n"/>
      <c r="AS1224" s="147" t="n"/>
      <c r="AT1224" s="147" t="n"/>
      <c r="AU1224" s="147" t="n"/>
      <c r="AV1224" s="147" t="n"/>
      <c r="AW1224" s="147" t="n"/>
      <c r="AX1224" s="147" t="n"/>
      <c r="AY1224" s="147" t="n"/>
      <c r="AZ1224" s="147" t="n"/>
      <c r="BA1224" s="147" t="n"/>
      <c r="BB1224" s="147" t="n"/>
      <c r="BC1224" s="147" t="n"/>
      <c r="BD1224" s="147" t="n"/>
      <c r="BE1224" s="147" t="n"/>
      <c r="BF1224" s="147" t="n"/>
      <c r="BG1224" s="147" t="n"/>
      <c r="BH1224" s="147" t="n"/>
      <c r="BI1224" s="148" t="n"/>
      <c r="BJ1224" s="2" t="n"/>
      <c r="BK1224" s="2" t="n"/>
      <c r="BL1224" s="2" t="n"/>
      <c r="BM1224" s="2" t="n"/>
      <c r="BN1224" s="2" t="n"/>
      <c r="BO1224" s="2" t="n"/>
      <c r="BP1224" s="143" t="n"/>
      <c r="BV1224" s="144" t="n"/>
      <c r="DU1224" s="144" t="n"/>
      <c r="DV1224" s="7" t="n"/>
      <c r="DW1224" s="2" t="n"/>
      <c r="DX1224" s="2" t="n"/>
      <c r="DY1224" s="2" t="n"/>
      <c r="DZ1224" s="2" t="n"/>
      <c r="EA1224" s="2" t="n"/>
      <c r="EB1224" s="2" t="n"/>
      <c r="EC1224" s="2" t="n"/>
    </row>
    <row r="1225" ht="6.75" customHeight="1" s="118">
      <c r="A1225" s="2" t="n"/>
      <c r="B1225" s="2" t="n"/>
      <c r="C1225" s="2" t="n"/>
      <c r="D1225" s="2" t="n"/>
      <c r="E1225" s="2" t="n"/>
      <c r="F1225" s="2" t="n"/>
      <c r="G1225" s="2" t="n"/>
      <c r="H1225" s="2" t="n"/>
      <c r="I1225" s="2" t="n"/>
      <c r="J1225" s="2" t="n"/>
      <c r="K1225" s="2" t="n"/>
      <c r="L1225" s="2" t="n"/>
      <c r="M1225" s="2" t="n"/>
      <c r="N1225" s="2" t="n"/>
      <c r="O1225" s="2" t="n"/>
      <c r="P1225" s="2" t="n"/>
      <c r="Q1225" s="2" t="n"/>
      <c r="R1225" s="2" t="n"/>
      <c r="S1225" s="2" t="n"/>
      <c r="T1225" s="2" t="n"/>
      <c r="U1225" s="2" t="n"/>
      <c r="V1225" s="2" t="n"/>
      <c r="W1225" s="2" t="n"/>
      <c r="X1225" s="2" t="n"/>
      <c r="Y1225" s="2" t="n"/>
      <c r="Z1225" s="2" t="n"/>
      <c r="AA1225" s="2" t="n"/>
      <c r="AB1225" s="2" t="n"/>
      <c r="AC1225" s="2" t="n"/>
      <c r="AD1225" s="2" t="n"/>
      <c r="AE1225" s="2" t="n"/>
      <c r="AF1225" s="2" t="n"/>
      <c r="AG1225" s="2" t="n"/>
      <c r="AH1225" s="2" t="n"/>
      <c r="AI1225" s="2" t="n"/>
      <c r="AJ1225" s="2" t="n"/>
      <c r="AK1225" s="2" t="n"/>
      <c r="AL1225" s="2" t="n"/>
      <c r="AM1225" s="2" t="n"/>
      <c r="AN1225" s="2" t="n"/>
      <c r="AO1225" s="2" t="n"/>
      <c r="AP1225" s="2" t="n"/>
      <c r="AQ1225" s="2" t="n"/>
      <c r="AR1225" s="2" t="n"/>
      <c r="AS1225" s="2" t="n"/>
      <c r="AT1225" s="2" t="n"/>
      <c r="AU1225" s="2" t="n"/>
      <c r="AV1225" s="2" t="n"/>
      <c r="AW1225" s="2" t="n"/>
      <c r="AX1225" s="2" t="n"/>
      <c r="AY1225" s="2" t="n"/>
      <c r="AZ1225" s="2" t="n"/>
      <c r="BA1225" s="2" t="n"/>
      <c r="BB1225" s="2" t="n"/>
      <c r="BC1225" s="2" t="n"/>
      <c r="BD1225" s="2" t="n"/>
      <c r="BE1225" s="2" t="n"/>
      <c r="BF1225" s="2" t="n"/>
      <c r="BG1225" s="2" t="n"/>
      <c r="BH1225" s="2" t="n"/>
      <c r="BI1225" s="2" t="n"/>
      <c r="BJ1225" s="2" t="n"/>
      <c r="BK1225" s="2" t="n"/>
      <c r="BL1225" s="2" t="n"/>
      <c r="BM1225" s="2" t="n"/>
      <c r="BN1225" s="2" t="n"/>
      <c r="BO1225" s="2" t="n"/>
      <c r="BP1225" s="143" t="n"/>
      <c r="BV1225" s="144" t="n"/>
      <c r="DU1225" s="144" t="n"/>
      <c r="DV1225" s="7" t="n"/>
      <c r="DW1225" s="2" t="n"/>
      <c r="DX1225" s="2" t="n"/>
      <c r="DY1225" s="2" t="n"/>
      <c r="DZ1225" s="2" t="n"/>
      <c r="EA1225" s="2" t="n"/>
      <c r="EB1225" s="2" t="n"/>
      <c r="EC1225" s="2" t="n"/>
    </row>
    <row r="1226" ht="6.75" customHeight="1" s="118">
      <c r="A1226" s="2" t="n"/>
      <c r="B1226" s="2" t="n"/>
      <c r="C1226" s="2" t="n"/>
      <c r="D1226" s="2" t="n"/>
      <c r="E1226" s="2" t="n"/>
      <c r="F1226" s="2" t="n"/>
      <c r="G1226" s="2" t="n"/>
      <c r="H1226" s="2" t="n"/>
      <c r="I1226" s="2" t="n"/>
      <c r="J1226" s="2" t="n"/>
      <c r="K1226" s="2" t="n"/>
      <c r="L1226" s="2" t="n"/>
      <c r="M1226" s="2" t="n"/>
      <c r="N1226" s="2" t="n"/>
      <c r="O1226" s="2" t="n"/>
      <c r="P1226" s="2" t="n"/>
      <c r="Q1226" s="2" t="n"/>
      <c r="R1226" s="113" t="inlineStr">
        <is>
          <t>（連絡先欄は現住所以外に連絡を希望する場合のみ記入すること）</t>
        </is>
      </c>
      <c r="BJ1226" s="2" t="n"/>
      <c r="BK1226" s="2" t="n"/>
      <c r="BL1226" s="2" t="n"/>
      <c r="BM1226" s="2" t="n"/>
      <c r="BN1226" s="2" t="n"/>
      <c r="BO1226" s="2" t="n"/>
      <c r="BP1226" s="143" t="n"/>
      <c r="BV1226" s="144" t="n"/>
      <c r="DU1226" s="144" t="n"/>
      <c r="DV1226" s="7" t="n"/>
      <c r="DW1226" s="2" t="n"/>
      <c r="DX1226" s="2" t="n"/>
      <c r="DY1226" s="2" t="n"/>
      <c r="DZ1226" s="2" t="n"/>
      <c r="EA1226" s="2" t="n"/>
      <c r="EB1226" s="2" t="n"/>
      <c r="EC1226" s="2" t="n"/>
    </row>
    <row r="1227" ht="6.75" customHeight="1" s="118">
      <c r="A1227" s="2" t="n"/>
      <c r="B1227" s="2" t="n"/>
      <c r="C1227" s="2" t="n"/>
      <c r="D1227" s="2" t="n"/>
      <c r="E1227" s="2" t="n"/>
      <c r="F1227" s="2" t="n"/>
      <c r="G1227" s="2" t="n"/>
      <c r="H1227" s="2" t="n"/>
      <c r="I1227" s="2" t="n"/>
      <c r="J1227" s="2" t="n"/>
      <c r="K1227" s="2" t="n"/>
      <c r="L1227" s="2" t="n"/>
      <c r="M1227" s="2" t="n"/>
      <c r="N1227" s="2" t="n"/>
      <c r="O1227" s="2" t="n"/>
      <c r="P1227" s="2" t="n"/>
      <c r="Q1227" s="2" t="n"/>
      <c r="BJ1227" s="2" t="n"/>
      <c r="BK1227" s="2" t="n"/>
      <c r="BL1227" s="2" t="n"/>
      <c r="BM1227" s="2" t="n"/>
      <c r="BN1227" s="2" t="n"/>
      <c r="BO1227" s="2" t="n"/>
      <c r="BP1227" s="143" t="n"/>
      <c r="BV1227" s="144" t="n"/>
      <c r="DU1227" s="144" t="n"/>
      <c r="DV1227" s="7" t="n"/>
      <c r="DW1227" s="2" t="n"/>
      <c r="DX1227" s="2" t="n"/>
      <c r="DY1227" s="2" t="n"/>
      <c r="DZ1227" s="2" t="n"/>
      <c r="EA1227" s="2" t="n"/>
      <c r="EB1227" s="2" t="n"/>
      <c r="EC1227" s="2" t="n"/>
    </row>
    <row r="1228" ht="6.75" customHeight="1" s="118">
      <c r="A1228" s="2" t="n"/>
      <c r="B1228" s="2" t="n"/>
      <c r="C1228" s="2" t="n"/>
      <c r="D1228" s="2" t="n"/>
      <c r="E1228" s="2" t="n"/>
      <c r="F1228" s="2" t="n"/>
      <c r="G1228" s="2" t="n"/>
      <c r="H1228" s="2" t="n"/>
      <c r="I1228" s="2" t="n"/>
      <c r="J1228" s="2" t="n"/>
      <c r="K1228" s="2" t="n"/>
      <c r="L1228" s="2" t="n"/>
      <c r="M1228" s="2" t="n"/>
      <c r="N1228" s="2" t="n"/>
      <c r="O1228" s="2" t="n"/>
      <c r="P1228" s="2" t="n"/>
      <c r="Q1228" s="2" t="n"/>
      <c r="BJ1228" s="2" t="n"/>
      <c r="BK1228" s="2" t="n"/>
      <c r="BL1228" s="2" t="n"/>
      <c r="BM1228" s="2" t="n"/>
      <c r="BN1228" s="2" t="n"/>
      <c r="BO1228" s="2" t="n"/>
      <c r="BP1228" s="143" t="n"/>
      <c r="BV1228" s="144" t="n"/>
      <c r="DU1228" s="144" t="n"/>
      <c r="DV1228" s="7" t="n"/>
      <c r="DW1228" s="2" t="n"/>
      <c r="DX1228" s="2" t="n"/>
      <c r="DY1228" s="2" t="n"/>
      <c r="DZ1228" s="2" t="n"/>
      <c r="EA1228" s="2" t="n"/>
      <c r="EB1228" s="2" t="n"/>
      <c r="EC1228" s="2" t="n"/>
    </row>
    <row r="1229" ht="6.75" customHeight="1" s="118">
      <c r="A1229" s="2" t="n"/>
      <c r="B1229" s="2" t="n"/>
      <c r="C1229" s="2" t="n"/>
      <c r="D1229" s="2" t="n"/>
      <c r="E1229" s="2" t="n"/>
      <c r="F1229" s="2" t="n"/>
      <c r="G1229" s="2" t="n"/>
      <c r="H1229" s="2" t="n"/>
      <c r="I1229" s="2" t="n"/>
      <c r="J1229" s="2" t="n"/>
      <c r="K1229" s="2" t="n"/>
      <c r="L1229" s="2" t="n"/>
      <c r="M1229" s="2" t="n"/>
      <c r="N1229" s="2" t="n"/>
      <c r="O1229" s="2" t="n"/>
      <c r="P1229" s="2" t="n"/>
      <c r="Q1229" s="2" t="n"/>
      <c r="R1229" s="2" t="n"/>
      <c r="S1229" s="2" t="n"/>
      <c r="T1229" s="2" t="n"/>
      <c r="U1229" s="2" t="n"/>
      <c r="V1229" s="2" t="n"/>
      <c r="W1229" s="2" t="n"/>
      <c r="X1229" s="2" t="n"/>
      <c r="Y1229" s="2" t="n"/>
      <c r="Z1229" s="2" t="n"/>
      <c r="AA1229" s="2" t="n"/>
      <c r="AB1229" s="2" t="n"/>
      <c r="AC1229" s="2" t="n"/>
      <c r="AD1229" s="2" t="n"/>
      <c r="AE1229" s="2" t="n"/>
      <c r="AF1229" s="2" t="n"/>
      <c r="AG1229" s="2" t="n"/>
      <c r="AH1229" s="2" t="n"/>
      <c r="AI1229" s="2" t="n"/>
      <c r="AJ1229" s="2" t="n"/>
      <c r="AK1229" s="2" t="n"/>
      <c r="AL1229" s="2" t="n"/>
      <c r="AM1229" s="2" t="n"/>
      <c r="AN1229" s="2" t="n"/>
      <c r="AO1229" s="2" t="n"/>
      <c r="AP1229" s="2" t="n"/>
      <c r="AQ1229" s="2" t="n"/>
      <c r="AR1229" s="2" t="n"/>
      <c r="AS1229" s="2" t="n"/>
      <c r="AT1229" s="2" t="n"/>
      <c r="AU1229" s="2" t="n"/>
      <c r="AV1229" s="2" t="n"/>
      <c r="AW1229" s="2" t="n"/>
      <c r="AX1229" s="2" t="n"/>
      <c r="AY1229" s="2" t="n"/>
      <c r="AZ1229" s="2" t="n"/>
      <c r="BA1229" s="2" t="n"/>
      <c r="BB1229" s="2" t="n"/>
      <c r="BC1229" s="2" t="n"/>
      <c r="BD1229" s="2" t="n"/>
      <c r="BE1229" s="2" t="n"/>
      <c r="BF1229" s="2" t="n"/>
      <c r="BG1229" s="2" t="n"/>
      <c r="BH1229" s="2" t="n"/>
      <c r="BI1229" s="2" t="n"/>
      <c r="BJ1229" s="2" t="n"/>
      <c r="BK1229" s="2" t="n"/>
      <c r="BL1229" s="2" t="n"/>
      <c r="BM1229" s="2" t="n"/>
      <c r="BN1229" s="2" t="n"/>
      <c r="BO1229" s="2" t="n"/>
      <c r="BP1229" s="143" t="n"/>
      <c r="BV1229" s="144" t="n"/>
      <c r="DU1229" s="144" t="n"/>
      <c r="DV1229" s="7" t="n"/>
      <c r="DW1229" s="2" t="n"/>
      <c r="DX1229" s="2" t="n"/>
      <c r="DY1229" s="2" t="n"/>
      <c r="DZ1229" s="2" t="n"/>
      <c r="EA1229" s="2" t="n"/>
      <c r="EB1229" s="2" t="n"/>
      <c r="EC1229" s="2" t="n"/>
    </row>
    <row r="1230" ht="6.75" customHeight="1" s="118">
      <c r="A1230" s="2" t="n"/>
      <c r="B1230" s="2" t="n"/>
      <c r="C1230" s="2" t="n"/>
      <c r="D1230" s="2" t="n"/>
      <c r="E1230" s="2" t="n"/>
      <c r="F1230" s="2" t="n"/>
      <c r="G1230" s="2" t="n"/>
      <c r="H1230" s="2" t="n"/>
      <c r="I1230" s="2" t="n"/>
      <c r="J1230" s="2" t="n"/>
      <c r="K1230" s="2" t="n"/>
      <c r="L1230" s="2" t="n"/>
      <c r="M1230" s="2" t="n"/>
      <c r="N1230" s="2" t="n"/>
      <c r="O1230" s="2" t="n"/>
      <c r="P1230" s="2" t="n"/>
      <c r="Q1230" s="2" t="n"/>
      <c r="R1230" s="2" t="n"/>
      <c r="S1230" s="2" t="n"/>
      <c r="T1230" s="2" t="n"/>
      <c r="U1230" s="2" t="n"/>
      <c r="V1230" s="2" t="n"/>
      <c r="W1230" s="2" t="n"/>
      <c r="X1230" s="2" t="n"/>
      <c r="Y1230" s="2" t="n"/>
      <c r="Z1230" s="2" t="n"/>
      <c r="AA1230" s="2" t="n"/>
      <c r="AB1230" s="2" t="n"/>
      <c r="AC1230" s="2" t="n"/>
      <c r="AD1230" s="2" t="n"/>
      <c r="AE1230" s="2" t="n"/>
      <c r="AF1230" s="2" t="n"/>
      <c r="AG1230" s="2" t="n"/>
      <c r="AH1230" s="2" t="n"/>
      <c r="AI1230" s="2" t="n"/>
      <c r="AJ1230" s="2" t="n"/>
      <c r="AK1230" s="2" t="n"/>
      <c r="AL1230" s="2" t="n"/>
      <c r="AM1230" s="2" t="n"/>
      <c r="AN1230" s="2" t="n"/>
      <c r="AO1230" s="2" t="n"/>
      <c r="AP1230" s="2" t="n"/>
      <c r="AQ1230" s="2" t="n"/>
      <c r="AR1230" s="2" t="n"/>
      <c r="AS1230" s="2" t="n"/>
      <c r="AT1230" s="2" t="n"/>
      <c r="AU1230" s="2" t="n"/>
      <c r="AV1230" s="2" t="n"/>
      <c r="AW1230" s="2" t="n"/>
      <c r="AX1230" s="2" t="n"/>
      <c r="AY1230" s="2" t="n"/>
      <c r="AZ1230" s="2" t="n"/>
      <c r="BA1230" s="2" t="n"/>
      <c r="BB1230" s="2" t="n"/>
      <c r="BC1230" s="2" t="n"/>
      <c r="BD1230" s="2" t="n"/>
      <c r="BE1230" s="2" t="n"/>
      <c r="BF1230" s="2" t="n"/>
      <c r="BG1230" s="2" t="n"/>
      <c r="BH1230" s="2" t="n"/>
      <c r="BI1230" s="2" t="n"/>
      <c r="BJ1230" s="2" t="n"/>
      <c r="BK1230" s="2" t="n"/>
      <c r="BL1230" s="2" t="n"/>
      <c r="BM1230" s="2" t="n"/>
      <c r="BN1230" s="2" t="n"/>
      <c r="BO1230" s="2" t="n"/>
      <c r="BP1230" s="174" t="n"/>
      <c r="BQ1230" s="140" t="n"/>
      <c r="BR1230" s="175" t="n"/>
      <c r="BS1230" s="140" t="n"/>
      <c r="BT1230" s="140" t="n"/>
      <c r="BU1230" s="28" t="n"/>
      <c r="BV1230" s="29" t="n"/>
      <c r="BW1230" s="176">
        <f>計算!$Z$16</f>
        <v/>
      </c>
      <c r="BX1230" s="140" t="n"/>
      <c r="BY1230" s="140" t="n"/>
      <c r="BZ1230" s="140" t="n"/>
      <c r="CA1230" s="140" t="n"/>
      <c r="CB1230" s="140" t="n"/>
      <c r="CC1230" s="140" t="n"/>
      <c r="CD1230" s="140" t="n"/>
      <c r="CE1230" s="140" t="n"/>
      <c r="CF1230" s="140" t="n"/>
      <c r="CG1230" s="140" t="n"/>
      <c r="CH1230" s="140" t="n"/>
      <c r="CI1230" s="140" t="n"/>
      <c r="CJ1230" s="140" t="n"/>
      <c r="CK1230" s="140" t="n"/>
      <c r="CL1230" s="140" t="n"/>
      <c r="CM1230" s="140" t="n"/>
      <c r="CN1230" s="140" t="n"/>
      <c r="CO1230" s="140" t="n"/>
      <c r="CP1230" s="140" t="n"/>
      <c r="CQ1230" s="140" t="n"/>
      <c r="CR1230" s="140" t="n"/>
      <c r="CS1230" s="140" t="n"/>
      <c r="CT1230" s="140" t="n"/>
      <c r="CU1230" s="140" t="n"/>
      <c r="CV1230" s="140" t="n"/>
      <c r="CW1230" s="140" t="n"/>
      <c r="CX1230" s="140" t="n"/>
      <c r="CY1230" s="140" t="n"/>
      <c r="CZ1230" s="140" t="n"/>
      <c r="DA1230" s="140" t="n"/>
      <c r="DB1230" s="140" t="n"/>
      <c r="DC1230" s="140" t="n"/>
      <c r="DD1230" s="140" t="n"/>
      <c r="DE1230" s="140" t="n"/>
      <c r="DF1230" s="140" t="n"/>
      <c r="DG1230" s="140" t="n"/>
      <c r="DH1230" s="140" t="n"/>
      <c r="DI1230" s="140" t="n"/>
      <c r="DJ1230" s="140" t="n"/>
      <c r="DK1230" s="140" t="n"/>
      <c r="DL1230" s="140" t="n"/>
      <c r="DM1230" s="140" t="n"/>
      <c r="DN1230" s="140" t="n"/>
      <c r="DO1230" s="140" t="n"/>
      <c r="DP1230" s="140" t="n"/>
      <c r="DQ1230" s="140" t="n"/>
      <c r="DR1230" s="140" t="n"/>
      <c r="DS1230" s="140" t="n"/>
      <c r="DT1230" s="140" t="n"/>
      <c r="DU1230" s="141" t="n"/>
      <c r="DV1230" s="7" t="n"/>
      <c r="DW1230" s="2" t="n"/>
      <c r="DX1230" s="2" t="n"/>
      <c r="DY1230" s="2" t="n"/>
      <c r="DZ1230" s="2" t="n"/>
      <c r="EA1230" s="2" t="n"/>
      <c r="EB1230" s="2" t="n"/>
      <c r="EC1230" s="2" t="n"/>
    </row>
    <row r="1231" ht="6.75" customHeight="1" s="118">
      <c r="A1231" s="2" t="n"/>
      <c r="B1231" s="2" t="n"/>
      <c r="C1231" s="2" t="n"/>
      <c r="D1231" s="2" t="n"/>
      <c r="E1231" s="2" t="n"/>
      <c r="F1231" s="2" t="n"/>
      <c r="G1231" s="2" t="n"/>
      <c r="H1231" s="2" t="n"/>
      <c r="I1231" s="2" t="n"/>
      <c r="J1231" s="2" t="n"/>
      <c r="K1231" s="2" t="n"/>
      <c r="L1231" s="2" t="n"/>
      <c r="M1231" s="2" t="n"/>
      <c r="N1231" s="2" t="n"/>
      <c r="O1231" s="2" t="n"/>
      <c r="P1231" s="2" t="n"/>
      <c r="Q1231" s="2" t="n"/>
      <c r="R1231" s="2" t="n"/>
      <c r="S1231" s="2" t="n"/>
      <c r="T1231" s="2" t="n"/>
      <c r="U1231" s="2" t="n"/>
      <c r="V1231" s="2" t="n"/>
      <c r="W1231" s="2" t="n"/>
      <c r="X1231" s="2" t="n"/>
      <c r="Y1231" s="2" t="n"/>
      <c r="Z1231" s="2" t="n"/>
      <c r="AA1231" s="2" t="n"/>
      <c r="AB1231" s="2" t="n"/>
      <c r="AC1231" s="2" t="n"/>
      <c r="AD1231" s="2" t="n"/>
      <c r="AE1231" s="2" t="n"/>
      <c r="AF1231" s="2" t="n"/>
      <c r="AG1231" s="2" t="n"/>
      <c r="AH1231" s="2" t="n"/>
      <c r="AI1231" s="2" t="n"/>
      <c r="AJ1231" s="2" t="n"/>
      <c r="AK1231" s="2" t="n"/>
      <c r="AL1231" s="2" t="n"/>
      <c r="AM1231" s="2" t="n"/>
      <c r="AN1231" s="2" t="n"/>
      <c r="AO1231" s="2" t="n"/>
      <c r="AP1231" s="2" t="n"/>
      <c r="AQ1231" s="2" t="n"/>
      <c r="AR1231" s="2" t="n"/>
      <c r="AS1231" s="2" t="n"/>
      <c r="AT1231" s="2" t="n"/>
      <c r="AU1231" s="2" t="n"/>
      <c r="AV1231" s="2" t="n"/>
      <c r="AW1231" s="2" t="n"/>
      <c r="AX1231" s="2" t="n"/>
      <c r="AY1231" s="2" t="n"/>
      <c r="AZ1231" s="2" t="n"/>
      <c r="BA1231" s="2" t="n"/>
      <c r="BB1231" s="2" t="n"/>
      <c r="BC1231" s="2" t="n"/>
      <c r="BD1231" s="2" t="n"/>
      <c r="BE1231" s="2" t="n"/>
      <c r="BF1231" s="2" t="n"/>
      <c r="BG1231" s="2" t="n"/>
      <c r="BH1231" s="2" t="n"/>
      <c r="BI1231" s="2" t="n"/>
      <c r="BJ1231" s="2" t="n"/>
      <c r="BK1231" s="2" t="n"/>
      <c r="BL1231" s="2" t="n"/>
      <c r="BM1231" s="2" t="n"/>
      <c r="BN1231" s="2" t="n"/>
      <c r="BO1231" s="2" t="n"/>
      <c r="BP1231" s="143" t="n"/>
      <c r="BU1231" s="31" t="n"/>
      <c r="BV1231" s="32" t="n"/>
      <c r="DU1231" s="144" t="n"/>
      <c r="DV1231" s="7" t="n"/>
      <c r="DW1231" s="2" t="n"/>
      <c r="DX1231" s="2" t="n"/>
      <c r="DY1231" s="2" t="n"/>
      <c r="DZ1231" s="2" t="n"/>
      <c r="EA1231" s="2" t="n"/>
      <c r="EB1231" s="2" t="n"/>
      <c r="EC1231" s="2" t="n"/>
    </row>
    <row r="1232" ht="6.75" customHeight="1" s="118">
      <c r="A1232" s="2" t="n"/>
      <c r="B1232" s="2" t="n"/>
      <c r="C1232" s="2" t="n"/>
      <c r="D1232" s="2" t="n"/>
      <c r="E1232" s="2" t="n"/>
      <c r="F1232" s="2" t="n"/>
      <c r="G1232" s="2" t="n"/>
      <c r="H1232" s="2" t="n"/>
      <c r="I1232" s="2" t="n"/>
      <c r="J1232" s="2" t="n"/>
      <c r="K1232" s="2" t="n"/>
      <c r="L1232" s="2" t="n"/>
      <c r="M1232" s="2" t="n"/>
      <c r="N1232" s="2" t="n"/>
      <c r="O1232" s="2" t="n"/>
      <c r="P1232" s="2" t="n"/>
      <c r="Q1232" s="2" t="n"/>
      <c r="R1232" s="2" t="n"/>
      <c r="S1232" s="2" t="n"/>
      <c r="T1232" s="2" t="n"/>
      <c r="U1232" s="2" t="n"/>
      <c r="V1232" s="2" t="n"/>
      <c r="W1232" s="2" t="n"/>
      <c r="X1232" s="2" t="n"/>
      <c r="Y1232" s="2" t="n"/>
      <c r="Z1232" s="2" t="n"/>
      <c r="AA1232" s="2" t="n"/>
      <c r="AB1232" s="2" t="n"/>
      <c r="AC1232" s="2" t="n"/>
      <c r="AD1232" s="2" t="n"/>
      <c r="AE1232" s="2" t="n"/>
      <c r="AF1232" s="2" t="n"/>
      <c r="AG1232" s="2" t="n"/>
      <c r="AH1232" s="2" t="n"/>
      <c r="AI1232" s="2" t="n"/>
      <c r="AJ1232" s="2" t="n"/>
      <c r="AK1232" s="2" t="n"/>
      <c r="AL1232" s="2" t="n"/>
      <c r="AM1232" s="2" t="n"/>
      <c r="AN1232" s="2" t="n"/>
      <c r="AO1232" s="2" t="n"/>
      <c r="AP1232" s="2" t="n"/>
      <c r="AQ1232" s="2" t="n"/>
      <c r="AR1232" s="2" t="n"/>
      <c r="AS1232" s="2" t="n"/>
      <c r="AT1232" s="2" t="n"/>
      <c r="AU1232" s="2" t="n"/>
      <c r="AV1232" s="2" t="n"/>
      <c r="AW1232" s="2" t="n"/>
      <c r="AX1232" s="2" t="n"/>
      <c r="AY1232" s="2" t="n"/>
      <c r="AZ1232" s="2" t="n"/>
      <c r="BA1232" s="2" t="n"/>
      <c r="BB1232" s="2" t="n"/>
      <c r="BC1232" s="2" t="n"/>
      <c r="BD1232" s="2" t="n"/>
      <c r="BE1232" s="2" t="n"/>
      <c r="BF1232" s="2" t="n"/>
      <c r="BG1232" s="2" t="n"/>
      <c r="BH1232" s="2" t="n"/>
      <c r="BI1232" s="2" t="n"/>
      <c r="BJ1232" s="2" t="n"/>
      <c r="BK1232" s="2" t="n"/>
      <c r="BL1232" s="2" t="n"/>
      <c r="BM1232" s="2" t="n"/>
      <c r="BN1232" s="2" t="n"/>
      <c r="BO1232" s="2" t="n"/>
      <c r="BP1232" s="143" t="n"/>
      <c r="BU1232" s="72" t="n"/>
      <c r="BV1232" s="144" t="n"/>
      <c r="DU1232" s="144" t="n"/>
      <c r="DV1232" s="7" t="n"/>
      <c r="DW1232" s="2" t="n"/>
      <c r="DX1232" s="2" t="n"/>
      <c r="DY1232" s="2" t="n"/>
      <c r="DZ1232" s="2" t="n"/>
      <c r="EA1232" s="2" t="n"/>
      <c r="EB1232" s="2" t="n"/>
      <c r="EC1232" s="2" t="n"/>
    </row>
    <row r="1233" ht="6.75" customHeight="1" s="118">
      <c r="A1233" s="2" t="n"/>
      <c r="B1233" s="2" t="n"/>
      <c r="C1233" s="2" t="n"/>
      <c r="D1233" s="2" t="n"/>
      <c r="E1233" s="2" t="n"/>
      <c r="F1233" s="2" t="n"/>
      <c r="G1233" s="2" t="n"/>
      <c r="H1233" s="2" t="n"/>
      <c r="I1233" s="2" t="n"/>
      <c r="J1233" s="2" t="n"/>
      <c r="K1233" s="2" t="n"/>
      <c r="L1233" s="2" t="n"/>
      <c r="M1233" s="2" t="n"/>
      <c r="N1233" s="2" t="n"/>
      <c r="O1233" s="2" t="n"/>
      <c r="P1233" s="2" t="n"/>
      <c r="Q1233" s="2" t="n"/>
      <c r="R1233" s="2" t="n"/>
      <c r="S1233" s="2" t="n"/>
      <c r="T1233" s="2" t="n"/>
      <c r="U1233" s="2" t="n"/>
      <c r="V1233" s="2" t="n"/>
      <c r="W1233" s="2" t="n"/>
      <c r="X1233" s="2" t="n"/>
      <c r="Y1233" s="2" t="n"/>
      <c r="Z1233" s="2" t="n"/>
      <c r="AA1233" s="2" t="n"/>
      <c r="AB1233" s="2" t="n"/>
      <c r="AC1233" s="2" t="n"/>
      <c r="AD1233" s="2" t="n"/>
      <c r="AE1233" s="2" t="n"/>
      <c r="AF1233" s="2" t="n"/>
      <c r="AG1233" s="2" t="n"/>
      <c r="AH1233" s="2" t="n"/>
      <c r="AI1233" s="2" t="n"/>
      <c r="AJ1233" s="2" t="n"/>
      <c r="AK1233" s="2" t="n"/>
      <c r="AL1233" s="2" t="n"/>
      <c r="AM1233" s="2" t="n"/>
      <c r="AN1233" s="2" t="n"/>
      <c r="AO1233" s="2" t="n"/>
      <c r="AP1233" s="2" t="n"/>
      <c r="AQ1233" s="2" t="n"/>
      <c r="AR1233" s="2" t="n"/>
      <c r="AS1233" s="2" t="n"/>
      <c r="AT1233" s="2" t="n"/>
      <c r="AU1233" s="2" t="n"/>
      <c r="AV1233" s="2" t="n"/>
      <c r="AW1233" s="2" t="n"/>
      <c r="AX1233" s="2" t="n"/>
      <c r="AY1233" s="2" t="n"/>
      <c r="AZ1233" s="2" t="n"/>
      <c r="BA1233" s="2" t="n"/>
      <c r="BB1233" s="2" t="n"/>
      <c r="BC1233" s="2" t="n"/>
      <c r="BD1233" s="2" t="n"/>
      <c r="BE1233" s="2" t="n"/>
      <c r="BF1233" s="2" t="n"/>
      <c r="BG1233" s="2" t="n"/>
      <c r="BH1233" s="2" t="n"/>
      <c r="BI1233" s="2" t="n"/>
      <c r="BJ1233" s="2" t="n"/>
      <c r="BK1233" s="2" t="n"/>
      <c r="BL1233" s="2" t="n"/>
      <c r="BM1233" s="2" t="n"/>
      <c r="BN1233" s="2" t="n"/>
      <c r="BO1233" s="2" t="n"/>
      <c r="BP1233" s="143" t="n"/>
      <c r="BV1233" s="144" t="n"/>
      <c r="DU1233" s="144" t="n"/>
      <c r="DV1233" s="7" t="n"/>
      <c r="DW1233" s="2" t="n"/>
      <c r="DX1233" s="2" t="n"/>
      <c r="DY1233" s="2" t="n"/>
      <c r="DZ1233" s="2" t="n"/>
      <c r="EA1233" s="2" t="n"/>
      <c r="EB1233" s="2" t="n"/>
      <c r="EC1233" s="2" t="n"/>
    </row>
    <row r="1234" ht="6.75" customHeight="1" s="118">
      <c r="A1234" s="2" t="n"/>
      <c r="B1234" s="2" t="n"/>
      <c r="C1234" s="2" t="n"/>
      <c r="D1234" s="2" t="n"/>
      <c r="E1234" s="2" t="n"/>
      <c r="F1234" s="2" t="n"/>
      <c r="G1234" s="2" t="n"/>
      <c r="H1234" s="2" t="n"/>
      <c r="I1234" s="2" t="n"/>
      <c r="J1234" s="2" t="n"/>
      <c r="K1234" s="2" t="n"/>
      <c r="L1234" s="2" t="n"/>
      <c r="M1234" s="2" t="n"/>
      <c r="N1234" s="2" t="n"/>
      <c r="O1234" s="2" t="n"/>
      <c r="P1234" s="2" t="n"/>
      <c r="Q1234" s="2" t="n"/>
      <c r="R1234" s="2" t="n"/>
      <c r="S1234" s="2" t="n"/>
      <c r="T1234" s="2" t="n"/>
      <c r="U1234" s="2" t="n"/>
      <c r="V1234" s="2" t="n"/>
      <c r="W1234" s="2" t="n"/>
      <c r="X1234" s="2" t="n"/>
      <c r="Y1234" s="2" t="n"/>
      <c r="Z1234" s="2" t="n"/>
      <c r="AA1234" s="2" t="n"/>
      <c r="AB1234" s="2" t="n"/>
      <c r="AC1234" s="2" t="n"/>
      <c r="AD1234" s="2" t="n"/>
      <c r="AE1234" s="2" t="n"/>
      <c r="AF1234" s="2" t="n"/>
      <c r="AG1234" s="2" t="n"/>
      <c r="AH1234" s="2" t="n"/>
      <c r="AI1234" s="2" t="n"/>
      <c r="AJ1234" s="2" t="n"/>
      <c r="AK1234" s="2" t="n"/>
      <c r="AL1234" s="2" t="n"/>
      <c r="AM1234" s="2" t="n"/>
      <c r="AN1234" s="2" t="n"/>
      <c r="AO1234" s="2" t="n"/>
      <c r="AP1234" s="2" t="n"/>
      <c r="AQ1234" s="2" t="n"/>
      <c r="AR1234" s="2" t="n"/>
      <c r="AS1234" s="2" t="n"/>
      <c r="AT1234" s="2" t="n"/>
      <c r="AU1234" s="2" t="n"/>
      <c r="AV1234" s="2" t="n"/>
      <c r="AW1234" s="2" t="n"/>
      <c r="AX1234" s="2" t="n"/>
      <c r="AY1234" s="2" t="n"/>
      <c r="AZ1234" s="2" t="n"/>
      <c r="BA1234" s="2" t="n"/>
      <c r="BB1234" s="2" t="n"/>
      <c r="BC1234" s="2" t="n"/>
      <c r="BD1234" s="2" t="n"/>
      <c r="BE1234" s="2" t="n"/>
      <c r="BF1234" s="2" t="n"/>
      <c r="BG1234" s="2" t="n"/>
      <c r="BH1234" s="2" t="n"/>
      <c r="BI1234" s="2" t="n"/>
      <c r="BJ1234" s="2" t="n"/>
      <c r="BK1234" s="2" t="n"/>
      <c r="BL1234" s="2" t="n"/>
      <c r="BM1234" s="2" t="n"/>
      <c r="BN1234" s="2" t="n"/>
      <c r="BO1234" s="2" t="n"/>
      <c r="BP1234" s="143" t="n"/>
      <c r="BV1234" s="144" t="n"/>
      <c r="DU1234" s="144" t="n"/>
      <c r="DV1234" s="7" t="n"/>
      <c r="DW1234" s="2" t="n"/>
      <c r="DX1234" s="2" t="n"/>
      <c r="DY1234" s="2" t="n"/>
      <c r="DZ1234" s="2" t="n"/>
      <c r="EA1234" s="2" t="n"/>
      <c r="EB1234" s="2" t="n"/>
      <c r="EC1234" s="2" t="n"/>
    </row>
    <row r="1235" ht="8.25" customHeight="1" s="118">
      <c r="A1235" s="2" t="n"/>
      <c r="B1235" s="2" t="n"/>
      <c r="C1235" s="2" t="n"/>
      <c r="D1235" s="2" t="n"/>
      <c r="E1235" s="2" t="n"/>
      <c r="F1235" s="2" t="n"/>
      <c r="G1235" s="2" t="n"/>
      <c r="H1235" s="2" t="n"/>
      <c r="I1235" s="2" t="n"/>
      <c r="J1235" s="2" t="n"/>
      <c r="K1235" s="2" t="n"/>
      <c r="L1235" s="2" t="n"/>
      <c r="M1235" s="2" t="n"/>
      <c r="N1235" s="2" t="n"/>
      <c r="O1235" s="2" t="n"/>
      <c r="P1235" s="2" t="n"/>
      <c r="Q1235" s="2" t="n"/>
      <c r="R1235" s="2" t="n"/>
      <c r="S1235" s="2" t="n"/>
      <c r="T1235" s="2" t="n"/>
      <c r="U1235" s="2" t="n"/>
      <c r="V1235" s="2" t="n"/>
      <c r="W1235" s="2" t="n"/>
      <c r="X1235" s="2" t="n"/>
      <c r="Y1235" s="2" t="n"/>
      <c r="Z1235" s="2" t="n"/>
      <c r="AA1235" s="2" t="n"/>
      <c r="AB1235" s="2" t="n"/>
      <c r="AC1235" s="2" t="n"/>
      <c r="AD1235" s="2" t="n"/>
      <c r="AE1235" s="2" t="n"/>
      <c r="AF1235" s="2" t="n"/>
      <c r="AG1235" s="2" t="n"/>
      <c r="AH1235" s="2" t="n"/>
      <c r="AI1235" s="2" t="n"/>
      <c r="AJ1235" s="2" t="n"/>
      <c r="AK1235" s="2" t="n"/>
      <c r="AL1235" s="2" t="n"/>
      <c r="AM1235" s="2" t="n"/>
      <c r="AN1235" s="2" t="n"/>
      <c r="AO1235" s="2" t="n"/>
      <c r="AP1235" s="2" t="n"/>
      <c r="AQ1235" s="2" t="n"/>
      <c r="AR1235" s="2" t="n"/>
      <c r="AS1235" s="2" t="n"/>
      <c r="AT1235" s="2" t="n"/>
      <c r="AU1235" s="2" t="n"/>
      <c r="AV1235" s="2" t="n"/>
      <c r="AW1235" s="2" t="n"/>
      <c r="AX1235" s="2" t="n"/>
      <c r="AY1235" s="2" t="n"/>
      <c r="AZ1235" s="2" t="n"/>
      <c r="BA1235" s="2" t="n"/>
      <c r="BB1235" s="2" t="n"/>
      <c r="BC1235" s="2" t="n"/>
      <c r="BD1235" s="2" t="n"/>
      <c r="BE1235" s="2" t="n"/>
      <c r="BF1235" s="2" t="n"/>
      <c r="BG1235" s="2" t="n"/>
      <c r="BH1235" s="2" t="n"/>
      <c r="BI1235" s="2" t="n"/>
      <c r="BJ1235" s="2" t="n"/>
      <c r="BK1235" s="2" t="n"/>
      <c r="BL1235" s="2" t="n"/>
      <c r="BM1235" s="2" t="n"/>
      <c r="BN1235" s="2" t="n"/>
      <c r="BO1235" s="2" t="n"/>
      <c r="BP1235" s="143" t="n"/>
      <c r="BV1235" s="144" t="n"/>
      <c r="DU1235" s="144" t="n"/>
      <c r="DV1235" s="7" t="n"/>
      <c r="DW1235" s="2" t="n"/>
      <c r="DX1235" s="2" t="n"/>
      <c r="DY1235" s="2" t="n"/>
      <c r="DZ1235" s="2" t="n"/>
      <c r="EA1235" s="2" t="n"/>
      <c r="EB1235" s="2" t="n"/>
      <c r="EC1235" s="2" t="n"/>
    </row>
    <row r="1236" ht="6.75" customHeight="1" s="118">
      <c r="A1236" s="2" t="n"/>
      <c r="B1236" s="2" t="n"/>
      <c r="C1236" s="2" t="n"/>
      <c r="D1236" s="2" t="n"/>
      <c r="E1236" s="177" t="inlineStr">
        <is>
          <t>在籍校</t>
        </is>
      </c>
      <c r="F1236" s="140" t="n"/>
      <c r="G1236" s="140" t="n"/>
      <c r="H1236" s="140" t="n"/>
      <c r="I1236" s="140" t="n"/>
      <c r="J1236" s="140" t="n"/>
      <c r="K1236" s="141" t="n"/>
      <c r="L1236" s="34" t="n"/>
      <c r="M1236" s="18" t="n"/>
      <c r="N1236" s="18" t="n"/>
      <c r="O1236" s="18" t="n"/>
      <c r="P1236" s="18" t="n"/>
      <c r="Q1236" s="18" t="n"/>
      <c r="R1236" s="18" t="n"/>
      <c r="S1236" s="18" t="n"/>
      <c r="T1236" s="18" t="n"/>
      <c r="U1236" s="18" t="n"/>
      <c r="V1236" s="18" t="n"/>
      <c r="W1236" s="18" t="n"/>
      <c r="X1236" s="35" t="n"/>
      <c r="Y1236" s="4" t="n"/>
      <c r="Z1236" s="5" t="n"/>
      <c r="AA1236" s="5" t="n"/>
      <c r="AB1236" s="5" t="n"/>
      <c r="AC1236" s="5" t="n"/>
      <c r="AD1236" s="5" t="n"/>
      <c r="AE1236" s="5" t="n"/>
      <c r="AF1236" s="5" t="n"/>
      <c r="AG1236" s="5" t="n"/>
      <c r="AH1236" s="5" t="n"/>
      <c r="AI1236" s="5" t="n"/>
      <c r="AJ1236" s="5" t="n"/>
      <c r="AK1236" s="5" t="n"/>
      <c r="AL1236" s="5" t="n"/>
      <c r="AM1236" s="5" t="n"/>
      <c r="AN1236" s="5" t="n"/>
      <c r="AO1236" s="5" t="n"/>
      <c r="AP1236" s="5" t="n"/>
      <c r="AQ1236" s="5" t="n"/>
      <c r="AR1236" s="5" t="n"/>
      <c r="AS1236" s="5" t="n"/>
      <c r="AT1236" s="5" t="n"/>
      <c r="AU1236" s="5" t="n"/>
      <c r="AV1236" s="5" t="n"/>
      <c r="AW1236" s="89" t="inlineStr">
        <is>
          <t>卒業見込</t>
        </is>
      </c>
      <c r="AX1236" s="140" t="n"/>
      <c r="AY1236" s="140" t="n"/>
      <c r="AZ1236" s="140" t="n"/>
      <c r="BA1236" s="140" t="n"/>
      <c r="BB1236" s="140" t="n"/>
      <c r="BC1236" s="140" t="n"/>
      <c r="BD1236" s="140" t="n"/>
      <c r="BE1236" s="140" t="n"/>
      <c r="BF1236" s="140" t="n"/>
      <c r="BG1236" s="140" t="n"/>
      <c r="BH1236" s="140" t="n"/>
      <c r="BI1236" s="141" t="n"/>
      <c r="BJ1236" s="2" t="n"/>
      <c r="BK1236" s="2" t="n"/>
      <c r="BL1236" s="2" t="n"/>
      <c r="BM1236" s="2" t="n"/>
      <c r="BN1236" s="2" t="n"/>
      <c r="BO1236" s="2" t="n"/>
      <c r="BP1236" s="143" t="n"/>
      <c r="BV1236" s="144" t="n"/>
      <c r="DU1236" s="144" t="n"/>
      <c r="DV1236" s="2" t="n"/>
      <c r="DW1236" s="2" t="n"/>
      <c r="DX1236" s="2" t="n"/>
      <c r="DY1236" s="2" t="n"/>
      <c r="DZ1236" s="2" t="n"/>
      <c r="EA1236" s="2" t="n"/>
      <c r="EB1236" s="2" t="n"/>
      <c r="EC1236" s="2" t="n"/>
    </row>
    <row r="1237" ht="6.75" customHeight="1" s="118">
      <c r="A1237" s="2" t="n"/>
      <c r="B1237" s="2" t="n"/>
      <c r="C1237" s="2" t="n"/>
      <c r="D1237" s="2" t="n"/>
      <c r="E1237" s="143" t="n"/>
      <c r="K1237" s="144" t="n"/>
      <c r="L1237" s="36" t="n"/>
      <c r="M1237" s="19" t="n"/>
      <c r="N1237" s="19" t="n"/>
      <c r="O1237" s="19" t="n"/>
      <c r="P1237" s="19" t="n"/>
      <c r="Q1237" s="19" t="n"/>
      <c r="R1237" s="19" t="n"/>
      <c r="S1237" s="19" t="n"/>
      <c r="T1237" s="19" t="n"/>
      <c r="U1237" s="19" t="n"/>
      <c r="V1237" s="19" t="n"/>
      <c r="W1237" s="19" t="n"/>
      <c r="X1237" s="37" t="n"/>
      <c r="Y1237" s="178">
        <f>計算!$N$16</f>
        <v/>
      </c>
      <c r="BI1237" s="144" t="n"/>
      <c r="BJ1237" s="2" t="n"/>
      <c r="BK1237" s="2" t="n"/>
      <c r="BL1237" s="2" t="n"/>
      <c r="BM1237" s="2" t="n"/>
      <c r="BN1237" s="2" t="n"/>
      <c r="BO1237" s="2" t="n"/>
      <c r="BP1237" s="143" t="n"/>
      <c r="BV1237" s="144" t="n"/>
      <c r="DU1237" s="144" t="n"/>
      <c r="DV1237" s="2" t="n"/>
      <c r="DW1237" s="2" t="n"/>
      <c r="DX1237" s="2" t="n"/>
      <c r="DY1237" s="2" t="n"/>
      <c r="DZ1237" s="2" t="n"/>
      <c r="EA1237" s="2" t="n"/>
      <c r="EB1237" s="2" t="n"/>
      <c r="EC1237" s="2" t="n"/>
    </row>
    <row r="1238" ht="6.75" customHeight="1" s="118">
      <c r="A1238" s="2" t="n"/>
      <c r="B1238" s="2" t="n"/>
      <c r="C1238" s="2" t="n"/>
      <c r="D1238" s="2" t="n"/>
      <c r="E1238" s="143" t="n"/>
      <c r="K1238" s="144" t="n"/>
      <c r="L1238" s="36" t="n"/>
      <c r="M1238" s="19" t="n"/>
      <c r="N1238" s="19" t="n"/>
      <c r="O1238" s="19" t="n"/>
      <c r="P1238" s="179">
        <f>設定!$B$6</f>
        <v/>
      </c>
      <c r="S1238" s="11" t="n"/>
      <c r="T1238" s="11" t="n"/>
      <c r="U1238" s="179">
        <f>設定!$B$7</f>
        <v/>
      </c>
      <c r="W1238" s="11" t="n"/>
      <c r="X1238" s="12" t="n"/>
      <c r="Y1238" s="143" t="n"/>
      <c r="BI1238" s="144" t="n"/>
      <c r="BJ1238" s="2" t="n"/>
      <c r="BK1238" s="2" t="n"/>
      <c r="BL1238" s="2" t="n"/>
      <c r="BM1238" s="2" t="n"/>
      <c r="BN1238" s="2" t="n"/>
      <c r="BO1238" s="2" t="n"/>
      <c r="BP1238" s="143" t="n"/>
      <c r="BV1238" s="144" t="n"/>
      <c r="DU1238" s="144" t="n"/>
      <c r="DV1238" s="2" t="n"/>
      <c r="DW1238" s="2" t="n"/>
      <c r="DX1238" s="2" t="n"/>
      <c r="DY1238" s="2" t="n"/>
      <c r="DZ1238" s="2" t="n"/>
      <c r="EA1238" s="2" t="n"/>
      <c r="EB1238" s="2" t="n"/>
      <c r="EC1238" s="2" t="n"/>
    </row>
    <row r="1239" ht="6.75" customHeight="1" s="118">
      <c r="A1239" s="2" t="n"/>
      <c r="B1239" s="2" t="n"/>
      <c r="C1239" s="2" t="n"/>
      <c r="D1239" s="2" t="n"/>
      <c r="E1239" s="143" t="n"/>
      <c r="K1239" s="144" t="n"/>
      <c r="L1239" s="92" t="inlineStr">
        <is>
          <t>令和</t>
        </is>
      </c>
      <c r="S1239" s="52" t="inlineStr">
        <is>
          <t>年</t>
        </is>
      </c>
      <c r="W1239" s="53" t="inlineStr">
        <is>
          <t>月</t>
        </is>
      </c>
      <c r="X1239" s="144" t="n"/>
      <c r="Y1239" s="143" t="n"/>
      <c r="BI1239" s="144" t="n"/>
      <c r="BJ1239" s="2" t="n"/>
      <c r="BK1239" s="2" t="n"/>
      <c r="BL1239" s="2" t="n"/>
      <c r="BM1239" s="2" t="n"/>
      <c r="BN1239" s="2" t="n"/>
      <c r="BO1239" s="2" t="n"/>
      <c r="BP1239" s="143" t="n"/>
      <c r="BV1239" s="144" t="n"/>
      <c r="DU1239" s="144" t="n"/>
      <c r="DV1239" s="2" t="n"/>
      <c r="DW1239" s="2" t="n"/>
      <c r="DX1239" s="2" t="n"/>
      <c r="DY1239" s="2" t="n"/>
      <c r="DZ1239" s="2" t="n"/>
      <c r="EA1239" s="2" t="n"/>
      <c r="EB1239" s="2" t="n"/>
      <c r="EC1239" s="2" t="n"/>
    </row>
    <row r="1240" ht="6.75" customHeight="1" s="118">
      <c r="A1240" s="2" t="n"/>
      <c r="B1240" s="2" t="n"/>
      <c r="C1240" s="2" t="n"/>
      <c r="D1240" s="2" t="n"/>
      <c r="E1240" s="143" t="n"/>
      <c r="K1240" s="144" t="n"/>
      <c r="L1240" s="143" t="n"/>
      <c r="X1240" s="144" t="n"/>
      <c r="Y1240" s="143" t="n"/>
      <c r="AW1240" s="75" t="inlineStr">
        <is>
          <t>卒業</t>
        </is>
      </c>
      <c r="BI1240" s="144" t="n"/>
      <c r="BJ1240" s="2" t="n"/>
      <c r="BK1240" s="2" t="n"/>
      <c r="BL1240" s="2" t="n"/>
      <c r="BM1240" s="2" t="n"/>
      <c r="BN1240" s="2" t="n"/>
      <c r="BO1240" s="2" t="n"/>
      <c r="BP1240" s="143" t="n"/>
      <c r="BV1240" s="144" t="n"/>
      <c r="DU1240" s="144" t="n"/>
      <c r="DV1240" s="2" t="n"/>
      <c r="DW1240" s="2" t="n"/>
      <c r="DX1240" s="2" t="n"/>
      <c r="DY1240" s="2" t="n"/>
      <c r="DZ1240" s="2" t="n"/>
      <c r="EA1240" s="2" t="n"/>
      <c r="EB1240" s="2" t="n"/>
      <c r="EC1240" s="2" t="n"/>
    </row>
    <row r="1241" ht="6.75" customHeight="1" s="118">
      <c r="A1241" s="2" t="n"/>
      <c r="B1241" s="2" t="n"/>
      <c r="C1241" s="2" t="n"/>
      <c r="D1241" s="2" t="n"/>
      <c r="E1241" s="143" t="n"/>
      <c r="K1241" s="144" t="n"/>
      <c r="L1241" s="36" t="n"/>
      <c r="M1241" s="19" t="n"/>
      <c r="N1241" s="19" t="n"/>
      <c r="O1241" s="19" t="n"/>
      <c r="P1241" s="19" t="n"/>
      <c r="Q1241" s="19" t="n"/>
      <c r="R1241" s="19" t="n"/>
      <c r="S1241" s="19" t="n"/>
      <c r="T1241" s="19" t="n"/>
      <c r="U1241" s="19" t="n"/>
      <c r="V1241" s="19" t="n"/>
      <c r="W1241" s="19" t="n"/>
      <c r="X1241" s="37" t="n"/>
      <c r="Y1241" s="143" t="n"/>
      <c r="BI1241" s="144" t="n"/>
      <c r="BJ1241" s="2" t="n"/>
      <c r="BK1241" s="2" t="n"/>
      <c r="BL1241" s="2" t="n"/>
      <c r="BM1241" s="2" t="n"/>
      <c r="BN1241" s="2" t="n"/>
      <c r="BO1241" s="2" t="n"/>
      <c r="BP1241" s="143" t="n"/>
      <c r="BV1241" s="144" t="n"/>
      <c r="DU1241" s="144" t="n"/>
      <c r="DV1241" s="2" t="n"/>
      <c r="DW1241" s="2" t="n"/>
      <c r="DX1241" s="2" t="n"/>
      <c r="DY1241" s="2" t="n"/>
      <c r="DZ1241" s="2" t="n"/>
      <c r="EA1241" s="2" t="n"/>
      <c r="EB1241" s="2" t="n"/>
      <c r="EC1241" s="2" t="n"/>
    </row>
    <row r="1242" ht="6.75" customHeight="1" s="118">
      <c r="A1242" s="2" t="n"/>
      <c r="B1242" s="2" t="n"/>
      <c r="C1242" s="2" t="n"/>
      <c r="D1242" s="2" t="n"/>
      <c r="E1242" s="143" t="n"/>
      <c r="K1242" s="144" t="n"/>
      <c r="L1242" s="36" t="n"/>
      <c r="M1242" s="19" t="n"/>
      <c r="N1242" s="19" t="n"/>
      <c r="O1242" s="19" t="n"/>
      <c r="P1242" s="19" t="n"/>
      <c r="Q1242" s="19" t="n"/>
      <c r="R1242" s="19" t="n"/>
      <c r="S1242" s="19" t="n"/>
      <c r="T1242" s="19" t="n"/>
      <c r="U1242" s="19" t="n"/>
      <c r="V1242" s="19" t="n"/>
      <c r="W1242" s="19" t="n"/>
      <c r="X1242" s="37" t="n"/>
      <c r="Y1242" s="143" t="n"/>
      <c r="BI1242" s="144" t="n"/>
      <c r="BJ1242" s="2" t="n"/>
      <c r="BK1242" s="2" t="n"/>
      <c r="BL1242" s="2" t="n"/>
      <c r="BM1242" s="2" t="n"/>
      <c r="BN1242" s="2" t="n"/>
      <c r="BO1242" s="2" t="n"/>
      <c r="BP1242" s="143" t="n"/>
      <c r="BV1242" s="144" t="n"/>
      <c r="DU1242" s="144" t="n"/>
      <c r="DV1242" s="2" t="n"/>
      <c r="DW1242" s="2" t="n"/>
      <c r="DX1242" s="2" t="n"/>
      <c r="DY1242" s="2" t="n"/>
      <c r="DZ1242" s="2" t="n"/>
      <c r="EA1242" s="2" t="n"/>
      <c r="EB1242" s="2" t="n"/>
      <c r="EC1242" s="2" t="n"/>
    </row>
    <row r="1243" ht="6.75" customHeight="1" s="118">
      <c r="A1243" s="2" t="n"/>
      <c r="B1243" s="2" t="n"/>
      <c r="C1243" s="2" t="n"/>
      <c r="D1243" s="2" t="n"/>
      <c r="E1243" s="146" t="n"/>
      <c r="F1243" s="147" t="n"/>
      <c r="G1243" s="147" t="n"/>
      <c r="H1243" s="147" t="n"/>
      <c r="I1243" s="147" t="n"/>
      <c r="J1243" s="147" t="n"/>
      <c r="K1243" s="148" t="n"/>
      <c r="L1243" s="38" t="n"/>
      <c r="M1243" s="20" t="n"/>
      <c r="N1243" s="20" t="n"/>
      <c r="O1243" s="20" t="n"/>
      <c r="P1243" s="20" t="n"/>
      <c r="Q1243" s="20" t="n"/>
      <c r="R1243" s="20" t="n"/>
      <c r="S1243" s="20" t="n"/>
      <c r="T1243" s="20" t="n"/>
      <c r="U1243" s="20" t="n"/>
      <c r="V1243" s="20" t="n"/>
      <c r="W1243" s="20" t="n"/>
      <c r="X1243" s="39" t="n"/>
      <c r="Y1243" s="16" t="n"/>
      <c r="Z1243" s="14" t="n"/>
      <c r="AA1243" s="14" t="n"/>
      <c r="AB1243" s="14" t="n"/>
      <c r="AC1243" s="14" t="n"/>
      <c r="AD1243" s="14" t="n"/>
      <c r="AE1243" s="14" t="n"/>
      <c r="AF1243" s="14" t="n"/>
      <c r="AG1243" s="14" t="n"/>
      <c r="AH1243" s="14" t="n"/>
      <c r="AI1243" s="14" t="n"/>
      <c r="AJ1243" s="14" t="n"/>
      <c r="AK1243" s="14" t="n"/>
      <c r="AL1243" s="14" t="n"/>
      <c r="AM1243" s="14" t="n"/>
      <c r="AN1243" s="14" t="n"/>
      <c r="AO1243" s="14" t="n"/>
      <c r="AP1243" s="14" t="n"/>
      <c r="AQ1243" s="14" t="n"/>
      <c r="AR1243" s="14" t="n"/>
      <c r="AS1243" s="14" t="n"/>
      <c r="AT1243" s="14" t="n"/>
      <c r="AU1243" s="14" t="n"/>
      <c r="AV1243" s="14" t="n"/>
      <c r="AW1243" s="147" t="n"/>
      <c r="AX1243" s="147" t="n"/>
      <c r="AY1243" s="147" t="n"/>
      <c r="AZ1243" s="147" t="n"/>
      <c r="BA1243" s="147" t="n"/>
      <c r="BB1243" s="147" t="n"/>
      <c r="BC1243" s="147" t="n"/>
      <c r="BD1243" s="147" t="n"/>
      <c r="BE1243" s="147" t="n"/>
      <c r="BF1243" s="147" t="n"/>
      <c r="BG1243" s="147" t="n"/>
      <c r="BH1243" s="147" t="n"/>
      <c r="BI1243" s="148" t="n"/>
      <c r="BJ1243" s="2" t="n"/>
      <c r="BK1243" s="2" t="n"/>
      <c r="BL1243" s="2" t="n"/>
      <c r="BM1243" s="2" t="n"/>
      <c r="BN1243" s="2" t="n"/>
      <c r="BO1243" s="2" t="n"/>
      <c r="BP1243" s="143" t="n"/>
      <c r="BV1243" s="144" t="n"/>
      <c r="DU1243" s="144" t="n"/>
      <c r="DV1243" s="2" t="n"/>
      <c r="DW1243" s="2" t="n"/>
      <c r="DX1243" s="2" t="n"/>
      <c r="DY1243" s="2" t="n"/>
      <c r="DZ1243" s="2" t="n"/>
      <c r="EA1243" s="2" t="n"/>
      <c r="EB1243" s="2" t="n"/>
      <c r="EC1243" s="2" t="n"/>
    </row>
    <row r="1244" ht="6.75" customHeight="1" s="118">
      <c r="A1244" s="2" t="n"/>
      <c r="B1244" s="2" t="n"/>
      <c r="C1244" s="2" t="n"/>
      <c r="D1244" s="2" t="n"/>
      <c r="E1244" s="40" t="n"/>
      <c r="F1244" s="40" t="n"/>
      <c r="G1244" s="40" t="n"/>
      <c r="H1244" s="40" t="n"/>
      <c r="I1244" s="40" t="n"/>
      <c r="J1244" s="40" t="n"/>
      <c r="K1244" s="40" t="n"/>
      <c r="L1244" s="18" t="n"/>
      <c r="M1244" s="18" t="n"/>
      <c r="N1244" s="18" t="n"/>
      <c r="O1244" s="18" t="n"/>
      <c r="P1244" s="18" t="n"/>
      <c r="Q1244" s="18" t="n"/>
      <c r="R1244" s="18" t="n"/>
      <c r="S1244" s="76" t="n"/>
      <c r="T1244" s="140" t="n"/>
      <c r="U1244" s="17" t="n"/>
      <c r="V1244" s="17" t="n"/>
      <c r="W1244" s="76" t="n"/>
      <c r="X1244" s="140" t="n"/>
      <c r="Y1244" s="5" t="n"/>
      <c r="Z1244" s="5" t="n"/>
      <c r="AA1244" s="5" t="n"/>
      <c r="AB1244" s="5" t="n"/>
      <c r="AC1244" s="5" t="n"/>
      <c r="AD1244" s="5" t="n"/>
      <c r="AE1244" s="5" t="n"/>
      <c r="AF1244" s="5" t="n"/>
      <c r="AG1244" s="5" t="n"/>
      <c r="AH1244" s="5" t="n"/>
      <c r="AI1244" s="5" t="n"/>
      <c r="AJ1244" s="5" t="n"/>
      <c r="AK1244" s="5" t="n"/>
      <c r="AL1244" s="5" t="n"/>
      <c r="AM1244" s="5" t="n"/>
      <c r="AN1244" s="5" t="n"/>
      <c r="AO1244" s="5" t="n"/>
      <c r="AP1244" s="5" t="n"/>
      <c r="AQ1244" s="5" t="n"/>
      <c r="AR1244" s="5" t="n"/>
      <c r="AS1244" s="5" t="n"/>
      <c r="AT1244" s="5" t="n"/>
      <c r="AU1244" s="5" t="n"/>
      <c r="AV1244" s="5" t="n"/>
      <c r="AW1244" s="5" t="n"/>
      <c r="AX1244" s="5" t="n"/>
      <c r="AY1244" s="5" t="n"/>
      <c r="AZ1244" s="5" t="n"/>
      <c r="BA1244" s="5" t="n"/>
      <c r="BB1244" s="5" t="n"/>
      <c r="BC1244" s="5" t="n"/>
      <c r="BD1244" s="5" t="n"/>
      <c r="BE1244" s="5" t="n"/>
      <c r="BF1244" s="5" t="n"/>
      <c r="BG1244" s="5" t="n"/>
      <c r="BH1244" s="5" t="n"/>
      <c r="BI1244" s="5" t="n"/>
      <c r="BJ1244" s="2" t="n"/>
      <c r="BK1244" s="2" t="n"/>
      <c r="BL1244" s="2" t="n"/>
      <c r="BM1244" s="2" t="n"/>
      <c r="BN1244" s="2" t="n"/>
      <c r="BO1244" s="2" t="n"/>
      <c r="BP1244" s="143" t="n"/>
      <c r="BV1244" s="144" t="n"/>
      <c r="DU1244" s="144" t="n"/>
      <c r="DV1244" s="2" t="n"/>
      <c r="DW1244" s="2" t="n"/>
      <c r="DX1244" s="2" t="n"/>
      <c r="DY1244" s="2" t="n"/>
      <c r="DZ1244" s="2" t="n"/>
      <c r="EA1244" s="2" t="n"/>
      <c r="EB1244" s="2" t="n"/>
      <c r="EC1244" s="2" t="n"/>
    </row>
    <row r="1245" ht="6.75" customHeight="1" s="118">
      <c r="A1245" s="2" t="n"/>
      <c r="B1245" s="2" t="n"/>
      <c r="C1245" s="2" t="n"/>
      <c r="D1245" s="2" t="n"/>
      <c r="E1245" s="41" t="n"/>
      <c r="F1245" s="41" t="n"/>
      <c r="G1245" s="41" t="n"/>
      <c r="H1245" s="41" t="n"/>
      <c r="I1245" s="41" t="n"/>
      <c r="J1245" s="41" t="n"/>
      <c r="K1245" s="41" t="n"/>
      <c r="L1245" s="19" t="n"/>
      <c r="M1245" s="19" t="n"/>
      <c r="N1245" s="19" t="n"/>
      <c r="O1245" s="19" t="n"/>
      <c r="P1245" s="19" t="n"/>
      <c r="Q1245" s="19" t="n"/>
      <c r="R1245" s="19" t="n"/>
      <c r="U1245" s="11" t="n"/>
      <c r="V1245" s="11" t="n"/>
      <c r="Y1245" s="2" t="n"/>
      <c r="Z1245" s="2" t="n"/>
      <c r="AA1245" s="2" t="n"/>
      <c r="AB1245" s="2" t="n"/>
      <c r="AC1245" s="2" t="n"/>
      <c r="AD1245" s="2" t="n"/>
      <c r="AE1245" s="2" t="n"/>
      <c r="AF1245" s="2" t="n"/>
      <c r="AG1245" s="2" t="n"/>
      <c r="AH1245" s="2" t="n"/>
      <c r="AI1245" s="2" t="n"/>
      <c r="AJ1245" s="2" t="n"/>
      <c r="AK1245" s="2" t="n"/>
      <c r="AL1245" s="2" t="n"/>
      <c r="AM1245" s="2" t="n"/>
      <c r="AN1245" s="2" t="n"/>
      <c r="AO1245" s="2" t="n"/>
      <c r="AP1245" s="2" t="n"/>
      <c r="AQ1245" s="2" t="n"/>
      <c r="AR1245" s="2" t="n"/>
      <c r="AS1245" s="2" t="n"/>
      <c r="AT1245" s="2" t="n"/>
      <c r="AU1245" s="2" t="n"/>
      <c r="AV1245" s="2" t="n"/>
      <c r="AW1245" s="2" t="n"/>
      <c r="AX1245" s="2" t="n"/>
      <c r="AY1245" s="2" t="n"/>
      <c r="AZ1245" s="2" t="n"/>
      <c r="BA1245" s="2" t="n"/>
      <c r="BB1245" s="2" t="n"/>
      <c r="BC1245" s="2" t="n"/>
      <c r="BD1245" s="2" t="n"/>
      <c r="BE1245" s="2" t="n"/>
      <c r="BF1245" s="2" t="n"/>
      <c r="BG1245" s="2" t="n"/>
      <c r="BH1245" s="2" t="n"/>
      <c r="BI1245" s="2" t="n"/>
      <c r="BJ1245" s="2" t="n"/>
      <c r="BK1245" s="2" t="n"/>
      <c r="BL1245" s="2" t="n"/>
      <c r="BM1245" s="2" t="n"/>
      <c r="BN1245" s="2" t="n"/>
      <c r="BO1245" s="2" t="n"/>
      <c r="BP1245" s="143" t="n"/>
      <c r="BV1245" s="144" t="n"/>
      <c r="DU1245" s="144" t="n"/>
      <c r="DV1245" s="2" t="n"/>
      <c r="DW1245" s="2" t="n"/>
      <c r="DX1245" s="2" t="n"/>
      <c r="DY1245" s="2" t="n"/>
      <c r="DZ1245" s="2" t="n"/>
      <c r="EA1245" s="2" t="n"/>
      <c r="EB1245" s="2" t="n"/>
      <c r="EC1245" s="2" t="n"/>
    </row>
    <row r="1246" ht="9.75" customHeight="1" s="118">
      <c r="A1246" s="2" t="n"/>
      <c r="B1246" s="2" t="n"/>
      <c r="C1246" s="2" t="n"/>
      <c r="D1246" s="2" t="n"/>
      <c r="E1246" s="42" t="n"/>
      <c r="F1246" s="42" t="n"/>
      <c r="G1246" s="42" t="n"/>
      <c r="H1246" s="42" t="n"/>
      <c r="I1246" s="42" t="n"/>
      <c r="J1246" s="42" t="n"/>
      <c r="K1246" s="42" t="n"/>
      <c r="L1246" s="20" t="n"/>
      <c r="M1246" s="20" t="n"/>
      <c r="N1246" s="20" t="n"/>
      <c r="O1246" s="20" t="n"/>
      <c r="P1246" s="20" t="n"/>
      <c r="Q1246" s="20" t="n"/>
      <c r="R1246" s="20" t="n"/>
      <c r="S1246" s="20" t="n"/>
      <c r="T1246" s="20" t="n"/>
      <c r="U1246" s="20" t="n"/>
      <c r="V1246" s="20" t="n"/>
      <c r="W1246" s="20" t="n"/>
      <c r="X1246" s="20" t="n"/>
      <c r="Y1246" s="14" t="n"/>
      <c r="Z1246" s="14" t="n"/>
      <c r="AA1246" s="14" t="n"/>
      <c r="AB1246" s="14" t="n"/>
      <c r="AC1246" s="14" t="n"/>
      <c r="AD1246" s="14" t="n"/>
      <c r="AE1246" s="14" t="n"/>
      <c r="AF1246" s="14" t="n"/>
      <c r="AG1246" s="14" t="n"/>
      <c r="AH1246" s="14" t="n"/>
      <c r="AI1246" s="14" t="n"/>
      <c r="AJ1246" s="14" t="n"/>
      <c r="AK1246" s="14" t="n"/>
      <c r="AL1246" s="14" t="n"/>
      <c r="AM1246" s="14" t="n"/>
      <c r="AN1246" s="14" t="n"/>
      <c r="AO1246" s="14" t="n"/>
      <c r="AP1246" s="14" t="n"/>
      <c r="AQ1246" s="14" t="n"/>
      <c r="AR1246" s="14" t="n"/>
      <c r="AS1246" s="14" t="n"/>
      <c r="AT1246" s="14" t="n"/>
      <c r="AU1246" s="14" t="n"/>
      <c r="AV1246" s="14" t="n"/>
      <c r="AW1246" s="14" t="n"/>
      <c r="AX1246" s="14" t="n"/>
      <c r="AY1246" s="14" t="n"/>
      <c r="AZ1246" s="14" t="n"/>
      <c r="BA1246" s="14" t="n"/>
      <c r="BB1246" s="14" t="n"/>
      <c r="BC1246" s="14" t="n"/>
      <c r="BD1246" s="14" t="n"/>
      <c r="BE1246" s="14" t="n"/>
      <c r="BF1246" s="14" t="n"/>
      <c r="BG1246" s="14" t="n"/>
      <c r="BH1246" s="14" t="n"/>
      <c r="BI1246" s="14" t="n"/>
      <c r="BJ1246" s="2" t="n"/>
      <c r="BK1246" s="2" t="n"/>
      <c r="BL1246" s="2" t="n"/>
      <c r="BM1246" s="2" t="n"/>
      <c r="BN1246" s="2" t="n"/>
      <c r="BO1246" s="2" t="n"/>
      <c r="BP1246" s="143" t="n"/>
      <c r="BV1246" s="144" t="n"/>
      <c r="DU1246" s="144" t="n"/>
      <c r="DV1246" s="2" t="n"/>
      <c r="DW1246" s="2" t="n"/>
      <c r="DX1246" s="2" t="n"/>
      <c r="DY1246" s="2" t="n"/>
      <c r="DZ1246" s="2" t="n"/>
      <c r="EA1246" s="2" t="n"/>
      <c r="EB1246" s="2" t="n"/>
      <c r="EC1246" s="2" t="n"/>
    </row>
    <row r="1247" ht="6.75" customHeight="1" s="118">
      <c r="A1247" s="2" t="n"/>
      <c r="B1247" s="2" t="n"/>
      <c r="C1247" s="2" t="n"/>
      <c r="D1247" s="2" t="n"/>
      <c r="E1247" s="180" t="inlineStr">
        <is>
          <t>職　歴</t>
        </is>
      </c>
      <c r="K1247" s="144" t="n"/>
      <c r="L1247" s="54" t="inlineStr">
        <is>
          <t>平成</t>
        </is>
      </c>
      <c r="M1247" s="140" t="n"/>
      <c r="N1247" s="140" t="n"/>
      <c r="O1247" s="140" t="n"/>
      <c r="P1247" s="19" t="n"/>
      <c r="Q1247" s="19" t="n"/>
      <c r="R1247" s="19" t="n"/>
      <c r="S1247" s="19" t="n"/>
      <c r="T1247" s="19" t="n"/>
      <c r="U1247" s="19" t="n"/>
      <c r="V1247" s="19" t="n"/>
      <c r="W1247" s="19" t="n"/>
      <c r="X1247" s="37" t="n"/>
      <c r="Y1247" s="171">
        <f>計算!$AD$16</f>
        <v/>
      </c>
      <c r="BI1247" s="144" t="n"/>
      <c r="BJ1247" s="2" t="n"/>
      <c r="BK1247" s="2" t="n"/>
      <c r="BL1247" s="2" t="n"/>
      <c r="BM1247" s="2" t="n"/>
      <c r="BN1247" s="2" t="n"/>
      <c r="BO1247" s="2" t="n"/>
      <c r="BP1247" s="143" t="n"/>
      <c r="BV1247" s="144" t="n"/>
      <c r="DU1247" s="144" t="n"/>
      <c r="DV1247" s="2" t="n"/>
      <c r="DW1247" s="2" t="n"/>
      <c r="DX1247" s="2" t="n"/>
      <c r="DY1247" s="2" t="n"/>
      <c r="DZ1247" s="2" t="n"/>
      <c r="EA1247" s="2" t="n"/>
      <c r="EB1247" s="2" t="n"/>
      <c r="EC1247" s="2" t="n"/>
    </row>
    <row r="1248" ht="6.75" customHeight="1" s="118">
      <c r="A1248" s="2" t="n"/>
      <c r="B1248" s="2" t="n"/>
      <c r="C1248" s="2" t="n"/>
      <c r="D1248" s="2" t="n"/>
      <c r="E1248" s="143" t="n"/>
      <c r="K1248" s="144" t="n"/>
      <c r="L1248" s="143" t="n"/>
      <c r="P1248" s="19" t="n"/>
      <c r="Q1248" s="19" t="n"/>
      <c r="R1248" s="19" t="n"/>
      <c r="S1248" s="19" t="n"/>
      <c r="T1248" s="19" t="n"/>
      <c r="U1248" s="19" t="n"/>
      <c r="V1248" s="19" t="n"/>
      <c r="W1248" s="19" t="n"/>
      <c r="X1248" s="37" t="n"/>
      <c r="Y1248" s="143" t="n"/>
      <c r="BI1248" s="144" t="n"/>
      <c r="BJ1248" s="2" t="n"/>
      <c r="BK1248" s="2" t="n"/>
      <c r="BL1248" s="2" t="n"/>
      <c r="BM1248" s="2" t="n"/>
      <c r="BN1248" s="2" t="n"/>
      <c r="BO1248" s="2" t="n"/>
      <c r="BP1248" s="143" t="n"/>
      <c r="BV1248" s="144" t="n"/>
      <c r="DU1248" s="144" t="n"/>
      <c r="DV1248" s="2" t="n"/>
      <c r="DW1248" s="2" t="n"/>
      <c r="DX1248" s="2" t="n"/>
      <c r="DY1248" s="2" t="n"/>
      <c r="DZ1248" s="2" t="n"/>
      <c r="EA1248" s="2" t="n"/>
      <c r="EB1248" s="2" t="n"/>
      <c r="EC1248" s="2" t="n"/>
    </row>
    <row r="1249" ht="6.75" customHeight="1" s="118">
      <c r="A1249" s="2" t="n"/>
      <c r="B1249" s="2" t="n"/>
      <c r="C1249" s="2" t="n"/>
      <c r="D1249" s="2" t="n"/>
      <c r="E1249" s="143" t="n"/>
      <c r="K1249" s="144" t="n"/>
      <c r="L1249" s="143" t="n"/>
      <c r="P1249" s="179">
        <f>計算!$AB$16</f>
        <v/>
      </c>
      <c r="S1249" s="52" t="inlineStr">
        <is>
          <t>年</t>
        </is>
      </c>
      <c r="U1249" s="179">
        <f>計算!$AC$16</f>
        <v/>
      </c>
      <c r="W1249" s="53" t="inlineStr">
        <is>
          <t>月</t>
        </is>
      </c>
      <c r="X1249" s="144" t="n"/>
      <c r="Y1249" s="143" t="n"/>
      <c r="BI1249" s="144" t="n"/>
      <c r="BJ1249" s="2" t="n"/>
      <c r="BK1249" s="2" t="n"/>
      <c r="BL1249" s="2" t="n"/>
      <c r="BM1249" s="2" t="n"/>
      <c r="BN1249" s="2" t="n"/>
      <c r="BO1249" s="2" t="n"/>
      <c r="BP1249" s="143" t="n"/>
      <c r="BV1249" s="144" t="n"/>
      <c r="DU1249" s="144" t="n"/>
      <c r="DV1249" s="2" t="n"/>
      <c r="DW1249" s="2" t="n"/>
      <c r="DX1249" s="2" t="n"/>
      <c r="DY1249" s="2" t="n"/>
      <c r="DZ1249" s="2" t="n"/>
      <c r="EA1249" s="2" t="n"/>
      <c r="EB1249" s="2" t="n"/>
      <c r="EC1249" s="2" t="n"/>
    </row>
    <row r="1250" ht="6.75" customHeight="1" s="118">
      <c r="A1250" s="2" t="n"/>
      <c r="B1250" s="2" t="n"/>
      <c r="C1250" s="2" t="n"/>
      <c r="D1250" s="2" t="n"/>
      <c r="E1250" s="143" t="n"/>
      <c r="K1250" s="144" t="n"/>
      <c r="L1250" s="49" t="inlineStr">
        <is>
          <t>令和</t>
        </is>
      </c>
      <c r="X1250" s="144" t="n"/>
      <c r="Y1250" s="143" t="n"/>
      <c r="BI1250" s="144" t="n"/>
      <c r="BJ1250" s="2" t="n"/>
      <c r="BK1250" s="2" t="n"/>
      <c r="BL1250" s="2" t="n"/>
      <c r="BM1250" s="2" t="n"/>
      <c r="BN1250" s="2" t="n"/>
      <c r="BO1250" s="2" t="n"/>
      <c r="BP1250" s="143" t="n"/>
      <c r="BV1250" s="144" t="n"/>
      <c r="DU1250" s="144" t="n"/>
      <c r="DV1250" s="2" t="n"/>
      <c r="DW1250" s="2" t="n"/>
      <c r="DX1250" s="2" t="n"/>
      <c r="DY1250" s="2" t="n"/>
      <c r="DZ1250" s="2" t="n"/>
      <c r="EA1250" s="2" t="n"/>
      <c r="EB1250" s="2" t="n"/>
      <c r="EC1250" s="2" t="n"/>
    </row>
    <row r="1251" ht="6.75" customHeight="1" s="118">
      <c r="A1251" s="2" t="n"/>
      <c r="B1251" s="2" t="n"/>
      <c r="C1251" s="2" t="n"/>
      <c r="D1251" s="2" t="n"/>
      <c r="E1251" s="143" t="n"/>
      <c r="K1251" s="144" t="n"/>
      <c r="L1251" s="143" t="n"/>
      <c r="P1251" s="19" t="n"/>
      <c r="Q1251" s="19" t="n"/>
      <c r="R1251" s="19" t="n"/>
      <c r="S1251" s="19" t="n"/>
      <c r="T1251" s="19" t="n"/>
      <c r="U1251" s="19" t="n"/>
      <c r="V1251" s="19" t="n"/>
      <c r="W1251" s="19" t="n"/>
      <c r="X1251" s="37" t="n"/>
      <c r="Y1251" s="143" t="n"/>
      <c r="BI1251" s="144" t="n"/>
      <c r="BJ1251" s="2" t="n"/>
      <c r="BK1251" s="2" t="n"/>
      <c r="BL1251" s="2" t="n"/>
      <c r="BM1251" s="2" t="n"/>
      <c r="BN1251" s="2" t="n"/>
      <c r="BO1251" s="2" t="n"/>
      <c r="BP1251" s="143" t="n"/>
      <c r="BV1251" s="144" t="n"/>
      <c r="DU1251" s="144" t="n"/>
      <c r="DV1251" s="2" t="n"/>
      <c r="DW1251" s="2" t="n"/>
      <c r="DX1251" s="2" t="n"/>
      <c r="DY1251" s="2" t="n"/>
      <c r="DZ1251" s="2" t="n"/>
      <c r="EA1251" s="2" t="n"/>
      <c r="EB1251" s="2" t="n"/>
      <c r="EC1251" s="2" t="n"/>
    </row>
    <row r="1252" ht="5.25" customHeight="1" s="118">
      <c r="A1252" s="2" t="n"/>
      <c r="B1252" s="2" t="n"/>
      <c r="C1252" s="2" t="n"/>
      <c r="D1252" s="2" t="n"/>
      <c r="E1252" s="143" t="n"/>
      <c r="K1252" s="144" t="n"/>
      <c r="L1252" s="146" t="n"/>
      <c r="M1252" s="147" t="n"/>
      <c r="N1252" s="147" t="n"/>
      <c r="O1252" s="147" t="n"/>
      <c r="P1252" s="20" t="n"/>
      <c r="Q1252" s="20" t="n"/>
      <c r="R1252" s="20" t="n"/>
      <c r="S1252" s="20" t="n"/>
      <c r="T1252" s="20" t="n"/>
      <c r="U1252" s="20" t="n"/>
      <c r="V1252" s="20" t="n"/>
      <c r="W1252" s="20" t="n"/>
      <c r="X1252" s="39" t="n"/>
      <c r="Y1252" s="146" t="n"/>
      <c r="Z1252" s="147" t="n"/>
      <c r="AA1252" s="147" t="n"/>
      <c r="AB1252" s="147" t="n"/>
      <c r="AC1252" s="147" t="n"/>
      <c r="AD1252" s="147" t="n"/>
      <c r="AE1252" s="147" t="n"/>
      <c r="AF1252" s="147" t="n"/>
      <c r="AG1252" s="147" t="n"/>
      <c r="AH1252" s="147" t="n"/>
      <c r="AI1252" s="147" t="n"/>
      <c r="AJ1252" s="147" t="n"/>
      <c r="AK1252" s="147" t="n"/>
      <c r="AL1252" s="147" t="n"/>
      <c r="AM1252" s="147" t="n"/>
      <c r="AN1252" s="147" t="n"/>
      <c r="AO1252" s="147" t="n"/>
      <c r="AP1252" s="147" t="n"/>
      <c r="AQ1252" s="147" t="n"/>
      <c r="AR1252" s="147" t="n"/>
      <c r="AS1252" s="147" t="n"/>
      <c r="AT1252" s="147" t="n"/>
      <c r="AU1252" s="147" t="n"/>
      <c r="AV1252" s="147" t="n"/>
      <c r="AW1252" s="147" t="n"/>
      <c r="AX1252" s="147" t="n"/>
      <c r="AY1252" s="147" t="n"/>
      <c r="AZ1252" s="147" t="n"/>
      <c r="BA1252" s="147" t="n"/>
      <c r="BB1252" s="147" t="n"/>
      <c r="BC1252" s="147" t="n"/>
      <c r="BD1252" s="147" t="n"/>
      <c r="BE1252" s="147" t="n"/>
      <c r="BF1252" s="147" t="n"/>
      <c r="BG1252" s="147" t="n"/>
      <c r="BH1252" s="147" t="n"/>
      <c r="BI1252" s="148" t="n"/>
      <c r="BJ1252" s="2" t="n"/>
      <c r="BK1252" s="2" t="n"/>
      <c r="BL1252" s="2" t="n"/>
      <c r="BM1252" s="2" t="n"/>
      <c r="BN1252" s="2" t="n"/>
      <c r="BO1252" s="2" t="n"/>
      <c r="BP1252" s="143" t="n"/>
      <c r="BV1252" s="144" t="n"/>
      <c r="DU1252" s="144" t="n"/>
      <c r="DV1252" s="2" t="n"/>
      <c r="DW1252" s="2" t="n"/>
      <c r="DX1252" s="2" t="n"/>
      <c r="DY1252" s="2" t="n"/>
      <c r="DZ1252" s="2" t="n"/>
      <c r="EA1252" s="2" t="n"/>
      <c r="EB1252" s="2" t="n"/>
      <c r="EC1252" s="2" t="n"/>
    </row>
    <row r="1253" ht="6.75" customHeight="1" s="118">
      <c r="A1253" s="2" t="n"/>
      <c r="B1253" s="2" t="n"/>
      <c r="C1253" s="2" t="n"/>
      <c r="D1253" s="2" t="n"/>
      <c r="E1253" s="143" t="n"/>
      <c r="K1253" s="144" t="n"/>
      <c r="L1253" s="54" t="inlineStr">
        <is>
          <t>平成</t>
        </is>
      </c>
      <c r="M1253" s="140" t="n"/>
      <c r="N1253" s="140" t="n"/>
      <c r="O1253" s="140" t="n"/>
      <c r="P1253" s="18" t="n"/>
      <c r="Q1253" s="18" t="n"/>
      <c r="R1253" s="18" t="n"/>
      <c r="S1253" s="18" t="n"/>
      <c r="T1253" s="18" t="n"/>
      <c r="U1253" s="18" t="n"/>
      <c r="V1253" s="18" t="n"/>
      <c r="W1253" s="18" t="n"/>
      <c r="X1253" s="35" t="n"/>
      <c r="Y1253" s="171">
        <f>計算!$AG$16</f>
        <v/>
      </c>
      <c r="BI1253" s="144" t="n"/>
      <c r="BJ1253" s="2" t="n"/>
      <c r="BK1253" s="2" t="n"/>
      <c r="BL1253" s="2" t="n"/>
      <c r="BM1253" s="2" t="n"/>
      <c r="BN1253" s="2" t="n"/>
      <c r="BO1253" s="2" t="n"/>
      <c r="BP1253" s="143" t="n"/>
      <c r="BV1253" s="144" t="n"/>
      <c r="DU1253" s="144" t="n"/>
      <c r="DV1253" s="2" t="n"/>
      <c r="DW1253" s="2" t="n"/>
      <c r="DX1253" s="2" t="n"/>
      <c r="DY1253" s="2" t="n"/>
      <c r="DZ1253" s="2" t="n"/>
      <c r="EA1253" s="2" t="n"/>
      <c r="EB1253" s="2" t="n"/>
      <c r="EC1253" s="2" t="n"/>
    </row>
    <row r="1254" ht="6.75" customHeight="1" s="118">
      <c r="A1254" s="2" t="n"/>
      <c r="B1254" s="2" t="n"/>
      <c r="C1254" s="2" t="n"/>
      <c r="D1254" s="2" t="n"/>
      <c r="E1254" s="143" t="n"/>
      <c r="K1254" s="144" t="n"/>
      <c r="L1254" s="143" t="n"/>
      <c r="P1254" s="19" t="n"/>
      <c r="Q1254" s="19" t="n"/>
      <c r="R1254" s="19" t="n"/>
      <c r="S1254" s="19" t="n"/>
      <c r="T1254" s="19" t="n"/>
      <c r="U1254" s="19" t="n"/>
      <c r="V1254" s="19" t="n"/>
      <c r="W1254" s="19" t="n"/>
      <c r="X1254" s="37" t="n"/>
      <c r="Y1254" s="143" t="n"/>
      <c r="BI1254" s="144" t="n"/>
      <c r="BJ1254" s="2" t="n"/>
      <c r="BK1254" s="2" t="n"/>
      <c r="BL1254" s="2" t="n"/>
      <c r="BM1254" s="2" t="n"/>
      <c r="BN1254" s="2" t="n"/>
      <c r="BO1254" s="2" t="n"/>
      <c r="BP1254" s="143" t="n"/>
      <c r="BV1254" s="144" t="n"/>
      <c r="DU1254" s="144" t="n"/>
      <c r="DV1254" s="2" t="n"/>
      <c r="DW1254" s="2" t="n"/>
      <c r="DX1254" s="2" t="n"/>
      <c r="DY1254" s="2" t="n"/>
      <c r="DZ1254" s="2" t="n"/>
      <c r="EA1254" s="2" t="n"/>
      <c r="EB1254" s="2" t="n"/>
      <c r="EC1254" s="2" t="n"/>
    </row>
    <row r="1255" ht="6.75" customHeight="1" s="118">
      <c r="A1255" s="2" t="n"/>
      <c r="B1255" s="2" t="n"/>
      <c r="C1255" s="2" t="n"/>
      <c r="D1255" s="2" t="n"/>
      <c r="E1255" s="143" t="n"/>
      <c r="K1255" s="144" t="n"/>
      <c r="L1255" s="143" t="n"/>
      <c r="P1255" s="179">
        <f>計算!$AE$16</f>
        <v/>
      </c>
      <c r="S1255" s="52" t="inlineStr">
        <is>
          <t>年</t>
        </is>
      </c>
      <c r="U1255" s="179">
        <f>計算!$AF$16</f>
        <v/>
      </c>
      <c r="W1255" s="53" t="inlineStr">
        <is>
          <t>月</t>
        </is>
      </c>
      <c r="X1255" s="144" t="n"/>
      <c r="Y1255" s="143" t="n"/>
      <c r="BI1255" s="144" t="n"/>
      <c r="BJ1255" s="2" t="n"/>
      <c r="BK1255" s="2" t="n"/>
      <c r="BL1255" s="2" t="n"/>
      <c r="BM1255" s="2" t="n"/>
      <c r="BN1255" s="2" t="n"/>
      <c r="BO1255" s="2" t="n"/>
      <c r="BP1255" s="143" t="n"/>
      <c r="BV1255" s="144" t="n"/>
      <c r="DU1255" s="144" t="n"/>
      <c r="DV1255" s="2" t="n"/>
      <c r="DW1255" s="2" t="n"/>
      <c r="DX1255" s="2" t="n"/>
      <c r="DY1255" s="2" t="n"/>
      <c r="DZ1255" s="2" t="n"/>
      <c r="EA1255" s="2" t="n"/>
      <c r="EB1255" s="2" t="n"/>
      <c r="EC1255" s="2" t="n"/>
    </row>
    <row r="1256" ht="6.75" customHeight="1" s="118">
      <c r="A1256" s="2" t="n"/>
      <c r="B1256" s="2" t="n"/>
      <c r="C1256" s="2" t="n"/>
      <c r="D1256" s="2" t="n"/>
      <c r="E1256" s="143" t="n"/>
      <c r="K1256" s="144" t="n"/>
      <c r="L1256" s="49" t="inlineStr">
        <is>
          <t>令和</t>
        </is>
      </c>
      <c r="X1256" s="144" t="n"/>
      <c r="Y1256" s="143" t="n"/>
      <c r="BI1256" s="144" t="n"/>
      <c r="BJ1256" s="2" t="n"/>
      <c r="BK1256" s="2" t="n"/>
      <c r="BL1256" s="2" t="n"/>
      <c r="BM1256" s="2" t="n"/>
      <c r="BN1256" s="2" t="n"/>
      <c r="BO1256" s="2" t="n"/>
      <c r="BP1256" s="143" t="n"/>
      <c r="BV1256" s="144" t="n"/>
      <c r="DU1256" s="144" t="n"/>
      <c r="DV1256" s="2" t="n"/>
      <c r="DW1256" s="2" t="n"/>
      <c r="DX1256" s="2" t="n"/>
      <c r="DY1256" s="2" t="n"/>
      <c r="DZ1256" s="2" t="n"/>
      <c r="EA1256" s="2" t="n"/>
      <c r="EB1256" s="2" t="n"/>
      <c r="EC1256" s="2" t="n"/>
    </row>
    <row r="1257" ht="6.75" customHeight="1" s="118">
      <c r="A1257" s="2" t="n"/>
      <c r="B1257" s="2" t="n"/>
      <c r="C1257" s="2" t="n"/>
      <c r="D1257" s="2" t="n"/>
      <c r="E1257" s="143" t="n"/>
      <c r="K1257" s="144" t="n"/>
      <c r="L1257" s="143" t="n"/>
      <c r="P1257" s="19" t="n"/>
      <c r="Q1257" s="19" t="n"/>
      <c r="R1257" s="19" t="n"/>
      <c r="S1257" s="19" t="n"/>
      <c r="T1257" s="19" t="n"/>
      <c r="U1257" s="19" t="n"/>
      <c r="V1257" s="19" t="n"/>
      <c r="W1257" s="19" t="n"/>
      <c r="X1257" s="37" t="n"/>
      <c r="Y1257" s="143" t="n"/>
      <c r="BI1257" s="144" t="n"/>
      <c r="BJ1257" s="2" t="n"/>
      <c r="BK1257" s="2" t="n"/>
      <c r="BL1257" s="2" t="n"/>
      <c r="BM1257" s="2" t="n"/>
      <c r="BN1257" s="2" t="n"/>
      <c r="BO1257" s="2" t="n"/>
      <c r="BP1257" s="143" t="n"/>
      <c r="BU1257" s="43" t="n"/>
      <c r="BV1257" s="44" t="n"/>
      <c r="DU1257" s="144" t="n"/>
      <c r="DV1257" s="2" t="n"/>
      <c r="DW1257" s="2" t="n"/>
      <c r="DX1257" s="2" t="n"/>
      <c r="DY1257" s="2" t="n"/>
      <c r="DZ1257" s="2" t="n"/>
      <c r="EA1257" s="2" t="n"/>
      <c r="EB1257" s="2" t="n"/>
      <c r="EC1257" s="2" t="n"/>
    </row>
    <row r="1258" ht="4.5" customHeight="1" s="118">
      <c r="A1258" s="2" t="n"/>
      <c r="B1258" s="2" t="n"/>
      <c r="C1258" s="2" t="n"/>
      <c r="D1258" s="2" t="n"/>
      <c r="E1258" s="143" t="n"/>
      <c r="K1258" s="144" t="n"/>
      <c r="L1258" s="146" t="n"/>
      <c r="M1258" s="147" t="n"/>
      <c r="N1258" s="147" t="n"/>
      <c r="O1258" s="147" t="n"/>
      <c r="P1258" s="20" t="n"/>
      <c r="Q1258" s="20" t="n"/>
      <c r="R1258" s="20" t="n"/>
      <c r="S1258" s="20" t="n"/>
      <c r="T1258" s="20" t="n"/>
      <c r="U1258" s="20" t="n"/>
      <c r="V1258" s="20" t="n"/>
      <c r="W1258" s="20" t="n"/>
      <c r="X1258" s="39" t="n"/>
      <c r="Y1258" s="146" t="n"/>
      <c r="Z1258" s="147" t="n"/>
      <c r="AA1258" s="147" t="n"/>
      <c r="AB1258" s="147" t="n"/>
      <c r="AC1258" s="147" t="n"/>
      <c r="AD1258" s="147" t="n"/>
      <c r="AE1258" s="147" t="n"/>
      <c r="AF1258" s="147" t="n"/>
      <c r="AG1258" s="147" t="n"/>
      <c r="AH1258" s="147" t="n"/>
      <c r="AI1258" s="147" t="n"/>
      <c r="AJ1258" s="147" t="n"/>
      <c r="AK1258" s="147" t="n"/>
      <c r="AL1258" s="147" t="n"/>
      <c r="AM1258" s="147" t="n"/>
      <c r="AN1258" s="147" t="n"/>
      <c r="AO1258" s="147" t="n"/>
      <c r="AP1258" s="147" t="n"/>
      <c r="AQ1258" s="147" t="n"/>
      <c r="AR1258" s="147" t="n"/>
      <c r="AS1258" s="147" t="n"/>
      <c r="AT1258" s="147" t="n"/>
      <c r="AU1258" s="147" t="n"/>
      <c r="AV1258" s="147" t="n"/>
      <c r="AW1258" s="147" t="n"/>
      <c r="AX1258" s="147" t="n"/>
      <c r="AY1258" s="147" t="n"/>
      <c r="AZ1258" s="147" t="n"/>
      <c r="BA1258" s="147" t="n"/>
      <c r="BB1258" s="147" t="n"/>
      <c r="BC1258" s="147" t="n"/>
      <c r="BD1258" s="147" t="n"/>
      <c r="BE1258" s="147" t="n"/>
      <c r="BF1258" s="147" t="n"/>
      <c r="BG1258" s="147" t="n"/>
      <c r="BH1258" s="147" t="n"/>
      <c r="BI1258" s="148" t="n"/>
      <c r="BJ1258" s="2" t="n"/>
      <c r="BK1258" s="2" t="n"/>
      <c r="BL1258" s="2" t="n"/>
      <c r="BM1258" s="2" t="n"/>
      <c r="BN1258" s="2" t="n"/>
      <c r="BO1258" s="2" t="n"/>
      <c r="BP1258" s="146" t="n"/>
      <c r="BQ1258" s="147" t="n"/>
      <c r="BR1258" s="147" t="n"/>
      <c r="BS1258" s="147" t="n"/>
      <c r="BT1258" s="147" t="n"/>
      <c r="BU1258" s="42" t="n"/>
      <c r="BV1258" s="45" t="n"/>
      <c r="BW1258" s="147" t="n"/>
      <c r="BX1258" s="147" t="n"/>
      <c r="BY1258" s="147" t="n"/>
      <c r="BZ1258" s="147" t="n"/>
      <c r="CA1258" s="147" t="n"/>
      <c r="CB1258" s="147" t="n"/>
      <c r="CC1258" s="147" t="n"/>
      <c r="CD1258" s="147" t="n"/>
      <c r="CE1258" s="147" t="n"/>
      <c r="CF1258" s="147" t="n"/>
      <c r="CG1258" s="147" t="n"/>
      <c r="CH1258" s="147" t="n"/>
      <c r="CI1258" s="147" t="n"/>
      <c r="CJ1258" s="147" t="n"/>
      <c r="CK1258" s="147" t="n"/>
      <c r="CL1258" s="147" t="n"/>
      <c r="CM1258" s="147" t="n"/>
      <c r="CN1258" s="147" t="n"/>
      <c r="CO1258" s="147" t="n"/>
      <c r="CP1258" s="147" t="n"/>
      <c r="CQ1258" s="147" t="n"/>
      <c r="CR1258" s="147" t="n"/>
      <c r="CS1258" s="147" t="n"/>
      <c r="CT1258" s="147" t="n"/>
      <c r="CU1258" s="147" t="n"/>
      <c r="CV1258" s="147" t="n"/>
      <c r="CW1258" s="147" t="n"/>
      <c r="CX1258" s="147" t="n"/>
      <c r="CY1258" s="147" t="n"/>
      <c r="CZ1258" s="147" t="n"/>
      <c r="DA1258" s="147" t="n"/>
      <c r="DB1258" s="147" t="n"/>
      <c r="DC1258" s="147" t="n"/>
      <c r="DD1258" s="147" t="n"/>
      <c r="DE1258" s="147" t="n"/>
      <c r="DF1258" s="147" t="n"/>
      <c r="DG1258" s="147" t="n"/>
      <c r="DH1258" s="147" t="n"/>
      <c r="DI1258" s="147" t="n"/>
      <c r="DJ1258" s="147" t="n"/>
      <c r="DK1258" s="147" t="n"/>
      <c r="DL1258" s="147" t="n"/>
      <c r="DM1258" s="147" t="n"/>
      <c r="DN1258" s="147" t="n"/>
      <c r="DO1258" s="147" t="n"/>
      <c r="DP1258" s="147" t="n"/>
      <c r="DQ1258" s="147" t="n"/>
      <c r="DR1258" s="147" t="n"/>
      <c r="DS1258" s="147" t="n"/>
      <c r="DT1258" s="147" t="n"/>
      <c r="DU1258" s="148" t="n"/>
      <c r="DV1258" s="2" t="n"/>
      <c r="DW1258" s="2" t="n"/>
      <c r="DX1258" s="2" t="n"/>
      <c r="DY1258" s="2" t="n"/>
      <c r="DZ1258" s="2" t="n"/>
      <c r="EA1258" s="2" t="n"/>
      <c r="EB1258" s="2" t="n"/>
      <c r="EC1258" s="2" t="n"/>
    </row>
    <row r="1259" ht="6.75" customHeight="1" s="118">
      <c r="A1259" s="2" t="n"/>
      <c r="B1259" s="2" t="n"/>
      <c r="C1259" s="2" t="n"/>
      <c r="D1259" s="2" t="n"/>
      <c r="E1259" s="143" t="n"/>
      <c r="K1259" s="144" t="n"/>
      <c r="L1259" s="54" t="inlineStr">
        <is>
          <t>平成</t>
        </is>
      </c>
      <c r="M1259" s="140" t="n"/>
      <c r="N1259" s="140" t="n"/>
      <c r="O1259" s="140" t="n"/>
      <c r="P1259" s="18" t="n"/>
      <c r="Q1259" s="18" t="n"/>
      <c r="R1259" s="18" t="n"/>
      <c r="S1259" s="18" t="n"/>
      <c r="T1259" s="18" t="n"/>
      <c r="U1259" s="18" t="n"/>
      <c r="V1259" s="18" t="n"/>
      <c r="W1259" s="18" t="n"/>
      <c r="X1259" s="35" t="n"/>
      <c r="Y1259" s="7" t="n"/>
      <c r="Z1259" s="2" t="n"/>
      <c r="AA1259" s="2" t="n"/>
      <c r="AB1259" s="2" t="n"/>
      <c r="AC1259" s="2" t="n"/>
      <c r="AD1259" s="2" t="n"/>
      <c r="AE1259" s="2" t="n"/>
      <c r="AF1259" s="2" t="n"/>
      <c r="AG1259" s="2" t="n"/>
      <c r="AH1259" s="2" t="n"/>
      <c r="AI1259" s="2" t="n"/>
      <c r="AJ1259" s="2" t="n"/>
      <c r="AK1259" s="2" t="n"/>
      <c r="AL1259" s="2" t="n"/>
      <c r="AM1259" s="2" t="n"/>
      <c r="AN1259" s="2" t="n"/>
      <c r="AO1259" s="2" t="n"/>
      <c r="AP1259" s="2" t="n"/>
      <c r="AQ1259" s="2" t="n"/>
      <c r="AR1259" s="2" t="n"/>
      <c r="AS1259" s="2" t="n"/>
      <c r="AT1259" s="2" t="n"/>
      <c r="AU1259" s="2" t="n"/>
      <c r="AV1259" s="2" t="n"/>
      <c r="AW1259" s="2" t="n"/>
      <c r="AX1259" s="2" t="n"/>
      <c r="AY1259" s="2" t="n"/>
      <c r="AZ1259" s="2" t="n"/>
      <c r="BA1259" s="2" t="n"/>
      <c r="BB1259" s="2" t="n"/>
      <c r="BC1259" s="2" t="n"/>
      <c r="BD1259" s="2" t="n"/>
      <c r="BE1259" s="2" t="n"/>
      <c r="BF1259" s="2" t="n"/>
      <c r="BG1259" s="2" t="n"/>
      <c r="BH1259" s="2" t="n"/>
      <c r="BI1259" s="6" t="n"/>
      <c r="BJ1259" s="2" t="n"/>
      <c r="BK1259" s="2" t="n"/>
      <c r="BL1259" s="2" t="n"/>
      <c r="BM1259" s="2" t="n"/>
      <c r="BN1259" s="2" t="n"/>
      <c r="BO1259" s="2" t="n"/>
      <c r="BP1259" s="139" t="inlineStr">
        <is>
          <t>備　考</t>
        </is>
      </c>
      <c r="BQ1259" s="140" t="n"/>
      <c r="BR1259" s="140" t="n"/>
      <c r="BS1259" s="140" t="n"/>
      <c r="BT1259" s="140" t="n"/>
      <c r="BU1259" s="140" t="n"/>
      <c r="BV1259" s="141" t="n"/>
      <c r="BW1259" s="176">
        <f>計算!$AA$16</f>
        <v/>
      </c>
      <c r="BX1259" s="140" t="n"/>
      <c r="BY1259" s="140" t="n"/>
      <c r="BZ1259" s="140" t="n"/>
      <c r="CA1259" s="140" t="n"/>
      <c r="CB1259" s="140" t="n"/>
      <c r="CC1259" s="140" t="n"/>
      <c r="CD1259" s="140" t="n"/>
      <c r="CE1259" s="140" t="n"/>
      <c r="CF1259" s="140" t="n"/>
      <c r="CG1259" s="140" t="n"/>
      <c r="CH1259" s="140" t="n"/>
      <c r="CI1259" s="140" t="n"/>
      <c r="CJ1259" s="140" t="n"/>
      <c r="CK1259" s="140" t="n"/>
      <c r="CL1259" s="140" t="n"/>
      <c r="CM1259" s="140" t="n"/>
      <c r="CN1259" s="140" t="n"/>
      <c r="CO1259" s="140" t="n"/>
      <c r="CP1259" s="140" t="n"/>
      <c r="CQ1259" s="140" t="n"/>
      <c r="CR1259" s="140" t="n"/>
      <c r="CS1259" s="140" t="n"/>
      <c r="CT1259" s="140" t="n"/>
      <c r="CU1259" s="140" t="n"/>
      <c r="CV1259" s="140" t="n"/>
      <c r="CW1259" s="140" t="n"/>
      <c r="CX1259" s="140" t="n"/>
      <c r="CY1259" s="140" t="n"/>
      <c r="CZ1259" s="140" t="n"/>
      <c r="DA1259" s="140" t="n"/>
      <c r="DB1259" s="140" t="n"/>
      <c r="DC1259" s="140" t="n"/>
      <c r="DD1259" s="140" t="n"/>
      <c r="DE1259" s="140" t="n"/>
      <c r="DF1259" s="140" t="n"/>
      <c r="DG1259" s="140" t="n"/>
      <c r="DH1259" s="140" t="n"/>
      <c r="DI1259" s="140" t="n"/>
      <c r="DJ1259" s="140" t="n"/>
      <c r="DK1259" s="140" t="n"/>
      <c r="DL1259" s="140" t="n"/>
      <c r="DM1259" s="140" t="n"/>
      <c r="DN1259" s="140" t="n"/>
      <c r="DO1259" s="140" t="n"/>
      <c r="DP1259" s="140" t="n"/>
      <c r="DQ1259" s="140" t="n"/>
      <c r="DR1259" s="140" t="n"/>
      <c r="DS1259" s="140" t="n"/>
      <c r="DT1259" s="140" t="n"/>
      <c r="DU1259" s="141" t="n"/>
      <c r="DV1259" s="2" t="n"/>
      <c r="DW1259" s="2" t="n"/>
      <c r="DX1259" s="2" t="n"/>
      <c r="DY1259" s="2" t="n"/>
      <c r="DZ1259" s="2" t="n"/>
      <c r="EA1259" s="2" t="n"/>
      <c r="EB1259" s="2" t="n"/>
      <c r="EC1259" s="2" t="n"/>
    </row>
    <row r="1260" ht="6.75" customHeight="1" s="118">
      <c r="A1260" s="2" t="n"/>
      <c r="B1260" s="2" t="n"/>
      <c r="C1260" s="2" t="n"/>
      <c r="D1260" s="2" t="n"/>
      <c r="E1260" s="143" t="n"/>
      <c r="K1260" s="144" t="n"/>
      <c r="L1260" s="143" t="n"/>
      <c r="P1260" s="19" t="n"/>
      <c r="Q1260" s="19" t="n"/>
      <c r="R1260" s="19" t="n"/>
      <c r="S1260" s="19" t="n"/>
      <c r="T1260" s="19" t="n"/>
      <c r="U1260" s="19" t="n"/>
      <c r="V1260" s="19" t="n"/>
      <c r="W1260" s="19" t="n"/>
      <c r="X1260" s="37" t="n"/>
      <c r="Y1260" s="7" t="n"/>
      <c r="Z1260" s="2" t="n"/>
      <c r="AA1260" s="2" t="n"/>
      <c r="AB1260" s="2" t="n"/>
      <c r="AC1260" s="2" t="n"/>
      <c r="AD1260" s="2" t="n"/>
      <c r="AE1260" s="2" t="n"/>
      <c r="AF1260" s="2" t="n"/>
      <c r="AG1260" s="2" t="n"/>
      <c r="AH1260" s="2" t="n"/>
      <c r="AI1260" s="2" t="n"/>
      <c r="AJ1260" s="2" t="n"/>
      <c r="AK1260" s="2" t="n"/>
      <c r="AL1260" s="2" t="n"/>
      <c r="AM1260" s="2" t="n"/>
      <c r="AN1260" s="2" t="n"/>
      <c r="AO1260" s="2" t="n"/>
      <c r="AP1260" s="2" t="n"/>
      <c r="AQ1260" s="2" t="n"/>
      <c r="AR1260" s="2" t="n"/>
      <c r="AS1260" s="2" t="n"/>
      <c r="AT1260" s="2" t="n"/>
      <c r="AU1260" s="2" t="n"/>
      <c r="AV1260" s="2" t="n"/>
      <c r="AW1260" s="2" t="n"/>
      <c r="AX1260" s="2" t="n"/>
      <c r="AY1260" s="2" t="n"/>
      <c r="AZ1260" s="2" t="n"/>
      <c r="BA1260" s="2" t="n"/>
      <c r="BB1260" s="2" t="n"/>
      <c r="BC1260" s="2" t="n"/>
      <c r="BD1260" s="2" t="n"/>
      <c r="BE1260" s="2" t="n"/>
      <c r="BF1260" s="2" t="n"/>
      <c r="BG1260" s="2" t="n"/>
      <c r="BH1260" s="2" t="n"/>
      <c r="BI1260" s="8" t="n"/>
      <c r="BJ1260" s="2" t="n"/>
      <c r="BK1260" s="2" t="n"/>
      <c r="BL1260" s="2" t="n"/>
      <c r="BM1260" s="2" t="n"/>
      <c r="BN1260" s="2" t="n"/>
      <c r="BO1260" s="2" t="n"/>
      <c r="BP1260" s="143" t="n"/>
      <c r="BV1260" s="144" t="n"/>
      <c r="DU1260" s="144" t="n"/>
      <c r="DV1260" s="2" t="n"/>
      <c r="DW1260" s="2" t="n"/>
      <c r="DX1260" s="2" t="n"/>
      <c r="DY1260" s="2" t="n"/>
      <c r="DZ1260" s="2" t="n"/>
      <c r="EA1260" s="2" t="n"/>
      <c r="EB1260" s="2" t="n"/>
      <c r="EC1260" s="2" t="n"/>
    </row>
    <row r="1261" ht="6.75" customHeight="1" s="118">
      <c r="A1261" s="2" t="n"/>
      <c r="B1261" s="2" t="n"/>
      <c r="C1261" s="2" t="n"/>
      <c r="D1261" s="2" t="n"/>
      <c r="E1261" s="143" t="n"/>
      <c r="K1261" s="144" t="n"/>
      <c r="L1261" s="143" t="n"/>
      <c r="P1261" s="19" t="n"/>
      <c r="Q1261" s="19" t="n"/>
      <c r="R1261" s="19" t="n"/>
      <c r="S1261" s="52" t="inlineStr">
        <is>
          <t>年</t>
        </is>
      </c>
      <c r="U1261" s="11" t="n"/>
      <c r="V1261" s="11" t="n"/>
      <c r="W1261" s="53" t="inlineStr">
        <is>
          <t>月</t>
        </is>
      </c>
      <c r="X1261" s="144" t="n"/>
      <c r="Y1261" s="7" t="n"/>
      <c r="Z1261" s="2" t="n"/>
      <c r="AA1261" s="2" t="n"/>
      <c r="AB1261" s="2" t="n"/>
      <c r="AC1261" s="2" t="n"/>
      <c r="AD1261" s="2" t="n"/>
      <c r="AE1261" s="2" t="n"/>
      <c r="AF1261" s="2" t="n"/>
      <c r="AG1261" s="2" t="n"/>
      <c r="AH1261" s="2" t="n"/>
      <c r="AI1261" s="2" t="n"/>
      <c r="AJ1261" s="2" t="n"/>
      <c r="AK1261" s="2" t="n"/>
      <c r="AL1261" s="2" t="n"/>
      <c r="AM1261" s="2" t="n"/>
      <c r="AN1261" s="2" t="n"/>
      <c r="AO1261" s="2" t="n"/>
      <c r="AP1261" s="2" t="n"/>
      <c r="AQ1261" s="2" t="n"/>
      <c r="AR1261" s="2" t="n"/>
      <c r="AS1261" s="2" t="n"/>
      <c r="AT1261" s="2" t="n"/>
      <c r="AU1261" s="2" t="n"/>
      <c r="AV1261" s="2" t="n"/>
      <c r="AW1261" s="2" t="n"/>
      <c r="AX1261" s="2" t="n"/>
      <c r="AY1261" s="2" t="n"/>
      <c r="AZ1261" s="2" t="n"/>
      <c r="BA1261" s="2" t="n"/>
      <c r="BB1261" s="2" t="n"/>
      <c r="BC1261" s="2" t="n"/>
      <c r="BD1261" s="2" t="n"/>
      <c r="BE1261" s="2" t="n"/>
      <c r="BF1261" s="2" t="n"/>
      <c r="BG1261" s="2" t="n"/>
      <c r="BH1261" s="2" t="n"/>
      <c r="BI1261" s="8" t="n"/>
      <c r="BJ1261" s="2" t="n"/>
      <c r="BK1261" s="2" t="n"/>
      <c r="BL1261" s="2" t="n"/>
      <c r="BM1261" s="2" t="n"/>
      <c r="BN1261" s="2" t="n"/>
      <c r="BO1261" s="2" t="n"/>
      <c r="BP1261" s="143" t="n"/>
      <c r="BV1261" s="144" t="n"/>
      <c r="DU1261" s="144" t="n"/>
      <c r="DV1261" s="2" t="n"/>
      <c r="DW1261" s="2" t="n"/>
      <c r="DX1261" s="2" t="n"/>
      <c r="DY1261" s="2" t="n"/>
      <c r="DZ1261" s="2" t="n"/>
      <c r="EA1261" s="2" t="n"/>
      <c r="EB1261" s="2" t="n"/>
      <c r="EC1261" s="2" t="n"/>
    </row>
    <row r="1262" ht="6.75" customHeight="1" s="118">
      <c r="A1262" s="2" t="n"/>
      <c r="B1262" s="2" t="n"/>
      <c r="C1262" s="2" t="n"/>
      <c r="D1262" s="2" t="n"/>
      <c r="E1262" s="143" t="n"/>
      <c r="K1262" s="144" t="n"/>
      <c r="L1262" s="49" t="inlineStr">
        <is>
          <t>令和</t>
        </is>
      </c>
      <c r="P1262" s="19" t="n"/>
      <c r="Q1262" s="19" t="n"/>
      <c r="R1262" s="19" t="n"/>
      <c r="U1262" s="11" t="n"/>
      <c r="V1262" s="11" t="n"/>
      <c r="X1262" s="144" t="n"/>
      <c r="Y1262" s="7" t="n"/>
      <c r="Z1262" s="2" t="n"/>
      <c r="AA1262" s="2" t="n"/>
      <c r="AB1262" s="2" t="n"/>
      <c r="AC1262" s="2" t="n"/>
      <c r="AD1262" s="2" t="n"/>
      <c r="AE1262" s="2" t="n"/>
      <c r="AF1262" s="2" t="n"/>
      <c r="AG1262" s="2" t="n"/>
      <c r="AH1262" s="2" t="n"/>
      <c r="AI1262" s="2" t="n"/>
      <c r="AJ1262" s="2" t="n"/>
      <c r="AK1262" s="2" t="n"/>
      <c r="AL1262" s="2" t="n"/>
      <c r="AM1262" s="2" t="n"/>
      <c r="AN1262" s="2" t="n"/>
      <c r="AO1262" s="2" t="n"/>
      <c r="AP1262" s="2" t="n"/>
      <c r="AQ1262" s="2" t="n"/>
      <c r="AR1262" s="2" t="n"/>
      <c r="AS1262" s="2" t="n"/>
      <c r="AT1262" s="2" t="n"/>
      <c r="AU1262" s="2" t="n"/>
      <c r="AV1262" s="2" t="n"/>
      <c r="AW1262" s="2" t="n"/>
      <c r="AX1262" s="2" t="n"/>
      <c r="AY1262" s="2" t="n"/>
      <c r="AZ1262" s="2" t="n"/>
      <c r="BA1262" s="2" t="n"/>
      <c r="BB1262" s="2" t="n"/>
      <c r="BC1262" s="2" t="n"/>
      <c r="BD1262" s="2" t="n"/>
      <c r="BE1262" s="2" t="n"/>
      <c r="BF1262" s="2" t="n"/>
      <c r="BG1262" s="2" t="n"/>
      <c r="BH1262" s="2" t="n"/>
      <c r="BI1262" s="8" t="n"/>
      <c r="BJ1262" s="2" t="n"/>
      <c r="BK1262" s="2" t="n"/>
      <c r="BL1262" s="2" t="n"/>
      <c r="BM1262" s="2" t="n"/>
      <c r="BN1262" s="2" t="n"/>
      <c r="BO1262" s="2" t="n"/>
      <c r="BP1262" s="143" t="n"/>
      <c r="BV1262" s="144" t="n"/>
      <c r="DU1262" s="144" t="n"/>
      <c r="DV1262" s="2" t="n"/>
      <c r="DW1262" s="2" t="n"/>
      <c r="DX1262" s="2" t="n"/>
      <c r="DY1262" s="2" t="n"/>
      <c r="DZ1262" s="2" t="n"/>
      <c r="EA1262" s="2" t="n"/>
      <c r="EB1262" s="2" t="n"/>
      <c r="EC1262" s="2" t="n"/>
    </row>
    <row r="1263" ht="6.75" customHeight="1" s="118">
      <c r="A1263" s="2" t="n"/>
      <c r="B1263" s="2" t="n"/>
      <c r="C1263" s="2" t="n"/>
      <c r="D1263" s="2" t="n"/>
      <c r="E1263" s="143" t="n"/>
      <c r="K1263" s="144" t="n"/>
      <c r="L1263" s="143" t="n"/>
      <c r="P1263" s="19" t="n"/>
      <c r="Q1263" s="19" t="n"/>
      <c r="R1263" s="19" t="n"/>
      <c r="S1263" s="19" t="n"/>
      <c r="T1263" s="19" t="n"/>
      <c r="U1263" s="19" t="n"/>
      <c r="V1263" s="19" t="n"/>
      <c r="W1263" s="19" t="n"/>
      <c r="X1263" s="37" t="n"/>
      <c r="Y1263" s="7" t="n"/>
      <c r="Z1263" s="2" t="n"/>
      <c r="AA1263" s="2" t="n"/>
      <c r="AB1263" s="2" t="n"/>
      <c r="AC1263" s="2" t="n"/>
      <c r="AD1263" s="2" t="n"/>
      <c r="AE1263" s="2" t="n"/>
      <c r="AF1263" s="2" t="n"/>
      <c r="AG1263" s="2" t="n"/>
      <c r="AH1263" s="2" t="n"/>
      <c r="AI1263" s="2" t="n"/>
      <c r="AJ1263" s="2" t="n"/>
      <c r="AK1263" s="2" t="n"/>
      <c r="AL1263" s="2" t="n"/>
      <c r="AM1263" s="2" t="n"/>
      <c r="AN1263" s="2" t="n"/>
      <c r="AO1263" s="2" t="n"/>
      <c r="AP1263" s="2" t="n"/>
      <c r="AQ1263" s="2" t="n"/>
      <c r="AR1263" s="2" t="n"/>
      <c r="AS1263" s="2" t="n"/>
      <c r="AT1263" s="2" t="n"/>
      <c r="AU1263" s="2" t="n"/>
      <c r="AV1263" s="2" t="n"/>
      <c r="AW1263" s="2" t="n"/>
      <c r="AX1263" s="2" t="n"/>
      <c r="AY1263" s="2" t="n"/>
      <c r="AZ1263" s="2" t="n"/>
      <c r="BA1263" s="2" t="n"/>
      <c r="BB1263" s="2" t="n"/>
      <c r="BC1263" s="2" t="n"/>
      <c r="BD1263" s="2" t="n"/>
      <c r="BE1263" s="2" t="n"/>
      <c r="BF1263" s="2" t="n"/>
      <c r="BG1263" s="2" t="n"/>
      <c r="BH1263" s="2" t="n"/>
      <c r="BI1263" s="8" t="n"/>
      <c r="BJ1263" s="2" t="n"/>
      <c r="BK1263" s="2" t="n"/>
      <c r="BL1263" s="2" t="n"/>
      <c r="BM1263" s="2" t="n"/>
      <c r="BN1263" s="2" t="n"/>
      <c r="BO1263" s="2" t="n"/>
      <c r="BP1263" s="143" t="n"/>
      <c r="BV1263" s="144" t="n"/>
      <c r="DU1263" s="144" t="n"/>
      <c r="DV1263" s="2" t="n"/>
      <c r="DW1263" s="2" t="n"/>
      <c r="DX1263" s="2" t="n"/>
      <c r="DY1263" s="2" t="n"/>
      <c r="DZ1263" s="2" t="n"/>
      <c r="EA1263" s="2" t="n"/>
      <c r="EB1263" s="2" t="n"/>
      <c r="EC1263" s="2" t="n"/>
    </row>
    <row r="1264" ht="3.75" customHeight="1" s="118">
      <c r="A1264" s="2" t="n"/>
      <c r="B1264" s="2" t="n"/>
      <c r="C1264" s="2" t="n"/>
      <c r="D1264" s="2" t="n"/>
      <c r="E1264" s="143" t="n"/>
      <c r="K1264" s="144" t="n"/>
      <c r="L1264" s="146" t="n"/>
      <c r="M1264" s="147" t="n"/>
      <c r="N1264" s="147" t="n"/>
      <c r="O1264" s="147" t="n"/>
      <c r="P1264" s="20" t="n"/>
      <c r="Q1264" s="20" t="n"/>
      <c r="R1264" s="20" t="n"/>
      <c r="S1264" s="20" t="n"/>
      <c r="T1264" s="20" t="n"/>
      <c r="U1264" s="20" t="n"/>
      <c r="V1264" s="20" t="n"/>
      <c r="W1264" s="20" t="n"/>
      <c r="X1264" s="39" t="n"/>
      <c r="Y1264" s="16" t="n"/>
      <c r="Z1264" s="14" t="n"/>
      <c r="AA1264" s="14" t="n"/>
      <c r="AB1264" s="14" t="n"/>
      <c r="AC1264" s="14" t="n"/>
      <c r="AD1264" s="14" t="n"/>
      <c r="AE1264" s="14" t="n"/>
      <c r="AF1264" s="14" t="n"/>
      <c r="AG1264" s="14" t="n"/>
      <c r="AH1264" s="14" t="n"/>
      <c r="AI1264" s="14" t="n"/>
      <c r="AJ1264" s="14" t="n"/>
      <c r="AK1264" s="14" t="n"/>
      <c r="AL1264" s="14" t="n"/>
      <c r="AM1264" s="14" t="n"/>
      <c r="AN1264" s="14" t="n"/>
      <c r="AO1264" s="14" t="n"/>
      <c r="AP1264" s="14" t="n"/>
      <c r="AQ1264" s="14" t="n"/>
      <c r="AR1264" s="14" t="n"/>
      <c r="AS1264" s="14" t="n"/>
      <c r="AT1264" s="14" t="n"/>
      <c r="AU1264" s="14" t="n"/>
      <c r="AV1264" s="14" t="n"/>
      <c r="AW1264" s="14" t="n"/>
      <c r="AX1264" s="14" t="n"/>
      <c r="AY1264" s="14" t="n"/>
      <c r="AZ1264" s="14" t="n"/>
      <c r="BA1264" s="14" t="n"/>
      <c r="BB1264" s="14" t="n"/>
      <c r="BC1264" s="14" t="n"/>
      <c r="BD1264" s="14" t="n"/>
      <c r="BE1264" s="14" t="n"/>
      <c r="BF1264" s="14" t="n"/>
      <c r="BG1264" s="14" t="n"/>
      <c r="BH1264" s="14" t="n"/>
      <c r="BI1264" s="15" t="n"/>
      <c r="BJ1264" s="2" t="n"/>
      <c r="BK1264" s="2" t="n"/>
      <c r="BL1264" s="2" t="n"/>
      <c r="BM1264" s="2" t="n"/>
      <c r="BN1264" s="2" t="n"/>
      <c r="BO1264" s="2" t="n"/>
      <c r="BP1264" s="143" t="n"/>
      <c r="BV1264" s="144" t="n"/>
      <c r="DU1264" s="144" t="n"/>
      <c r="DV1264" s="2" t="n"/>
      <c r="DW1264" s="2" t="n"/>
      <c r="DX1264" s="2" t="n"/>
      <c r="DY1264" s="2" t="n"/>
      <c r="DZ1264" s="2" t="n"/>
      <c r="EA1264" s="2" t="n"/>
      <c r="EB1264" s="2" t="n"/>
      <c r="EC1264" s="2" t="n"/>
    </row>
    <row r="1265" ht="6.75" customHeight="1" s="118">
      <c r="A1265" s="2" t="n"/>
      <c r="B1265" s="2" t="n"/>
      <c r="C1265" s="2" t="n"/>
      <c r="D1265" s="2" t="n"/>
      <c r="E1265" s="143" t="n"/>
      <c r="K1265" s="144" t="n"/>
      <c r="L1265" s="54" t="inlineStr">
        <is>
          <t>平成</t>
        </is>
      </c>
      <c r="M1265" s="140" t="n"/>
      <c r="N1265" s="140" t="n"/>
      <c r="O1265" s="140" t="n"/>
      <c r="P1265" s="18" t="n"/>
      <c r="Q1265" s="18" t="n"/>
      <c r="R1265" s="18" t="n"/>
      <c r="S1265" s="18" t="n"/>
      <c r="T1265" s="18" t="n"/>
      <c r="U1265" s="18" t="n"/>
      <c r="V1265" s="18" t="n"/>
      <c r="W1265" s="18" t="n"/>
      <c r="X1265" s="35" t="n"/>
      <c r="Y1265" s="7" t="n"/>
      <c r="Z1265" s="2" t="n"/>
      <c r="AA1265" s="2" t="n"/>
      <c r="AB1265" s="2" t="n"/>
      <c r="AC1265" s="2" t="n"/>
      <c r="AD1265" s="2" t="n"/>
      <c r="AE1265" s="2" t="n"/>
      <c r="AF1265" s="2" t="n"/>
      <c r="AG1265" s="2" t="n"/>
      <c r="AH1265" s="2" t="n"/>
      <c r="AI1265" s="2" t="n"/>
      <c r="AJ1265" s="2" t="n"/>
      <c r="AK1265" s="2" t="n"/>
      <c r="AL1265" s="2" t="n"/>
      <c r="AM1265" s="2" t="n"/>
      <c r="AN1265" s="2" t="n"/>
      <c r="AO1265" s="2" t="n"/>
      <c r="AP1265" s="2" t="n"/>
      <c r="AQ1265" s="2" t="n"/>
      <c r="AR1265" s="2" t="n"/>
      <c r="AS1265" s="2" t="n"/>
      <c r="AT1265" s="2" t="n"/>
      <c r="AU1265" s="2" t="n"/>
      <c r="AV1265" s="2" t="n"/>
      <c r="AW1265" s="2" t="n"/>
      <c r="AX1265" s="2" t="n"/>
      <c r="AY1265" s="2" t="n"/>
      <c r="AZ1265" s="2" t="n"/>
      <c r="BA1265" s="2" t="n"/>
      <c r="BB1265" s="2" t="n"/>
      <c r="BC1265" s="2" t="n"/>
      <c r="BD1265" s="2" t="n"/>
      <c r="BE1265" s="2" t="n"/>
      <c r="BF1265" s="2" t="n"/>
      <c r="BG1265" s="2" t="n"/>
      <c r="BH1265" s="2" t="n"/>
      <c r="BI1265" s="6" t="n"/>
      <c r="BJ1265" s="2" t="n"/>
      <c r="BK1265" s="2" t="n"/>
      <c r="BL1265" s="2" t="n"/>
      <c r="BM1265" s="2" t="n"/>
      <c r="BN1265" s="2" t="n"/>
      <c r="BO1265" s="2" t="n"/>
      <c r="BP1265" s="143" t="n"/>
      <c r="BV1265" s="144" t="n"/>
      <c r="DU1265" s="144" t="n"/>
      <c r="DV1265" s="2" t="n"/>
      <c r="DW1265" s="2" t="n"/>
      <c r="DX1265" s="2" t="n"/>
      <c r="DY1265" s="2" t="n"/>
      <c r="DZ1265" s="2" t="n"/>
      <c r="EA1265" s="2" t="n"/>
      <c r="EB1265" s="2" t="n"/>
      <c r="EC1265" s="2" t="n"/>
    </row>
    <row r="1266" ht="6.75" customHeight="1" s="118">
      <c r="A1266" s="2" t="n"/>
      <c r="B1266" s="2" t="n"/>
      <c r="C1266" s="2" t="n"/>
      <c r="D1266" s="2" t="n"/>
      <c r="E1266" s="143" t="n"/>
      <c r="K1266" s="144" t="n"/>
      <c r="L1266" s="143" t="n"/>
      <c r="P1266" s="19" t="n"/>
      <c r="Q1266" s="19" t="n"/>
      <c r="R1266" s="19" t="n"/>
      <c r="S1266" s="19" t="n"/>
      <c r="T1266" s="19" t="n"/>
      <c r="U1266" s="19" t="n"/>
      <c r="V1266" s="19" t="n"/>
      <c r="W1266" s="19" t="n"/>
      <c r="X1266" s="37" t="n"/>
      <c r="Y1266" s="7" t="n"/>
      <c r="Z1266" s="2" t="n"/>
      <c r="AA1266" s="2" t="n"/>
      <c r="AB1266" s="2" t="n"/>
      <c r="AC1266" s="2" t="n"/>
      <c r="AD1266" s="2" t="n"/>
      <c r="AE1266" s="2" t="n"/>
      <c r="AF1266" s="2" t="n"/>
      <c r="AG1266" s="2" t="n"/>
      <c r="AH1266" s="2" t="n"/>
      <c r="AI1266" s="2" t="n"/>
      <c r="AJ1266" s="2" t="n"/>
      <c r="AK1266" s="2" t="n"/>
      <c r="AL1266" s="2" t="n"/>
      <c r="AM1266" s="2" t="n"/>
      <c r="AN1266" s="2" t="n"/>
      <c r="AO1266" s="2" t="n"/>
      <c r="AP1266" s="2" t="n"/>
      <c r="AQ1266" s="2" t="n"/>
      <c r="AR1266" s="2" t="n"/>
      <c r="AS1266" s="2" t="n"/>
      <c r="AT1266" s="2" t="n"/>
      <c r="AU1266" s="2" t="n"/>
      <c r="AV1266" s="2" t="n"/>
      <c r="AW1266" s="2" t="n"/>
      <c r="AX1266" s="2" t="n"/>
      <c r="AY1266" s="2" t="n"/>
      <c r="AZ1266" s="2" t="n"/>
      <c r="BA1266" s="2" t="n"/>
      <c r="BB1266" s="2" t="n"/>
      <c r="BC1266" s="2" t="n"/>
      <c r="BD1266" s="2" t="n"/>
      <c r="BE1266" s="2" t="n"/>
      <c r="BF1266" s="2" t="n"/>
      <c r="BG1266" s="2" t="n"/>
      <c r="BH1266" s="2" t="n"/>
      <c r="BI1266" s="8" t="n"/>
      <c r="BJ1266" s="2" t="n"/>
      <c r="BK1266" s="2" t="n"/>
      <c r="BL1266" s="2" t="n"/>
      <c r="BM1266" s="2" t="n"/>
      <c r="BN1266" s="2" t="n"/>
      <c r="BO1266" s="2" t="n"/>
      <c r="BP1266" s="143" t="n"/>
      <c r="BV1266" s="144" t="n"/>
      <c r="DU1266" s="144" t="n"/>
      <c r="DV1266" s="2" t="n"/>
      <c r="DW1266" s="2" t="n"/>
      <c r="DX1266" s="2" t="n"/>
      <c r="DY1266" s="2" t="n"/>
      <c r="DZ1266" s="2" t="n"/>
      <c r="EA1266" s="2" t="n"/>
      <c r="EB1266" s="2" t="n"/>
      <c r="EC1266" s="2" t="n"/>
    </row>
    <row r="1267" ht="6.75" customHeight="1" s="118">
      <c r="A1267" s="2" t="n"/>
      <c r="B1267" s="2" t="n"/>
      <c r="C1267" s="2" t="n"/>
      <c r="D1267" s="2" t="n"/>
      <c r="E1267" s="143" t="n"/>
      <c r="K1267" s="144" t="n"/>
      <c r="L1267" s="143" t="n"/>
      <c r="P1267" s="19" t="n"/>
      <c r="Q1267" s="19" t="n"/>
      <c r="R1267" s="19" t="n"/>
      <c r="S1267" s="52" t="inlineStr">
        <is>
          <t>年</t>
        </is>
      </c>
      <c r="U1267" s="11" t="n"/>
      <c r="V1267" s="11" t="n"/>
      <c r="W1267" s="53" t="inlineStr">
        <is>
          <t>月</t>
        </is>
      </c>
      <c r="X1267" s="144" t="n"/>
      <c r="Y1267" s="7" t="n"/>
      <c r="Z1267" s="2" t="n"/>
      <c r="AA1267" s="2" t="n"/>
      <c r="AB1267" s="2" t="n"/>
      <c r="AC1267" s="2" t="n"/>
      <c r="AD1267" s="2" t="n"/>
      <c r="AE1267" s="2" t="n"/>
      <c r="AF1267" s="2" t="n"/>
      <c r="AG1267" s="2" t="n"/>
      <c r="AH1267" s="2" t="n"/>
      <c r="AI1267" s="2" t="n"/>
      <c r="AJ1267" s="2" t="n"/>
      <c r="AK1267" s="2" t="n"/>
      <c r="AL1267" s="2" t="n"/>
      <c r="AM1267" s="2" t="n"/>
      <c r="AN1267" s="2" t="n"/>
      <c r="AO1267" s="2" t="n"/>
      <c r="AP1267" s="2" t="n"/>
      <c r="AQ1267" s="2" t="n"/>
      <c r="AR1267" s="2" t="n"/>
      <c r="AS1267" s="2" t="n"/>
      <c r="AT1267" s="2" t="n"/>
      <c r="AU1267" s="2" t="n"/>
      <c r="AV1267" s="2" t="n"/>
      <c r="AW1267" s="2" t="n"/>
      <c r="AX1267" s="2" t="n"/>
      <c r="AY1267" s="2" t="n"/>
      <c r="AZ1267" s="2" t="n"/>
      <c r="BA1267" s="2" t="n"/>
      <c r="BB1267" s="2" t="n"/>
      <c r="BC1267" s="2" t="n"/>
      <c r="BD1267" s="2" t="n"/>
      <c r="BE1267" s="2" t="n"/>
      <c r="BF1267" s="2" t="n"/>
      <c r="BG1267" s="2" t="n"/>
      <c r="BH1267" s="2" t="n"/>
      <c r="BI1267" s="8" t="n"/>
      <c r="BJ1267" s="2" t="n"/>
      <c r="BK1267" s="2" t="n"/>
      <c r="BL1267" s="2" t="n"/>
      <c r="BM1267" s="2" t="n"/>
      <c r="BN1267" s="2" t="n"/>
      <c r="BO1267" s="2" t="n"/>
      <c r="BP1267" s="143" t="n"/>
      <c r="BV1267" s="144" t="n"/>
      <c r="DU1267" s="144" t="n"/>
      <c r="DV1267" s="2" t="n"/>
      <c r="DW1267" s="2" t="n"/>
      <c r="DX1267" s="2" t="n"/>
      <c r="DY1267" s="2" t="n"/>
      <c r="DZ1267" s="2" t="n"/>
      <c r="EA1267" s="2" t="n"/>
      <c r="EB1267" s="2" t="n"/>
      <c r="EC1267" s="2" t="n"/>
    </row>
    <row r="1268" ht="6.75" customHeight="1" s="118">
      <c r="A1268" s="2" t="n"/>
      <c r="B1268" s="2" t="n"/>
      <c r="C1268" s="2" t="n"/>
      <c r="D1268" s="2" t="n"/>
      <c r="E1268" s="143" t="n"/>
      <c r="K1268" s="144" t="n"/>
      <c r="L1268" s="49" t="inlineStr">
        <is>
          <t>令和</t>
        </is>
      </c>
      <c r="P1268" s="19" t="n"/>
      <c r="Q1268" s="19" t="n"/>
      <c r="R1268" s="19" t="n"/>
      <c r="U1268" s="11" t="n"/>
      <c r="V1268" s="11" t="n"/>
      <c r="X1268" s="144" t="n"/>
      <c r="Y1268" s="7" t="n"/>
      <c r="Z1268" s="2" t="n"/>
      <c r="AA1268" s="2" t="n"/>
      <c r="AB1268" s="2" t="n"/>
      <c r="AC1268" s="2" t="n"/>
      <c r="AD1268" s="2" t="n"/>
      <c r="AE1268" s="2" t="n"/>
      <c r="AF1268" s="2" t="n"/>
      <c r="AG1268" s="2" t="n"/>
      <c r="AH1268" s="2" t="n"/>
      <c r="AI1268" s="2" t="n"/>
      <c r="AJ1268" s="2" t="n"/>
      <c r="AK1268" s="2" t="n"/>
      <c r="AL1268" s="2" t="n"/>
      <c r="AM1268" s="2" t="n"/>
      <c r="AN1268" s="2" t="n"/>
      <c r="AO1268" s="2" t="n"/>
      <c r="AP1268" s="2" t="n"/>
      <c r="AQ1268" s="2" t="n"/>
      <c r="AR1268" s="2" t="n"/>
      <c r="AS1268" s="2" t="n"/>
      <c r="AT1268" s="2" t="n"/>
      <c r="AU1268" s="2" t="n"/>
      <c r="AV1268" s="2" t="n"/>
      <c r="AW1268" s="2" t="n"/>
      <c r="AX1268" s="2" t="n"/>
      <c r="AY1268" s="2" t="n"/>
      <c r="AZ1268" s="2" t="n"/>
      <c r="BA1268" s="2" t="n"/>
      <c r="BB1268" s="2" t="n"/>
      <c r="BC1268" s="2" t="n"/>
      <c r="BD1268" s="2" t="n"/>
      <c r="BE1268" s="2" t="n"/>
      <c r="BF1268" s="2" t="n"/>
      <c r="BG1268" s="2" t="n"/>
      <c r="BH1268" s="2" t="n"/>
      <c r="BI1268" s="8" t="n"/>
      <c r="BJ1268" s="2" t="n"/>
      <c r="BK1268" s="2" t="n"/>
      <c r="BL1268" s="2" t="n"/>
      <c r="BM1268" s="2" t="n"/>
      <c r="BN1268" s="2" t="n"/>
      <c r="BO1268" s="2" t="n"/>
      <c r="BP1268" s="143" t="n"/>
      <c r="BV1268" s="144" t="n"/>
      <c r="DU1268" s="144" t="n"/>
      <c r="DV1268" s="2" t="n"/>
      <c r="DW1268" s="2" t="n"/>
      <c r="DX1268" s="2" t="n"/>
      <c r="DY1268" s="2" t="n"/>
      <c r="DZ1268" s="2" t="n"/>
      <c r="EA1268" s="2" t="n"/>
      <c r="EB1268" s="2" t="n"/>
      <c r="EC1268" s="2" t="n"/>
    </row>
    <row r="1269" ht="6.75" customHeight="1" s="118">
      <c r="A1269" s="2" t="n"/>
      <c r="B1269" s="2" t="n"/>
      <c r="C1269" s="2" t="n"/>
      <c r="D1269" s="2" t="n"/>
      <c r="E1269" s="143" t="n"/>
      <c r="K1269" s="144" t="n"/>
      <c r="L1269" s="143" t="n"/>
      <c r="P1269" s="19" t="n"/>
      <c r="Q1269" s="19" t="n"/>
      <c r="R1269" s="19" t="n"/>
      <c r="S1269" s="52" t="n"/>
      <c r="T1269" s="52" t="n"/>
      <c r="U1269" s="11" t="n"/>
      <c r="V1269" s="11" t="n"/>
      <c r="W1269" s="52" t="n"/>
      <c r="X1269" s="53" t="n"/>
      <c r="Y1269" s="7" t="n"/>
      <c r="Z1269" s="2" t="n"/>
      <c r="AA1269" s="2" t="n"/>
      <c r="AB1269" s="2" t="n"/>
      <c r="AC1269" s="2" t="n"/>
      <c r="AD1269" s="2" t="n"/>
      <c r="AE1269" s="2" t="n"/>
      <c r="AF1269" s="2" t="n"/>
      <c r="AG1269" s="2" t="n"/>
      <c r="AH1269" s="2" t="n"/>
      <c r="AI1269" s="2" t="n"/>
      <c r="AJ1269" s="2" t="n"/>
      <c r="AK1269" s="2" t="n"/>
      <c r="AL1269" s="2" t="n"/>
      <c r="AM1269" s="2" t="n"/>
      <c r="AN1269" s="2" t="n"/>
      <c r="AO1269" s="2" t="n"/>
      <c r="AP1269" s="2" t="n"/>
      <c r="AQ1269" s="2" t="n"/>
      <c r="AR1269" s="2" t="n"/>
      <c r="AS1269" s="2" t="n"/>
      <c r="AT1269" s="2" t="n"/>
      <c r="AU1269" s="2" t="n"/>
      <c r="AV1269" s="2" t="n"/>
      <c r="AW1269" s="2" t="n"/>
      <c r="AX1269" s="2" t="n"/>
      <c r="AY1269" s="2" t="n"/>
      <c r="AZ1269" s="2" t="n"/>
      <c r="BA1269" s="2" t="n"/>
      <c r="BB1269" s="2" t="n"/>
      <c r="BC1269" s="2" t="n"/>
      <c r="BD1269" s="2" t="n"/>
      <c r="BE1269" s="2" t="n"/>
      <c r="BF1269" s="2" t="n"/>
      <c r="BG1269" s="2" t="n"/>
      <c r="BH1269" s="2" t="n"/>
      <c r="BI1269" s="8" t="n"/>
      <c r="BJ1269" s="2" t="n"/>
      <c r="BK1269" s="2" t="n"/>
      <c r="BL1269" s="2" t="n"/>
      <c r="BM1269" s="2" t="n"/>
      <c r="BN1269" s="2" t="n"/>
      <c r="BO1269" s="2" t="n"/>
      <c r="BP1269" s="143" t="n"/>
      <c r="BV1269" s="144" t="n"/>
      <c r="DU1269" s="144" t="n"/>
      <c r="DV1269" s="2" t="n"/>
      <c r="DW1269" s="2" t="n"/>
      <c r="DX1269" s="2" t="n"/>
      <c r="DY1269" s="2" t="n"/>
      <c r="DZ1269" s="2" t="n"/>
      <c r="EA1269" s="2" t="n"/>
      <c r="EB1269" s="2" t="n"/>
      <c r="EC1269" s="2" t="n"/>
    </row>
    <row r="1270" ht="6.75" customHeight="1" s="118">
      <c r="A1270" s="2" t="n"/>
      <c r="B1270" s="2" t="n"/>
      <c r="C1270" s="2" t="n"/>
      <c r="D1270" s="2" t="n"/>
      <c r="E1270" s="146" t="n"/>
      <c r="F1270" s="147" t="n"/>
      <c r="G1270" s="147" t="n"/>
      <c r="H1270" s="147" t="n"/>
      <c r="I1270" s="147" t="n"/>
      <c r="J1270" s="147" t="n"/>
      <c r="K1270" s="148" t="n"/>
      <c r="L1270" s="146" t="n"/>
      <c r="M1270" s="147" t="n"/>
      <c r="N1270" s="147" t="n"/>
      <c r="O1270" s="147" t="n"/>
      <c r="P1270" s="20" t="n"/>
      <c r="Q1270" s="20" t="n"/>
      <c r="R1270" s="20" t="n"/>
      <c r="S1270" s="20" t="n"/>
      <c r="T1270" s="20" t="n"/>
      <c r="U1270" s="20" t="n"/>
      <c r="V1270" s="20" t="n"/>
      <c r="W1270" s="20" t="n"/>
      <c r="X1270" s="39" t="n"/>
      <c r="Y1270" s="16" t="n"/>
      <c r="Z1270" s="14" t="n"/>
      <c r="AA1270" s="14" t="n"/>
      <c r="AB1270" s="14" t="n"/>
      <c r="AC1270" s="14" t="n"/>
      <c r="AD1270" s="14" t="n"/>
      <c r="AE1270" s="14" t="n"/>
      <c r="AF1270" s="14" t="n"/>
      <c r="AG1270" s="14" t="n"/>
      <c r="AH1270" s="14" t="n"/>
      <c r="AI1270" s="14" t="n"/>
      <c r="AJ1270" s="14" t="n"/>
      <c r="AK1270" s="14" t="n"/>
      <c r="AL1270" s="14" t="n"/>
      <c r="AM1270" s="14" t="n"/>
      <c r="AN1270" s="14" t="n"/>
      <c r="AO1270" s="14" t="n"/>
      <c r="AP1270" s="14" t="n"/>
      <c r="AQ1270" s="14" t="n"/>
      <c r="AR1270" s="14" t="n"/>
      <c r="AS1270" s="14" t="n"/>
      <c r="AT1270" s="14" t="n"/>
      <c r="AU1270" s="14" t="n"/>
      <c r="AV1270" s="14" t="n"/>
      <c r="AW1270" s="14" t="n"/>
      <c r="AX1270" s="14" t="n"/>
      <c r="AY1270" s="14" t="n"/>
      <c r="AZ1270" s="14" t="n"/>
      <c r="BA1270" s="14" t="n"/>
      <c r="BB1270" s="14" t="n"/>
      <c r="BC1270" s="14" t="n"/>
      <c r="BD1270" s="14" t="n"/>
      <c r="BE1270" s="14" t="n"/>
      <c r="BF1270" s="14" t="n"/>
      <c r="BG1270" s="14" t="n"/>
      <c r="BH1270" s="14" t="n"/>
      <c r="BI1270" s="15" t="n"/>
      <c r="BJ1270" s="2" t="n"/>
      <c r="BK1270" s="2" t="n"/>
      <c r="BL1270" s="2" t="n"/>
      <c r="BM1270" s="2" t="n"/>
      <c r="BN1270" s="2" t="n"/>
      <c r="BO1270" s="2" t="n"/>
      <c r="BP1270" s="146" t="n"/>
      <c r="BQ1270" s="147" t="n"/>
      <c r="BR1270" s="147" t="n"/>
      <c r="BS1270" s="147" t="n"/>
      <c r="BT1270" s="147" t="n"/>
      <c r="BU1270" s="147" t="n"/>
      <c r="BV1270" s="148" t="n"/>
      <c r="BW1270" s="147" t="n"/>
      <c r="BX1270" s="147" t="n"/>
      <c r="BY1270" s="147" t="n"/>
      <c r="BZ1270" s="147" t="n"/>
      <c r="CA1270" s="147" t="n"/>
      <c r="CB1270" s="147" t="n"/>
      <c r="CC1270" s="147" t="n"/>
      <c r="CD1270" s="147" t="n"/>
      <c r="CE1270" s="147" t="n"/>
      <c r="CF1270" s="147" t="n"/>
      <c r="CG1270" s="147" t="n"/>
      <c r="CH1270" s="147" t="n"/>
      <c r="CI1270" s="147" t="n"/>
      <c r="CJ1270" s="147" t="n"/>
      <c r="CK1270" s="147" t="n"/>
      <c r="CL1270" s="147" t="n"/>
      <c r="CM1270" s="147" t="n"/>
      <c r="CN1270" s="147" t="n"/>
      <c r="CO1270" s="147" t="n"/>
      <c r="CP1270" s="147" t="n"/>
      <c r="CQ1270" s="147" t="n"/>
      <c r="CR1270" s="147" t="n"/>
      <c r="CS1270" s="147" t="n"/>
      <c r="CT1270" s="147" t="n"/>
      <c r="CU1270" s="147" t="n"/>
      <c r="CV1270" s="147" t="n"/>
      <c r="CW1270" s="147" t="n"/>
      <c r="CX1270" s="147" t="n"/>
      <c r="CY1270" s="147" t="n"/>
      <c r="CZ1270" s="147" t="n"/>
      <c r="DA1270" s="147" t="n"/>
      <c r="DB1270" s="147" t="n"/>
      <c r="DC1270" s="147" t="n"/>
      <c r="DD1270" s="147" t="n"/>
      <c r="DE1270" s="147" t="n"/>
      <c r="DF1270" s="147" t="n"/>
      <c r="DG1270" s="147" t="n"/>
      <c r="DH1270" s="147" t="n"/>
      <c r="DI1270" s="147" t="n"/>
      <c r="DJ1270" s="147" t="n"/>
      <c r="DK1270" s="147" t="n"/>
      <c r="DL1270" s="147" t="n"/>
      <c r="DM1270" s="147" t="n"/>
      <c r="DN1270" s="147" t="n"/>
      <c r="DO1270" s="147" t="n"/>
      <c r="DP1270" s="147" t="n"/>
      <c r="DQ1270" s="147" t="n"/>
      <c r="DR1270" s="147" t="n"/>
      <c r="DS1270" s="147" t="n"/>
      <c r="DT1270" s="147" t="n"/>
      <c r="DU1270" s="148" t="n"/>
      <c r="DV1270" s="2" t="n"/>
      <c r="DW1270" s="2" t="n"/>
      <c r="DX1270" s="2" t="n"/>
      <c r="DY1270" s="2" t="n"/>
      <c r="DZ1270" s="2" t="n"/>
      <c r="EA1270" s="2" t="n"/>
      <c r="EB1270" s="2" t="n"/>
      <c r="EC1270" s="2" t="n"/>
    </row>
    <row r="1271" ht="6.75" customHeight="1" s="118">
      <c r="A1271" s="2" t="n"/>
      <c r="B1271" s="2" t="n"/>
      <c r="C1271" s="2" t="n"/>
      <c r="D1271" s="2" t="n"/>
      <c r="E1271" s="46" t="n"/>
      <c r="F1271" s="46" t="n"/>
      <c r="G1271" s="46" t="n"/>
      <c r="H1271" s="46" t="n"/>
      <c r="I1271" s="46" t="n"/>
      <c r="J1271" s="46" t="n"/>
      <c r="K1271" s="46" t="n"/>
      <c r="L1271" s="18" t="n"/>
      <c r="M1271" s="18" t="n"/>
      <c r="N1271" s="18" t="n"/>
      <c r="O1271" s="5" t="n"/>
      <c r="P1271" s="5" t="n"/>
      <c r="Q1271" s="5" t="n"/>
      <c r="R1271" s="5" t="n"/>
      <c r="S1271" s="5" t="n"/>
      <c r="T1271" s="5" t="n"/>
      <c r="U1271" s="5" t="n"/>
      <c r="V1271" s="5" t="n"/>
      <c r="W1271" s="5" t="n"/>
      <c r="X1271" s="5" t="n"/>
      <c r="Y1271" s="5" t="n"/>
      <c r="Z1271" s="5" t="n"/>
      <c r="AA1271" s="5" t="n"/>
      <c r="AB1271" s="5" t="n"/>
      <c r="AC1271" s="5" t="n"/>
      <c r="AD1271" s="5" t="n"/>
      <c r="AE1271" s="5" t="n"/>
      <c r="AF1271" s="5" t="n"/>
      <c r="AG1271" s="5" t="n"/>
      <c r="AH1271" s="5" t="n"/>
      <c r="AI1271" s="5" t="n"/>
      <c r="AJ1271" s="5" t="n"/>
      <c r="AK1271" s="5" t="n"/>
      <c r="AL1271" s="5" t="n"/>
      <c r="AM1271" s="5" t="n"/>
      <c r="AN1271" s="5" t="n"/>
      <c r="AO1271" s="5" t="n"/>
      <c r="AP1271" s="5" t="n"/>
      <c r="AQ1271" s="5" t="n"/>
      <c r="AR1271" s="5" t="n"/>
      <c r="AS1271" s="5" t="n"/>
      <c r="AT1271" s="5" t="n"/>
      <c r="AU1271" s="5" t="n"/>
      <c r="AV1271" s="5" t="n"/>
      <c r="AW1271" s="5" t="n"/>
      <c r="AX1271" s="5" t="n"/>
      <c r="AY1271" s="5" t="n"/>
      <c r="AZ1271" s="5" t="n"/>
      <c r="BA1271" s="5" t="n"/>
      <c r="BB1271" s="5" t="n"/>
      <c r="BC1271" s="5" t="n"/>
      <c r="BD1271" s="5" t="n"/>
      <c r="BE1271" s="5" t="n"/>
      <c r="BF1271" s="5" t="n"/>
      <c r="BG1271" s="5" t="n"/>
      <c r="BH1271" s="5" t="n"/>
      <c r="BI1271" s="2" t="n"/>
      <c r="BJ1271" s="2" t="n"/>
      <c r="BK1271" s="2" t="n"/>
      <c r="BL1271" s="2" t="n"/>
      <c r="BM1271" s="2" t="n"/>
      <c r="BN1271" s="2" t="n"/>
      <c r="BO1271" s="2" t="n"/>
      <c r="BP1271" s="2" t="n"/>
      <c r="BQ1271" s="2" t="n"/>
      <c r="BR1271" s="2" t="n"/>
      <c r="BS1271" s="2" t="n"/>
      <c r="BT1271" s="2" t="n"/>
      <c r="BU1271" s="2" t="n"/>
      <c r="BV1271" s="2" t="n"/>
      <c r="BW1271" s="2" t="n"/>
      <c r="BX1271" s="2" t="n"/>
      <c r="BY1271" s="2" t="n"/>
      <c r="BZ1271" s="2" t="n"/>
      <c r="CA1271" s="2" t="n"/>
      <c r="CB1271" s="2" t="n"/>
      <c r="CC1271" s="2" t="n"/>
      <c r="CD1271" s="2" t="n"/>
      <c r="CE1271" s="2" t="n"/>
      <c r="CF1271" s="2" t="n"/>
      <c r="CG1271" s="2" t="n"/>
      <c r="CH1271" s="2" t="n"/>
      <c r="CI1271" s="2" t="n"/>
      <c r="CJ1271" s="2" t="n"/>
      <c r="CK1271" s="2" t="n"/>
      <c r="CL1271" s="2" t="n"/>
      <c r="CM1271" s="2" t="n"/>
      <c r="CN1271" s="2" t="n"/>
      <c r="CO1271" s="2" t="n"/>
      <c r="CP1271" s="2" t="n"/>
      <c r="CQ1271" s="2" t="n"/>
      <c r="CR1271" s="2" t="n"/>
      <c r="CS1271" s="2" t="n"/>
      <c r="CT1271" s="2" t="n"/>
      <c r="CU1271" s="2" t="n"/>
      <c r="CV1271" s="2" t="n"/>
      <c r="CW1271" s="2" t="n"/>
      <c r="CX1271" s="2" t="n"/>
      <c r="CY1271" s="2" t="n"/>
      <c r="CZ1271" s="2" t="n"/>
      <c r="DA1271" s="2" t="n"/>
      <c r="DB1271" s="2" t="n"/>
      <c r="DC1271" s="2" t="n"/>
      <c r="DD1271" s="2" t="n"/>
      <c r="DE1271" s="2" t="n"/>
      <c r="DF1271" s="2" t="n"/>
      <c r="DG1271" s="2" t="n"/>
      <c r="DH1271" s="2" t="n"/>
      <c r="DI1271" s="2" t="n"/>
      <c r="DJ1271" s="2" t="n"/>
      <c r="DK1271" s="2" t="n"/>
      <c r="DL1271" s="2" t="n"/>
      <c r="DM1271" s="2" t="n"/>
      <c r="DN1271" s="2" t="n"/>
      <c r="DO1271" s="2" t="n"/>
      <c r="DP1271" s="2" t="n"/>
      <c r="DQ1271" s="2" t="n"/>
      <c r="DR1271" s="2" t="n"/>
      <c r="DS1271" s="2" t="n"/>
      <c r="DT1271" s="2" t="n"/>
      <c r="DU1271" s="2" t="n"/>
      <c r="DV1271" s="2" t="n"/>
      <c r="DW1271" s="2" t="n"/>
      <c r="DX1271" s="2" t="n"/>
      <c r="DY1271" s="2" t="n"/>
      <c r="DZ1271" s="2" t="n"/>
      <c r="EA1271" s="2" t="n"/>
      <c r="EB1271" s="2" t="n"/>
      <c r="EC1271" s="2" t="n"/>
    </row>
    <row r="1272" ht="6.75" customHeight="1" s="118">
      <c r="A1272" s="2" t="n"/>
      <c r="B1272" s="2" t="n"/>
      <c r="C1272" s="2" t="n"/>
      <c r="D1272" s="2" t="n"/>
      <c r="E1272" s="43" t="n"/>
      <c r="F1272" s="43" t="n"/>
      <c r="G1272" s="43" t="n"/>
      <c r="H1272" s="43" t="n"/>
      <c r="I1272" s="43" t="n"/>
      <c r="J1272" s="43" t="n"/>
      <c r="K1272" s="43" t="n"/>
      <c r="L1272" s="2" t="n"/>
      <c r="M1272" s="2" t="n"/>
      <c r="N1272" s="2" t="n"/>
      <c r="O1272" s="2" t="n"/>
      <c r="P1272" s="2" t="n"/>
      <c r="Q1272" s="2" t="n"/>
      <c r="R1272" s="2" t="n"/>
      <c r="S1272" s="2" t="n"/>
      <c r="T1272" s="2" t="n"/>
      <c r="U1272" s="2" t="n"/>
      <c r="V1272" s="2" t="n"/>
      <c r="W1272" s="2" t="n"/>
      <c r="X1272" s="2" t="n"/>
      <c r="Y1272" s="2" t="n"/>
      <c r="Z1272" s="2" t="n"/>
      <c r="AA1272" s="2" t="n"/>
      <c r="AB1272" s="2" t="n"/>
      <c r="AC1272" s="2" t="n"/>
      <c r="AD1272" s="2" t="n"/>
      <c r="AE1272" s="2" t="n"/>
      <c r="AF1272" s="2" t="n"/>
      <c r="AG1272" s="2" t="n"/>
      <c r="AH1272" s="2" t="n"/>
      <c r="AI1272" s="2" t="n"/>
      <c r="AJ1272" s="2" t="n"/>
      <c r="AK1272" s="2" t="n"/>
      <c r="AL1272" s="2" t="n"/>
      <c r="AM1272" s="2" t="n"/>
      <c r="AN1272" s="2" t="n"/>
      <c r="AO1272" s="2" t="n"/>
      <c r="AP1272" s="2" t="n"/>
      <c r="AQ1272" s="2" t="n"/>
      <c r="AR1272" s="2" t="n"/>
      <c r="AS1272" s="2" t="n"/>
      <c r="AT1272" s="2" t="n"/>
      <c r="AU1272" s="2" t="n"/>
      <c r="AV1272" s="2" t="n"/>
      <c r="AW1272" s="2" t="n"/>
      <c r="AX1272" s="2" t="n"/>
      <c r="AY1272" s="2" t="n"/>
      <c r="AZ1272" s="2" t="n"/>
      <c r="BA1272" s="2" t="n"/>
      <c r="BB1272" s="2" t="n"/>
      <c r="BC1272" s="2" t="n"/>
      <c r="BD1272" s="2" t="n"/>
      <c r="BE1272" s="2" t="n"/>
      <c r="BF1272" s="2" t="n"/>
      <c r="BG1272" s="2" t="n"/>
      <c r="BH1272" s="2" t="n"/>
      <c r="BI1272" s="2" t="n"/>
      <c r="BJ1272" s="2" t="n"/>
      <c r="BK1272" s="2" t="n"/>
      <c r="BL1272" s="2" t="n"/>
      <c r="BM1272" s="2" t="n"/>
      <c r="BN1272" s="2" t="n"/>
      <c r="BO1272" s="2" t="n"/>
      <c r="BP1272" s="2" t="n"/>
      <c r="BQ1272" s="2" t="n"/>
      <c r="BR1272" s="2" t="n"/>
      <c r="BS1272" s="2" t="n"/>
      <c r="BT1272" s="2" t="n"/>
      <c r="BU1272" s="2" t="n"/>
      <c r="BV1272" s="2" t="n"/>
      <c r="BW1272" s="2" t="n"/>
      <c r="BX1272" s="2" t="n"/>
      <c r="BY1272" s="2" t="n"/>
      <c r="BZ1272" s="2" t="n"/>
      <c r="CA1272" s="2" t="n"/>
      <c r="CB1272" s="2" t="n"/>
      <c r="CC1272" s="2" t="n"/>
      <c r="CD1272" s="2" t="n"/>
      <c r="CE1272" s="2" t="n"/>
      <c r="CF1272" s="2" t="n"/>
      <c r="CG1272" s="2" t="n"/>
      <c r="CH1272" s="2" t="n"/>
      <c r="CI1272" s="2" t="n"/>
      <c r="CJ1272" s="51" t="inlineStr">
        <is>
          <t xml:space="preserve">    (近畿高等学校統一用紙　  その２ 　  令和７年度改定)　</t>
        </is>
      </c>
      <c r="DV1272" s="2" t="n"/>
      <c r="DW1272" s="2" t="n"/>
      <c r="DX1272" s="2" t="n"/>
      <c r="DY1272" s="2" t="n"/>
      <c r="DZ1272" s="2" t="n"/>
      <c r="EA1272" s="2" t="n"/>
      <c r="EB1272" s="2" t="n"/>
      <c r="EC1272" s="2" t="n"/>
    </row>
    <row r="1273" ht="6.75" customHeight="1" s="118">
      <c r="A1273" s="2" t="n"/>
      <c r="B1273" s="2" t="n"/>
      <c r="C1273" s="2" t="n"/>
      <c r="D1273" s="2" t="n"/>
      <c r="E1273" s="2" t="n"/>
      <c r="F1273" s="2" t="n"/>
      <c r="G1273" s="2" t="n"/>
      <c r="H1273" s="2" t="n"/>
      <c r="I1273" s="2" t="n"/>
      <c r="J1273" s="2" t="n"/>
      <c r="K1273" s="2" t="n"/>
      <c r="L1273" s="2" t="n"/>
      <c r="M1273" s="2" t="n"/>
      <c r="N1273" s="2" t="n"/>
      <c r="O1273" s="2" t="n"/>
      <c r="P1273" s="2" t="n"/>
      <c r="Q1273" s="2" t="n"/>
      <c r="R1273" s="2" t="n"/>
      <c r="S1273" s="2" t="n"/>
      <c r="T1273" s="2" t="n"/>
      <c r="U1273" s="2" t="n"/>
      <c r="V1273" s="2" t="n"/>
      <c r="W1273" s="2" t="n"/>
      <c r="X1273" s="2" t="n"/>
      <c r="Y1273" s="2" t="n"/>
      <c r="Z1273" s="2" t="n"/>
      <c r="AA1273" s="2" t="n"/>
      <c r="AB1273" s="2" t="n"/>
      <c r="AC1273" s="2" t="n"/>
      <c r="AD1273" s="2" t="n"/>
      <c r="AE1273" s="2" t="n"/>
      <c r="AF1273" s="2" t="n"/>
      <c r="AG1273" s="2" t="n"/>
      <c r="AH1273" s="2" t="n"/>
      <c r="AI1273" s="2" t="n"/>
      <c r="AJ1273" s="2" t="n"/>
      <c r="AK1273" s="2" t="n"/>
      <c r="AL1273" s="2" t="n"/>
      <c r="AM1273" s="2" t="n"/>
      <c r="AN1273" s="2" t="n"/>
      <c r="AO1273" s="2" t="n"/>
      <c r="AP1273" s="2" t="n"/>
      <c r="AQ1273" s="2" t="n"/>
      <c r="AR1273" s="2" t="n"/>
      <c r="AS1273" s="2" t="n"/>
      <c r="AT1273" s="2" t="n"/>
      <c r="AU1273" s="2" t="n"/>
      <c r="AV1273" s="2" t="n"/>
      <c r="AW1273" s="2" t="n"/>
      <c r="AX1273" s="2" t="n"/>
      <c r="AY1273" s="2" t="n"/>
      <c r="AZ1273" s="2" t="n"/>
      <c r="BA1273" s="2" t="n"/>
      <c r="BB1273" s="2" t="n"/>
      <c r="BC1273" s="2" t="n"/>
      <c r="BD1273" s="2" t="n"/>
      <c r="BE1273" s="2" t="n"/>
      <c r="BF1273" s="2" t="n"/>
      <c r="BG1273" s="2" t="n"/>
      <c r="BH1273" s="2" t="n"/>
      <c r="BI1273" s="2" t="n"/>
      <c r="BJ1273" s="2" t="n"/>
      <c r="BK1273" s="2" t="n"/>
      <c r="BL1273" s="2" t="n"/>
      <c r="BM1273" s="2" t="n"/>
      <c r="BN1273" s="2" t="n"/>
      <c r="BO1273" s="2" t="n"/>
      <c r="BP1273" s="2" t="n"/>
      <c r="BQ1273" s="2" t="n"/>
      <c r="BR1273" s="2" t="n"/>
      <c r="BS1273" s="2" t="n"/>
      <c r="BT1273" s="2" t="n"/>
      <c r="BU1273" s="2" t="n"/>
      <c r="BV1273" s="2" t="n"/>
      <c r="BW1273" s="2" t="n"/>
      <c r="BX1273" s="2" t="n"/>
      <c r="BY1273" s="2" t="n"/>
      <c r="BZ1273" s="2" t="n"/>
      <c r="CA1273" s="2" t="n"/>
      <c r="CB1273" s="2" t="n"/>
      <c r="CC1273" s="2" t="n"/>
      <c r="CD1273" s="2" t="n"/>
      <c r="CE1273" s="2" t="n"/>
      <c r="CF1273" s="2" t="n"/>
      <c r="CG1273" s="2" t="n"/>
      <c r="CH1273" s="2" t="n"/>
      <c r="CI1273" s="2" t="n"/>
      <c r="DV1273" s="2" t="n"/>
      <c r="DW1273" s="2" t="n"/>
      <c r="DX1273" s="2" t="n"/>
      <c r="DY1273" s="2" t="n"/>
      <c r="DZ1273" s="2" t="n"/>
      <c r="EA1273" s="2" t="n"/>
      <c r="EB1273" s="2" t="n"/>
      <c r="EC1273" s="2" t="n"/>
    </row>
    <row r="1274" ht="6.75" customHeight="1" s="118">
      <c r="A1274" s="2" t="n"/>
      <c r="B1274" s="2" t="n"/>
      <c r="C1274" s="3" t="n"/>
      <c r="D1274" s="3" t="n"/>
      <c r="E1274" s="3" t="n"/>
      <c r="F1274" s="3" t="n"/>
      <c r="G1274" s="3" t="n"/>
      <c r="H1274" s="3" t="n"/>
      <c r="I1274" s="3" t="n"/>
      <c r="J1274" s="3" t="n"/>
      <c r="K1274" s="3" t="n"/>
      <c r="L1274" s="3" t="n"/>
      <c r="M1274" s="3" t="n"/>
      <c r="N1274" s="3" t="n"/>
      <c r="O1274" s="3" t="n"/>
      <c r="P1274" s="3" t="n"/>
      <c r="Q1274" s="3" t="n"/>
      <c r="R1274" s="3" t="n"/>
      <c r="S1274" s="3" t="n"/>
      <c r="T1274" s="3" t="n"/>
      <c r="U1274" s="3" t="n"/>
      <c r="V1274" s="3" t="n"/>
      <c r="W1274" s="3" t="n"/>
      <c r="X1274" s="3" t="n"/>
      <c r="Y1274" s="3" t="n"/>
      <c r="Z1274" s="3" t="n"/>
      <c r="AA1274" s="3" t="n"/>
      <c r="AB1274" s="3" t="n"/>
      <c r="AC1274" s="3" t="n"/>
      <c r="AD1274" s="3" t="n"/>
      <c r="AE1274" s="3" t="n"/>
      <c r="AF1274" s="3" t="n"/>
      <c r="AG1274" s="3" t="n"/>
      <c r="AH1274" s="3" t="n"/>
      <c r="AI1274" s="3" t="n"/>
      <c r="AJ1274" s="3" t="n"/>
      <c r="AK1274" s="3" t="n"/>
      <c r="AL1274" s="3" t="n"/>
      <c r="AM1274" s="3" t="n"/>
      <c r="AN1274" s="3" t="n"/>
      <c r="AO1274" s="3" t="n"/>
      <c r="AP1274" s="3" t="n"/>
      <c r="AQ1274" s="3" t="n"/>
      <c r="AR1274" s="3" t="n"/>
      <c r="AS1274" s="2" t="n"/>
      <c r="AT1274" s="2" t="n"/>
      <c r="AU1274" s="2" t="n"/>
      <c r="AV1274" s="2" t="n"/>
      <c r="AW1274" s="2" t="n"/>
      <c r="AX1274" s="2" t="n"/>
      <c r="AY1274" s="2" t="n"/>
      <c r="AZ1274" s="2" t="n"/>
      <c r="BA1274" s="2" t="n"/>
      <c r="BB1274" s="2" t="n"/>
      <c r="BC1274" s="2" t="n"/>
      <c r="BD1274" s="2" t="n"/>
      <c r="BE1274" s="2" t="n"/>
      <c r="BF1274" s="2" t="n"/>
      <c r="BG1274" s="2" t="n"/>
      <c r="BH1274" s="2" t="n"/>
      <c r="BI1274" s="2" t="n"/>
      <c r="BJ1274" s="2" t="n"/>
      <c r="BK1274" s="2" t="n"/>
      <c r="BL1274" s="2" t="n"/>
      <c r="BM1274" s="2" t="n"/>
      <c r="BN1274" s="2" t="n"/>
      <c r="BO1274" s="2" t="n"/>
      <c r="BP1274" s="2" t="n"/>
      <c r="BQ1274" s="2" t="n"/>
      <c r="BR1274" s="2" t="n"/>
      <c r="BS1274" s="2" t="n"/>
      <c r="BT1274" s="2" t="n"/>
      <c r="BU1274" s="2" t="n"/>
      <c r="BV1274" s="2" t="n"/>
      <c r="BW1274" s="2" t="n"/>
      <c r="BX1274" s="2" t="n"/>
      <c r="BY1274" s="2" t="n"/>
      <c r="BZ1274" s="2" t="n"/>
      <c r="CA1274" s="2" t="n"/>
      <c r="CB1274" s="2" t="n"/>
      <c r="CC1274" s="2" t="n"/>
      <c r="CD1274" s="2" t="n"/>
      <c r="CE1274" s="2" t="n"/>
      <c r="CF1274" s="2" t="n"/>
      <c r="CG1274" s="2" t="n"/>
      <c r="CH1274" s="2" t="n"/>
      <c r="CI1274" s="2" t="n"/>
      <c r="CJ1274" s="2" t="n"/>
      <c r="CK1274" s="2" t="n"/>
      <c r="CL1274" s="2" t="n"/>
      <c r="CM1274" s="2" t="n"/>
      <c r="CN1274" s="2" t="n"/>
      <c r="CO1274" s="2" t="n"/>
      <c r="CP1274" s="2" t="n"/>
      <c r="CQ1274" s="2" t="n"/>
      <c r="CR1274" s="2" t="n"/>
      <c r="CS1274" s="2" t="n"/>
      <c r="CT1274" s="2" t="n"/>
      <c r="CU1274" s="2" t="n"/>
      <c r="CV1274" s="2" t="n"/>
      <c r="CW1274" s="2" t="n"/>
      <c r="CX1274" s="2" t="n"/>
      <c r="CY1274" s="2" t="n"/>
      <c r="CZ1274" s="2" t="n"/>
      <c r="DA1274" s="2" t="n"/>
      <c r="DB1274" s="2" t="n"/>
      <c r="DC1274" s="2" t="n"/>
      <c r="DD1274" s="2" t="n"/>
      <c r="DE1274" s="2" t="n"/>
      <c r="DF1274" s="2" t="n"/>
      <c r="DG1274" s="2" t="n"/>
      <c r="DH1274" s="2" t="n"/>
      <c r="DI1274" s="2" t="n"/>
      <c r="DJ1274" s="2" t="n"/>
      <c r="DK1274" s="2" t="n"/>
      <c r="DL1274" s="2" t="n"/>
      <c r="DM1274" s="2" t="n"/>
      <c r="DN1274" s="2" t="n"/>
      <c r="DO1274" s="2" t="n"/>
      <c r="DP1274" s="2" t="n"/>
      <c r="DQ1274" s="2" t="n"/>
      <c r="DR1274" s="2" t="n"/>
      <c r="DS1274" s="2" t="n"/>
      <c r="DT1274" s="2" t="n"/>
      <c r="DU1274" s="2" t="n"/>
      <c r="DV1274" s="2" t="n"/>
      <c r="DW1274" s="2" t="n"/>
      <c r="DX1274" s="2" t="n"/>
      <c r="DY1274" s="2" t="n"/>
      <c r="DZ1274" s="2" t="n"/>
      <c r="EA1274" s="2" t="n"/>
      <c r="EB1274" s="2" t="n"/>
      <c r="EC1274" s="2" t="n"/>
    </row>
    <row r="1275" ht="6.75" customHeight="1" s="118">
      <c r="A1275" s="2" t="n"/>
      <c r="B1275" s="2" t="n"/>
      <c r="C1275" s="3" t="n"/>
      <c r="D1275" s="3" t="n"/>
      <c r="E1275" s="3" t="n"/>
      <c r="F1275" s="3" t="n"/>
      <c r="G1275" s="3" t="n"/>
      <c r="H1275" s="3" t="n"/>
      <c r="I1275" s="3" t="n"/>
      <c r="J1275" s="3" t="n"/>
      <c r="K1275" s="3" t="n"/>
      <c r="L1275" s="3" t="n"/>
      <c r="M1275" s="3" t="n"/>
      <c r="N1275" s="3" t="n"/>
      <c r="O1275" s="3" t="n"/>
      <c r="P1275" s="3" t="n"/>
      <c r="Q1275" s="3" t="n"/>
      <c r="R1275" s="3" t="n"/>
      <c r="S1275" s="3" t="n"/>
      <c r="T1275" s="3" t="n"/>
      <c r="U1275" s="3" t="n"/>
      <c r="V1275" s="3" t="n"/>
      <c r="W1275" s="3" t="n"/>
      <c r="X1275" s="3" t="n"/>
      <c r="Y1275" s="3" t="n"/>
      <c r="Z1275" s="3" t="n"/>
      <c r="AA1275" s="3" t="n"/>
      <c r="AB1275" s="3" t="n"/>
      <c r="AC1275" s="3" t="n"/>
      <c r="AD1275" s="3" t="n"/>
      <c r="AE1275" s="3" t="n"/>
      <c r="AF1275" s="3" t="n"/>
      <c r="AG1275" s="3" t="n"/>
      <c r="AH1275" s="3" t="n"/>
      <c r="AI1275" s="3" t="n"/>
      <c r="AJ1275" s="3" t="n"/>
      <c r="AK1275" s="3" t="n"/>
      <c r="AL1275" s="3" t="n"/>
      <c r="AM1275" s="3" t="n"/>
      <c r="AN1275" s="3" t="n"/>
      <c r="AO1275" s="3" t="n"/>
      <c r="AP1275" s="3" t="n"/>
      <c r="AQ1275" s="3" t="n"/>
      <c r="AR1275" s="3" t="n"/>
      <c r="AS1275" s="2" t="n"/>
      <c r="AT1275" s="2" t="n"/>
      <c r="AU1275" s="2" t="n"/>
      <c r="AV1275" s="2" t="n"/>
      <c r="AW1275" s="2" t="n"/>
      <c r="AX1275" s="2" t="n"/>
      <c r="AY1275" s="2" t="n"/>
      <c r="AZ1275" s="2" t="n"/>
      <c r="BA1275" s="2" t="n"/>
      <c r="BB1275" s="2" t="n"/>
      <c r="BC1275" s="2" t="n"/>
      <c r="BD1275" s="2" t="n"/>
      <c r="BE1275" s="2" t="n"/>
      <c r="BF1275" s="2" t="n"/>
      <c r="BG1275" s="2" t="n"/>
      <c r="BH1275" s="2" t="n"/>
      <c r="BI1275" s="2" t="n"/>
      <c r="BJ1275" s="2" t="n"/>
      <c r="BK1275" s="2" t="n"/>
      <c r="BL1275" s="2" t="n"/>
      <c r="BM1275" s="2" t="n"/>
      <c r="BN1275" s="2" t="n"/>
      <c r="BO1275" s="2" t="n"/>
      <c r="BP1275" s="2" t="n"/>
      <c r="BQ1275" s="2" t="n"/>
      <c r="BR1275" s="2" t="n"/>
      <c r="BS1275" s="2" t="n"/>
      <c r="BT1275" s="2" t="n"/>
      <c r="BU1275" s="2" t="n"/>
      <c r="BV1275" s="2" t="n"/>
      <c r="BW1275" s="2" t="n"/>
      <c r="BX1275" s="2" t="n"/>
      <c r="BY1275" s="2" t="n"/>
      <c r="BZ1275" s="2" t="n"/>
      <c r="CA1275" s="2" t="n"/>
      <c r="CB1275" s="2" t="n"/>
      <c r="CC1275" s="2" t="n"/>
      <c r="CD1275" s="2" t="n"/>
      <c r="CE1275" s="2" t="n"/>
      <c r="CF1275" s="2" t="n"/>
      <c r="CG1275" s="2" t="n"/>
      <c r="CH1275" s="2" t="n"/>
      <c r="CI1275" s="2" t="n"/>
      <c r="CJ1275" s="2" t="n"/>
      <c r="CK1275" s="2" t="n"/>
      <c r="CL1275" s="2" t="n"/>
      <c r="CM1275" s="2" t="n"/>
      <c r="CN1275" s="2" t="n"/>
      <c r="CO1275" s="2" t="n"/>
      <c r="CP1275" s="2" t="n"/>
      <c r="CQ1275" s="2" t="n"/>
      <c r="CR1275" s="2" t="n"/>
      <c r="CS1275" s="2" t="n"/>
      <c r="CT1275" s="2" t="n"/>
      <c r="CU1275" s="2" t="n"/>
      <c r="CV1275" s="2" t="n"/>
      <c r="CW1275" s="2" t="n"/>
      <c r="CX1275" s="2" t="n"/>
      <c r="CY1275" s="2" t="n"/>
      <c r="CZ1275" s="2" t="n"/>
      <c r="DA1275" s="2" t="n"/>
      <c r="DB1275" s="2" t="n"/>
      <c r="DC1275" s="2" t="n"/>
      <c r="DD1275" s="2" t="n"/>
      <c r="DE1275" s="2" t="n"/>
      <c r="DF1275" s="2" t="n"/>
      <c r="DG1275" s="2" t="n"/>
      <c r="DH1275" s="2" t="n"/>
      <c r="DI1275" s="2" t="n"/>
      <c r="DJ1275" s="2" t="n"/>
      <c r="DK1275" s="2" t="n"/>
      <c r="DL1275" s="2" t="n"/>
      <c r="DM1275" s="2" t="n"/>
      <c r="DN1275" s="2" t="n"/>
      <c r="DO1275" s="2" t="n"/>
      <c r="DP1275" s="2" t="n"/>
      <c r="DQ1275" s="2" t="n"/>
      <c r="DR1275" s="2" t="n"/>
      <c r="DS1275" s="2" t="n"/>
      <c r="DT1275" s="2" t="n"/>
      <c r="DU1275" s="2" t="n"/>
      <c r="DV1275" s="2" t="n"/>
      <c r="DW1275" s="2" t="n"/>
      <c r="DX1275" s="2" t="n"/>
      <c r="DY1275" s="2" t="n"/>
      <c r="DZ1275" s="2" t="n"/>
      <c r="EA1275" s="2" t="n"/>
      <c r="EB1275" s="2" t="n"/>
      <c r="EC1275" s="2" t="n"/>
    </row>
    <row r="1276" ht="6.75" customHeight="1" s="118">
      <c r="A1276" s="2" t="n"/>
      <c r="B1276" s="2" t="n"/>
      <c r="C1276" s="3" t="n"/>
      <c r="D1276" s="3" t="n"/>
      <c r="E1276" s="3" t="n"/>
      <c r="F1276" s="3" t="n"/>
      <c r="G1276" s="3" t="n"/>
      <c r="H1276" s="3" t="n"/>
      <c r="I1276" s="3" t="n"/>
      <c r="J1276" s="3" t="n"/>
      <c r="K1276" s="3" t="n"/>
      <c r="L1276" s="3" t="n"/>
      <c r="M1276" s="3" t="n"/>
      <c r="N1276" s="3" t="n"/>
      <c r="O1276" s="3" t="n"/>
      <c r="P1276" s="3" t="n"/>
      <c r="Q1276" s="3" t="n"/>
      <c r="R1276" s="3" t="n"/>
      <c r="S1276" s="3" t="n"/>
      <c r="T1276" s="3" t="n"/>
      <c r="U1276" s="3" t="n"/>
      <c r="V1276" s="3" t="n"/>
      <c r="W1276" s="3" t="n"/>
      <c r="X1276" s="3" t="n"/>
      <c r="Y1276" s="3" t="n"/>
      <c r="Z1276" s="3" t="n"/>
      <c r="AA1276" s="3" t="n"/>
      <c r="AB1276" s="3" t="n"/>
      <c r="AC1276" s="3" t="n"/>
      <c r="AD1276" s="3" t="n"/>
      <c r="AE1276" s="3" t="n"/>
      <c r="AF1276" s="3" t="n"/>
      <c r="AG1276" s="3" t="n"/>
      <c r="AH1276" s="3" t="n"/>
      <c r="AI1276" s="3" t="n"/>
      <c r="AJ1276" s="3" t="n"/>
      <c r="AK1276" s="3" t="n"/>
      <c r="AL1276" s="3" t="n"/>
      <c r="AM1276" s="3" t="n"/>
      <c r="AN1276" s="3" t="n"/>
      <c r="AO1276" s="3" t="n"/>
      <c r="AP1276" s="3" t="n"/>
      <c r="AQ1276" s="3" t="n"/>
      <c r="AR1276" s="3" t="n"/>
      <c r="AS1276" s="2" t="n"/>
      <c r="AT1276" s="2" t="n"/>
      <c r="AU1276" s="2" t="n"/>
      <c r="AV1276" s="2" t="n"/>
      <c r="AW1276" s="2" t="n"/>
      <c r="AX1276" s="2" t="n"/>
      <c r="AY1276" s="2" t="n"/>
      <c r="AZ1276" s="2" t="n"/>
      <c r="BA1276" s="2" t="n"/>
      <c r="BB1276" s="2" t="n"/>
      <c r="BC1276" s="2" t="n"/>
      <c r="BD1276" s="2" t="n"/>
      <c r="BE1276" s="2" t="n"/>
      <c r="BF1276" s="2" t="n"/>
      <c r="BG1276" s="2" t="n"/>
      <c r="BH1276" s="2" t="n"/>
      <c r="BI1276" s="2" t="n"/>
      <c r="BJ1276" s="2" t="n"/>
      <c r="BK1276" s="2" t="n"/>
      <c r="BL1276" s="2" t="n"/>
      <c r="BM1276" s="2" t="n"/>
      <c r="BN1276" s="2" t="n"/>
      <c r="BO1276" s="2" t="n"/>
      <c r="BP1276" s="2" t="n"/>
      <c r="BQ1276" s="2" t="n"/>
      <c r="BR1276" s="2" t="n"/>
      <c r="BS1276" s="2" t="n"/>
      <c r="BT1276" s="2" t="n"/>
      <c r="BU1276" s="2" t="n"/>
      <c r="BV1276" s="2" t="n"/>
      <c r="BW1276" s="2" t="n"/>
      <c r="BX1276" s="2" t="n"/>
      <c r="BY1276" s="2" t="n"/>
      <c r="BZ1276" s="2" t="n"/>
      <c r="CA1276" s="2" t="n"/>
      <c r="CB1276" s="2" t="n"/>
      <c r="CC1276" s="2" t="n"/>
      <c r="CD1276" s="2" t="n"/>
      <c r="CE1276" s="2" t="n"/>
      <c r="CF1276" s="2" t="n"/>
      <c r="CG1276" s="2" t="n"/>
      <c r="CH1276" s="2" t="n"/>
      <c r="CI1276" s="2" t="n"/>
      <c r="CJ1276" s="2" t="n"/>
      <c r="CK1276" s="2" t="n"/>
      <c r="CL1276" s="2" t="n"/>
      <c r="CM1276" s="2" t="n"/>
      <c r="CN1276" s="2" t="n"/>
      <c r="CO1276" s="2" t="n"/>
      <c r="CP1276" s="2" t="n"/>
      <c r="CQ1276" s="2" t="n"/>
      <c r="CR1276" s="2" t="n"/>
      <c r="CS1276" s="2" t="n"/>
      <c r="CT1276" s="2" t="n"/>
      <c r="CU1276" s="2" t="n"/>
      <c r="CV1276" s="2" t="n"/>
      <c r="CW1276" s="2" t="n"/>
      <c r="CX1276" s="2" t="n"/>
      <c r="CY1276" s="2" t="n"/>
      <c r="CZ1276" s="2" t="n"/>
      <c r="DA1276" s="2" t="n"/>
      <c r="DB1276" s="2" t="n"/>
      <c r="DC1276" s="2" t="n"/>
      <c r="DD1276" s="2" t="n"/>
      <c r="DE1276" s="2" t="n"/>
      <c r="DF1276" s="2" t="n"/>
      <c r="DG1276" s="2" t="n"/>
      <c r="DH1276" s="2" t="n"/>
      <c r="DI1276" s="2" t="n"/>
      <c r="DJ1276" s="2" t="n"/>
      <c r="DK1276" s="2" t="n"/>
      <c r="DL1276" s="2" t="n"/>
      <c r="DM1276" s="2" t="n"/>
      <c r="DN1276" s="2" t="n"/>
      <c r="DO1276" s="2" t="n"/>
      <c r="DP1276" s="2" t="n"/>
      <c r="DQ1276" s="2" t="n"/>
      <c r="DR1276" s="2" t="n"/>
      <c r="DS1276" s="2" t="n"/>
      <c r="DT1276" s="2" t="n"/>
      <c r="DU1276" s="2" t="n"/>
      <c r="DV1276" s="2" t="n"/>
      <c r="DW1276" s="2" t="n"/>
      <c r="DX1276" s="2" t="n"/>
      <c r="DY1276" s="2" t="n"/>
      <c r="DZ1276" s="2" t="n"/>
      <c r="EA1276" s="2" t="n"/>
      <c r="EB1276" s="2" t="n"/>
      <c r="EC1276" s="2" t="n"/>
    </row>
    <row r="1277" ht="6.75" customHeight="1" s="118">
      <c r="A1277" s="2" t="n"/>
      <c r="B1277" s="2" t="n"/>
      <c r="C1277" s="3" t="n"/>
      <c r="D1277" s="3" t="n"/>
      <c r="E1277" s="3" t="n"/>
      <c r="F1277" s="3" t="n"/>
      <c r="G1277" s="3" t="n"/>
      <c r="H1277" s="3" t="n"/>
      <c r="I1277" s="3" t="n"/>
      <c r="J1277" s="114" t="inlineStr">
        <is>
          <t xml:space="preserve">  履 　   歴　    書</t>
        </is>
      </c>
      <c r="AN1277" s="3" t="n"/>
      <c r="AO1277" s="3" t="n"/>
      <c r="AP1277" s="3" t="n"/>
      <c r="AQ1277" s="3" t="n"/>
      <c r="AR1277" s="3" t="n"/>
      <c r="AS1277" s="2" t="n"/>
      <c r="AT1277" s="2" t="n"/>
      <c r="AU1277" s="2" t="n"/>
      <c r="AV1277" s="2" t="n"/>
      <c r="AW1277" s="2" t="n"/>
      <c r="AX1277" s="2" t="n"/>
      <c r="AY1277" s="2" t="n"/>
      <c r="AZ1277" s="2" t="n"/>
      <c r="BA1277" s="2" t="n"/>
      <c r="BB1277" s="2" t="n"/>
      <c r="BC1277" s="2" t="n"/>
      <c r="BD1277" s="2" t="n"/>
      <c r="BE1277" s="2" t="n"/>
      <c r="BF1277" s="2" t="n"/>
      <c r="BG1277" s="2" t="n"/>
      <c r="BH1277" s="2" t="n"/>
      <c r="BI1277" s="2" t="n"/>
      <c r="BJ1277" s="2" t="n"/>
      <c r="BK1277" s="2" t="n"/>
      <c r="BL1277" s="2" t="n"/>
      <c r="BM1277" s="2" t="n"/>
      <c r="BN1277" s="2" t="n"/>
      <c r="BO1277" s="2" t="n"/>
      <c r="BP1277" s="2" t="n"/>
      <c r="BQ1277" s="2" t="n"/>
      <c r="BR1277" s="2" t="n"/>
      <c r="BS1277" s="2" t="n"/>
      <c r="BT1277" s="2" t="n"/>
      <c r="BU1277" s="2" t="n"/>
      <c r="BV1277" s="2" t="n"/>
      <c r="BW1277" s="2" t="n"/>
      <c r="BX1277" s="2" t="n"/>
      <c r="BY1277" s="2" t="n"/>
      <c r="BZ1277" s="2" t="n"/>
      <c r="CA1277" s="2" t="n"/>
      <c r="CB1277" s="2" t="n"/>
      <c r="CC1277" s="2" t="n"/>
      <c r="CD1277" s="2" t="n"/>
      <c r="CE1277" s="2" t="n"/>
      <c r="CF1277" s="2" t="n"/>
      <c r="CG1277" s="2" t="n"/>
      <c r="CH1277" s="2" t="n"/>
      <c r="CI1277" s="2" t="n"/>
      <c r="CJ1277" s="2" t="n"/>
      <c r="CK1277" s="2" t="n"/>
      <c r="CL1277" s="2" t="n"/>
      <c r="CM1277" s="2" t="n"/>
      <c r="CN1277" s="2" t="n"/>
      <c r="CO1277" s="2" t="n"/>
      <c r="CP1277" s="2" t="n"/>
      <c r="CQ1277" s="2" t="n"/>
      <c r="CR1277" s="2" t="n"/>
      <c r="CS1277" s="2" t="n"/>
      <c r="CT1277" s="2" t="n"/>
      <c r="CU1277" s="2" t="n"/>
      <c r="CV1277" s="2" t="n"/>
      <c r="CW1277" s="2" t="n"/>
      <c r="CX1277" s="2" t="n"/>
      <c r="CY1277" s="2" t="n"/>
      <c r="CZ1277" s="2" t="n"/>
      <c r="DA1277" s="2" t="n"/>
      <c r="DB1277" s="2" t="n"/>
      <c r="DC1277" s="2" t="n"/>
      <c r="DD1277" s="2" t="n"/>
      <c r="DE1277" s="2" t="n"/>
      <c r="DF1277" s="2" t="n"/>
      <c r="DG1277" s="2" t="n"/>
      <c r="DH1277" s="2" t="n"/>
      <c r="DI1277" s="2" t="n"/>
      <c r="DJ1277" s="2" t="n"/>
      <c r="DK1277" s="2" t="n"/>
      <c r="DL1277" s="2" t="n"/>
      <c r="DM1277" s="2" t="n"/>
      <c r="DN1277" s="2" t="n"/>
      <c r="DO1277" s="2" t="n"/>
      <c r="DP1277" s="2" t="n"/>
      <c r="DQ1277" s="2" t="n"/>
      <c r="DR1277" s="2" t="n"/>
      <c r="DS1277" s="2" t="n"/>
      <c r="DT1277" s="2" t="n"/>
      <c r="DU1277" s="2" t="n"/>
      <c r="DV1277" s="2" t="n"/>
      <c r="DW1277" s="2" t="n"/>
      <c r="DX1277" s="2" t="n"/>
      <c r="DY1277" s="2" t="n"/>
      <c r="DZ1277" s="2" t="n"/>
      <c r="EA1277" s="2" t="n"/>
      <c r="EB1277" s="2" t="n"/>
      <c r="EC1277" s="2" t="n"/>
    </row>
    <row r="1278" ht="6.75" customHeight="1" s="118">
      <c r="A1278" s="2" t="n"/>
      <c r="B1278" s="2" t="n"/>
      <c r="C1278" s="3" t="n"/>
      <c r="D1278" s="3" t="n"/>
      <c r="E1278" s="3" t="n"/>
      <c r="F1278" s="3" t="n"/>
      <c r="G1278" s="3" t="n"/>
      <c r="H1278" s="3" t="n"/>
      <c r="I1278" s="3" t="n"/>
      <c r="AN1278" s="3" t="n"/>
      <c r="AO1278" s="3" t="n"/>
      <c r="AP1278" s="3" t="n"/>
      <c r="AQ1278" s="3" t="n"/>
      <c r="AR1278" s="3" t="n"/>
      <c r="AS1278" s="2" t="n"/>
      <c r="AT1278" s="2" t="n"/>
      <c r="AU1278" s="2" t="n"/>
      <c r="AV1278" s="2" t="n"/>
      <c r="AW1278" s="2" t="n"/>
      <c r="AX1278" s="2" t="n"/>
      <c r="AY1278" s="2" t="n"/>
      <c r="AZ1278" s="2" t="n"/>
      <c r="BA1278" s="2" t="n"/>
      <c r="BB1278" s="2" t="n"/>
      <c r="BC1278" s="2" t="n"/>
      <c r="BD1278" s="2" t="n"/>
      <c r="BE1278" s="2" t="n"/>
      <c r="BF1278" s="2" t="n"/>
      <c r="BG1278" s="2" t="n"/>
      <c r="BH1278" s="2" t="n"/>
      <c r="BI1278" s="2" t="n"/>
      <c r="BJ1278" s="2" t="n"/>
      <c r="BK1278" s="2" t="n"/>
      <c r="BL1278" s="2" t="n"/>
      <c r="BM1278" s="2" t="n"/>
      <c r="BN1278" s="2" t="n"/>
      <c r="BO1278" s="2" t="n"/>
      <c r="BP1278" s="2" t="n"/>
      <c r="BQ1278" s="2" t="n"/>
      <c r="BR1278" s="2" t="n"/>
      <c r="BS1278" s="2" t="n"/>
      <c r="BT1278" s="2" t="n"/>
      <c r="BU1278" s="2" t="n"/>
      <c r="BV1278" s="2" t="n"/>
      <c r="BW1278" s="2" t="n"/>
      <c r="BX1278" s="2" t="n"/>
      <c r="BY1278" s="2" t="n"/>
      <c r="BZ1278" s="2" t="n"/>
      <c r="CA1278" s="2" t="n"/>
      <c r="CB1278" s="2" t="n"/>
      <c r="CC1278" s="2" t="n"/>
      <c r="CD1278" s="2" t="n"/>
      <c r="CE1278" s="2" t="n"/>
      <c r="CF1278" s="2" t="n"/>
      <c r="CG1278" s="2" t="n"/>
      <c r="CH1278" s="2" t="n"/>
      <c r="CI1278" s="2" t="n"/>
      <c r="CJ1278" s="2" t="n"/>
      <c r="CK1278" s="2" t="n"/>
      <c r="CL1278" s="2" t="n"/>
      <c r="CM1278" s="2" t="n"/>
      <c r="CN1278" s="2" t="n"/>
      <c r="CO1278" s="2" t="n"/>
      <c r="CP1278" s="2" t="n"/>
      <c r="CQ1278" s="2" t="n"/>
      <c r="CR1278" s="2" t="n"/>
      <c r="CS1278" s="2" t="n"/>
      <c r="CT1278" s="2" t="n"/>
      <c r="CU1278" s="2" t="n"/>
      <c r="CV1278" s="2" t="n"/>
      <c r="CW1278" s="2" t="n"/>
      <c r="CX1278" s="2" t="n"/>
      <c r="CY1278" s="2" t="n"/>
      <c r="CZ1278" s="2" t="n"/>
      <c r="DA1278" s="2" t="n"/>
      <c r="DB1278" s="2" t="n"/>
      <c r="DC1278" s="2" t="n"/>
      <c r="DD1278" s="2" t="n"/>
      <c r="DE1278" s="2" t="n"/>
      <c r="DF1278" s="2" t="n"/>
      <c r="DG1278" s="2" t="n"/>
      <c r="DH1278" s="2" t="n"/>
      <c r="DI1278" s="2" t="n"/>
      <c r="DJ1278" s="2" t="n"/>
      <c r="DK1278" s="2" t="n"/>
      <c r="DL1278" s="2" t="n"/>
      <c r="DM1278" s="2" t="n"/>
      <c r="DN1278" s="2" t="n"/>
      <c r="DO1278" s="2" t="n"/>
      <c r="DP1278" s="2" t="n"/>
      <c r="DQ1278" s="2" t="n"/>
      <c r="DR1278" s="2" t="n"/>
      <c r="DS1278" s="2" t="n"/>
      <c r="DT1278" s="2" t="n"/>
      <c r="DU1278" s="2" t="n"/>
      <c r="DV1278" s="2" t="n"/>
      <c r="DW1278" s="2" t="n"/>
      <c r="DX1278" s="2" t="n"/>
      <c r="DY1278" s="2" t="n"/>
      <c r="DZ1278" s="2" t="n"/>
      <c r="EA1278" s="2" t="n"/>
      <c r="EB1278" s="2" t="n"/>
      <c r="EC1278" s="2" t="n"/>
    </row>
    <row r="1279" ht="4.5" customHeight="1" s="118">
      <c r="A1279" s="2" t="n"/>
      <c r="B1279" s="2" t="n"/>
      <c r="C1279" s="2" t="n"/>
      <c r="D1279" s="2" t="n"/>
      <c r="E1279" s="2" t="n"/>
      <c r="F1279" s="2" t="n"/>
      <c r="G1279" s="2" t="n"/>
      <c r="H1279" s="2" t="n"/>
      <c r="I1279" s="2" t="n"/>
      <c r="AN1279" s="3" t="n"/>
      <c r="AO1279" s="2" t="n"/>
      <c r="AP1279" s="2" t="n"/>
      <c r="AQ1279" s="2" t="n"/>
      <c r="AR1279" s="2" t="n"/>
      <c r="AS1279" s="2" t="n"/>
      <c r="AT1279" s="2" t="n"/>
      <c r="AU1279" s="2" t="n"/>
      <c r="AV1279" s="4" t="n"/>
      <c r="AW1279" s="5" t="n"/>
      <c r="AX1279" s="5" t="n"/>
      <c r="AY1279" s="5" t="n"/>
      <c r="AZ1279" s="5" t="n"/>
      <c r="BA1279" s="5" t="n"/>
      <c r="BB1279" s="5" t="n"/>
      <c r="BC1279" s="5" t="n"/>
      <c r="BD1279" s="5" t="n"/>
      <c r="BE1279" s="5" t="n"/>
      <c r="BF1279" s="5" t="n"/>
      <c r="BG1279" s="5" t="n"/>
      <c r="BH1279" s="5" t="n"/>
      <c r="BI1279" s="6" t="n"/>
      <c r="BJ1279" s="7" t="n"/>
      <c r="BK1279" s="2" t="n"/>
      <c r="BL1279" s="2" t="n"/>
      <c r="BM1279" s="2" t="n"/>
      <c r="BN1279" s="2" t="n"/>
      <c r="BO1279" s="2" t="n"/>
      <c r="BP1279" s="139" t="inlineStr">
        <is>
          <t xml:space="preserve">資 　格  等      </t>
        </is>
      </c>
      <c r="BQ1279" s="140" t="n"/>
      <c r="BR1279" s="140" t="n"/>
      <c r="BS1279" s="140" t="n"/>
      <c r="BT1279" s="140" t="n"/>
      <c r="BU1279" s="140" t="n"/>
      <c r="BV1279" s="141" t="n"/>
      <c r="BW1279" s="142" t="inlineStr">
        <is>
          <t>取  得  年  月</t>
        </is>
      </c>
      <c r="BX1279" s="140" t="n"/>
      <c r="BY1279" s="140" t="n"/>
      <c r="BZ1279" s="140" t="n"/>
      <c r="CA1279" s="140" t="n"/>
      <c r="CB1279" s="140" t="n"/>
      <c r="CC1279" s="140" t="n"/>
      <c r="CD1279" s="140" t="n"/>
      <c r="CE1279" s="140" t="n"/>
      <c r="CF1279" s="140" t="n"/>
      <c r="CG1279" s="141" t="n"/>
      <c r="CH1279" s="142" t="inlineStr">
        <is>
          <t>資       格       等       の       名       称</t>
        </is>
      </c>
      <c r="CI1279" s="140" t="n"/>
      <c r="CJ1279" s="140" t="n"/>
      <c r="CK1279" s="140" t="n"/>
      <c r="CL1279" s="140" t="n"/>
      <c r="CM1279" s="140" t="n"/>
      <c r="CN1279" s="140" t="n"/>
      <c r="CO1279" s="140" t="n"/>
      <c r="CP1279" s="140" t="n"/>
      <c r="CQ1279" s="140" t="n"/>
      <c r="CR1279" s="140" t="n"/>
      <c r="CS1279" s="140" t="n"/>
      <c r="CT1279" s="140" t="n"/>
      <c r="CU1279" s="140" t="n"/>
      <c r="CV1279" s="140" t="n"/>
      <c r="CW1279" s="140" t="n"/>
      <c r="CX1279" s="140" t="n"/>
      <c r="CY1279" s="140" t="n"/>
      <c r="CZ1279" s="140" t="n"/>
      <c r="DA1279" s="140" t="n"/>
      <c r="DB1279" s="140" t="n"/>
      <c r="DC1279" s="140" t="n"/>
      <c r="DD1279" s="140" t="n"/>
      <c r="DE1279" s="140" t="n"/>
      <c r="DF1279" s="140" t="n"/>
      <c r="DG1279" s="140" t="n"/>
      <c r="DH1279" s="140" t="n"/>
      <c r="DI1279" s="140" t="n"/>
      <c r="DJ1279" s="140" t="n"/>
      <c r="DK1279" s="140" t="n"/>
      <c r="DL1279" s="140" t="n"/>
      <c r="DM1279" s="140" t="n"/>
      <c r="DN1279" s="140" t="n"/>
      <c r="DO1279" s="140" t="n"/>
      <c r="DP1279" s="140" t="n"/>
      <c r="DQ1279" s="140" t="n"/>
      <c r="DR1279" s="140" t="n"/>
      <c r="DS1279" s="140" t="n"/>
      <c r="DT1279" s="140" t="n"/>
      <c r="DU1279" s="141" t="n"/>
      <c r="DV1279" s="2" t="n"/>
      <c r="DW1279" s="2" t="n"/>
      <c r="DX1279" s="2" t="n"/>
      <c r="DY1279" s="2" t="n"/>
      <c r="DZ1279" s="2" t="n"/>
      <c r="EA1279" s="2" t="n"/>
      <c r="EB1279" s="2" t="n"/>
      <c r="EC1279" s="2" t="n"/>
    </row>
    <row r="1280" ht="6.75" customHeight="1" s="118">
      <c r="A1280" s="2" t="n"/>
      <c r="B1280" s="2" t="n"/>
      <c r="C1280" s="2" t="n"/>
      <c r="D1280" s="2" t="n"/>
      <c r="E1280" s="2" t="n"/>
      <c r="F1280" s="2" t="n"/>
      <c r="G1280" s="2" t="n"/>
      <c r="H1280" s="2" t="n"/>
      <c r="I1280" s="2" t="n"/>
      <c r="AN1280" s="3" t="n"/>
      <c r="AO1280" s="2" t="n"/>
      <c r="AP1280" s="2" t="n"/>
      <c r="AQ1280" s="2" t="n"/>
      <c r="AR1280" s="2" t="n"/>
      <c r="AS1280" s="2" t="n"/>
      <c r="AT1280" s="2" t="n"/>
      <c r="AU1280" s="2" t="n"/>
      <c r="AV1280" s="7" t="n"/>
      <c r="AW1280" s="2" t="n"/>
      <c r="AX1280" s="2" t="n"/>
      <c r="AY1280" s="2" t="n"/>
      <c r="AZ1280" s="2" t="n"/>
      <c r="BA1280" s="2" t="n"/>
      <c r="BB1280" s="2" t="n"/>
      <c r="BC1280" s="2" t="n"/>
      <c r="BD1280" s="2" t="n"/>
      <c r="BE1280" s="2" t="n"/>
      <c r="BF1280" s="2" t="n"/>
      <c r="BG1280" s="2" t="n"/>
      <c r="BH1280" s="2" t="n"/>
      <c r="BI1280" s="8" t="n"/>
      <c r="BJ1280" s="7" t="n"/>
      <c r="BK1280" s="2" t="n"/>
      <c r="BL1280" s="2" t="n"/>
      <c r="BM1280" s="2" t="n"/>
      <c r="BN1280" s="2" t="n"/>
      <c r="BO1280" s="2" t="n"/>
      <c r="BP1280" s="143" t="n"/>
      <c r="BV1280" s="144" t="n"/>
      <c r="BW1280" s="143" t="n"/>
      <c r="CG1280" s="144" t="n"/>
      <c r="CH1280" s="143" t="n"/>
      <c r="DU1280" s="144" t="n"/>
      <c r="DV1280" s="2" t="n"/>
      <c r="DW1280" s="2" t="n"/>
      <c r="DX1280" s="2" t="n"/>
      <c r="DY1280" s="2" t="n"/>
      <c r="DZ1280" s="2" t="n"/>
      <c r="EA1280" s="2" t="n"/>
      <c r="EB1280" s="2" t="n"/>
      <c r="EC1280" s="2" t="n"/>
    </row>
    <row r="1281" ht="6.75" customHeight="1" s="118">
      <c r="A1281" s="2" t="n"/>
      <c r="B1281" s="2" t="n"/>
      <c r="C1281" s="2" t="n"/>
      <c r="D1281" s="2" t="n"/>
      <c r="E1281" s="2" t="n"/>
      <c r="F1281" s="2" t="n"/>
      <c r="G1281" s="2" t="n"/>
      <c r="H1281" s="2" t="n"/>
      <c r="I1281" s="2" t="n"/>
      <c r="J1281" s="2" t="n"/>
      <c r="K1281" s="2" t="n"/>
      <c r="L1281" s="2" t="n"/>
      <c r="M1281" s="2" t="n"/>
      <c r="N1281" s="3" t="n"/>
      <c r="O1281" s="3" t="n"/>
      <c r="P1281" s="3" t="n"/>
      <c r="Q1281" s="3" t="n"/>
      <c r="R1281" s="3" t="n"/>
      <c r="S1281" s="3" t="n"/>
      <c r="T1281" s="3" t="n"/>
      <c r="U1281" s="3" t="n"/>
      <c r="V1281" s="3" t="n"/>
      <c r="W1281" s="3" t="n"/>
      <c r="X1281" s="3" t="n"/>
      <c r="Y1281" s="3" t="n"/>
      <c r="Z1281" s="3" t="n"/>
      <c r="AA1281" s="3" t="n"/>
      <c r="AB1281" s="3" t="n"/>
      <c r="AC1281" s="3" t="n"/>
      <c r="AD1281" s="3" t="n"/>
      <c r="AE1281" s="3" t="n"/>
      <c r="AF1281" s="3" t="n"/>
      <c r="AG1281" s="3" t="n"/>
      <c r="AH1281" s="3" t="n"/>
      <c r="AI1281" s="3" t="n"/>
      <c r="AJ1281" s="3" t="n"/>
      <c r="AK1281" s="3" t="n"/>
      <c r="AL1281" s="3" t="n"/>
      <c r="AM1281" s="3" t="n"/>
      <c r="AN1281" s="2" t="n"/>
      <c r="AO1281" s="2" t="n"/>
      <c r="AP1281" s="2" t="n"/>
      <c r="AQ1281" s="2" t="n"/>
      <c r="AR1281" s="2" t="n"/>
      <c r="AS1281" s="2" t="n"/>
      <c r="AT1281" s="2" t="n"/>
      <c r="AU1281" s="2" t="n"/>
      <c r="AV1281" s="7" t="n"/>
      <c r="AW1281" s="2" t="n"/>
      <c r="AX1281" s="2" t="n"/>
      <c r="AY1281" s="2" t="n"/>
      <c r="AZ1281" s="2" t="n"/>
      <c r="BA1281" s="2" t="n"/>
      <c r="BB1281" s="2" t="n"/>
      <c r="BC1281" s="2" t="n"/>
      <c r="BD1281" s="2" t="n"/>
      <c r="BE1281" s="2" t="n"/>
      <c r="BF1281" s="2" t="n"/>
      <c r="BG1281" s="2" t="n"/>
      <c r="BH1281" s="2" t="n"/>
      <c r="BI1281" s="8" t="n"/>
      <c r="BJ1281" s="7" t="n"/>
      <c r="BK1281" s="2" t="n"/>
      <c r="BL1281" s="2" t="n"/>
      <c r="BM1281" s="2" t="n"/>
      <c r="BN1281" s="2" t="n"/>
      <c r="BO1281" s="2" t="n"/>
      <c r="BP1281" s="143" t="n"/>
      <c r="BV1281" s="144" t="n"/>
      <c r="BW1281" s="143" t="n"/>
      <c r="CG1281" s="144" t="n"/>
      <c r="CH1281" s="143" t="n"/>
      <c r="DU1281" s="144" t="n"/>
      <c r="DV1281" s="2" t="n"/>
      <c r="DW1281" s="2" t="n"/>
      <c r="DX1281" s="2" t="n"/>
      <c r="DY1281" s="2" t="n"/>
      <c r="DZ1281" s="2" t="n"/>
      <c r="EA1281" s="2" t="n"/>
      <c r="EB1281" s="2" t="n"/>
      <c r="EC1281" s="2" t="n"/>
    </row>
    <row r="1282" ht="6.75" customHeight="1" s="118">
      <c r="A1282" s="2" t="n"/>
      <c r="B1282" s="2" t="n"/>
      <c r="C1282" s="2" t="n"/>
      <c r="D1282" s="2" t="n"/>
      <c r="E1282" s="2" t="n"/>
      <c r="F1282" s="2" t="n"/>
      <c r="G1282" s="2" t="n"/>
      <c r="H1282" s="2" t="n"/>
      <c r="I1282" s="2" t="n"/>
      <c r="J1282" s="2" t="n"/>
      <c r="K1282" s="2" t="n"/>
      <c r="L1282" s="2" t="n"/>
      <c r="M1282" s="2" t="n"/>
      <c r="N1282" s="2" t="n"/>
      <c r="O1282" s="2" t="n"/>
      <c r="P1282" s="2" t="n"/>
      <c r="Q1282" s="2" t="n"/>
      <c r="R1282" s="2" t="n"/>
      <c r="S1282" s="2" t="n"/>
      <c r="T1282" s="2" t="n"/>
      <c r="U1282" s="2" t="n"/>
      <c r="V1282" s="2" t="n"/>
      <c r="W1282" s="2" t="n"/>
      <c r="X1282" s="2" t="n"/>
      <c r="Y1282" s="2" t="n"/>
      <c r="Z1282" s="95" t="inlineStr">
        <is>
          <t>令和</t>
        </is>
      </c>
      <c r="AD1282" s="145">
        <f>IF(N(設定!$B$3)=0,"",YEAR(設定!$B$3)-2018)</f>
        <v/>
      </c>
      <c r="AG1282" s="95" t="inlineStr">
        <is>
          <t>年</t>
        </is>
      </c>
      <c r="AI1282" s="145">
        <f>IF(N(設定!$B$3)=0,"",MONTH(設定!$B$3))</f>
        <v/>
      </c>
      <c r="AL1282" s="95" t="inlineStr">
        <is>
          <t>月</t>
        </is>
      </c>
      <c r="AN1282" s="145">
        <f>IF(N(設定!$B$3)=0,"",DAY(設定!$B$3))</f>
        <v/>
      </c>
      <c r="AP1282" s="95" t="inlineStr">
        <is>
          <t>日現在</t>
        </is>
      </c>
      <c r="AU1282" s="12" t="n"/>
      <c r="AV1282" s="7" t="n"/>
      <c r="AW1282" s="2" t="n"/>
      <c r="AX1282" s="2" t="n"/>
      <c r="AY1282" s="2" t="n"/>
      <c r="AZ1282" s="2" t="n"/>
      <c r="BA1282" s="2" t="n"/>
      <c r="BB1282" s="2" t="n"/>
      <c r="BC1282" s="2" t="n"/>
      <c r="BD1282" s="2" t="n"/>
      <c r="BE1282" s="2" t="n"/>
      <c r="BF1282" s="2" t="n"/>
      <c r="BG1282" s="2" t="n"/>
      <c r="BH1282" s="2" t="n"/>
      <c r="BI1282" s="8" t="n"/>
      <c r="BJ1282" s="7" t="n"/>
      <c r="BK1282" s="2" t="n"/>
      <c r="BL1282" s="2" t="n"/>
      <c r="BM1282" s="2" t="n"/>
      <c r="BN1282" s="2" t="n"/>
      <c r="BO1282" s="2" t="n"/>
      <c r="BP1282" s="143" t="n"/>
      <c r="BV1282" s="144" t="n"/>
      <c r="BW1282" s="146" t="n"/>
      <c r="BX1282" s="147" t="n"/>
      <c r="BY1282" s="147" t="n"/>
      <c r="BZ1282" s="147" t="n"/>
      <c r="CA1282" s="147" t="n"/>
      <c r="CB1282" s="147" t="n"/>
      <c r="CC1282" s="147" t="n"/>
      <c r="CD1282" s="147" t="n"/>
      <c r="CE1282" s="147" t="n"/>
      <c r="CF1282" s="147" t="n"/>
      <c r="CG1282" s="148" t="n"/>
      <c r="CH1282" s="146" t="n"/>
      <c r="CI1282" s="147" t="n"/>
      <c r="CJ1282" s="147" t="n"/>
      <c r="CK1282" s="147" t="n"/>
      <c r="CL1282" s="147" t="n"/>
      <c r="CM1282" s="147" t="n"/>
      <c r="CN1282" s="147" t="n"/>
      <c r="CO1282" s="147" t="n"/>
      <c r="CP1282" s="147" t="n"/>
      <c r="CQ1282" s="147" t="n"/>
      <c r="CR1282" s="147" t="n"/>
      <c r="CS1282" s="147" t="n"/>
      <c r="CT1282" s="147" t="n"/>
      <c r="CU1282" s="147" t="n"/>
      <c r="CV1282" s="147" t="n"/>
      <c r="CW1282" s="147" t="n"/>
      <c r="CX1282" s="147" t="n"/>
      <c r="CY1282" s="147" t="n"/>
      <c r="CZ1282" s="147" t="n"/>
      <c r="DA1282" s="147" t="n"/>
      <c r="DB1282" s="147" t="n"/>
      <c r="DC1282" s="147" t="n"/>
      <c r="DD1282" s="147" t="n"/>
      <c r="DE1282" s="147" t="n"/>
      <c r="DF1282" s="147" t="n"/>
      <c r="DG1282" s="147" t="n"/>
      <c r="DH1282" s="147" t="n"/>
      <c r="DI1282" s="147" t="n"/>
      <c r="DJ1282" s="147" t="n"/>
      <c r="DK1282" s="147" t="n"/>
      <c r="DL1282" s="147" t="n"/>
      <c r="DM1282" s="147" t="n"/>
      <c r="DN1282" s="147" t="n"/>
      <c r="DO1282" s="147" t="n"/>
      <c r="DP1282" s="147" t="n"/>
      <c r="DQ1282" s="147" t="n"/>
      <c r="DR1282" s="147" t="n"/>
      <c r="DS1282" s="147" t="n"/>
      <c r="DT1282" s="147" t="n"/>
      <c r="DU1282" s="148" t="n"/>
      <c r="DV1282" s="2" t="n"/>
      <c r="DW1282" s="2" t="n"/>
      <c r="DX1282" s="2" t="n"/>
      <c r="DY1282" s="2" t="n"/>
      <c r="DZ1282" s="2" t="n"/>
      <c r="EA1282" s="2" t="n"/>
      <c r="EB1282" s="2" t="n"/>
      <c r="EC1282" s="2" t="n"/>
    </row>
    <row r="1283" ht="6.75" customHeight="1" s="118">
      <c r="A1283" s="2" t="n"/>
      <c r="B1283" s="2" t="n"/>
      <c r="C1283" s="2" t="n"/>
      <c r="D1283" s="2" t="n"/>
      <c r="E1283" s="2" t="n"/>
      <c r="F1283" s="2" t="n"/>
      <c r="G1283" s="2" t="n"/>
      <c r="H1283" s="2" t="n"/>
      <c r="I1283" s="2" t="n"/>
      <c r="J1283" s="2" t="n"/>
      <c r="K1283" s="2" t="n"/>
      <c r="L1283" s="2" t="n"/>
      <c r="M1283" s="2" t="n"/>
      <c r="N1283" s="2" t="n"/>
      <c r="O1283" s="2" t="n"/>
      <c r="P1283" s="2" t="n"/>
      <c r="Q1283" s="2" t="n"/>
      <c r="R1283" s="2" t="n"/>
      <c r="S1283" s="2" t="n"/>
      <c r="T1283" s="2" t="n"/>
      <c r="U1283" s="2" t="n"/>
      <c r="V1283" s="2" t="n"/>
      <c r="W1283" s="2" t="n"/>
      <c r="X1283" s="2" t="n"/>
      <c r="Y1283" s="2" t="n"/>
      <c r="AU1283" s="12" t="n"/>
      <c r="AV1283" s="7" t="n"/>
      <c r="AW1283" s="48" t="inlineStr">
        <is>
          <t>写真をはる位置</t>
        </is>
      </c>
      <c r="BI1283" s="8" t="n"/>
      <c r="BJ1283" s="7" t="n"/>
      <c r="BK1283" s="2" t="n"/>
      <c r="BL1283" s="2" t="n"/>
      <c r="BM1283" s="2" t="n"/>
      <c r="BN1283" s="2" t="n"/>
      <c r="BO1283" s="2" t="n"/>
      <c r="BP1283" s="143" t="n"/>
      <c r="BV1283" s="144" t="n"/>
      <c r="BW1283" s="149">
        <f>計算!$O$17</f>
        <v/>
      </c>
      <c r="CG1283" s="144" t="n"/>
      <c r="CH1283" s="150">
        <f>計算!$P$17</f>
        <v/>
      </c>
      <c r="DU1283" s="144" t="n"/>
      <c r="DV1283" s="2" t="n"/>
      <c r="DW1283" s="2" t="n"/>
      <c r="DX1283" s="2" t="n"/>
      <c r="DY1283" s="2" t="n"/>
      <c r="DZ1283" s="2" t="n"/>
      <c r="EA1283" s="2" t="n"/>
      <c r="EB1283" s="2" t="n"/>
      <c r="EC1283" s="2" t="n"/>
    </row>
    <row r="1284" ht="6.75" customHeight="1" s="118">
      <c r="A1284" s="2" t="n"/>
      <c r="B1284" s="2" t="n"/>
      <c r="C1284" s="2" t="n"/>
      <c r="D1284" s="2" t="n"/>
      <c r="E1284" s="2" t="n"/>
      <c r="F1284" s="2" t="n"/>
      <c r="G1284" s="2" t="n"/>
      <c r="H1284" s="2" t="n"/>
      <c r="I1284" s="2" t="n"/>
      <c r="J1284" s="2" t="n"/>
      <c r="K1284" s="2" t="n"/>
      <c r="L1284" s="2" t="n"/>
      <c r="M1284" s="2" t="n"/>
      <c r="N1284" s="2" t="n"/>
      <c r="O1284" s="2" t="n"/>
      <c r="P1284" s="2" t="n"/>
      <c r="Q1284" s="2" t="n"/>
      <c r="R1284" s="2" t="n"/>
      <c r="S1284" s="2" t="n"/>
      <c r="T1284" s="2" t="n"/>
      <c r="U1284" s="2" t="n"/>
      <c r="V1284" s="2" t="n"/>
      <c r="W1284" s="2" t="n"/>
      <c r="X1284" s="2" t="n"/>
      <c r="Y1284" s="2" t="n"/>
      <c r="Z1284" s="147" t="n"/>
      <c r="AA1284" s="147" t="n"/>
      <c r="AB1284" s="147" t="n"/>
      <c r="AC1284" s="147" t="n"/>
      <c r="AD1284" s="147" t="n"/>
      <c r="AE1284" s="147" t="n"/>
      <c r="AF1284" s="147" t="n"/>
      <c r="AG1284" s="147" t="n"/>
      <c r="AH1284" s="147" t="n"/>
      <c r="AI1284" s="147" t="n"/>
      <c r="AJ1284" s="147" t="n"/>
      <c r="AK1284" s="147" t="n"/>
      <c r="AL1284" s="147" t="n"/>
      <c r="AM1284" s="147" t="n"/>
      <c r="AN1284" s="147" t="n"/>
      <c r="AO1284" s="147" t="n"/>
      <c r="AP1284" s="147" t="n"/>
      <c r="AQ1284" s="147" t="n"/>
      <c r="AR1284" s="147" t="n"/>
      <c r="AS1284" s="147" t="n"/>
      <c r="AT1284" s="147" t="n"/>
      <c r="AU1284" s="12" t="n"/>
      <c r="AV1284" s="7" t="n"/>
      <c r="BI1284" s="8" t="n"/>
      <c r="BJ1284" s="7" t="n"/>
      <c r="BK1284" s="2" t="n"/>
      <c r="BL1284" s="2" t="n"/>
      <c r="BM1284" s="2" t="n"/>
      <c r="BN1284" s="2" t="n"/>
      <c r="BO1284" s="2" t="n"/>
      <c r="BP1284" s="143" t="n"/>
      <c r="BV1284" s="144" t="n"/>
      <c r="BW1284" s="143" t="n"/>
      <c r="CG1284" s="144" t="n"/>
      <c r="DU1284" s="144" t="n"/>
      <c r="DV1284" s="2" t="n"/>
      <c r="DW1284" s="2" t="n"/>
      <c r="DX1284" s="2" t="n"/>
      <c r="DY1284" s="2" t="n"/>
      <c r="DZ1284" s="2" t="n"/>
      <c r="EA1284" s="2" t="n"/>
      <c r="EB1284" s="2" t="n"/>
      <c r="EC1284" s="2" t="n"/>
    </row>
    <row r="1285" ht="6.75" customHeight="1" s="118">
      <c r="A1285" s="2" t="n"/>
      <c r="B1285" s="2" t="n"/>
      <c r="C1285" s="2" t="n"/>
      <c r="D1285" s="2" t="n"/>
      <c r="E1285" s="142" t="inlineStr">
        <is>
          <t>ふ り が な</t>
        </is>
      </c>
      <c r="F1285" s="140" t="n"/>
      <c r="G1285" s="140" t="n"/>
      <c r="H1285" s="140" t="n"/>
      <c r="I1285" s="140" t="n"/>
      <c r="J1285" s="140" t="n"/>
      <c r="K1285" s="141" t="n"/>
      <c r="L1285" s="151">
        <f>計算!$C$17</f>
        <v/>
      </c>
      <c r="M1285" s="140" t="n"/>
      <c r="N1285" s="140" t="n"/>
      <c r="O1285" s="140" t="n"/>
      <c r="P1285" s="140" t="n"/>
      <c r="Q1285" s="140" t="n"/>
      <c r="R1285" s="140" t="n"/>
      <c r="S1285" s="140" t="n"/>
      <c r="T1285" s="140" t="n"/>
      <c r="U1285" s="140" t="n"/>
      <c r="V1285" s="140" t="n"/>
      <c r="W1285" s="140" t="n"/>
      <c r="X1285" s="140" t="n"/>
      <c r="Y1285" s="140" t="n"/>
      <c r="Z1285" s="140" t="n"/>
      <c r="AA1285" s="140" t="n"/>
      <c r="AB1285" s="140" t="n"/>
      <c r="AC1285" s="140" t="n"/>
      <c r="AD1285" s="140" t="n"/>
      <c r="AE1285" s="140" t="n"/>
      <c r="AF1285" s="140" t="n"/>
      <c r="AG1285" s="140" t="n"/>
      <c r="AH1285" s="140" t="n"/>
      <c r="AI1285" s="140" t="n"/>
      <c r="AJ1285" s="140" t="n"/>
      <c r="AK1285" s="140" t="n"/>
      <c r="AL1285" s="140" t="n"/>
      <c r="AM1285" s="140" t="n"/>
      <c r="AN1285" s="140" t="n"/>
      <c r="AO1285" s="140" t="n"/>
      <c r="AP1285" s="140" t="n"/>
      <c r="AQ1285" s="140" t="n"/>
      <c r="AR1285" s="140" t="n"/>
      <c r="AS1285" s="140" t="n"/>
      <c r="AT1285" s="141" t="n"/>
      <c r="AU1285" s="8" t="n"/>
      <c r="AV1285" s="7" t="n"/>
      <c r="AW1285" s="2" t="n"/>
      <c r="AX1285" s="2" t="n"/>
      <c r="AY1285" s="2" t="n"/>
      <c r="AZ1285" s="2" t="n"/>
      <c r="BA1285" s="2" t="n"/>
      <c r="BB1285" s="2" t="n"/>
      <c r="BC1285" s="2" t="n"/>
      <c r="BD1285" s="2" t="n"/>
      <c r="BE1285" s="2" t="n"/>
      <c r="BF1285" s="2" t="n"/>
      <c r="BG1285" s="2" t="n"/>
      <c r="BH1285" s="2" t="n"/>
      <c r="BI1285" s="8" t="n"/>
      <c r="BJ1285" s="7" t="n"/>
      <c r="BK1285" s="2" t="n"/>
      <c r="BL1285" s="2" t="n"/>
      <c r="BM1285" s="2" t="n"/>
      <c r="BN1285" s="2" t="n"/>
      <c r="BO1285" s="2" t="n"/>
      <c r="BP1285" s="143" t="n"/>
      <c r="BV1285" s="144" t="n"/>
      <c r="BW1285" s="143" t="n"/>
      <c r="CG1285" s="144" t="n"/>
      <c r="DU1285" s="144" t="n"/>
      <c r="DV1285" s="2" t="n"/>
      <c r="DW1285" s="2" t="n"/>
      <c r="DX1285" s="2" t="n"/>
      <c r="DY1285" s="2" t="n"/>
      <c r="DZ1285" s="2" t="n"/>
      <c r="EA1285" s="2" t="n"/>
      <c r="EB1285" s="2" t="n"/>
      <c r="EC1285" s="2" t="n"/>
    </row>
    <row r="1286" ht="6.75" customHeight="1" s="118">
      <c r="A1286" s="2" t="n"/>
      <c r="B1286" s="2" t="n"/>
      <c r="C1286" s="2" t="n"/>
      <c r="D1286" s="2" t="n"/>
      <c r="E1286" s="143" t="n"/>
      <c r="K1286" s="144" t="n"/>
      <c r="AT1286" s="144" t="n"/>
      <c r="AU1286" s="8" t="n"/>
      <c r="AV1286" s="7" t="n"/>
      <c r="AW1286" s="2" t="n"/>
      <c r="AX1286" s="2" t="n"/>
      <c r="AY1286" s="2" t="n"/>
      <c r="AZ1286" s="2" t="n"/>
      <c r="BA1286" s="2" t="n"/>
      <c r="BB1286" s="2" t="n"/>
      <c r="BC1286" s="2" t="n"/>
      <c r="BD1286" s="2" t="n"/>
      <c r="BE1286" s="2" t="n"/>
      <c r="BF1286" s="2" t="n"/>
      <c r="BG1286" s="2" t="n"/>
      <c r="BH1286" s="2" t="n"/>
      <c r="BI1286" s="8" t="n"/>
      <c r="BJ1286" s="7" t="n"/>
      <c r="BK1286" s="2" t="n"/>
      <c r="BL1286" s="2" t="n"/>
      <c r="BM1286" s="2" t="n"/>
      <c r="BN1286" s="2" t="n"/>
      <c r="BO1286" s="2" t="n"/>
      <c r="BP1286" s="143" t="n"/>
      <c r="BV1286" s="144" t="n"/>
      <c r="BW1286" s="143" t="n"/>
      <c r="CG1286" s="144" t="n"/>
      <c r="DU1286" s="144" t="n"/>
      <c r="DV1286" s="2" t="n"/>
      <c r="DW1286" s="2" t="n"/>
      <c r="DX1286" s="2" t="n"/>
      <c r="DY1286" s="2" t="n"/>
      <c r="DZ1286" s="2" t="n"/>
      <c r="EA1286" s="2" t="n"/>
      <c r="EB1286" s="2" t="n"/>
      <c r="EC1286" s="2" t="n"/>
    </row>
    <row r="1287" ht="6.75" customHeight="1" s="118">
      <c r="A1287" s="2" t="n"/>
      <c r="B1287" s="2" t="n"/>
      <c r="C1287" s="2" t="n"/>
      <c r="D1287" s="2" t="n"/>
      <c r="E1287" s="143" t="n"/>
      <c r="K1287" s="144" t="n"/>
      <c r="AT1287" s="144" t="n"/>
      <c r="AU1287" s="8" t="n"/>
      <c r="AV1287" s="7" t="n"/>
      <c r="AW1287" s="2" t="n"/>
      <c r="AX1287" s="2" t="n"/>
      <c r="AY1287" s="2" t="n"/>
      <c r="AZ1287" s="2" t="n"/>
      <c r="BA1287" s="2" t="n"/>
      <c r="BB1287" s="2" t="n"/>
      <c r="BC1287" s="2" t="n"/>
      <c r="BD1287" s="2" t="n"/>
      <c r="BE1287" s="2" t="n"/>
      <c r="BF1287" s="2" t="n"/>
      <c r="BG1287" s="2" t="n"/>
      <c r="BH1287" s="2" t="n"/>
      <c r="BI1287" s="8" t="n"/>
      <c r="BJ1287" s="7" t="n"/>
      <c r="BK1287" s="2" t="n"/>
      <c r="BL1287" s="2" t="n"/>
      <c r="BM1287" s="2" t="n"/>
      <c r="BN1287" s="2" t="n"/>
      <c r="BO1287" s="2" t="n"/>
      <c r="BP1287" s="143" t="n"/>
      <c r="BV1287" s="144" t="n"/>
      <c r="BW1287" s="149">
        <f>計算!$Q$17</f>
        <v/>
      </c>
      <c r="CG1287" s="144" t="n"/>
      <c r="CH1287" s="150">
        <f>計算!$R$17</f>
        <v/>
      </c>
      <c r="DU1287" s="144" t="n"/>
      <c r="DV1287" s="2" t="n"/>
      <c r="DW1287" s="2" t="n"/>
      <c r="DX1287" s="2" t="n"/>
      <c r="DY1287" s="2" t="n"/>
      <c r="DZ1287" s="2" t="n"/>
      <c r="EA1287" s="2" t="n"/>
      <c r="EB1287" s="2" t="n"/>
      <c r="EC1287" s="2" t="n"/>
    </row>
    <row r="1288" ht="6.75" customHeight="1" s="118">
      <c r="A1288" s="2" t="n"/>
      <c r="B1288" s="2" t="n"/>
      <c r="C1288" s="2" t="n"/>
      <c r="D1288" s="2" t="n"/>
      <c r="E1288" s="146" t="n"/>
      <c r="F1288" s="147" t="n"/>
      <c r="G1288" s="147" t="n"/>
      <c r="H1288" s="147" t="n"/>
      <c r="I1288" s="147" t="n"/>
      <c r="J1288" s="147" t="n"/>
      <c r="K1288" s="148" t="n"/>
      <c r="L1288" s="147" t="n"/>
      <c r="M1288" s="147" t="n"/>
      <c r="N1288" s="147" t="n"/>
      <c r="O1288" s="147" t="n"/>
      <c r="P1288" s="147" t="n"/>
      <c r="Q1288" s="147" t="n"/>
      <c r="R1288" s="147" t="n"/>
      <c r="S1288" s="147" t="n"/>
      <c r="T1288" s="147" t="n"/>
      <c r="U1288" s="147" t="n"/>
      <c r="V1288" s="147" t="n"/>
      <c r="W1288" s="147" t="n"/>
      <c r="X1288" s="147" t="n"/>
      <c r="Y1288" s="147" t="n"/>
      <c r="Z1288" s="147" t="n"/>
      <c r="AA1288" s="147" t="n"/>
      <c r="AB1288" s="147" t="n"/>
      <c r="AC1288" s="147" t="n"/>
      <c r="AD1288" s="147" t="n"/>
      <c r="AE1288" s="147" t="n"/>
      <c r="AF1288" s="147" t="n"/>
      <c r="AG1288" s="147" t="n"/>
      <c r="AH1288" s="147" t="n"/>
      <c r="AI1288" s="147" t="n"/>
      <c r="AJ1288" s="147" t="n"/>
      <c r="AK1288" s="147" t="n"/>
      <c r="AL1288" s="147" t="n"/>
      <c r="AM1288" s="147" t="n"/>
      <c r="AN1288" s="147" t="n"/>
      <c r="AO1288" s="147" t="n"/>
      <c r="AP1288" s="147" t="n"/>
      <c r="AQ1288" s="147" t="n"/>
      <c r="AR1288" s="147" t="n"/>
      <c r="AS1288" s="147" t="n"/>
      <c r="AT1288" s="148" t="n"/>
      <c r="AU1288" s="8" t="n"/>
      <c r="AV1288" s="7" t="n"/>
      <c r="AW1288" s="2" t="n"/>
      <c r="AX1288" s="2" t="n"/>
      <c r="AY1288" s="2" t="n"/>
      <c r="AZ1288" s="2" t="n"/>
      <c r="BA1288" s="2" t="n"/>
      <c r="BB1288" s="2" t="n"/>
      <c r="BC1288" s="2" t="n"/>
      <c r="BD1288" s="2" t="n"/>
      <c r="BE1288" s="2" t="n"/>
      <c r="BF1288" s="2" t="n"/>
      <c r="BG1288" s="2" t="n"/>
      <c r="BH1288" s="2" t="n"/>
      <c r="BI1288" s="8" t="n"/>
      <c r="BJ1288" s="7" t="n"/>
      <c r="BK1288" s="2" t="n"/>
      <c r="BL1288" s="2" t="n"/>
      <c r="BM1288" s="2" t="n"/>
      <c r="BN1288" s="2" t="n"/>
      <c r="BO1288" s="2" t="n"/>
      <c r="BP1288" s="143" t="n"/>
      <c r="BV1288" s="144" t="n"/>
      <c r="BW1288" s="143" t="n"/>
      <c r="CG1288" s="144" t="n"/>
      <c r="DU1288" s="144" t="n"/>
      <c r="DV1288" s="2" t="n"/>
      <c r="DW1288" s="2" t="n"/>
      <c r="DX1288" s="2" t="n"/>
      <c r="DY1288" s="2" t="n"/>
      <c r="DZ1288" s="2" t="n"/>
      <c r="EA1288" s="2" t="n"/>
      <c r="EB1288" s="2" t="n"/>
      <c r="EC1288" s="2" t="n"/>
    </row>
    <row r="1289" ht="6.75" customHeight="1" s="118">
      <c r="A1289" s="2" t="n"/>
      <c r="B1289" s="2" t="n"/>
      <c r="C1289" s="2" t="n"/>
      <c r="D1289" s="2" t="n"/>
      <c r="E1289" s="152" t="inlineStr">
        <is>
          <t>名　前</t>
        </is>
      </c>
      <c r="F1289" s="140" t="n"/>
      <c r="G1289" s="140" t="n"/>
      <c r="H1289" s="140" t="n"/>
      <c r="I1289" s="140" t="n"/>
      <c r="J1289" s="140" t="n"/>
      <c r="K1289" s="141" t="n"/>
      <c r="L1289" s="153">
        <f>計算!$B$17</f>
        <v/>
      </c>
      <c r="M1289" s="140" t="n"/>
      <c r="N1289" s="140" t="n"/>
      <c r="O1289" s="140" t="n"/>
      <c r="P1289" s="140" t="n"/>
      <c r="Q1289" s="140" t="n"/>
      <c r="R1289" s="140" t="n"/>
      <c r="S1289" s="140" t="n"/>
      <c r="T1289" s="140" t="n"/>
      <c r="U1289" s="140" t="n"/>
      <c r="V1289" s="140" t="n"/>
      <c r="W1289" s="140" t="n"/>
      <c r="X1289" s="140" t="n"/>
      <c r="Y1289" s="140" t="n"/>
      <c r="Z1289" s="140" t="n"/>
      <c r="AA1289" s="140" t="n"/>
      <c r="AB1289" s="140" t="n"/>
      <c r="AC1289" s="140" t="n"/>
      <c r="AD1289" s="140" t="n"/>
      <c r="AE1289" s="140" t="n"/>
      <c r="AF1289" s="140" t="n"/>
      <c r="AG1289" s="140" t="n"/>
      <c r="AH1289" s="140" t="n"/>
      <c r="AI1289" s="140" t="n"/>
      <c r="AJ1289" s="140" t="n"/>
      <c r="AK1289" s="140" t="n"/>
      <c r="AL1289" s="140" t="n"/>
      <c r="AM1289" s="140" t="n"/>
      <c r="AN1289" s="140" t="n"/>
      <c r="AO1289" s="140" t="n"/>
      <c r="AP1289" s="140" t="n"/>
      <c r="AQ1289" s="140" t="n"/>
      <c r="AR1289" s="140" t="n"/>
      <c r="AS1289" s="140" t="n"/>
      <c r="AT1289" s="141" t="n"/>
      <c r="AU1289" s="8" t="n"/>
      <c r="AV1289" s="7" t="n"/>
      <c r="AW1289" s="2" t="n"/>
      <c r="AX1289" s="2" t="n"/>
      <c r="AY1289" s="2" t="n"/>
      <c r="AZ1289" s="2" t="n"/>
      <c r="BA1289" s="2" t="n"/>
      <c r="BB1289" s="2" t="n"/>
      <c r="BC1289" s="2" t="n"/>
      <c r="BD1289" s="2" t="n"/>
      <c r="BE1289" s="2" t="n"/>
      <c r="BF1289" s="2" t="n"/>
      <c r="BG1289" s="2" t="n"/>
      <c r="BH1289" s="2" t="n"/>
      <c r="BI1289" s="8" t="n"/>
      <c r="BJ1289" s="7" t="n"/>
      <c r="BK1289" s="2" t="n"/>
      <c r="BL1289" s="2" t="n"/>
      <c r="BM1289" s="2" t="n"/>
      <c r="BN1289" s="2" t="n"/>
      <c r="BO1289" s="2" t="n"/>
      <c r="BP1289" s="143" t="n"/>
      <c r="BV1289" s="144" t="n"/>
      <c r="BW1289" s="143" t="n"/>
      <c r="CG1289" s="144" t="n"/>
      <c r="DU1289" s="144" t="n"/>
      <c r="DV1289" s="2" t="n"/>
      <c r="DW1289" s="2" t="n"/>
      <c r="DX1289" s="2" t="n"/>
      <c r="DY1289" s="2" t="n"/>
      <c r="DZ1289" s="2" t="n"/>
      <c r="EA1289" s="2" t="n"/>
      <c r="EB1289" s="2" t="n"/>
      <c r="EC1289" s="2" t="n"/>
    </row>
    <row r="1290" ht="6.75" customHeight="1" s="118">
      <c r="A1290" s="2" t="n"/>
      <c r="B1290" s="2" t="n"/>
      <c r="C1290" s="2" t="n"/>
      <c r="D1290" s="2" t="n"/>
      <c r="E1290" s="143" t="n"/>
      <c r="K1290" s="144" t="n"/>
      <c r="L1290" s="143" t="n"/>
      <c r="AT1290" s="144" t="n"/>
      <c r="AU1290" s="8" t="n"/>
      <c r="AV1290" s="7" t="n"/>
      <c r="AW1290" s="2" t="n"/>
      <c r="AX1290" s="52" t="inlineStr">
        <is>
          <t>（30×40mm）</t>
        </is>
      </c>
      <c r="BH1290" s="2" t="n"/>
      <c r="BI1290" s="8" t="n"/>
      <c r="BJ1290" s="7" t="n"/>
      <c r="BK1290" s="2" t="n"/>
      <c r="BL1290" s="2" t="n"/>
      <c r="BM1290" s="2" t="n"/>
      <c r="BN1290" s="2" t="n"/>
      <c r="BO1290" s="2" t="n"/>
      <c r="BP1290" s="143" t="n"/>
      <c r="BV1290" s="144" t="n"/>
      <c r="BW1290" s="143" t="n"/>
      <c r="CG1290" s="144" t="n"/>
      <c r="DU1290" s="144" t="n"/>
      <c r="DV1290" s="2" t="n"/>
      <c r="DW1290" s="2" t="n"/>
      <c r="DX1290" s="2" t="n"/>
      <c r="DY1290" s="2" t="n"/>
      <c r="DZ1290" s="2" t="n"/>
      <c r="EA1290" s="2" t="n"/>
      <c r="EB1290" s="2" t="n"/>
      <c r="EC1290" s="2" t="n"/>
    </row>
    <row r="1291" ht="6.75" customHeight="1" s="118">
      <c r="A1291" s="2" t="n"/>
      <c r="B1291" s="2" t="n"/>
      <c r="C1291" s="2" t="n"/>
      <c r="D1291" s="2" t="n"/>
      <c r="E1291" s="143" t="n"/>
      <c r="K1291" s="144" t="n"/>
      <c r="L1291" s="143" t="n"/>
      <c r="AT1291" s="144" t="n"/>
      <c r="AU1291" s="8" t="n"/>
      <c r="AV1291" s="7" t="n"/>
      <c r="AW1291" s="2" t="n"/>
      <c r="BH1291" s="2" t="n"/>
      <c r="BI1291" s="8" t="n"/>
      <c r="BJ1291" s="7" t="n"/>
      <c r="BK1291" s="2" t="n"/>
      <c r="BL1291" s="2" t="n"/>
      <c r="BM1291" s="2" t="n"/>
      <c r="BN1291" s="2" t="n"/>
      <c r="BO1291" s="2" t="n"/>
      <c r="BP1291" s="143" t="n"/>
      <c r="BV1291" s="144" t="n"/>
      <c r="BW1291" s="149">
        <f>計算!$S$17</f>
        <v/>
      </c>
      <c r="CG1291" s="144" t="n"/>
      <c r="CH1291" s="150">
        <f>計算!$T$17</f>
        <v/>
      </c>
      <c r="DU1291" s="144" t="n"/>
      <c r="DV1291" s="2" t="n"/>
      <c r="DW1291" s="2" t="n"/>
      <c r="DX1291" s="2" t="n"/>
      <c r="DY1291" s="2" t="n"/>
      <c r="DZ1291" s="2" t="n"/>
      <c r="EA1291" s="2" t="n"/>
      <c r="EB1291" s="2" t="n"/>
      <c r="EC1291" s="2" t="n"/>
    </row>
    <row r="1292" ht="6.75" customHeight="1" s="118">
      <c r="A1292" s="2" t="n"/>
      <c r="B1292" s="2" t="n"/>
      <c r="C1292" s="2" t="n"/>
      <c r="D1292" s="2" t="n"/>
      <c r="E1292" s="143" t="n"/>
      <c r="K1292" s="144" t="n"/>
      <c r="L1292" s="143" t="n"/>
      <c r="AT1292" s="144" t="n"/>
      <c r="AU1292" s="8" t="n"/>
      <c r="AV1292" s="7" t="n"/>
      <c r="AW1292" s="2" t="n"/>
      <c r="AX1292" s="2" t="n"/>
      <c r="AY1292" s="2" t="n"/>
      <c r="AZ1292" s="2" t="n"/>
      <c r="BA1292" s="2" t="n"/>
      <c r="BB1292" s="2" t="n"/>
      <c r="BC1292" s="2" t="n"/>
      <c r="BD1292" s="2" t="n"/>
      <c r="BE1292" s="2" t="n"/>
      <c r="BF1292" s="2" t="n"/>
      <c r="BG1292" s="2" t="n"/>
      <c r="BH1292" s="2" t="n"/>
      <c r="BI1292" s="8" t="n"/>
      <c r="BJ1292" s="7" t="n"/>
      <c r="BK1292" s="2" t="n"/>
      <c r="BL1292" s="2" t="n"/>
      <c r="BM1292" s="2" t="n"/>
      <c r="BN1292" s="2" t="n"/>
      <c r="BO1292" s="2" t="n"/>
      <c r="BP1292" s="143" t="n"/>
      <c r="BV1292" s="144" t="n"/>
      <c r="BW1292" s="143" t="n"/>
      <c r="CG1292" s="144" t="n"/>
      <c r="DU1292" s="144" t="n"/>
      <c r="DV1292" s="2" t="n"/>
      <c r="DW1292" s="2" t="n"/>
      <c r="DX1292" s="2" t="n"/>
      <c r="DY1292" s="2" t="n"/>
      <c r="DZ1292" s="2" t="n"/>
      <c r="EA1292" s="2" t="n"/>
      <c r="EB1292" s="2" t="n"/>
      <c r="EC1292" s="2" t="n"/>
    </row>
    <row r="1293" ht="6.75" customHeight="1" s="118">
      <c r="A1293" s="2" t="n"/>
      <c r="B1293" s="2" t="n"/>
      <c r="C1293" s="2" t="n"/>
      <c r="D1293" s="2" t="n"/>
      <c r="E1293" s="143" t="n"/>
      <c r="K1293" s="144" t="n"/>
      <c r="L1293" s="143" t="n"/>
      <c r="AT1293" s="144" t="n"/>
      <c r="AU1293" s="8" t="n"/>
      <c r="AV1293" s="7" t="n"/>
      <c r="AW1293" s="2" t="n"/>
      <c r="AX1293" s="2" t="n"/>
      <c r="AY1293" s="2" t="n"/>
      <c r="AZ1293" s="2" t="n"/>
      <c r="BA1293" s="2" t="n"/>
      <c r="BB1293" s="2" t="n"/>
      <c r="BC1293" s="2" t="n"/>
      <c r="BD1293" s="2" t="n"/>
      <c r="BE1293" s="2" t="n"/>
      <c r="BF1293" s="2" t="n"/>
      <c r="BG1293" s="2" t="n"/>
      <c r="BH1293" s="2" t="n"/>
      <c r="BI1293" s="8" t="n"/>
      <c r="BJ1293" s="7" t="n"/>
      <c r="BK1293" s="2" t="n"/>
      <c r="BL1293" s="2" t="n"/>
      <c r="BM1293" s="2" t="n"/>
      <c r="BN1293" s="2" t="n"/>
      <c r="BO1293" s="2" t="n"/>
      <c r="BP1293" s="143" t="n"/>
      <c r="BV1293" s="144" t="n"/>
      <c r="BW1293" s="143" t="n"/>
      <c r="CG1293" s="144" t="n"/>
      <c r="DU1293" s="144" t="n"/>
      <c r="DV1293" s="2" t="n"/>
      <c r="DW1293" s="2" t="n"/>
      <c r="DX1293" s="2" t="n"/>
      <c r="DY1293" s="2" t="n"/>
      <c r="DZ1293" s="2" t="n"/>
      <c r="EA1293" s="2" t="n"/>
      <c r="EB1293" s="2" t="n"/>
      <c r="EC1293" s="2" t="n"/>
    </row>
    <row r="1294" ht="4.5" customHeight="1" s="118">
      <c r="A1294" s="2" t="n"/>
      <c r="B1294" s="2" t="n"/>
      <c r="C1294" s="2" t="n"/>
      <c r="D1294" s="2" t="n"/>
      <c r="E1294" s="146" t="n"/>
      <c r="F1294" s="147" t="n"/>
      <c r="G1294" s="147" t="n"/>
      <c r="H1294" s="147" t="n"/>
      <c r="I1294" s="147" t="n"/>
      <c r="J1294" s="147" t="n"/>
      <c r="K1294" s="148" t="n"/>
      <c r="L1294" s="146" t="n"/>
      <c r="M1294" s="147" t="n"/>
      <c r="N1294" s="147" t="n"/>
      <c r="O1294" s="147" t="n"/>
      <c r="P1294" s="147" t="n"/>
      <c r="Q1294" s="147" t="n"/>
      <c r="R1294" s="147" t="n"/>
      <c r="S1294" s="147" t="n"/>
      <c r="T1294" s="147" t="n"/>
      <c r="U1294" s="147" t="n"/>
      <c r="V1294" s="147" t="n"/>
      <c r="W1294" s="147" t="n"/>
      <c r="X1294" s="147" t="n"/>
      <c r="Y1294" s="147" t="n"/>
      <c r="Z1294" s="147" t="n"/>
      <c r="AA1294" s="147" t="n"/>
      <c r="AB1294" s="147" t="n"/>
      <c r="AC1294" s="147" t="n"/>
      <c r="AD1294" s="147" t="n"/>
      <c r="AE1294" s="147" t="n"/>
      <c r="AF1294" s="147" t="n"/>
      <c r="AG1294" s="147" t="n"/>
      <c r="AH1294" s="147" t="n"/>
      <c r="AI1294" s="147" t="n"/>
      <c r="AJ1294" s="147" t="n"/>
      <c r="AK1294" s="147" t="n"/>
      <c r="AL1294" s="147" t="n"/>
      <c r="AM1294" s="147" t="n"/>
      <c r="AN1294" s="147" t="n"/>
      <c r="AO1294" s="147" t="n"/>
      <c r="AP1294" s="147" t="n"/>
      <c r="AQ1294" s="147" t="n"/>
      <c r="AR1294" s="147" t="n"/>
      <c r="AS1294" s="147" t="n"/>
      <c r="AT1294" s="148" t="n"/>
      <c r="AU1294" s="8" t="n"/>
      <c r="AV1294" s="7" t="n"/>
      <c r="AW1294" s="2" t="n"/>
      <c r="AX1294" s="2" t="n"/>
      <c r="AY1294" s="2" t="n"/>
      <c r="AZ1294" s="2" t="n"/>
      <c r="BA1294" s="2" t="n"/>
      <c r="BB1294" s="2" t="n"/>
      <c r="BC1294" s="2" t="n"/>
      <c r="BD1294" s="2" t="n"/>
      <c r="BE1294" s="2" t="n"/>
      <c r="BF1294" s="2" t="n"/>
      <c r="BG1294" s="2" t="n"/>
      <c r="BH1294" s="2" t="n"/>
      <c r="BI1294" s="8" t="n"/>
      <c r="BJ1294" s="7" t="n"/>
      <c r="BK1294" s="2" t="n"/>
      <c r="BL1294" s="2" t="n"/>
      <c r="BM1294" s="2" t="n"/>
      <c r="BN1294" s="2" t="n"/>
      <c r="BO1294" s="2" t="n"/>
      <c r="BP1294" s="143" t="n"/>
      <c r="BV1294" s="144" t="n"/>
      <c r="BW1294" s="143" t="n"/>
      <c r="CG1294" s="144" t="n"/>
      <c r="DU1294" s="144" t="n"/>
      <c r="DV1294" s="2" t="n"/>
      <c r="DW1294" s="2" t="n"/>
      <c r="DX1294" s="2" t="n"/>
      <c r="DY1294" s="2" t="n"/>
      <c r="DZ1294" s="2" t="n"/>
      <c r="EA1294" s="2" t="n"/>
      <c r="EB1294" s="2" t="n"/>
      <c r="EC1294" s="2" t="n"/>
    </row>
    <row r="1295" ht="6.75" customHeight="1" s="118">
      <c r="A1295" s="2" t="n"/>
      <c r="B1295" s="2" t="n"/>
      <c r="C1295" s="2" t="n"/>
      <c r="D1295" s="2" t="n"/>
      <c r="E1295" s="152" t="inlineStr">
        <is>
          <t>生年月日</t>
        </is>
      </c>
      <c r="F1295" s="140" t="n"/>
      <c r="G1295" s="140" t="n"/>
      <c r="H1295" s="140" t="n"/>
      <c r="I1295" s="140" t="n"/>
      <c r="J1295" s="140" t="n"/>
      <c r="K1295" s="141" t="n"/>
      <c r="L1295" s="154" t="inlineStr">
        <is>
          <t>昭和 ・ 平成</t>
        </is>
      </c>
      <c r="M1295" s="140" t="n"/>
      <c r="N1295" s="140" t="n"/>
      <c r="O1295" s="140" t="n"/>
      <c r="P1295" s="140" t="n"/>
      <c r="Q1295" s="140" t="n"/>
      <c r="R1295" s="140" t="n"/>
      <c r="S1295" s="140" t="n"/>
      <c r="T1295" s="140" t="n"/>
      <c r="U1295" s="140" t="n"/>
      <c r="V1295" s="155">
        <f>計算!$D$17</f>
        <v/>
      </c>
      <c r="W1295" s="140" t="n"/>
      <c r="X1295" s="156" t="inlineStr">
        <is>
          <t>年</t>
        </is>
      </c>
      <c r="Y1295" s="140" t="n"/>
      <c r="Z1295" s="155">
        <f>計算!$E$17</f>
        <v/>
      </c>
      <c r="AA1295" s="140" t="n"/>
      <c r="AB1295" s="140" t="n"/>
      <c r="AC1295" s="156" t="inlineStr">
        <is>
          <t>月</t>
        </is>
      </c>
      <c r="AD1295" s="140" t="n"/>
      <c r="AE1295" s="155">
        <f>計算!$F$17</f>
        <v/>
      </c>
      <c r="AF1295" s="140" t="n"/>
      <c r="AG1295" s="140" t="n"/>
      <c r="AH1295" s="156" t="inlineStr">
        <is>
          <t>日　生 （満</t>
        </is>
      </c>
      <c r="AI1295" s="140" t="n"/>
      <c r="AJ1295" s="140" t="n"/>
      <c r="AK1295" s="140" t="n"/>
      <c r="AL1295" s="140" t="n"/>
      <c r="AM1295" s="140" t="n"/>
      <c r="AN1295" s="140" t="n"/>
      <c r="AO1295" s="140" t="n"/>
      <c r="AP1295" s="157">
        <f>計算!$G$17</f>
        <v/>
      </c>
      <c r="AQ1295" s="140" t="n"/>
      <c r="AR1295" s="158" t="inlineStr">
        <is>
          <t>歳）</t>
        </is>
      </c>
      <c r="AS1295" s="140" t="n"/>
      <c r="AT1295" s="141" t="n"/>
      <c r="AU1295" s="8" t="n"/>
      <c r="AV1295" s="7" t="n"/>
      <c r="AW1295" s="2" t="n"/>
      <c r="AX1295" s="2" t="n"/>
      <c r="AY1295" s="2" t="n"/>
      <c r="AZ1295" s="2" t="n"/>
      <c r="BA1295" s="2" t="n"/>
      <c r="BB1295" s="2" t="n"/>
      <c r="BC1295" s="2" t="n"/>
      <c r="BD1295" s="2" t="n"/>
      <c r="BE1295" s="2" t="n"/>
      <c r="BF1295" s="2" t="n"/>
      <c r="BG1295" s="2" t="n"/>
      <c r="BH1295" s="2" t="n"/>
      <c r="BI1295" s="8" t="n"/>
      <c r="BJ1295" s="7" t="n"/>
      <c r="BK1295" s="2" t="n"/>
      <c r="BL1295" s="2" t="n"/>
      <c r="BM1295" s="2" t="n"/>
      <c r="BN1295" s="2" t="n"/>
      <c r="BO1295" s="2" t="n"/>
      <c r="BP1295" s="143" t="n"/>
      <c r="BV1295" s="144" t="n"/>
      <c r="BW1295" s="149">
        <f>計算!$U$17</f>
        <v/>
      </c>
      <c r="CG1295" s="144" t="n"/>
      <c r="CH1295" s="150">
        <f>計算!$V$17</f>
        <v/>
      </c>
      <c r="DU1295" s="144" t="n"/>
      <c r="DV1295" s="2" t="n"/>
      <c r="DW1295" s="2" t="n"/>
      <c r="DX1295" s="2" t="n"/>
      <c r="DY1295" s="2" t="n"/>
      <c r="DZ1295" s="2" t="n"/>
      <c r="EA1295" s="2" t="n"/>
      <c r="EB1295" s="2" t="n"/>
      <c r="EC1295" s="2" t="n"/>
    </row>
    <row r="1296" ht="6.75" customHeight="1" s="118">
      <c r="A1296" s="2" t="n"/>
      <c r="B1296" s="2" t="n"/>
      <c r="C1296" s="2" t="n"/>
      <c r="D1296" s="2" t="n"/>
      <c r="E1296" s="143" t="n"/>
      <c r="K1296" s="144" t="n"/>
      <c r="L1296" s="143" t="n"/>
      <c r="AT1296" s="144" t="n"/>
      <c r="AU1296" s="8" t="n"/>
      <c r="AV1296" s="7" t="n"/>
      <c r="AW1296" s="2" t="n"/>
      <c r="AX1296" s="2" t="n"/>
      <c r="AY1296" s="2" t="n"/>
      <c r="AZ1296" s="2" t="n"/>
      <c r="BA1296" s="2" t="n"/>
      <c r="BB1296" s="2" t="n"/>
      <c r="BC1296" s="2" t="n"/>
      <c r="BD1296" s="2" t="n"/>
      <c r="BE1296" s="2" t="n"/>
      <c r="BF1296" s="2" t="n"/>
      <c r="BG1296" s="2" t="n"/>
      <c r="BH1296" s="2" t="n"/>
      <c r="BI1296" s="8" t="n"/>
      <c r="BJ1296" s="7" t="n"/>
      <c r="BK1296" s="2" t="n"/>
      <c r="BL1296" s="2" t="n"/>
      <c r="BM1296" s="2" t="n"/>
      <c r="BN1296" s="2" t="n"/>
      <c r="BO1296" s="2" t="n"/>
      <c r="BP1296" s="143" t="n"/>
      <c r="BV1296" s="144" t="n"/>
      <c r="BW1296" s="143" t="n"/>
      <c r="CG1296" s="144" t="n"/>
      <c r="DU1296" s="144" t="n"/>
      <c r="DV1296" s="2" t="n"/>
      <c r="DW1296" s="2" t="n"/>
      <c r="DX1296" s="2" t="n"/>
      <c r="DY1296" s="2" t="n"/>
      <c r="DZ1296" s="2" t="n"/>
      <c r="EA1296" s="2" t="n"/>
      <c r="EB1296" s="2" t="n"/>
      <c r="EC1296" s="2" t="n"/>
    </row>
    <row r="1297" ht="6.75" customHeight="1" s="118">
      <c r="A1297" s="2" t="n"/>
      <c r="B1297" s="2" t="n"/>
      <c r="C1297" s="2" t="n"/>
      <c r="D1297" s="2" t="n"/>
      <c r="E1297" s="143" t="n"/>
      <c r="K1297" s="144" t="n"/>
      <c r="L1297" s="143" t="n"/>
      <c r="AT1297" s="144" t="n"/>
      <c r="AU1297" s="8" t="n"/>
      <c r="AV1297" s="16" t="n"/>
      <c r="AW1297" s="14" t="n"/>
      <c r="AX1297" s="14" t="n"/>
      <c r="AY1297" s="14" t="n"/>
      <c r="AZ1297" s="14" t="n"/>
      <c r="BA1297" s="14" t="n"/>
      <c r="BB1297" s="14" t="n"/>
      <c r="BC1297" s="14" t="n"/>
      <c r="BD1297" s="14" t="n"/>
      <c r="BE1297" s="14" t="n"/>
      <c r="BF1297" s="14" t="n"/>
      <c r="BG1297" s="14" t="n"/>
      <c r="BH1297" s="14" t="n"/>
      <c r="BI1297" s="15" t="n"/>
      <c r="BJ1297" s="7" t="n"/>
      <c r="BK1297" s="2" t="n"/>
      <c r="BL1297" s="2" t="n"/>
      <c r="BM1297" s="2" t="n"/>
      <c r="BN1297" s="2" t="n"/>
      <c r="BO1297" s="2" t="n"/>
      <c r="BP1297" s="143" t="n"/>
      <c r="BV1297" s="144" t="n"/>
      <c r="BW1297" s="143" t="n"/>
      <c r="CG1297" s="144" t="n"/>
      <c r="DU1297" s="144" t="n"/>
      <c r="DV1297" s="2" t="n"/>
      <c r="DW1297" s="2" t="n"/>
      <c r="DX1297" s="2" t="n"/>
      <c r="DY1297" s="2" t="n"/>
      <c r="DZ1297" s="2" t="n"/>
      <c r="EA1297" s="2" t="n"/>
      <c r="EB1297" s="2" t="n"/>
      <c r="EC1297" s="2" t="n"/>
    </row>
    <row r="1298" ht="3.75" customHeight="1" s="118">
      <c r="A1298" s="2" t="n"/>
      <c r="B1298" s="2" t="n"/>
      <c r="C1298" s="2" t="n"/>
      <c r="D1298" s="2" t="n"/>
      <c r="E1298" s="146" t="n"/>
      <c r="F1298" s="147" t="n"/>
      <c r="G1298" s="147" t="n"/>
      <c r="H1298" s="147" t="n"/>
      <c r="I1298" s="147" t="n"/>
      <c r="J1298" s="147" t="n"/>
      <c r="K1298" s="148" t="n"/>
      <c r="L1298" s="146" t="n"/>
      <c r="M1298" s="147" t="n"/>
      <c r="N1298" s="147" t="n"/>
      <c r="O1298" s="147" t="n"/>
      <c r="P1298" s="147" t="n"/>
      <c r="Q1298" s="147" t="n"/>
      <c r="R1298" s="147" t="n"/>
      <c r="S1298" s="147" t="n"/>
      <c r="T1298" s="147" t="n"/>
      <c r="U1298" s="147" t="n"/>
      <c r="X1298" s="147" t="n"/>
      <c r="Y1298" s="147" t="n"/>
      <c r="AC1298" s="147" t="n"/>
      <c r="AD1298" s="147" t="n"/>
      <c r="AH1298" s="147" t="n"/>
      <c r="AI1298" s="147" t="n"/>
      <c r="AJ1298" s="147" t="n"/>
      <c r="AK1298" s="147" t="n"/>
      <c r="AL1298" s="147" t="n"/>
      <c r="AM1298" s="147" t="n"/>
      <c r="AN1298" s="147" t="n"/>
      <c r="AO1298" s="147" t="n"/>
      <c r="AP1298" s="147" t="n"/>
      <c r="AQ1298" s="147" t="n"/>
      <c r="AR1298" s="147" t="n"/>
      <c r="AS1298" s="147" t="n"/>
      <c r="AT1298" s="148" t="n"/>
      <c r="AU1298" s="2" t="n"/>
      <c r="AV1298" s="21" t="n"/>
      <c r="AW1298" s="2" t="n"/>
      <c r="AX1298" s="2" t="n"/>
      <c r="AY1298" s="2" t="n"/>
      <c r="AZ1298" s="2" t="n"/>
      <c r="BA1298" s="2" t="n"/>
      <c r="BB1298" s="2" t="n"/>
      <c r="BC1298" s="2" t="n"/>
      <c r="BD1298" s="2" t="n"/>
      <c r="BE1298" s="2" t="n"/>
      <c r="BF1298" s="2" t="n"/>
      <c r="BG1298" s="2" t="n"/>
      <c r="BH1298" s="2" t="n"/>
      <c r="BI1298" s="2" t="n"/>
      <c r="BJ1298" s="2" t="n"/>
      <c r="BK1298" s="2" t="n"/>
      <c r="BL1298" s="2" t="n"/>
      <c r="BM1298" s="2" t="n"/>
      <c r="BN1298" s="2" t="n"/>
      <c r="BO1298" s="2" t="n"/>
      <c r="BP1298" s="143" t="n"/>
      <c r="BV1298" s="144" t="n"/>
      <c r="BW1298" s="143" t="n"/>
      <c r="CG1298" s="144" t="n"/>
      <c r="DU1298" s="144" t="n"/>
      <c r="DV1298" s="2" t="n"/>
      <c r="DW1298" s="2" t="n"/>
      <c r="DX1298" s="2" t="n"/>
      <c r="DY1298" s="2" t="n"/>
      <c r="DZ1298" s="2" t="n"/>
      <c r="EA1298" s="2" t="n"/>
      <c r="EB1298" s="2" t="n"/>
      <c r="EC1298" s="2" t="n"/>
    </row>
    <row r="1299" ht="6.75" customHeight="1" s="118">
      <c r="A1299" s="2" t="n"/>
      <c r="B1299" s="2" t="n"/>
      <c r="C1299" s="2" t="n"/>
      <c r="D1299" s="2" t="n"/>
      <c r="E1299" s="159" t="inlineStr">
        <is>
          <t>ふ り が な</t>
        </is>
      </c>
      <c r="F1299" s="140" t="n"/>
      <c r="G1299" s="140" t="n"/>
      <c r="H1299" s="140" t="n"/>
      <c r="I1299" s="140" t="n"/>
      <c r="J1299" s="140" t="n"/>
      <c r="K1299" s="141" t="n"/>
      <c r="L1299" s="160">
        <f>計算!$J$17</f>
        <v/>
      </c>
      <c r="M1299" s="140" t="n"/>
      <c r="N1299" s="140" t="n"/>
      <c r="O1299" s="140" t="n"/>
      <c r="P1299" s="140" t="n"/>
      <c r="Q1299" s="140" t="n"/>
      <c r="R1299" s="140" t="n"/>
      <c r="S1299" s="140" t="n"/>
      <c r="T1299" s="140" t="n"/>
      <c r="U1299" s="140" t="n"/>
      <c r="V1299" s="140" t="n"/>
      <c r="W1299" s="140" t="n"/>
      <c r="X1299" s="140" t="n"/>
      <c r="Y1299" s="140" t="n"/>
      <c r="Z1299" s="140" t="n"/>
      <c r="AA1299" s="140" t="n"/>
      <c r="AB1299" s="140" t="n"/>
      <c r="AC1299" s="140" t="n"/>
      <c r="AD1299" s="140" t="n"/>
      <c r="AE1299" s="140" t="n"/>
      <c r="AF1299" s="140" t="n"/>
      <c r="AG1299" s="140" t="n"/>
      <c r="AH1299" s="140" t="n"/>
      <c r="AI1299" s="140" t="n"/>
      <c r="AJ1299" s="140" t="n"/>
      <c r="AK1299" s="140" t="n"/>
      <c r="AL1299" s="140" t="n"/>
      <c r="AM1299" s="140" t="n"/>
      <c r="AN1299" s="140" t="n"/>
      <c r="AO1299" s="140" t="n"/>
      <c r="AP1299" s="140" t="n"/>
      <c r="AQ1299" s="140" t="n"/>
      <c r="AR1299" s="140" t="n"/>
      <c r="AS1299" s="140" t="n"/>
      <c r="AT1299" s="140" t="n"/>
      <c r="AU1299" s="140" t="n"/>
      <c r="AV1299" s="140" t="n"/>
      <c r="AW1299" s="140" t="n"/>
      <c r="AX1299" s="140" t="n"/>
      <c r="AY1299" s="140" t="n"/>
      <c r="AZ1299" s="140" t="n"/>
      <c r="BA1299" s="140" t="n"/>
      <c r="BB1299" s="140" t="n"/>
      <c r="BC1299" s="140" t="n"/>
      <c r="BD1299" s="140" t="n"/>
      <c r="BE1299" s="140" t="n"/>
      <c r="BF1299" s="140" t="n"/>
      <c r="BG1299" s="140" t="n"/>
      <c r="BH1299" s="140" t="n"/>
      <c r="BI1299" s="141" t="n"/>
      <c r="BJ1299" s="2" t="n"/>
      <c r="BK1299" s="2" t="n"/>
      <c r="BL1299" s="2" t="n"/>
      <c r="BM1299" s="2" t="n"/>
      <c r="BN1299" s="2" t="n"/>
      <c r="BO1299" s="2" t="n"/>
      <c r="BP1299" s="143" t="n"/>
      <c r="BV1299" s="144" t="n"/>
      <c r="BW1299" s="161">
        <f>計算!$W$17</f>
        <v/>
      </c>
      <c r="CG1299" s="144" t="n"/>
      <c r="CH1299" s="150">
        <f>計算!$X$17</f>
        <v/>
      </c>
      <c r="DU1299" s="144" t="n"/>
      <c r="DV1299" s="2" t="n"/>
      <c r="DW1299" s="2" t="n"/>
      <c r="DX1299" s="2" t="n"/>
      <c r="DY1299" s="2" t="n"/>
      <c r="DZ1299" s="2" t="n"/>
      <c r="EA1299" s="2" t="n"/>
      <c r="EB1299" s="2" t="n"/>
      <c r="EC1299" s="2" t="n"/>
    </row>
    <row r="1300" ht="6.75" customHeight="1" s="118">
      <c r="A1300" s="2" t="n"/>
      <c r="B1300" s="2" t="n"/>
      <c r="C1300" s="2" t="n"/>
      <c r="D1300" s="2" t="n"/>
      <c r="E1300" s="143" t="n"/>
      <c r="K1300" s="144" t="n"/>
      <c r="BI1300" s="144" t="n"/>
      <c r="BJ1300" s="2" t="n"/>
      <c r="BK1300" s="2" t="n"/>
      <c r="BL1300" s="2" t="n"/>
      <c r="BM1300" s="2" t="n"/>
      <c r="BN1300" s="2" t="n"/>
      <c r="BO1300" s="2" t="n"/>
      <c r="BP1300" s="143" t="n"/>
      <c r="BV1300" s="144" t="n"/>
      <c r="BW1300" s="143" t="n"/>
      <c r="CG1300" s="144" t="n"/>
      <c r="DU1300" s="144" t="n"/>
      <c r="DV1300" s="2" t="n"/>
      <c r="DW1300" s="2" t="n"/>
      <c r="DX1300" s="2" t="n"/>
      <c r="DY1300" s="2" t="n"/>
      <c r="DZ1300" s="2" t="n"/>
      <c r="EA1300" s="2" t="n"/>
      <c r="EB1300" s="2" t="n"/>
      <c r="EC1300" s="2" t="n"/>
    </row>
    <row r="1301" ht="6.75" customHeight="1" s="118">
      <c r="A1301" s="2" t="n"/>
      <c r="B1301" s="2" t="n"/>
      <c r="C1301" s="2" t="n"/>
      <c r="D1301" s="2" t="n"/>
      <c r="E1301" s="162" t="n"/>
      <c r="F1301" s="163" t="n"/>
      <c r="G1301" s="163" t="n"/>
      <c r="H1301" s="163" t="n"/>
      <c r="I1301" s="163" t="n"/>
      <c r="J1301" s="163" t="n"/>
      <c r="K1301" s="164" t="n"/>
      <c r="L1301" s="163" t="n"/>
      <c r="M1301" s="163" t="n"/>
      <c r="N1301" s="163" t="n"/>
      <c r="O1301" s="163" t="n"/>
      <c r="P1301" s="163" t="n"/>
      <c r="Q1301" s="163" t="n"/>
      <c r="R1301" s="163" t="n"/>
      <c r="S1301" s="163" t="n"/>
      <c r="T1301" s="163" t="n"/>
      <c r="U1301" s="163" t="n"/>
      <c r="V1301" s="163" t="n"/>
      <c r="W1301" s="163" t="n"/>
      <c r="X1301" s="163" t="n"/>
      <c r="Y1301" s="163" t="n"/>
      <c r="Z1301" s="163" t="n"/>
      <c r="AA1301" s="163" t="n"/>
      <c r="AB1301" s="163" t="n"/>
      <c r="AC1301" s="163" t="n"/>
      <c r="AD1301" s="163" t="n"/>
      <c r="AE1301" s="163" t="n"/>
      <c r="AF1301" s="163" t="n"/>
      <c r="AG1301" s="163" t="n"/>
      <c r="AH1301" s="163" t="n"/>
      <c r="AI1301" s="163" t="n"/>
      <c r="AJ1301" s="163" t="n"/>
      <c r="AK1301" s="163" t="n"/>
      <c r="AL1301" s="163" t="n"/>
      <c r="AM1301" s="163" t="n"/>
      <c r="AN1301" s="163" t="n"/>
      <c r="AO1301" s="163" t="n"/>
      <c r="AP1301" s="163" t="n"/>
      <c r="AQ1301" s="163" t="n"/>
      <c r="AR1301" s="163" t="n"/>
      <c r="AS1301" s="163" t="n"/>
      <c r="AT1301" s="163" t="n"/>
      <c r="AU1301" s="163" t="n"/>
      <c r="AV1301" s="163" t="n"/>
      <c r="AW1301" s="163" t="n"/>
      <c r="AX1301" s="163" t="n"/>
      <c r="AY1301" s="163" t="n"/>
      <c r="AZ1301" s="163" t="n"/>
      <c r="BA1301" s="163" t="n"/>
      <c r="BB1301" s="163" t="n"/>
      <c r="BC1301" s="163" t="n"/>
      <c r="BD1301" s="163" t="n"/>
      <c r="BE1301" s="163" t="n"/>
      <c r="BF1301" s="163" t="n"/>
      <c r="BG1301" s="163" t="n"/>
      <c r="BH1301" s="163" t="n"/>
      <c r="BI1301" s="164" t="n"/>
      <c r="BJ1301" s="2" t="n"/>
      <c r="BK1301" s="2" t="n"/>
      <c r="BL1301" s="2" t="n"/>
      <c r="BM1301" s="2" t="n"/>
      <c r="BN1301" s="2" t="n"/>
      <c r="BO1301" s="2" t="n"/>
      <c r="BP1301" s="143" t="n"/>
      <c r="BV1301" s="144" t="n"/>
      <c r="BW1301" s="143" t="n"/>
      <c r="CG1301" s="144" t="n"/>
      <c r="DU1301" s="144" t="n"/>
      <c r="DV1301" s="2" t="n"/>
      <c r="DW1301" s="2" t="n"/>
      <c r="DX1301" s="2" t="n"/>
      <c r="DY1301" s="2" t="n"/>
      <c r="DZ1301" s="2" t="n"/>
      <c r="EA1301" s="2" t="n"/>
      <c r="EB1301" s="2" t="n"/>
      <c r="EC1301" s="2" t="n"/>
    </row>
    <row r="1302" ht="6.75" customHeight="1" s="118">
      <c r="A1302" s="2" t="n"/>
      <c r="B1302" s="2" t="n"/>
      <c r="C1302" s="2" t="n"/>
      <c r="D1302" s="2" t="n"/>
      <c r="E1302" s="165" t="inlineStr">
        <is>
          <t>現住所</t>
        </is>
      </c>
      <c r="F1302" s="166" t="n"/>
      <c r="G1302" s="166" t="n"/>
      <c r="H1302" s="166" t="n"/>
      <c r="I1302" s="166" t="n"/>
      <c r="J1302" s="166" t="n"/>
      <c r="K1302" s="167" t="n"/>
      <c r="L1302" s="107" t="inlineStr">
        <is>
          <t>〒</t>
        </is>
      </c>
      <c r="M1302" s="166" t="n"/>
      <c r="N1302" s="166" t="n"/>
      <c r="O1302" s="166" t="n"/>
      <c r="P1302" s="168">
        <f>計算!$H$17</f>
        <v/>
      </c>
      <c r="Q1302" s="166" t="n"/>
      <c r="R1302" s="166" t="n"/>
      <c r="S1302" s="166" t="n"/>
      <c r="T1302" s="166" t="n"/>
      <c r="U1302" s="166" t="n"/>
      <c r="V1302" s="166" t="n"/>
      <c r="W1302" s="166" t="n"/>
      <c r="X1302" s="166" t="n"/>
      <c r="Y1302" s="166" t="n"/>
      <c r="Z1302" s="166" t="n"/>
      <c r="AA1302" s="166" t="n"/>
      <c r="AB1302" s="166" t="n"/>
      <c r="AC1302" s="166" t="n"/>
      <c r="AD1302" s="166" t="n"/>
      <c r="AE1302" s="166" t="n"/>
      <c r="AF1302" s="166" t="n"/>
      <c r="AG1302" s="166" t="n"/>
      <c r="AH1302" s="166" t="n"/>
      <c r="AI1302" s="166" t="n"/>
      <c r="AJ1302" s="166" t="n"/>
      <c r="AK1302" s="24" t="n"/>
      <c r="AL1302" s="24" t="n"/>
      <c r="AM1302" s="24" t="n"/>
      <c r="AN1302" s="24" t="n"/>
      <c r="AO1302" s="24" t="n"/>
      <c r="AP1302" s="24" t="n"/>
      <c r="AQ1302" s="24" t="n"/>
      <c r="AR1302" s="24" t="n"/>
      <c r="AS1302" s="24" t="n"/>
      <c r="AT1302" s="24" t="n"/>
      <c r="AU1302" s="24" t="n"/>
      <c r="AV1302" s="24" t="n"/>
      <c r="AW1302" s="24" t="n"/>
      <c r="AX1302" s="24" t="n"/>
      <c r="AY1302" s="24" t="n"/>
      <c r="AZ1302" s="24" t="n"/>
      <c r="BA1302" s="24" t="n"/>
      <c r="BB1302" s="24" t="n"/>
      <c r="BC1302" s="24" t="n"/>
      <c r="BD1302" s="24" t="n"/>
      <c r="BE1302" s="24" t="n"/>
      <c r="BF1302" s="24" t="n"/>
      <c r="BG1302" s="24" t="n"/>
      <c r="BH1302" s="24" t="n"/>
      <c r="BI1302" s="25" t="n"/>
      <c r="BJ1302" s="2" t="n"/>
      <c r="BK1302" s="2" t="n"/>
      <c r="BL1302" s="2" t="n"/>
      <c r="BM1302" s="2" t="n"/>
      <c r="BN1302" s="2" t="n"/>
      <c r="BO1302" s="2" t="n"/>
      <c r="BP1302" s="143" t="n"/>
      <c r="BV1302" s="144" t="n"/>
      <c r="BW1302" s="143" t="n"/>
      <c r="CG1302" s="144" t="n"/>
      <c r="DU1302" s="144" t="n"/>
      <c r="DV1302" s="2" t="n"/>
      <c r="DW1302" s="2" t="n"/>
      <c r="DX1302" s="2" t="n"/>
      <c r="DY1302" s="2" t="n"/>
      <c r="DZ1302" s="2" t="n"/>
      <c r="EA1302" s="2" t="n"/>
      <c r="EB1302" s="2" t="n"/>
      <c r="EC1302" s="2" t="n"/>
    </row>
    <row r="1303" ht="4.5" customHeight="1" s="118">
      <c r="A1303" s="2" t="n"/>
      <c r="B1303" s="2" t="n"/>
      <c r="C1303" s="2" t="n"/>
      <c r="D1303" s="2" t="n"/>
      <c r="E1303" s="143" t="n"/>
      <c r="K1303" s="144" t="n"/>
      <c r="L1303" s="143" t="n"/>
      <c r="AK1303" s="2" t="n"/>
      <c r="AL1303" s="2" t="n"/>
      <c r="AM1303" s="2" t="n"/>
      <c r="AN1303" s="2" t="n"/>
      <c r="AO1303" s="2" t="n"/>
      <c r="AP1303" s="2" t="n"/>
      <c r="AQ1303" s="2" t="n"/>
      <c r="AR1303" s="2" t="n"/>
      <c r="AS1303" s="2" t="n"/>
      <c r="AT1303" s="2" t="n"/>
      <c r="AU1303" s="2" t="n"/>
      <c r="AV1303" s="2" t="n"/>
      <c r="AW1303" s="2" t="n"/>
      <c r="AX1303" s="2" t="n"/>
      <c r="AY1303" s="2" t="n"/>
      <c r="AZ1303" s="2" t="n"/>
      <c r="BA1303" s="2" t="n"/>
      <c r="BB1303" s="2" t="n"/>
      <c r="BC1303" s="2" t="n"/>
      <c r="BD1303" s="2" t="n"/>
      <c r="BE1303" s="2" t="n"/>
      <c r="BF1303" s="2" t="n"/>
      <c r="BG1303" s="2" t="n"/>
      <c r="BH1303" s="2" t="n"/>
      <c r="BI1303" s="8" t="n"/>
      <c r="BJ1303" s="2" t="n"/>
      <c r="BK1303" s="2" t="n"/>
      <c r="BL1303" s="2" t="n"/>
      <c r="BM1303" s="2" t="n"/>
      <c r="BN1303" s="2" t="n"/>
      <c r="BO1303" s="2" t="n"/>
      <c r="BP1303" s="146" t="n"/>
      <c r="BQ1303" s="147" t="n"/>
      <c r="BR1303" s="147" t="n"/>
      <c r="BS1303" s="147" t="n"/>
      <c r="BT1303" s="147" t="n"/>
      <c r="BU1303" s="147" t="n"/>
      <c r="BV1303" s="148" t="n"/>
      <c r="BW1303" s="146" t="n"/>
      <c r="BX1303" s="147" t="n"/>
      <c r="BY1303" s="147" t="n"/>
      <c r="BZ1303" s="147" t="n"/>
      <c r="CA1303" s="147" t="n"/>
      <c r="CB1303" s="147" t="n"/>
      <c r="CC1303" s="147" t="n"/>
      <c r="CD1303" s="147" t="n"/>
      <c r="CE1303" s="147" t="n"/>
      <c r="CF1303" s="147" t="n"/>
      <c r="CG1303" s="148" t="n"/>
      <c r="DU1303" s="144" t="n"/>
      <c r="DV1303" s="2" t="n"/>
      <c r="DW1303" s="2" t="n"/>
      <c r="DX1303" s="2" t="n"/>
      <c r="DY1303" s="2" t="n"/>
      <c r="DZ1303" s="2" t="n"/>
      <c r="EA1303" s="2" t="n"/>
      <c r="EB1303" s="2" t="n"/>
      <c r="EC1303" s="2" t="n"/>
    </row>
    <row r="1304" ht="6.75" customHeight="1" s="118">
      <c r="A1304" s="2" t="n"/>
      <c r="B1304" s="2" t="n"/>
      <c r="C1304" s="2" t="n"/>
      <c r="D1304" s="2" t="n"/>
      <c r="E1304" s="143" t="n"/>
      <c r="K1304" s="144" t="n"/>
      <c r="L1304" s="143" t="n"/>
      <c r="AK1304" s="2" t="n"/>
      <c r="AL1304" s="2" t="n"/>
      <c r="AM1304" s="2" t="n"/>
      <c r="AN1304" s="2" t="n"/>
      <c r="AO1304" s="2" t="n"/>
      <c r="AP1304" s="2" t="n"/>
      <c r="AQ1304" s="2" t="n"/>
      <c r="AR1304" s="2" t="n"/>
      <c r="AS1304" s="2" t="n"/>
      <c r="AT1304" s="2" t="n"/>
      <c r="AU1304" s="2" t="n"/>
      <c r="AV1304" s="2" t="n"/>
      <c r="AW1304" s="2" t="n"/>
      <c r="AX1304" s="2" t="n"/>
      <c r="AY1304" s="2" t="n"/>
      <c r="AZ1304" s="2" t="n"/>
      <c r="BA1304" s="2" t="n"/>
      <c r="BB1304" s="2" t="n"/>
      <c r="BC1304" s="2" t="n"/>
      <c r="BD1304" s="2" t="n"/>
      <c r="BE1304" s="2" t="n"/>
      <c r="BF1304" s="2" t="n"/>
      <c r="BG1304" s="2" t="n"/>
      <c r="BH1304" s="2" t="n"/>
      <c r="BI1304" s="8" t="n"/>
      <c r="BJ1304" s="2" t="n"/>
      <c r="BK1304" s="2" t="n"/>
      <c r="BL1304" s="2" t="n"/>
      <c r="BM1304" s="2" t="n"/>
      <c r="BN1304" s="2" t="n"/>
      <c r="BO1304" s="2" t="n"/>
      <c r="BP1304" s="169" t="inlineStr">
        <is>
          <t>校内外の諸活動</t>
        </is>
      </c>
      <c r="BQ1304" s="140" t="n"/>
      <c r="BR1304" s="140" t="n"/>
      <c r="BS1304" s="140" t="n"/>
      <c r="BT1304" s="140" t="n"/>
      <c r="BU1304" s="140" t="n"/>
      <c r="BV1304" s="141" t="n"/>
      <c r="BW1304" s="170">
        <f>計算!$Y$17</f>
        <v/>
      </c>
      <c r="BX1304" s="140" t="n"/>
      <c r="BY1304" s="140" t="n"/>
      <c r="BZ1304" s="140" t="n"/>
      <c r="CA1304" s="140" t="n"/>
      <c r="CB1304" s="140" t="n"/>
      <c r="CC1304" s="140" t="n"/>
      <c r="CD1304" s="140" t="n"/>
      <c r="CE1304" s="140" t="n"/>
      <c r="CF1304" s="140" t="n"/>
      <c r="CG1304" s="140" t="n"/>
      <c r="CH1304" s="140" t="n"/>
      <c r="CI1304" s="140" t="n"/>
      <c r="CJ1304" s="140" t="n"/>
      <c r="CK1304" s="140" t="n"/>
      <c r="CL1304" s="140" t="n"/>
      <c r="CM1304" s="140" t="n"/>
      <c r="CN1304" s="140" t="n"/>
      <c r="CO1304" s="140" t="n"/>
      <c r="CP1304" s="140" t="n"/>
      <c r="CQ1304" s="140" t="n"/>
      <c r="CR1304" s="140" t="n"/>
      <c r="CS1304" s="140" t="n"/>
      <c r="CT1304" s="140" t="n"/>
      <c r="CU1304" s="140" t="n"/>
      <c r="CV1304" s="140" t="n"/>
      <c r="CW1304" s="140" t="n"/>
      <c r="CX1304" s="140" t="n"/>
      <c r="CY1304" s="140" t="n"/>
      <c r="CZ1304" s="140" t="n"/>
      <c r="DA1304" s="140" t="n"/>
      <c r="DB1304" s="140" t="n"/>
      <c r="DC1304" s="140" t="n"/>
      <c r="DD1304" s="140" t="n"/>
      <c r="DE1304" s="140" t="n"/>
      <c r="DF1304" s="140" t="n"/>
      <c r="DG1304" s="140" t="n"/>
      <c r="DH1304" s="140" t="n"/>
      <c r="DI1304" s="140" t="n"/>
      <c r="DJ1304" s="140" t="n"/>
      <c r="DK1304" s="140" t="n"/>
      <c r="DL1304" s="140" t="n"/>
      <c r="DM1304" s="140" t="n"/>
      <c r="DN1304" s="140" t="n"/>
      <c r="DO1304" s="140" t="n"/>
      <c r="DP1304" s="140" t="n"/>
      <c r="DQ1304" s="140" t="n"/>
      <c r="DR1304" s="140" t="n"/>
      <c r="DS1304" s="140" t="n"/>
      <c r="DT1304" s="140" t="n"/>
      <c r="DU1304" s="141" t="n"/>
      <c r="DV1304" s="7" t="n"/>
      <c r="DW1304" s="2" t="n"/>
      <c r="DX1304" s="2" t="n"/>
      <c r="DY1304" s="2" t="n"/>
      <c r="DZ1304" s="2" t="n"/>
      <c r="EA1304" s="2" t="n"/>
      <c r="EB1304" s="2" t="n"/>
      <c r="EC1304" s="2" t="n"/>
    </row>
    <row r="1305" ht="6.75" customHeight="1" s="118">
      <c r="A1305" s="2" t="n"/>
      <c r="B1305" s="2" t="n"/>
      <c r="C1305" s="2" t="n"/>
      <c r="D1305" s="2" t="n"/>
      <c r="E1305" s="143" t="n"/>
      <c r="K1305" s="144" t="n"/>
      <c r="L1305" s="171">
        <f>計算!$I$17</f>
        <v/>
      </c>
      <c r="BI1305" s="144" t="n"/>
      <c r="BJ1305" s="2" t="n"/>
      <c r="BK1305" s="2" t="n"/>
      <c r="BL1305" s="2" t="n"/>
      <c r="BM1305" s="2" t="n"/>
      <c r="BN1305" s="2" t="n"/>
      <c r="BO1305" s="2" t="n"/>
      <c r="BP1305" s="143" t="n"/>
      <c r="BV1305" s="144" t="n"/>
      <c r="DU1305" s="144" t="n"/>
      <c r="DV1305" s="7" t="n"/>
      <c r="DW1305" s="2" t="n"/>
      <c r="DX1305" s="2" t="n"/>
      <c r="DY1305" s="2" t="n"/>
      <c r="DZ1305" s="2" t="n"/>
      <c r="EA1305" s="2" t="n"/>
      <c r="EB1305" s="2" t="n"/>
      <c r="EC1305" s="2" t="n"/>
    </row>
    <row r="1306" ht="6.75" customHeight="1" s="118">
      <c r="A1306" s="2" t="n"/>
      <c r="B1306" s="2" t="n"/>
      <c r="C1306" s="2" t="n"/>
      <c r="D1306" s="2" t="n"/>
      <c r="E1306" s="143" t="n"/>
      <c r="K1306" s="144" t="n"/>
      <c r="L1306" s="143" t="n"/>
      <c r="BI1306" s="144" t="n"/>
      <c r="BJ1306" s="2" t="n"/>
      <c r="BK1306" s="2" t="n"/>
      <c r="BL1306" s="2" t="n"/>
      <c r="BM1306" s="2" t="n"/>
      <c r="BN1306" s="2" t="n"/>
      <c r="BO1306" s="2" t="n"/>
      <c r="BP1306" s="143" t="n"/>
      <c r="BV1306" s="144" t="n"/>
      <c r="DU1306" s="144" t="n"/>
      <c r="DV1306" s="7" t="n"/>
      <c r="DW1306" s="2" t="n"/>
      <c r="DX1306" s="2" t="n"/>
      <c r="DY1306" s="2" t="n"/>
      <c r="DZ1306" s="2" t="n"/>
      <c r="EA1306" s="2" t="n"/>
      <c r="EB1306" s="2" t="n"/>
      <c r="EC1306" s="2" t="n"/>
    </row>
    <row r="1307" ht="6.75" customHeight="1" s="118">
      <c r="A1307" s="2" t="n"/>
      <c r="B1307" s="2" t="n"/>
      <c r="C1307" s="2" t="n"/>
      <c r="D1307" s="2" t="n"/>
      <c r="E1307" s="146" t="n"/>
      <c r="F1307" s="147" t="n"/>
      <c r="G1307" s="147" t="n"/>
      <c r="H1307" s="147" t="n"/>
      <c r="I1307" s="147" t="n"/>
      <c r="J1307" s="147" t="n"/>
      <c r="K1307" s="148" t="n"/>
      <c r="L1307" s="146" t="n"/>
      <c r="M1307" s="147" t="n"/>
      <c r="N1307" s="147" t="n"/>
      <c r="O1307" s="147" t="n"/>
      <c r="P1307" s="147" t="n"/>
      <c r="Q1307" s="147" t="n"/>
      <c r="R1307" s="147" t="n"/>
      <c r="S1307" s="147" t="n"/>
      <c r="T1307" s="147" t="n"/>
      <c r="U1307" s="147" t="n"/>
      <c r="V1307" s="147" t="n"/>
      <c r="W1307" s="147" t="n"/>
      <c r="X1307" s="147" t="n"/>
      <c r="Y1307" s="147" t="n"/>
      <c r="Z1307" s="147" t="n"/>
      <c r="AA1307" s="147" t="n"/>
      <c r="AB1307" s="147" t="n"/>
      <c r="AC1307" s="147" t="n"/>
      <c r="AD1307" s="147" t="n"/>
      <c r="AE1307" s="147" t="n"/>
      <c r="AF1307" s="147" t="n"/>
      <c r="AG1307" s="147" t="n"/>
      <c r="AH1307" s="147" t="n"/>
      <c r="AI1307" s="147" t="n"/>
      <c r="AJ1307" s="147" t="n"/>
      <c r="AK1307" s="147" t="n"/>
      <c r="AL1307" s="147" t="n"/>
      <c r="AM1307" s="147" t="n"/>
      <c r="AN1307" s="147" t="n"/>
      <c r="AO1307" s="147" t="n"/>
      <c r="AP1307" s="147" t="n"/>
      <c r="AQ1307" s="147" t="n"/>
      <c r="AR1307" s="147" t="n"/>
      <c r="AS1307" s="147" t="n"/>
      <c r="AT1307" s="147" t="n"/>
      <c r="AU1307" s="147" t="n"/>
      <c r="AV1307" s="147" t="n"/>
      <c r="AW1307" s="147" t="n"/>
      <c r="AX1307" s="147" t="n"/>
      <c r="AY1307" s="147" t="n"/>
      <c r="AZ1307" s="147" t="n"/>
      <c r="BA1307" s="147" t="n"/>
      <c r="BB1307" s="147" t="n"/>
      <c r="BC1307" s="147" t="n"/>
      <c r="BD1307" s="147" t="n"/>
      <c r="BE1307" s="147" t="n"/>
      <c r="BF1307" s="147" t="n"/>
      <c r="BG1307" s="147" t="n"/>
      <c r="BH1307" s="147" t="n"/>
      <c r="BI1307" s="148" t="n"/>
      <c r="BJ1307" s="2" t="n"/>
      <c r="BK1307" s="2" t="n"/>
      <c r="BL1307" s="2" t="n"/>
      <c r="BM1307" s="2" t="n"/>
      <c r="BN1307" s="2" t="n"/>
      <c r="BO1307" s="2" t="n"/>
      <c r="BP1307" s="143" t="n"/>
      <c r="BV1307" s="144" t="n"/>
      <c r="DU1307" s="144" t="n"/>
      <c r="DV1307" s="7" t="n"/>
      <c r="DW1307" s="2" t="n"/>
      <c r="DX1307" s="2" t="n"/>
      <c r="DY1307" s="2" t="n"/>
      <c r="DZ1307" s="2" t="n"/>
      <c r="EA1307" s="2" t="n"/>
      <c r="EB1307" s="2" t="n"/>
      <c r="EC1307" s="2" t="n"/>
    </row>
    <row r="1308" ht="6.75" customHeight="1" s="118">
      <c r="A1308" s="2" t="n"/>
      <c r="B1308" s="2" t="n"/>
      <c r="C1308" s="2" t="n"/>
      <c r="D1308" s="2" t="n"/>
      <c r="E1308" s="159" t="inlineStr">
        <is>
          <t>ふ り が な</t>
        </is>
      </c>
      <c r="F1308" s="140" t="n"/>
      <c r="G1308" s="140" t="n"/>
      <c r="H1308" s="140" t="n"/>
      <c r="I1308" s="140" t="n"/>
      <c r="J1308" s="140" t="n"/>
      <c r="K1308" s="141" t="n"/>
      <c r="L1308" s="160">
        <f>計算!$M$17</f>
        <v/>
      </c>
      <c r="M1308" s="140" t="n"/>
      <c r="N1308" s="140" t="n"/>
      <c r="O1308" s="140" t="n"/>
      <c r="P1308" s="140" t="n"/>
      <c r="Q1308" s="140" t="n"/>
      <c r="R1308" s="140" t="n"/>
      <c r="S1308" s="140" t="n"/>
      <c r="T1308" s="140" t="n"/>
      <c r="U1308" s="140" t="n"/>
      <c r="V1308" s="140" t="n"/>
      <c r="W1308" s="140" t="n"/>
      <c r="X1308" s="140" t="n"/>
      <c r="Y1308" s="140" t="n"/>
      <c r="Z1308" s="140" t="n"/>
      <c r="AA1308" s="140" t="n"/>
      <c r="AB1308" s="140" t="n"/>
      <c r="AC1308" s="140" t="n"/>
      <c r="AD1308" s="140" t="n"/>
      <c r="AE1308" s="140" t="n"/>
      <c r="AF1308" s="140" t="n"/>
      <c r="AG1308" s="140" t="n"/>
      <c r="AH1308" s="140" t="n"/>
      <c r="AI1308" s="140" t="n"/>
      <c r="AJ1308" s="140" t="n"/>
      <c r="AK1308" s="140" t="n"/>
      <c r="AL1308" s="140" t="n"/>
      <c r="AM1308" s="140" t="n"/>
      <c r="AN1308" s="140" t="n"/>
      <c r="AO1308" s="140" t="n"/>
      <c r="AP1308" s="140" t="n"/>
      <c r="AQ1308" s="140" t="n"/>
      <c r="AR1308" s="140" t="n"/>
      <c r="AS1308" s="140" t="n"/>
      <c r="AT1308" s="140" t="n"/>
      <c r="AU1308" s="140" t="n"/>
      <c r="AV1308" s="140" t="n"/>
      <c r="AW1308" s="140" t="n"/>
      <c r="AX1308" s="140" t="n"/>
      <c r="AY1308" s="140" t="n"/>
      <c r="AZ1308" s="140" t="n"/>
      <c r="BA1308" s="140" t="n"/>
      <c r="BB1308" s="140" t="n"/>
      <c r="BC1308" s="140" t="n"/>
      <c r="BD1308" s="140" t="n"/>
      <c r="BE1308" s="140" t="n"/>
      <c r="BF1308" s="140" t="n"/>
      <c r="BG1308" s="140" t="n"/>
      <c r="BH1308" s="140" t="n"/>
      <c r="BI1308" s="141" t="n"/>
      <c r="BJ1308" s="2" t="n"/>
      <c r="BK1308" s="2" t="n"/>
      <c r="BL1308" s="2" t="n"/>
      <c r="BM1308" s="2" t="n"/>
      <c r="BN1308" s="2" t="n"/>
      <c r="BO1308" s="2" t="n"/>
      <c r="BP1308" s="143" t="n"/>
      <c r="BV1308" s="144" t="n"/>
      <c r="DU1308" s="144" t="n"/>
      <c r="DV1308" s="7" t="n"/>
      <c r="DW1308" s="2" t="n"/>
      <c r="DX1308" s="2" t="n"/>
      <c r="DY1308" s="2" t="n"/>
      <c r="DZ1308" s="2" t="n"/>
      <c r="EA1308" s="2" t="n"/>
      <c r="EB1308" s="2" t="n"/>
      <c r="EC1308" s="2" t="n"/>
    </row>
    <row r="1309" ht="6.75" customHeight="1" s="118">
      <c r="A1309" s="2" t="n"/>
      <c r="B1309" s="2" t="n"/>
      <c r="C1309" s="2" t="n"/>
      <c r="D1309" s="2" t="n"/>
      <c r="E1309" s="143" t="n"/>
      <c r="K1309" s="144" t="n"/>
      <c r="BI1309" s="144" t="n"/>
      <c r="BJ1309" s="2" t="n"/>
      <c r="BK1309" s="2" t="n"/>
      <c r="BL1309" s="2" t="n"/>
      <c r="BM1309" s="2" t="n"/>
      <c r="BN1309" s="2" t="n"/>
      <c r="BO1309" s="2" t="n"/>
      <c r="BP1309" s="143" t="n"/>
      <c r="BV1309" s="144" t="n"/>
      <c r="DU1309" s="144" t="n"/>
      <c r="DV1309" s="7" t="n"/>
      <c r="DW1309" s="2" t="n"/>
      <c r="DX1309" s="2" t="n"/>
      <c r="DY1309" s="2" t="n"/>
      <c r="DZ1309" s="2" t="n"/>
      <c r="EA1309" s="2" t="n"/>
      <c r="EB1309" s="2" t="n"/>
      <c r="EC1309" s="2" t="n"/>
    </row>
    <row r="1310" ht="6.75" customHeight="1" s="118">
      <c r="A1310" s="2" t="n"/>
      <c r="B1310" s="2" t="n"/>
      <c r="C1310" s="2" t="n"/>
      <c r="D1310" s="2" t="n"/>
      <c r="E1310" s="162" t="n"/>
      <c r="F1310" s="163" t="n"/>
      <c r="G1310" s="163" t="n"/>
      <c r="H1310" s="163" t="n"/>
      <c r="I1310" s="163" t="n"/>
      <c r="J1310" s="163" t="n"/>
      <c r="K1310" s="164" t="n"/>
      <c r="L1310" s="163" t="n"/>
      <c r="M1310" s="163" t="n"/>
      <c r="N1310" s="163" t="n"/>
      <c r="O1310" s="163" t="n"/>
      <c r="P1310" s="163" t="n"/>
      <c r="Q1310" s="163" t="n"/>
      <c r="R1310" s="163" t="n"/>
      <c r="S1310" s="163" t="n"/>
      <c r="T1310" s="163" t="n"/>
      <c r="U1310" s="163" t="n"/>
      <c r="V1310" s="163" t="n"/>
      <c r="W1310" s="163" t="n"/>
      <c r="X1310" s="163" t="n"/>
      <c r="Y1310" s="163" t="n"/>
      <c r="Z1310" s="163" t="n"/>
      <c r="AA1310" s="163" t="n"/>
      <c r="AB1310" s="163" t="n"/>
      <c r="AC1310" s="163" t="n"/>
      <c r="AD1310" s="163" t="n"/>
      <c r="AE1310" s="163" t="n"/>
      <c r="AF1310" s="163" t="n"/>
      <c r="AG1310" s="163" t="n"/>
      <c r="AH1310" s="163" t="n"/>
      <c r="AI1310" s="163" t="n"/>
      <c r="AJ1310" s="163" t="n"/>
      <c r="AK1310" s="163" t="n"/>
      <c r="AL1310" s="163" t="n"/>
      <c r="AM1310" s="163" t="n"/>
      <c r="AN1310" s="163" t="n"/>
      <c r="AO1310" s="163" t="n"/>
      <c r="AP1310" s="163" t="n"/>
      <c r="AQ1310" s="163" t="n"/>
      <c r="AR1310" s="163" t="n"/>
      <c r="AS1310" s="163" t="n"/>
      <c r="AT1310" s="163" t="n"/>
      <c r="AU1310" s="163" t="n"/>
      <c r="AV1310" s="163" t="n"/>
      <c r="AW1310" s="163" t="n"/>
      <c r="AX1310" s="163" t="n"/>
      <c r="AY1310" s="163" t="n"/>
      <c r="AZ1310" s="163" t="n"/>
      <c r="BA1310" s="163" t="n"/>
      <c r="BB1310" s="163" t="n"/>
      <c r="BC1310" s="163" t="n"/>
      <c r="BD1310" s="163" t="n"/>
      <c r="BE1310" s="163" t="n"/>
      <c r="BF1310" s="163" t="n"/>
      <c r="BG1310" s="163" t="n"/>
      <c r="BH1310" s="163" t="n"/>
      <c r="BI1310" s="164" t="n"/>
      <c r="BJ1310" s="2" t="n"/>
      <c r="BK1310" s="2" t="n"/>
      <c r="BL1310" s="2" t="n"/>
      <c r="BM1310" s="2" t="n"/>
      <c r="BN1310" s="2" t="n"/>
      <c r="BO1310" s="2" t="n"/>
      <c r="BP1310" s="143" t="n"/>
      <c r="BV1310" s="144" t="n"/>
      <c r="DU1310" s="144" t="n"/>
      <c r="DV1310" s="7" t="n"/>
      <c r="DW1310" s="2" t="n"/>
      <c r="DX1310" s="2" t="n"/>
      <c r="DY1310" s="2" t="n"/>
      <c r="DZ1310" s="2" t="n"/>
      <c r="EA1310" s="2" t="n"/>
      <c r="EB1310" s="2" t="n"/>
      <c r="EC1310" s="2" t="n"/>
    </row>
    <row r="1311" ht="6.75" customHeight="1" s="118">
      <c r="A1311" s="2" t="n"/>
      <c r="B1311" s="2" t="n"/>
      <c r="C1311" s="2" t="n"/>
      <c r="D1311" s="2" t="n"/>
      <c r="E1311" s="165" t="inlineStr">
        <is>
          <t>連絡先</t>
        </is>
      </c>
      <c r="F1311" s="166" t="n"/>
      <c r="G1311" s="166" t="n"/>
      <c r="H1311" s="166" t="n"/>
      <c r="I1311" s="166" t="n"/>
      <c r="J1311" s="166" t="n"/>
      <c r="K1311" s="167" t="n"/>
      <c r="L1311" s="107" t="inlineStr">
        <is>
          <t>〒</t>
        </is>
      </c>
      <c r="M1311" s="166" t="n"/>
      <c r="N1311" s="166" t="n"/>
      <c r="O1311" s="166" t="n"/>
      <c r="P1311" s="172">
        <f>計算!$K$17</f>
        <v/>
      </c>
      <c r="AK1311" s="2" t="n"/>
      <c r="AL1311" s="2" t="n"/>
      <c r="AM1311" s="2" t="n"/>
      <c r="AN1311" s="2" t="n"/>
      <c r="AO1311" s="2" t="n"/>
      <c r="AP1311" s="2" t="n"/>
      <c r="AQ1311" s="2" t="n"/>
      <c r="AR1311" s="2" t="n"/>
      <c r="AS1311" s="2" t="n"/>
      <c r="AT1311" s="2" t="n"/>
      <c r="AU1311" s="2" t="n"/>
      <c r="AV1311" s="2" t="n"/>
      <c r="AW1311" s="2" t="n"/>
      <c r="AX1311" s="2" t="n"/>
      <c r="AY1311" s="2" t="n"/>
      <c r="AZ1311" s="2" t="n"/>
      <c r="BA1311" s="2" t="n"/>
      <c r="BB1311" s="2" t="n"/>
      <c r="BC1311" s="2" t="n"/>
      <c r="BD1311" s="2" t="n"/>
      <c r="BE1311" s="2" t="n"/>
      <c r="BF1311" s="2" t="n"/>
      <c r="BG1311" s="2" t="n"/>
      <c r="BH1311" s="2" t="n"/>
      <c r="BI1311" s="8" t="n"/>
      <c r="BJ1311" s="2" t="n"/>
      <c r="BK1311" s="2" t="n"/>
      <c r="BL1311" s="2" t="n"/>
      <c r="BM1311" s="2" t="n"/>
      <c r="BN1311" s="2" t="n"/>
      <c r="BO1311" s="2" t="n"/>
      <c r="BP1311" s="143" t="n"/>
      <c r="BV1311" s="144" t="n"/>
      <c r="DU1311" s="144" t="n"/>
      <c r="DV1311" s="7" t="n"/>
      <c r="DW1311" s="2" t="n"/>
      <c r="DX1311" s="2" t="n"/>
      <c r="DY1311" s="2" t="n"/>
      <c r="DZ1311" s="2" t="n"/>
      <c r="EA1311" s="2" t="n"/>
      <c r="EB1311" s="2" t="n"/>
      <c r="EC1311" s="2" t="n"/>
    </row>
    <row r="1312" ht="6.75" customHeight="1" s="118">
      <c r="A1312" s="2" t="n"/>
      <c r="B1312" s="2" t="n"/>
      <c r="C1312" s="2" t="n"/>
      <c r="D1312" s="2" t="n"/>
      <c r="E1312" s="143" t="n"/>
      <c r="K1312" s="144" t="n"/>
      <c r="L1312" s="143" t="n"/>
      <c r="AK1312" s="2" t="n"/>
      <c r="AL1312" s="2" t="n"/>
      <c r="AM1312" s="2" t="n"/>
      <c r="AN1312" s="2" t="n"/>
      <c r="AO1312" s="2" t="n"/>
      <c r="AP1312" s="2" t="n"/>
      <c r="AQ1312" s="2" t="n"/>
      <c r="AR1312" s="2" t="n"/>
      <c r="AS1312" s="2" t="n"/>
      <c r="AT1312" s="2" t="n"/>
      <c r="AU1312" s="2" t="n"/>
      <c r="AV1312" s="2" t="n"/>
      <c r="AW1312" s="2" t="n"/>
      <c r="AX1312" s="2" t="n"/>
      <c r="AY1312" s="2" t="n"/>
      <c r="AZ1312" s="2" t="n"/>
      <c r="BA1312" s="2" t="n"/>
      <c r="BB1312" s="2" t="n"/>
      <c r="BC1312" s="2" t="n"/>
      <c r="BD1312" s="2" t="n"/>
      <c r="BE1312" s="2" t="n"/>
      <c r="BF1312" s="2" t="n"/>
      <c r="BG1312" s="2" t="n"/>
      <c r="BH1312" s="2" t="n"/>
      <c r="BI1312" s="8" t="n"/>
      <c r="BJ1312" s="2" t="n"/>
      <c r="BK1312" s="2" t="n"/>
      <c r="BL1312" s="2" t="n"/>
      <c r="BM1312" s="2" t="n"/>
      <c r="BN1312" s="2" t="n"/>
      <c r="BO1312" s="2" t="n"/>
      <c r="BP1312" s="143" t="n"/>
      <c r="BV1312" s="144" t="n"/>
      <c r="DU1312" s="144" t="n"/>
      <c r="DV1312" s="7" t="n"/>
      <c r="DW1312" s="2" t="n"/>
      <c r="DX1312" s="2" t="n"/>
      <c r="DY1312" s="2" t="n"/>
      <c r="DZ1312" s="2" t="n"/>
      <c r="EA1312" s="2" t="n"/>
      <c r="EB1312" s="2" t="n"/>
      <c r="EC1312" s="2" t="n"/>
    </row>
    <row r="1313" ht="6.75" customHeight="1" s="118">
      <c r="A1313" s="2" t="n"/>
      <c r="B1313" s="2" t="n"/>
      <c r="C1313" s="2" t="n"/>
      <c r="D1313" s="2" t="n"/>
      <c r="E1313" s="143" t="n"/>
      <c r="K1313" s="144" t="n"/>
      <c r="L1313" s="143" t="n"/>
      <c r="AK1313" s="2" t="n"/>
      <c r="AL1313" s="2" t="n"/>
      <c r="AM1313" s="2" t="n"/>
      <c r="AN1313" s="2" t="n"/>
      <c r="AO1313" s="2" t="n"/>
      <c r="AP1313" s="2" t="n"/>
      <c r="AQ1313" s="2" t="n"/>
      <c r="AR1313" s="2" t="n"/>
      <c r="AS1313" s="2" t="n"/>
      <c r="AT1313" s="2" t="n"/>
      <c r="AU1313" s="2" t="n"/>
      <c r="AV1313" s="2" t="n"/>
      <c r="AW1313" s="2" t="n"/>
      <c r="AX1313" s="2" t="n"/>
      <c r="AY1313" s="2" t="n"/>
      <c r="AZ1313" s="2" t="n"/>
      <c r="BA1313" s="2" t="n"/>
      <c r="BB1313" s="2" t="n"/>
      <c r="BC1313" s="2" t="n"/>
      <c r="BD1313" s="2" t="n"/>
      <c r="BE1313" s="2" t="n"/>
      <c r="BF1313" s="2" t="n"/>
      <c r="BG1313" s="2" t="n"/>
      <c r="BH1313" s="2" t="n"/>
      <c r="BI1313" s="8" t="n"/>
      <c r="BJ1313" s="2" t="n"/>
      <c r="BK1313" s="2" t="n"/>
      <c r="BL1313" s="2" t="n"/>
      <c r="BM1313" s="2" t="n"/>
      <c r="BN1313" s="2" t="n"/>
      <c r="BO1313" s="2" t="n"/>
      <c r="BP1313" s="143" t="n"/>
      <c r="BV1313" s="144" t="n"/>
      <c r="DU1313" s="144" t="n"/>
      <c r="DV1313" s="7" t="n"/>
      <c r="DW1313" s="2" t="n"/>
      <c r="DX1313" s="2" t="n"/>
      <c r="DY1313" s="2" t="n"/>
      <c r="DZ1313" s="2" t="n"/>
      <c r="EA1313" s="2" t="n"/>
      <c r="EB1313" s="2" t="n"/>
      <c r="EC1313" s="2" t="n"/>
    </row>
    <row r="1314" ht="6.75" customHeight="1" s="118">
      <c r="A1314" s="2" t="n"/>
      <c r="B1314" s="2" t="n"/>
      <c r="C1314" s="2" t="n"/>
      <c r="D1314" s="2" t="n"/>
      <c r="E1314" s="143" t="n"/>
      <c r="K1314" s="144" t="n"/>
      <c r="L1314" s="173">
        <f>計算!$L$17</f>
        <v/>
      </c>
      <c r="BI1314" s="144" t="n"/>
      <c r="BJ1314" s="2" t="n"/>
      <c r="BK1314" s="2" t="n"/>
      <c r="BL1314" s="2" t="n"/>
      <c r="BM1314" s="2" t="n"/>
      <c r="BN1314" s="2" t="n"/>
      <c r="BO1314" s="2" t="n"/>
      <c r="BP1314" s="143" t="n"/>
      <c r="BV1314" s="144" t="n"/>
      <c r="DU1314" s="144" t="n"/>
      <c r="DV1314" s="7" t="n"/>
      <c r="DW1314" s="2" t="n"/>
      <c r="DX1314" s="2" t="n"/>
      <c r="DY1314" s="2" t="n"/>
      <c r="DZ1314" s="2" t="n"/>
      <c r="EA1314" s="2" t="n"/>
      <c r="EB1314" s="2" t="n"/>
      <c r="EC1314" s="2" t="n"/>
    </row>
    <row r="1315" ht="6.75" customHeight="1" s="118">
      <c r="A1315" s="2" t="n"/>
      <c r="B1315" s="2" t="n"/>
      <c r="C1315" s="2" t="n"/>
      <c r="D1315" s="2" t="n"/>
      <c r="E1315" s="146" t="n"/>
      <c r="F1315" s="147" t="n"/>
      <c r="G1315" s="147" t="n"/>
      <c r="H1315" s="147" t="n"/>
      <c r="I1315" s="147" t="n"/>
      <c r="J1315" s="147" t="n"/>
      <c r="K1315" s="148" t="n"/>
      <c r="L1315" s="147" t="n"/>
      <c r="M1315" s="147" t="n"/>
      <c r="N1315" s="147" t="n"/>
      <c r="O1315" s="147" t="n"/>
      <c r="P1315" s="147" t="n"/>
      <c r="Q1315" s="147" t="n"/>
      <c r="R1315" s="147" t="n"/>
      <c r="S1315" s="147" t="n"/>
      <c r="T1315" s="147" t="n"/>
      <c r="U1315" s="147" t="n"/>
      <c r="V1315" s="147" t="n"/>
      <c r="W1315" s="147" t="n"/>
      <c r="X1315" s="147" t="n"/>
      <c r="Y1315" s="147" t="n"/>
      <c r="Z1315" s="147" t="n"/>
      <c r="AA1315" s="147" t="n"/>
      <c r="AB1315" s="147" t="n"/>
      <c r="AC1315" s="147" t="n"/>
      <c r="AD1315" s="147" t="n"/>
      <c r="AE1315" s="147" t="n"/>
      <c r="AF1315" s="147" t="n"/>
      <c r="AG1315" s="147" t="n"/>
      <c r="AH1315" s="147" t="n"/>
      <c r="AI1315" s="147" t="n"/>
      <c r="AJ1315" s="147" t="n"/>
      <c r="AK1315" s="147" t="n"/>
      <c r="AL1315" s="147" t="n"/>
      <c r="AM1315" s="147" t="n"/>
      <c r="AN1315" s="147" t="n"/>
      <c r="AO1315" s="147" t="n"/>
      <c r="AP1315" s="147" t="n"/>
      <c r="AQ1315" s="147" t="n"/>
      <c r="AR1315" s="147" t="n"/>
      <c r="AS1315" s="147" t="n"/>
      <c r="AT1315" s="147" t="n"/>
      <c r="AU1315" s="147" t="n"/>
      <c r="AV1315" s="147" t="n"/>
      <c r="AW1315" s="147" t="n"/>
      <c r="AX1315" s="147" t="n"/>
      <c r="AY1315" s="147" t="n"/>
      <c r="AZ1315" s="147" t="n"/>
      <c r="BA1315" s="147" t="n"/>
      <c r="BB1315" s="147" t="n"/>
      <c r="BC1315" s="147" t="n"/>
      <c r="BD1315" s="147" t="n"/>
      <c r="BE1315" s="147" t="n"/>
      <c r="BF1315" s="147" t="n"/>
      <c r="BG1315" s="147" t="n"/>
      <c r="BH1315" s="147" t="n"/>
      <c r="BI1315" s="148" t="n"/>
      <c r="BJ1315" s="2" t="n"/>
      <c r="BK1315" s="2" t="n"/>
      <c r="BL1315" s="2" t="n"/>
      <c r="BM1315" s="2" t="n"/>
      <c r="BN1315" s="2" t="n"/>
      <c r="BO1315" s="2" t="n"/>
      <c r="BP1315" s="143" t="n"/>
      <c r="BV1315" s="144" t="n"/>
      <c r="DU1315" s="144" t="n"/>
      <c r="DV1315" s="7" t="n"/>
      <c r="DW1315" s="2" t="n"/>
      <c r="DX1315" s="2" t="n"/>
      <c r="DY1315" s="2" t="n"/>
      <c r="DZ1315" s="2" t="n"/>
      <c r="EA1315" s="2" t="n"/>
      <c r="EB1315" s="2" t="n"/>
      <c r="EC1315" s="2" t="n"/>
    </row>
    <row r="1316" ht="6.75" customHeight="1" s="118">
      <c r="A1316" s="2" t="n"/>
      <c r="B1316" s="2" t="n"/>
      <c r="C1316" s="2" t="n"/>
      <c r="D1316" s="2" t="n"/>
      <c r="E1316" s="2" t="n"/>
      <c r="F1316" s="2" t="n"/>
      <c r="G1316" s="2" t="n"/>
      <c r="H1316" s="2" t="n"/>
      <c r="I1316" s="2" t="n"/>
      <c r="J1316" s="2" t="n"/>
      <c r="K1316" s="2" t="n"/>
      <c r="L1316" s="2" t="n"/>
      <c r="M1316" s="2" t="n"/>
      <c r="N1316" s="2" t="n"/>
      <c r="O1316" s="2" t="n"/>
      <c r="P1316" s="2" t="n"/>
      <c r="Q1316" s="2" t="n"/>
      <c r="R1316" s="2" t="n"/>
      <c r="S1316" s="2" t="n"/>
      <c r="T1316" s="2" t="n"/>
      <c r="U1316" s="2" t="n"/>
      <c r="V1316" s="2" t="n"/>
      <c r="W1316" s="2" t="n"/>
      <c r="X1316" s="2" t="n"/>
      <c r="Y1316" s="2" t="n"/>
      <c r="Z1316" s="2" t="n"/>
      <c r="AA1316" s="2" t="n"/>
      <c r="AB1316" s="2" t="n"/>
      <c r="AC1316" s="2" t="n"/>
      <c r="AD1316" s="2" t="n"/>
      <c r="AE1316" s="2" t="n"/>
      <c r="AF1316" s="2" t="n"/>
      <c r="AG1316" s="2" t="n"/>
      <c r="AH1316" s="2" t="n"/>
      <c r="AI1316" s="2" t="n"/>
      <c r="AJ1316" s="2" t="n"/>
      <c r="AK1316" s="2" t="n"/>
      <c r="AL1316" s="2" t="n"/>
      <c r="AM1316" s="2" t="n"/>
      <c r="AN1316" s="2" t="n"/>
      <c r="AO1316" s="2" t="n"/>
      <c r="AP1316" s="2" t="n"/>
      <c r="AQ1316" s="2" t="n"/>
      <c r="AR1316" s="2" t="n"/>
      <c r="AS1316" s="2" t="n"/>
      <c r="AT1316" s="2" t="n"/>
      <c r="AU1316" s="2" t="n"/>
      <c r="AV1316" s="2" t="n"/>
      <c r="AW1316" s="2" t="n"/>
      <c r="AX1316" s="2" t="n"/>
      <c r="AY1316" s="2" t="n"/>
      <c r="AZ1316" s="2" t="n"/>
      <c r="BA1316" s="2" t="n"/>
      <c r="BB1316" s="2" t="n"/>
      <c r="BC1316" s="2" t="n"/>
      <c r="BD1316" s="2" t="n"/>
      <c r="BE1316" s="2" t="n"/>
      <c r="BF1316" s="2" t="n"/>
      <c r="BG1316" s="2" t="n"/>
      <c r="BH1316" s="2" t="n"/>
      <c r="BI1316" s="2" t="n"/>
      <c r="BJ1316" s="2" t="n"/>
      <c r="BK1316" s="2" t="n"/>
      <c r="BL1316" s="2" t="n"/>
      <c r="BM1316" s="2" t="n"/>
      <c r="BN1316" s="2" t="n"/>
      <c r="BO1316" s="2" t="n"/>
      <c r="BP1316" s="143" t="n"/>
      <c r="BV1316" s="144" t="n"/>
      <c r="DU1316" s="144" t="n"/>
      <c r="DV1316" s="7" t="n"/>
      <c r="DW1316" s="2" t="n"/>
      <c r="DX1316" s="2" t="n"/>
      <c r="DY1316" s="2" t="n"/>
      <c r="DZ1316" s="2" t="n"/>
      <c r="EA1316" s="2" t="n"/>
      <c r="EB1316" s="2" t="n"/>
      <c r="EC1316" s="2" t="n"/>
    </row>
    <row r="1317" ht="6.75" customHeight="1" s="118">
      <c r="A1317" s="2" t="n"/>
      <c r="B1317" s="2" t="n"/>
      <c r="C1317" s="2" t="n"/>
      <c r="D1317" s="2" t="n"/>
      <c r="E1317" s="2" t="n"/>
      <c r="F1317" s="2" t="n"/>
      <c r="G1317" s="2" t="n"/>
      <c r="H1317" s="2" t="n"/>
      <c r="I1317" s="2" t="n"/>
      <c r="J1317" s="2" t="n"/>
      <c r="K1317" s="2" t="n"/>
      <c r="L1317" s="2" t="n"/>
      <c r="M1317" s="2" t="n"/>
      <c r="N1317" s="2" t="n"/>
      <c r="O1317" s="2" t="n"/>
      <c r="P1317" s="2" t="n"/>
      <c r="Q1317" s="2" t="n"/>
      <c r="R1317" s="113" t="inlineStr">
        <is>
          <t>（連絡先欄は現住所以外に連絡を希望する場合のみ記入すること）</t>
        </is>
      </c>
      <c r="BJ1317" s="2" t="n"/>
      <c r="BK1317" s="2" t="n"/>
      <c r="BL1317" s="2" t="n"/>
      <c r="BM1317" s="2" t="n"/>
      <c r="BN1317" s="2" t="n"/>
      <c r="BO1317" s="2" t="n"/>
      <c r="BP1317" s="143" t="n"/>
      <c r="BV1317" s="144" t="n"/>
      <c r="DU1317" s="144" t="n"/>
      <c r="DV1317" s="7" t="n"/>
      <c r="DW1317" s="2" t="n"/>
      <c r="DX1317" s="2" t="n"/>
      <c r="DY1317" s="2" t="n"/>
      <c r="DZ1317" s="2" t="n"/>
      <c r="EA1317" s="2" t="n"/>
      <c r="EB1317" s="2" t="n"/>
      <c r="EC1317" s="2" t="n"/>
    </row>
    <row r="1318" ht="6.75" customHeight="1" s="118">
      <c r="A1318" s="2" t="n"/>
      <c r="B1318" s="2" t="n"/>
      <c r="C1318" s="2" t="n"/>
      <c r="D1318" s="2" t="n"/>
      <c r="E1318" s="2" t="n"/>
      <c r="F1318" s="2" t="n"/>
      <c r="G1318" s="2" t="n"/>
      <c r="H1318" s="2" t="n"/>
      <c r="I1318" s="2" t="n"/>
      <c r="J1318" s="2" t="n"/>
      <c r="K1318" s="2" t="n"/>
      <c r="L1318" s="2" t="n"/>
      <c r="M1318" s="2" t="n"/>
      <c r="N1318" s="2" t="n"/>
      <c r="O1318" s="2" t="n"/>
      <c r="P1318" s="2" t="n"/>
      <c r="Q1318" s="2" t="n"/>
      <c r="BJ1318" s="2" t="n"/>
      <c r="BK1318" s="2" t="n"/>
      <c r="BL1318" s="2" t="n"/>
      <c r="BM1318" s="2" t="n"/>
      <c r="BN1318" s="2" t="n"/>
      <c r="BO1318" s="2" t="n"/>
      <c r="BP1318" s="143" t="n"/>
      <c r="BV1318" s="144" t="n"/>
      <c r="DU1318" s="144" t="n"/>
      <c r="DV1318" s="7" t="n"/>
      <c r="DW1318" s="2" t="n"/>
      <c r="DX1318" s="2" t="n"/>
      <c r="DY1318" s="2" t="n"/>
      <c r="DZ1318" s="2" t="n"/>
      <c r="EA1318" s="2" t="n"/>
      <c r="EB1318" s="2" t="n"/>
      <c r="EC1318" s="2" t="n"/>
    </row>
    <row r="1319" ht="6.75" customHeight="1" s="118">
      <c r="A1319" s="2" t="n"/>
      <c r="B1319" s="2" t="n"/>
      <c r="C1319" s="2" t="n"/>
      <c r="D1319" s="2" t="n"/>
      <c r="E1319" s="2" t="n"/>
      <c r="F1319" s="2" t="n"/>
      <c r="G1319" s="2" t="n"/>
      <c r="H1319" s="2" t="n"/>
      <c r="I1319" s="2" t="n"/>
      <c r="J1319" s="2" t="n"/>
      <c r="K1319" s="2" t="n"/>
      <c r="L1319" s="2" t="n"/>
      <c r="M1319" s="2" t="n"/>
      <c r="N1319" s="2" t="n"/>
      <c r="O1319" s="2" t="n"/>
      <c r="P1319" s="2" t="n"/>
      <c r="Q1319" s="2" t="n"/>
      <c r="BJ1319" s="2" t="n"/>
      <c r="BK1319" s="2" t="n"/>
      <c r="BL1319" s="2" t="n"/>
      <c r="BM1319" s="2" t="n"/>
      <c r="BN1319" s="2" t="n"/>
      <c r="BO1319" s="2" t="n"/>
      <c r="BP1319" s="143" t="n"/>
      <c r="BV1319" s="144" t="n"/>
      <c r="DU1319" s="144" t="n"/>
      <c r="DV1319" s="7" t="n"/>
      <c r="DW1319" s="2" t="n"/>
      <c r="DX1319" s="2" t="n"/>
      <c r="DY1319" s="2" t="n"/>
      <c r="DZ1319" s="2" t="n"/>
      <c r="EA1319" s="2" t="n"/>
      <c r="EB1319" s="2" t="n"/>
      <c r="EC1319" s="2" t="n"/>
    </row>
    <row r="1320" ht="6.75" customHeight="1" s="118">
      <c r="A1320" s="2" t="n"/>
      <c r="B1320" s="2" t="n"/>
      <c r="C1320" s="2" t="n"/>
      <c r="D1320" s="2" t="n"/>
      <c r="E1320" s="2" t="n"/>
      <c r="F1320" s="2" t="n"/>
      <c r="G1320" s="2" t="n"/>
      <c r="H1320" s="2" t="n"/>
      <c r="I1320" s="2" t="n"/>
      <c r="J1320" s="2" t="n"/>
      <c r="K1320" s="2" t="n"/>
      <c r="L1320" s="2" t="n"/>
      <c r="M1320" s="2" t="n"/>
      <c r="N1320" s="2" t="n"/>
      <c r="O1320" s="2" t="n"/>
      <c r="P1320" s="2" t="n"/>
      <c r="Q1320" s="2" t="n"/>
      <c r="R1320" s="2" t="n"/>
      <c r="S1320" s="2" t="n"/>
      <c r="T1320" s="2" t="n"/>
      <c r="U1320" s="2" t="n"/>
      <c r="V1320" s="2" t="n"/>
      <c r="W1320" s="2" t="n"/>
      <c r="X1320" s="2" t="n"/>
      <c r="Y1320" s="2" t="n"/>
      <c r="Z1320" s="2" t="n"/>
      <c r="AA1320" s="2" t="n"/>
      <c r="AB1320" s="2" t="n"/>
      <c r="AC1320" s="2" t="n"/>
      <c r="AD1320" s="2" t="n"/>
      <c r="AE1320" s="2" t="n"/>
      <c r="AF1320" s="2" t="n"/>
      <c r="AG1320" s="2" t="n"/>
      <c r="AH1320" s="2" t="n"/>
      <c r="AI1320" s="2" t="n"/>
      <c r="AJ1320" s="2" t="n"/>
      <c r="AK1320" s="2" t="n"/>
      <c r="AL1320" s="2" t="n"/>
      <c r="AM1320" s="2" t="n"/>
      <c r="AN1320" s="2" t="n"/>
      <c r="AO1320" s="2" t="n"/>
      <c r="AP1320" s="2" t="n"/>
      <c r="AQ1320" s="2" t="n"/>
      <c r="AR1320" s="2" t="n"/>
      <c r="AS1320" s="2" t="n"/>
      <c r="AT1320" s="2" t="n"/>
      <c r="AU1320" s="2" t="n"/>
      <c r="AV1320" s="2" t="n"/>
      <c r="AW1320" s="2" t="n"/>
      <c r="AX1320" s="2" t="n"/>
      <c r="AY1320" s="2" t="n"/>
      <c r="AZ1320" s="2" t="n"/>
      <c r="BA1320" s="2" t="n"/>
      <c r="BB1320" s="2" t="n"/>
      <c r="BC1320" s="2" t="n"/>
      <c r="BD1320" s="2" t="n"/>
      <c r="BE1320" s="2" t="n"/>
      <c r="BF1320" s="2" t="n"/>
      <c r="BG1320" s="2" t="n"/>
      <c r="BH1320" s="2" t="n"/>
      <c r="BI1320" s="2" t="n"/>
      <c r="BJ1320" s="2" t="n"/>
      <c r="BK1320" s="2" t="n"/>
      <c r="BL1320" s="2" t="n"/>
      <c r="BM1320" s="2" t="n"/>
      <c r="BN1320" s="2" t="n"/>
      <c r="BO1320" s="2" t="n"/>
      <c r="BP1320" s="143" t="n"/>
      <c r="BV1320" s="144" t="n"/>
      <c r="DU1320" s="144" t="n"/>
      <c r="DV1320" s="7" t="n"/>
      <c r="DW1320" s="2" t="n"/>
      <c r="DX1320" s="2" t="n"/>
      <c r="DY1320" s="2" t="n"/>
      <c r="DZ1320" s="2" t="n"/>
      <c r="EA1320" s="2" t="n"/>
      <c r="EB1320" s="2" t="n"/>
      <c r="EC1320" s="2" t="n"/>
    </row>
    <row r="1321" ht="6.75" customHeight="1" s="118">
      <c r="A1321" s="2" t="n"/>
      <c r="B1321" s="2" t="n"/>
      <c r="C1321" s="2" t="n"/>
      <c r="D1321" s="2" t="n"/>
      <c r="E1321" s="2" t="n"/>
      <c r="F1321" s="2" t="n"/>
      <c r="G1321" s="2" t="n"/>
      <c r="H1321" s="2" t="n"/>
      <c r="I1321" s="2" t="n"/>
      <c r="J1321" s="2" t="n"/>
      <c r="K1321" s="2" t="n"/>
      <c r="L1321" s="2" t="n"/>
      <c r="M1321" s="2" t="n"/>
      <c r="N1321" s="2" t="n"/>
      <c r="O1321" s="2" t="n"/>
      <c r="P1321" s="2" t="n"/>
      <c r="Q1321" s="2" t="n"/>
      <c r="R1321" s="2" t="n"/>
      <c r="S1321" s="2" t="n"/>
      <c r="T1321" s="2" t="n"/>
      <c r="U1321" s="2" t="n"/>
      <c r="V1321" s="2" t="n"/>
      <c r="W1321" s="2" t="n"/>
      <c r="X1321" s="2" t="n"/>
      <c r="Y1321" s="2" t="n"/>
      <c r="Z1321" s="2" t="n"/>
      <c r="AA1321" s="2" t="n"/>
      <c r="AB1321" s="2" t="n"/>
      <c r="AC1321" s="2" t="n"/>
      <c r="AD1321" s="2" t="n"/>
      <c r="AE1321" s="2" t="n"/>
      <c r="AF1321" s="2" t="n"/>
      <c r="AG1321" s="2" t="n"/>
      <c r="AH1321" s="2" t="n"/>
      <c r="AI1321" s="2" t="n"/>
      <c r="AJ1321" s="2" t="n"/>
      <c r="AK1321" s="2" t="n"/>
      <c r="AL1321" s="2" t="n"/>
      <c r="AM1321" s="2" t="n"/>
      <c r="AN1321" s="2" t="n"/>
      <c r="AO1321" s="2" t="n"/>
      <c r="AP1321" s="2" t="n"/>
      <c r="AQ1321" s="2" t="n"/>
      <c r="AR1321" s="2" t="n"/>
      <c r="AS1321" s="2" t="n"/>
      <c r="AT1321" s="2" t="n"/>
      <c r="AU1321" s="2" t="n"/>
      <c r="AV1321" s="2" t="n"/>
      <c r="AW1321" s="2" t="n"/>
      <c r="AX1321" s="2" t="n"/>
      <c r="AY1321" s="2" t="n"/>
      <c r="AZ1321" s="2" t="n"/>
      <c r="BA1321" s="2" t="n"/>
      <c r="BB1321" s="2" t="n"/>
      <c r="BC1321" s="2" t="n"/>
      <c r="BD1321" s="2" t="n"/>
      <c r="BE1321" s="2" t="n"/>
      <c r="BF1321" s="2" t="n"/>
      <c r="BG1321" s="2" t="n"/>
      <c r="BH1321" s="2" t="n"/>
      <c r="BI1321" s="2" t="n"/>
      <c r="BJ1321" s="2" t="n"/>
      <c r="BK1321" s="2" t="n"/>
      <c r="BL1321" s="2" t="n"/>
      <c r="BM1321" s="2" t="n"/>
      <c r="BN1321" s="2" t="n"/>
      <c r="BO1321" s="2" t="n"/>
      <c r="BP1321" s="174" t="n"/>
      <c r="BQ1321" s="140" t="n"/>
      <c r="BR1321" s="175" t="n"/>
      <c r="BS1321" s="140" t="n"/>
      <c r="BT1321" s="140" t="n"/>
      <c r="BU1321" s="28" t="n"/>
      <c r="BV1321" s="29" t="n"/>
      <c r="BW1321" s="176">
        <f>計算!$Z$17</f>
        <v/>
      </c>
      <c r="BX1321" s="140" t="n"/>
      <c r="BY1321" s="140" t="n"/>
      <c r="BZ1321" s="140" t="n"/>
      <c r="CA1321" s="140" t="n"/>
      <c r="CB1321" s="140" t="n"/>
      <c r="CC1321" s="140" t="n"/>
      <c r="CD1321" s="140" t="n"/>
      <c r="CE1321" s="140" t="n"/>
      <c r="CF1321" s="140" t="n"/>
      <c r="CG1321" s="140" t="n"/>
      <c r="CH1321" s="140" t="n"/>
      <c r="CI1321" s="140" t="n"/>
      <c r="CJ1321" s="140" t="n"/>
      <c r="CK1321" s="140" t="n"/>
      <c r="CL1321" s="140" t="n"/>
      <c r="CM1321" s="140" t="n"/>
      <c r="CN1321" s="140" t="n"/>
      <c r="CO1321" s="140" t="n"/>
      <c r="CP1321" s="140" t="n"/>
      <c r="CQ1321" s="140" t="n"/>
      <c r="CR1321" s="140" t="n"/>
      <c r="CS1321" s="140" t="n"/>
      <c r="CT1321" s="140" t="n"/>
      <c r="CU1321" s="140" t="n"/>
      <c r="CV1321" s="140" t="n"/>
      <c r="CW1321" s="140" t="n"/>
      <c r="CX1321" s="140" t="n"/>
      <c r="CY1321" s="140" t="n"/>
      <c r="CZ1321" s="140" t="n"/>
      <c r="DA1321" s="140" t="n"/>
      <c r="DB1321" s="140" t="n"/>
      <c r="DC1321" s="140" t="n"/>
      <c r="DD1321" s="140" t="n"/>
      <c r="DE1321" s="140" t="n"/>
      <c r="DF1321" s="140" t="n"/>
      <c r="DG1321" s="140" t="n"/>
      <c r="DH1321" s="140" t="n"/>
      <c r="DI1321" s="140" t="n"/>
      <c r="DJ1321" s="140" t="n"/>
      <c r="DK1321" s="140" t="n"/>
      <c r="DL1321" s="140" t="n"/>
      <c r="DM1321" s="140" t="n"/>
      <c r="DN1321" s="140" t="n"/>
      <c r="DO1321" s="140" t="n"/>
      <c r="DP1321" s="140" t="n"/>
      <c r="DQ1321" s="140" t="n"/>
      <c r="DR1321" s="140" t="n"/>
      <c r="DS1321" s="140" t="n"/>
      <c r="DT1321" s="140" t="n"/>
      <c r="DU1321" s="141" t="n"/>
      <c r="DV1321" s="7" t="n"/>
      <c r="DW1321" s="2" t="n"/>
      <c r="DX1321" s="2" t="n"/>
      <c r="DY1321" s="2" t="n"/>
      <c r="DZ1321" s="2" t="n"/>
      <c r="EA1321" s="2" t="n"/>
      <c r="EB1321" s="2" t="n"/>
      <c r="EC1321" s="2" t="n"/>
    </row>
    <row r="1322" ht="6.75" customHeight="1" s="118">
      <c r="A1322" s="2" t="n"/>
      <c r="B1322" s="2" t="n"/>
      <c r="C1322" s="2" t="n"/>
      <c r="D1322" s="2" t="n"/>
      <c r="E1322" s="2" t="n"/>
      <c r="F1322" s="2" t="n"/>
      <c r="G1322" s="2" t="n"/>
      <c r="H1322" s="2" t="n"/>
      <c r="I1322" s="2" t="n"/>
      <c r="J1322" s="2" t="n"/>
      <c r="K1322" s="2" t="n"/>
      <c r="L1322" s="2" t="n"/>
      <c r="M1322" s="2" t="n"/>
      <c r="N1322" s="2" t="n"/>
      <c r="O1322" s="2" t="n"/>
      <c r="P1322" s="2" t="n"/>
      <c r="Q1322" s="2" t="n"/>
      <c r="R1322" s="2" t="n"/>
      <c r="S1322" s="2" t="n"/>
      <c r="T1322" s="2" t="n"/>
      <c r="U1322" s="2" t="n"/>
      <c r="V1322" s="2" t="n"/>
      <c r="W1322" s="2" t="n"/>
      <c r="X1322" s="2" t="n"/>
      <c r="Y1322" s="2" t="n"/>
      <c r="Z1322" s="2" t="n"/>
      <c r="AA1322" s="2" t="n"/>
      <c r="AB1322" s="2" t="n"/>
      <c r="AC1322" s="2" t="n"/>
      <c r="AD1322" s="2" t="n"/>
      <c r="AE1322" s="2" t="n"/>
      <c r="AF1322" s="2" t="n"/>
      <c r="AG1322" s="2" t="n"/>
      <c r="AH1322" s="2" t="n"/>
      <c r="AI1322" s="2" t="n"/>
      <c r="AJ1322" s="2" t="n"/>
      <c r="AK1322" s="2" t="n"/>
      <c r="AL1322" s="2" t="n"/>
      <c r="AM1322" s="2" t="n"/>
      <c r="AN1322" s="2" t="n"/>
      <c r="AO1322" s="2" t="n"/>
      <c r="AP1322" s="2" t="n"/>
      <c r="AQ1322" s="2" t="n"/>
      <c r="AR1322" s="2" t="n"/>
      <c r="AS1322" s="2" t="n"/>
      <c r="AT1322" s="2" t="n"/>
      <c r="AU1322" s="2" t="n"/>
      <c r="AV1322" s="2" t="n"/>
      <c r="AW1322" s="2" t="n"/>
      <c r="AX1322" s="2" t="n"/>
      <c r="AY1322" s="2" t="n"/>
      <c r="AZ1322" s="2" t="n"/>
      <c r="BA1322" s="2" t="n"/>
      <c r="BB1322" s="2" t="n"/>
      <c r="BC1322" s="2" t="n"/>
      <c r="BD1322" s="2" t="n"/>
      <c r="BE1322" s="2" t="n"/>
      <c r="BF1322" s="2" t="n"/>
      <c r="BG1322" s="2" t="n"/>
      <c r="BH1322" s="2" t="n"/>
      <c r="BI1322" s="2" t="n"/>
      <c r="BJ1322" s="2" t="n"/>
      <c r="BK1322" s="2" t="n"/>
      <c r="BL1322" s="2" t="n"/>
      <c r="BM1322" s="2" t="n"/>
      <c r="BN1322" s="2" t="n"/>
      <c r="BO1322" s="2" t="n"/>
      <c r="BP1322" s="143" t="n"/>
      <c r="BU1322" s="31" t="n"/>
      <c r="BV1322" s="32" t="n"/>
      <c r="DU1322" s="144" t="n"/>
      <c r="DV1322" s="7" t="n"/>
      <c r="DW1322" s="2" t="n"/>
      <c r="DX1322" s="2" t="n"/>
      <c r="DY1322" s="2" t="n"/>
      <c r="DZ1322" s="2" t="n"/>
      <c r="EA1322" s="2" t="n"/>
      <c r="EB1322" s="2" t="n"/>
      <c r="EC1322" s="2" t="n"/>
    </row>
    <row r="1323" ht="6.75" customHeight="1" s="118">
      <c r="A1323" s="2" t="n"/>
      <c r="B1323" s="2" t="n"/>
      <c r="C1323" s="2" t="n"/>
      <c r="D1323" s="2" t="n"/>
      <c r="E1323" s="2" t="n"/>
      <c r="F1323" s="2" t="n"/>
      <c r="G1323" s="2" t="n"/>
      <c r="H1323" s="2" t="n"/>
      <c r="I1323" s="2" t="n"/>
      <c r="J1323" s="2" t="n"/>
      <c r="K1323" s="2" t="n"/>
      <c r="L1323" s="2" t="n"/>
      <c r="M1323" s="2" t="n"/>
      <c r="N1323" s="2" t="n"/>
      <c r="O1323" s="2" t="n"/>
      <c r="P1323" s="2" t="n"/>
      <c r="Q1323" s="2" t="n"/>
      <c r="R1323" s="2" t="n"/>
      <c r="S1323" s="2" t="n"/>
      <c r="T1323" s="2" t="n"/>
      <c r="U1323" s="2" t="n"/>
      <c r="V1323" s="2" t="n"/>
      <c r="W1323" s="2" t="n"/>
      <c r="X1323" s="2" t="n"/>
      <c r="Y1323" s="2" t="n"/>
      <c r="Z1323" s="2" t="n"/>
      <c r="AA1323" s="2" t="n"/>
      <c r="AB1323" s="2" t="n"/>
      <c r="AC1323" s="2" t="n"/>
      <c r="AD1323" s="2" t="n"/>
      <c r="AE1323" s="2" t="n"/>
      <c r="AF1323" s="2" t="n"/>
      <c r="AG1323" s="2" t="n"/>
      <c r="AH1323" s="2" t="n"/>
      <c r="AI1323" s="2" t="n"/>
      <c r="AJ1323" s="2" t="n"/>
      <c r="AK1323" s="2" t="n"/>
      <c r="AL1323" s="2" t="n"/>
      <c r="AM1323" s="2" t="n"/>
      <c r="AN1323" s="2" t="n"/>
      <c r="AO1323" s="2" t="n"/>
      <c r="AP1323" s="2" t="n"/>
      <c r="AQ1323" s="2" t="n"/>
      <c r="AR1323" s="2" t="n"/>
      <c r="AS1323" s="2" t="n"/>
      <c r="AT1323" s="2" t="n"/>
      <c r="AU1323" s="2" t="n"/>
      <c r="AV1323" s="2" t="n"/>
      <c r="AW1323" s="2" t="n"/>
      <c r="AX1323" s="2" t="n"/>
      <c r="AY1323" s="2" t="n"/>
      <c r="AZ1323" s="2" t="n"/>
      <c r="BA1323" s="2" t="n"/>
      <c r="BB1323" s="2" t="n"/>
      <c r="BC1323" s="2" t="n"/>
      <c r="BD1323" s="2" t="n"/>
      <c r="BE1323" s="2" t="n"/>
      <c r="BF1323" s="2" t="n"/>
      <c r="BG1323" s="2" t="n"/>
      <c r="BH1323" s="2" t="n"/>
      <c r="BI1323" s="2" t="n"/>
      <c r="BJ1323" s="2" t="n"/>
      <c r="BK1323" s="2" t="n"/>
      <c r="BL1323" s="2" t="n"/>
      <c r="BM1323" s="2" t="n"/>
      <c r="BN1323" s="2" t="n"/>
      <c r="BO1323" s="2" t="n"/>
      <c r="BP1323" s="143" t="n"/>
      <c r="BU1323" s="72" t="n"/>
      <c r="BV1323" s="144" t="n"/>
      <c r="DU1323" s="144" t="n"/>
      <c r="DV1323" s="7" t="n"/>
      <c r="DW1323" s="2" t="n"/>
      <c r="DX1323" s="2" t="n"/>
      <c r="DY1323" s="2" t="n"/>
      <c r="DZ1323" s="2" t="n"/>
      <c r="EA1323" s="2" t="n"/>
      <c r="EB1323" s="2" t="n"/>
      <c r="EC1323" s="2" t="n"/>
    </row>
    <row r="1324" ht="6.75" customHeight="1" s="118">
      <c r="A1324" s="2" t="n"/>
      <c r="B1324" s="2" t="n"/>
      <c r="C1324" s="2" t="n"/>
      <c r="D1324" s="2" t="n"/>
      <c r="E1324" s="2" t="n"/>
      <c r="F1324" s="2" t="n"/>
      <c r="G1324" s="2" t="n"/>
      <c r="H1324" s="2" t="n"/>
      <c r="I1324" s="2" t="n"/>
      <c r="J1324" s="2" t="n"/>
      <c r="K1324" s="2" t="n"/>
      <c r="L1324" s="2" t="n"/>
      <c r="M1324" s="2" t="n"/>
      <c r="N1324" s="2" t="n"/>
      <c r="O1324" s="2" t="n"/>
      <c r="P1324" s="2" t="n"/>
      <c r="Q1324" s="2" t="n"/>
      <c r="R1324" s="2" t="n"/>
      <c r="S1324" s="2" t="n"/>
      <c r="T1324" s="2" t="n"/>
      <c r="U1324" s="2" t="n"/>
      <c r="V1324" s="2" t="n"/>
      <c r="W1324" s="2" t="n"/>
      <c r="X1324" s="2" t="n"/>
      <c r="Y1324" s="2" t="n"/>
      <c r="Z1324" s="2" t="n"/>
      <c r="AA1324" s="2" t="n"/>
      <c r="AB1324" s="2" t="n"/>
      <c r="AC1324" s="2" t="n"/>
      <c r="AD1324" s="2" t="n"/>
      <c r="AE1324" s="2" t="n"/>
      <c r="AF1324" s="2" t="n"/>
      <c r="AG1324" s="2" t="n"/>
      <c r="AH1324" s="2" t="n"/>
      <c r="AI1324" s="2" t="n"/>
      <c r="AJ1324" s="2" t="n"/>
      <c r="AK1324" s="2" t="n"/>
      <c r="AL1324" s="2" t="n"/>
      <c r="AM1324" s="2" t="n"/>
      <c r="AN1324" s="2" t="n"/>
      <c r="AO1324" s="2" t="n"/>
      <c r="AP1324" s="2" t="n"/>
      <c r="AQ1324" s="2" t="n"/>
      <c r="AR1324" s="2" t="n"/>
      <c r="AS1324" s="2" t="n"/>
      <c r="AT1324" s="2" t="n"/>
      <c r="AU1324" s="2" t="n"/>
      <c r="AV1324" s="2" t="n"/>
      <c r="AW1324" s="2" t="n"/>
      <c r="AX1324" s="2" t="n"/>
      <c r="AY1324" s="2" t="n"/>
      <c r="AZ1324" s="2" t="n"/>
      <c r="BA1324" s="2" t="n"/>
      <c r="BB1324" s="2" t="n"/>
      <c r="BC1324" s="2" t="n"/>
      <c r="BD1324" s="2" t="n"/>
      <c r="BE1324" s="2" t="n"/>
      <c r="BF1324" s="2" t="n"/>
      <c r="BG1324" s="2" t="n"/>
      <c r="BH1324" s="2" t="n"/>
      <c r="BI1324" s="2" t="n"/>
      <c r="BJ1324" s="2" t="n"/>
      <c r="BK1324" s="2" t="n"/>
      <c r="BL1324" s="2" t="n"/>
      <c r="BM1324" s="2" t="n"/>
      <c r="BN1324" s="2" t="n"/>
      <c r="BO1324" s="2" t="n"/>
      <c r="BP1324" s="143" t="n"/>
      <c r="BV1324" s="144" t="n"/>
      <c r="DU1324" s="144" t="n"/>
      <c r="DV1324" s="7" t="n"/>
      <c r="DW1324" s="2" t="n"/>
      <c r="DX1324" s="2" t="n"/>
      <c r="DY1324" s="2" t="n"/>
      <c r="DZ1324" s="2" t="n"/>
      <c r="EA1324" s="2" t="n"/>
      <c r="EB1324" s="2" t="n"/>
      <c r="EC1324" s="2" t="n"/>
    </row>
    <row r="1325" ht="6.75" customHeight="1" s="118">
      <c r="A1325" s="2" t="n"/>
      <c r="B1325" s="2" t="n"/>
      <c r="C1325" s="2" t="n"/>
      <c r="D1325" s="2" t="n"/>
      <c r="E1325" s="2" t="n"/>
      <c r="F1325" s="2" t="n"/>
      <c r="G1325" s="2" t="n"/>
      <c r="H1325" s="2" t="n"/>
      <c r="I1325" s="2" t="n"/>
      <c r="J1325" s="2" t="n"/>
      <c r="K1325" s="2" t="n"/>
      <c r="L1325" s="2" t="n"/>
      <c r="M1325" s="2" t="n"/>
      <c r="N1325" s="2" t="n"/>
      <c r="O1325" s="2" t="n"/>
      <c r="P1325" s="2" t="n"/>
      <c r="Q1325" s="2" t="n"/>
      <c r="R1325" s="2" t="n"/>
      <c r="S1325" s="2" t="n"/>
      <c r="T1325" s="2" t="n"/>
      <c r="U1325" s="2" t="n"/>
      <c r="V1325" s="2" t="n"/>
      <c r="W1325" s="2" t="n"/>
      <c r="X1325" s="2" t="n"/>
      <c r="Y1325" s="2" t="n"/>
      <c r="Z1325" s="2" t="n"/>
      <c r="AA1325" s="2" t="n"/>
      <c r="AB1325" s="2" t="n"/>
      <c r="AC1325" s="2" t="n"/>
      <c r="AD1325" s="2" t="n"/>
      <c r="AE1325" s="2" t="n"/>
      <c r="AF1325" s="2" t="n"/>
      <c r="AG1325" s="2" t="n"/>
      <c r="AH1325" s="2" t="n"/>
      <c r="AI1325" s="2" t="n"/>
      <c r="AJ1325" s="2" t="n"/>
      <c r="AK1325" s="2" t="n"/>
      <c r="AL1325" s="2" t="n"/>
      <c r="AM1325" s="2" t="n"/>
      <c r="AN1325" s="2" t="n"/>
      <c r="AO1325" s="2" t="n"/>
      <c r="AP1325" s="2" t="n"/>
      <c r="AQ1325" s="2" t="n"/>
      <c r="AR1325" s="2" t="n"/>
      <c r="AS1325" s="2" t="n"/>
      <c r="AT1325" s="2" t="n"/>
      <c r="AU1325" s="2" t="n"/>
      <c r="AV1325" s="2" t="n"/>
      <c r="AW1325" s="2" t="n"/>
      <c r="AX1325" s="2" t="n"/>
      <c r="AY1325" s="2" t="n"/>
      <c r="AZ1325" s="2" t="n"/>
      <c r="BA1325" s="2" t="n"/>
      <c r="BB1325" s="2" t="n"/>
      <c r="BC1325" s="2" t="n"/>
      <c r="BD1325" s="2" t="n"/>
      <c r="BE1325" s="2" t="n"/>
      <c r="BF1325" s="2" t="n"/>
      <c r="BG1325" s="2" t="n"/>
      <c r="BH1325" s="2" t="n"/>
      <c r="BI1325" s="2" t="n"/>
      <c r="BJ1325" s="2" t="n"/>
      <c r="BK1325" s="2" t="n"/>
      <c r="BL1325" s="2" t="n"/>
      <c r="BM1325" s="2" t="n"/>
      <c r="BN1325" s="2" t="n"/>
      <c r="BO1325" s="2" t="n"/>
      <c r="BP1325" s="143" t="n"/>
      <c r="BV1325" s="144" t="n"/>
      <c r="DU1325" s="144" t="n"/>
      <c r="DV1325" s="7" t="n"/>
      <c r="DW1325" s="2" t="n"/>
      <c r="DX1325" s="2" t="n"/>
      <c r="DY1325" s="2" t="n"/>
      <c r="DZ1325" s="2" t="n"/>
      <c r="EA1325" s="2" t="n"/>
      <c r="EB1325" s="2" t="n"/>
      <c r="EC1325" s="2" t="n"/>
    </row>
    <row r="1326" ht="8.25" customHeight="1" s="118">
      <c r="A1326" s="2" t="n"/>
      <c r="B1326" s="2" t="n"/>
      <c r="C1326" s="2" t="n"/>
      <c r="D1326" s="2" t="n"/>
      <c r="E1326" s="2" t="n"/>
      <c r="F1326" s="2" t="n"/>
      <c r="G1326" s="2" t="n"/>
      <c r="H1326" s="2" t="n"/>
      <c r="I1326" s="2" t="n"/>
      <c r="J1326" s="2" t="n"/>
      <c r="K1326" s="2" t="n"/>
      <c r="L1326" s="2" t="n"/>
      <c r="M1326" s="2" t="n"/>
      <c r="N1326" s="2" t="n"/>
      <c r="O1326" s="2" t="n"/>
      <c r="P1326" s="2" t="n"/>
      <c r="Q1326" s="2" t="n"/>
      <c r="R1326" s="2" t="n"/>
      <c r="S1326" s="2" t="n"/>
      <c r="T1326" s="2" t="n"/>
      <c r="U1326" s="2" t="n"/>
      <c r="V1326" s="2" t="n"/>
      <c r="W1326" s="2" t="n"/>
      <c r="X1326" s="2" t="n"/>
      <c r="Y1326" s="2" t="n"/>
      <c r="Z1326" s="2" t="n"/>
      <c r="AA1326" s="2" t="n"/>
      <c r="AB1326" s="2" t="n"/>
      <c r="AC1326" s="2" t="n"/>
      <c r="AD1326" s="2" t="n"/>
      <c r="AE1326" s="2" t="n"/>
      <c r="AF1326" s="2" t="n"/>
      <c r="AG1326" s="2" t="n"/>
      <c r="AH1326" s="2" t="n"/>
      <c r="AI1326" s="2" t="n"/>
      <c r="AJ1326" s="2" t="n"/>
      <c r="AK1326" s="2" t="n"/>
      <c r="AL1326" s="2" t="n"/>
      <c r="AM1326" s="2" t="n"/>
      <c r="AN1326" s="2" t="n"/>
      <c r="AO1326" s="2" t="n"/>
      <c r="AP1326" s="2" t="n"/>
      <c r="AQ1326" s="2" t="n"/>
      <c r="AR1326" s="2" t="n"/>
      <c r="AS1326" s="2" t="n"/>
      <c r="AT1326" s="2" t="n"/>
      <c r="AU1326" s="2" t="n"/>
      <c r="AV1326" s="2" t="n"/>
      <c r="AW1326" s="2" t="n"/>
      <c r="AX1326" s="2" t="n"/>
      <c r="AY1326" s="2" t="n"/>
      <c r="AZ1326" s="2" t="n"/>
      <c r="BA1326" s="2" t="n"/>
      <c r="BB1326" s="2" t="n"/>
      <c r="BC1326" s="2" t="n"/>
      <c r="BD1326" s="2" t="n"/>
      <c r="BE1326" s="2" t="n"/>
      <c r="BF1326" s="2" t="n"/>
      <c r="BG1326" s="2" t="n"/>
      <c r="BH1326" s="2" t="n"/>
      <c r="BI1326" s="2" t="n"/>
      <c r="BJ1326" s="2" t="n"/>
      <c r="BK1326" s="2" t="n"/>
      <c r="BL1326" s="2" t="n"/>
      <c r="BM1326" s="2" t="n"/>
      <c r="BN1326" s="2" t="n"/>
      <c r="BO1326" s="2" t="n"/>
      <c r="BP1326" s="143" t="n"/>
      <c r="BV1326" s="144" t="n"/>
      <c r="DU1326" s="144" t="n"/>
      <c r="DV1326" s="7" t="n"/>
      <c r="DW1326" s="2" t="n"/>
      <c r="DX1326" s="2" t="n"/>
      <c r="DY1326" s="2" t="n"/>
      <c r="DZ1326" s="2" t="n"/>
      <c r="EA1326" s="2" t="n"/>
      <c r="EB1326" s="2" t="n"/>
      <c r="EC1326" s="2" t="n"/>
    </row>
    <row r="1327" ht="6.75" customHeight="1" s="118">
      <c r="A1327" s="2" t="n"/>
      <c r="B1327" s="2" t="n"/>
      <c r="C1327" s="2" t="n"/>
      <c r="D1327" s="2" t="n"/>
      <c r="E1327" s="177" t="inlineStr">
        <is>
          <t>在籍校</t>
        </is>
      </c>
      <c r="F1327" s="140" t="n"/>
      <c r="G1327" s="140" t="n"/>
      <c r="H1327" s="140" t="n"/>
      <c r="I1327" s="140" t="n"/>
      <c r="J1327" s="140" t="n"/>
      <c r="K1327" s="141" t="n"/>
      <c r="L1327" s="34" t="n"/>
      <c r="M1327" s="18" t="n"/>
      <c r="N1327" s="18" t="n"/>
      <c r="O1327" s="18" t="n"/>
      <c r="P1327" s="18" t="n"/>
      <c r="Q1327" s="18" t="n"/>
      <c r="R1327" s="18" t="n"/>
      <c r="S1327" s="18" t="n"/>
      <c r="T1327" s="18" t="n"/>
      <c r="U1327" s="18" t="n"/>
      <c r="V1327" s="18" t="n"/>
      <c r="W1327" s="18" t="n"/>
      <c r="X1327" s="35" t="n"/>
      <c r="Y1327" s="4" t="n"/>
      <c r="Z1327" s="5" t="n"/>
      <c r="AA1327" s="5" t="n"/>
      <c r="AB1327" s="5" t="n"/>
      <c r="AC1327" s="5" t="n"/>
      <c r="AD1327" s="5" t="n"/>
      <c r="AE1327" s="5" t="n"/>
      <c r="AF1327" s="5" t="n"/>
      <c r="AG1327" s="5" t="n"/>
      <c r="AH1327" s="5" t="n"/>
      <c r="AI1327" s="5" t="n"/>
      <c r="AJ1327" s="5" t="n"/>
      <c r="AK1327" s="5" t="n"/>
      <c r="AL1327" s="5" t="n"/>
      <c r="AM1327" s="5" t="n"/>
      <c r="AN1327" s="5" t="n"/>
      <c r="AO1327" s="5" t="n"/>
      <c r="AP1327" s="5" t="n"/>
      <c r="AQ1327" s="5" t="n"/>
      <c r="AR1327" s="5" t="n"/>
      <c r="AS1327" s="5" t="n"/>
      <c r="AT1327" s="5" t="n"/>
      <c r="AU1327" s="5" t="n"/>
      <c r="AV1327" s="5" t="n"/>
      <c r="AW1327" s="89" t="inlineStr">
        <is>
          <t>卒業見込</t>
        </is>
      </c>
      <c r="AX1327" s="140" t="n"/>
      <c r="AY1327" s="140" t="n"/>
      <c r="AZ1327" s="140" t="n"/>
      <c r="BA1327" s="140" t="n"/>
      <c r="BB1327" s="140" t="n"/>
      <c r="BC1327" s="140" t="n"/>
      <c r="BD1327" s="140" t="n"/>
      <c r="BE1327" s="140" t="n"/>
      <c r="BF1327" s="140" t="n"/>
      <c r="BG1327" s="140" t="n"/>
      <c r="BH1327" s="140" t="n"/>
      <c r="BI1327" s="141" t="n"/>
      <c r="BJ1327" s="2" t="n"/>
      <c r="BK1327" s="2" t="n"/>
      <c r="BL1327" s="2" t="n"/>
      <c r="BM1327" s="2" t="n"/>
      <c r="BN1327" s="2" t="n"/>
      <c r="BO1327" s="2" t="n"/>
      <c r="BP1327" s="143" t="n"/>
      <c r="BV1327" s="144" t="n"/>
      <c r="DU1327" s="144" t="n"/>
      <c r="DV1327" s="2" t="n"/>
      <c r="DW1327" s="2" t="n"/>
      <c r="DX1327" s="2" t="n"/>
      <c r="DY1327" s="2" t="n"/>
      <c r="DZ1327" s="2" t="n"/>
      <c r="EA1327" s="2" t="n"/>
      <c r="EB1327" s="2" t="n"/>
      <c r="EC1327" s="2" t="n"/>
    </row>
    <row r="1328" ht="6.75" customHeight="1" s="118">
      <c r="A1328" s="2" t="n"/>
      <c r="B1328" s="2" t="n"/>
      <c r="C1328" s="2" t="n"/>
      <c r="D1328" s="2" t="n"/>
      <c r="E1328" s="143" t="n"/>
      <c r="K1328" s="144" t="n"/>
      <c r="L1328" s="36" t="n"/>
      <c r="M1328" s="19" t="n"/>
      <c r="N1328" s="19" t="n"/>
      <c r="O1328" s="19" t="n"/>
      <c r="P1328" s="19" t="n"/>
      <c r="Q1328" s="19" t="n"/>
      <c r="R1328" s="19" t="n"/>
      <c r="S1328" s="19" t="n"/>
      <c r="T1328" s="19" t="n"/>
      <c r="U1328" s="19" t="n"/>
      <c r="V1328" s="19" t="n"/>
      <c r="W1328" s="19" t="n"/>
      <c r="X1328" s="37" t="n"/>
      <c r="Y1328" s="178">
        <f>計算!$N$17</f>
        <v/>
      </c>
      <c r="BI1328" s="144" t="n"/>
      <c r="BJ1328" s="2" t="n"/>
      <c r="BK1328" s="2" t="n"/>
      <c r="BL1328" s="2" t="n"/>
      <c r="BM1328" s="2" t="n"/>
      <c r="BN1328" s="2" t="n"/>
      <c r="BO1328" s="2" t="n"/>
      <c r="BP1328" s="143" t="n"/>
      <c r="BV1328" s="144" t="n"/>
      <c r="DU1328" s="144" t="n"/>
      <c r="DV1328" s="2" t="n"/>
      <c r="DW1328" s="2" t="n"/>
      <c r="DX1328" s="2" t="n"/>
      <c r="DY1328" s="2" t="n"/>
      <c r="DZ1328" s="2" t="n"/>
      <c r="EA1328" s="2" t="n"/>
      <c r="EB1328" s="2" t="n"/>
      <c r="EC1328" s="2" t="n"/>
    </row>
    <row r="1329" ht="6.75" customHeight="1" s="118">
      <c r="A1329" s="2" t="n"/>
      <c r="B1329" s="2" t="n"/>
      <c r="C1329" s="2" t="n"/>
      <c r="D1329" s="2" t="n"/>
      <c r="E1329" s="143" t="n"/>
      <c r="K1329" s="144" t="n"/>
      <c r="L1329" s="36" t="n"/>
      <c r="M1329" s="19" t="n"/>
      <c r="N1329" s="19" t="n"/>
      <c r="O1329" s="19" t="n"/>
      <c r="P1329" s="179">
        <f>設定!$B$6</f>
        <v/>
      </c>
      <c r="S1329" s="11" t="n"/>
      <c r="T1329" s="11" t="n"/>
      <c r="U1329" s="179">
        <f>設定!$B$7</f>
        <v/>
      </c>
      <c r="W1329" s="11" t="n"/>
      <c r="X1329" s="12" t="n"/>
      <c r="Y1329" s="143" t="n"/>
      <c r="BI1329" s="144" t="n"/>
      <c r="BJ1329" s="2" t="n"/>
      <c r="BK1329" s="2" t="n"/>
      <c r="BL1329" s="2" t="n"/>
      <c r="BM1329" s="2" t="n"/>
      <c r="BN1329" s="2" t="n"/>
      <c r="BO1329" s="2" t="n"/>
      <c r="BP1329" s="143" t="n"/>
      <c r="BV1329" s="144" t="n"/>
      <c r="DU1329" s="144" t="n"/>
      <c r="DV1329" s="2" t="n"/>
      <c r="DW1329" s="2" t="n"/>
      <c r="DX1329" s="2" t="n"/>
      <c r="DY1329" s="2" t="n"/>
      <c r="DZ1329" s="2" t="n"/>
      <c r="EA1329" s="2" t="n"/>
      <c r="EB1329" s="2" t="n"/>
      <c r="EC1329" s="2" t="n"/>
    </row>
    <row r="1330" ht="6.75" customHeight="1" s="118">
      <c r="A1330" s="2" t="n"/>
      <c r="B1330" s="2" t="n"/>
      <c r="C1330" s="2" t="n"/>
      <c r="D1330" s="2" t="n"/>
      <c r="E1330" s="143" t="n"/>
      <c r="K1330" s="144" t="n"/>
      <c r="L1330" s="92" t="inlineStr">
        <is>
          <t>令和</t>
        </is>
      </c>
      <c r="S1330" s="52" t="inlineStr">
        <is>
          <t>年</t>
        </is>
      </c>
      <c r="W1330" s="53" t="inlineStr">
        <is>
          <t>月</t>
        </is>
      </c>
      <c r="X1330" s="144" t="n"/>
      <c r="Y1330" s="143" t="n"/>
      <c r="BI1330" s="144" t="n"/>
      <c r="BJ1330" s="2" t="n"/>
      <c r="BK1330" s="2" t="n"/>
      <c r="BL1330" s="2" t="n"/>
      <c r="BM1330" s="2" t="n"/>
      <c r="BN1330" s="2" t="n"/>
      <c r="BO1330" s="2" t="n"/>
      <c r="BP1330" s="143" t="n"/>
      <c r="BV1330" s="144" t="n"/>
      <c r="DU1330" s="144" t="n"/>
      <c r="DV1330" s="2" t="n"/>
      <c r="DW1330" s="2" t="n"/>
      <c r="DX1330" s="2" t="n"/>
      <c r="DY1330" s="2" t="n"/>
      <c r="DZ1330" s="2" t="n"/>
      <c r="EA1330" s="2" t="n"/>
      <c r="EB1330" s="2" t="n"/>
      <c r="EC1330" s="2" t="n"/>
    </row>
    <row r="1331" ht="6.75" customHeight="1" s="118">
      <c r="A1331" s="2" t="n"/>
      <c r="B1331" s="2" t="n"/>
      <c r="C1331" s="2" t="n"/>
      <c r="D1331" s="2" t="n"/>
      <c r="E1331" s="143" t="n"/>
      <c r="K1331" s="144" t="n"/>
      <c r="L1331" s="143" t="n"/>
      <c r="X1331" s="144" t="n"/>
      <c r="Y1331" s="143" t="n"/>
      <c r="AW1331" s="75" t="inlineStr">
        <is>
          <t>卒業</t>
        </is>
      </c>
      <c r="BI1331" s="144" t="n"/>
      <c r="BJ1331" s="2" t="n"/>
      <c r="BK1331" s="2" t="n"/>
      <c r="BL1331" s="2" t="n"/>
      <c r="BM1331" s="2" t="n"/>
      <c r="BN1331" s="2" t="n"/>
      <c r="BO1331" s="2" t="n"/>
      <c r="BP1331" s="143" t="n"/>
      <c r="BV1331" s="144" t="n"/>
      <c r="DU1331" s="144" t="n"/>
      <c r="DV1331" s="2" t="n"/>
      <c r="DW1331" s="2" t="n"/>
      <c r="DX1331" s="2" t="n"/>
      <c r="DY1331" s="2" t="n"/>
      <c r="DZ1331" s="2" t="n"/>
      <c r="EA1331" s="2" t="n"/>
      <c r="EB1331" s="2" t="n"/>
      <c r="EC1331" s="2" t="n"/>
    </row>
    <row r="1332" ht="6.75" customHeight="1" s="118">
      <c r="A1332" s="2" t="n"/>
      <c r="B1332" s="2" t="n"/>
      <c r="C1332" s="2" t="n"/>
      <c r="D1332" s="2" t="n"/>
      <c r="E1332" s="143" t="n"/>
      <c r="K1332" s="144" t="n"/>
      <c r="L1332" s="36" t="n"/>
      <c r="M1332" s="19" t="n"/>
      <c r="N1332" s="19" t="n"/>
      <c r="O1332" s="19" t="n"/>
      <c r="P1332" s="19" t="n"/>
      <c r="Q1332" s="19" t="n"/>
      <c r="R1332" s="19" t="n"/>
      <c r="S1332" s="19" t="n"/>
      <c r="T1332" s="19" t="n"/>
      <c r="U1332" s="19" t="n"/>
      <c r="V1332" s="19" t="n"/>
      <c r="W1332" s="19" t="n"/>
      <c r="X1332" s="37" t="n"/>
      <c r="Y1332" s="143" t="n"/>
      <c r="BI1332" s="144" t="n"/>
      <c r="BJ1332" s="2" t="n"/>
      <c r="BK1332" s="2" t="n"/>
      <c r="BL1332" s="2" t="n"/>
      <c r="BM1332" s="2" t="n"/>
      <c r="BN1332" s="2" t="n"/>
      <c r="BO1332" s="2" t="n"/>
      <c r="BP1332" s="143" t="n"/>
      <c r="BV1332" s="144" t="n"/>
      <c r="DU1332" s="144" t="n"/>
      <c r="DV1332" s="2" t="n"/>
      <c r="DW1332" s="2" t="n"/>
      <c r="DX1332" s="2" t="n"/>
      <c r="DY1332" s="2" t="n"/>
      <c r="DZ1332" s="2" t="n"/>
      <c r="EA1332" s="2" t="n"/>
      <c r="EB1332" s="2" t="n"/>
      <c r="EC1332" s="2" t="n"/>
    </row>
    <row r="1333" ht="6.75" customHeight="1" s="118">
      <c r="A1333" s="2" t="n"/>
      <c r="B1333" s="2" t="n"/>
      <c r="C1333" s="2" t="n"/>
      <c r="D1333" s="2" t="n"/>
      <c r="E1333" s="143" t="n"/>
      <c r="K1333" s="144" t="n"/>
      <c r="L1333" s="36" t="n"/>
      <c r="M1333" s="19" t="n"/>
      <c r="N1333" s="19" t="n"/>
      <c r="O1333" s="19" t="n"/>
      <c r="P1333" s="19" t="n"/>
      <c r="Q1333" s="19" t="n"/>
      <c r="R1333" s="19" t="n"/>
      <c r="S1333" s="19" t="n"/>
      <c r="T1333" s="19" t="n"/>
      <c r="U1333" s="19" t="n"/>
      <c r="V1333" s="19" t="n"/>
      <c r="W1333" s="19" t="n"/>
      <c r="X1333" s="37" t="n"/>
      <c r="Y1333" s="143" t="n"/>
      <c r="BI1333" s="144" t="n"/>
      <c r="BJ1333" s="2" t="n"/>
      <c r="BK1333" s="2" t="n"/>
      <c r="BL1333" s="2" t="n"/>
      <c r="BM1333" s="2" t="n"/>
      <c r="BN1333" s="2" t="n"/>
      <c r="BO1333" s="2" t="n"/>
      <c r="BP1333" s="143" t="n"/>
      <c r="BV1333" s="144" t="n"/>
      <c r="DU1333" s="144" t="n"/>
      <c r="DV1333" s="2" t="n"/>
      <c r="DW1333" s="2" t="n"/>
      <c r="DX1333" s="2" t="n"/>
      <c r="DY1333" s="2" t="n"/>
      <c r="DZ1333" s="2" t="n"/>
      <c r="EA1333" s="2" t="n"/>
      <c r="EB1333" s="2" t="n"/>
      <c r="EC1333" s="2" t="n"/>
    </row>
    <row r="1334" ht="6.75" customHeight="1" s="118">
      <c r="A1334" s="2" t="n"/>
      <c r="B1334" s="2" t="n"/>
      <c r="C1334" s="2" t="n"/>
      <c r="D1334" s="2" t="n"/>
      <c r="E1334" s="146" t="n"/>
      <c r="F1334" s="147" t="n"/>
      <c r="G1334" s="147" t="n"/>
      <c r="H1334" s="147" t="n"/>
      <c r="I1334" s="147" t="n"/>
      <c r="J1334" s="147" t="n"/>
      <c r="K1334" s="148" t="n"/>
      <c r="L1334" s="38" t="n"/>
      <c r="M1334" s="20" t="n"/>
      <c r="N1334" s="20" t="n"/>
      <c r="O1334" s="20" t="n"/>
      <c r="P1334" s="20" t="n"/>
      <c r="Q1334" s="20" t="n"/>
      <c r="R1334" s="20" t="n"/>
      <c r="S1334" s="20" t="n"/>
      <c r="T1334" s="20" t="n"/>
      <c r="U1334" s="20" t="n"/>
      <c r="V1334" s="20" t="n"/>
      <c r="W1334" s="20" t="n"/>
      <c r="X1334" s="39" t="n"/>
      <c r="Y1334" s="16" t="n"/>
      <c r="Z1334" s="14" t="n"/>
      <c r="AA1334" s="14" t="n"/>
      <c r="AB1334" s="14" t="n"/>
      <c r="AC1334" s="14" t="n"/>
      <c r="AD1334" s="14" t="n"/>
      <c r="AE1334" s="14" t="n"/>
      <c r="AF1334" s="14" t="n"/>
      <c r="AG1334" s="14" t="n"/>
      <c r="AH1334" s="14" t="n"/>
      <c r="AI1334" s="14" t="n"/>
      <c r="AJ1334" s="14" t="n"/>
      <c r="AK1334" s="14" t="n"/>
      <c r="AL1334" s="14" t="n"/>
      <c r="AM1334" s="14" t="n"/>
      <c r="AN1334" s="14" t="n"/>
      <c r="AO1334" s="14" t="n"/>
      <c r="AP1334" s="14" t="n"/>
      <c r="AQ1334" s="14" t="n"/>
      <c r="AR1334" s="14" t="n"/>
      <c r="AS1334" s="14" t="n"/>
      <c r="AT1334" s="14" t="n"/>
      <c r="AU1334" s="14" t="n"/>
      <c r="AV1334" s="14" t="n"/>
      <c r="AW1334" s="147" t="n"/>
      <c r="AX1334" s="147" t="n"/>
      <c r="AY1334" s="147" t="n"/>
      <c r="AZ1334" s="147" t="n"/>
      <c r="BA1334" s="147" t="n"/>
      <c r="BB1334" s="147" t="n"/>
      <c r="BC1334" s="147" t="n"/>
      <c r="BD1334" s="147" t="n"/>
      <c r="BE1334" s="147" t="n"/>
      <c r="BF1334" s="147" t="n"/>
      <c r="BG1334" s="147" t="n"/>
      <c r="BH1334" s="147" t="n"/>
      <c r="BI1334" s="148" t="n"/>
      <c r="BJ1334" s="2" t="n"/>
      <c r="BK1334" s="2" t="n"/>
      <c r="BL1334" s="2" t="n"/>
      <c r="BM1334" s="2" t="n"/>
      <c r="BN1334" s="2" t="n"/>
      <c r="BO1334" s="2" t="n"/>
      <c r="BP1334" s="143" t="n"/>
      <c r="BV1334" s="144" t="n"/>
      <c r="DU1334" s="144" t="n"/>
      <c r="DV1334" s="2" t="n"/>
      <c r="DW1334" s="2" t="n"/>
      <c r="DX1334" s="2" t="n"/>
      <c r="DY1334" s="2" t="n"/>
      <c r="DZ1334" s="2" t="n"/>
      <c r="EA1334" s="2" t="n"/>
      <c r="EB1334" s="2" t="n"/>
      <c r="EC1334" s="2" t="n"/>
    </row>
    <row r="1335" ht="6.75" customHeight="1" s="118">
      <c r="A1335" s="2" t="n"/>
      <c r="B1335" s="2" t="n"/>
      <c r="C1335" s="2" t="n"/>
      <c r="D1335" s="2" t="n"/>
      <c r="E1335" s="40" t="n"/>
      <c r="F1335" s="40" t="n"/>
      <c r="G1335" s="40" t="n"/>
      <c r="H1335" s="40" t="n"/>
      <c r="I1335" s="40" t="n"/>
      <c r="J1335" s="40" t="n"/>
      <c r="K1335" s="40" t="n"/>
      <c r="L1335" s="18" t="n"/>
      <c r="M1335" s="18" t="n"/>
      <c r="N1335" s="18" t="n"/>
      <c r="O1335" s="18" t="n"/>
      <c r="P1335" s="18" t="n"/>
      <c r="Q1335" s="18" t="n"/>
      <c r="R1335" s="18" t="n"/>
      <c r="S1335" s="76" t="n"/>
      <c r="T1335" s="140" t="n"/>
      <c r="U1335" s="17" t="n"/>
      <c r="V1335" s="17" t="n"/>
      <c r="W1335" s="76" t="n"/>
      <c r="X1335" s="140" t="n"/>
      <c r="Y1335" s="5" t="n"/>
      <c r="Z1335" s="5" t="n"/>
      <c r="AA1335" s="5" t="n"/>
      <c r="AB1335" s="5" t="n"/>
      <c r="AC1335" s="5" t="n"/>
      <c r="AD1335" s="5" t="n"/>
      <c r="AE1335" s="5" t="n"/>
      <c r="AF1335" s="5" t="n"/>
      <c r="AG1335" s="5" t="n"/>
      <c r="AH1335" s="5" t="n"/>
      <c r="AI1335" s="5" t="n"/>
      <c r="AJ1335" s="5" t="n"/>
      <c r="AK1335" s="5" t="n"/>
      <c r="AL1335" s="5" t="n"/>
      <c r="AM1335" s="5" t="n"/>
      <c r="AN1335" s="5" t="n"/>
      <c r="AO1335" s="5" t="n"/>
      <c r="AP1335" s="5" t="n"/>
      <c r="AQ1335" s="5" t="n"/>
      <c r="AR1335" s="5" t="n"/>
      <c r="AS1335" s="5" t="n"/>
      <c r="AT1335" s="5" t="n"/>
      <c r="AU1335" s="5" t="n"/>
      <c r="AV1335" s="5" t="n"/>
      <c r="AW1335" s="5" t="n"/>
      <c r="AX1335" s="5" t="n"/>
      <c r="AY1335" s="5" t="n"/>
      <c r="AZ1335" s="5" t="n"/>
      <c r="BA1335" s="5" t="n"/>
      <c r="BB1335" s="5" t="n"/>
      <c r="BC1335" s="5" t="n"/>
      <c r="BD1335" s="5" t="n"/>
      <c r="BE1335" s="5" t="n"/>
      <c r="BF1335" s="5" t="n"/>
      <c r="BG1335" s="5" t="n"/>
      <c r="BH1335" s="5" t="n"/>
      <c r="BI1335" s="5" t="n"/>
      <c r="BJ1335" s="2" t="n"/>
      <c r="BK1335" s="2" t="n"/>
      <c r="BL1335" s="2" t="n"/>
      <c r="BM1335" s="2" t="n"/>
      <c r="BN1335" s="2" t="n"/>
      <c r="BO1335" s="2" t="n"/>
      <c r="BP1335" s="143" t="n"/>
      <c r="BV1335" s="144" t="n"/>
      <c r="DU1335" s="144" t="n"/>
      <c r="DV1335" s="2" t="n"/>
      <c r="DW1335" s="2" t="n"/>
      <c r="DX1335" s="2" t="n"/>
      <c r="DY1335" s="2" t="n"/>
      <c r="DZ1335" s="2" t="n"/>
      <c r="EA1335" s="2" t="n"/>
      <c r="EB1335" s="2" t="n"/>
      <c r="EC1335" s="2" t="n"/>
    </row>
    <row r="1336" ht="6.75" customHeight="1" s="118">
      <c r="A1336" s="2" t="n"/>
      <c r="B1336" s="2" t="n"/>
      <c r="C1336" s="2" t="n"/>
      <c r="D1336" s="2" t="n"/>
      <c r="E1336" s="41" t="n"/>
      <c r="F1336" s="41" t="n"/>
      <c r="G1336" s="41" t="n"/>
      <c r="H1336" s="41" t="n"/>
      <c r="I1336" s="41" t="n"/>
      <c r="J1336" s="41" t="n"/>
      <c r="K1336" s="41" t="n"/>
      <c r="L1336" s="19" t="n"/>
      <c r="M1336" s="19" t="n"/>
      <c r="N1336" s="19" t="n"/>
      <c r="O1336" s="19" t="n"/>
      <c r="P1336" s="19" t="n"/>
      <c r="Q1336" s="19" t="n"/>
      <c r="R1336" s="19" t="n"/>
      <c r="U1336" s="11" t="n"/>
      <c r="V1336" s="11" t="n"/>
      <c r="Y1336" s="2" t="n"/>
      <c r="Z1336" s="2" t="n"/>
      <c r="AA1336" s="2" t="n"/>
      <c r="AB1336" s="2" t="n"/>
      <c r="AC1336" s="2" t="n"/>
      <c r="AD1336" s="2" t="n"/>
      <c r="AE1336" s="2" t="n"/>
      <c r="AF1336" s="2" t="n"/>
      <c r="AG1336" s="2" t="n"/>
      <c r="AH1336" s="2" t="n"/>
      <c r="AI1336" s="2" t="n"/>
      <c r="AJ1336" s="2" t="n"/>
      <c r="AK1336" s="2" t="n"/>
      <c r="AL1336" s="2" t="n"/>
      <c r="AM1336" s="2" t="n"/>
      <c r="AN1336" s="2" t="n"/>
      <c r="AO1336" s="2" t="n"/>
      <c r="AP1336" s="2" t="n"/>
      <c r="AQ1336" s="2" t="n"/>
      <c r="AR1336" s="2" t="n"/>
      <c r="AS1336" s="2" t="n"/>
      <c r="AT1336" s="2" t="n"/>
      <c r="AU1336" s="2" t="n"/>
      <c r="AV1336" s="2" t="n"/>
      <c r="AW1336" s="2" t="n"/>
      <c r="AX1336" s="2" t="n"/>
      <c r="AY1336" s="2" t="n"/>
      <c r="AZ1336" s="2" t="n"/>
      <c r="BA1336" s="2" t="n"/>
      <c r="BB1336" s="2" t="n"/>
      <c r="BC1336" s="2" t="n"/>
      <c r="BD1336" s="2" t="n"/>
      <c r="BE1336" s="2" t="n"/>
      <c r="BF1336" s="2" t="n"/>
      <c r="BG1336" s="2" t="n"/>
      <c r="BH1336" s="2" t="n"/>
      <c r="BI1336" s="2" t="n"/>
      <c r="BJ1336" s="2" t="n"/>
      <c r="BK1336" s="2" t="n"/>
      <c r="BL1336" s="2" t="n"/>
      <c r="BM1336" s="2" t="n"/>
      <c r="BN1336" s="2" t="n"/>
      <c r="BO1336" s="2" t="n"/>
      <c r="BP1336" s="143" t="n"/>
      <c r="BV1336" s="144" t="n"/>
      <c r="DU1336" s="144" t="n"/>
      <c r="DV1336" s="2" t="n"/>
      <c r="DW1336" s="2" t="n"/>
      <c r="DX1336" s="2" t="n"/>
      <c r="DY1336" s="2" t="n"/>
      <c r="DZ1336" s="2" t="n"/>
      <c r="EA1336" s="2" t="n"/>
      <c r="EB1336" s="2" t="n"/>
      <c r="EC1336" s="2" t="n"/>
    </row>
    <row r="1337" ht="9.75" customHeight="1" s="118">
      <c r="A1337" s="2" t="n"/>
      <c r="B1337" s="2" t="n"/>
      <c r="C1337" s="2" t="n"/>
      <c r="D1337" s="2" t="n"/>
      <c r="E1337" s="42" t="n"/>
      <c r="F1337" s="42" t="n"/>
      <c r="G1337" s="42" t="n"/>
      <c r="H1337" s="42" t="n"/>
      <c r="I1337" s="42" t="n"/>
      <c r="J1337" s="42" t="n"/>
      <c r="K1337" s="42" t="n"/>
      <c r="L1337" s="20" t="n"/>
      <c r="M1337" s="20" t="n"/>
      <c r="N1337" s="20" t="n"/>
      <c r="O1337" s="20" t="n"/>
      <c r="P1337" s="20" t="n"/>
      <c r="Q1337" s="20" t="n"/>
      <c r="R1337" s="20" t="n"/>
      <c r="S1337" s="20" t="n"/>
      <c r="T1337" s="20" t="n"/>
      <c r="U1337" s="20" t="n"/>
      <c r="V1337" s="20" t="n"/>
      <c r="W1337" s="20" t="n"/>
      <c r="X1337" s="20" t="n"/>
      <c r="Y1337" s="14" t="n"/>
      <c r="Z1337" s="14" t="n"/>
      <c r="AA1337" s="14" t="n"/>
      <c r="AB1337" s="14" t="n"/>
      <c r="AC1337" s="14" t="n"/>
      <c r="AD1337" s="14" t="n"/>
      <c r="AE1337" s="14" t="n"/>
      <c r="AF1337" s="14" t="n"/>
      <c r="AG1337" s="14" t="n"/>
      <c r="AH1337" s="14" t="n"/>
      <c r="AI1337" s="14" t="n"/>
      <c r="AJ1337" s="14" t="n"/>
      <c r="AK1337" s="14" t="n"/>
      <c r="AL1337" s="14" t="n"/>
      <c r="AM1337" s="14" t="n"/>
      <c r="AN1337" s="14" t="n"/>
      <c r="AO1337" s="14" t="n"/>
      <c r="AP1337" s="14" t="n"/>
      <c r="AQ1337" s="14" t="n"/>
      <c r="AR1337" s="14" t="n"/>
      <c r="AS1337" s="14" t="n"/>
      <c r="AT1337" s="14" t="n"/>
      <c r="AU1337" s="14" t="n"/>
      <c r="AV1337" s="14" t="n"/>
      <c r="AW1337" s="14" t="n"/>
      <c r="AX1337" s="14" t="n"/>
      <c r="AY1337" s="14" t="n"/>
      <c r="AZ1337" s="14" t="n"/>
      <c r="BA1337" s="14" t="n"/>
      <c r="BB1337" s="14" t="n"/>
      <c r="BC1337" s="14" t="n"/>
      <c r="BD1337" s="14" t="n"/>
      <c r="BE1337" s="14" t="n"/>
      <c r="BF1337" s="14" t="n"/>
      <c r="BG1337" s="14" t="n"/>
      <c r="BH1337" s="14" t="n"/>
      <c r="BI1337" s="14" t="n"/>
      <c r="BJ1337" s="2" t="n"/>
      <c r="BK1337" s="2" t="n"/>
      <c r="BL1337" s="2" t="n"/>
      <c r="BM1337" s="2" t="n"/>
      <c r="BN1337" s="2" t="n"/>
      <c r="BO1337" s="2" t="n"/>
      <c r="BP1337" s="143" t="n"/>
      <c r="BV1337" s="144" t="n"/>
      <c r="DU1337" s="144" t="n"/>
      <c r="DV1337" s="2" t="n"/>
      <c r="DW1337" s="2" t="n"/>
      <c r="DX1337" s="2" t="n"/>
      <c r="DY1337" s="2" t="n"/>
      <c r="DZ1337" s="2" t="n"/>
      <c r="EA1337" s="2" t="n"/>
      <c r="EB1337" s="2" t="n"/>
      <c r="EC1337" s="2" t="n"/>
    </row>
    <row r="1338" ht="6.75" customHeight="1" s="118">
      <c r="A1338" s="2" t="n"/>
      <c r="B1338" s="2" t="n"/>
      <c r="C1338" s="2" t="n"/>
      <c r="D1338" s="2" t="n"/>
      <c r="E1338" s="180" t="inlineStr">
        <is>
          <t>職　歴</t>
        </is>
      </c>
      <c r="K1338" s="144" t="n"/>
      <c r="L1338" s="54" t="inlineStr">
        <is>
          <t>平成</t>
        </is>
      </c>
      <c r="M1338" s="140" t="n"/>
      <c r="N1338" s="140" t="n"/>
      <c r="O1338" s="140" t="n"/>
      <c r="P1338" s="19" t="n"/>
      <c r="Q1338" s="19" t="n"/>
      <c r="R1338" s="19" t="n"/>
      <c r="S1338" s="19" t="n"/>
      <c r="T1338" s="19" t="n"/>
      <c r="U1338" s="19" t="n"/>
      <c r="V1338" s="19" t="n"/>
      <c r="W1338" s="19" t="n"/>
      <c r="X1338" s="37" t="n"/>
      <c r="Y1338" s="171">
        <f>計算!$AD$17</f>
        <v/>
      </c>
      <c r="BI1338" s="144" t="n"/>
      <c r="BJ1338" s="2" t="n"/>
      <c r="BK1338" s="2" t="n"/>
      <c r="BL1338" s="2" t="n"/>
      <c r="BM1338" s="2" t="n"/>
      <c r="BN1338" s="2" t="n"/>
      <c r="BO1338" s="2" t="n"/>
      <c r="BP1338" s="143" t="n"/>
      <c r="BV1338" s="144" t="n"/>
      <c r="DU1338" s="144" t="n"/>
      <c r="DV1338" s="2" t="n"/>
      <c r="DW1338" s="2" t="n"/>
      <c r="DX1338" s="2" t="n"/>
      <c r="DY1338" s="2" t="n"/>
      <c r="DZ1338" s="2" t="n"/>
      <c r="EA1338" s="2" t="n"/>
      <c r="EB1338" s="2" t="n"/>
      <c r="EC1338" s="2" t="n"/>
    </row>
    <row r="1339" ht="6.75" customHeight="1" s="118">
      <c r="A1339" s="2" t="n"/>
      <c r="B1339" s="2" t="n"/>
      <c r="C1339" s="2" t="n"/>
      <c r="D1339" s="2" t="n"/>
      <c r="E1339" s="143" t="n"/>
      <c r="K1339" s="144" t="n"/>
      <c r="L1339" s="143" t="n"/>
      <c r="P1339" s="19" t="n"/>
      <c r="Q1339" s="19" t="n"/>
      <c r="R1339" s="19" t="n"/>
      <c r="S1339" s="19" t="n"/>
      <c r="T1339" s="19" t="n"/>
      <c r="U1339" s="19" t="n"/>
      <c r="V1339" s="19" t="n"/>
      <c r="W1339" s="19" t="n"/>
      <c r="X1339" s="37" t="n"/>
      <c r="Y1339" s="143" t="n"/>
      <c r="BI1339" s="144" t="n"/>
      <c r="BJ1339" s="2" t="n"/>
      <c r="BK1339" s="2" t="n"/>
      <c r="BL1339" s="2" t="n"/>
      <c r="BM1339" s="2" t="n"/>
      <c r="BN1339" s="2" t="n"/>
      <c r="BO1339" s="2" t="n"/>
      <c r="BP1339" s="143" t="n"/>
      <c r="BV1339" s="144" t="n"/>
      <c r="DU1339" s="144" t="n"/>
      <c r="DV1339" s="2" t="n"/>
      <c r="DW1339" s="2" t="n"/>
      <c r="DX1339" s="2" t="n"/>
      <c r="DY1339" s="2" t="n"/>
      <c r="DZ1339" s="2" t="n"/>
      <c r="EA1339" s="2" t="n"/>
      <c r="EB1339" s="2" t="n"/>
      <c r="EC1339" s="2" t="n"/>
    </row>
    <row r="1340" ht="6.75" customHeight="1" s="118">
      <c r="A1340" s="2" t="n"/>
      <c r="B1340" s="2" t="n"/>
      <c r="C1340" s="2" t="n"/>
      <c r="D1340" s="2" t="n"/>
      <c r="E1340" s="143" t="n"/>
      <c r="K1340" s="144" t="n"/>
      <c r="L1340" s="143" t="n"/>
      <c r="P1340" s="179">
        <f>計算!$AB$17</f>
        <v/>
      </c>
      <c r="S1340" s="52" t="inlineStr">
        <is>
          <t>年</t>
        </is>
      </c>
      <c r="U1340" s="179">
        <f>計算!$AC$17</f>
        <v/>
      </c>
      <c r="W1340" s="53" t="inlineStr">
        <is>
          <t>月</t>
        </is>
      </c>
      <c r="X1340" s="144" t="n"/>
      <c r="Y1340" s="143" t="n"/>
      <c r="BI1340" s="144" t="n"/>
      <c r="BJ1340" s="2" t="n"/>
      <c r="BK1340" s="2" t="n"/>
      <c r="BL1340" s="2" t="n"/>
      <c r="BM1340" s="2" t="n"/>
      <c r="BN1340" s="2" t="n"/>
      <c r="BO1340" s="2" t="n"/>
      <c r="BP1340" s="143" t="n"/>
      <c r="BV1340" s="144" t="n"/>
      <c r="DU1340" s="144" t="n"/>
      <c r="DV1340" s="2" t="n"/>
      <c r="DW1340" s="2" t="n"/>
      <c r="DX1340" s="2" t="n"/>
      <c r="DY1340" s="2" t="n"/>
      <c r="DZ1340" s="2" t="n"/>
      <c r="EA1340" s="2" t="n"/>
      <c r="EB1340" s="2" t="n"/>
      <c r="EC1340" s="2" t="n"/>
    </row>
    <row r="1341" ht="6.75" customHeight="1" s="118">
      <c r="A1341" s="2" t="n"/>
      <c r="B1341" s="2" t="n"/>
      <c r="C1341" s="2" t="n"/>
      <c r="D1341" s="2" t="n"/>
      <c r="E1341" s="143" t="n"/>
      <c r="K1341" s="144" t="n"/>
      <c r="L1341" s="49" t="inlineStr">
        <is>
          <t>令和</t>
        </is>
      </c>
      <c r="X1341" s="144" t="n"/>
      <c r="Y1341" s="143" t="n"/>
      <c r="BI1341" s="144" t="n"/>
      <c r="BJ1341" s="2" t="n"/>
      <c r="BK1341" s="2" t="n"/>
      <c r="BL1341" s="2" t="n"/>
      <c r="BM1341" s="2" t="n"/>
      <c r="BN1341" s="2" t="n"/>
      <c r="BO1341" s="2" t="n"/>
      <c r="BP1341" s="143" t="n"/>
      <c r="BV1341" s="144" t="n"/>
      <c r="DU1341" s="144" t="n"/>
      <c r="DV1341" s="2" t="n"/>
      <c r="DW1341" s="2" t="n"/>
      <c r="DX1341" s="2" t="n"/>
      <c r="DY1341" s="2" t="n"/>
      <c r="DZ1341" s="2" t="n"/>
      <c r="EA1341" s="2" t="n"/>
      <c r="EB1341" s="2" t="n"/>
      <c r="EC1341" s="2" t="n"/>
    </row>
    <row r="1342" ht="6.75" customHeight="1" s="118">
      <c r="A1342" s="2" t="n"/>
      <c r="B1342" s="2" t="n"/>
      <c r="C1342" s="2" t="n"/>
      <c r="D1342" s="2" t="n"/>
      <c r="E1342" s="143" t="n"/>
      <c r="K1342" s="144" t="n"/>
      <c r="L1342" s="143" t="n"/>
      <c r="P1342" s="19" t="n"/>
      <c r="Q1342" s="19" t="n"/>
      <c r="R1342" s="19" t="n"/>
      <c r="S1342" s="19" t="n"/>
      <c r="T1342" s="19" t="n"/>
      <c r="U1342" s="19" t="n"/>
      <c r="V1342" s="19" t="n"/>
      <c r="W1342" s="19" t="n"/>
      <c r="X1342" s="37" t="n"/>
      <c r="Y1342" s="143" t="n"/>
      <c r="BI1342" s="144" t="n"/>
      <c r="BJ1342" s="2" t="n"/>
      <c r="BK1342" s="2" t="n"/>
      <c r="BL1342" s="2" t="n"/>
      <c r="BM1342" s="2" t="n"/>
      <c r="BN1342" s="2" t="n"/>
      <c r="BO1342" s="2" t="n"/>
      <c r="BP1342" s="143" t="n"/>
      <c r="BV1342" s="144" t="n"/>
      <c r="DU1342" s="144" t="n"/>
      <c r="DV1342" s="2" t="n"/>
      <c r="DW1342" s="2" t="n"/>
      <c r="DX1342" s="2" t="n"/>
      <c r="DY1342" s="2" t="n"/>
      <c r="DZ1342" s="2" t="n"/>
      <c r="EA1342" s="2" t="n"/>
      <c r="EB1342" s="2" t="n"/>
      <c r="EC1342" s="2" t="n"/>
    </row>
    <row r="1343" ht="5.25" customHeight="1" s="118">
      <c r="A1343" s="2" t="n"/>
      <c r="B1343" s="2" t="n"/>
      <c r="C1343" s="2" t="n"/>
      <c r="D1343" s="2" t="n"/>
      <c r="E1343" s="143" t="n"/>
      <c r="K1343" s="144" t="n"/>
      <c r="L1343" s="146" t="n"/>
      <c r="M1343" s="147" t="n"/>
      <c r="N1343" s="147" t="n"/>
      <c r="O1343" s="147" t="n"/>
      <c r="P1343" s="20" t="n"/>
      <c r="Q1343" s="20" t="n"/>
      <c r="R1343" s="20" t="n"/>
      <c r="S1343" s="20" t="n"/>
      <c r="T1343" s="20" t="n"/>
      <c r="U1343" s="20" t="n"/>
      <c r="V1343" s="20" t="n"/>
      <c r="W1343" s="20" t="n"/>
      <c r="X1343" s="39" t="n"/>
      <c r="Y1343" s="146" t="n"/>
      <c r="Z1343" s="147" t="n"/>
      <c r="AA1343" s="147" t="n"/>
      <c r="AB1343" s="147" t="n"/>
      <c r="AC1343" s="147" t="n"/>
      <c r="AD1343" s="147" t="n"/>
      <c r="AE1343" s="147" t="n"/>
      <c r="AF1343" s="147" t="n"/>
      <c r="AG1343" s="147" t="n"/>
      <c r="AH1343" s="147" t="n"/>
      <c r="AI1343" s="147" t="n"/>
      <c r="AJ1343" s="147" t="n"/>
      <c r="AK1343" s="147" t="n"/>
      <c r="AL1343" s="147" t="n"/>
      <c r="AM1343" s="147" t="n"/>
      <c r="AN1343" s="147" t="n"/>
      <c r="AO1343" s="147" t="n"/>
      <c r="AP1343" s="147" t="n"/>
      <c r="AQ1343" s="147" t="n"/>
      <c r="AR1343" s="147" t="n"/>
      <c r="AS1343" s="147" t="n"/>
      <c r="AT1343" s="147" t="n"/>
      <c r="AU1343" s="147" t="n"/>
      <c r="AV1343" s="147" t="n"/>
      <c r="AW1343" s="147" t="n"/>
      <c r="AX1343" s="147" t="n"/>
      <c r="AY1343" s="147" t="n"/>
      <c r="AZ1343" s="147" t="n"/>
      <c r="BA1343" s="147" t="n"/>
      <c r="BB1343" s="147" t="n"/>
      <c r="BC1343" s="147" t="n"/>
      <c r="BD1343" s="147" t="n"/>
      <c r="BE1343" s="147" t="n"/>
      <c r="BF1343" s="147" t="n"/>
      <c r="BG1343" s="147" t="n"/>
      <c r="BH1343" s="147" t="n"/>
      <c r="BI1343" s="148" t="n"/>
      <c r="BJ1343" s="2" t="n"/>
      <c r="BK1343" s="2" t="n"/>
      <c r="BL1343" s="2" t="n"/>
      <c r="BM1343" s="2" t="n"/>
      <c r="BN1343" s="2" t="n"/>
      <c r="BO1343" s="2" t="n"/>
      <c r="BP1343" s="143" t="n"/>
      <c r="BV1343" s="144" t="n"/>
      <c r="DU1343" s="144" t="n"/>
      <c r="DV1343" s="2" t="n"/>
      <c r="DW1343" s="2" t="n"/>
      <c r="DX1343" s="2" t="n"/>
      <c r="DY1343" s="2" t="n"/>
      <c r="DZ1343" s="2" t="n"/>
      <c r="EA1343" s="2" t="n"/>
      <c r="EB1343" s="2" t="n"/>
      <c r="EC1343" s="2" t="n"/>
    </row>
    <row r="1344" ht="6.75" customHeight="1" s="118">
      <c r="A1344" s="2" t="n"/>
      <c r="B1344" s="2" t="n"/>
      <c r="C1344" s="2" t="n"/>
      <c r="D1344" s="2" t="n"/>
      <c r="E1344" s="143" t="n"/>
      <c r="K1344" s="144" t="n"/>
      <c r="L1344" s="54" t="inlineStr">
        <is>
          <t>平成</t>
        </is>
      </c>
      <c r="M1344" s="140" t="n"/>
      <c r="N1344" s="140" t="n"/>
      <c r="O1344" s="140" t="n"/>
      <c r="P1344" s="18" t="n"/>
      <c r="Q1344" s="18" t="n"/>
      <c r="R1344" s="18" t="n"/>
      <c r="S1344" s="18" t="n"/>
      <c r="T1344" s="18" t="n"/>
      <c r="U1344" s="18" t="n"/>
      <c r="V1344" s="18" t="n"/>
      <c r="W1344" s="18" t="n"/>
      <c r="X1344" s="35" t="n"/>
      <c r="Y1344" s="171">
        <f>計算!$AG$17</f>
        <v/>
      </c>
      <c r="BI1344" s="144" t="n"/>
      <c r="BJ1344" s="2" t="n"/>
      <c r="BK1344" s="2" t="n"/>
      <c r="BL1344" s="2" t="n"/>
      <c r="BM1344" s="2" t="n"/>
      <c r="BN1344" s="2" t="n"/>
      <c r="BO1344" s="2" t="n"/>
      <c r="BP1344" s="143" t="n"/>
      <c r="BV1344" s="144" t="n"/>
      <c r="DU1344" s="144" t="n"/>
      <c r="DV1344" s="2" t="n"/>
      <c r="DW1344" s="2" t="n"/>
      <c r="DX1344" s="2" t="n"/>
      <c r="DY1344" s="2" t="n"/>
      <c r="DZ1344" s="2" t="n"/>
      <c r="EA1344" s="2" t="n"/>
      <c r="EB1344" s="2" t="n"/>
      <c r="EC1344" s="2" t="n"/>
    </row>
    <row r="1345" ht="6.75" customHeight="1" s="118">
      <c r="A1345" s="2" t="n"/>
      <c r="B1345" s="2" t="n"/>
      <c r="C1345" s="2" t="n"/>
      <c r="D1345" s="2" t="n"/>
      <c r="E1345" s="143" t="n"/>
      <c r="K1345" s="144" t="n"/>
      <c r="L1345" s="143" t="n"/>
      <c r="P1345" s="19" t="n"/>
      <c r="Q1345" s="19" t="n"/>
      <c r="R1345" s="19" t="n"/>
      <c r="S1345" s="19" t="n"/>
      <c r="T1345" s="19" t="n"/>
      <c r="U1345" s="19" t="n"/>
      <c r="V1345" s="19" t="n"/>
      <c r="W1345" s="19" t="n"/>
      <c r="X1345" s="37" t="n"/>
      <c r="Y1345" s="143" t="n"/>
      <c r="BI1345" s="144" t="n"/>
      <c r="BJ1345" s="2" t="n"/>
      <c r="BK1345" s="2" t="n"/>
      <c r="BL1345" s="2" t="n"/>
      <c r="BM1345" s="2" t="n"/>
      <c r="BN1345" s="2" t="n"/>
      <c r="BO1345" s="2" t="n"/>
      <c r="BP1345" s="143" t="n"/>
      <c r="BV1345" s="144" t="n"/>
      <c r="DU1345" s="144" t="n"/>
      <c r="DV1345" s="2" t="n"/>
      <c r="DW1345" s="2" t="n"/>
      <c r="DX1345" s="2" t="n"/>
      <c r="DY1345" s="2" t="n"/>
      <c r="DZ1345" s="2" t="n"/>
      <c r="EA1345" s="2" t="n"/>
      <c r="EB1345" s="2" t="n"/>
      <c r="EC1345" s="2" t="n"/>
    </row>
    <row r="1346" ht="6.75" customHeight="1" s="118">
      <c r="A1346" s="2" t="n"/>
      <c r="B1346" s="2" t="n"/>
      <c r="C1346" s="2" t="n"/>
      <c r="D1346" s="2" t="n"/>
      <c r="E1346" s="143" t="n"/>
      <c r="K1346" s="144" t="n"/>
      <c r="L1346" s="143" t="n"/>
      <c r="P1346" s="179">
        <f>計算!$AE$17</f>
        <v/>
      </c>
      <c r="S1346" s="52" t="inlineStr">
        <is>
          <t>年</t>
        </is>
      </c>
      <c r="U1346" s="179">
        <f>計算!$AF$17</f>
        <v/>
      </c>
      <c r="W1346" s="53" t="inlineStr">
        <is>
          <t>月</t>
        </is>
      </c>
      <c r="X1346" s="144" t="n"/>
      <c r="Y1346" s="143" t="n"/>
      <c r="BI1346" s="144" t="n"/>
      <c r="BJ1346" s="2" t="n"/>
      <c r="BK1346" s="2" t="n"/>
      <c r="BL1346" s="2" t="n"/>
      <c r="BM1346" s="2" t="n"/>
      <c r="BN1346" s="2" t="n"/>
      <c r="BO1346" s="2" t="n"/>
      <c r="BP1346" s="143" t="n"/>
      <c r="BV1346" s="144" t="n"/>
      <c r="DU1346" s="144" t="n"/>
      <c r="DV1346" s="2" t="n"/>
      <c r="DW1346" s="2" t="n"/>
      <c r="DX1346" s="2" t="n"/>
      <c r="DY1346" s="2" t="n"/>
      <c r="DZ1346" s="2" t="n"/>
      <c r="EA1346" s="2" t="n"/>
      <c r="EB1346" s="2" t="n"/>
      <c r="EC1346" s="2" t="n"/>
    </row>
    <row r="1347" ht="6.75" customHeight="1" s="118">
      <c r="A1347" s="2" t="n"/>
      <c r="B1347" s="2" t="n"/>
      <c r="C1347" s="2" t="n"/>
      <c r="D1347" s="2" t="n"/>
      <c r="E1347" s="143" t="n"/>
      <c r="K1347" s="144" t="n"/>
      <c r="L1347" s="49" t="inlineStr">
        <is>
          <t>令和</t>
        </is>
      </c>
      <c r="X1347" s="144" t="n"/>
      <c r="Y1347" s="143" t="n"/>
      <c r="BI1347" s="144" t="n"/>
      <c r="BJ1347" s="2" t="n"/>
      <c r="BK1347" s="2" t="n"/>
      <c r="BL1347" s="2" t="n"/>
      <c r="BM1347" s="2" t="n"/>
      <c r="BN1347" s="2" t="n"/>
      <c r="BO1347" s="2" t="n"/>
      <c r="BP1347" s="143" t="n"/>
      <c r="BV1347" s="144" t="n"/>
      <c r="DU1347" s="144" t="n"/>
      <c r="DV1347" s="2" t="n"/>
      <c r="DW1347" s="2" t="n"/>
      <c r="DX1347" s="2" t="n"/>
      <c r="DY1347" s="2" t="n"/>
      <c r="DZ1347" s="2" t="n"/>
      <c r="EA1347" s="2" t="n"/>
      <c r="EB1347" s="2" t="n"/>
      <c r="EC1347" s="2" t="n"/>
    </row>
    <row r="1348" ht="6.75" customHeight="1" s="118">
      <c r="A1348" s="2" t="n"/>
      <c r="B1348" s="2" t="n"/>
      <c r="C1348" s="2" t="n"/>
      <c r="D1348" s="2" t="n"/>
      <c r="E1348" s="143" t="n"/>
      <c r="K1348" s="144" t="n"/>
      <c r="L1348" s="143" t="n"/>
      <c r="P1348" s="19" t="n"/>
      <c r="Q1348" s="19" t="n"/>
      <c r="R1348" s="19" t="n"/>
      <c r="S1348" s="19" t="n"/>
      <c r="T1348" s="19" t="n"/>
      <c r="U1348" s="19" t="n"/>
      <c r="V1348" s="19" t="n"/>
      <c r="W1348" s="19" t="n"/>
      <c r="X1348" s="37" t="n"/>
      <c r="Y1348" s="143" t="n"/>
      <c r="BI1348" s="144" t="n"/>
      <c r="BJ1348" s="2" t="n"/>
      <c r="BK1348" s="2" t="n"/>
      <c r="BL1348" s="2" t="n"/>
      <c r="BM1348" s="2" t="n"/>
      <c r="BN1348" s="2" t="n"/>
      <c r="BO1348" s="2" t="n"/>
      <c r="BP1348" s="143" t="n"/>
      <c r="BU1348" s="43" t="n"/>
      <c r="BV1348" s="44" t="n"/>
      <c r="DU1348" s="144" t="n"/>
      <c r="DV1348" s="2" t="n"/>
      <c r="DW1348" s="2" t="n"/>
      <c r="DX1348" s="2" t="n"/>
      <c r="DY1348" s="2" t="n"/>
      <c r="DZ1348" s="2" t="n"/>
      <c r="EA1348" s="2" t="n"/>
      <c r="EB1348" s="2" t="n"/>
      <c r="EC1348" s="2" t="n"/>
    </row>
    <row r="1349" ht="4.5" customHeight="1" s="118">
      <c r="A1349" s="2" t="n"/>
      <c r="B1349" s="2" t="n"/>
      <c r="C1349" s="2" t="n"/>
      <c r="D1349" s="2" t="n"/>
      <c r="E1349" s="143" t="n"/>
      <c r="K1349" s="144" t="n"/>
      <c r="L1349" s="146" t="n"/>
      <c r="M1349" s="147" t="n"/>
      <c r="N1349" s="147" t="n"/>
      <c r="O1349" s="147" t="n"/>
      <c r="P1349" s="20" t="n"/>
      <c r="Q1349" s="20" t="n"/>
      <c r="R1349" s="20" t="n"/>
      <c r="S1349" s="20" t="n"/>
      <c r="T1349" s="20" t="n"/>
      <c r="U1349" s="20" t="n"/>
      <c r="V1349" s="20" t="n"/>
      <c r="W1349" s="20" t="n"/>
      <c r="X1349" s="39" t="n"/>
      <c r="Y1349" s="146" t="n"/>
      <c r="Z1349" s="147" t="n"/>
      <c r="AA1349" s="147" t="n"/>
      <c r="AB1349" s="147" t="n"/>
      <c r="AC1349" s="147" t="n"/>
      <c r="AD1349" s="147" t="n"/>
      <c r="AE1349" s="147" t="n"/>
      <c r="AF1349" s="147" t="n"/>
      <c r="AG1349" s="147" t="n"/>
      <c r="AH1349" s="147" t="n"/>
      <c r="AI1349" s="147" t="n"/>
      <c r="AJ1349" s="147" t="n"/>
      <c r="AK1349" s="147" t="n"/>
      <c r="AL1349" s="147" t="n"/>
      <c r="AM1349" s="147" t="n"/>
      <c r="AN1349" s="147" t="n"/>
      <c r="AO1349" s="147" t="n"/>
      <c r="AP1349" s="147" t="n"/>
      <c r="AQ1349" s="147" t="n"/>
      <c r="AR1349" s="147" t="n"/>
      <c r="AS1349" s="147" t="n"/>
      <c r="AT1349" s="147" t="n"/>
      <c r="AU1349" s="147" t="n"/>
      <c r="AV1349" s="147" t="n"/>
      <c r="AW1349" s="147" t="n"/>
      <c r="AX1349" s="147" t="n"/>
      <c r="AY1349" s="147" t="n"/>
      <c r="AZ1349" s="147" t="n"/>
      <c r="BA1349" s="147" t="n"/>
      <c r="BB1349" s="147" t="n"/>
      <c r="BC1349" s="147" t="n"/>
      <c r="BD1349" s="147" t="n"/>
      <c r="BE1349" s="147" t="n"/>
      <c r="BF1349" s="147" t="n"/>
      <c r="BG1349" s="147" t="n"/>
      <c r="BH1349" s="147" t="n"/>
      <c r="BI1349" s="148" t="n"/>
      <c r="BJ1349" s="2" t="n"/>
      <c r="BK1349" s="2" t="n"/>
      <c r="BL1349" s="2" t="n"/>
      <c r="BM1349" s="2" t="n"/>
      <c r="BN1349" s="2" t="n"/>
      <c r="BO1349" s="2" t="n"/>
      <c r="BP1349" s="146" t="n"/>
      <c r="BQ1349" s="147" t="n"/>
      <c r="BR1349" s="147" t="n"/>
      <c r="BS1349" s="147" t="n"/>
      <c r="BT1349" s="147" t="n"/>
      <c r="BU1349" s="42" t="n"/>
      <c r="BV1349" s="45" t="n"/>
      <c r="BW1349" s="147" t="n"/>
      <c r="BX1349" s="147" t="n"/>
      <c r="BY1349" s="147" t="n"/>
      <c r="BZ1349" s="147" t="n"/>
      <c r="CA1349" s="147" t="n"/>
      <c r="CB1349" s="147" t="n"/>
      <c r="CC1349" s="147" t="n"/>
      <c r="CD1349" s="147" t="n"/>
      <c r="CE1349" s="147" t="n"/>
      <c r="CF1349" s="147" t="n"/>
      <c r="CG1349" s="147" t="n"/>
      <c r="CH1349" s="147" t="n"/>
      <c r="CI1349" s="147" t="n"/>
      <c r="CJ1349" s="147" t="n"/>
      <c r="CK1349" s="147" t="n"/>
      <c r="CL1349" s="147" t="n"/>
      <c r="CM1349" s="147" t="n"/>
      <c r="CN1349" s="147" t="n"/>
      <c r="CO1349" s="147" t="n"/>
      <c r="CP1349" s="147" t="n"/>
      <c r="CQ1349" s="147" t="n"/>
      <c r="CR1349" s="147" t="n"/>
      <c r="CS1349" s="147" t="n"/>
      <c r="CT1349" s="147" t="n"/>
      <c r="CU1349" s="147" t="n"/>
      <c r="CV1349" s="147" t="n"/>
      <c r="CW1349" s="147" t="n"/>
      <c r="CX1349" s="147" t="n"/>
      <c r="CY1349" s="147" t="n"/>
      <c r="CZ1349" s="147" t="n"/>
      <c r="DA1349" s="147" t="n"/>
      <c r="DB1349" s="147" t="n"/>
      <c r="DC1349" s="147" t="n"/>
      <c r="DD1349" s="147" t="n"/>
      <c r="DE1349" s="147" t="n"/>
      <c r="DF1349" s="147" t="n"/>
      <c r="DG1349" s="147" t="n"/>
      <c r="DH1349" s="147" t="n"/>
      <c r="DI1349" s="147" t="n"/>
      <c r="DJ1349" s="147" t="n"/>
      <c r="DK1349" s="147" t="n"/>
      <c r="DL1349" s="147" t="n"/>
      <c r="DM1349" s="147" t="n"/>
      <c r="DN1349" s="147" t="n"/>
      <c r="DO1349" s="147" t="n"/>
      <c r="DP1349" s="147" t="n"/>
      <c r="DQ1349" s="147" t="n"/>
      <c r="DR1349" s="147" t="n"/>
      <c r="DS1349" s="147" t="n"/>
      <c r="DT1349" s="147" t="n"/>
      <c r="DU1349" s="148" t="n"/>
      <c r="DV1349" s="2" t="n"/>
      <c r="DW1349" s="2" t="n"/>
      <c r="DX1349" s="2" t="n"/>
      <c r="DY1349" s="2" t="n"/>
      <c r="DZ1349" s="2" t="n"/>
      <c r="EA1349" s="2" t="n"/>
      <c r="EB1349" s="2" t="n"/>
      <c r="EC1349" s="2" t="n"/>
    </row>
    <row r="1350" ht="6.75" customHeight="1" s="118">
      <c r="A1350" s="2" t="n"/>
      <c r="B1350" s="2" t="n"/>
      <c r="C1350" s="2" t="n"/>
      <c r="D1350" s="2" t="n"/>
      <c r="E1350" s="143" t="n"/>
      <c r="K1350" s="144" t="n"/>
      <c r="L1350" s="54" t="inlineStr">
        <is>
          <t>平成</t>
        </is>
      </c>
      <c r="M1350" s="140" t="n"/>
      <c r="N1350" s="140" t="n"/>
      <c r="O1350" s="140" t="n"/>
      <c r="P1350" s="18" t="n"/>
      <c r="Q1350" s="18" t="n"/>
      <c r="R1350" s="18" t="n"/>
      <c r="S1350" s="18" t="n"/>
      <c r="T1350" s="18" t="n"/>
      <c r="U1350" s="18" t="n"/>
      <c r="V1350" s="18" t="n"/>
      <c r="W1350" s="18" t="n"/>
      <c r="X1350" s="35" t="n"/>
      <c r="Y1350" s="7" t="n"/>
      <c r="Z1350" s="2" t="n"/>
      <c r="AA1350" s="2" t="n"/>
      <c r="AB1350" s="2" t="n"/>
      <c r="AC1350" s="2" t="n"/>
      <c r="AD1350" s="2" t="n"/>
      <c r="AE1350" s="2" t="n"/>
      <c r="AF1350" s="2" t="n"/>
      <c r="AG1350" s="2" t="n"/>
      <c r="AH1350" s="2" t="n"/>
      <c r="AI1350" s="2" t="n"/>
      <c r="AJ1350" s="2" t="n"/>
      <c r="AK1350" s="2" t="n"/>
      <c r="AL1350" s="2" t="n"/>
      <c r="AM1350" s="2" t="n"/>
      <c r="AN1350" s="2" t="n"/>
      <c r="AO1350" s="2" t="n"/>
      <c r="AP1350" s="2" t="n"/>
      <c r="AQ1350" s="2" t="n"/>
      <c r="AR1350" s="2" t="n"/>
      <c r="AS1350" s="2" t="n"/>
      <c r="AT1350" s="2" t="n"/>
      <c r="AU1350" s="2" t="n"/>
      <c r="AV1350" s="2" t="n"/>
      <c r="AW1350" s="2" t="n"/>
      <c r="AX1350" s="2" t="n"/>
      <c r="AY1350" s="2" t="n"/>
      <c r="AZ1350" s="2" t="n"/>
      <c r="BA1350" s="2" t="n"/>
      <c r="BB1350" s="2" t="n"/>
      <c r="BC1350" s="2" t="n"/>
      <c r="BD1350" s="2" t="n"/>
      <c r="BE1350" s="2" t="n"/>
      <c r="BF1350" s="2" t="n"/>
      <c r="BG1350" s="2" t="n"/>
      <c r="BH1350" s="2" t="n"/>
      <c r="BI1350" s="6" t="n"/>
      <c r="BJ1350" s="2" t="n"/>
      <c r="BK1350" s="2" t="n"/>
      <c r="BL1350" s="2" t="n"/>
      <c r="BM1350" s="2" t="n"/>
      <c r="BN1350" s="2" t="n"/>
      <c r="BO1350" s="2" t="n"/>
      <c r="BP1350" s="139" t="inlineStr">
        <is>
          <t>備　考</t>
        </is>
      </c>
      <c r="BQ1350" s="140" t="n"/>
      <c r="BR1350" s="140" t="n"/>
      <c r="BS1350" s="140" t="n"/>
      <c r="BT1350" s="140" t="n"/>
      <c r="BU1350" s="140" t="n"/>
      <c r="BV1350" s="141" t="n"/>
      <c r="BW1350" s="176">
        <f>計算!$AA$17</f>
        <v/>
      </c>
      <c r="BX1350" s="140" t="n"/>
      <c r="BY1350" s="140" t="n"/>
      <c r="BZ1350" s="140" t="n"/>
      <c r="CA1350" s="140" t="n"/>
      <c r="CB1350" s="140" t="n"/>
      <c r="CC1350" s="140" t="n"/>
      <c r="CD1350" s="140" t="n"/>
      <c r="CE1350" s="140" t="n"/>
      <c r="CF1350" s="140" t="n"/>
      <c r="CG1350" s="140" t="n"/>
      <c r="CH1350" s="140" t="n"/>
      <c r="CI1350" s="140" t="n"/>
      <c r="CJ1350" s="140" t="n"/>
      <c r="CK1350" s="140" t="n"/>
      <c r="CL1350" s="140" t="n"/>
      <c r="CM1350" s="140" t="n"/>
      <c r="CN1350" s="140" t="n"/>
      <c r="CO1350" s="140" t="n"/>
      <c r="CP1350" s="140" t="n"/>
      <c r="CQ1350" s="140" t="n"/>
      <c r="CR1350" s="140" t="n"/>
      <c r="CS1350" s="140" t="n"/>
      <c r="CT1350" s="140" t="n"/>
      <c r="CU1350" s="140" t="n"/>
      <c r="CV1350" s="140" t="n"/>
      <c r="CW1350" s="140" t="n"/>
      <c r="CX1350" s="140" t="n"/>
      <c r="CY1350" s="140" t="n"/>
      <c r="CZ1350" s="140" t="n"/>
      <c r="DA1350" s="140" t="n"/>
      <c r="DB1350" s="140" t="n"/>
      <c r="DC1350" s="140" t="n"/>
      <c r="DD1350" s="140" t="n"/>
      <c r="DE1350" s="140" t="n"/>
      <c r="DF1350" s="140" t="n"/>
      <c r="DG1350" s="140" t="n"/>
      <c r="DH1350" s="140" t="n"/>
      <c r="DI1350" s="140" t="n"/>
      <c r="DJ1350" s="140" t="n"/>
      <c r="DK1350" s="140" t="n"/>
      <c r="DL1350" s="140" t="n"/>
      <c r="DM1350" s="140" t="n"/>
      <c r="DN1350" s="140" t="n"/>
      <c r="DO1350" s="140" t="n"/>
      <c r="DP1350" s="140" t="n"/>
      <c r="DQ1350" s="140" t="n"/>
      <c r="DR1350" s="140" t="n"/>
      <c r="DS1350" s="140" t="n"/>
      <c r="DT1350" s="140" t="n"/>
      <c r="DU1350" s="141" t="n"/>
      <c r="DV1350" s="2" t="n"/>
      <c r="DW1350" s="2" t="n"/>
      <c r="DX1350" s="2" t="n"/>
      <c r="DY1350" s="2" t="n"/>
      <c r="DZ1350" s="2" t="n"/>
      <c r="EA1350" s="2" t="n"/>
      <c r="EB1350" s="2" t="n"/>
      <c r="EC1350" s="2" t="n"/>
    </row>
    <row r="1351" ht="6.75" customHeight="1" s="118">
      <c r="A1351" s="2" t="n"/>
      <c r="B1351" s="2" t="n"/>
      <c r="C1351" s="2" t="n"/>
      <c r="D1351" s="2" t="n"/>
      <c r="E1351" s="143" t="n"/>
      <c r="K1351" s="144" t="n"/>
      <c r="L1351" s="143" t="n"/>
      <c r="P1351" s="19" t="n"/>
      <c r="Q1351" s="19" t="n"/>
      <c r="R1351" s="19" t="n"/>
      <c r="S1351" s="19" t="n"/>
      <c r="T1351" s="19" t="n"/>
      <c r="U1351" s="19" t="n"/>
      <c r="V1351" s="19" t="n"/>
      <c r="W1351" s="19" t="n"/>
      <c r="X1351" s="37" t="n"/>
      <c r="Y1351" s="7" t="n"/>
      <c r="Z1351" s="2" t="n"/>
      <c r="AA1351" s="2" t="n"/>
      <c r="AB1351" s="2" t="n"/>
      <c r="AC1351" s="2" t="n"/>
      <c r="AD1351" s="2" t="n"/>
      <c r="AE1351" s="2" t="n"/>
      <c r="AF1351" s="2" t="n"/>
      <c r="AG1351" s="2" t="n"/>
      <c r="AH1351" s="2" t="n"/>
      <c r="AI1351" s="2" t="n"/>
      <c r="AJ1351" s="2" t="n"/>
      <c r="AK1351" s="2" t="n"/>
      <c r="AL1351" s="2" t="n"/>
      <c r="AM1351" s="2" t="n"/>
      <c r="AN1351" s="2" t="n"/>
      <c r="AO1351" s="2" t="n"/>
      <c r="AP1351" s="2" t="n"/>
      <c r="AQ1351" s="2" t="n"/>
      <c r="AR1351" s="2" t="n"/>
      <c r="AS1351" s="2" t="n"/>
      <c r="AT1351" s="2" t="n"/>
      <c r="AU1351" s="2" t="n"/>
      <c r="AV1351" s="2" t="n"/>
      <c r="AW1351" s="2" t="n"/>
      <c r="AX1351" s="2" t="n"/>
      <c r="AY1351" s="2" t="n"/>
      <c r="AZ1351" s="2" t="n"/>
      <c r="BA1351" s="2" t="n"/>
      <c r="BB1351" s="2" t="n"/>
      <c r="BC1351" s="2" t="n"/>
      <c r="BD1351" s="2" t="n"/>
      <c r="BE1351" s="2" t="n"/>
      <c r="BF1351" s="2" t="n"/>
      <c r="BG1351" s="2" t="n"/>
      <c r="BH1351" s="2" t="n"/>
      <c r="BI1351" s="8" t="n"/>
      <c r="BJ1351" s="2" t="n"/>
      <c r="BK1351" s="2" t="n"/>
      <c r="BL1351" s="2" t="n"/>
      <c r="BM1351" s="2" t="n"/>
      <c r="BN1351" s="2" t="n"/>
      <c r="BO1351" s="2" t="n"/>
      <c r="BP1351" s="143" t="n"/>
      <c r="BV1351" s="144" t="n"/>
      <c r="DU1351" s="144" t="n"/>
      <c r="DV1351" s="2" t="n"/>
      <c r="DW1351" s="2" t="n"/>
      <c r="DX1351" s="2" t="n"/>
      <c r="DY1351" s="2" t="n"/>
      <c r="DZ1351" s="2" t="n"/>
      <c r="EA1351" s="2" t="n"/>
      <c r="EB1351" s="2" t="n"/>
      <c r="EC1351" s="2" t="n"/>
    </row>
    <row r="1352" ht="6.75" customHeight="1" s="118">
      <c r="A1352" s="2" t="n"/>
      <c r="B1352" s="2" t="n"/>
      <c r="C1352" s="2" t="n"/>
      <c r="D1352" s="2" t="n"/>
      <c r="E1352" s="143" t="n"/>
      <c r="K1352" s="144" t="n"/>
      <c r="L1352" s="143" t="n"/>
      <c r="P1352" s="19" t="n"/>
      <c r="Q1352" s="19" t="n"/>
      <c r="R1352" s="19" t="n"/>
      <c r="S1352" s="52" t="inlineStr">
        <is>
          <t>年</t>
        </is>
      </c>
      <c r="U1352" s="11" t="n"/>
      <c r="V1352" s="11" t="n"/>
      <c r="W1352" s="53" t="inlineStr">
        <is>
          <t>月</t>
        </is>
      </c>
      <c r="X1352" s="144" t="n"/>
      <c r="Y1352" s="7" t="n"/>
      <c r="Z1352" s="2" t="n"/>
      <c r="AA1352" s="2" t="n"/>
      <c r="AB1352" s="2" t="n"/>
      <c r="AC1352" s="2" t="n"/>
      <c r="AD1352" s="2" t="n"/>
      <c r="AE1352" s="2" t="n"/>
      <c r="AF1352" s="2" t="n"/>
      <c r="AG1352" s="2" t="n"/>
      <c r="AH1352" s="2" t="n"/>
      <c r="AI1352" s="2" t="n"/>
      <c r="AJ1352" s="2" t="n"/>
      <c r="AK1352" s="2" t="n"/>
      <c r="AL1352" s="2" t="n"/>
      <c r="AM1352" s="2" t="n"/>
      <c r="AN1352" s="2" t="n"/>
      <c r="AO1352" s="2" t="n"/>
      <c r="AP1352" s="2" t="n"/>
      <c r="AQ1352" s="2" t="n"/>
      <c r="AR1352" s="2" t="n"/>
      <c r="AS1352" s="2" t="n"/>
      <c r="AT1352" s="2" t="n"/>
      <c r="AU1352" s="2" t="n"/>
      <c r="AV1352" s="2" t="n"/>
      <c r="AW1352" s="2" t="n"/>
      <c r="AX1352" s="2" t="n"/>
      <c r="AY1352" s="2" t="n"/>
      <c r="AZ1352" s="2" t="n"/>
      <c r="BA1352" s="2" t="n"/>
      <c r="BB1352" s="2" t="n"/>
      <c r="BC1352" s="2" t="n"/>
      <c r="BD1352" s="2" t="n"/>
      <c r="BE1352" s="2" t="n"/>
      <c r="BF1352" s="2" t="n"/>
      <c r="BG1352" s="2" t="n"/>
      <c r="BH1352" s="2" t="n"/>
      <c r="BI1352" s="8" t="n"/>
      <c r="BJ1352" s="2" t="n"/>
      <c r="BK1352" s="2" t="n"/>
      <c r="BL1352" s="2" t="n"/>
      <c r="BM1352" s="2" t="n"/>
      <c r="BN1352" s="2" t="n"/>
      <c r="BO1352" s="2" t="n"/>
      <c r="BP1352" s="143" t="n"/>
      <c r="BV1352" s="144" t="n"/>
      <c r="DU1352" s="144" t="n"/>
      <c r="DV1352" s="2" t="n"/>
      <c r="DW1352" s="2" t="n"/>
      <c r="DX1352" s="2" t="n"/>
      <c r="DY1352" s="2" t="n"/>
      <c r="DZ1352" s="2" t="n"/>
      <c r="EA1352" s="2" t="n"/>
      <c r="EB1352" s="2" t="n"/>
      <c r="EC1352" s="2" t="n"/>
    </row>
    <row r="1353" ht="6.75" customHeight="1" s="118">
      <c r="A1353" s="2" t="n"/>
      <c r="B1353" s="2" t="n"/>
      <c r="C1353" s="2" t="n"/>
      <c r="D1353" s="2" t="n"/>
      <c r="E1353" s="143" t="n"/>
      <c r="K1353" s="144" t="n"/>
      <c r="L1353" s="49" t="inlineStr">
        <is>
          <t>令和</t>
        </is>
      </c>
      <c r="P1353" s="19" t="n"/>
      <c r="Q1353" s="19" t="n"/>
      <c r="R1353" s="19" t="n"/>
      <c r="U1353" s="11" t="n"/>
      <c r="V1353" s="11" t="n"/>
      <c r="X1353" s="144" t="n"/>
      <c r="Y1353" s="7" t="n"/>
      <c r="Z1353" s="2" t="n"/>
      <c r="AA1353" s="2" t="n"/>
      <c r="AB1353" s="2" t="n"/>
      <c r="AC1353" s="2" t="n"/>
      <c r="AD1353" s="2" t="n"/>
      <c r="AE1353" s="2" t="n"/>
      <c r="AF1353" s="2" t="n"/>
      <c r="AG1353" s="2" t="n"/>
      <c r="AH1353" s="2" t="n"/>
      <c r="AI1353" s="2" t="n"/>
      <c r="AJ1353" s="2" t="n"/>
      <c r="AK1353" s="2" t="n"/>
      <c r="AL1353" s="2" t="n"/>
      <c r="AM1353" s="2" t="n"/>
      <c r="AN1353" s="2" t="n"/>
      <c r="AO1353" s="2" t="n"/>
      <c r="AP1353" s="2" t="n"/>
      <c r="AQ1353" s="2" t="n"/>
      <c r="AR1353" s="2" t="n"/>
      <c r="AS1353" s="2" t="n"/>
      <c r="AT1353" s="2" t="n"/>
      <c r="AU1353" s="2" t="n"/>
      <c r="AV1353" s="2" t="n"/>
      <c r="AW1353" s="2" t="n"/>
      <c r="AX1353" s="2" t="n"/>
      <c r="AY1353" s="2" t="n"/>
      <c r="AZ1353" s="2" t="n"/>
      <c r="BA1353" s="2" t="n"/>
      <c r="BB1353" s="2" t="n"/>
      <c r="BC1353" s="2" t="n"/>
      <c r="BD1353" s="2" t="n"/>
      <c r="BE1353" s="2" t="n"/>
      <c r="BF1353" s="2" t="n"/>
      <c r="BG1353" s="2" t="n"/>
      <c r="BH1353" s="2" t="n"/>
      <c r="BI1353" s="8" t="n"/>
      <c r="BJ1353" s="2" t="n"/>
      <c r="BK1353" s="2" t="n"/>
      <c r="BL1353" s="2" t="n"/>
      <c r="BM1353" s="2" t="n"/>
      <c r="BN1353" s="2" t="n"/>
      <c r="BO1353" s="2" t="n"/>
      <c r="BP1353" s="143" t="n"/>
      <c r="BV1353" s="144" t="n"/>
      <c r="DU1353" s="144" t="n"/>
      <c r="DV1353" s="2" t="n"/>
      <c r="DW1353" s="2" t="n"/>
      <c r="DX1353" s="2" t="n"/>
      <c r="DY1353" s="2" t="n"/>
      <c r="DZ1353" s="2" t="n"/>
      <c r="EA1353" s="2" t="n"/>
      <c r="EB1353" s="2" t="n"/>
      <c r="EC1353" s="2" t="n"/>
    </row>
    <row r="1354" ht="6.75" customHeight="1" s="118">
      <c r="A1354" s="2" t="n"/>
      <c r="B1354" s="2" t="n"/>
      <c r="C1354" s="2" t="n"/>
      <c r="D1354" s="2" t="n"/>
      <c r="E1354" s="143" t="n"/>
      <c r="K1354" s="144" t="n"/>
      <c r="L1354" s="143" t="n"/>
      <c r="P1354" s="19" t="n"/>
      <c r="Q1354" s="19" t="n"/>
      <c r="R1354" s="19" t="n"/>
      <c r="S1354" s="19" t="n"/>
      <c r="T1354" s="19" t="n"/>
      <c r="U1354" s="19" t="n"/>
      <c r="V1354" s="19" t="n"/>
      <c r="W1354" s="19" t="n"/>
      <c r="X1354" s="37" t="n"/>
      <c r="Y1354" s="7" t="n"/>
      <c r="Z1354" s="2" t="n"/>
      <c r="AA1354" s="2" t="n"/>
      <c r="AB1354" s="2" t="n"/>
      <c r="AC1354" s="2" t="n"/>
      <c r="AD1354" s="2" t="n"/>
      <c r="AE1354" s="2" t="n"/>
      <c r="AF1354" s="2" t="n"/>
      <c r="AG1354" s="2" t="n"/>
      <c r="AH1354" s="2" t="n"/>
      <c r="AI1354" s="2" t="n"/>
      <c r="AJ1354" s="2" t="n"/>
      <c r="AK1354" s="2" t="n"/>
      <c r="AL1354" s="2" t="n"/>
      <c r="AM1354" s="2" t="n"/>
      <c r="AN1354" s="2" t="n"/>
      <c r="AO1354" s="2" t="n"/>
      <c r="AP1354" s="2" t="n"/>
      <c r="AQ1354" s="2" t="n"/>
      <c r="AR1354" s="2" t="n"/>
      <c r="AS1354" s="2" t="n"/>
      <c r="AT1354" s="2" t="n"/>
      <c r="AU1354" s="2" t="n"/>
      <c r="AV1354" s="2" t="n"/>
      <c r="AW1354" s="2" t="n"/>
      <c r="AX1354" s="2" t="n"/>
      <c r="AY1354" s="2" t="n"/>
      <c r="AZ1354" s="2" t="n"/>
      <c r="BA1354" s="2" t="n"/>
      <c r="BB1354" s="2" t="n"/>
      <c r="BC1354" s="2" t="n"/>
      <c r="BD1354" s="2" t="n"/>
      <c r="BE1354" s="2" t="n"/>
      <c r="BF1354" s="2" t="n"/>
      <c r="BG1354" s="2" t="n"/>
      <c r="BH1354" s="2" t="n"/>
      <c r="BI1354" s="8" t="n"/>
      <c r="BJ1354" s="2" t="n"/>
      <c r="BK1354" s="2" t="n"/>
      <c r="BL1354" s="2" t="n"/>
      <c r="BM1354" s="2" t="n"/>
      <c r="BN1354" s="2" t="n"/>
      <c r="BO1354" s="2" t="n"/>
      <c r="BP1354" s="143" t="n"/>
      <c r="BV1354" s="144" t="n"/>
      <c r="DU1354" s="144" t="n"/>
      <c r="DV1354" s="2" t="n"/>
      <c r="DW1354" s="2" t="n"/>
      <c r="DX1354" s="2" t="n"/>
      <c r="DY1354" s="2" t="n"/>
      <c r="DZ1354" s="2" t="n"/>
      <c r="EA1354" s="2" t="n"/>
      <c r="EB1354" s="2" t="n"/>
      <c r="EC1354" s="2" t="n"/>
    </row>
    <row r="1355" ht="3.75" customHeight="1" s="118">
      <c r="A1355" s="2" t="n"/>
      <c r="B1355" s="2" t="n"/>
      <c r="C1355" s="2" t="n"/>
      <c r="D1355" s="2" t="n"/>
      <c r="E1355" s="143" t="n"/>
      <c r="K1355" s="144" t="n"/>
      <c r="L1355" s="146" t="n"/>
      <c r="M1355" s="147" t="n"/>
      <c r="N1355" s="147" t="n"/>
      <c r="O1355" s="147" t="n"/>
      <c r="P1355" s="20" t="n"/>
      <c r="Q1355" s="20" t="n"/>
      <c r="R1355" s="20" t="n"/>
      <c r="S1355" s="20" t="n"/>
      <c r="T1355" s="20" t="n"/>
      <c r="U1355" s="20" t="n"/>
      <c r="V1355" s="20" t="n"/>
      <c r="W1355" s="20" t="n"/>
      <c r="X1355" s="39" t="n"/>
      <c r="Y1355" s="16" t="n"/>
      <c r="Z1355" s="14" t="n"/>
      <c r="AA1355" s="14" t="n"/>
      <c r="AB1355" s="14" t="n"/>
      <c r="AC1355" s="14" t="n"/>
      <c r="AD1355" s="14" t="n"/>
      <c r="AE1355" s="14" t="n"/>
      <c r="AF1355" s="14" t="n"/>
      <c r="AG1355" s="14" t="n"/>
      <c r="AH1355" s="14" t="n"/>
      <c r="AI1355" s="14" t="n"/>
      <c r="AJ1355" s="14" t="n"/>
      <c r="AK1355" s="14" t="n"/>
      <c r="AL1355" s="14" t="n"/>
      <c r="AM1355" s="14" t="n"/>
      <c r="AN1355" s="14" t="n"/>
      <c r="AO1355" s="14" t="n"/>
      <c r="AP1355" s="14" t="n"/>
      <c r="AQ1355" s="14" t="n"/>
      <c r="AR1355" s="14" t="n"/>
      <c r="AS1355" s="14" t="n"/>
      <c r="AT1355" s="14" t="n"/>
      <c r="AU1355" s="14" t="n"/>
      <c r="AV1355" s="14" t="n"/>
      <c r="AW1355" s="14" t="n"/>
      <c r="AX1355" s="14" t="n"/>
      <c r="AY1355" s="14" t="n"/>
      <c r="AZ1355" s="14" t="n"/>
      <c r="BA1355" s="14" t="n"/>
      <c r="BB1355" s="14" t="n"/>
      <c r="BC1355" s="14" t="n"/>
      <c r="BD1355" s="14" t="n"/>
      <c r="BE1355" s="14" t="n"/>
      <c r="BF1355" s="14" t="n"/>
      <c r="BG1355" s="14" t="n"/>
      <c r="BH1355" s="14" t="n"/>
      <c r="BI1355" s="15" t="n"/>
      <c r="BJ1355" s="2" t="n"/>
      <c r="BK1355" s="2" t="n"/>
      <c r="BL1355" s="2" t="n"/>
      <c r="BM1355" s="2" t="n"/>
      <c r="BN1355" s="2" t="n"/>
      <c r="BO1355" s="2" t="n"/>
      <c r="BP1355" s="143" t="n"/>
      <c r="BV1355" s="144" t="n"/>
      <c r="DU1355" s="144" t="n"/>
      <c r="DV1355" s="2" t="n"/>
      <c r="DW1355" s="2" t="n"/>
      <c r="DX1355" s="2" t="n"/>
      <c r="DY1355" s="2" t="n"/>
      <c r="DZ1355" s="2" t="n"/>
      <c r="EA1355" s="2" t="n"/>
      <c r="EB1355" s="2" t="n"/>
      <c r="EC1355" s="2" t="n"/>
    </row>
    <row r="1356" ht="6.75" customHeight="1" s="118">
      <c r="A1356" s="2" t="n"/>
      <c r="B1356" s="2" t="n"/>
      <c r="C1356" s="2" t="n"/>
      <c r="D1356" s="2" t="n"/>
      <c r="E1356" s="143" t="n"/>
      <c r="K1356" s="144" t="n"/>
      <c r="L1356" s="54" t="inlineStr">
        <is>
          <t>平成</t>
        </is>
      </c>
      <c r="M1356" s="140" t="n"/>
      <c r="N1356" s="140" t="n"/>
      <c r="O1356" s="140" t="n"/>
      <c r="P1356" s="18" t="n"/>
      <c r="Q1356" s="18" t="n"/>
      <c r="R1356" s="18" t="n"/>
      <c r="S1356" s="18" t="n"/>
      <c r="T1356" s="18" t="n"/>
      <c r="U1356" s="18" t="n"/>
      <c r="V1356" s="18" t="n"/>
      <c r="W1356" s="18" t="n"/>
      <c r="X1356" s="35" t="n"/>
      <c r="Y1356" s="7" t="n"/>
      <c r="Z1356" s="2" t="n"/>
      <c r="AA1356" s="2" t="n"/>
      <c r="AB1356" s="2" t="n"/>
      <c r="AC1356" s="2" t="n"/>
      <c r="AD1356" s="2" t="n"/>
      <c r="AE1356" s="2" t="n"/>
      <c r="AF1356" s="2" t="n"/>
      <c r="AG1356" s="2" t="n"/>
      <c r="AH1356" s="2" t="n"/>
      <c r="AI1356" s="2" t="n"/>
      <c r="AJ1356" s="2" t="n"/>
      <c r="AK1356" s="2" t="n"/>
      <c r="AL1356" s="2" t="n"/>
      <c r="AM1356" s="2" t="n"/>
      <c r="AN1356" s="2" t="n"/>
      <c r="AO1356" s="2" t="n"/>
      <c r="AP1356" s="2" t="n"/>
      <c r="AQ1356" s="2" t="n"/>
      <c r="AR1356" s="2" t="n"/>
      <c r="AS1356" s="2" t="n"/>
      <c r="AT1356" s="2" t="n"/>
      <c r="AU1356" s="2" t="n"/>
      <c r="AV1356" s="2" t="n"/>
      <c r="AW1356" s="2" t="n"/>
      <c r="AX1356" s="2" t="n"/>
      <c r="AY1356" s="2" t="n"/>
      <c r="AZ1356" s="2" t="n"/>
      <c r="BA1356" s="2" t="n"/>
      <c r="BB1356" s="2" t="n"/>
      <c r="BC1356" s="2" t="n"/>
      <c r="BD1356" s="2" t="n"/>
      <c r="BE1356" s="2" t="n"/>
      <c r="BF1356" s="2" t="n"/>
      <c r="BG1356" s="2" t="n"/>
      <c r="BH1356" s="2" t="n"/>
      <c r="BI1356" s="6" t="n"/>
      <c r="BJ1356" s="2" t="n"/>
      <c r="BK1356" s="2" t="n"/>
      <c r="BL1356" s="2" t="n"/>
      <c r="BM1356" s="2" t="n"/>
      <c r="BN1356" s="2" t="n"/>
      <c r="BO1356" s="2" t="n"/>
      <c r="BP1356" s="143" t="n"/>
      <c r="BV1356" s="144" t="n"/>
      <c r="DU1356" s="144" t="n"/>
      <c r="DV1356" s="2" t="n"/>
      <c r="DW1356" s="2" t="n"/>
      <c r="DX1356" s="2" t="n"/>
      <c r="DY1356" s="2" t="n"/>
      <c r="DZ1356" s="2" t="n"/>
      <c r="EA1356" s="2" t="n"/>
      <c r="EB1356" s="2" t="n"/>
      <c r="EC1356" s="2" t="n"/>
    </row>
    <row r="1357" ht="6.75" customHeight="1" s="118">
      <c r="A1357" s="2" t="n"/>
      <c r="B1357" s="2" t="n"/>
      <c r="C1357" s="2" t="n"/>
      <c r="D1357" s="2" t="n"/>
      <c r="E1357" s="143" t="n"/>
      <c r="K1357" s="144" t="n"/>
      <c r="L1357" s="143" t="n"/>
      <c r="P1357" s="19" t="n"/>
      <c r="Q1357" s="19" t="n"/>
      <c r="R1357" s="19" t="n"/>
      <c r="S1357" s="19" t="n"/>
      <c r="T1357" s="19" t="n"/>
      <c r="U1357" s="19" t="n"/>
      <c r="V1357" s="19" t="n"/>
      <c r="W1357" s="19" t="n"/>
      <c r="X1357" s="37" t="n"/>
      <c r="Y1357" s="7" t="n"/>
      <c r="Z1357" s="2" t="n"/>
      <c r="AA1357" s="2" t="n"/>
      <c r="AB1357" s="2" t="n"/>
      <c r="AC1357" s="2" t="n"/>
      <c r="AD1357" s="2" t="n"/>
      <c r="AE1357" s="2" t="n"/>
      <c r="AF1357" s="2" t="n"/>
      <c r="AG1357" s="2" t="n"/>
      <c r="AH1357" s="2" t="n"/>
      <c r="AI1357" s="2" t="n"/>
      <c r="AJ1357" s="2" t="n"/>
      <c r="AK1357" s="2" t="n"/>
      <c r="AL1357" s="2" t="n"/>
      <c r="AM1357" s="2" t="n"/>
      <c r="AN1357" s="2" t="n"/>
      <c r="AO1357" s="2" t="n"/>
      <c r="AP1357" s="2" t="n"/>
      <c r="AQ1357" s="2" t="n"/>
      <c r="AR1357" s="2" t="n"/>
      <c r="AS1357" s="2" t="n"/>
      <c r="AT1357" s="2" t="n"/>
      <c r="AU1357" s="2" t="n"/>
      <c r="AV1357" s="2" t="n"/>
      <c r="AW1357" s="2" t="n"/>
      <c r="AX1357" s="2" t="n"/>
      <c r="AY1357" s="2" t="n"/>
      <c r="AZ1357" s="2" t="n"/>
      <c r="BA1357" s="2" t="n"/>
      <c r="BB1357" s="2" t="n"/>
      <c r="BC1357" s="2" t="n"/>
      <c r="BD1357" s="2" t="n"/>
      <c r="BE1357" s="2" t="n"/>
      <c r="BF1357" s="2" t="n"/>
      <c r="BG1357" s="2" t="n"/>
      <c r="BH1357" s="2" t="n"/>
      <c r="BI1357" s="8" t="n"/>
      <c r="BJ1357" s="2" t="n"/>
      <c r="BK1357" s="2" t="n"/>
      <c r="BL1357" s="2" t="n"/>
      <c r="BM1357" s="2" t="n"/>
      <c r="BN1357" s="2" t="n"/>
      <c r="BO1357" s="2" t="n"/>
      <c r="BP1357" s="143" t="n"/>
      <c r="BV1357" s="144" t="n"/>
      <c r="DU1357" s="144" t="n"/>
      <c r="DV1357" s="2" t="n"/>
      <c r="DW1357" s="2" t="n"/>
      <c r="DX1357" s="2" t="n"/>
      <c r="DY1357" s="2" t="n"/>
      <c r="DZ1357" s="2" t="n"/>
      <c r="EA1357" s="2" t="n"/>
      <c r="EB1357" s="2" t="n"/>
      <c r="EC1357" s="2" t="n"/>
    </row>
    <row r="1358" ht="6.75" customHeight="1" s="118">
      <c r="A1358" s="2" t="n"/>
      <c r="B1358" s="2" t="n"/>
      <c r="C1358" s="2" t="n"/>
      <c r="D1358" s="2" t="n"/>
      <c r="E1358" s="143" t="n"/>
      <c r="K1358" s="144" t="n"/>
      <c r="L1358" s="143" t="n"/>
      <c r="P1358" s="19" t="n"/>
      <c r="Q1358" s="19" t="n"/>
      <c r="R1358" s="19" t="n"/>
      <c r="S1358" s="52" t="inlineStr">
        <is>
          <t>年</t>
        </is>
      </c>
      <c r="U1358" s="11" t="n"/>
      <c r="V1358" s="11" t="n"/>
      <c r="W1358" s="53" t="inlineStr">
        <is>
          <t>月</t>
        </is>
      </c>
      <c r="X1358" s="144" t="n"/>
      <c r="Y1358" s="7" t="n"/>
      <c r="Z1358" s="2" t="n"/>
      <c r="AA1358" s="2" t="n"/>
      <c r="AB1358" s="2" t="n"/>
      <c r="AC1358" s="2" t="n"/>
      <c r="AD1358" s="2" t="n"/>
      <c r="AE1358" s="2" t="n"/>
      <c r="AF1358" s="2" t="n"/>
      <c r="AG1358" s="2" t="n"/>
      <c r="AH1358" s="2" t="n"/>
      <c r="AI1358" s="2" t="n"/>
      <c r="AJ1358" s="2" t="n"/>
      <c r="AK1358" s="2" t="n"/>
      <c r="AL1358" s="2" t="n"/>
      <c r="AM1358" s="2" t="n"/>
      <c r="AN1358" s="2" t="n"/>
      <c r="AO1358" s="2" t="n"/>
      <c r="AP1358" s="2" t="n"/>
      <c r="AQ1358" s="2" t="n"/>
      <c r="AR1358" s="2" t="n"/>
      <c r="AS1358" s="2" t="n"/>
      <c r="AT1358" s="2" t="n"/>
      <c r="AU1358" s="2" t="n"/>
      <c r="AV1358" s="2" t="n"/>
      <c r="AW1358" s="2" t="n"/>
      <c r="AX1358" s="2" t="n"/>
      <c r="AY1358" s="2" t="n"/>
      <c r="AZ1358" s="2" t="n"/>
      <c r="BA1358" s="2" t="n"/>
      <c r="BB1358" s="2" t="n"/>
      <c r="BC1358" s="2" t="n"/>
      <c r="BD1358" s="2" t="n"/>
      <c r="BE1358" s="2" t="n"/>
      <c r="BF1358" s="2" t="n"/>
      <c r="BG1358" s="2" t="n"/>
      <c r="BH1358" s="2" t="n"/>
      <c r="BI1358" s="8" t="n"/>
      <c r="BJ1358" s="2" t="n"/>
      <c r="BK1358" s="2" t="n"/>
      <c r="BL1358" s="2" t="n"/>
      <c r="BM1358" s="2" t="n"/>
      <c r="BN1358" s="2" t="n"/>
      <c r="BO1358" s="2" t="n"/>
      <c r="BP1358" s="143" t="n"/>
      <c r="BV1358" s="144" t="n"/>
      <c r="DU1358" s="144" t="n"/>
      <c r="DV1358" s="2" t="n"/>
      <c r="DW1358" s="2" t="n"/>
      <c r="DX1358" s="2" t="n"/>
      <c r="DY1358" s="2" t="n"/>
      <c r="DZ1358" s="2" t="n"/>
      <c r="EA1358" s="2" t="n"/>
      <c r="EB1358" s="2" t="n"/>
      <c r="EC1358" s="2" t="n"/>
    </row>
    <row r="1359" ht="6.75" customHeight="1" s="118">
      <c r="A1359" s="2" t="n"/>
      <c r="B1359" s="2" t="n"/>
      <c r="C1359" s="2" t="n"/>
      <c r="D1359" s="2" t="n"/>
      <c r="E1359" s="143" t="n"/>
      <c r="K1359" s="144" t="n"/>
      <c r="L1359" s="49" t="inlineStr">
        <is>
          <t>令和</t>
        </is>
      </c>
      <c r="P1359" s="19" t="n"/>
      <c r="Q1359" s="19" t="n"/>
      <c r="R1359" s="19" t="n"/>
      <c r="U1359" s="11" t="n"/>
      <c r="V1359" s="11" t="n"/>
      <c r="X1359" s="144" t="n"/>
      <c r="Y1359" s="7" t="n"/>
      <c r="Z1359" s="2" t="n"/>
      <c r="AA1359" s="2" t="n"/>
      <c r="AB1359" s="2" t="n"/>
      <c r="AC1359" s="2" t="n"/>
      <c r="AD1359" s="2" t="n"/>
      <c r="AE1359" s="2" t="n"/>
      <c r="AF1359" s="2" t="n"/>
      <c r="AG1359" s="2" t="n"/>
      <c r="AH1359" s="2" t="n"/>
      <c r="AI1359" s="2" t="n"/>
      <c r="AJ1359" s="2" t="n"/>
      <c r="AK1359" s="2" t="n"/>
      <c r="AL1359" s="2" t="n"/>
      <c r="AM1359" s="2" t="n"/>
      <c r="AN1359" s="2" t="n"/>
      <c r="AO1359" s="2" t="n"/>
      <c r="AP1359" s="2" t="n"/>
      <c r="AQ1359" s="2" t="n"/>
      <c r="AR1359" s="2" t="n"/>
      <c r="AS1359" s="2" t="n"/>
      <c r="AT1359" s="2" t="n"/>
      <c r="AU1359" s="2" t="n"/>
      <c r="AV1359" s="2" t="n"/>
      <c r="AW1359" s="2" t="n"/>
      <c r="AX1359" s="2" t="n"/>
      <c r="AY1359" s="2" t="n"/>
      <c r="AZ1359" s="2" t="n"/>
      <c r="BA1359" s="2" t="n"/>
      <c r="BB1359" s="2" t="n"/>
      <c r="BC1359" s="2" t="n"/>
      <c r="BD1359" s="2" t="n"/>
      <c r="BE1359" s="2" t="n"/>
      <c r="BF1359" s="2" t="n"/>
      <c r="BG1359" s="2" t="n"/>
      <c r="BH1359" s="2" t="n"/>
      <c r="BI1359" s="8" t="n"/>
      <c r="BJ1359" s="2" t="n"/>
      <c r="BK1359" s="2" t="n"/>
      <c r="BL1359" s="2" t="n"/>
      <c r="BM1359" s="2" t="n"/>
      <c r="BN1359" s="2" t="n"/>
      <c r="BO1359" s="2" t="n"/>
      <c r="BP1359" s="143" t="n"/>
      <c r="BV1359" s="144" t="n"/>
      <c r="DU1359" s="144" t="n"/>
      <c r="DV1359" s="2" t="n"/>
      <c r="DW1359" s="2" t="n"/>
      <c r="DX1359" s="2" t="n"/>
      <c r="DY1359" s="2" t="n"/>
      <c r="DZ1359" s="2" t="n"/>
      <c r="EA1359" s="2" t="n"/>
      <c r="EB1359" s="2" t="n"/>
      <c r="EC1359" s="2" t="n"/>
    </row>
    <row r="1360" ht="6.75" customHeight="1" s="118">
      <c r="A1360" s="2" t="n"/>
      <c r="B1360" s="2" t="n"/>
      <c r="C1360" s="2" t="n"/>
      <c r="D1360" s="2" t="n"/>
      <c r="E1360" s="143" t="n"/>
      <c r="K1360" s="144" t="n"/>
      <c r="L1360" s="143" t="n"/>
      <c r="P1360" s="19" t="n"/>
      <c r="Q1360" s="19" t="n"/>
      <c r="R1360" s="19" t="n"/>
      <c r="S1360" s="52" t="n"/>
      <c r="T1360" s="52" t="n"/>
      <c r="U1360" s="11" t="n"/>
      <c r="V1360" s="11" t="n"/>
      <c r="W1360" s="52" t="n"/>
      <c r="X1360" s="53" t="n"/>
      <c r="Y1360" s="7" t="n"/>
      <c r="Z1360" s="2" t="n"/>
      <c r="AA1360" s="2" t="n"/>
      <c r="AB1360" s="2" t="n"/>
      <c r="AC1360" s="2" t="n"/>
      <c r="AD1360" s="2" t="n"/>
      <c r="AE1360" s="2" t="n"/>
      <c r="AF1360" s="2" t="n"/>
      <c r="AG1360" s="2" t="n"/>
      <c r="AH1360" s="2" t="n"/>
      <c r="AI1360" s="2" t="n"/>
      <c r="AJ1360" s="2" t="n"/>
      <c r="AK1360" s="2" t="n"/>
      <c r="AL1360" s="2" t="n"/>
      <c r="AM1360" s="2" t="n"/>
      <c r="AN1360" s="2" t="n"/>
      <c r="AO1360" s="2" t="n"/>
      <c r="AP1360" s="2" t="n"/>
      <c r="AQ1360" s="2" t="n"/>
      <c r="AR1360" s="2" t="n"/>
      <c r="AS1360" s="2" t="n"/>
      <c r="AT1360" s="2" t="n"/>
      <c r="AU1360" s="2" t="n"/>
      <c r="AV1360" s="2" t="n"/>
      <c r="AW1360" s="2" t="n"/>
      <c r="AX1360" s="2" t="n"/>
      <c r="AY1360" s="2" t="n"/>
      <c r="AZ1360" s="2" t="n"/>
      <c r="BA1360" s="2" t="n"/>
      <c r="BB1360" s="2" t="n"/>
      <c r="BC1360" s="2" t="n"/>
      <c r="BD1360" s="2" t="n"/>
      <c r="BE1360" s="2" t="n"/>
      <c r="BF1360" s="2" t="n"/>
      <c r="BG1360" s="2" t="n"/>
      <c r="BH1360" s="2" t="n"/>
      <c r="BI1360" s="8" t="n"/>
      <c r="BJ1360" s="2" t="n"/>
      <c r="BK1360" s="2" t="n"/>
      <c r="BL1360" s="2" t="n"/>
      <c r="BM1360" s="2" t="n"/>
      <c r="BN1360" s="2" t="n"/>
      <c r="BO1360" s="2" t="n"/>
      <c r="BP1360" s="143" t="n"/>
      <c r="BV1360" s="144" t="n"/>
      <c r="DU1360" s="144" t="n"/>
      <c r="DV1360" s="2" t="n"/>
      <c r="DW1360" s="2" t="n"/>
      <c r="DX1360" s="2" t="n"/>
      <c r="DY1360" s="2" t="n"/>
      <c r="DZ1360" s="2" t="n"/>
      <c r="EA1360" s="2" t="n"/>
      <c r="EB1360" s="2" t="n"/>
      <c r="EC1360" s="2" t="n"/>
    </row>
    <row r="1361" ht="6.75" customHeight="1" s="118">
      <c r="A1361" s="2" t="n"/>
      <c r="B1361" s="2" t="n"/>
      <c r="C1361" s="2" t="n"/>
      <c r="D1361" s="2" t="n"/>
      <c r="E1361" s="146" t="n"/>
      <c r="F1361" s="147" t="n"/>
      <c r="G1361" s="147" t="n"/>
      <c r="H1361" s="147" t="n"/>
      <c r="I1361" s="147" t="n"/>
      <c r="J1361" s="147" t="n"/>
      <c r="K1361" s="148" t="n"/>
      <c r="L1361" s="146" t="n"/>
      <c r="M1361" s="147" t="n"/>
      <c r="N1361" s="147" t="n"/>
      <c r="O1361" s="147" t="n"/>
      <c r="P1361" s="20" t="n"/>
      <c r="Q1361" s="20" t="n"/>
      <c r="R1361" s="20" t="n"/>
      <c r="S1361" s="20" t="n"/>
      <c r="T1361" s="20" t="n"/>
      <c r="U1361" s="20" t="n"/>
      <c r="V1361" s="20" t="n"/>
      <c r="W1361" s="20" t="n"/>
      <c r="X1361" s="39" t="n"/>
      <c r="Y1361" s="16" t="n"/>
      <c r="Z1361" s="14" t="n"/>
      <c r="AA1361" s="14" t="n"/>
      <c r="AB1361" s="14" t="n"/>
      <c r="AC1361" s="14" t="n"/>
      <c r="AD1361" s="14" t="n"/>
      <c r="AE1361" s="14" t="n"/>
      <c r="AF1361" s="14" t="n"/>
      <c r="AG1361" s="14" t="n"/>
      <c r="AH1361" s="14" t="n"/>
      <c r="AI1361" s="14" t="n"/>
      <c r="AJ1361" s="14" t="n"/>
      <c r="AK1361" s="14" t="n"/>
      <c r="AL1361" s="14" t="n"/>
      <c r="AM1361" s="14" t="n"/>
      <c r="AN1361" s="14" t="n"/>
      <c r="AO1361" s="14" t="n"/>
      <c r="AP1361" s="14" t="n"/>
      <c r="AQ1361" s="14" t="n"/>
      <c r="AR1361" s="14" t="n"/>
      <c r="AS1361" s="14" t="n"/>
      <c r="AT1361" s="14" t="n"/>
      <c r="AU1361" s="14" t="n"/>
      <c r="AV1361" s="14" t="n"/>
      <c r="AW1361" s="14" t="n"/>
      <c r="AX1361" s="14" t="n"/>
      <c r="AY1361" s="14" t="n"/>
      <c r="AZ1361" s="14" t="n"/>
      <c r="BA1361" s="14" t="n"/>
      <c r="BB1361" s="14" t="n"/>
      <c r="BC1361" s="14" t="n"/>
      <c r="BD1361" s="14" t="n"/>
      <c r="BE1361" s="14" t="n"/>
      <c r="BF1361" s="14" t="n"/>
      <c r="BG1361" s="14" t="n"/>
      <c r="BH1361" s="14" t="n"/>
      <c r="BI1361" s="15" t="n"/>
      <c r="BJ1361" s="2" t="n"/>
      <c r="BK1361" s="2" t="n"/>
      <c r="BL1361" s="2" t="n"/>
      <c r="BM1361" s="2" t="n"/>
      <c r="BN1361" s="2" t="n"/>
      <c r="BO1361" s="2" t="n"/>
      <c r="BP1361" s="146" t="n"/>
      <c r="BQ1361" s="147" t="n"/>
      <c r="BR1361" s="147" t="n"/>
      <c r="BS1361" s="147" t="n"/>
      <c r="BT1361" s="147" t="n"/>
      <c r="BU1361" s="147" t="n"/>
      <c r="BV1361" s="148" t="n"/>
      <c r="BW1361" s="147" t="n"/>
      <c r="BX1361" s="147" t="n"/>
      <c r="BY1361" s="147" t="n"/>
      <c r="BZ1361" s="147" t="n"/>
      <c r="CA1361" s="147" t="n"/>
      <c r="CB1361" s="147" t="n"/>
      <c r="CC1361" s="147" t="n"/>
      <c r="CD1361" s="147" t="n"/>
      <c r="CE1361" s="147" t="n"/>
      <c r="CF1361" s="147" t="n"/>
      <c r="CG1361" s="147" t="n"/>
      <c r="CH1361" s="147" t="n"/>
      <c r="CI1361" s="147" t="n"/>
      <c r="CJ1361" s="147" t="n"/>
      <c r="CK1361" s="147" t="n"/>
      <c r="CL1361" s="147" t="n"/>
      <c r="CM1361" s="147" t="n"/>
      <c r="CN1361" s="147" t="n"/>
      <c r="CO1361" s="147" t="n"/>
      <c r="CP1361" s="147" t="n"/>
      <c r="CQ1361" s="147" t="n"/>
      <c r="CR1361" s="147" t="n"/>
      <c r="CS1361" s="147" t="n"/>
      <c r="CT1361" s="147" t="n"/>
      <c r="CU1361" s="147" t="n"/>
      <c r="CV1361" s="147" t="n"/>
      <c r="CW1361" s="147" t="n"/>
      <c r="CX1361" s="147" t="n"/>
      <c r="CY1361" s="147" t="n"/>
      <c r="CZ1361" s="147" t="n"/>
      <c r="DA1361" s="147" t="n"/>
      <c r="DB1361" s="147" t="n"/>
      <c r="DC1361" s="147" t="n"/>
      <c r="DD1361" s="147" t="n"/>
      <c r="DE1361" s="147" t="n"/>
      <c r="DF1361" s="147" t="n"/>
      <c r="DG1361" s="147" t="n"/>
      <c r="DH1361" s="147" t="n"/>
      <c r="DI1361" s="147" t="n"/>
      <c r="DJ1361" s="147" t="n"/>
      <c r="DK1361" s="147" t="n"/>
      <c r="DL1361" s="147" t="n"/>
      <c r="DM1361" s="147" t="n"/>
      <c r="DN1361" s="147" t="n"/>
      <c r="DO1361" s="147" t="n"/>
      <c r="DP1361" s="147" t="n"/>
      <c r="DQ1361" s="147" t="n"/>
      <c r="DR1361" s="147" t="n"/>
      <c r="DS1361" s="147" t="n"/>
      <c r="DT1361" s="147" t="n"/>
      <c r="DU1361" s="148" t="n"/>
      <c r="DV1361" s="2" t="n"/>
      <c r="DW1361" s="2" t="n"/>
      <c r="DX1361" s="2" t="n"/>
      <c r="DY1361" s="2" t="n"/>
      <c r="DZ1361" s="2" t="n"/>
      <c r="EA1361" s="2" t="n"/>
      <c r="EB1361" s="2" t="n"/>
      <c r="EC1361" s="2" t="n"/>
    </row>
    <row r="1362" ht="6.75" customHeight="1" s="118">
      <c r="A1362" s="2" t="n"/>
      <c r="B1362" s="2" t="n"/>
      <c r="C1362" s="2" t="n"/>
      <c r="D1362" s="2" t="n"/>
      <c r="E1362" s="46" t="n"/>
      <c r="F1362" s="46" t="n"/>
      <c r="G1362" s="46" t="n"/>
      <c r="H1362" s="46" t="n"/>
      <c r="I1362" s="46" t="n"/>
      <c r="J1362" s="46" t="n"/>
      <c r="K1362" s="46" t="n"/>
      <c r="L1362" s="18" t="n"/>
      <c r="M1362" s="18" t="n"/>
      <c r="N1362" s="18" t="n"/>
      <c r="O1362" s="5" t="n"/>
      <c r="P1362" s="5" t="n"/>
      <c r="Q1362" s="5" t="n"/>
      <c r="R1362" s="5" t="n"/>
      <c r="S1362" s="5" t="n"/>
      <c r="T1362" s="5" t="n"/>
      <c r="U1362" s="5" t="n"/>
      <c r="V1362" s="5" t="n"/>
      <c r="W1362" s="5" t="n"/>
      <c r="X1362" s="5" t="n"/>
      <c r="Y1362" s="5" t="n"/>
      <c r="Z1362" s="5" t="n"/>
      <c r="AA1362" s="5" t="n"/>
      <c r="AB1362" s="5" t="n"/>
      <c r="AC1362" s="5" t="n"/>
      <c r="AD1362" s="5" t="n"/>
      <c r="AE1362" s="5" t="n"/>
      <c r="AF1362" s="5" t="n"/>
      <c r="AG1362" s="5" t="n"/>
      <c r="AH1362" s="5" t="n"/>
      <c r="AI1362" s="5" t="n"/>
      <c r="AJ1362" s="5" t="n"/>
      <c r="AK1362" s="5" t="n"/>
      <c r="AL1362" s="5" t="n"/>
      <c r="AM1362" s="5" t="n"/>
      <c r="AN1362" s="5" t="n"/>
      <c r="AO1362" s="5" t="n"/>
      <c r="AP1362" s="5" t="n"/>
      <c r="AQ1362" s="5" t="n"/>
      <c r="AR1362" s="5" t="n"/>
      <c r="AS1362" s="5" t="n"/>
      <c r="AT1362" s="5" t="n"/>
      <c r="AU1362" s="5" t="n"/>
      <c r="AV1362" s="5" t="n"/>
      <c r="AW1362" s="5" t="n"/>
      <c r="AX1362" s="5" t="n"/>
      <c r="AY1362" s="5" t="n"/>
      <c r="AZ1362" s="5" t="n"/>
      <c r="BA1362" s="5" t="n"/>
      <c r="BB1362" s="5" t="n"/>
      <c r="BC1362" s="5" t="n"/>
      <c r="BD1362" s="5" t="n"/>
      <c r="BE1362" s="5" t="n"/>
      <c r="BF1362" s="5" t="n"/>
      <c r="BG1362" s="5" t="n"/>
      <c r="BH1362" s="5" t="n"/>
      <c r="BI1362" s="2" t="n"/>
      <c r="BJ1362" s="2" t="n"/>
      <c r="BK1362" s="2" t="n"/>
      <c r="BL1362" s="2" t="n"/>
      <c r="BM1362" s="2" t="n"/>
      <c r="BN1362" s="2" t="n"/>
      <c r="BO1362" s="2" t="n"/>
      <c r="BP1362" s="2" t="n"/>
      <c r="BQ1362" s="2" t="n"/>
      <c r="BR1362" s="2" t="n"/>
      <c r="BS1362" s="2" t="n"/>
      <c r="BT1362" s="2" t="n"/>
      <c r="BU1362" s="2" t="n"/>
      <c r="BV1362" s="2" t="n"/>
      <c r="BW1362" s="2" t="n"/>
      <c r="BX1362" s="2" t="n"/>
      <c r="BY1362" s="2" t="n"/>
      <c r="BZ1362" s="2" t="n"/>
      <c r="CA1362" s="2" t="n"/>
      <c r="CB1362" s="2" t="n"/>
      <c r="CC1362" s="2" t="n"/>
      <c r="CD1362" s="2" t="n"/>
      <c r="CE1362" s="2" t="n"/>
      <c r="CF1362" s="2" t="n"/>
      <c r="CG1362" s="2" t="n"/>
      <c r="CH1362" s="2" t="n"/>
      <c r="CI1362" s="2" t="n"/>
      <c r="CJ1362" s="2" t="n"/>
      <c r="CK1362" s="2" t="n"/>
      <c r="CL1362" s="2" t="n"/>
      <c r="CM1362" s="2" t="n"/>
      <c r="CN1362" s="2" t="n"/>
      <c r="CO1362" s="2" t="n"/>
      <c r="CP1362" s="2" t="n"/>
      <c r="CQ1362" s="2" t="n"/>
      <c r="CR1362" s="2" t="n"/>
      <c r="CS1362" s="2" t="n"/>
      <c r="CT1362" s="2" t="n"/>
      <c r="CU1362" s="2" t="n"/>
      <c r="CV1362" s="2" t="n"/>
      <c r="CW1362" s="2" t="n"/>
      <c r="CX1362" s="2" t="n"/>
      <c r="CY1362" s="2" t="n"/>
      <c r="CZ1362" s="2" t="n"/>
      <c r="DA1362" s="2" t="n"/>
      <c r="DB1362" s="2" t="n"/>
      <c r="DC1362" s="2" t="n"/>
      <c r="DD1362" s="2" t="n"/>
      <c r="DE1362" s="2" t="n"/>
      <c r="DF1362" s="2" t="n"/>
      <c r="DG1362" s="2" t="n"/>
      <c r="DH1362" s="2" t="n"/>
      <c r="DI1362" s="2" t="n"/>
      <c r="DJ1362" s="2" t="n"/>
      <c r="DK1362" s="2" t="n"/>
      <c r="DL1362" s="2" t="n"/>
      <c r="DM1362" s="2" t="n"/>
      <c r="DN1362" s="2" t="n"/>
      <c r="DO1362" s="2" t="n"/>
      <c r="DP1362" s="2" t="n"/>
      <c r="DQ1362" s="2" t="n"/>
      <c r="DR1362" s="2" t="n"/>
      <c r="DS1362" s="2" t="n"/>
      <c r="DT1362" s="2" t="n"/>
      <c r="DU1362" s="2" t="n"/>
      <c r="DV1362" s="2" t="n"/>
      <c r="DW1362" s="2" t="n"/>
      <c r="DX1362" s="2" t="n"/>
      <c r="DY1362" s="2" t="n"/>
      <c r="DZ1362" s="2" t="n"/>
      <c r="EA1362" s="2" t="n"/>
      <c r="EB1362" s="2" t="n"/>
      <c r="EC1362" s="2" t="n"/>
    </row>
    <row r="1363" ht="6.75" customHeight="1" s="118">
      <c r="A1363" s="2" t="n"/>
      <c r="B1363" s="2" t="n"/>
      <c r="C1363" s="2" t="n"/>
      <c r="D1363" s="2" t="n"/>
      <c r="E1363" s="43" t="n"/>
      <c r="F1363" s="43" t="n"/>
      <c r="G1363" s="43" t="n"/>
      <c r="H1363" s="43" t="n"/>
      <c r="I1363" s="43" t="n"/>
      <c r="J1363" s="43" t="n"/>
      <c r="K1363" s="43" t="n"/>
      <c r="L1363" s="2" t="n"/>
      <c r="M1363" s="2" t="n"/>
      <c r="N1363" s="2" t="n"/>
      <c r="O1363" s="2" t="n"/>
      <c r="P1363" s="2" t="n"/>
      <c r="Q1363" s="2" t="n"/>
      <c r="R1363" s="2" t="n"/>
      <c r="S1363" s="2" t="n"/>
      <c r="T1363" s="2" t="n"/>
      <c r="U1363" s="2" t="n"/>
      <c r="V1363" s="2" t="n"/>
      <c r="W1363" s="2" t="n"/>
      <c r="X1363" s="2" t="n"/>
      <c r="Y1363" s="2" t="n"/>
      <c r="Z1363" s="2" t="n"/>
      <c r="AA1363" s="2" t="n"/>
      <c r="AB1363" s="2" t="n"/>
      <c r="AC1363" s="2" t="n"/>
      <c r="AD1363" s="2" t="n"/>
      <c r="AE1363" s="2" t="n"/>
      <c r="AF1363" s="2" t="n"/>
      <c r="AG1363" s="2" t="n"/>
      <c r="AH1363" s="2" t="n"/>
      <c r="AI1363" s="2" t="n"/>
      <c r="AJ1363" s="2" t="n"/>
      <c r="AK1363" s="2" t="n"/>
      <c r="AL1363" s="2" t="n"/>
      <c r="AM1363" s="2" t="n"/>
      <c r="AN1363" s="2" t="n"/>
      <c r="AO1363" s="2" t="n"/>
      <c r="AP1363" s="2" t="n"/>
      <c r="AQ1363" s="2" t="n"/>
      <c r="AR1363" s="2" t="n"/>
      <c r="AS1363" s="2" t="n"/>
      <c r="AT1363" s="2" t="n"/>
      <c r="AU1363" s="2" t="n"/>
      <c r="AV1363" s="2" t="n"/>
      <c r="AW1363" s="2" t="n"/>
      <c r="AX1363" s="2" t="n"/>
      <c r="AY1363" s="2" t="n"/>
      <c r="AZ1363" s="2" t="n"/>
      <c r="BA1363" s="2" t="n"/>
      <c r="BB1363" s="2" t="n"/>
      <c r="BC1363" s="2" t="n"/>
      <c r="BD1363" s="2" t="n"/>
      <c r="BE1363" s="2" t="n"/>
      <c r="BF1363" s="2" t="n"/>
      <c r="BG1363" s="2" t="n"/>
      <c r="BH1363" s="2" t="n"/>
      <c r="BI1363" s="2" t="n"/>
      <c r="BJ1363" s="2" t="n"/>
      <c r="BK1363" s="2" t="n"/>
      <c r="BL1363" s="2" t="n"/>
      <c r="BM1363" s="2" t="n"/>
      <c r="BN1363" s="2" t="n"/>
      <c r="BO1363" s="2" t="n"/>
      <c r="BP1363" s="2" t="n"/>
      <c r="BQ1363" s="2" t="n"/>
      <c r="BR1363" s="2" t="n"/>
      <c r="BS1363" s="2" t="n"/>
      <c r="BT1363" s="2" t="n"/>
      <c r="BU1363" s="2" t="n"/>
      <c r="BV1363" s="2" t="n"/>
      <c r="BW1363" s="2" t="n"/>
      <c r="BX1363" s="2" t="n"/>
      <c r="BY1363" s="2" t="n"/>
      <c r="BZ1363" s="2" t="n"/>
      <c r="CA1363" s="2" t="n"/>
      <c r="CB1363" s="2" t="n"/>
      <c r="CC1363" s="2" t="n"/>
      <c r="CD1363" s="2" t="n"/>
      <c r="CE1363" s="2" t="n"/>
      <c r="CF1363" s="2" t="n"/>
      <c r="CG1363" s="2" t="n"/>
      <c r="CH1363" s="2" t="n"/>
      <c r="CI1363" s="2" t="n"/>
      <c r="CJ1363" s="51" t="inlineStr">
        <is>
          <t xml:space="preserve">    (近畿高等学校統一用紙　  その２ 　  令和７年度改定)　</t>
        </is>
      </c>
      <c r="DV1363" s="2" t="n"/>
      <c r="DW1363" s="2" t="n"/>
      <c r="DX1363" s="2" t="n"/>
      <c r="DY1363" s="2" t="n"/>
      <c r="DZ1363" s="2" t="n"/>
      <c r="EA1363" s="2" t="n"/>
      <c r="EB1363" s="2" t="n"/>
      <c r="EC1363" s="2" t="n"/>
    </row>
    <row r="1364" ht="6.75" customHeight="1" s="118">
      <c r="A1364" s="2" t="n"/>
      <c r="B1364" s="2" t="n"/>
      <c r="C1364" s="2" t="n"/>
      <c r="D1364" s="2" t="n"/>
      <c r="E1364" s="2" t="n"/>
      <c r="F1364" s="2" t="n"/>
      <c r="G1364" s="2" t="n"/>
      <c r="H1364" s="2" t="n"/>
      <c r="I1364" s="2" t="n"/>
      <c r="J1364" s="2" t="n"/>
      <c r="K1364" s="2" t="n"/>
      <c r="L1364" s="2" t="n"/>
      <c r="M1364" s="2" t="n"/>
      <c r="N1364" s="2" t="n"/>
      <c r="O1364" s="2" t="n"/>
      <c r="P1364" s="2" t="n"/>
      <c r="Q1364" s="2" t="n"/>
      <c r="R1364" s="2" t="n"/>
      <c r="S1364" s="2" t="n"/>
      <c r="T1364" s="2" t="n"/>
      <c r="U1364" s="2" t="n"/>
      <c r="V1364" s="2" t="n"/>
      <c r="W1364" s="2" t="n"/>
      <c r="X1364" s="2" t="n"/>
      <c r="Y1364" s="2" t="n"/>
      <c r="Z1364" s="2" t="n"/>
      <c r="AA1364" s="2" t="n"/>
      <c r="AB1364" s="2" t="n"/>
      <c r="AC1364" s="2" t="n"/>
      <c r="AD1364" s="2" t="n"/>
      <c r="AE1364" s="2" t="n"/>
      <c r="AF1364" s="2" t="n"/>
      <c r="AG1364" s="2" t="n"/>
      <c r="AH1364" s="2" t="n"/>
      <c r="AI1364" s="2" t="n"/>
      <c r="AJ1364" s="2" t="n"/>
      <c r="AK1364" s="2" t="n"/>
      <c r="AL1364" s="2" t="n"/>
      <c r="AM1364" s="2" t="n"/>
      <c r="AN1364" s="2" t="n"/>
      <c r="AO1364" s="2" t="n"/>
      <c r="AP1364" s="2" t="n"/>
      <c r="AQ1364" s="2" t="n"/>
      <c r="AR1364" s="2" t="n"/>
      <c r="AS1364" s="2" t="n"/>
      <c r="AT1364" s="2" t="n"/>
      <c r="AU1364" s="2" t="n"/>
      <c r="AV1364" s="2" t="n"/>
      <c r="AW1364" s="2" t="n"/>
      <c r="AX1364" s="2" t="n"/>
      <c r="AY1364" s="2" t="n"/>
      <c r="AZ1364" s="2" t="n"/>
      <c r="BA1364" s="2" t="n"/>
      <c r="BB1364" s="2" t="n"/>
      <c r="BC1364" s="2" t="n"/>
      <c r="BD1364" s="2" t="n"/>
      <c r="BE1364" s="2" t="n"/>
      <c r="BF1364" s="2" t="n"/>
      <c r="BG1364" s="2" t="n"/>
      <c r="BH1364" s="2" t="n"/>
      <c r="BI1364" s="2" t="n"/>
      <c r="BJ1364" s="2" t="n"/>
      <c r="BK1364" s="2" t="n"/>
      <c r="BL1364" s="2" t="n"/>
      <c r="BM1364" s="2" t="n"/>
      <c r="BN1364" s="2" t="n"/>
      <c r="BO1364" s="2" t="n"/>
      <c r="BP1364" s="2" t="n"/>
      <c r="BQ1364" s="2" t="n"/>
      <c r="BR1364" s="2" t="n"/>
      <c r="BS1364" s="2" t="n"/>
      <c r="BT1364" s="2" t="n"/>
      <c r="BU1364" s="2" t="n"/>
      <c r="BV1364" s="2" t="n"/>
      <c r="BW1364" s="2" t="n"/>
      <c r="BX1364" s="2" t="n"/>
      <c r="BY1364" s="2" t="n"/>
      <c r="BZ1364" s="2" t="n"/>
      <c r="CA1364" s="2" t="n"/>
      <c r="CB1364" s="2" t="n"/>
      <c r="CC1364" s="2" t="n"/>
      <c r="CD1364" s="2" t="n"/>
      <c r="CE1364" s="2" t="n"/>
      <c r="CF1364" s="2" t="n"/>
      <c r="CG1364" s="2" t="n"/>
      <c r="CH1364" s="2" t="n"/>
      <c r="CI1364" s="2" t="n"/>
      <c r="DV1364" s="2" t="n"/>
      <c r="DW1364" s="2" t="n"/>
      <c r="DX1364" s="2" t="n"/>
      <c r="DY1364" s="2" t="n"/>
      <c r="DZ1364" s="2" t="n"/>
      <c r="EA1364" s="2" t="n"/>
      <c r="EB1364" s="2" t="n"/>
      <c r="EC1364" s="2" t="n"/>
    </row>
    <row r="1365" ht="6.75" customHeight="1" s="118">
      <c r="A1365" s="2" t="n"/>
      <c r="B1365" s="2" t="n"/>
      <c r="C1365" s="3" t="n"/>
      <c r="D1365" s="3" t="n"/>
      <c r="E1365" s="3" t="n"/>
      <c r="F1365" s="3" t="n"/>
      <c r="G1365" s="3" t="n"/>
      <c r="H1365" s="3" t="n"/>
      <c r="I1365" s="3" t="n"/>
      <c r="J1365" s="3" t="n"/>
      <c r="K1365" s="3" t="n"/>
      <c r="L1365" s="3" t="n"/>
      <c r="M1365" s="3" t="n"/>
      <c r="N1365" s="3" t="n"/>
      <c r="O1365" s="3" t="n"/>
      <c r="P1365" s="3" t="n"/>
      <c r="Q1365" s="3" t="n"/>
      <c r="R1365" s="3" t="n"/>
      <c r="S1365" s="3" t="n"/>
      <c r="T1365" s="3" t="n"/>
      <c r="U1365" s="3" t="n"/>
      <c r="V1365" s="3" t="n"/>
      <c r="W1365" s="3" t="n"/>
      <c r="X1365" s="3" t="n"/>
      <c r="Y1365" s="3" t="n"/>
      <c r="Z1365" s="3" t="n"/>
      <c r="AA1365" s="3" t="n"/>
      <c r="AB1365" s="3" t="n"/>
      <c r="AC1365" s="3" t="n"/>
      <c r="AD1365" s="3" t="n"/>
      <c r="AE1365" s="3" t="n"/>
      <c r="AF1365" s="3" t="n"/>
      <c r="AG1365" s="3" t="n"/>
      <c r="AH1365" s="3" t="n"/>
      <c r="AI1365" s="3" t="n"/>
      <c r="AJ1365" s="3" t="n"/>
      <c r="AK1365" s="3" t="n"/>
      <c r="AL1365" s="3" t="n"/>
      <c r="AM1365" s="3" t="n"/>
      <c r="AN1365" s="3" t="n"/>
      <c r="AO1365" s="3" t="n"/>
      <c r="AP1365" s="3" t="n"/>
      <c r="AQ1365" s="3" t="n"/>
      <c r="AR1365" s="3" t="n"/>
      <c r="AS1365" s="2" t="n"/>
      <c r="AT1365" s="2" t="n"/>
      <c r="AU1365" s="2" t="n"/>
      <c r="AV1365" s="2" t="n"/>
      <c r="AW1365" s="2" t="n"/>
      <c r="AX1365" s="2" t="n"/>
      <c r="AY1365" s="2" t="n"/>
      <c r="AZ1365" s="2" t="n"/>
      <c r="BA1365" s="2" t="n"/>
      <c r="BB1365" s="2" t="n"/>
      <c r="BC1365" s="2" t="n"/>
      <c r="BD1365" s="2" t="n"/>
      <c r="BE1365" s="2" t="n"/>
      <c r="BF1365" s="2" t="n"/>
      <c r="BG1365" s="2" t="n"/>
      <c r="BH1365" s="2" t="n"/>
      <c r="BI1365" s="2" t="n"/>
      <c r="BJ1365" s="2" t="n"/>
      <c r="BK1365" s="2" t="n"/>
      <c r="BL1365" s="2" t="n"/>
      <c r="BM1365" s="2" t="n"/>
      <c r="BN1365" s="2" t="n"/>
      <c r="BO1365" s="2" t="n"/>
      <c r="BP1365" s="2" t="n"/>
      <c r="BQ1365" s="2" t="n"/>
      <c r="BR1365" s="2" t="n"/>
      <c r="BS1365" s="2" t="n"/>
      <c r="BT1365" s="2" t="n"/>
      <c r="BU1365" s="2" t="n"/>
      <c r="BV1365" s="2" t="n"/>
      <c r="BW1365" s="2" t="n"/>
      <c r="BX1365" s="2" t="n"/>
      <c r="BY1365" s="2" t="n"/>
      <c r="BZ1365" s="2" t="n"/>
      <c r="CA1365" s="2" t="n"/>
      <c r="CB1365" s="2" t="n"/>
      <c r="CC1365" s="2" t="n"/>
      <c r="CD1365" s="2" t="n"/>
      <c r="CE1365" s="2" t="n"/>
      <c r="CF1365" s="2" t="n"/>
      <c r="CG1365" s="2" t="n"/>
      <c r="CH1365" s="2" t="n"/>
      <c r="CI1365" s="2" t="n"/>
      <c r="CJ1365" s="2" t="n"/>
      <c r="CK1365" s="2" t="n"/>
      <c r="CL1365" s="2" t="n"/>
      <c r="CM1365" s="2" t="n"/>
      <c r="CN1365" s="2" t="n"/>
      <c r="CO1365" s="2" t="n"/>
      <c r="CP1365" s="2" t="n"/>
      <c r="CQ1365" s="2" t="n"/>
      <c r="CR1365" s="2" t="n"/>
      <c r="CS1365" s="2" t="n"/>
      <c r="CT1365" s="2" t="n"/>
      <c r="CU1365" s="2" t="n"/>
      <c r="CV1365" s="2" t="n"/>
      <c r="CW1365" s="2" t="n"/>
      <c r="CX1365" s="2" t="n"/>
      <c r="CY1365" s="2" t="n"/>
      <c r="CZ1365" s="2" t="n"/>
      <c r="DA1365" s="2" t="n"/>
      <c r="DB1365" s="2" t="n"/>
      <c r="DC1365" s="2" t="n"/>
      <c r="DD1365" s="2" t="n"/>
      <c r="DE1365" s="2" t="n"/>
      <c r="DF1365" s="2" t="n"/>
      <c r="DG1365" s="2" t="n"/>
      <c r="DH1365" s="2" t="n"/>
      <c r="DI1365" s="2" t="n"/>
      <c r="DJ1365" s="2" t="n"/>
      <c r="DK1365" s="2" t="n"/>
      <c r="DL1365" s="2" t="n"/>
      <c r="DM1365" s="2" t="n"/>
      <c r="DN1365" s="2" t="n"/>
      <c r="DO1365" s="2" t="n"/>
      <c r="DP1365" s="2" t="n"/>
      <c r="DQ1365" s="2" t="n"/>
      <c r="DR1365" s="2" t="n"/>
      <c r="DS1365" s="2" t="n"/>
      <c r="DT1365" s="2" t="n"/>
      <c r="DU1365" s="2" t="n"/>
      <c r="DV1365" s="2" t="n"/>
      <c r="DW1365" s="2" t="n"/>
      <c r="DX1365" s="2" t="n"/>
      <c r="DY1365" s="2" t="n"/>
      <c r="DZ1365" s="2" t="n"/>
      <c r="EA1365" s="2" t="n"/>
      <c r="EB1365" s="2" t="n"/>
      <c r="EC1365" s="2" t="n"/>
    </row>
    <row r="1366" ht="6.75" customHeight="1" s="118">
      <c r="A1366" s="2" t="n"/>
      <c r="B1366" s="2" t="n"/>
      <c r="C1366" s="3" t="n"/>
      <c r="D1366" s="3" t="n"/>
      <c r="E1366" s="3" t="n"/>
      <c r="F1366" s="3" t="n"/>
      <c r="G1366" s="3" t="n"/>
      <c r="H1366" s="3" t="n"/>
      <c r="I1366" s="3" t="n"/>
      <c r="J1366" s="3" t="n"/>
      <c r="K1366" s="3" t="n"/>
      <c r="L1366" s="3" t="n"/>
      <c r="M1366" s="3" t="n"/>
      <c r="N1366" s="3" t="n"/>
      <c r="O1366" s="3" t="n"/>
      <c r="P1366" s="3" t="n"/>
      <c r="Q1366" s="3" t="n"/>
      <c r="R1366" s="3" t="n"/>
      <c r="S1366" s="3" t="n"/>
      <c r="T1366" s="3" t="n"/>
      <c r="U1366" s="3" t="n"/>
      <c r="V1366" s="3" t="n"/>
      <c r="W1366" s="3" t="n"/>
      <c r="X1366" s="3" t="n"/>
      <c r="Y1366" s="3" t="n"/>
      <c r="Z1366" s="3" t="n"/>
      <c r="AA1366" s="3" t="n"/>
      <c r="AB1366" s="3" t="n"/>
      <c r="AC1366" s="3" t="n"/>
      <c r="AD1366" s="3" t="n"/>
      <c r="AE1366" s="3" t="n"/>
      <c r="AF1366" s="3" t="n"/>
      <c r="AG1366" s="3" t="n"/>
      <c r="AH1366" s="3" t="n"/>
      <c r="AI1366" s="3" t="n"/>
      <c r="AJ1366" s="3" t="n"/>
      <c r="AK1366" s="3" t="n"/>
      <c r="AL1366" s="3" t="n"/>
      <c r="AM1366" s="3" t="n"/>
      <c r="AN1366" s="3" t="n"/>
      <c r="AO1366" s="3" t="n"/>
      <c r="AP1366" s="3" t="n"/>
      <c r="AQ1366" s="3" t="n"/>
      <c r="AR1366" s="3" t="n"/>
      <c r="AS1366" s="2" t="n"/>
      <c r="AT1366" s="2" t="n"/>
      <c r="AU1366" s="2" t="n"/>
      <c r="AV1366" s="2" t="n"/>
      <c r="AW1366" s="2" t="n"/>
      <c r="AX1366" s="2" t="n"/>
      <c r="AY1366" s="2" t="n"/>
      <c r="AZ1366" s="2" t="n"/>
      <c r="BA1366" s="2" t="n"/>
      <c r="BB1366" s="2" t="n"/>
      <c r="BC1366" s="2" t="n"/>
      <c r="BD1366" s="2" t="n"/>
      <c r="BE1366" s="2" t="n"/>
      <c r="BF1366" s="2" t="n"/>
      <c r="BG1366" s="2" t="n"/>
      <c r="BH1366" s="2" t="n"/>
      <c r="BI1366" s="2" t="n"/>
      <c r="BJ1366" s="2" t="n"/>
      <c r="BK1366" s="2" t="n"/>
      <c r="BL1366" s="2" t="n"/>
      <c r="BM1366" s="2" t="n"/>
      <c r="BN1366" s="2" t="n"/>
      <c r="BO1366" s="2" t="n"/>
      <c r="BP1366" s="2" t="n"/>
      <c r="BQ1366" s="2" t="n"/>
      <c r="BR1366" s="2" t="n"/>
      <c r="BS1366" s="2" t="n"/>
      <c r="BT1366" s="2" t="n"/>
      <c r="BU1366" s="2" t="n"/>
      <c r="BV1366" s="2" t="n"/>
      <c r="BW1366" s="2" t="n"/>
      <c r="BX1366" s="2" t="n"/>
      <c r="BY1366" s="2" t="n"/>
      <c r="BZ1366" s="2" t="n"/>
      <c r="CA1366" s="2" t="n"/>
      <c r="CB1366" s="2" t="n"/>
      <c r="CC1366" s="2" t="n"/>
      <c r="CD1366" s="2" t="n"/>
      <c r="CE1366" s="2" t="n"/>
      <c r="CF1366" s="2" t="n"/>
      <c r="CG1366" s="2" t="n"/>
      <c r="CH1366" s="2" t="n"/>
      <c r="CI1366" s="2" t="n"/>
      <c r="CJ1366" s="2" t="n"/>
      <c r="CK1366" s="2" t="n"/>
      <c r="CL1366" s="2" t="n"/>
      <c r="CM1366" s="2" t="n"/>
      <c r="CN1366" s="2" t="n"/>
      <c r="CO1366" s="2" t="n"/>
      <c r="CP1366" s="2" t="n"/>
      <c r="CQ1366" s="2" t="n"/>
      <c r="CR1366" s="2" t="n"/>
      <c r="CS1366" s="2" t="n"/>
      <c r="CT1366" s="2" t="n"/>
      <c r="CU1366" s="2" t="n"/>
      <c r="CV1366" s="2" t="n"/>
      <c r="CW1366" s="2" t="n"/>
      <c r="CX1366" s="2" t="n"/>
      <c r="CY1366" s="2" t="n"/>
      <c r="CZ1366" s="2" t="n"/>
      <c r="DA1366" s="2" t="n"/>
      <c r="DB1366" s="2" t="n"/>
      <c r="DC1366" s="2" t="n"/>
      <c r="DD1366" s="2" t="n"/>
      <c r="DE1366" s="2" t="n"/>
      <c r="DF1366" s="2" t="n"/>
      <c r="DG1366" s="2" t="n"/>
      <c r="DH1366" s="2" t="n"/>
      <c r="DI1366" s="2" t="n"/>
      <c r="DJ1366" s="2" t="n"/>
      <c r="DK1366" s="2" t="n"/>
      <c r="DL1366" s="2" t="n"/>
      <c r="DM1366" s="2" t="n"/>
      <c r="DN1366" s="2" t="n"/>
      <c r="DO1366" s="2" t="n"/>
      <c r="DP1366" s="2" t="n"/>
      <c r="DQ1366" s="2" t="n"/>
      <c r="DR1366" s="2" t="n"/>
      <c r="DS1366" s="2" t="n"/>
      <c r="DT1366" s="2" t="n"/>
      <c r="DU1366" s="2" t="n"/>
      <c r="DV1366" s="2" t="n"/>
      <c r="DW1366" s="2" t="n"/>
      <c r="DX1366" s="2" t="n"/>
      <c r="DY1366" s="2" t="n"/>
      <c r="DZ1366" s="2" t="n"/>
      <c r="EA1366" s="2" t="n"/>
      <c r="EB1366" s="2" t="n"/>
      <c r="EC1366" s="2" t="n"/>
    </row>
    <row r="1367" ht="6.75" customHeight="1" s="118">
      <c r="A1367" s="2" t="n"/>
      <c r="B1367" s="2" t="n"/>
      <c r="C1367" s="3" t="n"/>
      <c r="D1367" s="3" t="n"/>
      <c r="E1367" s="3" t="n"/>
      <c r="F1367" s="3" t="n"/>
      <c r="G1367" s="3" t="n"/>
      <c r="H1367" s="3" t="n"/>
      <c r="I1367" s="3" t="n"/>
      <c r="J1367" s="3" t="n"/>
      <c r="K1367" s="3" t="n"/>
      <c r="L1367" s="3" t="n"/>
      <c r="M1367" s="3" t="n"/>
      <c r="N1367" s="3" t="n"/>
      <c r="O1367" s="3" t="n"/>
      <c r="P1367" s="3" t="n"/>
      <c r="Q1367" s="3" t="n"/>
      <c r="R1367" s="3" t="n"/>
      <c r="S1367" s="3" t="n"/>
      <c r="T1367" s="3" t="n"/>
      <c r="U1367" s="3" t="n"/>
      <c r="V1367" s="3" t="n"/>
      <c r="W1367" s="3" t="n"/>
      <c r="X1367" s="3" t="n"/>
      <c r="Y1367" s="3" t="n"/>
      <c r="Z1367" s="3" t="n"/>
      <c r="AA1367" s="3" t="n"/>
      <c r="AB1367" s="3" t="n"/>
      <c r="AC1367" s="3" t="n"/>
      <c r="AD1367" s="3" t="n"/>
      <c r="AE1367" s="3" t="n"/>
      <c r="AF1367" s="3" t="n"/>
      <c r="AG1367" s="3" t="n"/>
      <c r="AH1367" s="3" t="n"/>
      <c r="AI1367" s="3" t="n"/>
      <c r="AJ1367" s="3" t="n"/>
      <c r="AK1367" s="3" t="n"/>
      <c r="AL1367" s="3" t="n"/>
      <c r="AM1367" s="3" t="n"/>
      <c r="AN1367" s="3" t="n"/>
      <c r="AO1367" s="3" t="n"/>
      <c r="AP1367" s="3" t="n"/>
      <c r="AQ1367" s="3" t="n"/>
      <c r="AR1367" s="3" t="n"/>
      <c r="AS1367" s="2" t="n"/>
      <c r="AT1367" s="2" t="n"/>
      <c r="AU1367" s="2" t="n"/>
      <c r="AV1367" s="2" t="n"/>
      <c r="AW1367" s="2" t="n"/>
      <c r="AX1367" s="2" t="n"/>
      <c r="AY1367" s="2" t="n"/>
      <c r="AZ1367" s="2" t="n"/>
      <c r="BA1367" s="2" t="n"/>
      <c r="BB1367" s="2" t="n"/>
      <c r="BC1367" s="2" t="n"/>
      <c r="BD1367" s="2" t="n"/>
      <c r="BE1367" s="2" t="n"/>
      <c r="BF1367" s="2" t="n"/>
      <c r="BG1367" s="2" t="n"/>
      <c r="BH1367" s="2" t="n"/>
      <c r="BI1367" s="2" t="n"/>
      <c r="BJ1367" s="2" t="n"/>
      <c r="BK1367" s="2" t="n"/>
      <c r="BL1367" s="2" t="n"/>
      <c r="BM1367" s="2" t="n"/>
      <c r="BN1367" s="2" t="n"/>
      <c r="BO1367" s="2" t="n"/>
      <c r="BP1367" s="2" t="n"/>
      <c r="BQ1367" s="2" t="n"/>
      <c r="BR1367" s="2" t="n"/>
      <c r="BS1367" s="2" t="n"/>
      <c r="BT1367" s="2" t="n"/>
      <c r="BU1367" s="2" t="n"/>
      <c r="BV1367" s="2" t="n"/>
      <c r="BW1367" s="2" t="n"/>
      <c r="BX1367" s="2" t="n"/>
      <c r="BY1367" s="2" t="n"/>
      <c r="BZ1367" s="2" t="n"/>
      <c r="CA1367" s="2" t="n"/>
      <c r="CB1367" s="2" t="n"/>
      <c r="CC1367" s="2" t="n"/>
      <c r="CD1367" s="2" t="n"/>
      <c r="CE1367" s="2" t="n"/>
      <c r="CF1367" s="2" t="n"/>
      <c r="CG1367" s="2" t="n"/>
      <c r="CH1367" s="2" t="n"/>
      <c r="CI1367" s="2" t="n"/>
      <c r="CJ1367" s="2" t="n"/>
      <c r="CK1367" s="2" t="n"/>
      <c r="CL1367" s="2" t="n"/>
      <c r="CM1367" s="2" t="n"/>
      <c r="CN1367" s="2" t="n"/>
      <c r="CO1367" s="2" t="n"/>
      <c r="CP1367" s="2" t="n"/>
      <c r="CQ1367" s="2" t="n"/>
      <c r="CR1367" s="2" t="n"/>
      <c r="CS1367" s="2" t="n"/>
      <c r="CT1367" s="2" t="n"/>
      <c r="CU1367" s="2" t="n"/>
      <c r="CV1367" s="2" t="n"/>
      <c r="CW1367" s="2" t="n"/>
      <c r="CX1367" s="2" t="n"/>
      <c r="CY1367" s="2" t="n"/>
      <c r="CZ1367" s="2" t="n"/>
      <c r="DA1367" s="2" t="n"/>
      <c r="DB1367" s="2" t="n"/>
      <c r="DC1367" s="2" t="n"/>
      <c r="DD1367" s="2" t="n"/>
      <c r="DE1367" s="2" t="n"/>
      <c r="DF1367" s="2" t="n"/>
      <c r="DG1367" s="2" t="n"/>
      <c r="DH1367" s="2" t="n"/>
      <c r="DI1367" s="2" t="n"/>
      <c r="DJ1367" s="2" t="n"/>
      <c r="DK1367" s="2" t="n"/>
      <c r="DL1367" s="2" t="n"/>
      <c r="DM1367" s="2" t="n"/>
      <c r="DN1367" s="2" t="n"/>
      <c r="DO1367" s="2" t="n"/>
      <c r="DP1367" s="2" t="n"/>
      <c r="DQ1367" s="2" t="n"/>
      <c r="DR1367" s="2" t="n"/>
      <c r="DS1367" s="2" t="n"/>
      <c r="DT1367" s="2" t="n"/>
      <c r="DU1367" s="2" t="n"/>
      <c r="DV1367" s="2" t="n"/>
      <c r="DW1367" s="2" t="n"/>
      <c r="DX1367" s="2" t="n"/>
      <c r="DY1367" s="2" t="n"/>
      <c r="DZ1367" s="2" t="n"/>
      <c r="EA1367" s="2" t="n"/>
      <c r="EB1367" s="2" t="n"/>
      <c r="EC1367" s="2" t="n"/>
    </row>
    <row r="1368" ht="6.75" customHeight="1" s="118">
      <c r="A1368" s="2" t="n"/>
      <c r="B1368" s="2" t="n"/>
      <c r="C1368" s="3" t="n"/>
      <c r="D1368" s="3" t="n"/>
      <c r="E1368" s="3" t="n"/>
      <c r="F1368" s="3" t="n"/>
      <c r="G1368" s="3" t="n"/>
      <c r="H1368" s="3" t="n"/>
      <c r="I1368" s="3" t="n"/>
      <c r="J1368" s="114" t="inlineStr">
        <is>
          <t xml:space="preserve">  履 　   歴　    書</t>
        </is>
      </c>
      <c r="AN1368" s="3" t="n"/>
      <c r="AO1368" s="3" t="n"/>
      <c r="AP1368" s="3" t="n"/>
      <c r="AQ1368" s="3" t="n"/>
      <c r="AR1368" s="3" t="n"/>
      <c r="AS1368" s="2" t="n"/>
      <c r="AT1368" s="2" t="n"/>
      <c r="AU1368" s="2" t="n"/>
      <c r="AV1368" s="2" t="n"/>
      <c r="AW1368" s="2" t="n"/>
      <c r="AX1368" s="2" t="n"/>
      <c r="AY1368" s="2" t="n"/>
      <c r="AZ1368" s="2" t="n"/>
      <c r="BA1368" s="2" t="n"/>
      <c r="BB1368" s="2" t="n"/>
      <c r="BC1368" s="2" t="n"/>
      <c r="BD1368" s="2" t="n"/>
      <c r="BE1368" s="2" t="n"/>
      <c r="BF1368" s="2" t="n"/>
      <c r="BG1368" s="2" t="n"/>
      <c r="BH1368" s="2" t="n"/>
      <c r="BI1368" s="2" t="n"/>
      <c r="BJ1368" s="2" t="n"/>
      <c r="BK1368" s="2" t="n"/>
      <c r="BL1368" s="2" t="n"/>
      <c r="BM1368" s="2" t="n"/>
      <c r="BN1368" s="2" t="n"/>
      <c r="BO1368" s="2" t="n"/>
      <c r="BP1368" s="2" t="n"/>
      <c r="BQ1368" s="2" t="n"/>
      <c r="BR1368" s="2" t="n"/>
      <c r="BS1368" s="2" t="n"/>
      <c r="BT1368" s="2" t="n"/>
      <c r="BU1368" s="2" t="n"/>
      <c r="BV1368" s="2" t="n"/>
      <c r="BW1368" s="2" t="n"/>
      <c r="BX1368" s="2" t="n"/>
      <c r="BY1368" s="2" t="n"/>
      <c r="BZ1368" s="2" t="n"/>
      <c r="CA1368" s="2" t="n"/>
      <c r="CB1368" s="2" t="n"/>
      <c r="CC1368" s="2" t="n"/>
      <c r="CD1368" s="2" t="n"/>
      <c r="CE1368" s="2" t="n"/>
      <c r="CF1368" s="2" t="n"/>
      <c r="CG1368" s="2" t="n"/>
      <c r="CH1368" s="2" t="n"/>
      <c r="CI1368" s="2" t="n"/>
      <c r="CJ1368" s="2" t="n"/>
      <c r="CK1368" s="2" t="n"/>
      <c r="CL1368" s="2" t="n"/>
      <c r="CM1368" s="2" t="n"/>
      <c r="CN1368" s="2" t="n"/>
      <c r="CO1368" s="2" t="n"/>
      <c r="CP1368" s="2" t="n"/>
      <c r="CQ1368" s="2" t="n"/>
      <c r="CR1368" s="2" t="n"/>
      <c r="CS1368" s="2" t="n"/>
      <c r="CT1368" s="2" t="n"/>
      <c r="CU1368" s="2" t="n"/>
      <c r="CV1368" s="2" t="n"/>
      <c r="CW1368" s="2" t="n"/>
      <c r="CX1368" s="2" t="n"/>
      <c r="CY1368" s="2" t="n"/>
      <c r="CZ1368" s="2" t="n"/>
      <c r="DA1368" s="2" t="n"/>
      <c r="DB1368" s="2" t="n"/>
      <c r="DC1368" s="2" t="n"/>
      <c r="DD1368" s="2" t="n"/>
      <c r="DE1368" s="2" t="n"/>
      <c r="DF1368" s="2" t="n"/>
      <c r="DG1368" s="2" t="n"/>
      <c r="DH1368" s="2" t="n"/>
      <c r="DI1368" s="2" t="n"/>
      <c r="DJ1368" s="2" t="n"/>
      <c r="DK1368" s="2" t="n"/>
      <c r="DL1368" s="2" t="n"/>
      <c r="DM1368" s="2" t="n"/>
      <c r="DN1368" s="2" t="n"/>
      <c r="DO1368" s="2" t="n"/>
      <c r="DP1368" s="2" t="n"/>
      <c r="DQ1368" s="2" t="n"/>
      <c r="DR1368" s="2" t="n"/>
      <c r="DS1368" s="2" t="n"/>
      <c r="DT1368" s="2" t="n"/>
      <c r="DU1368" s="2" t="n"/>
      <c r="DV1368" s="2" t="n"/>
      <c r="DW1368" s="2" t="n"/>
      <c r="DX1368" s="2" t="n"/>
      <c r="DY1368" s="2" t="n"/>
      <c r="DZ1368" s="2" t="n"/>
      <c r="EA1368" s="2" t="n"/>
      <c r="EB1368" s="2" t="n"/>
      <c r="EC1368" s="2" t="n"/>
    </row>
    <row r="1369" ht="6.75" customHeight="1" s="118">
      <c r="A1369" s="2" t="n"/>
      <c r="B1369" s="2" t="n"/>
      <c r="C1369" s="3" t="n"/>
      <c r="D1369" s="3" t="n"/>
      <c r="E1369" s="3" t="n"/>
      <c r="F1369" s="3" t="n"/>
      <c r="G1369" s="3" t="n"/>
      <c r="H1369" s="3" t="n"/>
      <c r="I1369" s="3" t="n"/>
      <c r="AN1369" s="3" t="n"/>
      <c r="AO1369" s="3" t="n"/>
      <c r="AP1369" s="3" t="n"/>
      <c r="AQ1369" s="3" t="n"/>
      <c r="AR1369" s="3" t="n"/>
      <c r="AS1369" s="2" t="n"/>
      <c r="AT1369" s="2" t="n"/>
      <c r="AU1369" s="2" t="n"/>
      <c r="AV1369" s="2" t="n"/>
      <c r="AW1369" s="2" t="n"/>
      <c r="AX1369" s="2" t="n"/>
      <c r="AY1369" s="2" t="n"/>
      <c r="AZ1369" s="2" t="n"/>
      <c r="BA1369" s="2" t="n"/>
      <c r="BB1369" s="2" t="n"/>
      <c r="BC1369" s="2" t="n"/>
      <c r="BD1369" s="2" t="n"/>
      <c r="BE1369" s="2" t="n"/>
      <c r="BF1369" s="2" t="n"/>
      <c r="BG1369" s="2" t="n"/>
      <c r="BH1369" s="2" t="n"/>
      <c r="BI1369" s="2" t="n"/>
      <c r="BJ1369" s="2" t="n"/>
      <c r="BK1369" s="2" t="n"/>
      <c r="BL1369" s="2" t="n"/>
      <c r="BM1369" s="2" t="n"/>
      <c r="BN1369" s="2" t="n"/>
      <c r="BO1369" s="2" t="n"/>
      <c r="BP1369" s="2" t="n"/>
      <c r="BQ1369" s="2" t="n"/>
      <c r="BR1369" s="2" t="n"/>
      <c r="BS1369" s="2" t="n"/>
      <c r="BT1369" s="2" t="n"/>
      <c r="BU1369" s="2" t="n"/>
      <c r="BV1369" s="2" t="n"/>
      <c r="BW1369" s="2" t="n"/>
      <c r="BX1369" s="2" t="n"/>
      <c r="BY1369" s="2" t="n"/>
      <c r="BZ1369" s="2" t="n"/>
      <c r="CA1369" s="2" t="n"/>
      <c r="CB1369" s="2" t="n"/>
      <c r="CC1369" s="2" t="n"/>
      <c r="CD1369" s="2" t="n"/>
      <c r="CE1369" s="2" t="n"/>
      <c r="CF1369" s="2" t="n"/>
      <c r="CG1369" s="2" t="n"/>
      <c r="CH1369" s="2" t="n"/>
      <c r="CI1369" s="2" t="n"/>
      <c r="CJ1369" s="2" t="n"/>
      <c r="CK1369" s="2" t="n"/>
      <c r="CL1369" s="2" t="n"/>
      <c r="CM1369" s="2" t="n"/>
      <c r="CN1369" s="2" t="n"/>
      <c r="CO1369" s="2" t="n"/>
      <c r="CP1369" s="2" t="n"/>
      <c r="CQ1369" s="2" t="n"/>
      <c r="CR1369" s="2" t="n"/>
      <c r="CS1369" s="2" t="n"/>
      <c r="CT1369" s="2" t="n"/>
      <c r="CU1369" s="2" t="n"/>
      <c r="CV1369" s="2" t="n"/>
      <c r="CW1369" s="2" t="n"/>
      <c r="CX1369" s="2" t="n"/>
      <c r="CY1369" s="2" t="n"/>
      <c r="CZ1369" s="2" t="n"/>
      <c r="DA1369" s="2" t="n"/>
      <c r="DB1369" s="2" t="n"/>
      <c r="DC1369" s="2" t="n"/>
      <c r="DD1369" s="2" t="n"/>
      <c r="DE1369" s="2" t="n"/>
      <c r="DF1369" s="2" t="n"/>
      <c r="DG1369" s="2" t="n"/>
      <c r="DH1369" s="2" t="n"/>
      <c r="DI1369" s="2" t="n"/>
      <c r="DJ1369" s="2" t="n"/>
      <c r="DK1369" s="2" t="n"/>
      <c r="DL1369" s="2" t="n"/>
      <c r="DM1369" s="2" t="n"/>
      <c r="DN1369" s="2" t="n"/>
      <c r="DO1369" s="2" t="n"/>
      <c r="DP1369" s="2" t="n"/>
      <c r="DQ1369" s="2" t="n"/>
      <c r="DR1369" s="2" t="n"/>
      <c r="DS1369" s="2" t="n"/>
      <c r="DT1369" s="2" t="n"/>
      <c r="DU1369" s="2" t="n"/>
      <c r="DV1369" s="2" t="n"/>
      <c r="DW1369" s="2" t="n"/>
      <c r="DX1369" s="2" t="n"/>
      <c r="DY1369" s="2" t="n"/>
      <c r="DZ1369" s="2" t="n"/>
      <c r="EA1369" s="2" t="n"/>
      <c r="EB1369" s="2" t="n"/>
      <c r="EC1369" s="2" t="n"/>
    </row>
    <row r="1370" ht="4.5" customHeight="1" s="118">
      <c r="A1370" s="2" t="n"/>
      <c r="B1370" s="2" t="n"/>
      <c r="C1370" s="2" t="n"/>
      <c r="D1370" s="2" t="n"/>
      <c r="E1370" s="2" t="n"/>
      <c r="F1370" s="2" t="n"/>
      <c r="G1370" s="2" t="n"/>
      <c r="H1370" s="2" t="n"/>
      <c r="I1370" s="2" t="n"/>
      <c r="AN1370" s="3" t="n"/>
      <c r="AO1370" s="2" t="n"/>
      <c r="AP1370" s="2" t="n"/>
      <c r="AQ1370" s="2" t="n"/>
      <c r="AR1370" s="2" t="n"/>
      <c r="AS1370" s="2" t="n"/>
      <c r="AT1370" s="2" t="n"/>
      <c r="AU1370" s="2" t="n"/>
      <c r="AV1370" s="4" t="n"/>
      <c r="AW1370" s="5" t="n"/>
      <c r="AX1370" s="5" t="n"/>
      <c r="AY1370" s="5" t="n"/>
      <c r="AZ1370" s="5" t="n"/>
      <c r="BA1370" s="5" t="n"/>
      <c r="BB1370" s="5" t="n"/>
      <c r="BC1370" s="5" t="n"/>
      <c r="BD1370" s="5" t="n"/>
      <c r="BE1370" s="5" t="n"/>
      <c r="BF1370" s="5" t="n"/>
      <c r="BG1370" s="5" t="n"/>
      <c r="BH1370" s="5" t="n"/>
      <c r="BI1370" s="6" t="n"/>
      <c r="BJ1370" s="7" t="n"/>
      <c r="BK1370" s="2" t="n"/>
      <c r="BL1370" s="2" t="n"/>
      <c r="BM1370" s="2" t="n"/>
      <c r="BN1370" s="2" t="n"/>
      <c r="BO1370" s="2" t="n"/>
      <c r="BP1370" s="139" t="inlineStr">
        <is>
          <t xml:space="preserve">資 　格  等      </t>
        </is>
      </c>
      <c r="BQ1370" s="140" t="n"/>
      <c r="BR1370" s="140" t="n"/>
      <c r="BS1370" s="140" t="n"/>
      <c r="BT1370" s="140" t="n"/>
      <c r="BU1370" s="140" t="n"/>
      <c r="BV1370" s="141" t="n"/>
      <c r="BW1370" s="142" t="inlineStr">
        <is>
          <t>取  得  年  月</t>
        </is>
      </c>
      <c r="BX1370" s="140" t="n"/>
      <c r="BY1370" s="140" t="n"/>
      <c r="BZ1370" s="140" t="n"/>
      <c r="CA1370" s="140" t="n"/>
      <c r="CB1370" s="140" t="n"/>
      <c r="CC1370" s="140" t="n"/>
      <c r="CD1370" s="140" t="n"/>
      <c r="CE1370" s="140" t="n"/>
      <c r="CF1370" s="140" t="n"/>
      <c r="CG1370" s="141" t="n"/>
      <c r="CH1370" s="142" t="inlineStr">
        <is>
          <t>資       格       等       の       名       称</t>
        </is>
      </c>
      <c r="CI1370" s="140" t="n"/>
      <c r="CJ1370" s="140" t="n"/>
      <c r="CK1370" s="140" t="n"/>
      <c r="CL1370" s="140" t="n"/>
      <c r="CM1370" s="140" t="n"/>
      <c r="CN1370" s="140" t="n"/>
      <c r="CO1370" s="140" t="n"/>
      <c r="CP1370" s="140" t="n"/>
      <c r="CQ1370" s="140" t="n"/>
      <c r="CR1370" s="140" t="n"/>
      <c r="CS1370" s="140" t="n"/>
      <c r="CT1370" s="140" t="n"/>
      <c r="CU1370" s="140" t="n"/>
      <c r="CV1370" s="140" t="n"/>
      <c r="CW1370" s="140" t="n"/>
      <c r="CX1370" s="140" t="n"/>
      <c r="CY1370" s="140" t="n"/>
      <c r="CZ1370" s="140" t="n"/>
      <c r="DA1370" s="140" t="n"/>
      <c r="DB1370" s="140" t="n"/>
      <c r="DC1370" s="140" t="n"/>
      <c r="DD1370" s="140" t="n"/>
      <c r="DE1370" s="140" t="n"/>
      <c r="DF1370" s="140" t="n"/>
      <c r="DG1370" s="140" t="n"/>
      <c r="DH1370" s="140" t="n"/>
      <c r="DI1370" s="140" t="n"/>
      <c r="DJ1370" s="140" t="n"/>
      <c r="DK1370" s="140" t="n"/>
      <c r="DL1370" s="140" t="n"/>
      <c r="DM1370" s="140" t="n"/>
      <c r="DN1370" s="140" t="n"/>
      <c r="DO1370" s="140" t="n"/>
      <c r="DP1370" s="140" t="n"/>
      <c r="DQ1370" s="140" t="n"/>
      <c r="DR1370" s="140" t="n"/>
      <c r="DS1370" s="140" t="n"/>
      <c r="DT1370" s="140" t="n"/>
      <c r="DU1370" s="141" t="n"/>
      <c r="DV1370" s="2" t="n"/>
      <c r="DW1370" s="2" t="n"/>
      <c r="DX1370" s="2" t="n"/>
      <c r="DY1370" s="2" t="n"/>
      <c r="DZ1370" s="2" t="n"/>
      <c r="EA1370" s="2" t="n"/>
      <c r="EB1370" s="2" t="n"/>
      <c r="EC1370" s="2" t="n"/>
    </row>
    <row r="1371" ht="6.75" customHeight="1" s="118">
      <c r="A1371" s="2" t="n"/>
      <c r="B1371" s="2" t="n"/>
      <c r="C1371" s="2" t="n"/>
      <c r="D1371" s="2" t="n"/>
      <c r="E1371" s="2" t="n"/>
      <c r="F1371" s="2" t="n"/>
      <c r="G1371" s="2" t="n"/>
      <c r="H1371" s="2" t="n"/>
      <c r="I1371" s="2" t="n"/>
      <c r="AN1371" s="3" t="n"/>
      <c r="AO1371" s="2" t="n"/>
      <c r="AP1371" s="2" t="n"/>
      <c r="AQ1371" s="2" t="n"/>
      <c r="AR1371" s="2" t="n"/>
      <c r="AS1371" s="2" t="n"/>
      <c r="AT1371" s="2" t="n"/>
      <c r="AU1371" s="2" t="n"/>
      <c r="AV1371" s="7" t="n"/>
      <c r="AW1371" s="2" t="n"/>
      <c r="AX1371" s="2" t="n"/>
      <c r="AY1371" s="2" t="n"/>
      <c r="AZ1371" s="2" t="n"/>
      <c r="BA1371" s="2" t="n"/>
      <c r="BB1371" s="2" t="n"/>
      <c r="BC1371" s="2" t="n"/>
      <c r="BD1371" s="2" t="n"/>
      <c r="BE1371" s="2" t="n"/>
      <c r="BF1371" s="2" t="n"/>
      <c r="BG1371" s="2" t="n"/>
      <c r="BH1371" s="2" t="n"/>
      <c r="BI1371" s="8" t="n"/>
      <c r="BJ1371" s="7" t="n"/>
      <c r="BK1371" s="2" t="n"/>
      <c r="BL1371" s="2" t="n"/>
      <c r="BM1371" s="2" t="n"/>
      <c r="BN1371" s="2" t="n"/>
      <c r="BO1371" s="2" t="n"/>
      <c r="BP1371" s="143" t="n"/>
      <c r="BV1371" s="144" t="n"/>
      <c r="BW1371" s="143" t="n"/>
      <c r="CG1371" s="144" t="n"/>
      <c r="CH1371" s="143" t="n"/>
      <c r="DU1371" s="144" t="n"/>
      <c r="DV1371" s="2" t="n"/>
      <c r="DW1371" s="2" t="n"/>
      <c r="DX1371" s="2" t="n"/>
      <c r="DY1371" s="2" t="n"/>
      <c r="DZ1371" s="2" t="n"/>
      <c r="EA1371" s="2" t="n"/>
      <c r="EB1371" s="2" t="n"/>
      <c r="EC1371" s="2" t="n"/>
    </row>
    <row r="1372" ht="6.75" customHeight="1" s="118">
      <c r="A1372" s="2" t="n"/>
      <c r="B1372" s="2" t="n"/>
      <c r="C1372" s="2" t="n"/>
      <c r="D1372" s="2" t="n"/>
      <c r="E1372" s="2" t="n"/>
      <c r="F1372" s="2" t="n"/>
      <c r="G1372" s="2" t="n"/>
      <c r="H1372" s="2" t="n"/>
      <c r="I1372" s="2" t="n"/>
      <c r="J1372" s="2" t="n"/>
      <c r="K1372" s="2" t="n"/>
      <c r="L1372" s="2" t="n"/>
      <c r="M1372" s="2" t="n"/>
      <c r="N1372" s="3" t="n"/>
      <c r="O1372" s="3" t="n"/>
      <c r="P1372" s="3" t="n"/>
      <c r="Q1372" s="3" t="n"/>
      <c r="R1372" s="3" t="n"/>
      <c r="S1372" s="3" t="n"/>
      <c r="T1372" s="3" t="n"/>
      <c r="U1372" s="3" t="n"/>
      <c r="V1372" s="3" t="n"/>
      <c r="W1372" s="3" t="n"/>
      <c r="X1372" s="3" t="n"/>
      <c r="Y1372" s="3" t="n"/>
      <c r="Z1372" s="3" t="n"/>
      <c r="AA1372" s="3" t="n"/>
      <c r="AB1372" s="3" t="n"/>
      <c r="AC1372" s="3" t="n"/>
      <c r="AD1372" s="3" t="n"/>
      <c r="AE1372" s="3" t="n"/>
      <c r="AF1372" s="3" t="n"/>
      <c r="AG1372" s="3" t="n"/>
      <c r="AH1372" s="3" t="n"/>
      <c r="AI1372" s="3" t="n"/>
      <c r="AJ1372" s="3" t="n"/>
      <c r="AK1372" s="3" t="n"/>
      <c r="AL1372" s="3" t="n"/>
      <c r="AM1372" s="3" t="n"/>
      <c r="AN1372" s="2" t="n"/>
      <c r="AO1372" s="2" t="n"/>
      <c r="AP1372" s="2" t="n"/>
      <c r="AQ1372" s="2" t="n"/>
      <c r="AR1372" s="2" t="n"/>
      <c r="AS1372" s="2" t="n"/>
      <c r="AT1372" s="2" t="n"/>
      <c r="AU1372" s="2" t="n"/>
      <c r="AV1372" s="7" t="n"/>
      <c r="AW1372" s="2" t="n"/>
      <c r="AX1372" s="2" t="n"/>
      <c r="AY1372" s="2" t="n"/>
      <c r="AZ1372" s="2" t="n"/>
      <c r="BA1372" s="2" t="n"/>
      <c r="BB1372" s="2" t="n"/>
      <c r="BC1372" s="2" t="n"/>
      <c r="BD1372" s="2" t="n"/>
      <c r="BE1372" s="2" t="n"/>
      <c r="BF1372" s="2" t="n"/>
      <c r="BG1372" s="2" t="n"/>
      <c r="BH1372" s="2" t="n"/>
      <c r="BI1372" s="8" t="n"/>
      <c r="BJ1372" s="7" t="n"/>
      <c r="BK1372" s="2" t="n"/>
      <c r="BL1372" s="2" t="n"/>
      <c r="BM1372" s="2" t="n"/>
      <c r="BN1372" s="2" t="n"/>
      <c r="BO1372" s="2" t="n"/>
      <c r="BP1372" s="143" t="n"/>
      <c r="BV1372" s="144" t="n"/>
      <c r="BW1372" s="143" t="n"/>
      <c r="CG1372" s="144" t="n"/>
      <c r="CH1372" s="143" t="n"/>
      <c r="DU1372" s="144" t="n"/>
      <c r="DV1372" s="2" t="n"/>
      <c r="DW1372" s="2" t="n"/>
      <c r="DX1372" s="2" t="n"/>
      <c r="DY1372" s="2" t="n"/>
      <c r="DZ1372" s="2" t="n"/>
      <c r="EA1372" s="2" t="n"/>
      <c r="EB1372" s="2" t="n"/>
      <c r="EC1372" s="2" t="n"/>
    </row>
    <row r="1373" ht="6.75" customHeight="1" s="118">
      <c r="A1373" s="2" t="n"/>
      <c r="B1373" s="2" t="n"/>
      <c r="C1373" s="2" t="n"/>
      <c r="D1373" s="2" t="n"/>
      <c r="E1373" s="2" t="n"/>
      <c r="F1373" s="2" t="n"/>
      <c r="G1373" s="2" t="n"/>
      <c r="H1373" s="2" t="n"/>
      <c r="I1373" s="2" t="n"/>
      <c r="J1373" s="2" t="n"/>
      <c r="K1373" s="2" t="n"/>
      <c r="L1373" s="2" t="n"/>
      <c r="M1373" s="2" t="n"/>
      <c r="N1373" s="2" t="n"/>
      <c r="O1373" s="2" t="n"/>
      <c r="P1373" s="2" t="n"/>
      <c r="Q1373" s="2" t="n"/>
      <c r="R1373" s="2" t="n"/>
      <c r="S1373" s="2" t="n"/>
      <c r="T1373" s="2" t="n"/>
      <c r="U1373" s="2" t="n"/>
      <c r="V1373" s="2" t="n"/>
      <c r="W1373" s="2" t="n"/>
      <c r="X1373" s="2" t="n"/>
      <c r="Y1373" s="2" t="n"/>
      <c r="Z1373" s="95" t="inlineStr">
        <is>
          <t>令和</t>
        </is>
      </c>
      <c r="AD1373" s="145">
        <f>IF(N(設定!$B$3)=0,"",YEAR(設定!$B$3)-2018)</f>
        <v/>
      </c>
      <c r="AG1373" s="95" t="inlineStr">
        <is>
          <t>年</t>
        </is>
      </c>
      <c r="AI1373" s="145">
        <f>IF(N(設定!$B$3)=0,"",MONTH(設定!$B$3))</f>
        <v/>
      </c>
      <c r="AL1373" s="95" t="inlineStr">
        <is>
          <t>月</t>
        </is>
      </c>
      <c r="AN1373" s="145">
        <f>IF(N(設定!$B$3)=0,"",DAY(設定!$B$3))</f>
        <v/>
      </c>
      <c r="AP1373" s="95" t="inlineStr">
        <is>
          <t>日現在</t>
        </is>
      </c>
      <c r="AU1373" s="12" t="n"/>
      <c r="AV1373" s="7" t="n"/>
      <c r="AW1373" s="2" t="n"/>
      <c r="AX1373" s="2" t="n"/>
      <c r="AY1373" s="2" t="n"/>
      <c r="AZ1373" s="2" t="n"/>
      <c r="BA1373" s="2" t="n"/>
      <c r="BB1373" s="2" t="n"/>
      <c r="BC1373" s="2" t="n"/>
      <c r="BD1373" s="2" t="n"/>
      <c r="BE1373" s="2" t="n"/>
      <c r="BF1373" s="2" t="n"/>
      <c r="BG1373" s="2" t="n"/>
      <c r="BH1373" s="2" t="n"/>
      <c r="BI1373" s="8" t="n"/>
      <c r="BJ1373" s="7" t="n"/>
      <c r="BK1373" s="2" t="n"/>
      <c r="BL1373" s="2" t="n"/>
      <c r="BM1373" s="2" t="n"/>
      <c r="BN1373" s="2" t="n"/>
      <c r="BO1373" s="2" t="n"/>
      <c r="BP1373" s="143" t="n"/>
      <c r="BV1373" s="144" t="n"/>
      <c r="BW1373" s="146" t="n"/>
      <c r="BX1373" s="147" t="n"/>
      <c r="BY1373" s="147" t="n"/>
      <c r="BZ1373" s="147" t="n"/>
      <c r="CA1373" s="147" t="n"/>
      <c r="CB1373" s="147" t="n"/>
      <c r="CC1373" s="147" t="n"/>
      <c r="CD1373" s="147" t="n"/>
      <c r="CE1373" s="147" t="n"/>
      <c r="CF1373" s="147" t="n"/>
      <c r="CG1373" s="148" t="n"/>
      <c r="CH1373" s="146" t="n"/>
      <c r="CI1373" s="147" t="n"/>
      <c r="CJ1373" s="147" t="n"/>
      <c r="CK1373" s="147" t="n"/>
      <c r="CL1373" s="147" t="n"/>
      <c r="CM1373" s="147" t="n"/>
      <c r="CN1373" s="147" t="n"/>
      <c r="CO1373" s="147" t="n"/>
      <c r="CP1373" s="147" t="n"/>
      <c r="CQ1373" s="147" t="n"/>
      <c r="CR1373" s="147" t="n"/>
      <c r="CS1373" s="147" t="n"/>
      <c r="CT1373" s="147" t="n"/>
      <c r="CU1373" s="147" t="n"/>
      <c r="CV1373" s="147" t="n"/>
      <c r="CW1373" s="147" t="n"/>
      <c r="CX1373" s="147" t="n"/>
      <c r="CY1373" s="147" t="n"/>
      <c r="CZ1373" s="147" t="n"/>
      <c r="DA1373" s="147" t="n"/>
      <c r="DB1373" s="147" t="n"/>
      <c r="DC1373" s="147" t="n"/>
      <c r="DD1373" s="147" t="n"/>
      <c r="DE1373" s="147" t="n"/>
      <c r="DF1373" s="147" t="n"/>
      <c r="DG1373" s="147" t="n"/>
      <c r="DH1373" s="147" t="n"/>
      <c r="DI1373" s="147" t="n"/>
      <c r="DJ1373" s="147" t="n"/>
      <c r="DK1373" s="147" t="n"/>
      <c r="DL1373" s="147" t="n"/>
      <c r="DM1373" s="147" t="n"/>
      <c r="DN1373" s="147" t="n"/>
      <c r="DO1373" s="147" t="n"/>
      <c r="DP1373" s="147" t="n"/>
      <c r="DQ1373" s="147" t="n"/>
      <c r="DR1373" s="147" t="n"/>
      <c r="DS1373" s="147" t="n"/>
      <c r="DT1373" s="147" t="n"/>
      <c r="DU1373" s="148" t="n"/>
      <c r="DV1373" s="2" t="n"/>
      <c r="DW1373" s="2" t="n"/>
      <c r="DX1373" s="2" t="n"/>
      <c r="DY1373" s="2" t="n"/>
      <c r="DZ1373" s="2" t="n"/>
      <c r="EA1373" s="2" t="n"/>
      <c r="EB1373" s="2" t="n"/>
      <c r="EC1373" s="2" t="n"/>
    </row>
    <row r="1374" ht="6.75" customHeight="1" s="118">
      <c r="A1374" s="2" t="n"/>
      <c r="B1374" s="2" t="n"/>
      <c r="C1374" s="2" t="n"/>
      <c r="D1374" s="2" t="n"/>
      <c r="E1374" s="2" t="n"/>
      <c r="F1374" s="2" t="n"/>
      <c r="G1374" s="2" t="n"/>
      <c r="H1374" s="2" t="n"/>
      <c r="I1374" s="2" t="n"/>
      <c r="J1374" s="2" t="n"/>
      <c r="K1374" s="2" t="n"/>
      <c r="L1374" s="2" t="n"/>
      <c r="M1374" s="2" t="n"/>
      <c r="N1374" s="2" t="n"/>
      <c r="O1374" s="2" t="n"/>
      <c r="P1374" s="2" t="n"/>
      <c r="Q1374" s="2" t="n"/>
      <c r="R1374" s="2" t="n"/>
      <c r="S1374" s="2" t="n"/>
      <c r="T1374" s="2" t="n"/>
      <c r="U1374" s="2" t="n"/>
      <c r="V1374" s="2" t="n"/>
      <c r="W1374" s="2" t="n"/>
      <c r="X1374" s="2" t="n"/>
      <c r="Y1374" s="2" t="n"/>
      <c r="AU1374" s="12" t="n"/>
      <c r="AV1374" s="7" t="n"/>
      <c r="AW1374" s="48" t="inlineStr">
        <is>
          <t>写真をはる位置</t>
        </is>
      </c>
      <c r="BI1374" s="8" t="n"/>
      <c r="BJ1374" s="7" t="n"/>
      <c r="BK1374" s="2" t="n"/>
      <c r="BL1374" s="2" t="n"/>
      <c r="BM1374" s="2" t="n"/>
      <c r="BN1374" s="2" t="n"/>
      <c r="BO1374" s="2" t="n"/>
      <c r="BP1374" s="143" t="n"/>
      <c r="BV1374" s="144" t="n"/>
      <c r="BW1374" s="149">
        <f>計算!$O$18</f>
        <v/>
      </c>
      <c r="CG1374" s="144" t="n"/>
      <c r="CH1374" s="150">
        <f>計算!$P$18</f>
        <v/>
      </c>
      <c r="DU1374" s="144" t="n"/>
      <c r="DV1374" s="2" t="n"/>
      <c r="DW1374" s="2" t="n"/>
      <c r="DX1374" s="2" t="n"/>
      <c r="DY1374" s="2" t="n"/>
      <c r="DZ1374" s="2" t="n"/>
      <c r="EA1374" s="2" t="n"/>
      <c r="EB1374" s="2" t="n"/>
      <c r="EC1374" s="2" t="n"/>
    </row>
    <row r="1375" ht="6.75" customHeight="1" s="118">
      <c r="A1375" s="2" t="n"/>
      <c r="B1375" s="2" t="n"/>
      <c r="C1375" s="2" t="n"/>
      <c r="D1375" s="2" t="n"/>
      <c r="E1375" s="2" t="n"/>
      <c r="F1375" s="2" t="n"/>
      <c r="G1375" s="2" t="n"/>
      <c r="H1375" s="2" t="n"/>
      <c r="I1375" s="2" t="n"/>
      <c r="J1375" s="2" t="n"/>
      <c r="K1375" s="2" t="n"/>
      <c r="L1375" s="2" t="n"/>
      <c r="M1375" s="2" t="n"/>
      <c r="N1375" s="2" t="n"/>
      <c r="O1375" s="2" t="n"/>
      <c r="P1375" s="2" t="n"/>
      <c r="Q1375" s="2" t="n"/>
      <c r="R1375" s="2" t="n"/>
      <c r="S1375" s="2" t="n"/>
      <c r="T1375" s="2" t="n"/>
      <c r="U1375" s="2" t="n"/>
      <c r="V1375" s="2" t="n"/>
      <c r="W1375" s="2" t="n"/>
      <c r="X1375" s="2" t="n"/>
      <c r="Y1375" s="2" t="n"/>
      <c r="Z1375" s="147" t="n"/>
      <c r="AA1375" s="147" t="n"/>
      <c r="AB1375" s="147" t="n"/>
      <c r="AC1375" s="147" t="n"/>
      <c r="AD1375" s="147" t="n"/>
      <c r="AE1375" s="147" t="n"/>
      <c r="AF1375" s="147" t="n"/>
      <c r="AG1375" s="147" t="n"/>
      <c r="AH1375" s="147" t="n"/>
      <c r="AI1375" s="147" t="n"/>
      <c r="AJ1375" s="147" t="n"/>
      <c r="AK1375" s="147" t="n"/>
      <c r="AL1375" s="147" t="n"/>
      <c r="AM1375" s="147" t="n"/>
      <c r="AN1375" s="147" t="n"/>
      <c r="AO1375" s="147" t="n"/>
      <c r="AP1375" s="147" t="n"/>
      <c r="AQ1375" s="147" t="n"/>
      <c r="AR1375" s="147" t="n"/>
      <c r="AS1375" s="147" t="n"/>
      <c r="AT1375" s="147" t="n"/>
      <c r="AU1375" s="12" t="n"/>
      <c r="AV1375" s="7" t="n"/>
      <c r="BI1375" s="8" t="n"/>
      <c r="BJ1375" s="7" t="n"/>
      <c r="BK1375" s="2" t="n"/>
      <c r="BL1375" s="2" t="n"/>
      <c r="BM1375" s="2" t="n"/>
      <c r="BN1375" s="2" t="n"/>
      <c r="BO1375" s="2" t="n"/>
      <c r="BP1375" s="143" t="n"/>
      <c r="BV1375" s="144" t="n"/>
      <c r="BW1375" s="143" t="n"/>
      <c r="CG1375" s="144" t="n"/>
      <c r="DU1375" s="144" t="n"/>
      <c r="DV1375" s="2" t="n"/>
      <c r="DW1375" s="2" t="n"/>
      <c r="DX1375" s="2" t="n"/>
      <c r="DY1375" s="2" t="n"/>
      <c r="DZ1375" s="2" t="n"/>
      <c r="EA1375" s="2" t="n"/>
      <c r="EB1375" s="2" t="n"/>
      <c r="EC1375" s="2" t="n"/>
    </row>
    <row r="1376" ht="6.75" customHeight="1" s="118">
      <c r="A1376" s="2" t="n"/>
      <c r="B1376" s="2" t="n"/>
      <c r="C1376" s="2" t="n"/>
      <c r="D1376" s="2" t="n"/>
      <c r="E1376" s="142" t="inlineStr">
        <is>
          <t>ふ り が な</t>
        </is>
      </c>
      <c r="F1376" s="140" t="n"/>
      <c r="G1376" s="140" t="n"/>
      <c r="H1376" s="140" t="n"/>
      <c r="I1376" s="140" t="n"/>
      <c r="J1376" s="140" t="n"/>
      <c r="K1376" s="141" t="n"/>
      <c r="L1376" s="151">
        <f>計算!$C$18</f>
        <v/>
      </c>
      <c r="M1376" s="140" t="n"/>
      <c r="N1376" s="140" t="n"/>
      <c r="O1376" s="140" t="n"/>
      <c r="P1376" s="140" t="n"/>
      <c r="Q1376" s="140" t="n"/>
      <c r="R1376" s="140" t="n"/>
      <c r="S1376" s="140" t="n"/>
      <c r="T1376" s="140" t="n"/>
      <c r="U1376" s="140" t="n"/>
      <c r="V1376" s="140" t="n"/>
      <c r="W1376" s="140" t="n"/>
      <c r="X1376" s="140" t="n"/>
      <c r="Y1376" s="140" t="n"/>
      <c r="Z1376" s="140" t="n"/>
      <c r="AA1376" s="140" t="n"/>
      <c r="AB1376" s="140" t="n"/>
      <c r="AC1376" s="140" t="n"/>
      <c r="AD1376" s="140" t="n"/>
      <c r="AE1376" s="140" t="n"/>
      <c r="AF1376" s="140" t="n"/>
      <c r="AG1376" s="140" t="n"/>
      <c r="AH1376" s="140" t="n"/>
      <c r="AI1376" s="140" t="n"/>
      <c r="AJ1376" s="140" t="n"/>
      <c r="AK1376" s="140" t="n"/>
      <c r="AL1376" s="140" t="n"/>
      <c r="AM1376" s="140" t="n"/>
      <c r="AN1376" s="140" t="n"/>
      <c r="AO1376" s="140" t="n"/>
      <c r="AP1376" s="140" t="n"/>
      <c r="AQ1376" s="140" t="n"/>
      <c r="AR1376" s="140" t="n"/>
      <c r="AS1376" s="140" t="n"/>
      <c r="AT1376" s="141" t="n"/>
      <c r="AU1376" s="8" t="n"/>
      <c r="AV1376" s="7" t="n"/>
      <c r="AW1376" s="2" t="n"/>
      <c r="AX1376" s="2" t="n"/>
      <c r="AY1376" s="2" t="n"/>
      <c r="AZ1376" s="2" t="n"/>
      <c r="BA1376" s="2" t="n"/>
      <c r="BB1376" s="2" t="n"/>
      <c r="BC1376" s="2" t="n"/>
      <c r="BD1376" s="2" t="n"/>
      <c r="BE1376" s="2" t="n"/>
      <c r="BF1376" s="2" t="n"/>
      <c r="BG1376" s="2" t="n"/>
      <c r="BH1376" s="2" t="n"/>
      <c r="BI1376" s="8" t="n"/>
      <c r="BJ1376" s="7" t="n"/>
      <c r="BK1376" s="2" t="n"/>
      <c r="BL1376" s="2" t="n"/>
      <c r="BM1376" s="2" t="n"/>
      <c r="BN1376" s="2" t="n"/>
      <c r="BO1376" s="2" t="n"/>
      <c r="BP1376" s="143" t="n"/>
      <c r="BV1376" s="144" t="n"/>
      <c r="BW1376" s="143" t="n"/>
      <c r="CG1376" s="144" t="n"/>
      <c r="DU1376" s="144" t="n"/>
      <c r="DV1376" s="2" t="n"/>
      <c r="DW1376" s="2" t="n"/>
      <c r="DX1376" s="2" t="n"/>
      <c r="DY1376" s="2" t="n"/>
      <c r="DZ1376" s="2" t="n"/>
      <c r="EA1376" s="2" t="n"/>
      <c r="EB1376" s="2" t="n"/>
      <c r="EC1376" s="2" t="n"/>
    </row>
    <row r="1377" ht="6.75" customHeight="1" s="118">
      <c r="A1377" s="2" t="n"/>
      <c r="B1377" s="2" t="n"/>
      <c r="C1377" s="2" t="n"/>
      <c r="D1377" s="2" t="n"/>
      <c r="E1377" s="143" t="n"/>
      <c r="K1377" s="144" t="n"/>
      <c r="AT1377" s="144" t="n"/>
      <c r="AU1377" s="8" t="n"/>
      <c r="AV1377" s="7" t="n"/>
      <c r="AW1377" s="2" t="n"/>
      <c r="AX1377" s="2" t="n"/>
      <c r="AY1377" s="2" t="n"/>
      <c r="AZ1377" s="2" t="n"/>
      <c r="BA1377" s="2" t="n"/>
      <c r="BB1377" s="2" t="n"/>
      <c r="BC1377" s="2" t="n"/>
      <c r="BD1377" s="2" t="n"/>
      <c r="BE1377" s="2" t="n"/>
      <c r="BF1377" s="2" t="n"/>
      <c r="BG1377" s="2" t="n"/>
      <c r="BH1377" s="2" t="n"/>
      <c r="BI1377" s="8" t="n"/>
      <c r="BJ1377" s="7" t="n"/>
      <c r="BK1377" s="2" t="n"/>
      <c r="BL1377" s="2" t="n"/>
      <c r="BM1377" s="2" t="n"/>
      <c r="BN1377" s="2" t="n"/>
      <c r="BO1377" s="2" t="n"/>
      <c r="BP1377" s="143" t="n"/>
      <c r="BV1377" s="144" t="n"/>
      <c r="BW1377" s="143" t="n"/>
      <c r="CG1377" s="144" t="n"/>
      <c r="DU1377" s="144" t="n"/>
      <c r="DV1377" s="2" t="n"/>
      <c r="DW1377" s="2" t="n"/>
      <c r="DX1377" s="2" t="n"/>
      <c r="DY1377" s="2" t="n"/>
      <c r="DZ1377" s="2" t="n"/>
      <c r="EA1377" s="2" t="n"/>
      <c r="EB1377" s="2" t="n"/>
      <c r="EC1377" s="2" t="n"/>
    </row>
    <row r="1378" ht="6.75" customHeight="1" s="118">
      <c r="A1378" s="2" t="n"/>
      <c r="B1378" s="2" t="n"/>
      <c r="C1378" s="2" t="n"/>
      <c r="D1378" s="2" t="n"/>
      <c r="E1378" s="143" t="n"/>
      <c r="K1378" s="144" t="n"/>
      <c r="AT1378" s="144" t="n"/>
      <c r="AU1378" s="8" t="n"/>
      <c r="AV1378" s="7" t="n"/>
      <c r="AW1378" s="2" t="n"/>
      <c r="AX1378" s="2" t="n"/>
      <c r="AY1378" s="2" t="n"/>
      <c r="AZ1378" s="2" t="n"/>
      <c r="BA1378" s="2" t="n"/>
      <c r="BB1378" s="2" t="n"/>
      <c r="BC1378" s="2" t="n"/>
      <c r="BD1378" s="2" t="n"/>
      <c r="BE1378" s="2" t="n"/>
      <c r="BF1378" s="2" t="n"/>
      <c r="BG1378" s="2" t="n"/>
      <c r="BH1378" s="2" t="n"/>
      <c r="BI1378" s="8" t="n"/>
      <c r="BJ1378" s="7" t="n"/>
      <c r="BK1378" s="2" t="n"/>
      <c r="BL1378" s="2" t="n"/>
      <c r="BM1378" s="2" t="n"/>
      <c r="BN1378" s="2" t="n"/>
      <c r="BO1378" s="2" t="n"/>
      <c r="BP1378" s="143" t="n"/>
      <c r="BV1378" s="144" t="n"/>
      <c r="BW1378" s="149">
        <f>計算!$Q$18</f>
        <v/>
      </c>
      <c r="CG1378" s="144" t="n"/>
      <c r="CH1378" s="150">
        <f>計算!$R$18</f>
        <v/>
      </c>
      <c r="DU1378" s="144" t="n"/>
      <c r="DV1378" s="2" t="n"/>
      <c r="DW1378" s="2" t="n"/>
      <c r="DX1378" s="2" t="n"/>
      <c r="DY1378" s="2" t="n"/>
      <c r="DZ1378" s="2" t="n"/>
      <c r="EA1378" s="2" t="n"/>
      <c r="EB1378" s="2" t="n"/>
      <c r="EC1378" s="2" t="n"/>
    </row>
    <row r="1379" ht="6.75" customHeight="1" s="118">
      <c r="A1379" s="2" t="n"/>
      <c r="B1379" s="2" t="n"/>
      <c r="C1379" s="2" t="n"/>
      <c r="D1379" s="2" t="n"/>
      <c r="E1379" s="146" t="n"/>
      <c r="F1379" s="147" t="n"/>
      <c r="G1379" s="147" t="n"/>
      <c r="H1379" s="147" t="n"/>
      <c r="I1379" s="147" t="n"/>
      <c r="J1379" s="147" t="n"/>
      <c r="K1379" s="148" t="n"/>
      <c r="L1379" s="147" t="n"/>
      <c r="M1379" s="147" t="n"/>
      <c r="N1379" s="147" t="n"/>
      <c r="O1379" s="147" t="n"/>
      <c r="P1379" s="147" t="n"/>
      <c r="Q1379" s="147" t="n"/>
      <c r="R1379" s="147" t="n"/>
      <c r="S1379" s="147" t="n"/>
      <c r="T1379" s="147" t="n"/>
      <c r="U1379" s="147" t="n"/>
      <c r="V1379" s="147" t="n"/>
      <c r="W1379" s="147" t="n"/>
      <c r="X1379" s="147" t="n"/>
      <c r="Y1379" s="147" t="n"/>
      <c r="Z1379" s="147" t="n"/>
      <c r="AA1379" s="147" t="n"/>
      <c r="AB1379" s="147" t="n"/>
      <c r="AC1379" s="147" t="n"/>
      <c r="AD1379" s="147" t="n"/>
      <c r="AE1379" s="147" t="n"/>
      <c r="AF1379" s="147" t="n"/>
      <c r="AG1379" s="147" t="n"/>
      <c r="AH1379" s="147" t="n"/>
      <c r="AI1379" s="147" t="n"/>
      <c r="AJ1379" s="147" t="n"/>
      <c r="AK1379" s="147" t="n"/>
      <c r="AL1379" s="147" t="n"/>
      <c r="AM1379" s="147" t="n"/>
      <c r="AN1379" s="147" t="n"/>
      <c r="AO1379" s="147" t="n"/>
      <c r="AP1379" s="147" t="n"/>
      <c r="AQ1379" s="147" t="n"/>
      <c r="AR1379" s="147" t="n"/>
      <c r="AS1379" s="147" t="n"/>
      <c r="AT1379" s="148" t="n"/>
      <c r="AU1379" s="8" t="n"/>
      <c r="AV1379" s="7" t="n"/>
      <c r="AW1379" s="2" t="n"/>
      <c r="AX1379" s="2" t="n"/>
      <c r="AY1379" s="2" t="n"/>
      <c r="AZ1379" s="2" t="n"/>
      <c r="BA1379" s="2" t="n"/>
      <c r="BB1379" s="2" t="n"/>
      <c r="BC1379" s="2" t="n"/>
      <c r="BD1379" s="2" t="n"/>
      <c r="BE1379" s="2" t="n"/>
      <c r="BF1379" s="2" t="n"/>
      <c r="BG1379" s="2" t="n"/>
      <c r="BH1379" s="2" t="n"/>
      <c r="BI1379" s="8" t="n"/>
      <c r="BJ1379" s="7" t="n"/>
      <c r="BK1379" s="2" t="n"/>
      <c r="BL1379" s="2" t="n"/>
      <c r="BM1379" s="2" t="n"/>
      <c r="BN1379" s="2" t="n"/>
      <c r="BO1379" s="2" t="n"/>
      <c r="BP1379" s="143" t="n"/>
      <c r="BV1379" s="144" t="n"/>
      <c r="BW1379" s="143" t="n"/>
      <c r="CG1379" s="144" t="n"/>
      <c r="DU1379" s="144" t="n"/>
      <c r="DV1379" s="2" t="n"/>
      <c r="DW1379" s="2" t="n"/>
      <c r="DX1379" s="2" t="n"/>
      <c r="DY1379" s="2" t="n"/>
      <c r="DZ1379" s="2" t="n"/>
      <c r="EA1379" s="2" t="n"/>
      <c r="EB1379" s="2" t="n"/>
      <c r="EC1379" s="2" t="n"/>
    </row>
    <row r="1380" ht="6.75" customHeight="1" s="118">
      <c r="A1380" s="2" t="n"/>
      <c r="B1380" s="2" t="n"/>
      <c r="C1380" s="2" t="n"/>
      <c r="D1380" s="2" t="n"/>
      <c r="E1380" s="152" t="inlineStr">
        <is>
          <t>名　前</t>
        </is>
      </c>
      <c r="F1380" s="140" t="n"/>
      <c r="G1380" s="140" t="n"/>
      <c r="H1380" s="140" t="n"/>
      <c r="I1380" s="140" t="n"/>
      <c r="J1380" s="140" t="n"/>
      <c r="K1380" s="141" t="n"/>
      <c r="L1380" s="153">
        <f>計算!$B$18</f>
        <v/>
      </c>
      <c r="M1380" s="140" t="n"/>
      <c r="N1380" s="140" t="n"/>
      <c r="O1380" s="140" t="n"/>
      <c r="P1380" s="140" t="n"/>
      <c r="Q1380" s="140" t="n"/>
      <c r="R1380" s="140" t="n"/>
      <c r="S1380" s="140" t="n"/>
      <c r="T1380" s="140" t="n"/>
      <c r="U1380" s="140" t="n"/>
      <c r="V1380" s="140" t="n"/>
      <c r="W1380" s="140" t="n"/>
      <c r="X1380" s="140" t="n"/>
      <c r="Y1380" s="140" t="n"/>
      <c r="Z1380" s="140" t="n"/>
      <c r="AA1380" s="140" t="n"/>
      <c r="AB1380" s="140" t="n"/>
      <c r="AC1380" s="140" t="n"/>
      <c r="AD1380" s="140" t="n"/>
      <c r="AE1380" s="140" t="n"/>
      <c r="AF1380" s="140" t="n"/>
      <c r="AG1380" s="140" t="n"/>
      <c r="AH1380" s="140" t="n"/>
      <c r="AI1380" s="140" t="n"/>
      <c r="AJ1380" s="140" t="n"/>
      <c r="AK1380" s="140" t="n"/>
      <c r="AL1380" s="140" t="n"/>
      <c r="AM1380" s="140" t="n"/>
      <c r="AN1380" s="140" t="n"/>
      <c r="AO1380" s="140" t="n"/>
      <c r="AP1380" s="140" t="n"/>
      <c r="AQ1380" s="140" t="n"/>
      <c r="AR1380" s="140" t="n"/>
      <c r="AS1380" s="140" t="n"/>
      <c r="AT1380" s="141" t="n"/>
      <c r="AU1380" s="8" t="n"/>
      <c r="AV1380" s="7" t="n"/>
      <c r="AW1380" s="2" t="n"/>
      <c r="AX1380" s="2" t="n"/>
      <c r="AY1380" s="2" t="n"/>
      <c r="AZ1380" s="2" t="n"/>
      <c r="BA1380" s="2" t="n"/>
      <c r="BB1380" s="2" t="n"/>
      <c r="BC1380" s="2" t="n"/>
      <c r="BD1380" s="2" t="n"/>
      <c r="BE1380" s="2" t="n"/>
      <c r="BF1380" s="2" t="n"/>
      <c r="BG1380" s="2" t="n"/>
      <c r="BH1380" s="2" t="n"/>
      <c r="BI1380" s="8" t="n"/>
      <c r="BJ1380" s="7" t="n"/>
      <c r="BK1380" s="2" t="n"/>
      <c r="BL1380" s="2" t="n"/>
      <c r="BM1380" s="2" t="n"/>
      <c r="BN1380" s="2" t="n"/>
      <c r="BO1380" s="2" t="n"/>
      <c r="BP1380" s="143" t="n"/>
      <c r="BV1380" s="144" t="n"/>
      <c r="BW1380" s="143" t="n"/>
      <c r="CG1380" s="144" t="n"/>
      <c r="DU1380" s="144" t="n"/>
      <c r="DV1380" s="2" t="n"/>
      <c r="DW1380" s="2" t="n"/>
      <c r="DX1380" s="2" t="n"/>
      <c r="DY1380" s="2" t="n"/>
      <c r="DZ1380" s="2" t="n"/>
      <c r="EA1380" s="2" t="n"/>
      <c r="EB1380" s="2" t="n"/>
      <c r="EC1380" s="2" t="n"/>
    </row>
    <row r="1381" ht="6.75" customHeight="1" s="118">
      <c r="A1381" s="2" t="n"/>
      <c r="B1381" s="2" t="n"/>
      <c r="C1381" s="2" t="n"/>
      <c r="D1381" s="2" t="n"/>
      <c r="E1381" s="143" t="n"/>
      <c r="K1381" s="144" t="n"/>
      <c r="L1381" s="143" t="n"/>
      <c r="AT1381" s="144" t="n"/>
      <c r="AU1381" s="8" t="n"/>
      <c r="AV1381" s="7" t="n"/>
      <c r="AW1381" s="2" t="n"/>
      <c r="AX1381" s="52" t="inlineStr">
        <is>
          <t>（30×40mm）</t>
        </is>
      </c>
      <c r="BH1381" s="2" t="n"/>
      <c r="BI1381" s="8" t="n"/>
      <c r="BJ1381" s="7" t="n"/>
      <c r="BK1381" s="2" t="n"/>
      <c r="BL1381" s="2" t="n"/>
      <c r="BM1381" s="2" t="n"/>
      <c r="BN1381" s="2" t="n"/>
      <c r="BO1381" s="2" t="n"/>
      <c r="BP1381" s="143" t="n"/>
      <c r="BV1381" s="144" t="n"/>
      <c r="BW1381" s="143" t="n"/>
      <c r="CG1381" s="144" t="n"/>
      <c r="DU1381" s="144" t="n"/>
      <c r="DV1381" s="2" t="n"/>
      <c r="DW1381" s="2" t="n"/>
      <c r="DX1381" s="2" t="n"/>
      <c r="DY1381" s="2" t="n"/>
      <c r="DZ1381" s="2" t="n"/>
      <c r="EA1381" s="2" t="n"/>
      <c r="EB1381" s="2" t="n"/>
      <c r="EC1381" s="2" t="n"/>
    </row>
    <row r="1382" ht="6.75" customHeight="1" s="118">
      <c r="A1382" s="2" t="n"/>
      <c r="B1382" s="2" t="n"/>
      <c r="C1382" s="2" t="n"/>
      <c r="D1382" s="2" t="n"/>
      <c r="E1382" s="143" t="n"/>
      <c r="K1382" s="144" t="n"/>
      <c r="L1382" s="143" t="n"/>
      <c r="AT1382" s="144" t="n"/>
      <c r="AU1382" s="8" t="n"/>
      <c r="AV1382" s="7" t="n"/>
      <c r="AW1382" s="2" t="n"/>
      <c r="BH1382" s="2" t="n"/>
      <c r="BI1382" s="8" t="n"/>
      <c r="BJ1382" s="7" t="n"/>
      <c r="BK1382" s="2" t="n"/>
      <c r="BL1382" s="2" t="n"/>
      <c r="BM1382" s="2" t="n"/>
      <c r="BN1382" s="2" t="n"/>
      <c r="BO1382" s="2" t="n"/>
      <c r="BP1382" s="143" t="n"/>
      <c r="BV1382" s="144" t="n"/>
      <c r="BW1382" s="149">
        <f>計算!$S$18</f>
        <v/>
      </c>
      <c r="CG1382" s="144" t="n"/>
      <c r="CH1382" s="150">
        <f>計算!$T$18</f>
        <v/>
      </c>
      <c r="DU1382" s="144" t="n"/>
      <c r="DV1382" s="2" t="n"/>
      <c r="DW1382" s="2" t="n"/>
      <c r="DX1382" s="2" t="n"/>
      <c r="DY1382" s="2" t="n"/>
      <c r="DZ1382" s="2" t="n"/>
      <c r="EA1382" s="2" t="n"/>
      <c r="EB1382" s="2" t="n"/>
      <c r="EC1382" s="2" t="n"/>
    </row>
    <row r="1383" ht="6.75" customHeight="1" s="118">
      <c r="A1383" s="2" t="n"/>
      <c r="B1383" s="2" t="n"/>
      <c r="C1383" s="2" t="n"/>
      <c r="D1383" s="2" t="n"/>
      <c r="E1383" s="143" t="n"/>
      <c r="K1383" s="144" t="n"/>
      <c r="L1383" s="143" t="n"/>
      <c r="AT1383" s="144" t="n"/>
      <c r="AU1383" s="8" t="n"/>
      <c r="AV1383" s="7" t="n"/>
      <c r="AW1383" s="2" t="n"/>
      <c r="AX1383" s="2" t="n"/>
      <c r="AY1383" s="2" t="n"/>
      <c r="AZ1383" s="2" t="n"/>
      <c r="BA1383" s="2" t="n"/>
      <c r="BB1383" s="2" t="n"/>
      <c r="BC1383" s="2" t="n"/>
      <c r="BD1383" s="2" t="n"/>
      <c r="BE1383" s="2" t="n"/>
      <c r="BF1383" s="2" t="n"/>
      <c r="BG1383" s="2" t="n"/>
      <c r="BH1383" s="2" t="n"/>
      <c r="BI1383" s="8" t="n"/>
      <c r="BJ1383" s="7" t="n"/>
      <c r="BK1383" s="2" t="n"/>
      <c r="BL1383" s="2" t="n"/>
      <c r="BM1383" s="2" t="n"/>
      <c r="BN1383" s="2" t="n"/>
      <c r="BO1383" s="2" t="n"/>
      <c r="BP1383" s="143" t="n"/>
      <c r="BV1383" s="144" t="n"/>
      <c r="BW1383" s="143" t="n"/>
      <c r="CG1383" s="144" t="n"/>
      <c r="DU1383" s="144" t="n"/>
      <c r="DV1383" s="2" t="n"/>
      <c r="DW1383" s="2" t="n"/>
      <c r="DX1383" s="2" t="n"/>
      <c r="DY1383" s="2" t="n"/>
      <c r="DZ1383" s="2" t="n"/>
      <c r="EA1383" s="2" t="n"/>
      <c r="EB1383" s="2" t="n"/>
      <c r="EC1383" s="2" t="n"/>
    </row>
    <row r="1384" ht="6.75" customHeight="1" s="118">
      <c r="A1384" s="2" t="n"/>
      <c r="B1384" s="2" t="n"/>
      <c r="C1384" s="2" t="n"/>
      <c r="D1384" s="2" t="n"/>
      <c r="E1384" s="143" t="n"/>
      <c r="K1384" s="144" t="n"/>
      <c r="L1384" s="143" t="n"/>
      <c r="AT1384" s="144" t="n"/>
      <c r="AU1384" s="8" t="n"/>
      <c r="AV1384" s="7" t="n"/>
      <c r="AW1384" s="2" t="n"/>
      <c r="AX1384" s="2" t="n"/>
      <c r="AY1384" s="2" t="n"/>
      <c r="AZ1384" s="2" t="n"/>
      <c r="BA1384" s="2" t="n"/>
      <c r="BB1384" s="2" t="n"/>
      <c r="BC1384" s="2" t="n"/>
      <c r="BD1384" s="2" t="n"/>
      <c r="BE1384" s="2" t="n"/>
      <c r="BF1384" s="2" t="n"/>
      <c r="BG1384" s="2" t="n"/>
      <c r="BH1384" s="2" t="n"/>
      <c r="BI1384" s="8" t="n"/>
      <c r="BJ1384" s="7" t="n"/>
      <c r="BK1384" s="2" t="n"/>
      <c r="BL1384" s="2" t="n"/>
      <c r="BM1384" s="2" t="n"/>
      <c r="BN1384" s="2" t="n"/>
      <c r="BO1384" s="2" t="n"/>
      <c r="BP1384" s="143" t="n"/>
      <c r="BV1384" s="144" t="n"/>
      <c r="BW1384" s="143" t="n"/>
      <c r="CG1384" s="144" t="n"/>
      <c r="DU1384" s="144" t="n"/>
      <c r="DV1384" s="2" t="n"/>
      <c r="DW1384" s="2" t="n"/>
      <c r="DX1384" s="2" t="n"/>
      <c r="DY1384" s="2" t="n"/>
      <c r="DZ1384" s="2" t="n"/>
      <c r="EA1384" s="2" t="n"/>
      <c r="EB1384" s="2" t="n"/>
      <c r="EC1384" s="2" t="n"/>
    </row>
    <row r="1385" ht="4.5" customHeight="1" s="118">
      <c r="A1385" s="2" t="n"/>
      <c r="B1385" s="2" t="n"/>
      <c r="C1385" s="2" t="n"/>
      <c r="D1385" s="2" t="n"/>
      <c r="E1385" s="146" t="n"/>
      <c r="F1385" s="147" t="n"/>
      <c r="G1385" s="147" t="n"/>
      <c r="H1385" s="147" t="n"/>
      <c r="I1385" s="147" t="n"/>
      <c r="J1385" s="147" t="n"/>
      <c r="K1385" s="148" t="n"/>
      <c r="L1385" s="146" t="n"/>
      <c r="M1385" s="147" t="n"/>
      <c r="N1385" s="147" t="n"/>
      <c r="O1385" s="147" t="n"/>
      <c r="P1385" s="147" t="n"/>
      <c r="Q1385" s="147" t="n"/>
      <c r="R1385" s="147" t="n"/>
      <c r="S1385" s="147" t="n"/>
      <c r="T1385" s="147" t="n"/>
      <c r="U1385" s="147" t="n"/>
      <c r="V1385" s="147" t="n"/>
      <c r="W1385" s="147" t="n"/>
      <c r="X1385" s="147" t="n"/>
      <c r="Y1385" s="147" t="n"/>
      <c r="Z1385" s="147" t="n"/>
      <c r="AA1385" s="147" t="n"/>
      <c r="AB1385" s="147" t="n"/>
      <c r="AC1385" s="147" t="n"/>
      <c r="AD1385" s="147" t="n"/>
      <c r="AE1385" s="147" t="n"/>
      <c r="AF1385" s="147" t="n"/>
      <c r="AG1385" s="147" t="n"/>
      <c r="AH1385" s="147" t="n"/>
      <c r="AI1385" s="147" t="n"/>
      <c r="AJ1385" s="147" t="n"/>
      <c r="AK1385" s="147" t="n"/>
      <c r="AL1385" s="147" t="n"/>
      <c r="AM1385" s="147" t="n"/>
      <c r="AN1385" s="147" t="n"/>
      <c r="AO1385" s="147" t="n"/>
      <c r="AP1385" s="147" t="n"/>
      <c r="AQ1385" s="147" t="n"/>
      <c r="AR1385" s="147" t="n"/>
      <c r="AS1385" s="147" t="n"/>
      <c r="AT1385" s="148" t="n"/>
      <c r="AU1385" s="8" t="n"/>
      <c r="AV1385" s="7" t="n"/>
      <c r="AW1385" s="2" t="n"/>
      <c r="AX1385" s="2" t="n"/>
      <c r="AY1385" s="2" t="n"/>
      <c r="AZ1385" s="2" t="n"/>
      <c r="BA1385" s="2" t="n"/>
      <c r="BB1385" s="2" t="n"/>
      <c r="BC1385" s="2" t="n"/>
      <c r="BD1385" s="2" t="n"/>
      <c r="BE1385" s="2" t="n"/>
      <c r="BF1385" s="2" t="n"/>
      <c r="BG1385" s="2" t="n"/>
      <c r="BH1385" s="2" t="n"/>
      <c r="BI1385" s="8" t="n"/>
      <c r="BJ1385" s="7" t="n"/>
      <c r="BK1385" s="2" t="n"/>
      <c r="BL1385" s="2" t="n"/>
      <c r="BM1385" s="2" t="n"/>
      <c r="BN1385" s="2" t="n"/>
      <c r="BO1385" s="2" t="n"/>
      <c r="BP1385" s="143" t="n"/>
      <c r="BV1385" s="144" t="n"/>
      <c r="BW1385" s="143" t="n"/>
      <c r="CG1385" s="144" t="n"/>
      <c r="DU1385" s="144" t="n"/>
      <c r="DV1385" s="2" t="n"/>
      <c r="DW1385" s="2" t="n"/>
      <c r="DX1385" s="2" t="n"/>
      <c r="DY1385" s="2" t="n"/>
      <c r="DZ1385" s="2" t="n"/>
      <c r="EA1385" s="2" t="n"/>
      <c r="EB1385" s="2" t="n"/>
      <c r="EC1385" s="2" t="n"/>
    </row>
    <row r="1386" ht="6.75" customHeight="1" s="118">
      <c r="A1386" s="2" t="n"/>
      <c r="B1386" s="2" t="n"/>
      <c r="C1386" s="2" t="n"/>
      <c r="D1386" s="2" t="n"/>
      <c r="E1386" s="152" t="inlineStr">
        <is>
          <t>生年月日</t>
        </is>
      </c>
      <c r="F1386" s="140" t="n"/>
      <c r="G1386" s="140" t="n"/>
      <c r="H1386" s="140" t="n"/>
      <c r="I1386" s="140" t="n"/>
      <c r="J1386" s="140" t="n"/>
      <c r="K1386" s="141" t="n"/>
      <c r="L1386" s="154" t="inlineStr">
        <is>
          <t>昭和 ・ 平成</t>
        </is>
      </c>
      <c r="M1386" s="140" t="n"/>
      <c r="N1386" s="140" t="n"/>
      <c r="O1386" s="140" t="n"/>
      <c r="P1386" s="140" t="n"/>
      <c r="Q1386" s="140" t="n"/>
      <c r="R1386" s="140" t="n"/>
      <c r="S1386" s="140" t="n"/>
      <c r="T1386" s="140" t="n"/>
      <c r="U1386" s="140" t="n"/>
      <c r="V1386" s="155">
        <f>計算!$D$18</f>
        <v/>
      </c>
      <c r="W1386" s="140" t="n"/>
      <c r="X1386" s="156" t="inlineStr">
        <is>
          <t>年</t>
        </is>
      </c>
      <c r="Y1386" s="140" t="n"/>
      <c r="Z1386" s="155">
        <f>計算!$E$18</f>
        <v/>
      </c>
      <c r="AA1386" s="140" t="n"/>
      <c r="AB1386" s="140" t="n"/>
      <c r="AC1386" s="156" t="inlineStr">
        <is>
          <t>月</t>
        </is>
      </c>
      <c r="AD1386" s="140" t="n"/>
      <c r="AE1386" s="155">
        <f>計算!$F$18</f>
        <v/>
      </c>
      <c r="AF1386" s="140" t="n"/>
      <c r="AG1386" s="140" t="n"/>
      <c r="AH1386" s="156" t="inlineStr">
        <is>
          <t>日　生 （満</t>
        </is>
      </c>
      <c r="AI1386" s="140" t="n"/>
      <c r="AJ1386" s="140" t="n"/>
      <c r="AK1386" s="140" t="n"/>
      <c r="AL1386" s="140" t="n"/>
      <c r="AM1386" s="140" t="n"/>
      <c r="AN1386" s="140" t="n"/>
      <c r="AO1386" s="140" t="n"/>
      <c r="AP1386" s="157">
        <f>計算!$G$18</f>
        <v/>
      </c>
      <c r="AQ1386" s="140" t="n"/>
      <c r="AR1386" s="158" t="inlineStr">
        <is>
          <t>歳）</t>
        </is>
      </c>
      <c r="AS1386" s="140" t="n"/>
      <c r="AT1386" s="141" t="n"/>
      <c r="AU1386" s="8" t="n"/>
      <c r="AV1386" s="7" t="n"/>
      <c r="AW1386" s="2" t="n"/>
      <c r="AX1386" s="2" t="n"/>
      <c r="AY1386" s="2" t="n"/>
      <c r="AZ1386" s="2" t="n"/>
      <c r="BA1386" s="2" t="n"/>
      <c r="BB1386" s="2" t="n"/>
      <c r="BC1386" s="2" t="n"/>
      <c r="BD1386" s="2" t="n"/>
      <c r="BE1386" s="2" t="n"/>
      <c r="BF1386" s="2" t="n"/>
      <c r="BG1386" s="2" t="n"/>
      <c r="BH1386" s="2" t="n"/>
      <c r="BI1386" s="8" t="n"/>
      <c r="BJ1386" s="7" t="n"/>
      <c r="BK1386" s="2" t="n"/>
      <c r="BL1386" s="2" t="n"/>
      <c r="BM1386" s="2" t="n"/>
      <c r="BN1386" s="2" t="n"/>
      <c r="BO1386" s="2" t="n"/>
      <c r="BP1386" s="143" t="n"/>
      <c r="BV1386" s="144" t="n"/>
      <c r="BW1386" s="149">
        <f>計算!$U$18</f>
        <v/>
      </c>
      <c r="CG1386" s="144" t="n"/>
      <c r="CH1386" s="150">
        <f>計算!$V$18</f>
        <v/>
      </c>
      <c r="DU1386" s="144" t="n"/>
      <c r="DV1386" s="2" t="n"/>
      <c r="DW1386" s="2" t="n"/>
      <c r="DX1386" s="2" t="n"/>
      <c r="DY1386" s="2" t="n"/>
      <c r="DZ1386" s="2" t="n"/>
      <c r="EA1386" s="2" t="n"/>
      <c r="EB1386" s="2" t="n"/>
      <c r="EC1386" s="2" t="n"/>
    </row>
    <row r="1387" ht="6.75" customHeight="1" s="118">
      <c r="A1387" s="2" t="n"/>
      <c r="B1387" s="2" t="n"/>
      <c r="C1387" s="2" t="n"/>
      <c r="D1387" s="2" t="n"/>
      <c r="E1387" s="143" t="n"/>
      <c r="K1387" s="144" t="n"/>
      <c r="L1387" s="143" t="n"/>
      <c r="AT1387" s="144" t="n"/>
      <c r="AU1387" s="8" t="n"/>
      <c r="AV1387" s="7" t="n"/>
      <c r="AW1387" s="2" t="n"/>
      <c r="AX1387" s="2" t="n"/>
      <c r="AY1387" s="2" t="n"/>
      <c r="AZ1387" s="2" t="n"/>
      <c r="BA1387" s="2" t="n"/>
      <c r="BB1387" s="2" t="n"/>
      <c r="BC1387" s="2" t="n"/>
      <c r="BD1387" s="2" t="n"/>
      <c r="BE1387" s="2" t="n"/>
      <c r="BF1387" s="2" t="n"/>
      <c r="BG1387" s="2" t="n"/>
      <c r="BH1387" s="2" t="n"/>
      <c r="BI1387" s="8" t="n"/>
      <c r="BJ1387" s="7" t="n"/>
      <c r="BK1387" s="2" t="n"/>
      <c r="BL1387" s="2" t="n"/>
      <c r="BM1387" s="2" t="n"/>
      <c r="BN1387" s="2" t="n"/>
      <c r="BO1387" s="2" t="n"/>
      <c r="BP1387" s="143" t="n"/>
      <c r="BV1387" s="144" t="n"/>
      <c r="BW1387" s="143" t="n"/>
      <c r="CG1387" s="144" t="n"/>
      <c r="DU1387" s="144" t="n"/>
      <c r="DV1387" s="2" t="n"/>
      <c r="DW1387" s="2" t="n"/>
      <c r="DX1387" s="2" t="n"/>
      <c r="DY1387" s="2" t="n"/>
      <c r="DZ1387" s="2" t="n"/>
      <c r="EA1387" s="2" t="n"/>
      <c r="EB1387" s="2" t="n"/>
      <c r="EC1387" s="2" t="n"/>
    </row>
    <row r="1388" ht="6.75" customHeight="1" s="118">
      <c r="A1388" s="2" t="n"/>
      <c r="B1388" s="2" t="n"/>
      <c r="C1388" s="2" t="n"/>
      <c r="D1388" s="2" t="n"/>
      <c r="E1388" s="143" t="n"/>
      <c r="K1388" s="144" t="n"/>
      <c r="L1388" s="143" t="n"/>
      <c r="AT1388" s="144" t="n"/>
      <c r="AU1388" s="8" t="n"/>
      <c r="AV1388" s="16" t="n"/>
      <c r="AW1388" s="14" t="n"/>
      <c r="AX1388" s="14" t="n"/>
      <c r="AY1388" s="14" t="n"/>
      <c r="AZ1388" s="14" t="n"/>
      <c r="BA1388" s="14" t="n"/>
      <c r="BB1388" s="14" t="n"/>
      <c r="BC1388" s="14" t="n"/>
      <c r="BD1388" s="14" t="n"/>
      <c r="BE1388" s="14" t="n"/>
      <c r="BF1388" s="14" t="n"/>
      <c r="BG1388" s="14" t="n"/>
      <c r="BH1388" s="14" t="n"/>
      <c r="BI1388" s="15" t="n"/>
      <c r="BJ1388" s="7" t="n"/>
      <c r="BK1388" s="2" t="n"/>
      <c r="BL1388" s="2" t="n"/>
      <c r="BM1388" s="2" t="n"/>
      <c r="BN1388" s="2" t="n"/>
      <c r="BO1388" s="2" t="n"/>
      <c r="BP1388" s="143" t="n"/>
      <c r="BV1388" s="144" t="n"/>
      <c r="BW1388" s="143" t="n"/>
      <c r="CG1388" s="144" t="n"/>
      <c r="DU1388" s="144" t="n"/>
      <c r="DV1388" s="2" t="n"/>
      <c r="DW1388" s="2" t="n"/>
      <c r="DX1388" s="2" t="n"/>
      <c r="DY1388" s="2" t="n"/>
      <c r="DZ1388" s="2" t="n"/>
      <c r="EA1388" s="2" t="n"/>
      <c r="EB1388" s="2" t="n"/>
      <c r="EC1388" s="2" t="n"/>
    </row>
    <row r="1389" ht="3.75" customHeight="1" s="118">
      <c r="A1389" s="2" t="n"/>
      <c r="B1389" s="2" t="n"/>
      <c r="C1389" s="2" t="n"/>
      <c r="D1389" s="2" t="n"/>
      <c r="E1389" s="146" t="n"/>
      <c r="F1389" s="147" t="n"/>
      <c r="G1389" s="147" t="n"/>
      <c r="H1389" s="147" t="n"/>
      <c r="I1389" s="147" t="n"/>
      <c r="J1389" s="147" t="n"/>
      <c r="K1389" s="148" t="n"/>
      <c r="L1389" s="146" t="n"/>
      <c r="M1389" s="147" t="n"/>
      <c r="N1389" s="147" t="n"/>
      <c r="O1389" s="147" t="n"/>
      <c r="P1389" s="147" t="n"/>
      <c r="Q1389" s="147" t="n"/>
      <c r="R1389" s="147" t="n"/>
      <c r="S1389" s="147" t="n"/>
      <c r="T1389" s="147" t="n"/>
      <c r="U1389" s="147" t="n"/>
      <c r="X1389" s="147" t="n"/>
      <c r="Y1389" s="147" t="n"/>
      <c r="AC1389" s="147" t="n"/>
      <c r="AD1389" s="147" t="n"/>
      <c r="AH1389" s="147" t="n"/>
      <c r="AI1389" s="147" t="n"/>
      <c r="AJ1389" s="147" t="n"/>
      <c r="AK1389" s="147" t="n"/>
      <c r="AL1389" s="147" t="n"/>
      <c r="AM1389" s="147" t="n"/>
      <c r="AN1389" s="147" t="n"/>
      <c r="AO1389" s="147" t="n"/>
      <c r="AP1389" s="147" t="n"/>
      <c r="AQ1389" s="147" t="n"/>
      <c r="AR1389" s="147" t="n"/>
      <c r="AS1389" s="147" t="n"/>
      <c r="AT1389" s="148" t="n"/>
      <c r="AU1389" s="2" t="n"/>
      <c r="AV1389" s="21" t="n"/>
      <c r="AW1389" s="2" t="n"/>
      <c r="AX1389" s="2" t="n"/>
      <c r="AY1389" s="2" t="n"/>
      <c r="AZ1389" s="2" t="n"/>
      <c r="BA1389" s="2" t="n"/>
      <c r="BB1389" s="2" t="n"/>
      <c r="BC1389" s="2" t="n"/>
      <c r="BD1389" s="2" t="n"/>
      <c r="BE1389" s="2" t="n"/>
      <c r="BF1389" s="2" t="n"/>
      <c r="BG1389" s="2" t="n"/>
      <c r="BH1389" s="2" t="n"/>
      <c r="BI1389" s="2" t="n"/>
      <c r="BJ1389" s="2" t="n"/>
      <c r="BK1389" s="2" t="n"/>
      <c r="BL1389" s="2" t="n"/>
      <c r="BM1389" s="2" t="n"/>
      <c r="BN1389" s="2" t="n"/>
      <c r="BO1389" s="2" t="n"/>
      <c r="BP1389" s="143" t="n"/>
      <c r="BV1389" s="144" t="n"/>
      <c r="BW1389" s="143" t="n"/>
      <c r="CG1389" s="144" t="n"/>
      <c r="DU1389" s="144" t="n"/>
      <c r="DV1389" s="2" t="n"/>
      <c r="DW1389" s="2" t="n"/>
      <c r="DX1389" s="2" t="n"/>
      <c r="DY1389" s="2" t="n"/>
      <c r="DZ1389" s="2" t="n"/>
      <c r="EA1389" s="2" t="n"/>
      <c r="EB1389" s="2" t="n"/>
      <c r="EC1389" s="2" t="n"/>
    </row>
    <row r="1390" ht="6.75" customHeight="1" s="118">
      <c r="A1390" s="2" t="n"/>
      <c r="B1390" s="2" t="n"/>
      <c r="C1390" s="2" t="n"/>
      <c r="D1390" s="2" t="n"/>
      <c r="E1390" s="159" t="inlineStr">
        <is>
          <t>ふ り が な</t>
        </is>
      </c>
      <c r="F1390" s="140" t="n"/>
      <c r="G1390" s="140" t="n"/>
      <c r="H1390" s="140" t="n"/>
      <c r="I1390" s="140" t="n"/>
      <c r="J1390" s="140" t="n"/>
      <c r="K1390" s="141" t="n"/>
      <c r="L1390" s="160">
        <f>計算!$J$18</f>
        <v/>
      </c>
      <c r="M1390" s="140" t="n"/>
      <c r="N1390" s="140" t="n"/>
      <c r="O1390" s="140" t="n"/>
      <c r="P1390" s="140" t="n"/>
      <c r="Q1390" s="140" t="n"/>
      <c r="R1390" s="140" t="n"/>
      <c r="S1390" s="140" t="n"/>
      <c r="T1390" s="140" t="n"/>
      <c r="U1390" s="140" t="n"/>
      <c r="V1390" s="140" t="n"/>
      <c r="W1390" s="140" t="n"/>
      <c r="X1390" s="140" t="n"/>
      <c r="Y1390" s="140" t="n"/>
      <c r="Z1390" s="140" t="n"/>
      <c r="AA1390" s="140" t="n"/>
      <c r="AB1390" s="140" t="n"/>
      <c r="AC1390" s="140" t="n"/>
      <c r="AD1390" s="140" t="n"/>
      <c r="AE1390" s="140" t="n"/>
      <c r="AF1390" s="140" t="n"/>
      <c r="AG1390" s="140" t="n"/>
      <c r="AH1390" s="140" t="n"/>
      <c r="AI1390" s="140" t="n"/>
      <c r="AJ1390" s="140" t="n"/>
      <c r="AK1390" s="140" t="n"/>
      <c r="AL1390" s="140" t="n"/>
      <c r="AM1390" s="140" t="n"/>
      <c r="AN1390" s="140" t="n"/>
      <c r="AO1390" s="140" t="n"/>
      <c r="AP1390" s="140" t="n"/>
      <c r="AQ1390" s="140" t="n"/>
      <c r="AR1390" s="140" t="n"/>
      <c r="AS1390" s="140" t="n"/>
      <c r="AT1390" s="140" t="n"/>
      <c r="AU1390" s="140" t="n"/>
      <c r="AV1390" s="140" t="n"/>
      <c r="AW1390" s="140" t="n"/>
      <c r="AX1390" s="140" t="n"/>
      <c r="AY1390" s="140" t="n"/>
      <c r="AZ1390" s="140" t="n"/>
      <c r="BA1390" s="140" t="n"/>
      <c r="BB1390" s="140" t="n"/>
      <c r="BC1390" s="140" t="n"/>
      <c r="BD1390" s="140" t="n"/>
      <c r="BE1390" s="140" t="n"/>
      <c r="BF1390" s="140" t="n"/>
      <c r="BG1390" s="140" t="n"/>
      <c r="BH1390" s="140" t="n"/>
      <c r="BI1390" s="141" t="n"/>
      <c r="BJ1390" s="2" t="n"/>
      <c r="BK1390" s="2" t="n"/>
      <c r="BL1390" s="2" t="n"/>
      <c r="BM1390" s="2" t="n"/>
      <c r="BN1390" s="2" t="n"/>
      <c r="BO1390" s="2" t="n"/>
      <c r="BP1390" s="143" t="n"/>
      <c r="BV1390" s="144" t="n"/>
      <c r="BW1390" s="161">
        <f>計算!$W$18</f>
        <v/>
      </c>
      <c r="CG1390" s="144" t="n"/>
      <c r="CH1390" s="150">
        <f>計算!$X$18</f>
        <v/>
      </c>
      <c r="DU1390" s="144" t="n"/>
      <c r="DV1390" s="2" t="n"/>
      <c r="DW1390" s="2" t="n"/>
      <c r="DX1390" s="2" t="n"/>
      <c r="DY1390" s="2" t="n"/>
      <c r="DZ1390" s="2" t="n"/>
      <c r="EA1390" s="2" t="n"/>
      <c r="EB1390" s="2" t="n"/>
      <c r="EC1390" s="2" t="n"/>
    </row>
    <row r="1391" ht="6.75" customHeight="1" s="118">
      <c r="A1391" s="2" t="n"/>
      <c r="B1391" s="2" t="n"/>
      <c r="C1391" s="2" t="n"/>
      <c r="D1391" s="2" t="n"/>
      <c r="E1391" s="143" t="n"/>
      <c r="K1391" s="144" t="n"/>
      <c r="BI1391" s="144" t="n"/>
      <c r="BJ1391" s="2" t="n"/>
      <c r="BK1391" s="2" t="n"/>
      <c r="BL1391" s="2" t="n"/>
      <c r="BM1391" s="2" t="n"/>
      <c r="BN1391" s="2" t="n"/>
      <c r="BO1391" s="2" t="n"/>
      <c r="BP1391" s="143" t="n"/>
      <c r="BV1391" s="144" t="n"/>
      <c r="BW1391" s="143" t="n"/>
      <c r="CG1391" s="144" t="n"/>
      <c r="DU1391" s="144" t="n"/>
      <c r="DV1391" s="2" t="n"/>
      <c r="DW1391" s="2" t="n"/>
      <c r="DX1391" s="2" t="n"/>
      <c r="DY1391" s="2" t="n"/>
      <c r="DZ1391" s="2" t="n"/>
      <c r="EA1391" s="2" t="n"/>
      <c r="EB1391" s="2" t="n"/>
      <c r="EC1391" s="2" t="n"/>
    </row>
    <row r="1392" ht="6.75" customHeight="1" s="118">
      <c r="A1392" s="2" t="n"/>
      <c r="B1392" s="2" t="n"/>
      <c r="C1392" s="2" t="n"/>
      <c r="D1392" s="2" t="n"/>
      <c r="E1392" s="162" t="n"/>
      <c r="F1392" s="163" t="n"/>
      <c r="G1392" s="163" t="n"/>
      <c r="H1392" s="163" t="n"/>
      <c r="I1392" s="163" t="n"/>
      <c r="J1392" s="163" t="n"/>
      <c r="K1392" s="164" t="n"/>
      <c r="L1392" s="163" t="n"/>
      <c r="M1392" s="163" t="n"/>
      <c r="N1392" s="163" t="n"/>
      <c r="O1392" s="163" t="n"/>
      <c r="P1392" s="163" t="n"/>
      <c r="Q1392" s="163" t="n"/>
      <c r="R1392" s="163" t="n"/>
      <c r="S1392" s="163" t="n"/>
      <c r="T1392" s="163" t="n"/>
      <c r="U1392" s="163" t="n"/>
      <c r="V1392" s="163" t="n"/>
      <c r="W1392" s="163" t="n"/>
      <c r="X1392" s="163" t="n"/>
      <c r="Y1392" s="163" t="n"/>
      <c r="Z1392" s="163" t="n"/>
      <c r="AA1392" s="163" t="n"/>
      <c r="AB1392" s="163" t="n"/>
      <c r="AC1392" s="163" t="n"/>
      <c r="AD1392" s="163" t="n"/>
      <c r="AE1392" s="163" t="n"/>
      <c r="AF1392" s="163" t="n"/>
      <c r="AG1392" s="163" t="n"/>
      <c r="AH1392" s="163" t="n"/>
      <c r="AI1392" s="163" t="n"/>
      <c r="AJ1392" s="163" t="n"/>
      <c r="AK1392" s="163" t="n"/>
      <c r="AL1392" s="163" t="n"/>
      <c r="AM1392" s="163" t="n"/>
      <c r="AN1392" s="163" t="n"/>
      <c r="AO1392" s="163" t="n"/>
      <c r="AP1392" s="163" t="n"/>
      <c r="AQ1392" s="163" t="n"/>
      <c r="AR1392" s="163" t="n"/>
      <c r="AS1392" s="163" t="n"/>
      <c r="AT1392" s="163" t="n"/>
      <c r="AU1392" s="163" t="n"/>
      <c r="AV1392" s="163" t="n"/>
      <c r="AW1392" s="163" t="n"/>
      <c r="AX1392" s="163" t="n"/>
      <c r="AY1392" s="163" t="n"/>
      <c r="AZ1392" s="163" t="n"/>
      <c r="BA1392" s="163" t="n"/>
      <c r="BB1392" s="163" t="n"/>
      <c r="BC1392" s="163" t="n"/>
      <c r="BD1392" s="163" t="n"/>
      <c r="BE1392" s="163" t="n"/>
      <c r="BF1392" s="163" t="n"/>
      <c r="BG1392" s="163" t="n"/>
      <c r="BH1392" s="163" t="n"/>
      <c r="BI1392" s="164" t="n"/>
      <c r="BJ1392" s="2" t="n"/>
      <c r="BK1392" s="2" t="n"/>
      <c r="BL1392" s="2" t="n"/>
      <c r="BM1392" s="2" t="n"/>
      <c r="BN1392" s="2" t="n"/>
      <c r="BO1392" s="2" t="n"/>
      <c r="BP1392" s="143" t="n"/>
      <c r="BV1392" s="144" t="n"/>
      <c r="BW1392" s="143" t="n"/>
      <c r="CG1392" s="144" t="n"/>
      <c r="DU1392" s="144" t="n"/>
      <c r="DV1392" s="2" t="n"/>
      <c r="DW1392" s="2" t="n"/>
      <c r="DX1392" s="2" t="n"/>
      <c r="DY1392" s="2" t="n"/>
      <c r="DZ1392" s="2" t="n"/>
      <c r="EA1392" s="2" t="n"/>
      <c r="EB1392" s="2" t="n"/>
      <c r="EC1392" s="2" t="n"/>
    </row>
    <row r="1393" ht="6.75" customHeight="1" s="118">
      <c r="A1393" s="2" t="n"/>
      <c r="B1393" s="2" t="n"/>
      <c r="C1393" s="2" t="n"/>
      <c r="D1393" s="2" t="n"/>
      <c r="E1393" s="165" t="inlineStr">
        <is>
          <t>現住所</t>
        </is>
      </c>
      <c r="F1393" s="166" t="n"/>
      <c r="G1393" s="166" t="n"/>
      <c r="H1393" s="166" t="n"/>
      <c r="I1393" s="166" t="n"/>
      <c r="J1393" s="166" t="n"/>
      <c r="K1393" s="167" t="n"/>
      <c r="L1393" s="107" t="inlineStr">
        <is>
          <t>〒</t>
        </is>
      </c>
      <c r="M1393" s="166" t="n"/>
      <c r="N1393" s="166" t="n"/>
      <c r="O1393" s="166" t="n"/>
      <c r="P1393" s="168">
        <f>計算!$H$18</f>
        <v/>
      </c>
      <c r="Q1393" s="166" t="n"/>
      <c r="R1393" s="166" t="n"/>
      <c r="S1393" s="166" t="n"/>
      <c r="T1393" s="166" t="n"/>
      <c r="U1393" s="166" t="n"/>
      <c r="V1393" s="166" t="n"/>
      <c r="W1393" s="166" t="n"/>
      <c r="X1393" s="166" t="n"/>
      <c r="Y1393" s="166" t="n"/>
      <c r="Z1393" s="166" t="n"/>
      <c r="AA1393" s="166" t="n"/>
      <c r="AB1393" s="166" t="n"/>
      <c r="AC1393" s="166" t="n"/>
      <c r="AD1393" s="166" t="n"/>
      <c r="AE1393" s="166" t="n"/>
      <c r="AF1393" s="166" t="n"/>
      <c r="AG1393" s="166" t="n"/>
      <c r="AH1393" s="166" t="n"/>
      <c r="AI1393" s="166" t="n"/>
      <c r="AJ1393" s="166" t="n"/>
      <c r="AK1393" s="24" t="n"/>
      <c r="AL1393" s="24" t="n"/>
      <c r="AM1393" s="24" t="n"/>
      <c r="AN1393" s="24" t="n"/>
      <c r="AO1393" s="24" t="n"/>
      <c r="AP1393" s="24" t="n"/>
      <c r="AQ1393" s="24" t="n"/>
      <c r="AR1393" s="24" t="n"/>
      <c r="AS1393" s="24" t="n"/>
      <c r="AT1393" s="24" t="n"/>
      <c r="AU1393" s="24" t="n"/>
      <c r="AV1393" s="24" t="n"/>
      <c r="AW1393" s="24" t="n"/>
      <c r="AX1393" s="24" t="n"/>
      <c r="AY1393" s="24" t="n"/>
      <c r="AZ1393" s="24" t="n"/>
      <c r="BA1393" s="24" t="n"/>
      <c r="BB1393" s="24" t="n"/>
      <c r="BC1393" s="24" t="n"/>
      <c r="BD1393" s="24" t="n"/>
      <c r="BE1393" s="24" t="n"/>
      <c r="BF1393" s="24" t="n"/>
      <c r="BG1393" s="24" t="n"/>
      <c r="BH1393" s="24" t="n"/>
      <c r="BI1393" s="25" t="n"/>
      <c r="BJ1393" s="2" t="n"/>
      <c r="BK1393" s="2" t="n"/>
      <c r="BL1393" s="2" t="n"/>
      <c r="BM1393" s="2" t="n"/>
      <c r="BN1393" s="2" t="n"/>
      <c r="BO1393" s="2" t="n"/>
      <c r="BP1393" s="143" t="n"/>
      <c r="BV1393" s="144" t="n"/>
      <c r="BW1393" s="143" t="n"/>
      <c r="CG1393" s="144" t="n"/>
      <c r="DU1393" s="144" t="n"/>
      <c r="DV1393" s="2" t="n"/>
      <c r="DW1393" s="2" t="n"/>
      <c r="DX1393" s="2" t="n"/>
      <c r="DY1393" s="2" t="n"/>
      <c r="DZ1393" s="2" t="n"/>
      <c r="EA1393" s="2" t="n"/>
      <c r="EB1393" s="2" t="n"/>
      <c r="EC1393" s="2" t="n"/>
    </row>
    <row r="1394" ht="4.5" customHeight="1" s="118">
      <c r="A1394" s="2" t="n"/>
      <c r="B1394" s="2" t="n"/>
      <c r="C1394" s="2" t="n"/>
      <c r="D1394" s="2" t="n"/>
      <c r="E1394" s="143" t="n"/>
      <c r="K1394" s="144" t="n"/>
      <c r="L1394" s="143" t="n"/>
      <c r="AK1394" s="2" t="n"/>
      <c r="AL1394" s="2" t="n"/>
      <c r="AM1394" s="2" t="n"/>
      <c r="AN1394" s="2" t="n"/>
      <c r="AO1394" s="2" t="n"/>
      <c r="AP1394" s="2" t="n"/>
      <c r="AQ1394" s="2" t="n"/>
      <c r="AR1394" s="2" t="n"/>
      <c r="AS1394" s="2" t="n"/>
      <c r="AT1394" s="2" t="n"/>
      <c r="AU1394" s="2" t="n"/>
      <c r="AV1394" s="2" t="n"/>
      <c r="AW1394" s="2" t="n"/>
      <c r="AX1394" s="2" t="n"/>
      <c r="AY1394" s="2" t="n"/>
      <c r="AZ1394" s="2" t="n"/>
      <c r="BA1394" s="2" t="n"/>
      <c r="BB1394" s="2" t="n"/>
      <c r="BC1394" s="2" t="n"/>
      <c r="BD1394" s="2" t="n"/>
      <c r="BE1394" s="2" t="n"/>
      <c r="BF1394" s="2" t="n"/>
      <c r="BG1394" s="2" t="n"/>
      <c r="BH1394" s="2" t="n"/>
      <c r="BI1394" s="8" t="n"/>
      <c r="BJ1394" s="2" t="n"/>
      <c r="BK1394" s="2" t="n"/>
      <c r="BL1394" s="2" t="n"/>
      <c r="BM1394" s="2" t="n"/>
      <c r="BN1394" s="2" t="n"/>
      <c r="BO1394" s="2" t="n"/>
      <c r="BP1394" s="146" t="n"/>
      <c r="BQ1394" s="147" t="n"/>
      <c r="BR1394" s="147" t="n"/>
      <c r="BS1394" s="147" t="n"/>
      <c r="BT1394" s="147" t="n"/>
      <c r="BU1394" s="147" t="n"/>
      <c r="BV1394" s="148" t="n"/>
      <c r="BW1394" s="146" t="n"/>
      <c r="BX1394" s="147" t="n"/>
      <c r="BY1394" s="147" t="n"/>
      <c r="BZ1394" s="147" t="n"/>
      <c r="CA1394" s="147" t="n"/>
      <c r="CB1394" s="147" t="n"/>
      <c r="CC1394" s="147" t="n"/>
      <c r="CD1394" s="147" t="n"/>
      <c r="CE1394" s="147" t="n"/>
      <c r="CF1394" s="147" t="n"/>
      <c r="CG1394" s="148" t="n"/>
      <c r="DU1394" s="144" t="n"/>
      <c r="DV1394" s="2" t="n"/>
      <c r="DW1394" s="2" t="n"/>
      <c r="DX1394" s="2" t="n"/>
      <c r="DY1394" s="2" t="n"/>
      <c r="DZ1394" s="2" t="n"/>
      <c r="EA1394" s="2" t="n"/>
      <c r="EB1394" s="2" t="n"/>
      <c r="EC1394" s="2" t="n"/>
    </row>
    <row r="1395" ht="6.75" customHeight="1" s="118">
      <c r="A1395" s="2" t="n"/>
      <c r="B1395" s="2" t="n"/>
      <c r="C1395" s="2" t="n"/>
      <c r="D1395" s="2" t="n"/>
      <c r="E1395" s="143" t="n"/>
      <c r="K1395" s="144" t="n"/>
      <c r="L1395" s="143" t="n"/>
      <c r="AK1395" s="2" t="n"/>
      <c r="AL1395" s="2" t="n"/>
      <c r="AM1395" s="2" t="n"/>
      <c r="AN1395" s="2" t="n"/>
      <c r="AO1395" s="2" t="n"/>
      <c r="AP1395" s="2" t="n"/>
      <c r="AQ1395" s="2" t="n"/>
      <c r="AR1395" s="2" t="n"/>
      <c r="AS1395" s="2" t="n"/>
      <c r="AT1395" s="2" t="n"/>
      <c r="AU1395" s="2" t="n"/>
      <c r="AV1395" s="2" t="n"/>
      <c r="AW1395" s="2" t="n"/>
      <c r="AX1395" s="2" t="n"/>
      <c r="AY1395" s="2" t="n"/>
      <c r="AZ1395" s="2" t="n"/>
      <c r="BA1395" s="2" t="n"/>
      <c r="BB1395" s="2" t="n"/>
      <c r="BC1395" s="2" t="n"/>
      <c r="BD1395" s="2" t="n"/>
      <c r="BE1395" s="2" t="n"/>
      <c r="BF1395" s="2" t="n"/>
      <c r="BG1395" s="2" t="n"/>
      <c r="BH1395" s="2" t="n"/>
      <c r="BI1395" s="8" t="n"/>
      <c r="BJ1395" s="2" t="n"/>
      <c r="BK1395" s="2" t="n"/>
      <c r="BL1395" s="2" t="n"/>
      <c r="BM1395" s="2" t="n"/>
      <c r="BN1395" s="2" t="n"/>
      <c r="BO1395" s="2" t="n"/>
      <c r="BP1395" s="169" t="inlineStr">
        <is>
          <t>校内外の諸活動</t>
        </is>
      </c>
      <c r="BQ1395" s="140" t="n"/>
      <c r="BR1395" s="140" t="n"/>
      <c r="BS1395" s="140" t="n"/>
      <c r="BT1395" s="140" t="n"/>
      <c r="BU1395" s="140" t="n"/>
      <c r="BV1395" s="141" t="n"/>
      <c r="BW1395" s="170">
        <f>計算!$Y$18</f>
        <v/>
      </c>
      <c r="BX1395" s="140" t="n"/>
      <c r="BY1395" s="140" t="n"/>
      <c r="BZ1395" s="140" t="n"/>
      <c r="CA1395" s="140" t="n"/>
      <c r="CB1395" s="140" t="n"/>
      <c r="CC1395" s="140" t="n"/>
      <c r="CD1395" s="140" t="n"/>
      <c r="CE1395" s="140" t="n"/>
      <c r="CF1395" s="140" t="n"/>
      <c r="CG1395" s="140" t="n"/>
      <c r="CH1395" s="140" t="n"/>
      <c r="CI1395" s="140" t="n"/>
      <c r="CJ1395" s="140" t="n"/>
      <c r="CK1395" s="140" t="n"/>
      <c r="CL1395" s="140" t="n"/>
      <c r="CM1395" s="140" t="n"/>
      <c r="CN1395" s="140" t="n"/>
      <c r="CO1395" s="140" t="n"/>
      <c r="CP1395" s="140" t="n"/>
      <c r="CQ1395" s="140" t="n"/>
      <c r="CR1395" s="140" t="n"/>
      <c r="CS1395" s="140" t="n"/>
      <c r="CT1395" s="140" t="n"/>
      <c r="CU1395" s="140" t="n"/>
      <c r="CV1395" s="140" t="n"/>
      <c r="CW1395" s="140" t="n"/>
      <c r="CX1395" s="140" t="n"/>
      <c r="CY1395" s="140" t="n"/>
      <c r="CZ1395" s="140" t="n"/>
      <c r="DA1395" s="140" t="n"/>
      <c r="DB1395" s="140" t="n"/>
      <c r="DC1395" s="140" t="n"/>
      <c r="DD1395" s="140" t="n"/>
      <c r="DE1395" s="140" t="n"/>
      <c r="DF1395" s="140" t="n"/>
      <c r="DG1395" s="140" t="n"/>
      <c r="DH1395" s="140" t="n"/>
      <c r="DI1395" s="140" t="n"/>
      <c r="DJ1395" s="140" t="n"/>
      <c r="DK1395" s="140" t="n"/>
      <c r="DL1395" s="140" t="n"/>
      <c r="DM1395" s="140" t="n"/>
      <c r="DN1395" s="140" t="n"/>
      <c r="DO1395" s="140" t="n"/>
      <c r="DP1395" s="140" t="n"/>
      <c r="DQ1395" s="140" t="n"/>
      <c r="DR1395" s="140" t="n"/>
      <c r="DS1395" s="140" t="n"/>
      <c r="DT1395" s="140" t="n"/>
      <c r="DU1395" s="141" t="n"/>
      <c r="DV1395" s="7" t="n"/>
      <c r="DW1395" s="2" t="n"/>
      <c r="DX1395" s="2" t="n"/>
      <c r="DY1395" s="2" t="n"/>
      <c r="DZ1395" s="2" t="n"/>
      <c r="EA1395" s="2" t="n"/>
      <c r="EB1395" s="2" t="n"/>
      <c r="EC1395" s="2" t="n"/>
    </row>
    <row r="1396" ht="6.75" customHeight="1" s="118">
      <c r="A1396" s="2" t="n"/>
      <c r="B1396" s="2" t="n"/>
      <c r="C1396" s="2" t="n"/>
      <c r="D1396" s="2" t="n"/>
      <c r="E1396" s="143" t="n"/>
      <c r="K1396" s="144" t="n"/>
      <c r="L1396" s="171">
        <f>計算!$I$18</f>
        <v/>
      </c>
      <c r="BI1396" s="144" t="n"/>
      <c r="BJ1396" s="2" t="n"/>
      <c r="BK1396" s="2" t="n"/>
      <c r="BL1396" s="2" t="n"/>
      <c r="BM1396" s="2" t="n"/>
      <c r="BN1396" s="2" t="n"/>
      <c r="BO1396" s="2" t="n"/>
      <c r="BP1396" s="143" t="n"/>
      <c r="BV1396" s="144" t="n"/>
      <c r="DU1396" s="144" t="n"/>
      <c r="DV1396" s="7" t="n"/>
      <c r="DW1396" s="2" t="n"/>
      <c r="DX1396" s="2" t="n"/>
      <c r="DY1396" s="2" t="n"/>
      <c r="DZ1396" s="2" t="n"/>
      <c r="EA1396" s="2" t="n"/>
      <c r="EB1396" s="2" t="n"/>
      <c r="EC1396" s="2" t="n"/>
    </row>
    <row r="1397" ht="6.75" customHeight="1" s="118">
      <c r="A1397" s="2" t="n"/>
      <c r="B1397" s="2" t="n"/>
      <c r="C1397" s="2" t="n"/>
      <c r="D1397" s="2" t="n"/>
      <c r="E1397" s="143" t="n"/>
      <c r="K1397" s="144" t="n"/>
      <c r="L1397" s="143" t="n"/>
      <c r="BI1397" s="144" t="n"/>
      <c r="BJ1397" s="2" t="n"/>
      <c r="BK1397" s="2" t="n"/>
      <c r="BL1397" s="2" t="n"/>
      <c r="BM1397" s="2" t="n"/>
      <c r="BN1397" s="2" t="n"/>
      <c r="BO1397" s="2" t="n"/>
      <c r="BP1397" s="143" t="n"/>
      <c r="BV1397" s="144" t="n"/>
      <c r="DU1397" s="144" t="n"/>
      <c r="DV1397" s="7" t="n"/>
      <c r="DW1397" s="2" t="n"/>
      <c r="DX1397" s="2" t="n"/>
      <c r="DY1397" s="2" t="n"/>
      <c r="DZ1397" s="2" t="n"/>
      <c r="EA1397" s="2" t="n"/>
      <c r="EB1397" s="2" t="n"/>
      <c r="EC1397" s="2" t="n"/>
    </row>
    <row r="1398" ht="6.75" customHeight="1" s="118">
      <c r="A1398" s="2" t="n"/>
      <c r="B1398" s="2" t="n"/>
      <c r="C1398" s="2" t="n"/>
      <c r="D1398" s="2" t="n"/>
      <c r="E1398" s="146" t="n"/>
      <c r="F1398" s="147" t="n"/>
      <c r="G1398" s="147" t="n"/>
      <c r="H1398" s="147" t="n"/>
      <c r="I1398" s="147" t="n"/>
      <c r="J1398" s="147" t="n"/>
      <c r="K1398" s="148" t="n"/>
      <c r="L1398" s="146" t="n"/>
      <c r="M1398" s="147" t="n"/>
      <c r="N1398" s="147" t="n"/>
      <c r="O1398" s="147" t="n"/>
      <c r="P1398" s="147" t="n"/>
      <c r="Q1398" s="147" t="n"/>
      <c r="R1398" s="147" t="n"/>
      <c r="S1398" s="147" t="n"/>
      <c r="T1398" s="147" t="n"/>
      <c r="U1398" s="147" t="n"/>
      <c r="V1398" s="147" t="n"/>
      <c r="W1398" s="147" t="n"/>
      <c r="X1398" s="147" t="n"/>
      <c r="Y1398" s="147" t="n"/>
      <c r="Z1398" s="147" t="n"/>
      <c r="AA1398" s="147" t="n"/>
      <c r="AB1398" s="147" t="n"/>
      <c r="AC1398" s="147" t="n"/>
      <c r="AD1398" s="147" t="n"/>
      <c r="AE1398" s="147" t="n"/>
      <c r="AF1398" s="147" t="n"/>
      <c r="AG1398" s="147" t="n"/>
      <c r="AH1398" s="147" t="n"/>
      <c r="AI1398" s="147" t="n"/>
      <c r="AJ1398" s="147" t="n"/>
      <c r="AK1398" s="147" t="n"/>
      <c r="AL1398" s="147" t="n"/>
      <c r="AM1398" s="147" t="n"/>
      <c r="AN1398" s="147" t="n"/>
      <c r="AO1398" s="147" t="n"/>
      <c r="AP1398" s="147" t="n"/>
      <c r="AQ1398" s="147" t="n"/>
      <c r="AR1398" s="147" t="n"/>
      <c r="AS1398" s="147" t="n"/>
      <c r="AT1398" s="147" t="n"/>
      <c r="AU1398" s="147" t="n"/>
      <c r="AV1398" s="147" t="n"/>
      <c r="AW1398" s="147" t="n"/>
      <c r="AX1398" s="147" t="n"/>
      <c r="AY1398" s="147" t="n"/>
      <c r="AZ1398" s="147" t="n"/>
      <c r="BA1398" s="147" t="n"/>
      <c r="BB1398" s="147" t="n"/>
      <c r="BC1398" s="147" t="n"/>
      <c r="BD1398" s="147" t="n"/>
      <c r="BE1398" s="147" t="n"/>
      <c r="BF1398" s="147" t="n"/>
      <c r="BG1398" s="147" t="n"/>
      <c r="BH1398" s="147" t="n"/>
      <c r="BI1398" s="148" t="n"/>
      <c r="BJ1398" s="2" t="n"/>
      <c r="BK1398" s="2" t="n"/>
      <c r="BL1398" s="2" t="n"/>
      <c r="BM1398" s="2" t="n"/>
      <c r="BN1398" s="2" t="n"/>
      <c r="BO1398" s="2" t="n"/>
      <c r="BP1398" s="143" t="n"/>
      <c r="BV1398" s="144" t="n"/>
      <c r="DU1398" s="144" t="n"/>
      <c r="DV1398" s="7" t="n"/>
      <c r="DW1398" s="2" t="n"/>
      <c r="DX1398" s="2" t="n"/>
      <c r="DY1398" s="2" t="n"/>
      <c r="DZ1398" s="2" t="n"/>
      <c r="EA1398" s="2" t="n"/>
      <c r="EB1398" s="2" t="n"/>
      <c r="EC1398" s="2" t="n"/>
    </row>
    <row r="1399" ht="6.75" customHeight="1" s="118">
      <c r="A1399" s="2" t="n"/>
      <c r="B1399" s="2" t="n"/>
      <c r="C1399" s="2" t="n"/>
      <c r="D1399" s="2" t="n"/>
      <c r="E1399" s="159" t="inlineStr">
        <is>
          <t>ふ り が な</t>
        </is>
      </c>
      <c r="F1399" s="140" t="n"/>
      <c r="G1399" s="140" t="n"/>
      <c r="H1399" s="140" t="n"/>
      <c r="I1399" s="140" t="n"/>
      <c r="J1399" s="140" t="n"/>
      <c r="K1399" s="141" t="n"/>
      <c r="L1399" s="160">
        <f>計算!$M$18</f>
        <v/>
      </c>
      <c r="M1399" s="140" t="n"/>
      <c r="N1399" s="140" t="n"/>
      <c r="O1399" s="140" t="n"/>
      <c r="P1399" s="140" t="n"/>
      <c r="Q1399" s="140" t="n"/>
      <c r="R1399" s="140" t="n"/>
      <c r="S1399" s="140" t="n"/>
      <c r="T1399" s="140" t="n"/>
      <c r="U1399" s="140" t="n"/>
      <c r="V1399" s="140" t="n"/>
      <c r="W1399" s="140" t="n"/>
      <c r="X1399" s="140" t="n"/>
      <c r="Y1399" s="140" t="n"/>
      <c r="Z1399" s="140" t="n"/>
      <c r="AA1399" s="140" t="n"/>
      <c r="AB1399" s="140" t="n"/>
      <c r="AC1399" s="140" t="n"/>
      <c r="AD1399" s="140" t="n"/>
      <c r="AE1399" s="140" t="n"/>
      <c r="AF1399" s="140" t="n"/>
      <c r="AG1399" s="140" t="n"/>
      <c r="AH1399" s="140" t="n"/>
      <c r="AI1399" s="140" t="n"/>
      <c r="AJ1399" s="140" t="n"/>
      <c r="AK1399" s="140" t="n"/>
      <c r="AL1399" s="140" t="n"/>
      <c r="AM1399" s="140" t="n"/>
      <c r="AN1399" s="140" t="n"/>
      <c r="AO1399" s="140" t="n"/>
      <c r="AP1399" s="140" t="n"/>
      <c r="AQ1399" s="140" t="n"/>
      <c r="AR1399" s="140" t="n"/>
      <c r="AS1399" s="140" t="n"/>
      <c r="AT1399" s="140" t="n"/>
      <c r="AU1399" s="140" t="n"/>
      <c r="AV1399" s="140" t="n"/>
      <c r="AW1399" s="140" t="n"/>
      <c r="AX1399" s="140" t="n"/>
      <c r="AY1399" s="140" t="n"/>
      <c r="AZ1399" s="140" t="n"/>
      <c r="BA1399" s="140" t="n"/>
      <c r="BB1399" s="140" t="n"/>
      <c r="BC1399" s="140" t="n"/>
      <c r="BD1399" s="140" t="n"/>
      <c r="BE1399" s="140" t="n"/>
      <c r="BF1399" s="140" t="n"/>
      <c r="BG1399" s="140" t="n"/>
      <c r="BH1399" s="140" t="n"/>
      <c r="BI1399" s="141" t="n"/>
      <c r="BJ1399" s="2" t="n"/>
      <c r="BK1399" s="2" t="n"/>
      <c r="BL1399" s="2" t="n"/>
      <c r="BM1399" s="2" t="n"/>
      <c r="BN1399" s="2" t="n"/>
      <c r="BO1399" s="2" t="n"/>
      <c r="BP1399" s="143" t="n"/>
      <c r="BV1399" s="144" t="n"/>
      <c r="DU1399" s="144" t="n"/>
      <c r="DV1399" s="7" t="n"/>
      <c r="DW1399" s="2" t="n"/>
      <c r="DX1399" s="2" t="n"/>
      <c r="DY1399" s="2" t="n"/>
      <c r="DZ1399" s="2" t="n"/>
      <c r="EA1399" s="2" t="n"/>
      <c r="EB1399" s="2" t="n"/>
      <c r="EC1399" s="2" t="n"/>
    </row>
    <row r="1400" ht="6.75" customHeight="1" s="118">
      <c r="A1400" s="2" t="n"/>
      <c r="B1400" s="2" t="n"/>
      <c r="C1400" s="2" t="n"/>
      <c r="D1400" s="2" t="n"/>
      <c r="E1400" s="143" t="n"/>
      <c r="K1400" s="144" t="n"/>
      <c r="BI1400" s="144" t="n"/>
      <c r="BJ1400" s="2" t="n"/>
      <c r="BK1400" s="2" t="n"/>
      <c r="BL1400" s="2" t="n"/>
      <c r="BM1400" s="2" t="n"/>
      <c r="BN1400" s="2" t="n"/>
      <c r="BO1400" s="2" t="n"/>
      <c r="BP1400" s="143" t="n"/>
      <c r="BV1400" s="144" t="n"/>
      <c r="DU1400" s="144" t="n"/>
      <c r="DV1400" s="7" t="n"/>
      <c r="DW1400" s="2" t="n"/>
      <c r="DX1400" s="2" t="n"/>
      <c r="DY1400" s="2" t="n"/>
      <c r="DZ1400" s="2" t="n"/>
      <c r="EA1400" s="2" t="n"/>
      <c r="EB1400" s="2" t="n"/>
      <c r="EC1400" s="2" t="n"/>
    </row>
    <row r="1401" ht="6.75" customHeight="1" s="118">
      <c r="A1401" s="2" t="n"/>
      <c r="B1401" s="2" t="n"/>
      <c r="C1401" s="2" t="n"/>
      <c r="D1401" s="2" t="n"/>
      <c r="E1401" s="162" t="n"/>
      <c r="F1401" s="163" t="n"/>
      <c r="G1401" s="163" t="n"/>
      <c r="H1401" s="163" t="n"/>
      <c r="I1401" s="163" t="n"/>
      <c r="J1401" s="163" t="n"/>
      <c r="K1401" s="164" t="n"/>
      <c r="L1401" s="163" t="n"/>
      <c r="M1401" s="163" t="n"/>
      <c r="N1401" s="163" t="n"/>
      <c r="O1401" s="163" t="n"/>
      <c r="P1401" s="163" t="n"/>
      <c r="Q1401" s="163" t="n"/>
      <c r="R1401" s="163" t="n"/>
      <c r="S1401" s="163" t="n"/>
      <c r="T1401" s="163" t="n"/>
      <c r="U1401" s="163" t="n"/>
      <c r="V1401" s="163" t="n"/>
      <c r="W1401" s="163" t="n"/>
      <c r="X1401" s="163" t="n"/>
      <c r="Y1401" s="163" t="n"/>
      <c r="Z1401" s="163" t="n"/>
      <c r="AA1401" s="163" t="n"/>
      <c r="AB1401" s="163" t="n"/>
      <c r="AC1401" s="163" t="n"/>
      <c r="AD1401" s="163" t="n"/>
      <c r="AE1401" s="163" t="n"/>
      <c r="AF1401" s="163" t="n"/>
      <c r="AG1401" s="163" t="n"/>
      <c r="AH1401" s="163" t="n"/>
      <c r="AI1401" s="163" t="n"/>
      <c r="AJ1401" s="163" t="n"/>
      <c r="AK1401" s="163" t="n"/>
      <c r="AL1401" s="163" t="n"/>
      <c r="AM1401" s="163" t="n"/>
      <c r="AN1401" s="163" t="n"/>
      <c r="AO1401" s="163" t="n"/>
      <c r="AP1401" s="163" t="n"/>
      <c r="AQ1401" s="163" t="n"/>
      <c r="AR1401" s="163" t="n"/>
      <c r="AS1401" s="163" t="n"/>
      <c r="AT1401" s="163" t="n"/>
      <c r="AU1401" s="163" t="n"/>
      <c r="AV1401" s="163" t="n"/>
      <c r="AW1401" s="163" t="n"/>
      <c r="AX1401" s="163" t="n"/>
      <c r="AY1401" s="163" t="n"/>
      <c r="AZ1401" s="163" t="n"/>
      <c r="BA1401" s="163" t="n"/>
      <c r="BB1401" s="163" t="n"/>
      <c r="BC1401" s="163" t="n"/>
      <c r="BD1401" s="163" t="n"/>
      <c r="BE1401" s="163" t="n"/>
      <c r="BF1401" s="163" t="n"/>
      <c r="BG1401" s="163" t="n"/>
      <c r="BH1401" s="163" t="n"/>
      <c r="BI1401" s="164" t="n"/>
      <c r="BJ1401" s="2" t="n"/>
      <c r="BK1401" s="2" t="n"/>
      <c r="BL1401" s="2" t="n"/>
      <c r="BM1401" s="2" t="n"/>
      <c r="BN1401" s="2" t="n"/>
      <c r="BO1401" s="2" t="n"/>
      <c r="BP1401" s="143" t="n"/>
      <c r="BV1401" s="144" t="n"/>
      <c r="DU1401" s="144" t="n"/>
      <c r="DV1401" s="7" t="n"/>
      <c r="DW1401" s="2" t="n"/>
      <c r="DX1401" s="2" t="n"/>
      <c r="DY1401" s="2" t="n"/>
      <c r="DZ1401" s="2" t="n"/>
      <c r="EA1401" s="2" t="n"/>
      <c r="EB1401" s="2" t="n"/>
      <c r="EC1401" s="2" t="n"/>
    </row>
    <row r="1402" ht="6.75" customHeight="1" s="118">
      <c r="A1402" s="2" t="n"/>
      <c r="B1402" s="2" t="n"/>
      <c r="C1402" s="2" t="n"/>
      <c r="D1402" s="2" t="n"/>
      <c r="E1402" s="165" t="inlineStr">
        <is>
          <t>連絡先</t>
        </is>
      </c>
      <c r="F1402" s="166" t="n"/>
      <c r="G1402" s="166" t="n"/>
      <c r="H1402" s="166" t="n"/>
      <c r="I1402" s="166" t="n"/>
      <c r="J1402" s="166" t="n"/>
      <c r="K1402" s="167" t="n"/>
      <c r="L1402" s="107" t="inlineStr">
        <is>
          <t>〒</t>
        </is>
      </c>
      <c r="M1402" s="166" t="n"/>
      <c r="N1402" s="166" t="n"/>
      <c r="O1402" s="166" t="n"/>
      <c r="P1402" s="172">
        <f>計算!$K$18</f>
        <v/>
      </c>
      <c r="AK1402" s="2" t="n"/>
      <c r="AL1402" s="2" t="n"/>
      <c r="AM1402" s="2" t="n"/>
      <c r="AN1402" s="2" t="n"/>
      <c r="AO1402" s="2" t="n"/>
      <c r="AP1402" s="2" t="n"/>
      <c r="AQ1402" s="2" t="n"/>
      <c r="AR1402" s="2" t="n"/>
      <c r="AS1402" s="2" t="n"/>
      <c r="AT1402" s="2" t="n"/>
      <c r="AU1402" s="2" t="n"/>
      <c r="AV1402" s="2" t="n"/>
      <c r="AW1402" s="2" t="n"/>
      <c r="AX1402" s="2" t="n"/>
      <c r="AY1402" s="2" t="n"/>
      <c r="AZ1402" s="2" t="n"/>
      <c r="BA1402" s="2" t="n"/>
      <c r="BB1402" s="2" t="n"/>
      <c r="BC1402" s="2" t="n"/>
      <c r="BD1402" s="2" t="n"/>
      <c r="BE1402" s="2" t="n"/>
      <c r="BF1402" s="2" t="n"/>
      <c r="BG1402" s="2" t="n"/>
      <c r="BH1402" s="2" t="n"/>
      <c r="BI1402" s="8" t="n"/>
      <c r="BJ1402" s="2" t="n"/>
      <c r="BK1402" s="2" t="n"/>
      <c r="BL1402" s="2" t="n"/>
      <c r="BM1402" s="2" t="n"/>
      <c r="BN1402" s="2" t="n"/>
      <c r="BO1402" s="2" t="n"/>
      <c r="BP1402" s="143" t="n"/>
      <c r="BV1402" s="144" t="n"/>
      <c r="DU1402" s="144" t="n"/>
      <c r="DV1402" s="7" t="n"/>
      <c r="DW1402" s="2" t="n"/>
      <c r="DX1402" s="2" t="n"/>
      <c r="DY1402" s="2" t="n"/>
      <c r="DZ1402" s="2" t="n"/>
      <c r="EA1402" s="2" t="n"/>
      <c r="EB1402" s="2" t="n"/>
      <c r="EC1402" s="2" t="n"/>
    </row>
    <row r="1403" ht="6.75" customHeight="1" s="118">
      <c r="A1403" s="2" t="n"/>
      <c r="B1403" s="2" t="n"/>
      <c r="C1403" s="2" t="n"/>
      <c r="D1403" s="2" t="n"/>
      <c r="E1403" s="143" t="n"/>
      <c r="K1403" s="144" t="n"/>
      <c r="L1403" s="143" t="n"/>
      <c r="AK1403" s="2" t="n"/>
      <c r="AL1403" s="2" t="n"/>
      <c r="AM1403" s="2" t="n"/>
      <c r="AN1403" s="2" t="n"/>
      <c r="AO1403" s="2" t="n"/>
      <c r="AP1403" s="2" t="n"/>
      <c r="AQ1403" s="2" t="n"/>
      <c r="AR1403" s="2" t="n"/>
      <c r="AS1403" s="2" t="n"/>
      <c r="AT1403" s="2" t="n"/>
      <c r="AU1403" s="2" t="n"/>
      <c r="AV1403" s="2" t="n"/>
      <c r="AW1403" s="2" t="n"/>
      <c r="AX1403" s="2" t="n"/>
      <c r="AY1403" s="2" t="n"/>
      <c r="AZ1403" s="2" t="n"/>
      <c r="BA1403" s="2" t="n"/>
      <c r="BB1403" s="2" t="n"/>
      <c r="BC1403" s="2" t="n"/>
      <c r="BD1403" s="2" t="n"/>
      <c r="BE1403" s="2" t="n"/>
      <c r="BF1403" s="2" t="n"/>
      <c r="BG1403" s="2" t="n"/>
      <c r="BH1403" s="2" t="n"/>
      <c r="BI1403" s="8" t="n"/>
      <c r="BJ1403" s="2" t="n"/>
      <c r="BK1403" s="2" t="n"/>
      <c r="BL1403" s="2" t="n"/>
      <c r="BM1403" s="2" t="n"/>
      <c r="BN1403" s="2" t="n"/>
      <c r="BO1403" s="2" t="n"/>
      <c r="BP1403" s="143" t="n"/>
      <c r="BV1403" s="144" t="n"/>
      <c r="DU1403" s="144" t="n"/>
      <c r="DV1403" s="7" t="n"/>
      <c r="DW1403" s="2" t="n"/>
      <c r="DX1403" s="2" t="n"/>
      <c r="DY1403" s="2" t="n"/>
      <c r="DZ1403" s="2" t="n"/>
      <c r="EA1403" s="2" t="n"/>
      <c r="EB1403" s="2" t="n"/>
      <c r="EC1403" s="2" t="n"/>
    </row>
    <row r="1404" ht="6.75" customHeight="1" s="118">
      <c r="A1404" s="2" t="n"/>
      <c r="B1404" s="2" t="n"/>
      <c r="C1404" s="2" t="n"/>
      <c r="D1404" s="2" t="n"/>
      <c r="E1404" s="143" t="n"/>
      <c r="K1404" s="144" t="n"/>
      <c r="L1404" s="143" t="n"/>
      <c r="AK1404" s="2" t="n"/>
      <c r="AL1404" s="2" t="n"/>
      <c r="AM1404" s="2" t="n"/>
      <c r="AN1404" s="2" t="n"/>
      <c r="AO1404" s="2" t="n"/>
      <c r="AP1404" s="2" t="n"/>
      <c r="AQ1404" s="2" t="n"/>
      <c r="AR1404" s="2" t="n"/>
      <c r="AS1404" s="2" t="n"/>
      <c r="AT1404" s="2" t="n"/>
      <c r="AU1404" s="2" t="n"/>
      <c r="AV1404" s="2" t="n"/>
      <c r="AW1404" s="2" t="n"/>
      <c r="AX1404" s="2" t="n"/>
      <c r="AY1404" s="2" t="n"/>
      <c r="AZ1404" s="2" t="n"/>
      <c r="BA1404" s="2" t="n"/>
      <c r="BB1404" s="2" t="n"/>
      <c r="BC1404" s="2" t="n"/>
      <c r="BD1404" s="2" t="n"/>
      <c r="BE1404" s="2" t="n"/>
      <c r="BF1404" s="2" t="n"/>
      <c r="BG1404" s="2" t="n"/>
      <c r="BH1404" s="2" t="n"/>
      <c r="BI1404" s="8" t="n"/>
      <c r="BJ1404" s="2" t="n"/>
      <c r="BK1404" s="2" t="n"/>
      <c r="BL1404" s="2" t="n"/>
      <c r="BM1404" s="2" t="n"/>
      <c r="BN1404" s="2" t="n"/>
      <c r="BO1404" s="2" t="n"/>
      <c r="BP1404" s="143" t="n"/>
      <c r="BV1404" s="144" t="n"/>
      <c r="DU1404" s="144" t="n"/>
      <c r="DV1404" s="7" t="n"/>
      <c r="DW1404" s="2" t="n"/>
      <c r="DX1404" s="2" t="n"/>
      <c r="DY1404" s="2" t="n"/>
      <c r="DZ1404" s="2" t="n"/>
      <c r="EA1404" s="2" t="n"/>
      <c r="EB1404" s="2" t="n"/>
      <c r="EC1404" s="2" t="n"/>
    </row>
    <row r="1405" ht="6.75" customHeight="1" s="118">
      <c r="A1405" s="2" t="n"/>
      <c r="B1405" s="2" t="n"/>
      <c r="C1405" s="2" t="n"/>
      <c r="D1405" s="2" t="n"/>
      <c r="E1405" s="143" t="n"/>
      <c r="K1405" s="144" t="n"/>
      <c r="L1405" s="173">
        <f>計算!$L$18</f>
        <v/>
      </c>
      <c r="BI1405" s="144" t="n"/>
      <c r="BJ1405" s="2" t="n"/>
      <c r="BK1405" s="2" t="n"/>
      <c r="BL1405" s="2" t="n"/>
      <c r="BM1405" s="2" t="n"/>
      <c r="BN1405" s="2" t="n"/>
      <c r="BO1405" s="2" t="n"/>
      <c r="BP1405" s="143" t="n"/>
      <c r="BV1405" s="144" t="n"/>
      <c r="DU1405" s="144" t="n"/>
      <c r="DV1405" s="7" t="n"/>
      <c r="DW1405" s="2" t="n"/>
      <c r="DX1405" s="2" t="n"/>
      <c r="DY1405" s="2" t="n"/>
      <c r="DZ1405" s="2" t="n"/>
      <c r="EA1405" s="2" t="n"/>
      <c r="EB1405" s="2" t="n"/>
      <c r="EC1405" s="2" t="n"/>
    </row>
    <row r="1406" ht="6.75" customHeight="1" s="118">
      <c r="A1406" s="2" t="n"/>
      <c r="B1406" s="2" t="n"/>
      <c r="C1406" s="2" t="n"/>
      <c r="D1406" s="2" t="n"/>
      <c r="E1406" s="146" t="n"/>
      <c r="F1406" s="147" t="n"/>
      <c r="G1406" s="147" t="n"/>
      <c r="H1406" s="147" t="n"/>
      <c r="I1406" s="147" t="n"/>
      <c r="J1406" s="147" t="n"/>
      <c r="K1406" s="148" t="n"/>
      <c r="L1406" s="147" t="n"/>
      <c r="M1406" s="147" t="n"/>
      <c r="N1406" s="147" t="n"/>
      <c r="O1406" s="147" t="n"/>
      <c r="P1406" s="147" t="n"/>
      <c r="Q1406" s="147" t="n"/>
      <c r="R1406" s="147" t="n"/>
      <c r="S1406" s="147" t="n"/>
      <c r="T1406" s="147" t="n"/>
      <c r="U1406" s="147" t="n"/>
      <c r="V1406" s="147" t="n"/>
      <c r="W1406" s="147" t="n"/>
      <c r="X1406" s="147" t="n"/>
      <c r="Y1406" s="147" t="n"/>
      <c r="Z1406" s="147" t="n"/>
      <c r="AA1406" s="147" t="n"/>
      <c r="AB1406" s="147" t="n"/>
      <c r="AC1406" s="147" t="n"/>
      <c r="AD1406" s="147" t="n"/>
      <c r="AE1406" s="147" t="n"/>
      <c r="AF1406" s="147" t="n"/>
      <c r="AG1406" s="147" t="n"/>
      <c r="AH1406" s="147" t="n"/>
      <c r="AI1406" s="147" t="n"/>
      <c r="AJ1406" s="147" t="n"/>
      <c r="AK1406" s="147" t="n"/>
      <c r="AL1406" s="147" t="n"/>
      <c r="AM1406" s="147" t="n"/>
      <c r="AN1406" s="147" t="n"/>
      <c r="AO1406" s="147" t="n"/>
      <c r="AP1406" s="147" t="n"/>
      <c r="AQ1406" s="147" t="n"/>
      <c r="AR1406" s="147" t="n"/>
      <c r="AS1406" s="147" t="n"/>
      <c r="AT1406" s="147" t="n"/>
      <c r="AU1406" s="147" t="n"/>
      <c r="AV1406" s="147" t="n"/>
      <c r="AW1406" s="147" t="n"/>
      <c r="AX1406" s="147" t="n"/>
      <c r="AY1406" s="147" t="n"/>
      <c r="AZ1406" s="147" t="n"/>
      <c r="BA1406" s="147" t="n"/>
      <c r="BB1406" s="147" t="n"/>
      <c r="BC1406" s="147" t="n"/>
      <c r="BD1406" s="147" t="n"/>
      <c r="BE1406" s="147" t="n"/>
      <c r="BF1406" s="147" t="n"/>
      <c r="BG1406" s="147" t="n"/>
      <c r="BH1406" s="147" t="n"/>
      <c r="BI1406" s="148" t="n"/>
      <c r="BJ1406" s="2" t="n"/>
      <c r="BK1406" s="2" t="n"/>
      <c r="BL1406" s="2" t="n"/>
      <c r="BM1406" s="2" t="n"/>
      <c r="BN1406" s="2" t="n"/>
      <c r="BO1406" s="2" t="n"/>
      <c r="BP1406" s="143" t="n"/>
      <c r="BV1406" s="144" t="n"/>
      <c r="DU1406" s="144" t="n"/>
      <c r="DV1406" s="7" t="n"/>
      <c r="DW1406" s="2" t="n"/>
      <c r="DX1406" s="2" t="n"/>
      <c r="DY1406" s="2" t="n"/>
      <c r="DZ1406" s="2" t="n"/>
      <c r="EA1406" s="2" t="n"/>
      <c r="EB1406" s="2" t="n"/>
      <c r="EC1406" s="2" t="n"/>
    </row>
    <row r="1407" ht="6.75" customHeight="1" s="118">
      <c r="A1407" s="2" t="n"/>
      <c r="B1407" s="2" t="n"/>
      <c r="C1407" s="2" t="n"/>
      <c r="D1407" s="2" t="n"/>
      <c r="E1407" s="2" t="n"/>
      <c r="F1407" s="2" t="n"/>
      <c r="G1407" s="2" t="n"/>
      <c r="H1407" s="2" t="n"/>
      <c r="I1407" s="2" t="n"/>
      <c r="J1407" s="2" t="n"/>
      <c r="K1407" s="2" t="n"/>
      <c r="L1407" s="2" t="n"/>
      <c r="M1407" s="2" t="n"/>
      <c r="N1407" s="2" t="n"/>
      <c r="O1407" s="2" t="n"/>
      <c r="P1407" s="2" t="n"/>
      <c r="Q1407" s="2" t="n"/>
      <c r="R1407" s="2" t="n"/>
      <c r="S1407" s="2" t="n"/>
      <c r="T1407" s="2" t="n"/>
      <c r="U1407" s="2" t="n"/>
      <c r="V1407" s="2" t="n"/>
      <c r="W1407" s="2" t="n"/>
      <c r="X1407" s="2" t="n"/>
      <c r="Y1407" s="2" t="n"/>
      <c r="Z1407" s="2" t="n"/>
      <c r="AA1407" s="2" t="n"/>
      <c r="AB1407" s="2" t="n"/>
      <c r="AC1407" s="2" t="n"/>
      <c r="AD1407" s="2" t="n"/>
      <c r="AE1407" s="2" t="n"/>
      <c r="AF1407" s="2" t="n"/>
      <c r="AG1407" s="2" t="n"/>
      <c r="AH1407" s="2" t="n"/>
      <c r="AI1407" s="2" t="n"/>
      <c r="AJ1407" s="2" t="n"/>
      <c r="AK1407" s="2" t="n"/>
      <c r="AL1407" s="2" t="n"/>
      <c r="AM1407" s="2" t="n"/>
      <c r="AN1407" s="2" t="n"/>
      <c r="AO1407" s="2" t="n"/>
      <c r="AP1407" s="2" t="n"/>
      <c r="AQ1407" s="2" t="n"/>
      <c r="AR1407" s="2" t="n"/>
      <c r="AS1407" s="2" t="n"/>
      <c r="AT1407" s="2" t="n"/>
      <c r="AU1407" s="2" t="n"/>
      <c r="AV1407" s="2" t="n"/>
      <c r="AW1407" s="2" t="n"/>
      <c r="AX1407" s="2" t="n"/>
      <c r="AY1407" s="2" t="n"/>
      <c r="AZ1407" s="2" t="n"/>
      <c r="BA1407" s="2" t="n"/>
      <c r="BB1407" s="2" t="n"/>
      <c r="BC1407" s="2" t="n"/>
      <c r="BD1407" s="2" t="n"/>
      <c r="BE1407" s="2" t="n"/>
      <c r="BF1407" s="2" t="n"/>
      <c r="BG1407" s="2" t="n"/>
      <c r="BH1407" s="2" t="n"/>
      <c r="BI1407" s="2" t="n"/>
      <c r="BJ1407" s="2" t="n"/>
      <c r="BK1407" s="2" t="n"/>
      <c r="BL1407" s="2" t="n"/>
      <c r="BM1407" s="2" t="n"/>
      <c r="BN1407" s="2" t="n"/>
      <c r="BO1407" s="2" t="n"/>
      <c r="BP1407" s="143" t="n"/>
      <c r="BV1407" s="144" t="n"/>
      <c r="DU1407" s="144" t="n"/>
      <c r="DV1407" s="7" t="n"/>
      <c r="DW1407" s="2" t="n"/>
      <c r="DX1407" s="2" t="n"/>
      <c r="DY1407" s="2" t="n"/>
      <c r="DZ1407" s="2" t="n"/>
      <c r="EA1407" s="2" t="n"/>
      <c r="EB1407" s="2" t="n"/>
      <c r="EC1407" s="2" t="n"/>
    </row>
    <row r="1408" ht="6.75" customHeight="1" s="118">
      <c r="A1408" s="2" t="n"/>
      <c r="B1408" s="2" t="n"/>
      <c r="C1408" s="2" t="n"/>
      <c r="D1408" s="2" t="n"/>
      <c r="E1408" s="2" t="n"/>
      <c r="F1408" s="2" t="n"/>
      <c r="G1408" s="2" t="n"/>
      <c r="H1408" s="2" t="n"/>
      <c r="I1408" s="2" t="n"/>
      <c r="J1408" s="2" t="n"/>
      <c r="K1408" s="2" t="n"/>
      <c r="L1408" s="2" t="n"/>
      <c r="M1408" s="2" t="n"/>
      <c r="N1408" s="2" t="n"/>
      <c r="O1408" s="2" t="n"/>
      <c r="P1408" s="2" t="n"/>
      <c r="Q1408" s="2" t="n"/>
      <c r="R1408" s="113" t="inlineStr">
        <is>
          <t>（連絡先欄は現住所以外に連絡を希望する場合のみ記入すること）</t>
        </is>
      </c>
      <c r="BJ1408" s="2" t="n"/>
      <c r="BK1408" s="2" t="n"/>
      <c r="BL1408" s="2" t="n"/>
      <c r="BM1408" s="2" t="n"/>
      <c r="BN1408" s="2" t="n"/>
      <c r="BO1408" s="2" t="n"/>
      <c r="BP1408" s="143" t="n"/>
      <c r="BV1408" s="144" t="n"/>
      <c r="DU1408" s="144" t="n"/>
      <c r="DV1408" s="7" t="n"/>
      <c r="DW1408" s="2" t="n"/>
      <c r="DX1408" s="2" t="n"/>
      <c r="DY1408" s="2" t="n"/>
      <c r="DZ1408" s="2" t="n"/>
      <c r="EA1408" s="2" t="n"/>
      <c r="EB1408" s="2" t="n"/>
      <c r="EC1408" s="2" t="n"/>
    </row>
    <row r="1409" ht="6.75" customHeight="1" s="118">
      <c r="A1409" s="2" t="n"/>
      <c r="B1409" s="2" t="n"/>
      <c r="C1409" s="2" t="n"/>
      <c r="D1409" s="2" t="n"/>
      <c r="E1409" s="2" t="n"/>
      <c r="F1409" s="2" t="n"/>
      <c r="G1409" s="2" t="n"/>
      <c r="H1409" s="2" t="n"/>
      <c r="I1409" s="2" t="n"/>
      <c r="J1409" s="2" t="n"/>
      <c r="K1409" s="2" t="n"/>
      <c r="L1409" s="2" t="n"/>
      <c r="M1409" s="2" t="n"/>
      <c r="N1409" s="2" t="n"/>
      <c r="O1409" s="2" t="n"/>
      <c r="P1409" s="2" t="n"/>
      <c r="Q1409" s="2" t="n"/>
      <c r="BJ1409" s="2" t="n"/>
      <c r="BK1409" s="2" t="n"/>
      <c r="BL1409" s="2" t="n"/>
      <c r="BM1409" s="2" t="n"/>
      <c r="BN1409" s="2" t="n"/>
      <c r="BO1409" s="2" t="n"/>
      <c r="BP1409" s="143" t="n"/>
      <c r="BV1409" s="144" t="n"/>
      <c r="DU1409" s="144" t="n"/>
      <c r="DV1409" s="7" t="n"/>
      <c r="DW1409" s="2" t="n"/>
      <c r="DX1409" s="2" t="n"/>
      <c r="DY1409" s="2" t="n"/>
      <c r="DZ1409" s="2" t="n"/>
      <c r="EA1409" s="2" t="n"/>
      <c r="EB1409" s="2" t="n"/>
      <c r="EC1409" s="2" t="n"/>
    </row>
    <row r="1410" ht="6.75" customHeight="1" s="118">
      <c r="A1410" s="2" t="n"/>
      <c r="B1410" s="2" t="n"/>
      <c r="C1410" s="2" t="n"/>
      <c r="D1410" s="2" t="n"/>
      <c r="E1410" s="2" t="n"/>
      <c r="F1410" s="2" t="n"/>
      <c r="G1410" s="2" t="n"/>
      <c r="H1410" s="2" t="n"/>
      <c r="I1410" s="2" t="n"/>
      <c r="J1410" s="2" t="n"/>
      <c r="K1410" s="2" t="n"/>
      <c r="L1410" s="2" t="n"/>
      <c r="M1410" s="2" t="n"/>
      <c r="N1410" s="2" t="n"/>
      <c r="O1410" s="2" t="n"/>
      <c r="P1410" s="2" t="n"/>
      <c r="Q1410" s="2" t="n"/>
      <c r="BJ1410" s="2" t="n"/>
      <c r="BK1410" s="2" t="n"/>
      <c r="BL1410" s="2" t="n"/>
      <c r="BM1410" s="2" t="n"/>
      <c r="BN1410" s="2" t="n"/>
      <c r="BO1410" s="2" t="n"/>
      <c r="BP1410" s="143" t="n"/>
      <c r="BV1410" s="144" t="n"/>
      <c r="DU1410" s="144" t="n"/>
      <c r="DV1410" s="7" t="n"/>
      <c r="DW1410" s="2" t="n"/>
      <c r="DX1410" s="2" t="n"/>
      <c r="DY1410" s="2" t="n"/>
      <c r="DZ1410" s="2" t="n"/>
      <c r="EA1410" s="2" t="n"/>
      <c r="EB1410" s="2" t="n"/>
      <c r="EC1410" s="2" t="n"/>
    </row>
    <row r="1411" ht="6.75" customHeight="1" s="118">
      <c r="A1411" s="2" t="n"/>
      <c r="B1411" s="2" t="n"/>
      <c r="C1411" s="2" t="n"/>
      <c r="D1411" s="2" t="n"/>
      <c r="E1411" s="2" t="n"/>
      <c r="F1411" s="2" t="n"/>
      <c r="G1411" s="2" t="n"/>
      <c r="H1411" s="2" t="n"/>
      <c r="I1411" s="2" t="n"/>
      <c r="J1411" s="2" t="n"/>
      <c r="K1411" s="2" t="n"/>
      <c r="L1411" s="2" t="n"/>
      <c r="M1411" s="2" t="n"/>
      <c r="N1411" s="2" t="n"/>
      <c r="O1411" s="2" t="n"/>
      <c r="P1411" s="2" t="n"/>
      <c r="Q1411" s="2" t="n"/>
      <c r="R1411" s="2" t="n"/>
      <c r="S1411" s="2" t="n"/>
      <c r="T1411" s="2" t="n"/>
      <c r="U1411" s="2" t="n"/>
      <c r="V1411" s="2" t="n"/>
      <c r="W1411" s="2" t="n"/>
      <c r="X1411" s="2" t="n"/>
      <c r="Y1411" s="2" t="n"/>
      <c r="Z1411" s="2" t="n"/>
      <c r="AA1411" s="2" t="n"/>
      <c r="AB1411" s="2" t="n"/>
      <c r="AC1411" s="2" t="n"/>
      <c r="AD1411" s="2" t="n"/>
      <c r="AE1411" s="2" t="n"/>
      <c r="AF1411" s="2" t="n"/>
      <c r="AG1411" s="2" t="n"/>
      <c r="AH1411" s="2" t="n"/>
      <c r="AI1411" s="2" t="n"/>
      <c r="AJ1411" s="2" t="n"/>
      <c r="AK1411" s="2" t="n"/>
      <c r="AL1411" s="2" t="n"/>
      <c r="AM1411" s="2" t="n"/>
      <c r="AN1411" s="2" t="n"/>
      <c r="AO1411" s="2" t="n"/>
      <c r="AP1411" s="2" t="n"/>
      <c r="AQ1411" s="2" t="n"/>
      <c r="AR1411" s="2" t="n"/>
      <c r="AS1411" s="2" t="n"/>
      <c r="AT1411" s="2" t="n"/>
      <c r="AU1411" s="2" t="n"/>
      <c r="AV1411" s="2" t="n"/>
      <c r="AW1411" s="2" t="n"/>
      <c r="AX1411" s="2" t="n"/>
      <c r="AY1411" s="2" t="n"/>
      <c r="AZ1411" s="2" t="n"/>
      <c r="BA1411" s="2" t="n"/>
      <c r="BB1411" s="2" t="n"/>
      <c r="BC1411" s="2" t="n"/>
      <c r="BD1411" s="2" t="n"/>
      <c r="BE1411" s="2" t="n"/>
      <c r="BF1411" s="2" t="n"/>
      <c r="BG1411" s="2" t="n"/>
      <c r="BH1411" s="2" t="n"/>
      <c r="BI1411" s="2" t="n"/>
      <c r="BJ1411" s="2" t="n"/>
      <c r="BK1411" s="2" t="n"/>
      <c r="BL1411" s="2" t="n"/>
      <c r="BM1411" s="2" t="n"/>
      <c r="BN1411" s="2" t="n"/>
      <c r="BO1411" s="2" t="n"/>
      <c r="BP1411" s="143" t="n"/>
      <c r="BV1411" s="144" t="n"/>
      <c r="DU1411" s="144" t="n"/>
      <c r="DV1411" s="7" t="n"/>
      <c r="DW1411" s="2" t="n"/>
      <c r="DX1411" s="2" t="n"/>
      <c r="DY1411" s="2" t="n"/>
      <c r="DZ1411" s="2" t="n"/>
      <c r="EA1411" s="2" t="n"/>
      <c r="EB1411" s="2" t="n"/>
      <c r="EC1411" s="2" t="n"/>
    </row>
    <row r="1412" ht="6.75" customHeight="1" s="118">
      <c r="A1412" s="2" t="n"/>
      <c r="B1412" s="2" t="n"/>
      <c r="C1412" s="2" t="n"/>
      <c r="D1412" s="2" t="n"/>
      <c r="E1412" s="2" t="n"/>
      <c r="F1412" s="2" t="n"/>
      <c r="G1412" s="2" t="n"/>
      <c r="H1412" s="2" t="n"/>
      <c r="I1412" s="2" t="n"/>
      <c r="J1412" s="2" t="n"/>
      <c r="K1412" s="2" t="n"/>
      <c r="L1412" s="2" t="n"/>
      <c r="M1412" s="2" t="n"/>
      <c r="N1412" s="2" t="n"/>
      <c r="O1412" s="2" t="n"/>
      <c r="P1412" s="2" t="n"/>
      <c r="Q1412" s="2" t="n"/>
      <c r="R1412" s="2" t="n"/>
      <c r="S1412" s="2" t="n"/>
      <c r="T1412" s="2" t="n"/>
      <c r="U1412" s="2" t="n"/>
      <c r="V1412" s="2" t="n"/>
      <c r="W1412" s="2" t="n"/>
      <c r="X1412" s="2" t="n"/>
      <c r="Y1412" s="2" t="n"/>
      <c r="Z1412" s="2" t="n"/>
      <c r="AA1412" s="2" t="n"/>
      <c r="AB1412" s="2" t="n"/>
      <c r="AC1412" s="2" t="n"/>
      <c r="AD1412" s="2" t="n"/>
      <c r="AE1412" s="2" t="n"/>
      <c r="AF1412" s="2" t="n"/>
      <c r="AG1412" s="2" t="n"/>
      <c r="AH1412" s="2" t="n"/>
      <c r="AI1412" s="2" t="n"/>
      <c r="AJ1412" s="2" t="n"/>
      <c r="AK1412" s="2" t="n"/>
      <c r="AL1412" s="2" t="n"/>
      <c r="AM1412" s="2" t="n"/>
      <c r="AN1412" s="2" t="n"/>
      <c r="AO1412" s="2" t="n"/>
      <c r="AP1412" s="2" t="n"/>
      <c r="AQ1412" s="2" t="n"/>
      <c r="AR1412" s="2" t="n"/>
      <c r="AS1412" s="2" t="n"/>
      <c r="AT1412" s="2" t="n"/>
      <c r="AU1412" s="2" t="n"/>
      <c r="AV1412" s="2" t="n"/>
      <c r="AW1412" s="2" t="n"/>
      <c r="AX1412" s="2" t="n"/>
      <c r="AY1412" s="2" t="n"/>
      <c r="AZ1412" s="2" t="n"/>
      <c r="BA1412" s="2" t="n"/>
      <c r="BB1412" s="2" t="n"/>
      <c r="BC1412" s="2" t="n"/>
      <c r="BD1412" s="2" t="n"/>
      <c r="BE1412" s="2" t="n"/>
      <c r="BF1412" s="2" t="n"/>
      <c r="BG1412" s="2" t="n"/>
      <c r="BH1412" s="2" t="n"/>
      <c r="BI1412" s="2" t="n"/>
      <c r="BJ1412" s="2" t="n"/>
      <c r="BK1412" s="2" t="n"/>
      <c r="BL1412" s="2" t="n"/>
      <c r="BM1412" s="2" t="n"/>
      <c r="BN1412" s="2" t="n"/>
      <c r="BO1412" s="2" t="n"/>
      <c r="BP1412" s="174" t="n"/>
      <c r="BQ1412" s="140" t="n"/>
      <c r="BR1412" s="175" t="n"/>
      <c r="BS1412" s="140" t="n"/>
      <c r="BT1412" s="140" t="n"/>
      <c r="BU1412" s="28" t="n"/>
      <c r="BV1412" s="29" t="n"/>
      <c r="BW1412" s="176">
        <f>計算!$Z$18</f>
        <v/>
      </c>
      <c r="BX1412" s="140" t="n"/>
      <c r="BY1412" s="140" t="n"/>
      <c r="BZ1412" s="140" t="n"/>
      <c r="CA1412" s="140" t="n"/>
      <c r="CB1412" s="140" t="n"/>
      <c r="CC1412" s="140" t="n"/>
      <c r="CD1412" s="140" t="n"/>
      <c r="CE1412" s="140" t="n"/>
      <c r="CF1412" s="140" t="n"/>
      <c r="CG1412" s="140" t="n"/>
      <c r="CH1412" s="140" t="n"/>
      <c r="CI1412" s="140" t="n"/>
      <c r="CJ1412" s="140" t="n"/>
      <c r="CK1412" s="140" t="n"/>
      <c r="CL1412" s="140" t="n"/>
      <c r="CM1412" s="140" t="n"/>
      <c r="CN1412" s="140" t="n"/>
      <c r="CO1412" s="140" t="n"/>
      <c r="CP1412" s="140" t="n"/>
      <c r="CQ1412" s="140" t="n"/>
      <c r="CR1412" s="140" t="n"/>
      <c r="CS1412" s="140" t="n"/>
      <c r="CT1412" s="140" t="n"/>
      <c r="CU1412" s="140" t="n"/>
      <c r="CV1412" s="140" t="n"/>
      <c r="CW1412" s="140" t="n"/>
      <c r="CX1412" s="140" t="n"/>
      <c r="CY1412" s="140" t="n"/>
      <c r="CZ1412" s="140" t="n"/>
      <c r="DA1412" s="140" t="n"/>
      <c r="DB1412" s="140" t="n"/>
      <c r="DC1412" s="140" t="n"/>
      <c r="DD1412" s="140" t="n"/>
      <c r="DE1412" s="140" t="n"/>
      <c r="DF1412" s="140" t="n"/>
      <c r="DG1412" s="140" t="n"/>
      <c r="DH1412" s="140" t="n"/>
      <c r="DI1412" s="140" t="n"/>
      <c r="DJ1412" s="140" t="n"/>
      <c r="DK1412" s="140" t="n"/>
      <c r="DL1412" s="140" t="n"/>
      <c r="DM1412" s="140" t="n"/>
      <c r="DN1412" s="140" t="n"/>
      <c r="DO1412" s="140" t="n"/>
      <c r="DP1412" s="140" t="n"/>
      <c r="DQ1412" s="140" t="n"/>
      <c r="DR1412" s="140" t="n"/>
      <c r="DS1412" s="140" t="n"/>
      <c r="DT1412" s="140" t="n"/>
      <c r="DU1412" s="141" t="n"/>
      <c r="DV1412" s="7" t="n"/>
      <c r="DW1412" s="2" t="n"/>
      <c r="DX1412" s="2" t="n"/>
      <c r="DY1412" s="2" t="n"/>
      <c r="DZ1412" s="2" t="n"/>
      <c r="EA1412" s="2" t="n"/>
      <c r="EB1412" s="2" t="n"/>
      <c r="EC1412" s="2" t="n"/>
    </row>
    <row r="1413" ht="6.75" customHeight="1" s="118">
      <c r="A1413" s="2" t="n"/>
      <c r="B1413" s="2" t="n"/>
      <c r="C1413" s="2" t="n"/>
      <c r="D1413" s="2" t="n"/>
      <c r="E1413" s="2" t="n"/>
      <c r="F1413" s="2" t="n"/>
      <c r="G1413" s="2" t="n"/>
      <c r="H1413" s="2" t="n"/>
      <c r="I1413" s="2" t="n"/>
      <c r="J1413" s="2" t="n"/>
      <c r="K1413" s="2" t="n"/>
      <c r="L1413" s="2" t="n"/>
      <c r="M1413" s="2" t="n"/>
      <c r="N1413" s="2" t="n"/>
      <c r="O1413" s="2" t="n"/>
      <c r="P1413" s="2" t="n"/>
      <c r="Q1413" s="2" t="n"/>
      <c r="R1413" s="2" t="n"/>
      <c r="S1413" s="2" t="n"/>
      <c r="T1413" s="2" t="n"/>
      <c r="U1413" s="2" t="n"/>
      <c r="V1413" s="2" t="n"/>
      <c r="W1413" s="2" t="n"/>
      <c r="X1413" s="2" t="n"/>
      <c r="Y1413" s="2" t="n"/>
      <c r="Z1413" s="2" t="n"/>
      <c r="AA1413" s="2" t="n"/>
      <c r="AB1413" s="2" t="n"/>
      <c r="AC1413" s="2" t="n"/>
      <c r="AD1413" s="2" t="n"/>
      <c r="AE1413" s="2" t="n"/>
      <c r="AF1413" s="2" t="n"/>
      <c r="AG1413" s="2" t="n"/>
      <c r="AH1413" s="2" t="n"/>
      <c r="AI1413" s="2" t="n"/>
      <c r="AJ1413" s="2" t="n"/>
      <c r="AK1413" s="2" t="n"/>
      <c r="AL1413" s="2" t="n"/>
      <c r="AM1413" s="2" t="n"/>
      <c r="AN1413" s="2" t="n"/>
      <c r="AO1413" s="2" t="n"/>
      <c r="AP1413" s="2" t="n"/>
      <c r="AQ1413" s="2" t="n"/>
      <c r="AR1413" s="2" t="n"/>
      <c r="AS1413" s="2" t="n"/>
      <c r="AT1413" s="2" t="n"/>
      <c r="AU1413" s="2" t="n"/>
      <c r="AV1413" s="2" t="n"/>
      <c r="AW1413" s="2" t="n"/>
      <c r="AX1413" s="2" t="n"/>
      <c r="AY1413" s="2" t="n"/>
      <c r="AZ1413" s="2" t="n"/>
      <c r="BA1413" s="2" t="n"/>
      <c r="BB1413" s="2" t="n"/>
      <c r="BC1413" s="2" t="n"/>
      <c r="BD1413" s="2" t="n"/>
      <c r="BE1413" s="2" t="n"/>
      <c r="BF1413" s="2" t="n"/>
      <c r="BG1413" s="2" t="n"/>
      <c r="BH1413" s="2" t="n"/>
      <c r="BI1413" s="2" t="n"/>
      <c r="BJ1413" s="2" t="n"/>
      <c r="BK1413" s="2" t="n"/>
      <c r="BL1413" s="2" t="n"/>
      <c r="BM1413" s="2" t="n"/>
      <c r="BN1413" s="2" t="n"/>
      <c r="BO1413" s="2" t="n"/>
      <c r="BP1413" s="143" t="n"/>
      <c r="BU1413" s="31" t="n"/>
      <c r="BV1413" s="32" t="n"/>
      <c r="DU1413" s="144" t="n"/>
      <c r="DV1413" s="7" t="n"/>
      <c r="DW1413" s="2" t="n"/>
      <c r="DX1413" s="2" t="n"/>
      <c r="DY1413" s="2" t="n"/>
      <c r="DZ1413" s="2" t="n"/>
      <c r="EA1413" s="2" t="n"/>
      <c r="EB1413" s="2" t="n"/>
      <c r="EC1413" s="2" t="n"/>
    </row>
    <row r="1414" ht="6.75" customHeight="1" s="118">
      <c r="A1414" s="2" t="n"/>
      <c r="B1414" s="2" t="n"/>
      <c r="C1414" s="2" t="n"/>
      <c r="D1414" s="2" t="n"/>
      <c r="E1414" s="2" t="n"/>
      <c r="F1414" s="2" t="n"/>
      <c r="G1414" s="2" t="n"/>
      <c r="H1414" s="2" t="n"/>
      <c r="I1414" s="2" t="n"/>
      <c r="J1414" s="2" t="n"/>
      <c r="K1414" s="2" t="n"/>
      <c r="L1414" s="2" t="n"/>
      <c r="M1414" s="2" t="n"/>
      <c r="N1414" s="2" t="n"/>
      <c r="O1414" s="2" t="n"/>
      <c r="P1414" s="2" t="n"/>
      <c r="Q1414" s="2" t="n"/>
      <c r="R1414" s="2" t="n"/>
      <c r="S1414" s="2" t="n"/>
      <c r="T1414" s="2" t="n"/>
      <c r="U1414" s="2" t="n"/>
      <c r="V1414" s="2" t="n"/>
      <c r="W1414" s="2" t="n"/>
      <c r="X1414" s="2" t="n"/>
      <c r="Y1414" s="2" t="n"/>
      <c r="Z1414" s="2" t="n"/>
      <c r="AA1414" s="2" t="n"/>
      <c r="AB1414" s="2" t="n"/>
      <c r="AC1414" s="2" t="n"/>
      <c r="AD1414" s="2" t="n"/>
      <c r="AE1414" s="2" t="n"/>
      <c r="AF1414" s="2" t="n"/>
      <c r="AG1414" s="2" t="n"/>
      <c r="AH1414" s="2" t="n"/>
      <c r="AI1414" s="2" t="n"/>
      <c r="AJ1414" s="2" t="n"/>
      <c r="AK1414" s="2" t="n"/>
      <c r="AL1414" s="2" t="n"/>
      <c r="AM1414" s="2" t="n"/>
      <c r="AN1414" s="2" t="n"/>
      <c r="AO1414" s="2" t="n"/>
      <c r="AP1414" s="2" t="n"/>
      <c r="AQ1414" s="2" t="n"/>
      <c r="AR1414" s="2" t="n"/>
      <c r="AS1414" s="2" t="n"/>
      <c r="AT1414" s="2" t="n"/>
      <c r="AU1414" s="2" t="n"/>
      <c r="AV1414" s="2" t="n"/>
      <c r="AW1414" s="2" t="n"/>
      <c r="AX1414" s="2" t="n"/>
      <c r="AY1414" s="2" t="n"/>
      <c r="AZ1414" s="2" t="n"/>
      <c r="BA1414" s="2" t="n"/>
      <c r="BB1414" s="2" t="n"/>
      <c r="BC1414" s="2" t="n"/>
      <c r="BD1414" s="2" t="n"/>
      <c r="BE1414" s="2" t="n"/>
      <c r="BF1414" s="2" t="n"/>
      <c r="BG1414" s="2" t="n"/>
      <c r="BH1414" s="2" t="n"/>
      <c r="BI1414" s="2" t="n"/>
      <c r="BJ1414" s="2" t="n"/>
      <c r="BK1414" s="2" t="n"/>
      <c r="BL1414" s="2" t="n"/>
      <c r="BM1414" s="2" t="n"/>
      <c r="BN1414" s="2" t="n"/>
      <c r="BO1414" s="2" t="n"/>
      <c r="BP1414" s="143" t="n"/>
      <c r="BU1414" s="72" t="n"/>
      <c r="BV1414" s="144" t="n"/>
      <c r="DU1414" s="144" t="n"/>
      <c r="DV1414" s="7" t="n"/>
      <c r="DW1414" s="2" t="n"/>
      <c r="DX1414" s="2" t="n"/>
      <c r="DY1414" s="2" t="n"/>
      <c r="DZ1414" s="2" t="n"/>
      <c r="EA1414" s="2" t="n"/>
      <c r="EB1414" s="2" t="n"/>
      <c r="EC1414" s="2" t="n"/>
    </row>
    <row r="1415" ht="6.75" customHeight="1" s="118">
      <c r="A1415" s="2" t="n"/>
      <c r="B1415" s="2" t="n"/>
      <c r="C1415" s="2" t="n"/>
      <c r="D1415" s="2" t="n"/>
      <c r="E1415" s="2" t="n"/>
      <c r="F1415" s="2" t="n"/>
      <c r="G1415" s="2" t="n"/>
      <c r="H1415" s="2" t="n"/>
      <c r="I1415" s="2" t="n"/>
      <c r="J1415" s="2" t="n"/>
      <c r="K1415" s="2" t="n"/>
      <c r="L1415" s="2" t="n"/>
      <c r="M1415" s="2" t="n"/>
      <c r="N1415" s="2" t="n"/>
      <c r="O1415" s="2" t="n"/>
      <c r="P1415" s="2" t="n"/>
      <c r="Q1415" s="2" t="n"/>
      <c r="R1415" s="2" t="n"/>
      <c r="S1415" s="2" t="n"/>
      <c r="T1415" s="2" t="n"/>
      <c r="U1415" s="2" t="n"/>
      <c r="V1415" s="2" t="n"/>
      <c r="W1415" s="2" t="n"/>
      <c r="X1415" s="2" t="n"/>
      <c r="Y1415" s="2" t="n"/>
      <c r="Z1415" s="2" t="n"/>
      <c r="AA1415" s="2" t="n"/>
      <c r="AB1415" s="2" t="n"/>
      <c r="AC1415" s="2" t="n"/>
      <c r="AD1415" s="2" t="n"/>
      <c r="AE1415" s="2" t="n"/>
      <c r="AF1415" s="2" t="n"/>
      <c r="AG1415" s="2" t="n"/>
      <c r="AH1415" s="2" t="n"/>
      <c r="AI1415" s="2" t="n"/>
      <c r="AJ1415" s="2" t="n"/>
      <c r="AK1415" s="2" t="n"/>
      <c r="AL1415" s="2" t="n"/>
      <c r="AM1415" s="2" t="n"/>
      <c r="AN1415" s="2" t="n"/>
      <c r="AO1415" s="2" t="n"/>
      <c r="AP1415" s="2" t="n"/>
      <c r="AQ1415" s="2" t="n"/>
      <c r="AR1415" s="2" t="n"/>
      <c r="AS1415" s="2" t="n"/>
      <c r="AT1415" s="2" t="n"/>
      <c r="AU1415" s="2" t="n"/>
      <c r="AV1415" s="2" t="n"/>
      <c r="AW1415" s="2" t="n"/>
      <c r="AX1415" s="2" t="n"/>
      <c r="AY1415" s="2" t="n"/>
      <c r="AZ1415" s="2" t="n"/>
      <c r="BA1415" s="2" t="n"/>
      <c r="BB1415" s="2" t="n"/>
      <c r="BC1415" s="2" t="n"/>
      <c r="BD1415" s="2" t="n"/>
      <c r="BE1415" s="2" t="n"/>
      <c r="BF1415" s="2" t="n"/>
      <c r="BG1415" s="2" t="n"/>
      <c r="BH1415" s="2" t="n"/>
      <c r="BI1415" s="2" t="n"/>
      <c r="BJ1415" s="2" t="n"/>
      <c r="BK1415" s="2" t="n"/>
      <c r="BL1415" s="2" t="n"/>
      <c r="BM1415" s="2" t="n"/>
      <c r="BN1415" s="2" t="n"/>
      <c r="BO1415" s="2" t="n"/>
      <c r="BP1415" s="143" t="n"/>
      <c r="BV1415" s="144" t="n"/>
      <c r="DU1415" s="144" t="n"/>
      <c r="DV1415" s="7" t="n"/>
      <c r="DW1415" s="2" t="n"/>
      <c r="DX1415" s="2" t="n"/>
      <c r="DY1415" s="2" t="n"/>
      <c r="DZ1415" s="2" t="n"/>
      <c r="EA1415" s="2" t="n"/>
      <c r="EB1415" s="2" t="n"/>
      <c r="EC1415" s="2" t="n"/>
    </row>
    <row r="1416" ht="6.75" customHeight="1" s="118">
      <c r="A1416" s="2" t="n"/>
      <c r="B1416" s="2" t="n"/>
      <c r="C1416" s="2" t="n"/>
      <c r="D1416" s="2" t="n"/>
      <c r="E1416" s="2" t="n"/>
      <c r="F1416" s="2" t="n"/>
      <c r="G1416" s="2" t="n"/>
      <c r="H1416" s="2" t="n"/>
      <c r="I1416" s="2" t="n"/>
      <c r="J1416" s="2" t="n"/>
      <c r="K1416" s="2" t="n"/>
      <c r="L1416" s="2" t="n"/>
      <c r="M1416" s="2" t="n"/>
      <c r="N1416" s="2" t="n"/>
      <c r="O1416" s="2" t="n"/>
      <c r="P1416" s="2" t="n"/>
      <c r="Q1416" s="2" t="n"/>
      <c r="R1416" s="2" t="n"/>
      <c r="S1416" s="2" t="n"/>
      <c r="T1416" s="2" t="n"/>
      <c r="U1416" s="2" t="n"/>
      <c r="V1416" s="2" t="n"/>
      <c r="W1416" s="2" t="n"/>
      <c r="X1416" s="2" t="n"/>
      <c r="Y1416" s="2" t="n"/>
      <c r="Z1416" s="2" t="n"/>
      <c r="AA1416" s="2" t="n"/>
      <c r="AB1416" s="2" t="n"/>
      <c r="AC1416" s="2" t="n"/>
      <c r="AD1416" s="2" t="n"/>
      <c r="AE1416" s="2" t="n"/>
      <c r="AF1416" s="2" t="n"/>
      <c r="AG1416" s="2" t="n"/>
      <c r="AH1416" s="2" t="n"/>
      <c r="AI1416" s="2" t="n"/>
      <c r="AJ1416" s="2" t="n"/>
      <c r="AK1416" s="2" t="n"/>
      <c r="AL1416" s="2" t="n"/>
      <c r="AM1416" s="2" t="n"/>
      <c r="AN1416" s="2" t="n"/>
      <c r="AO1416" s="2" t="n"/>
      <c r="AP1416" s="2" t="n"/>
      <c r="AQ1416" s="2" t="n"/>
      <c r="AR1416" s="2" t="n"/>
      <c r="AS1416" s="2" t="n"/>
      <c r="AT1416" s="2" t="n"/>
      <c r="AU1416" s="2" t="n"/>
      <c r="AV1416" s="2" t="n"/>
      <c r="AW1416" s="2" t="n"/>
      <c r="AX1416" s="2" t="n"/>
      <c r="AY1416" s="2" t="n"/>
      <c r="AZ1416" s="2" t="n"/>
      <c r="BA1416" s="2" t="n"/>
      <c r="BB1416" s="2" t="n"/>
      <c r="BC1416" s="2" t="n"/>
      <c r="BD1416" s="2" t="n"/>
      <c r="BE1416" s="2" t="n"/>
      <c r="BF1416" s="2" t="n"/>
      <c r="BG1416" s="2" t="n"/>
      <c r="BH1416" s="2" t="n"/>
      <c r="BI1416" s="2" t="n"/>
      <c r="BJ1416" s="2" t="n"/>
      <c r="BK1416" s="2" t="n"/>
      <c r="BL1416" s="2" t="n"/>
      <c r="BM1416" s="2" t="n"/>
      <c r="BN1416" s="2" t="n"/>
      <c r="BO1416" s="2" t="n"/>
      <c r="BP1416" s="143" t="n"/>
      <c r="BV1416" s="144" t="n"/>
      <c r="DU1416" s="144" t="n"/>
      <c r="DV1416" s="7" t="n"/>
      <c r="DW1416" s="2" t="n"/>
      <c r="DX1416" s="2" t="n"/>
      <c r="DY1416" s="2" t="n"/>
      <c r="DZ1416" s="2" t="n"/>
      <c r="EA1416" s="2" t="n"/>
      <c r="EB1416" s="2" t="n"/>
      <c r="EC1416" s="2" t="n"/>
    </row>
    <row r="1417" ht="8.25" customHeight="1" s="118">
      <c r="A1417" s="2" t="n"/>
      <c r="B1417" s="2" t="n"/>
      <c r="C1417" s="2" t="n"/>
      <c r="D1417" s="2" t="n"/>
      <c r="E1417" s="2" t="n"/>
      <c r="F1417" s="2" t="n"/>
      <c r="G1417" s="2" t="n"/>
      <c r="H1417" s="2" t="n"/>
      <c r="I1417" s="2" t="n"/>
      <c r="J1417" s="2" t="n"/>
      <c r="K1417" s="2" t="n"/>
      <c r="L1417" s="2" t="n"/>
      <c r="M1417" s="2" t="n"/>
      <c r="N1417" s="2" t="n"/>
      <c r="O1417" s="2" t="n"/>
      <c r="P1417" s="2" t="n"/>
      <c r="Q1417" s="2" t="n"/>
      <c r="R1417" s="2" t="n"/>
      <c r="S1417" s="2" t="n"/>
      <c r="T1417" s="2" t="n"/>
      <c r="U1417" s="2" t="n"/>
      <c r="V1417" s="2" t="n"/>
      <c r="W1417" s="2" t="n"/>
      <c r="X1417" s="2" t="n"/>
      <c r="Y1417" s="2" t="n"/>
      <c r="Z1417" s="2" t="n"/>
      <c r="AA1417" s="2" t="n"/>
      <c r="AB1417" s="2" t="n"/>
      <c r="AC1417" s="2" t="n"/>
      <c r="AD1417" s="2" t="n"/>
      <c r="AE1417" s="2" t="n"/>
      <c r="AF1417" s="2" t="n"/>
      <c r="AG1417" s="2" t="n"/>
      <c r="AH1417" s="2" t="n"/>
      <c r="AI1417" s="2" t="n"/>
      <c r="AJ1417" s="2" t="n"/>
      <c r="AK1417" s="2" t="n"/>
      <c r="AL1417" s="2" t="n"/>
      <c r="AM1417" s="2" t="n"/>
      <c r="AN1417" s="2" t="n"/>
      <c r="AO1417" s="2" t="n"/>
      <c r="AP1417" s="2" t="n"/>
      <c r="AQ1417" s="2" t="n"/>
      <c r="AR1417" s="2" t="n"/>
      <c r="AS1417" s="2" t="n"/>
      <c r="AT1417" s="2" t="n"/>
      <c r="AU1417" s="2" t="n"/>
      <c r="AV1417" s="2" t="n"/>
      <c r="AW1417" s="2" t="n"/>
      <c r="AX1417" s="2" t="n"/>
      <c r="AY1417" s="2" t="n"/>
      <c r="AZ1417" s="2" t="n"/>
      <c r="BA1417" s="2" t="n"/>
      <c r="BB1417" s="2" t="n"/>
      <c r="BC1417" s="2" t="n"/>
      <c r="BD1417" s="2" t="n"/>
      <c r="BE1417" s="2" t="n"/>
      <c r="BF1417" s="2" t="n"/>
      <c r="BG1417" s="2" t="n"/>
      <c r="BH1417" s="2" t="n"/>
      <c r="BI1417" s="2" t="n"/>
      <c r="BJ1417" s="2" t="n"/>
      <c r="BK1417" s="2" t="n"/>
      <c r="BL1417" s="2" t="n"/>
      <c r="BM1417" s="2" t="n"/>
      <c r="BN1417" s="2" t="n"/>
      <c r="BO1417" s="2" t="n"/>
      <c r="BP1417" s="143" t="n"/>
      <c r="BV1417" s="144" t="n"/>
      <c r="DU1417" s="144" t="n"/>
      <c r="DV1417" s="7" t="n"/>
      <c r="DW1417" s="2" t="n"/>
      <c r="DX1417" s="2" t="n"/>
      <c r="DY1417" s="2" t="n"/>
      <c r="DZ1417" s="2" t="n"/>
      <c r="EA1417" s="2" t="n"/>
      <c r="EB1417" s="2" t="n"/>
      <c r="EC1417" s="2" t="n"/>
    </row>
    <row r="1418" ht="6.75" customHeight="1" s="118">
      <c r="A1418" s="2" t="n"/>
      <c r="B1418" s="2" t="n"/>
      <c r="C1418" s="2" t="n"/>
      <c r="D1418" s="2" t="n"/>
      <c r="E1418" s="177" t="inlineStr">
        <is>
          <t>在籍校</t>
        </is>
      </c>
      <c r="F1418" s="140" t="n"/>
      <c r="G1418" s="140" t="n"/>
      <c r="H1418" s="140" t="n"/>
      <c r="I1418" s="140" t="n"/>
      <c r="J1418" s="140" t="n"/>
      <c r="K1418" s="141" t="n"/>
      <c r="L1418" s="34" t="n"/>
      <c r="M1418" s="18" t="n"/>
      <c r="N1418" s="18" t="n"/>
      <c r="O1418" s="18" t="n"/>
      <c r="P1418" s="18" t="n"/>
      <c r="Q1418" s="18" t="n"/>
      <c r="R1418" s="18" t="n"/>
      <c r="S1418" s="18" t="n"/>
      <c r="T1418" s="18" t="n"/>
      <c r="U1418" s="18" t="n"/>
      <c r="V1418" s="18" t="n"/>
      <c r="W1418" s="18" t="n"/>
      <c r="X1418" s="35" t="n"/>
      <c r="Y1418" s="4" t="n"/>
      <c r="Z1418" s="5" t="n"/>
      <c r="AA1418" s="5" t="n"/>
      <c r="AB1418" s="5" t="n"/>
      <c r="AC1418" s="5" t="n"/>
      <c r="AD1418" s="5" t="n"/>
      <c r="AE1418" s="5" t="n"/>
      <c r="AF1418" s="5" t="n"/>
      <c r="AG1418" s="5" t="n"/>
      <c r="AH1418" s="5" t="n"/>
      <c r="AI1418" s="5" t="n"/>
      <c r="AJ1418" s="5" t="n"/>
      <c r="AK1418" s="5" t="n"/>
      <c r="AL1418" s="5" t="n"/>
      <c r="AM1418" s="5" t="n"/>
      <c r="AN1418" s="5" t="n"/>
      <c r="AO1418" s="5" t="n"/>
      <c r="AP1418" s="5" t="n"/>
      <c r="AQ1418" s="5" t="n"/>
      <c r="AR1418" s="5" t="n"/>
      <c r="AS1418" s="5" t="n"/>
      <c r="AT1418" s="5" t="n"/>
      <c r="AU1418" s="5" t="n"/>
      <c r="AV1418" s="5" t="n"/>
      <c r="AW1418" s="89" t="inlineStr">
        <is>
          <t>卒業見込</t>
        </is>
      </c>
      <c r="AX1418" s="140" t="n"/>
      <c r="AY1418" s="140" t="n"/>
      <c r="AZ1418" s="140" t="n"/>
      <c r="BA1418" s="140" t="n"/>
      <c r="BB1418" s="140" t="n"/>
      <c r="BC1418" s="140" t="n"/>
      <c r="BD1418" s="140" t="n"/>
      <c r="BE1418" s="140" t="n"/>
      <c r="BF1418" s="140" t="n"/>
      <c r="BG1418" s="140" t="n"/>
      <c r="BH1418" s="140" t="n"/>
      <c r="BI1418" s="141" t="n"/>
      <c r="BJ1418" s="2" t="n"/>
      <c r="BK1418" s="2" t="n"/>
      <c r="BL1418" s="2" t="n"/>
      <c r="BM1418" s="2" t="n"/>
      <c r="BN1418" s="2" t="n"/>
      <c r="BO1418" s="2" t="n"/>
      <c r="BP1418" s="143" t="n"/>
      <c r="BV1418" s="144" t="n"/>
      <c r="DU1418" s="144" t="n"/>
      <c r="DV1418" s="2" t="n"/>
      <c r="DW1418" s="2" t="n"/>
      <c r="DX1418" s="2" t="n"/>
      <c r="DY1418" s="2" t="n"/>
      <c r="DZ1418" s="2" t="n"/>
      <c r="EA1418" s="2" t="n"/>
      <c r="EB1418" s="2" t="n"/>
      <c r="EC1418" s="2" t="n"/>
    </row>
    <row r="1419" ht="6.75" customHeight="1" s="118">
      <c r="A1419" s="2" t="n"/>
      <c r="B1419" s="2" t="n"/>
      <c r="C1419" s="2" t="n"/>
      <c r="D1419" s="2" t="n"/>
      <c r="E1419" s="143" t="n"/>
      <c r="K1419" s="144" t="n"/>
      <c r="L1419" s="36" t="n"/>
      <c r="M1419" s="19" t="n"/>
      <c r="N1419" s="19" t="n"/>
      <c r="O1419" s="19" t="n"/>
      <c r="P1419" s="19" t="n"/>
      <c r="Q1419" s="19" t="n"/>
      <c r="R1419" s="19" t="n"/>
      <c r="S1419" s="19" t="n"/>
      <c r="T1419" s="19" t="n"/>
      <c r="U1419" s="19" t="n"/>
      <c r="V1419" s="19" t="n"/>
      <c r="W1419" s="19" t="n"/>
      <c r="X1419" s="37" t="n"/>
      <c r="Y1419" s="178">
        <f>計算!$N$18</f>
        <v/>
      </c>
      <c r="BI1419" s="144" t="n"/>
      <c r="BJ1419" s="2" t="n"/>
      <c r="BK1419" s="2" t="n"/>
      <c r="BL1419" s="2" t="n"/>
      <c r="BM1419" s="2" t="n"/>
      <c r="BN1419" s="2" t="n"/>
      <c r="BO1419" s="2" t="n"/>
      <c r="BP1419" s="143" t="n"/>
      <c r="BV1419" s="144" t="n"/>
      <c r="DU1419" s="144" t="n"/>
      <c r="DV1419" s="2" t="n"/>
      <c r="DW1419" s="2" t="n"/>
      <c r="DX1419" s="2" t="n"/>
      <c r="DY1419" s="2" t="n"/>
      <c r="DZ1419" s="2" t="n"/>
      <c r="EA1419" s="2" t="n"/>
      <c r="EB1419" s="2" t="n"/>
      <c r="EC1419" s="2" t="n"/>
    </row>
    <row r="1420" ht="6.75" customHeight="1" s="118">
      <c r="A1420" s="2" t="n"/>
      <c r="B1420" s="2" t="n"/>
      <c r="C1420" s="2" t="n"/>
      <c r="D1420" s="2" t="n"/>
      <c r="E1420" s="143" t="n"/>
      <c r="K1420" s="144" t="n"/>
      <c r="L1420" s="36" t="n"/>
      <c r="M1420" s="19" t="n"/>
      <c r="N1420" s="19" t="n"/>
      <c r="O1420" s="19" t="n"/>
      <c r="P1420" s="179">
        <f>設定!$B$6</f>
        <v/>
      </c>
      <c r="S1420" s="11" t="n"/>
      <c r="T1420" s="11" t="n"/>
      <c r="U1420" s="179">
        <f>設定!$B$7</f>
        <v/>
      </c>
      <c r="W1420" s="11" t="n"/>
      <c r="X1420" s="12" t="n"/>
      <c r="Y1420" s="143" t="n"/>
      <c r="BI1420" s="144" t="n"/>
      <c r="BJ1420" s="2" t="n"/>
      <c r="BK1420" s="2" t="n"/>
      <c r="BL1420" s="2" t="n"/>
      <c r="BM1420" s="2" t="n"/>
      <c r="BN1420" s="2" t="n"/>
      <c r="BO1420" s="2" t="n"/>
      <c r="BP1420" s="143" t="n"/>
      <c r="BV1420" s="144" t="n"/>
      <c r="DU1420" s="144" t="n"/>
      <c r="DV1420" s="2" t="n"/>
      <c r="DW1420" s="2" t="n"/>
      <c r="DX1420" s="2" t="n"/>
      <c r="DY1420" s="2" t="n"/>
      <c r="DZ1420" s="2" t="n"/>
      <c r="EA1420" s="2" t="n"/>
      <c r="EB1420" s="2" t="n"/>
      <c r="EC1420" s="2" t="n"/>
    </row>
    <row r="1421" ht="6.75" customHeight="1" s="118">
      <c r="A1421" s="2" t="n"/>
      <c r="B1421" s="2" t="n"/>
      <c r="C1421" s="2" t="n"/>
      <c r="D1421" s="2" t="n"/>
      <c r="E1421" s="143" t="n"/>
      <c r="K1421" s="144" t="n"/>
      <c r="L1421" s="92" t="inlineStr">
        <is>
          <t>令和</t>
        </is>
      </c>
      <c r="S1421" s="52" t="inlineStr">
        <is>
          <t>年</t>
        </is>
      </c>
      <c r="W1421" s="53" t="inlineStr">
        <is>
          <t>月</t>
        </is>
      </c>
      <c r="X1421" s="144" t="n"/>
      <c r="Y1421" s="143" t="n"/>
      <c r="BI1421" s="144" t="n"/>
      <c r="BJ1421" s="2" t="n"/>
      <c r="BK1421" s="2" t="n"/>
      <c r="BL1421" s="2" t="n"/>
      <c r="BM1421" s="2" t="n"/>
      <c r="BN1421" s="2" t="n"/>
      <c r="BO1421" s="2" t="n"/>
      <c r="BP1421" s="143" t="n"/>
      <c r="BV1421" s="144" t="n"/>
      <c r="DU1421" s="144" t="n"/>
      <c r="DV1421" s="2" t="n"/>
      <c r="DW1421" s="2" t="n"/>
      <c r="DX1421" s="2" t="n"/>
      <c r="DY1421" s="2" t="n"/>
      <c r="DZ1421" s="2" t="n"/>
      <c r="EA1421" s="2" t="n"/>
      <c r="EB1421" s="2" t="n"/>
      <c r="EC1421" s="2" t="n"/>
    </row>
    <row r="1422" ht="6.75" customHeight="1" s="118">
      <c r="A1422" s="2" t="n"/>
      <c r="B1422" s="2" t="n"/>
      <c r="C1422" s="2" t="n"/>
      <c r="D1422" s="2" t="n"/>
      <c r="E1422" s="143" t="n"/>
      <c r="K1422" s="144" t="n"/>
      <c r="L1422" s="143" t="n"/>
      <c r="X1422" s="144" t="n"/>
      <c r="Y1422" s="143" t="n"/>
      <c r="AW1422" s="75" t="inlineStr">
        <is>
          <t>卒業</t>
        </is>
      </c>
      <c r="BI1422" s="144" t="n"/>
      <c r="BJ1422" s="2" t="n"/>
      <c r="BK1422" s="2" t="n"/>
      <c r="BL1422" s="2" t="n"/>
      <c r="BM1422" s="2" t="n"/>
      <c r="BN1422" s="2" t="n"/>
      <c r="BO1422" s="2" t="n"/>
      <c r="BP1422" s="143" t="n"/>
      <c r="BV1422" s="144" t="n"/>
      <c r="DU1422" s="144" t="n"/>
      <c r="DV1422" s="2" t="n"/>
      <c r="DW1422" s="2" t="n"/>
      <c r="DX1422" s="2" t="n"/>
      <c r="DY1422" s="2" t="n"/>
      <c r="DZ1422" s="2" t="n"/>
      <c r="EA1422" s="2" t="n"/>
      <c r="EB1422" s="2" t="n"/>
      <c r="EC1422" s="2" t="n"/>
    </row>
    <row r="1423" ht="6.75" customHeight="1" s="118">
      <c r="A1423" s="2" t="n"/>
      <c r="B1423" s="2" t="n"/>
      <c r="C1423" s="2" t="n"/>
      <c r="D1423" s="2" t="n"/>
      <c r="E1423" s="143" t="n"/>
      <c r="K1423" s="144" t="n"/>
      <c r="L1423" s="36" t="n"/>
      <c r="M1423" s="19" t="n"/>
      <c r="N1423" s="19" t="n"/>
      <c r="O1423" s="19" t="n"/>
      <c r="P1423" s="19" t="n"/>
      <c r="Q1423" s="19" t="n"/>
      <c r="R1423" s="19" t="n"/>
      <c r="S1423" s="19" t="n"/>
      <c r="T1423" s="19" t="n"/>
      <c r="U1423" s="19" t="n"/>
      <c r="V1423" s="19" t="n"/>
      <c r="W1423" s="19" t="n"/>
      <c r="X1423" s="37" t="n"/>
      <c r="Y1423" s="143" t="n"/>
      <c r="BI1423" s="144" t="n"/>
      <c r="BJ1423" s="2" t="n"/>
      <c r="BK1423" s="2" t="n"/>
      <c r="BL1423" s="2" t="n"/>
      <c r="BM1423" s="2" t="n"/>
      <c r="BN1423" s="2" t="n"/>
      <c r="BO1423" s="2" t="n"/>
      <c r="BP1423" s="143" t="n"/>
      <c r="BV1423" s="144" t="n"/>
      <c r="DU1423" s="144" t="n"/>
      <c r="DV1423" s="2" t="n"/>
      <c r="DW1423" s="2" t="n"/>
      <c r="DX1423" s="2" t="n"/>
      <c r="DY1423" s="2" t="n"/>
      <c r="DZ1423" s="2" t="n"/>
      <c r="EA1423" s="2" t="n"/>
      <c r="EB1423" s="2" t="n"/>
      <c r="EC1423" s="2" t="n"/>
    </row>
    <row r="1424" ht="6.75" customHeight="1" s="118">
      <c r="A1424" s="2" t="n"/>
      <c r="B1424" s="2" t="n"/>
      <c r="C1424" s="2" t="n"/>
      <c r="D1424" s="2" t="n"/>
      <c r="E1424" s="143" t="n"/>
      <c r="K1424" s="144" t="n"/>
      <c r="L1424" s="36" t="n"/>
      <c r="M1424" s="19" t="n"/>
      <c r="N1424" s="19" t="n"/>
      <c r="O1424" s="19" t="n"/>
      <c r="P1424" s="19" t="n"/>
      <c r="Q1424" s="19" t="n"/>
      <c r="R1424" s="19" t="n"/>
      <c r="S1424" s="19" t="n"/>
      <c r="T1424" s="19" t="n"/>
      <c r="U1424" s="19" t="n"/>
      <c r="V1424" s="19" t="n"/>
      <c r="W1424" s="19" t="n"/>
      <c r="X1424" s="37" t="n"/>
      <c r="Y1424" s="143" t="n"/>
      <c r="BI1424" s="144" t="n"/>
      <c r="BJ1424" s="2" t="n"/>
      <c r="BK1424" s="2" t="n"/>
      <c r="BL1424" s="2" t="n"/>
      <c r="BM1424" s="2" t="n"/>
      <c r="BN1424" s="2" t="n"/>
      <c r="BO1424" s="2" t="n"/>
      <c r="BP1424" s="143" t="n"/>
      <c r="BV1424" s="144" t="n"/>
      <c r="DU1424" s="144" t="n"/>
      <c r="DV1424" s="2" t="n"/>
      <c r="DW1424" s="2" t="n"/>
      <c r="DX1424" s="2" t="n"/>
      <c r="DY1424" s="2" t="n"/>
      <c r="DZ1424" s="2" t="n"/>
      <c r="EA1424" s="2" t="n"/>
      <c r="EB1424" s="2" t="n"/>
      <c r="EC1424" s="2" t="n"/>
    </row>
    <row r="1425" ht="6.75" customHeight="1" s="118">
      <c r="A1425" s="2" t="n"/>
      <c r="B1425" s="2" t="n"/>
      <c r="C1425" s="2" t="n"/>
      <c r="D1425" s="2" t="n"/>
      <c r="E1425" s="146" t="n"/>
      <c r="F1425" s="147" t="n"/>
      <c r="G1425" s="147" t="n"/>
      <c r="H1425" s="147" t="n"/>
      <c r="I1425" s="147" t="n"/>
      <c r="J1425" s="147" t="n"/>
      <c r="K1425" s="148" t="n"/>
      <c r="L1425" s="38" t="n"/>
      <c r="M1425" s="20" t="n"/>
      <c r="N1425" s="20" t="n"/>
      <c r="O1425" s="20" t="n"/>
      <c r="P1425" s="20" t="n"/>
      <c r="Q1425" s="20" t="n"/>
      <c r="R1425" s="20" t="n"/>
      <c r="S1425" s="20" t="n"/>
      <c r="T1425" s="20" t="n"/>
      <c r="U1425" s="20" t="n"/>
      <c r="V1425" s="20" t="n"/>
      <c r="W1425" s="20" t="n"/>
      <c r="X1425" s="39" t="n"/>
      <c r="Y1425" s="16" t="n"/>
      <c r="Z1425" s="14" t="n"/>
      <c r="AA1425" s="14" t="n"/>
      <c r="AB1425" s="14" t="n"/>
      <c r="AC1425" s="14" t="n"/>
      <c r="AD1425" s="14" t="n"/>
      <c r="AE1425" s="14" t="n"/>
      <c r="AF1425" s="14" t="n"/>
      <c r="AG1425" s="14" t="n"/>
      <c r="AH1425" s="14" t="n"/>
      <c r="AI1425" s="14" t="n"/>
      <c r="AJ1425" s="14" t="n"/>
      <c r="AK1425" s="14" t="n"/>
      <c r="AL1425" s="14" t="n"/>
      <c r="AM1425" s="14" t="n"/>
      <c r="AN1425" s="14" t="n"/>
      <c r="AO1425" s="14" t="n"/>
      <c r="AP1425" s="14" t="n"/>
      <c r="AQ1425" s="14" t="n"/>
      <c r="AR1425" s="14" t="n"/>
      <c r="AS1425" s="14" t="n"/>
      <c r="AT1425" s="14" t="n"/>
      <c r="AU1425" s="14" t="n"/>
      <c r="AV1425" s="14" t="n"/>
      <c r="AW1425" s="147" t="n"/>
      <c r="AX1425" s="147" t="n"/>
      <c r="AY1425" s="147" t="n"/>
      <c r="AZ1425" s="147" t="n"/>
      <c r="BA1425" s="147" t="n"/>
      <c r="BB1425" s="147" t="n"/>
      <c r="BC1425" s="147" t="n"/>
      <c r="BD1425" s="147" t="n"/>
      <c r="BE1425" s="147" t="n"/>
      <c r="BF1425" s="147" t="n"/>
      <c r="BG1425" s="147" t="n"/>
      <c r="BH1425" s="147" t="n"/>
      <c r="BI1425" s="148" t="n"/>
      <c r="BJ1425" s="2" t="n"/>
      <c r="BK1425" s="2" t="n"/>
      <c r="BL1425" s="2" t="n"/>
      <c r="BM1425" s="2" t="n"/>
      <c r="BN1425" s="2" t="n"/>
      <c r="BO1425" s="2" t="n"/>
      <c r="BP1425" s="143" t="n"/>
      <c r="BV1425" s="144" t="n"/>
      <c r="DU1425" s="144" t="n"/>
      <c r="DV1425" s="2" t="n"/>
      <c r="DW1425" s="2" t="n"/>
      <c r="DX1425" s="2" t="n"/>
      <c r="DY1425" s="2" t="n"/>
      <c r="DZ1425" s="2" t="n"/>
      <c r="EA1425" s="2" t="n"/>
      <c r="EB1425" s="2" t="n"/>
      <c r="EC1425" s="2" t="n"/>
    </row>
    <row r="1426" ht="6.75" customHeight="1" s="118">
      <c r="A1426" s="2" t="n"/>
      <c r="B1426" s="2" t="n"/>
      <c r="C1426" s="2" t="n"/>
      <c r="D1426" s="2" t="n"/>
      <c r="E1426" s="40" t="n"/>
      <c r="F1426" s="40" t="n"/>
      <c r="G1426" s="40" t="n"/>
      <c r="H1426" s="40" t="n"/>
      <c r="I1426" s="40" t="n"/>
      <c r="J1426" s="40" t="n"/>
      <c r="K1426" s="40" t="n"/>
      <c r="L1426" s="18" t="n"/>
      <c r="M1426" s="18" t="n"/>
      <c r="N1426" s="18" t="n"/>
      <c r="O1426" s="18" t="n"/>
      <c r="P1426" s="18" t="n"/>
      <c r="Q1426" s="18" t="n"/>
      <c r="R1426" s="18" t="n"/>
      <c r="S1426" s="76" t="n"/>
      <c r="T1426" s="140" t="n"/>
      <c r="U1426" s="17" t="n"/>
      <c r="V1426" s="17" t="n"/>
      <c r="W1426" s="76" t="n"/>
      <c r="X1426" s="140" t="n"/>
      <c r="Y1426" s="5" t="n"/>
      <c r="Z1426" s="5" t="n"/>
      <c r="AA1426" s="5" t="n"/>
      <c r="AB1426" s="5" t="n"/>
      <c r="AC1426" s="5" t="n"/>
      <c r="AD1426" s="5" t="n"/>
      <c r="AE1426" s="5" t="n"/>
      <c r="AF1426" s="5" t="n"/>
      <c r="AG1426" s="5" t="n"/>
      <c r="AH1426" s="5" t="n"/>
      <c r="AI1426" s="5" t="n"/>
      <c r="AJ1426" s="5" t="n"/>
      <c r="AK1426" s="5" t="n"/>
      <c r="AL1426" s="5" t="n"/>
      <c r="AM1426" s="5" t="n"/>
      <c r="AN1426" s="5" t="n"/>
      <c r="AO1426" s="5" t="n"/>
      <c r="AP1426" s="5" t="n"/>
      <c r="AQ1426" s="5" t="n"/>
      <c r="AR1426" s="5" t="n"/>
      <c r="AS1426" s="5" t="n"/>
      <c r="AT1426" s="5" t="n"/>
      <c r="AU1426" s="5" t="n"/>
      <c r="AV1426" s="5" t="n"/>
      <c r="AW1426" s="5" t="n"/>
      <c r="AX1426" s="5" t="n"/>
      <c r="AY1426" s="5" t="n"/>
      <c r="AZ1426" s="5" t="n"/>
      <c r="BA1426" s="5" t="n"/>
      <c r="BB1426" s="5" t="n"/>
      <c r="BC1426" s="5" t="n"/>
      <c r="BD1426" s="5" t="n"/>
      <c r="BE1426" s="5" t="n"/>
      <c r="BF1426" s="5" t="n"/>
      <c r="BG1426" s="5" t="n"/>
      <c r="BH1426" s="5" t="n"/>
      <c r="BI1426" s="5" t="n"/>
      <c r="BJ1426" s="2" t="n"/>
      <c r="BK1426" s="2" t="n"/>
      <c r="BL1426" s="2" t="n"/>
      <c r="BM1426" s="2" t="n"/>
      <c r="BN1426" s="2" t="n"/>
      <c r="BO1426" s="2" t="n"/>
      <c r="BP1426" s="143" t="n"/>
      <c r="BV1426" s="144" t="n"/>
      <c r="DU1426" s="144" t="n"/>
      <c r="DV1426" s="2" t="n"/>
      <c r="DW1426" s="2" t="n"/>
      <c r="DX1426" s="2" t="n"/>
      <c r="DY1426" s="2" t="n"/>
      <c r="DZ1426" s="2" t="n"/>
      <c r="EA1426" s="2" t="n"/>
      <c r="EB1426" s="2" t="n"/>
      <c r="EC1426" s="2" t="n"/>
    </row>
    <row r="1427" ht="6.75" customHeight="1" s="118">
      <c r="A1427" s="2" t="n"/>
      <c r="B1427" s="2" t="n"/>
      <c r="C1427" s="2" t="n"/>
      <c r="D1427" s="2" t="n"/>
      <c r="E1427" s="41" t="n"/>
      <c r="F1427" s="41" t="n"/>
      <c r="G1427" s="41" t="n"/>
      <c r="H1427" s="41" t="n"/>
      <c r="I1427" s="41" t="n"/>
      <c r="J1427" s="41" t="n"/>
      <c r="K1427" s="41" t="n"/>
      <c r="L1427" s="19" t="n"/>
      <c r="M1427" s="19" t="n"/>
      <c r="N1427" s="19" t="n"/>
      <c r="O1427" s="19" t="n"/>
      <c r="P1427" s="19" t="n"/>
      <c r="Q1427" s="19" t="n"/>
      <c r="R1427" s="19" t="n"/>
      <c r="U1427" s="11" t="n"/>
      <c r="V1427" s="11" t="n"/>
      <c r="Y1427" s="2" t="n"/>
      <c r="Z1427" s="2" t="n"/>
      <c r="AA1427" s="2" t="n"/>
      <c r="AB1427" s="2" t="n"/>
      <c r="AC1427" s="2" t="n"/>
      <c r="AD1427" s="2" t="n"/>
      <c r="AE1427" s="2" t="n"/>
      <c r="AF1427" s="2" t="n"/>
      <c r="AG1427" s="2" t="n"/>
      <c r="AH1427" s="2" t="n"/>
      <c r="AI1427" s="2" t="n"/>
      <c r="AJ1427" s="2" t="n"/>
      <c r="AK1427" s="2" t="n"/>
      <c r="AL1427" s="2" t="n"/>
      <c r="AM1427" s="2" t="n"/>
      <c r="AN1427" s="2" t="n"/>
      <c r="AO1427" s="2" t="n"/>
      <c r="AP1427" s="2" t="n"/>
      <c r="AQ1427" s="2" t="n"/>
      <c r="AR1427" s="2" t="n"/>
      <c r="AS1427" s="2" t="n"/>
      <c r="AT1427" s="2" t="n"/>
      <c r="AU1427" s="2" t="n"/>
      <c r="AV1427" s="2" t="n"/>
      <c r="AW1427" s="2" t="n"/>
      <c r="AX1427" s="2" t="n"/>
      <c r="AY1427" s="2" t="n"/>
      <c r="AZ1427" s="2" t="n"/>
      <c r="BA1427" s="2" t="n"/>
      <c r="BB1427" s="2" t="n"/>
      <c r="BC1427" s="2" t="n"/>
      <c r="BD1427" s="2" t="n"/>
      <c r="BE1427" s="2" t="n"/>
      <c r="BF1427" s="2" t="n"/>
      <c r="BG1427" s="2" t="n"/>
      <c r="BH1427" s="2" t="n"/>
      <c r="BI1427" s="2" t="n"/>
      <c r="BJ1427" s="2" t="n"/>
      <c r="BK1427" s="2" t="n"/>
      <c r="BL1427" s="2" t="n"/>
      <c r="BM1427" s="2" t="n"/>
      <c r="BN1427" s="2" t="n"/>
      <c r="BO1427" s="2" t="n"/>
      <c r="BP1427" s="143" t="n"/>
      <c r="BV1427" s="144" t="n"/>
      <c r="DU1427" s="144" t="n"/>
      <c r="DV1427" s="2" t="n"/>
      <c r="DW1427" s="2" t="n"/>
      <c r="DX1427" s="2" t="n"/>
      <c r="DY1427" s="2" t="n"/>
      <c r="DZ1427" s="2" t="n"/>
      <c r="EA1427" s="2" t="n"/>
      <c r="EB1427" s="2" t="n"/>
      <c r="EC1427" s="2" t="n"/>
    </row>
    <row r="1428" ht="9.75" customHeight="1" s="118">
      <c r="A1428" s="2" t="n"/>
      <c r="B1428" s="2" t="n"/>
      <c r="C1428" s="2" t="n"/>
      <c r="D1428" s="2" t="n"/>
      <c r="E1428" s="42" t="n"/>
      <c r="F1428" s="42" t="n"/>
      <c r="G1428" s="42" t="n"/>
      <c r="H1428" s="42" t="n"/>
      <c r="I1428" s="42" t="n"/>
      <c r="J1428" s="42" t="n"/>
      <c r="K1428" s="42" t="n"/>
      <c r="L1428" s="20" t="n"/>
      <c r="M1428" s="20" t="n"/>
      <c r="N1428" s="20" t="n"/>
      <c r="O1428" s="20" t="n"/>
      <c r="P1428" s="20" t="n"/>
      <c r="Q1428" s="20" t="n"/>
      <c r="R1428" s="20" t="n"/>
      <c r="S1428" s="20" t="n"/>
      <c r="T1428" s="20" t="n"/>
      <c r="U1428" s="20" t="n"/>
      <c r="V1428" s="20" t="n"/>
      <c r="W1428" s="20" t="n"/>
      <c r="X1428" s="20" t="n"/>
      <c r="Y1428" s="14" t="n"/>
      <c r="Z1428" s="14" t="n"/>
      <c r="AA1428" s="14" t="n"/>
      <c r="AB1428" s="14" t="n"/>
      <c r="AC1428" s="14" t="n"/>
      <c r="AD1428" s="14" t="n"/>
      <c r="AE1428" s="14" t="n"/>
      <c r="AF1428" s="14" t="n"/>
      <c r="AG1428" s="14" t="n"/>
      <c r="AH1428" s="14" t="n"/>
      <c r="AI1428" s="14" t="n"/>
      <c r="AJ1428" s="14" t="n"/>
      <c r="AK1428" s="14" t="n"/>
      <c r="AL1428" s="14" t="n"/>
      <c r="AM1428" s="14" t="n"/>
      <c r="AN1428" s="14" t="n"/>
      <c r="AO1428" s="14" t="n"/>
      <c r="AP1428" s="14" t="n"/>
      <c r="AQ1428" s="14" t="n"/>
      <c r="AR1428" s="14" t="n"/>
      <c r="AS1428" s="14" t="n"/>
      <c r="AT1428" s="14" t="n"/>
      <c r="AU1428" s="14" t="n"/>
      <c r="AV1428" s="14" t="n"/>
      <c r="AW1428" s="14" t="n"/>
      <c r="AX1428" s="14" t="n"/>
      <c r="AY1428" s="14" t="n"/>
      <c r="AZ1428" s="14" t="n"/>
      <c r="BA1428" s="14" t="n"/>
      <c r="BB1428" s="14" t="n"/>
      <c r="BC1428" s="14" t="n"/>
      <c r="BD1428" s="14" t="n"/>
      <c r="BE1428" s="14" t="n"/>
      <c r="BF1428" s="14" t="n"/>
      <c r="BG1428" s="14" t="n"/>
      <c r="BH1428" s="14" t="n"/>
      <c r="BI1428" s="14" t="n"/>
      <c r="BJ1428" s="2" t="n"/>
      <c r="BK1428" s="2" t="n"/>
      <c r="BL1428" s="2" t="n"/>
      <c r="BM1428" s="2" t="n"/>
      <c r="BN1428" s="2" t="n"/>
      <c r="BO1428" s="2" t="n"/>
      <c r="BP1428" s="143" t="n"/>
      <c r="BV1428" s="144" t="n"/>
      <c r="DU1428" s="144" t="n"/>
      <c r="DV1428" s="2" t="n"/>
      <c r="DW1428" s="2" t="n"/>
      <c r="DX1428" s="2" t="n"/>
      <c r="DY1428" s="2" t="n"/>
      <c r="DZ1428" s="2" t="n"/>
      <c r="EA1428" s="2" t="n"/>
      <c r="EB1428" s="2" t="n"/>
      <c r="EC1428" s="2" t="n"/>
    </row>
    <row r="1429" ht="6.75" customHeight="1" s="118">
      <c r="A1429" s="2" t="n"/>
      <c r="B1429" s="2" t="n"/>
      <c r="C1429" s="2" t="n"/>
      <c r="D1429" s="2" t="n"/>
      <c r="E1429" s="180" t="inlineStr">
        <is>
          <t>職　歴</t>
        </is>
      </c>
      <c r="K1429" s="144" t="n"/>
      <c r="L1429" s="54" t="inlineStr">
        <is>
          <t>平成</t>
        </is>
      </c>
      <c r="M1429" s="140" t="n"/>
      <c r="N1429" s="140" t="n"/>
      <c r="O1429" s="140" t="n"/>
      <c r="P1429" s="19" t="n"/>
      <c r="Q1429" s="19" t="n"/>
      <c r="R1429" s="19" t="n"/>
      <c r="S1429" s="19" t="n"/>
      <c r="T1429" s="19" t="n"/>
      <c r="U1429" s="19" t="n"/>
      <c r="V1429" s="19" t="n"/>
      <c r="W1429" s="19" t="n"/>
      <c r="X1429" s="37" t="n"/>
      <c r="Y1429" s="171">
        <f>計算!$AD$18</f>
        <v/>
      </c>
      <c r="BI1429" s="144" t="n"/>
      <c r="BJ1429" s="2" t="n"/>
      <c r="BK1429" s="2" t="n"/>
      <c r="BL1429" s="2" t="n"/>
      <c r="BM1429" s="2" t="n"/>
      <c r="BN1429" s="2" t="n"/>
      <c r="BO1429" s="2" t="n"/>
      <c r="BP1429" s="143" t="n"/>
      <c r="BV1429" s="144" t="n"/>
      <c r="DU1429" s="144" t="n"/>
      <c r="DV1429" s="2" t="n"/>
      <c r="DW1429" s="2" t="n"/>
      <c r="DX1429" s="2" t="n"/>
      <c r="DY1429" s="2" t="n"/>
      <c r="DZ1429" s="2" t="n"/>
      <c r="EA1429" s="2" t="n"/>
      <c r="EB1429" s="2" t="n"/>
      <c r="EC1429" s="2" t="n"/>
    </row>
    <row r="1430" ht="6.75" customHeight="1" s="118">
      <c r="A1430" s="2" t="n"/>
      <c r="B1430" s="2" t="n"/>
      <c r="C1430" s="2" t="n"/>
      <c r="D1430" s="2" t="n"/>
      <c r="E1430" s="143" t="n"/>
      <c r="K1430" s="144" t="n"/>
      <c r="L1430" s="143" t="n"/>
      <c r="P1430" s="19" t="n"/>
      <c r="Q1430" s="19" t="n"/>
      <c r="R1430" s="19" t="n"/>
      <c r="S1430" s="19" t="n"/>
      <c r="T1430" s="19" t="n"/>
      <c r="U1430" s="19" t="n"/>
      <c r="V1430" s="19" t="n"/>
      <c r="W1430" s="19" t="n"/>
      <c r="X1430" s="37" t="n"/>
      <c r="Y1430" s="143" t="n"/>
      <c r="BI1430" s="144" t="n"/>
      <c r="BJ1430" s="2" t="n"/>
      <c r="BK1430" s="2" t="n"/>
      <c r="BL1430" s="2" t="n"/>
      <c r="BM1430" s="2" t="n"/>
      <c r="BN1430" s="2" t="n"/>
      <c r="BO1430" s="2" t="n"/>
      <c r="BP1430" s="143" t="n"/>
      <c r="BV1430" s="144" t="n"/>
      <c r="DU1430" s="144" t="n"/>
      <c r="DV1430" s="2" t="n"/>
      <c r="DW1430" s="2" t="n"/>
      <c r="DX1430" s="2" t="n"/>
      <c r="DY1430" s="2" t="n"/>
      <c r="DZ1430" s="2" t="n"/>
      <c r="EA1430" s="2" t="n"/>
      <c r="EB1430" s="2" t="n"/>
      <c r="EC1430" s="2" t="n"/>
    </row>
    <row r="1431" ht="6.75" customHeight="1" s="118">
      <c r="A1431" s="2" t="n"/>
      <c r="B1431" s="2" t="n"/>
      <c r="C1431" s="2" t="n"/>
      <c r="D1431" s="2" t="n"/>
      <c r="E1431" s="143" t="n"/>
      <c r="K1431" s="144" t="n"/>
      <c r="L1431" s="143" t="n"/>
      <c r="P1431" s="179">
        <f>計算!$AB$18</f>
        <v/>
      </c>
      <c r="S1431" s="52" t="inlineStr">
        <is>
          <t>年</t>
        </is>
      </c>
      <c r="U1431" s="179">
        <f>計算!$AC$18</f>
        <v/>
      </c>
      <c r="W1431" s="53" t="inlineStr">
        <is>
          <t>月</t>
        </is>
      </c>
      <c r="X1431" s="144" t="n"/>
      <c r="Y1431" s="143" t="n"/>
      <c r="BI1431" s="144" t="n"/>
      <c r="BJ1431" s="2" t="n"/>
      <c r="BK1431" s="2" t="n"/>
      <c r="BL1431" s="2" t="n"/>
      <c r="BM1431" s="2" t="n"/>
      <c r="BN1431" s="2" t="n"/>
      <c r="BO1431" s="2" t="n"/>
      <c r="BP1431" s="143" t="n"/>
      <c r="BV1431" s="144" t="n"/>
      <c r="DU1431" s="144" t="n"/>
      <c r="DV1431" s="2" t="n"/>
      <c r="DW1431" s="2" t="n"/>
      <c r="DX1431" s="2" t="n"/>
      <c r="DY1431" s="2" t="n"/>
      <c r="DZ1431" s="2" t="n"/>
      <c r="EA1431" s="2" t="n"/>
      <c r="EB1431" s="2" t="n"/>
      <c r="EC1431" s="2" t="n"/>
    </row>
    <row r="1432" ht="6.75" customHeight="1" s="118">
      <c r="A1432" s="2" t="n"/>
      <c r="B1432" s="2" t="n"/>
      <c r="C1432" s="2" t="n"/>
      <c r="D1432" s="2" t="n"/>
      <c r="E1432" s="143" t="n"/>
      <c r="K1432" s="144" t="n"/>
      <c r="L1432" s="49" t="inlineStr">
        <is>
          <t>令和</t>
        </is>
      </c>
      <c r="X1432" s="144" t="n"/>
      <c r="Y1432" s="143" t="n"/>
      <c r="BI1432" s="144" t="n"/>
      <c r="BJ1432" s="2" t="n"/>
      <c r="BK1432" s="2" t="n"/>
      <c r="BL1432" s="2" t="n"/>
      <c r="BM1432" s="2" t="n"/>
      <c r="BN1432" s="2" t="n"/>
      <c r="BO1432" s="2" t="n"/>
      <c r="BP1432" s="143" t="n"/>
      <c r="BV1432" s="144" t="n"/>
      <c r="DU1432" s="144" t="n"/>
      <c r="DV1432" s="2" t="n"/>
      <c r="DW1432" s="2" t="n"/>
      <c r="DX1432" s="2" t="n"/>
      <c r="DY1432" s="2" t="n"/>
      <c r="DZ1432" s="2" t="n"/>
      <c r="EA1432" s="2" t="n"/>
      <c r="EB1432" s="2" t="n"/>
      <c r="EC1432" s="2" t="n"/>
    </row>
    <row r="1433" ht="6.75" customHeight="1" s="118">
      <c r="A1433" s="2" t="n"/>
      <c r="B1433" s="2" t="n"/>
      <c r="C1433" s="2" t="n"/>
      <c r="D1433" s="2" t="n"/>
      <c r="E1433" s="143" t="n"/>
      <c r="K1433" s="144" t="n"/>
      <c r="L1433" s="143" t="n"/>
      <c r="P1433" s="19" t="n"/>
      <c r="Q1433" s="19" t="n"/>
      <c r="R1433" s="19" t="n"/>
      <c r="S1433" s="19" t="n"/>
      <c r="T1433" s="19" t="n"/>
      <c r="U1433" s="19" t="n"/>
      <c r="V1433" s="19" t="n"/>
      <c r="W1433" s="19" t="n"/>
      <c r="X1433" s="37" t="n"/>
      <c r="Y1433" s="143" t="n"/>
      <c r="BI1433" s="144" t="n"/>
      <c r="BJ1433" s="2" t="n"/>
      <c r="BK1433" s="2" t="n"/>
      <c r="BL1433" s="2" t="n"/>
      <c r="BM1433" s="2" t="n"/>
      <c r="BN1433" s="2" t="n"/>
      <c r="BO1433" s="2" t="n"/>
      <c r="BP1433" s="143" t="n"/>
      <c r="BV1433" s="144" t="n"/>
      <c r="DU1433" s="144" t="n"/>
      <c r="DV1433" s="2" t="n"/>
      <c r="DW1433" s="2" t="n"/>
      <c r="DX1433" s="2" t="n"/>
      <c r="DY1433" s="2" t="n"/>
      <c r="DZ1433" s="2" t="n"/>
      <c r="EA1433" s="2" t="n"/>
      <c r="EB1433" s="2" t="n"/>
      <c r="EC1433" s="2" t="n"/>
    </row>
    <row r="1434" ht="5.25" customHeight="1" s="118">
      <c r="A1434" s="2" t="n"/>
      <c r="B1434" s="2" t="n"/>
      <c r="C1434" s="2" t="n"/>
      <c r="D1434" s="2" t="n"/>
      <c r="E1434" s="143" t="n"/>
      <c r="K1434" s="144" t="n"/>
      <c r="L1434" s="146" t="n"/>
      <c r="M1434" s="147" t="n"/>
      <c r="N1434" s="147" t="n"/>
      <c r="O1434" s="147" t="n"/>
      <c r="P1434" s="20" t="n"/>
      <c r="Q1434" s="20" t="n"/>
      <c r="R1434" s="20" t="n"/>
      <c r="S1434" s="20" t="n"/>
      <c r="T1434" s="20" t="n"/>
      <c r="U1434" s="20" t="n"/>
      <c r="V1434" s="20" t="n"/>
      <c r="W1434" s="20" t="n"/>
      <c r="X1434" s="39" t="n"/>
      <c r="Y1434" s="146" t="n"/>
      <c r="Z1434" s="147" t="n"/>
      <c r="AA1434" s="147" t="n"/>
      <c r="AB1434" s="147" t="n"/>
      <c r="AC1434" s="147" t="n"/>
      <c r="AD1434" s="147" t="n"/>
      <c r="AE1434" s="147" t="n"/>
      <c r="AF1434" s="147" t="n"/>
      <c r="AG1434" s="147" t="n"/>
      <c r="AH1434" s="147" t="n"/>
      <c r="AI1434" s="147" t="n"/>
      <c r="AJ1434" s="147" t="n"/>
      <c r="AK1434" s="147" t="n"/>
      <c r="AL1434" s="147" t="n"/>
      <c r="AM1434" s="147" t="n"/>
      <c r="AN1434" s="147" t="n"/>
      <c r="AO1434" s="147" t="n"/>
      <c r="AP1434" s="147" t="n"/>
      <c r="AQ1434" s="147" t="n"/>
      <c r="AR1434" s="147" t="n"/>
      <c r="AS1434" s="147" t="n"/>
      <c r="AT1434" s="147" t="n"/>
      <c r="AU1434" s="147" t="n"/>
      <c r="AV1434" s="147" t="n"/>
      <c r="AW1434" s="147" t="n"/>
      <c r="AX1434" s="147" t="n"/>
      <c r="AY1434" s="147" t="n"/>
      <c r="AZ1434" s="147" t="n"/>
      <c r="BA1434" s="147" t="n"/>
      <c r="BB1434" s="147" t="n"/>
      <c r="BC1434" s="147" t="n"/>
      <c r="BD1434" s="147" t="n"/>
      <c r="BE1434" s="147" t="n"/>
      <c r="BF1434" s="147" t="n"/>
      <c r="BG1434" s="147" t="n"/>
      <c r="BH1434" s="147" t="n"/>
      <c r="BI1434" s="148" t="n"/>
      <c r="BJ1434" s="2" t="n"/>
      <c r="BK1434" s="2" t="n"/>
      <c r="BL1434" s="2" t="n"/>
      <c r="BM1434" s="2" t="n"/>
      <c r="BN1434" s="2" t="n"/>
      <c r="BO1434" s="2" t="n"/>
      <c r="BP1434" s="143" t="n"/>
      <c r="BV1434" s="144" t="n"/>
      <c r="DU1434" s="144" t="n"/>
      <c r="DV1434" s="2" t="n"/>
      <c r="DW1434" s="2" t="n"/>
      <c r="DX1434" s="2" t="n"/>
      <c r="DY1434" s="2" t="n"/>
      <c r="DZ1434" s="2" t="n"/>
      <c r="EA1434" s="2" t="n"/>
      <c r="EB1434" s="2" t="n"/>
      <c r="EC1434" s="2" t="n"/>
    </row>
    <row r="1435" ht="6.75" customHeight="1" s="118">
      <c r="A1435" s="2" t="n"/>
      <c r="B1435" s="2" t="n"/>
      <c r="C1435" s="2" t="n"/>
      <c r="D1435" s="2" t="n"/>
      <c r="E1435" s="143" t="n"/>
      <c r="K1435" s="144" t="n"/>
      <c r="L1435" s="54" t="inlineStr">
        <is>
          <t>平成</t>
        </is>
      </c>
      <c r="M1435" s="140" t="n"/>
      <c r="N1435" s="140" t="n"/>
      <c r="O1435" s="140" t="n"/>
      <c r="P1435" s="18" t="n"/>
      <c r="Q1435" s="18" t="n"/>
      <c r="R1435" s="18" t="n"/>
      <c r="S1435" s="18" t="n"/>
      <c r="T1435" s="18" t="n"/>
      <c r="U1435" s="18" t="n"/>
      <c r="V1435" s="18" t="n"/>
      <c r="W1435" s="18" t="n"/>
      <c r="X1435" s="35" t="n"/>
      <c r="Y1435" s="171">
        <f>計算!$AG$18</f>
        <v/>
      </c>
      <c r="BI1435" s="144" t="n"/>
      <c r="BJ1435" s="2" t="n"/>
      <c r="BK1435" s="2" t="n"/>
      <c r="BL1435" s="2" t="n"/>
      <c r="BM1435" s="2" t="n"/>
      <c r="BN1435" s="2" t="n"/>
      <c r="BO1435" s="2" t="n"/>
      <c r="BP1435" s="143" t="n"/>
      <c r="BV1435" s="144" t="n"/>
      <c r="DU1435" s="144" t="n"/>
      <c r="DV1435" s="2" t="n"/>
      <c r="DW1435" s="2" t="n"/>
      <c r="DX1435" s="2" t="n"/>
      <c r="DY1435" s="2" t="n"/>
      <c r="DZ1435" s="2" t="n"/>
      <c r="EA1435" s="2" t="n"/>
      <c r="EB1435" s="2" t="n"/>
      <c r="EC1435" s="2" t="n"/>
    </row>
    <row r="1436" ht="6.75" customHeight="1" s="118">
      <c r="A1436" s="2" t="n"/>
      <c r="B1436" s="2" t="n"/>
      <c r="C1436" s="2" t="n"/>
      <c r="D1436" s="2" t="n"/>
      <c r="E1436" s="143" t="n"/>
      <c r="K1436" s="144" t="n"/>
      <c r="L1436" s="143" t="n"/>
      <c r="P1436" s="19" t="n"/>
      <c r="Q1436" s="19" t="n"/>
      <c r="R1436" s="19" t="n"/>
      <c r="S1436" s="19" t="n"/>
      <c r="T1436" s="19" t="n"/>
      <c r="U1436" s="19" t="n"/>
      <c r="V1436" s="19" t="n"/>
      <c r="W1436" s="19" t="n"/>
      <c r="X1436" s="37" t="n"/>
      <c r="Y1436" s="143" t="n"/>
      <c r="BI1436" s="144" t="n"/>
      <c r="BJ1436" s="2" t="n"/>
      <c r="BK1436" s="2" t="n"/>
      <c r="BL1436" s="2" t="n"/>
      <c r="BM1436" s="2" t="n"/>
      <c r="BN1436" s="2" t="n"/>
      <c r="BO1436" s="2" t="n"/>
      <c r="BP1436" s="143" t="n"/>
      <c r="BV1436" s="144" t="n"/>
      <c r="DU1436" s="144" t="n"/>
      <c r="DV1436" s="2" t="n"/>
      <c r="DW1436" s="2" t="n"/>
      <c r="DX1436" s="2" t="n"/>
      <c r="DY1436" s="2" t="n"/>
      <c r="DZ1436" s="2" t="n"/>
      <c r="EA1436" s="2" t="n"/>
      <c r="EB1436" s="2" t="n"/>
      <c r="EC1436" s="2" t="n"/>
    </row>
    <row r="1437" ht="6.75" customHeight="1" s="118">
      <c r="A1437" s="2" t="n"/>
      <c r="B1437" s="2" t="n"/>
      <c r="C1437" s="2" t="n"/>
      <c r="D1437" s="2" t="n"/>
      <c r="E1437" s="143" t="n"/>
      <c r="K1437" s="144" t="n"/>
      <c r="L1437" s="143" t="n"/>
      <c r="P1437" s="179">
        <f>計算!$AE$18</f>
        <v/>
      </c>
      <c r="S1437" s="52" t="inlineStr">
        <is>
          <t>年</t>
        </is>
      </c>
      <c r="U1437" s="179">
        <f>計算!$AF$18</f>
        <v/>
      </c>
      <c r="W1437" s="53" t="inlineStr">
        <is>
          <t>月</t>
        </is>
      </c>
      <c r="X1437" s="144" t="n"/>
      <c r="Y1437" s="143" t="n"/>
      <c r="BI1437" s="144" t="n"/>
      <c r="BJ1437" s="2" t="n"/>
      <c r="BK1437" s="2" t="n"/>
      <c r="BL1437" s="2" t="n"/>
      <c r="BM1437" s="2" t="n"/>
      <c r="BN1437" s="2" t="n"/>
      <c r="BO1437" s="2" t="n"/>
      <c r="BP1437" s="143" t="n"/>
      <c r="BV1437" s="144" t="n"/>
      <c r="DU1437" s="144" t="n"/>
      <c r="DV1437" s="2" t="n"/>
      <c r="DW1437" s="2" t="n"/>
      <c r="DX1437" s="2" t="n"/>
      <c r="DY1437" s="2" t="n"/>
      <c r="DZ1437" s="2" t="n"/>
      <c r="EA1437" s="2" t="n"/>
      <c r="EB1437" s="2" t="n"/>
      <c r="EC1437" s="2" t="n"/>
    </row>
    <row r="1438" ht="6.75" customHeight="1" s="118">
      <c r="A1438" s="2" t="n"/>
      <c r="B1438" s="2" t="n"/>
      <c r="C1438" s="2" t="n"/>
      <c r="D1438" s="2" t="n"/>
      <c r="E1438" s="143" t="n"/>
      <c r="K1438" s="144" t="n"/>
      <c r="L1438" s="49" t="inlineStr">
        <is>
          <t>令和</t>
        </is>
      </c>
      <c r="X1438" s="144" t="n"/>
      <c r="Y1438" s="143" t="n"/>
      <c r="BI1438" s="144" t="n"/>
      <c r="BJ1438" s="2" t="n"/>
      <c r="BK1438" s="2" t="n"/>
      <c r="BL1438" s="2" t="n"/>
      <c r="BM1438" s="2" t="n"/>
      <c r="BN1438" s="2" t="n"/>
      <c r="BO1438" s="2" t="n"/>
      <c r="BP1438" s="143" t="n"/>
      <c r="BV1438" s="144" t="n"/>
      <c r="DU1438" s="144" t="n"/>
      <c r="DV1438" s="2" t="n"/>
      <c r="DW1438" s="2" t="n"/>
      <c r="DX1438" s="2" t="n"/>
      <c r="DY1438" s="2" t="n"/>
      <c r="DZ1438" s="2" t="n"/>
      <c r="EA1438" s="2" t="n"/>
      <c r="EB1438" s="2" t="n"/>
      <c r="EC1438" s="2" t="n"/>
    </row>
    <row r="1439" ht="6.75" customHeight="1" s="118">
      <c r="A1439" s="2" t="n"/>
      <c r="B1439" s="2" t="n"/>
      <c r="C1439" s="2" t="n"/>
      <c r="D1439" s="2" t="n"/>
      <c r="E1439" s="143" t="n"/>
      <c r="K1439" s="144" t="n"/>
      <c r="L1439" s="143" t="n"/>
      <c r="P1439" s="19" t="n"/>
      <c r="Q1439" s="19" t="n"/>
      <c r="R1439" s="19" t="n"/>
      <c r="S1439" s="19" t="n"/>
      <c r="T1439" s="19" t="n"/>
      <c r="U1439" s="19" t="n"/>
      <c r="V1439" s="19" t="n"/>
      <c r="W1439" s="19" t="n"/>
      <c r="X1439" s="37" t="n"/>
      <c r="Y1439" s="143" t="n"/>
      <c r="BI1439" s="144" t="n"/>
      <c r="BJ1439" s="2" t="n"/>
      <c r="BK1439" s="2" t="n"/>
      <c r="BL1439" s="2" t="n"/>
      <c r="BM1439" s="2" t="n"/>
      <c r="BN1439" s="2" t="n"/>
      <c r="BO1439" s="2" t="n"/>
      <c r="BP1439" s="143" t="n"/>
      <c r="BU1439" s="43" t="n"/>
      <c r="BV1439" s="44" t="n"/>
      <c r="DU1439" s="144" t="n"/>
      <c r="DV1439" s="2" t="n"/>
      <c r="DW1439" s="2" t="n"/>
      <c r="DX1439" s="2" t="n"/>
      <c r="DY1439" s="2" t="n"/>
      <c r="DZ1439" s="2" t="n"/>
      <c r="EA1439" s="2" t="n"/>
      <c r="EB1439" s="2" t="n"/>
      <c r="EC1439" s="2" t="n"/>
    </row>
    <row r="1440" ht="4.5" customHeight="1" s="118">
      <c r="A1440" s="2" t="n"/>
      <c r="B1440" s="2" t="n"/>
      <c r="C1440" s="2" t="n"/>
      <c r="D1440" s="2" t="n"/>
      <c r="E1440" s="143" t="n"/>
      <c r="K1440" s="144" t="n"/>
      <c r="L1440" s="146" t="n"/>
      <c r="M1440" s="147" t="n"/>
      <c r="N1440" s="147" t="n"/>
      <c r="O1440" s="147" t="n"/>
      <c r="P1440" s="20" t="n"/>
      <c r="Q1440" s="20" t="n"/>
      <c r="R1440" s="20" t="n"/>
      <c r="S1440" s="20" t="n"/>
      <c r="T1440" s="20" t="n"/>
      <c r="U1440" s="20" t="n"/>
      <c r="V1440" s="20" t="n"/>
      <c r="W1440" s="20" t="n"/>
      <c r="X1440" s="39" t="n"/>
      <c r="Y1440" s="146" t="n"/>
      <c r="Z1440" s="147" t="n"/>
      <c r="AA1440" s="147" t="n"/>
      <c r="AB1440" s="147" t="n"/>
      <c r="AC1440" s="147" t="n"/>
      <c r="AD1440" s="147" t="n"/>
      <c r="AE1440" s="147" t="n"/>
      <c r="AF1440" s="147" t="n"/>
      <c r="AG1440" s="147" t="n"/>
      <c r="AH1440" s="147" t="n"/>
      <c r="AI1440" s="147" t="n"/>
      <c r="AJ1440" s="147" t="n"/>
      <c r="AK1440" s="147" t="n"/>
      <c r="AL1440" s="147" t="n"/>
      <c r="AM1440" s="147" t="n"/>
      <c r="AN1440" s="147" t="n"/>
      <c r="AO1440" s="147" t="n"/>
      <c r="AP1440" s="147" t="n"/>
      <c r="AQ1440" s="147" t="n"/>
      <c r="AR1440" s="147" t="n"/>
      <c r="AS1440" s="147" t="n"/>
      <c r="AT1440" s="147" t="n"/>
      <c r="AU1440" s="147" t="n"/>
      <c r="AV1440" s="147" t="n"/>
      <c r="AW1440" s="147" t="n"/>
      <c r="AX1440" s="147" t="n"/>
      <c r="AY1440" s="147" t="n"/>
      <c r="AZ1440" s="147" t="n"/>
      <c r="BA1440" s="147" t="n"/>
      <c r="BB1440" s="147" t="n"/>
      <c r="BC1440" s="147" t="n"/>
      <c r="BD1440" s="147" t="n"/>
      <c r="BE1440" s="147" t="n"/>
      <c r="BF1440" s="147" t="n"/>
      <c r="BG1440" s="147" t="n"/>
      <c r="BH1440" s="147" t="n"/>
      <c r="BI1440" s="148" t="n"/>
      <c r="BJ1440" s="2" t="n"/>
      <c r="BK1440" s="2" t="n"/>
      <c r="BL1440" s="2" t="n"/>
      <c r="BM1440" s="2" t="n"/>
      <c r="BN1440" s="2" t="n"/>
      <c r="BO1440" s="2" t="n"/>
      <c r="BP1440" s="146" t="n"/>
      <c r="BQ1440" s="147" t="n"/>
      <c r="BR1440" s="147" t="n"/>
      <c r="BS1440" s="147" t="n"/>
      <c r="BT1440" s="147" t="n"/>
      <c r="BU1440" s="42" t="n"/>
      <c r="BV1440" s="45" t="n"/>
      <c r="BW1440" s="147" t="n"/>
      <c r="BX1440" s="147" t="n"/>
      <c r="BY1440" s="147" t="n"/>
      <c r="BZ1440" s="147" t="n"/>
      <c r="CA1440" s="147" t="n"/>
      <c r="CB1440" s="147" t="n"/>
      <c r="CC1440" s="147" t="n"/>
      <c r="CD1440" s="147" t="n"/>
      <c r="CE1440" s="147" t="n"/>
      <c r="CF1440" s="147" t="n"/>
      <c r="CG1440" s="147" t="n"/>
      <c r="CH1440" s="147" t="n"/>
      <c r="CI1440" s="147" t="n"/>
      <c r="CJ1440" s="147" t="n"/>
      <c r="CK1440" s="147" t="n"/>
      <c r="CL1440" s="147" t="n"/>
      <c r="CM1440" s="147" t="n"/>
      <c r="CN1440" s="147" t="n"/>
      <c r="CO1440" s="147" t="n"/>
      <c r="CP1440" s="147" t="n"/>
      <c r="CQ1440" s="147" t="n"/>
      <c r="CR1440" s="147" t="n"/>
      <c r="CS1440" s="147" t="n"/>
      <c r="CT1440" s="147" t="n"/>
      <c r="CU1440" s="147" t="n"/>
      <c r="CV1440" s="147" t="n"/>
      <c r="CW1440" s="147" t="n"/>
      <c r="CX1440" s="147" t="n"/>
      <c r="CY1440" s="147" t="n"/>
      <c r="CZ1440" s="147" t="n"/>
      <c r="DA1440" s="147" t="n"/>
      <c r="DB1440" s="147" t="n"/>
      <c r="DC1440" s="147" t="n"/>
      <c r="DD1440" s="147" t="n"/>
      <c r="DE1440" s="147" t="n"/>
      <c r="DF1440" s="147" t="n"/>
      <c r="DG1440" s="147" t="n"/>
      <c r="DH1440" s="147" t="n"/>
      <c r="DI1440" s="147" t="n"/>
      <c r="DJ1440" s="147" t="n"/>
      <c r="DK1440" s="147" t="n"/>
      <c r="DL1440" s="147" t="n"/>
      <c r="DM1440" s="147" t="n"/>
      <c r="DN1440" s="147" t="n"/>
      <c r="DO1440" s="147" t="n"/>
      <c r="DP1440" s="147" t="n"/>
      <c r="DQ1440" s="147" t="n"/>
      <c r="DR1440" s="147" t="n"/>
      <c r="DS1440" s="147" t="n"/>
      <c r="DT1440" s="147" t="n"/>
      <c r="DU1440" s="148" t="n"/>
      <c r="DV1440" s="2" t="n"/>
      <c r="DW1440" s="2" t="n"/>
      <c r="DX1440" s="2" t="n"/>
      <c r="DY1440" s="2" t="n"/>
      <c r="DZ1440" s="2" t="n"/>
      <c r="EA1440" s="2" t="n"/>
      <c r="EB1440" s="2" t="n"/>
      <c r="EC1440" s="2" t="n"/>
    </row>
    <row r="1441" ht="6.75" customHeight="1" s="118">
      <c r="A1441" s="2" t="n"/>
      <c r="B1441" s="2" t="n"/>
      <c r="C1441" s="2" t="n"/>
      <c r="D1441" s="2" t="n"/>
      <c r="E1441" s="143" t="n"/>
      <c r="K1441" s="144" t="n"/>
      <c r="L1441" s="54" t="inlineStr">
        <is>
          <t>平成</t>
        </is>
      </c>
      <c r="M1441" s="140" t="n"/>
      <c r="N1441" s="140" t="n"/>
      <c r="O1441" s="140" t="n"/>
      <c r="P1441" s="18" t="n"/>
      <c r="Q1441" s="18" t="n"/>
      <c r="R1441" s="18" t="n"/>
      <c r="S1441" s="18" t="n"/>
      <c r="T1441" s="18" t="n"/>
      <c r="U1441" s="18" t="n"/>
      <c r="V1441" s="18" t="n"/>
      <c r="W1441" s="18" t="n"/>
      <c r="X1441" s="35" t="n"/>
      <c r="Y1441" s="7" t="n"/>
      <c r="Z1441" s="2" t="n"/>
      <c r="AA1441" s="2" t="n"/>
      <c r="AB1441" s="2" t="n"/>
      <c r="AC1441" s="2" t="n"/>
      <c r="AD1441" s="2" t="n"/>
      <c r="AE1441" s="2" t="n"/>
      <c r="AF1441" s="2" t="n"/>
      <c r="AG1441" s="2" t="n"/>
      <c r="AH1441" s="2" t="n"/>
      <c r="AI1441" s="2" t="n"/>
      <c r="AJ1441" s="2" t="n"/>
      <c r="AK1441" s="2" t="n"/>
      <c r="AL1441" s="2" t="n"/>
      <c r="AM1441" s="2" t="n"/>
      <c r="AN1441" s="2" t="n"/>
      <c r="AO1441" s="2" t="n"/>
      <c r="AP1441" s="2" t="n"/>
      <c r="AQ1441" s="2" t="n"/>
      <c r="AR1441" s="2" t="n"/>
      <c r="AS1441" s="2" t="n"/>
      <c r="AT1441" s="2" t="n"/>
      <c r="AU1441" s="2" t="n"/>
      <c r="AV1441" s="2" t="n"/>
      <c r="AW1441" s="2" t="n"/>
      <c r="AX1441" s="2" t="n"/>
      <c r="AY1441" s="2" t="n"/>
      <c r="AZ1441" s="2" t="n"/>
      <c r="BA1441" s="2" t="n"/>
      <c r="BB1441" s="2" t="n"/>
      <c r="BC1441" s="2" t="n"/>
      <c r="BD1441" s="2" t="n"/>
      <c r="BE1441" s="2" t="n"/>
      <c r="BF1441" s="2" t="n"/>
      <c r="BG1441" s="2" t="n"/>
      <c r="BH1441" s="2" t="n"/>
      <c r="BI1441" s="6" t="n"/>
      <c r="BJ1441" s="2" t="n"/>
      <c r="BK1441" s="2" t="n"/>
      <c r="BL1441" s="2" t="n"/>
      <c r="BM1441" s="2" t="n"/>
      <c r="BN1441" s="2" t="n"/>
      <c r="BO1441" s="2" t="n"/>
      <c r="BP1441" s="139" t="inlineStr">
        <is>
          <t>備　考</t>
        </is>
      </c>
      <c r="BQ1441" s="140" t="n"/>
      <c r="BR1441" s="140" t="n"/>
      <c r="BS1441" s="140" t="n"/>
      <c r="BT1441" s="140" t="n"/>
      <c r="BU1441" s="140" t="n"/>
      <c r="BV1441" s="141" t="n"/>
      <c r="BW1441" s="176">
        <f>計算!$AA$18</f>
        <v/>
      </c>
      <c r="BX1441" s="140" t="n"/>
      <c r="BY1441" s="140" t="n"/>
      <c r="BZ1441" s="140" t="n"/>
      <c r="CA1441" s="140" t="n"/>
      <c r="CB1441" s="140" t="n"/>
      <c r="CC1441" s="140" t="n"/>
      <c r="CD1441" s="140" t="n"/>
      <c r="CE1441" s="140" t="n"/>
      <c r="CF1441" s="140" t="n"/>
      <c r="CG1441" s="140" t="n"/>
      <c r="CH1441" s="140" t="n"/>
      <c r="CI1441" s="140" t="n"/>
      <c r="CJ1441" s="140" t="n"/>
      <c r="CK1441" s="140" t="n"/>
      <c r="CL1441" s="140" t="n"/>
      <c r="CM1441" s="140" t="n"/>
      <c r="CN1441" s="140" t="n"/>
      <c r="CO1441" s="140" t="n"/>
      <c r="CP1441" s="140" t="n"/>
      <c r="CQ1441" s="140" t="n"/>
      <c r="CR1441" s="140" t="n"/>
      <c r="CS1441" s="140" t="n"/>
      <c r="CT1441" s="140" t="n"/>
      <c r="CU1441" s="140" t="n"/>
      <c r="CV1441" s="140" t="n"/>
      <c r="CW1441" s="140" t="n"/>
      <c r="CX1441" s="140" t="n"/>
      <c r="CY1441" s="140" t="n"/>
      <c r="CZ1441" s="140" t="n"/>
      <c r="DA1441" s="140" t="n"/>
      <c r="DB1441" s="140" t="n"/>
      <c r="DC1441" s="140" t="n"/>
      <c r="DD1441" s="140" t="n"/>
      <c r="DE1441" s="140" t="n"/>
      <c r="DF1441" s="140" t="n"/>
      <c r="DG1441" s="140" t="n"/>
      <c r="DH1441" s="140" t="n"/>
      <c r="DI1441" s="140" t="n"/>
      <c r="DJ1441" s="140" t="n"/>
      <c r="DK1441" s="140" t="n"/>
      <c r="DL1441" s="140" t="n"/>
      <c r="DM1441" s="140" t="n"/>
      <c r="DN1441" s="140" t="n"/>
      <c r="DO1441" s="140" t="n"/>
      <c r="DP1441" s="140" t="n"/>
      <c r="DQ1441" s="140" t="n"/>
      <c r="DR1441" s="140" t="n"/>
      <c r="DS1441" s="140" t="n"/>
      <c r="DT1441" s="140" t="n"/>
      <c r="DU1441" s="141" t="n"/>
      <c r="DV1441" s="2" t="n"/>
      <c r="DW1441" s="2" t="n"/>
      <c r="DX1441" s="2" t="n"/>
      <c r="DY1441" s="2" t="n"/>
      <c r="DZ1441" s="2" t="n"/>
      <c r="EA1441" s="2" t="n"/>
      <c r="EB1441" s="2" t="n"/>
      <c r="EC1441" s="2" t="n"/>
    </row>
    <row r="1442" ht="6.75" customHeight="1" s="118">
      <c r="A1442" s="2" t="n"/>
      <c r="B1442" s="2" t="n"/>
      <c r="C1442" s="2" t="n"/>
      <c r="D1442" s="2" t="n"/>
      <c r="E1442" s="143" t="n"/>
      <c r="K1442" s="144" t="n"/>
      <c r="L1442" s="143" t="n"/>
      <c r="P1442" s="19" t="n"/>
      <c r="Q1442" s="19" t="n"/>
      <c r="R1442" s="19" t="n"/>
      <c r="S1442" s="19" t="n"/>
      <c r="T1442" s="19" t="n"/>
      <c r="U1442" s="19" t="n"/>
      <c r="V1442" s="19" t="n"/>
      <c r="W1442" s="19" t="n"/>
      <c r="X1442" s="37" t="n"/>
      <c r="Y1442" s="7" t="n"/>
      <c r="Z1442" s="2" t="n"/>
      <c r="AA1442" s="2" t="n"/>
      <c r="AB1442" s="2" t="n"/>
      <c r="AC1442" s="2" t="n"/>
      <c r="AD1442" s="2" t="n"/>
      <c r="AE1442" s="2" t="n"/>
      <c r="AF1442" s="2" t="n"/>
      <c r="AG1442" s="2" t="n"/>
      <c r="AH1442" s="2" t="n"/>
      <c r="AI1442" s="2" t="n"/>
      <c r="AJ1442" s="2" t="n"/>
      <c r="AK1442" s="2" t="n"/>
      <c r="AL1442" s="2" t="n"/>
      <c r="AM1442" s="2" t="n"/>
      <c r="AN1442" s="2" t="n"/>
      <c r="AO1442" s="2" t="n"/>
      <c r="AP1442" s="2" t="n"/>
      <c r="AQ1442" s="2" t="n"/>
      <c r="AR1442" s="2" t="n"/>
      <c r="AS1442" s="2" t="n"/>
      <c r="AT1442" s="2" t="n"/>
      <c r="AU1442" s="2" t="n"/>
      <c r="AV1442" s="2" t="n"/>
      <c r="AW1442" s="2" t="n"/>
      <c r="AX1442" s="2" t="n"/>
      <c r="AY1442" s="2" t="n"/>
      <c r="AZ1442" s="2" t="n"/>
      <c r="BA1442" s="2" t="n"/>
      <c r="BB1442" s="2" t="n"/>
      <c r="BC1442" s="2" t="n"/>
      <c r="BD1442" s="2" t="n"/>
      <c r="BE1442" s="2" t="n"/>
      <c r="BF1442" s="2" t="n"/>
      <c r="BG1442" s="2" t="n"/>
      <c r="BH1442" s="2" t="n"/>
      <c r="BI1442" s="8" t="n"/>
      <c r="BJ1442" s="2" t="n"/>
      <c r="BK1442" s="2" t="n"/>
      <c r="BL1442" s="2" t="n"/>
      <c r="BM1442" s="2" t="n"/>
      <c r="BN1442" s="2" t="n"/>
      <c r="BO1442" s="2" t="n"/>
      <c r="BP1442" s="143" t="n"/>
      <c r="BV1442" s="144" t="n"/>
      <c r="DU1442" s="144" t="n"/>
      <c r="DV1442" s="2" t="n"/>
      <c r="DW1442" s="2" t="n"/>
      <c r="DX1442" s="2" t="n"/>
      <c r="DY1442" s="2" t="n"/>
      <c r="DZ1442" s="2" t="n"/>
      <c r="EA1442" s="2" t="n"/>
      <c r="EB1442" s="2" t="n"/>
      <c r="EC1442" s="2" t="n"/>
    </row>
    <row r="1443" ht="6.75" customHeight="1" s="118">
      <c r="A1443" s="2" t="n"/>
      <c r="B1443" s="2" t="n"/>
      <c r="C1443" s="2" t="n"/>
      <c r="D1443" s="2" t="n"/>
      <c r="E1443" s="143" t="n"/>
      <c r="K1443" s="144" t="n"/>
      <c r="L1443" s="143" t="n"/>
      <c r="P1443" s="19" t="n"/>
      <c r="Q1443" s="19" t="n"/>
      <c r="R1443" s="19" t="n"/>
      <c r="S1443" s="52" t="inlineStr">
        <is>
          <t>年</t>
        </is>
      </c>
      <c r="U1443" s="11" t="n"/>
      <c r="V1443" s="11" t="n"/>
      <c r="W1443" s="53" t="inlineStr">
        <is>
          <t>月</t>
        </is>
      </c>
      <c r="X1443" s="144" t="n"/>
      <c r="Y1443" s="7" t="n"/>
      <c r="Z1443" s="2" t="n"/>
      <c r="AA1443" s="2" t="n"/>
      <c r="AB1443" s="2" t="n"/>
      <c r="AC1443" s="2" t="n"/>
      <c r="AD1443" s="2" t="n"/>
      <c r="AE1443" s="2" t="n"/>
      <c r="AF1443" s="2" t="n"/>
      <c r="AG1443" s="2" t="n"/>
      <c r="AH1443" s="2" t="n"/>
      <c r="AI1443" s="2" t="n"/>
      <c r="AJ1443" s="2" t="n"/>
      <c r="AK1443" s="2" t="n"/>
      <c r="AL1443" s="2" t="n"/>
      <c r="AM1443" s="2" t="n"/>
      <c r="AN1443" s="2" t="n"/>
      <c r="AO1443" s="2" t="n"/>
      <c r="AP1443" s="2" t="n"/>
      <c r="AQ1443" s="2" t="n"/>
      <c r="AR1443" s="2" t="n"/>
      <c r="AS1443" s="2" t="n"/>
      <c r="AT1443" s="2" t="n"/>
      <c r="AU1443" s="2" t="n"/>
      <c r="AV1443" s="2" t="n"/>
      <c r="AW1443" s="2" t="n"/>
      <c r="AX1443" s="2" t="n"/>
      <c r="AY1443" s="2" t="n"/>
      <c r="AZ1443" s="2" t="n"/>
      <c r="BA1443" s="2" t="n"/>
      <c r="BB1443" s="2" t="n"/>
      <c r="BC1443" s="2" t="n"/>
      <c r="BD1443" s="2" t="n"/>
      <c r="BE1443" s="2" t="n"/>
      <c r="BF1443" s="2" t="n"/>
      <c r="BG1443" s="2" t="n"/>
      <c r="BH1443" s="2" t="n"/>
      <c r="BI1443" s="8" t="n"/>
      <c r="BJ1443" s="2" t="n"/>
      <c r="BK1443" s="2" t="n"/>
      <c r="BL1443" s="2" t="n"/>
      <c r="BM1443" s="2" t="n"/>
      <c r="BN1443" s="2" t="n"/>
      <c r="BO1443" s="2" t="n"/>
      <c r="BP1443" s="143" t="n"/>
      <c r="BV1443" s="144" t="n"/>
      <c r="DU1443" s="144" t="n"/>
      <c r="DV1443" s="2" t="n"/>
      <c r="DW1443" s="2" t="n"/>
      <c r="DX1443" s="2" t="n"/>
      <c r="DY1443" s="2" t="n"/>
      <c r="DZ1443" s="2" t="n"/>
      <c r="EA1443" s="2" t="n"/>
      <c r="EB1443" s="2" t="n"/>
      <c r="EC1443" s="2" t="n"/>
    </row>
    <row r="1444" ht="6.75" customHeight="1" s="118">
      <c r="A1444" s="2" t="n"/>
      <c r="B1444" s="2" t="n"/>
      <c r="C1444" s="2" t="n"/>
      <c r="D1444" s="2" t="n"/>
      <c r="E1444" s="143" t="n"/>
      <c r="K1444" s="144" t="n"/>
      <c r="L1444" s="49" t="inlineStr">
        <is>
          <t>令和</t>
        </is>
      </c>
      <c r="P1444" s="19" t="n"/>
      <c r="Q1444" s="19" t="n"/>
      <c r="R1444" s="19" t="n"/>
      <c r="U1444" s="11" t="n"/>
      <c r="V1444" s="11" t="n"/>
      <c r="X1444" s="144" t="n"/>
      <c r="Y1444" s="7" t="n"/>
      <c r="Z1444" s="2" t="n"/>
      <c r="AA1444" s="2" t="n"/>
      <c r="AB1444" s="2" t="n"/>
      <c r="AC1444" s="2" t="n"/>
      <c r="AD1444" s="2" t="n"/>
      <c r="AE1444" s="2" t="n"/>
      <c r="AF1444" s="2" t="n"/>
      <c r="AG1444" s="2" t="n"/>
      <c r="AH1444" s="2" t="n"/>
      <c r="AI1444" s="2" t="n"/>
      <c r="AJ1444" s="2" t="n"/>
      <c r="AK1444" s="2" t="n"/>
      <c r="AL1444" s="2" t="n"/>
      <c r="AM1444" s="2" t="n"/>
      <c r="AN1444" s="2" t="n"/>
      <c r="AO1444" s="2" t="n"/>
      <c r="AP1444" s="2" t="n"/>
      <c r="AQ1444" s="2" t="n"/>
      <c r="AR1444" s="2" t="n"/>
      <c r="AS1444" s="2" t="n"/>
      <c r="AT1444" s="2" t="n"/>
      <c r="AU1444" s="2" t="n"/>
      <c r="AV1444" s="2" t="n"/>
      <c r="AW1444" s="2" t="n"/>
      <c r="AX1444" s="2" t="n"/>
      <c r="AY1444" s="2" t="n"/>
      <c r="AZ1444" s="2" t="n"/>
      <c r="BA1444" s="2" t="n"/>
      <c r="BB1444" s="2" t="n"/>
      <c r="BC1444" s="2" t="n"/>
      <c r="BD1444" s="2" t="n"/>
      <c r="BE1444" s="2" t="n"/>
      <c r="BF1444" s="2" t="n"/>
      <c r="BG1444" s="2" t="n"/>
      <c r="BH1444" s="2" t="n"/>
      <c r="BI1444" s="8" t="n"/>
      <c r="BJ1444" s="2" t="n"/>
      <c r="BK1444" s="2" t="n"/>
      <c r="BL1444" s="2" t="n"/>
      <c r="BM1444" s="2" t="n"/>
      <c r="BN1444" s="2" t="n"/>
      <c r="BO1444" s="2" t="n"/>
      <c r="BP1444" s="143" t="n"/>
      <c r="BV1444" s="144" t="n"/>
      <c r="DU1444" s="144" t="n"/>
      <c r="DV1444" s="2" t="n"/>
      <c r="DW1444" s="2" t="n"/>
      <c r="DX1444" s="2" t="n"/>
      <c r="DY1444" s="2" t="n"/>
      <c r="DZ1444" s="2" t="n"/>
      <c r="EA1444" s="2" t="n"/>
      <c r="EB1444" s="2" t="n"/>
      <c r="EC1444" s="2" t="n"/>
    </row>
    <row r="1445" ht="6.75" customHeight="1" s="118">
      <c r="A1445" s="2" t="n"/>
      <c r="B1445" s="2" t="n"/>
      <c r="C1445" s="2" t="n"/>
      <c r="D1445" s="2" t="n"/>
      <c r="E1445" s="143" t="n"/>
      <c r="K1445" s="144" t="n"/>
      <c r="L1445" s="143" t="n"/>
      <c r="P1445" s="19" t="n"/>
      <c r="Q1445" s="19" t="n"/>
      <c r="R1445" s="19" t="n"/>
      <c r="S1445" s="19" t="n"/>
      <c r="T1445" s="19" t="n"/>
      <c r="U1445" s="19" t="n"/>
      <c r="V1445" s="19" t="n"/>
      <c r="W1445" s="19" t="n"/>
      <c r="X1445" s="37" t="n"/>
      <c r="Y1445" s="7" t="n"/>
      <c r="Z1445" s="2" t="n"/>
      <c r="AA1445" s="2" t="n"/>
      <c r="AB1445" s="2" t="n"/>
      <c r="AC1445" s="2" t="n"/>
      <c r="AD1445" s="2" t="n"/>
      <c r="AE1445" s="2" t="n"/>
      <c r="AF1445" s="2" t="n"/>
      <c r="AG1445" s="2" t="n"/>
      <c r="AH1445" s="2" t="n"/>
      <c r="AI1445" s="2" t="n"/>
      <c r="AJ1445" s="2" t="n"/>
      <c r="AK1445" s="2" t="n"/>
      <c r="AL1445" s="2" t="n"/>
      <c r="AM1445" s="2" t="n"/>
      <c r="AN1445" s="2" t="n"/>
      <c r="AO1445" s="2" t="n"/>
      <c r="AP1445" s="2" t="n"/>
      <c r="AQ1445" s="2" t="n"/>
      <c r="AR1445" s="2" t="n"/>
      <c r="AS1445" s="2" t="n"/>
      <c r="AT1445" s="2" t="n"/>
      <c r="AU1445" s="2" t="n"/>
      <c r="AV1445" s="2" t="n"/>
      <c r="AW1445" s="2" t="n"/>
      <c r="AX1445" s="2" t="n"/>
      <c r="AY1445" s="2" t="n"/>
      <c r="AZ1445" s="2" t="n"/>
      <c r="BA1445" s="2" t="n"/>
      <c r="BB1445" s="2" t="n"/>
      <c r="BC1445" s="2" t="n"/>
      <c r="BD1445" s="2" t="n"/>
      <c r="BE1445" s="2" t="n"/>
      <c r="BF1445" s="2" t="n"/>
      <c r="BG1445" s="2" t="n"/>
      <c r="BH1445" s="2" t="n"/>
      <c r="BI1445" s="8" t="n"/>
      <c r="BJ1445" s="2" t="n"/>
      <c r="BK1445" s="2" t="n"/>
      <c r="BL1445" s="2" t="n"/>
      <c r="BM1445" s="2" t="n"/>
      <c r="BN1445" s="2" t="n"/>
      <c r="BO1445" s="2" t="n"/>
      <c r="BP1445" s="143" t="n"/>
      <c r="BV1445" s="144" t="n"/>
      <c r="DU1445" s="144" t="n"/>
      <c r="DV1445" s="2" t="n"/>
      <c r="DW1445" s="2" t="n"/>
      <c r="DX1445" s="2" t="n"/>
      <c r="DY1445" s="2" t="n"/>
      <c r="DZ1445" s="2" t="n"/>
      <c r="EA1445" s="2" t="n"/>
      <c r="EB1445" s="2" t="n"/>
      <c r="EC1445" s="2" t="n"/>
    </row>
    <row r="1446" ht="3.75" customHeight="1" s="118">
      <c r="A1446" s="2" t="n"/>
      <c r="B1446" s="2" t="n"/>
      <c r="C1446" s="2" t="n"/>
      <c r="D1446" s="2" t="n"/>
      <c r="E1446" s="143" t="n"/>
      <c r="K1446" s="144" t="n"/>
      <c r="L1446" s="146" t="n"/>
      <c r="M1446" s="147" t="n"/>
      <c r="N1446" s="147" t="n"/>
      <c r="O1446" s="147" t="n"/>
      <c r="P1446" s="20" t="n"/>
      <c r="Q1446" s="20" t="n"/>
      <c r="R1446" s="20" t="n"/>
      <c r="S1446" s="20" t="n"/>
      <c r="T1446" s="20" t="n"/>
      <c r="U1446" s="20" t="n"/>
      <c r="V1446" s="20" t="n"/>
      <c r="W1446" s="20" t="n"/>
      <c r="X1446" s="39" t="n"/>
      <c r="Y1446" s="16" t="n"/>
      <c r="Z1446" s="14" t="n"/>
      <c r="AA1446" s="14" t="n"/>
      <c r="AB1446" s="14" t="n"/>
      <c r="AC1446" s="14" t="n"/>
      <c r="AD1446" s="14" t="n"/>
      <c r="AE1446" s="14" t="n"/>
      <c r="AF1446" s="14" t="n"/>
      <c r="AG1446" s="14" t="n"/>
      <c r="AH1446" s="14" t="n"/>
      <c r="AI1446" s="14" t="n"/>
      <c r="AJ1446" s="14" t="n"/>
      <c r="AK1446" s="14" t="n"/>
      <c r="AL1446" s="14" t="n"/>
      <c r="AM1446" s="14" t="n"/>
      <c r="AN1446" s="14" t="n"/>
      <c r="AO1446" s="14" t="n"/>
      <c r="AP1446" s="14" t="n"/>
      <c r="AQ1446" s="14" t="n"/>
      <c r="AR1446" s="14" t="n"/>
      <c r="AS1446" s="14" t="n"/>
      <c r="AT1446" s="14" t="n"/>
      <c r="AU1446" s="14" t="n"/>
      <c r="AV1446" s="14" t="n"/>
      <c r="AW1446" s="14" t="n"/>
      <c r="AX1446" s="14" t="n"/>
      <c r="AY1446" s="14" t="n"/>
      <c r="AZ1446" s="14" t="n"/>
      <c r="BA1446" s="14" t="n"/>
      <c r="BB1446" s="14" t="n"/>
      <c r="BC1446" s="14" t="n"/>
      <c r="BD1446" s="14" t="n"/>
      <c r="BE1446" s="14" t="n"/>
      <c r="BF1446" s="14" t="n"/>
      <c r="BG1446" s="14" t="n"/>
      <c r="BH1446" s="14" t="n"/>
      <c r="BI1446" s="15" t="n"/>
      <c r="BJ1446" s="2" t="n"/>
      <c r="BK1446" s="2" t="n"/>
      <c r="BL1446" s="2" t="n"/>
      <c r="BM1446" s="2" t="n"/>
      <c r="BN1446" s="2" t="n"/>
      <c r="BO1446" s="2" t="n"/>
      <c r="BP1446" s="143" t="n"/>
      <c r="BV1446" s="144" t="n"/>
      <c r="DU1446" s="144" t="n"/>
      <c r="DV1446" s="2" t="n"/>
      <c r="DW1446" s="2" t="n"/>
      <c r="DX1446" s="2" t="n"/>
      <c r="DY1446" s="2" t="n"/>
      <c r="DZ1446" s="2" t="n"/>
      <c r="EA1446" s="2" t="n"/>
      <c r="EB1446" s="2" t="n"/>
      <c r="EC1446" s="2" t="n"/>
    </row>
    <row r="1447" ht="6.75" customHeight="1" s="118">
      <c r="A1447" s="2" t="n"/>
      <c r="B1447" s="2" t="n"/>
      <c r="C1447" s="2" t="n"/>
      <c r="D1447" s="2" t="n"/>
      <c r="E1447" s="143" t="n"/>
      <c r="K1447" s="144" t="n"/>
      <c r="L1447" s="54" t="inlineStr">
        <is>
          <t>平成</t>
        </is>
      </c>
      <c r="M1447" s="140" t="n"/>
      <c r="N1447" s="140" t="n"/>
      <c r="O1447" s="140" t="n"/>
      <c r="P1447" s="18" t="n"/>
      <c r="Q1447" s="18" t="n"/>
      <c r="R1447" s="18" t="n"/>
      <c r="S1447" s="18" t="n"/>
      <c r="T1447" s="18" t="n"/>
      <c r="U1447" s="18" t="n"/>
      <c r="V1447" s="18" t="n"/>
      <c r="W1447" s="18" t="n"/>
      <c r="X1447" s="35" t="n"/>
      <c r="Y1447" s="7" t="n"/>
      <c r="Z1447" s="2" t="n"/>
      <c r="AA1447" s="2" t="n"/>
      <c r="AB1447" s="2" t="n"/>
      <c r="AC1447" s="2" t="n"/>
      <c r="AD1447" s="2" t="n"/>
      <c r="AE1447" s="2" t="n"/>
      <c r="AF1447" s="2" t="n"/>
      <c r="AG1447" s="2" t="n"/>
      <c r="AH1447" s="2" t="n"/>
      <c r="AI1447" s="2" t="n"/>
      <c r="AJ1447" s="2" t="n"/>
      <c r="AK1447" s="2" t="n"/>
      <c r="AL1447" s="2" t="n"/>
      <c r="AM1447" s="2" t="n"/>
      <c r="AN1447" s="2" t="n"/>
      <c r="AO1447" s="2" t="n"/>
      <c r="AP1447" s="2" t="n"/>
      <c r="AQ1447" s="2" t="n"/>
      <c r="AR1447" s="2" t="n"/>
      <c r="AS1447" s="2" t="n"/>
      <c r="AT1447" s="2" t="n"/>
      <c r="AU1447" s="2" t="n"/>
      <c r="AV1447" s="2" t="n"/>
      <c r="AW1447" s="2" t="n"/>
      <c r="AX1447" s="2" t="n"/>
      <c r="AY1447" s="2" t="n"/>
      <c r="AZ1447" s="2" t="n"/>
      <c r="BA1447" s="2" t="n"/>
      <c r="BB1447" s="2" t="n"/>
      <c r="BC1447" s="2" t="n"/>
      <c r="BD1447" s="2" t="n"/>
      <c r="BE1447" s="2" t="n"/>
      <c r="BF1447" s="2" t="n"/>
      <c r="BG1447" s="2" t="n"/>
      <c r="BH1447" s="2" t="n"/>
      <c r="BI1447" s="6" t="n"/>
      <c r="BJ1447" s="2" t="n"/>
      <c r="BK1447" s="2" t="n"/>
      <c r="BL1447" s="2" t="n"/>
      <c r="BM1447" s="2" t="n"/>
      <c r="BN1447" s="2" t="n"/>
      <c r="BO1447" s="2" t="n"/>
      <c r="BP1447" s="143" t="n"/>
      <c r="BV1447" s="144" t="n"/>
      <c r="DU1447" s="144" t="n"/>
      <c r="DV1447" s="2" t="n"/>
      <c r="DW1447" s="2" t="n"/>
      <c r="DX1447" s="2" t="n"/>
      <c r="DY1447" s="2" t="n"/>
      <c r="DZ1447" s="2" t="n"/>
      <c r="EA1447" s="2" t="n"/>
      <c r="EB1447" s="2" t="n"/>
      <c r="EC1447" s="2" t="n"/>
    </row>
    <row r="1448" ht="6.75" customHeight="1" s="118">
      <c r="A1448" s="2" t="n"/>
      <c r="B1448" s="2" t="n"/>
      <c r="C1448" s="2" t="n"/>
      <c r="D1448" s="2" t="n"/>
      <c r="E1448" s="143" t="n"/>
      <c r="K1448" s="144" t="n"/>
      <c r="L1448" s="143" t="n"/>
      <c r="P1448" s="19" t="n"/>
      <c r="Q1448" s="19" t="n"/>
      <c r="R1448" s="19" t="n"/>
      <c r="S1448" s="19" t="n"/>
      <c r="T1448" s="19" t="n"/>
      <c r="U1448" s="19" t="n"/>
      <c r="V1448" s="19" t="n"/>
      <c r="W1448" s="19" t="n"/>
      <c r="X1448" s="37" t="n"/>
      <c r="Y1448" s="7" t="n"/>
      <c r="Z1448" s="2" t="n"/>
      <c r="AA1448" s="2" t="n"/>
      <c r="AB1448" s="2" t="n"/>
      <c r="AC1448" s="2" t="n"/>
      <c r="AD1448" s="2" t="n"/>
      <c r="AE1448" s="2" t="n"/>
      <c r="AF1448" s="2" t="n"/>
      <c r="AG1448" s="2" t="n"/>
      <c r="AH1448" s="2" t="n"/>
      <c r="AI1448" s="2" t="n"/>
      <c r="AJ1448" s="2" t="n"/>
      <c r="AK1448" s="2" t="n"/>
      <c r="AL1448" s="2" t="n"/>
      <c r="AM1448" s="2" t="n"/>
      <c r="AN1448" s="2" t="n"/>
      <c r="AO1448" s="2" t="n"/>
      <c r="AP1448" s="2" t="n"/>
      <c r="AQ1448" s="2" t="n"/>
      <c r="AR1448" s="2" t="n"/>
      <c r="AS1448" s="2" t="n"/>
      <c r="AT1448" s="2" t="n"/>
      <c r="AU1448" s="2" t="n"/>
      <c r="AV1448" s="2" t="n"/>
      <c r="AW1448" s="2" t="n"/>
      <c r="AX1448" s="2" t="n"/>
      <c r="AY1448" s="2" t="n"/>
      <c r="AZ1448" s="2" t="n"/>
      <c r="BA1448" s="2" t="n"/>
      <c r="BB1448" s="2" t="n"/>
      <c r="BC1448" s="2" t="n"/>
      <c r="BD1448" s="2" t="n"/>
      <c r="BE1448" s="2" t="n"/>
      <c r="BF1448" s="2" t="n"/>
      <c r="BG1448" s="2" t="n"/>
      <c r="BH1448" s="2" t="n"/>
      <c r="BI1448" s="8" t="n"/>
      <c r="BJ1448" s="2" t="n"/>
      <c r="BK1448" s="2" t="n"/>
      <c r="BL1448" s="2" t="n"/>
      <c r="BM1448" s="2" t="n"/>
      <c r="BN1448" s="2" t="n"/>
      <c r="BO1448" s="2" t="n"/>
      <c r="BP1448" s="143" t="n"/>
      <c r="BV1448" s="144" t="n"/>
      <c r="DU1448" s="144" t="n"/>
      <c r="DV1448" s="2" t="n"/>
      <c r="DW1448" s="2" t="n"/>
      <c r="DX1448" s="2" t="n"/>
      <c r="DY1448" s="2" t="n"/>
      <c r="DZ1448" s="2" t="n"/>
      <c r="EA1448" s="2" t="n"/>
      <c r="EB1448" s="2" t="n"/>
      <c r="EC1448" s="2" t="n"/>
    </row>
    <row r="1449" ht="6.75" customHeight="1" s="118">
      <c r="A1449" s="2" t="n"/>
      <c r="B1449" s="2" t="n"/>
      <c r="C1449" s="2" t="n"/>
      <c r="D1449" s="2" t="n"/>
      <c r="E1449" s="143" t="n"/>
      <c r="K1449" s="144" t="n"/>
      <c r="L1449" s="143" t="n"/>
      <c r="P1449" s="19" t="n"/>
      <c r="Q1449" s="19" t="n"/>
      <c r="R1449" s="19" t="n"/>
      <c r="S1449" s="52" t="inlineStr">
        <is>
          <t>年</t>
        </is>
      </c>
      <c r="U1449" s="11" t="n"/>
      <c r="V1449" s="11" t="n"/>
      <c r="W1449" s="53" t="inlineStr">
        <is>
          <t>月</t>
        </is>
      </c>
      <c r="X1449" s="144" t="n"/>
      <c r="Y1449" s="7" t="n"/>
      <c r="Z1449" s="2" t="n"/>
      <c r="AA1449" s="2" t="n"/>
      <c r="AB1449" s="2" t="n"/>
      <c r="AC1449" s="2" t="n"/>
      <c r="AD1449" s="2" t="n"/>
      <c r="AE1449" s="2" t="n"/>
      <c r="AF1449" s="2" t="n"/>
      <c r="AG1449" s="2" t="n"/>
      <c r="AH1449" s="2" t="n"/>
      <c r="AI1449" s="2" t="n"/>
      <c r="AJ1449" s="2" t="n"/>
      <c r="AK1449" s="2" t="n"/>
      <c r="AL1449" s="2" t="n"/>
      <c r="AM1449" s="2" t="n"/>
      <c r="AN1449" s="2" t="n"/>
      <c r="AO1449" s="2" t="n"/>
      <c r="AP1449" s="2" t="n"/>
      <c r="AQ1449" s="2" t="n"/>
      <c r="AR1449" s="2" t="n"/>
      <c r="AS1449" s="2" t="n"/>
      <c r="AT1449" s="2" t="n"/>
      <c r="AU1449" s="2" t="n"/>
      <c r="AV1449" s="2" t="n"/>
      <c r="AW1449" s="2" t="n"/>
      <c r="AX1449" s="2" t="n"/>
      <c r="AY1449" s="2" t="n"/>
      <c r="AZ1449" s="2" t="n"/>
      <c r="BA1449" s="2" t="n"/>
      <c r="BB1449" s="2" t="n"/>
      <c r="BC1449" s="2" t="n"/>
      <c r="BD1449" s="2" t="n"/>
      <c r="BE1449" s="2" t="n"/>
      <c r="BF1449" s="2" t="n"/>
      <c r="BG1449" s="2" t="n"/>
      <c r="BH1449" s="2" t="n"/>
      <c r="BI1449" s="8" t="n"/>
      <c r="BJ1449" s="2" t="n"/>
      <c r="BK1449" s="2" t="n"/>
      <c r="BL1449" s="2" t="n"/>
      <c r="BM1449" s="2" t="n"/>
      <c r="BN1449" s="2" t="n"/>
      <c r="BO1449" s="2" t="n"/>
      <c r="BP1449" s="143" t="n"/>
      <c r="BV1449" s="144" t="n"/>
      <c r="DU1449" s="144" t="n"/>
      <c r="DV1449" s="2" t="n"/>
      <c r="DW1449" s="2" t="n"/>
      <c r="DX1449" s="2" t="n"/>
      <c r="DY1449" s="2" t="n"/>
      <c r="DZ1449" s="2" t="n"/>
      <c r="EA1449" s="2" t="n"/>
      <c r="EB1449" s="2" t="n"/>
      <c r="EC1449" s="2" t="n"/>
    </row>
    <row r="1450" ht="6.75" customHeight="1" s="118">
      <c r="A1450" s="2" t="n"/>
      <c r="B1450" s="2" t="n"/>
      <c r="C1450" s="2" t="n"/>
      <c r="D1450" s="2" t="n"/>
      <c r="E1450" s="143" t="n"/>
      <c r="K1450" s="144" t="n"/>
      <c r="L1450" s="49" t="inlineStr">
        <is>
          <t>令和</t>
        </is>
      </c>
      <c r="P1450" s="19" t="n"/>
      <c r="Q1450" s="19" t="n"/>
      <c r="R1450" s="19" t="n"/>
      <c r="U1450" s="11" t="n"/>
      <c r="V1450" s="11" t="n"/>
      <c r="X1450" s="144" t="n"/>
      <c r="Y1450" s="7" t="n"/>
      <c r="Z1450" s="2" t="n"/>
      <c r="AA1450" s="2" t="n"/>
      <c r="AB1450" s="2" t="n"/>
      <c r="AC1450" s="2" t="n"/>
      <c r="AD1450" s="2" t="n"/>
      <c r="AE1450" s="2" t="n"/>
      <c r="AF1450" s="2" t="n"/>
      <c r="AG1450" s="2" t="n"/>
      <c r="AH1450" s="2" t="n"/>
      <c r="AI1450" s="2" t="n"/>
      <c r="AJ1450" s="2" t="n"/>
      <c r="AK1450" s="2" t="n"/>
      <c r="AL1450" s="2" t="n"/>
      <c r="AM1450" s="2" t="n"/>
      <c r="AN1450" s="2" t="n"/>
      <c r="AO1450" s="2" t="n"/>
      <c r="AP1450" s="2" t="n"/>
      <c r="AQ1450" s="2" t="n"/>
      <c r="AR1450" s="2" t="n"/>
      <c r="AS1450" s="2" t="n"/>
      <c r="AT1450" s="2" t="n"/>
      <c r="AU1450" s="2" t="n"/>
      <c r="AV1450" s="2" t="n"/>
      <c r="AW1450" s="2" t="n"/>
      <c r="AX1450" s="2" t="n"/>
      <c r="AY1450" s="2" t="n"/>
      <c r="AZ1450" s="2" t="n"/>
      <c r="BA1450" s="2" t="n"/>
      <c r="BB1450" s="2" t="n"/>
      <c r="BC1450" s="2" t="n"/>
      <c r="BD1450" s="2" t="n"/>
      <c r="BE1450" s="2" t="n"/>
      <c r="BF1450" s="2" t="n"/>
      <c r="BG1450" s="2" t="n"/>
      <c r="BH1450" s="2" t="n"/>
      <c r="BI1450" s="8" t="n"/>
      <c r="BJ1450" s="2" t="n"/>
      <c r="BK1450" s="2" t="n"/>
      <c r="BL1450" s="2" t="n"/>
      <c r="BM1450" s="2" t="n"/>
      <c r="BN1450" s="2" t="n"/>
      <c r="BO1450" s="2" t="n"/>
      <c r="BP1450" s="143" t="n"/>
      <c r="BV1450" s="144" t="n"/>
      <c r="DU1450" s="144" t="n"/>
      <c r="DV1450" s="2" t="n"/>
      <c r="DW1450" s="2" t="n"/>
      <c r="DX1450" s="2" t="n"/>
      <c r="DY1450" s="2" t="n"/>
      <c r="DZ1450" s="2" t="n"/>
      <c r="EA1450" s="2" t="n"/>
      <c r="EB1450" s="2" t="n"/>
      <c r="EC1450" s="2" t="n"/>
    </row>
    <row r="1451" ht="6.75" customHeight="1" s="118">
      <c r="A1451" s="2" t="n"/>
      <c r="B1451" s="2" t="n"/>
      <c r="C1451" s="2" t="n"/>
      <c r="D1451" s="2" t="n"/>
      <c r="E1451" s="143" t="n"/>
      <c r="K1451" s="144" t="n"/>
      <c r="L1451" s="143" t="n"/>
      <c r="P1451" s="19" t="n"/>
      <c r="Q1451" s="19" t="n"/>
      <c r="R1451" s="19" t="n"/>
      <c r="S1451" s="52" t="n"/>
      <c r="T1451" s="52" t="n"/>
      <c r="U1451" s="11" t="n"/>
      <c r="V1451" s="11" t="n"/>
      <c r="W1451" s="52" t="n"/>
      <c r="X1451" s="53" t="n"/>
      <c r="Y1451" s="7" t="n"/>
      <c r="Z1451" s="2" t="n"/>
      <c r="AA1451" s="2" t="n"/>
      <c r="AB1451" s="2" t="n"/>
      <c r="AC1451" s="2" t="n"/>
      <c r="AD1451" s="2" t="n"/>
      <c r="AE1451" s="2" t="n"/>
      <c r="AF1451" s="2" t="n"/>
      <c r="AG1451" s="2" t="n"/>
      <c r="AH1451" s="2" t="n"/>
      <c r="AI1451" s="2" t="n"/>
      <c r="AJ1451" s="2" t="n"/>
      <c r="AK1451" s="2" t="n"/>
      <c r="AL1451" s="2" t="n"/>
      <c r="AM1451" s="2" t="n"/>
      <c r="AN1451" s="2" t="n"/>
      <c r="AO1451" s="2" t="n"/>
      <c r="AP1451" s="2" t="n"/>
      <c r="AQ1451" s="2" t="n"/>
      <c r="AR1451" s="2" t="n"/>
      <c r="AS1451" s="2" t="n"/>
      <c r="AT1451" s="2" t="n"/>
      <c r="AU1451" s="2" t="n"/>
      <c r="AV1451" s="2" t="n"/>
      <c r="AW1451" s="2" t="n"/>
      <c r="AX1451" s="2" t="n"/>
      <c r="AY1451" s="2" t="n"/>
      <c r="AZ1451" s="2" t="n"/>
      <c r="BA1451" s="2" t="n"/>
      <c r="BB1451" s="2" t="n"/>
      <c r="BC1451" s="2" t="n"/>
      <c r="BD1451" s="2" t="n"/>
      <c r="BE1451" s="2" t="n"/>
      <c r="BF1451" s="2" t="n"/>
      <c r="BG1451" s="2" t="n"/>
      <c r="BH1451" s="2" t="n"/>
      <c r="BI1451" s="8" t="n"/>
      <c r="BJ1451" s="2" t="n"/>
      <c r="BK1451" s="2" t="n"/>
      <c r="BL1451" s="2" t="n"/>
      <c r="BM1451" s="2" t="n"/>
      <c r="BN1451" s="2" t="n"/>
      <c r="BO1451" s="2" t="n"/>
      <c r="BP1451" s="143" t="n"/>
      <c r="BV1451" s="144" t="n"/>
      <c r="DU1451" s="144" t="n"/>
      <c r="DV1451" s="2" t="n"/>
      <c r="DW1451" s="2" t="n"/>
      <c r="DX1451" s="2" t="n"/>
      <c r="DY1451" s="2" t="n"/>
      <c r="DZ1451" s="2" t="n"/>
      <c r="EA1451" s="2" t="n"/>
      <c r="EB1451" s="2" t="n"/>
      <c r="EC1451" s="2" t="n"/>
    </row>
    <row r="1452" ht="6.75" customHeight="1" s="118">
      <c r="A1452" s="2" t="n"/>
      <c r="B1452" s="2" t="n"/>
      <c r="C1452" s="2" t="n"/>
      <c r="D1452" s="2" t="n"/>
      <c r="E1452" s="146" t="n"/>
      <c r="F1452" s="147" t="n"/>
      <c r="G1452" s="147" t="n"/>
      <c r="H1452" s="147" t="n"/>
      <c r="I1452" s="147" t="n"/>
      <c r="J1452" s="147" t="n"/>
      <c r="K1452" s="148" t="n"/>
      <c r="L1452" s="146" t="n"/>
      <c r="M1452" s="147" t="n"/>
      <c r="N1452" s="147" t="n"/>
      <c r="O1452" s="147" t="n"/>
      <c r="P1452" s="20" t="n"/>
      <c r="Q1452" s="20" t="n"/>
      <c r="R1452" s="20" t="n"/>
      <c r="S1452" s="20" t="n"/>
      <c r="T1452" s="20" t="n"/>
      <c r="U1452" s="20" t="n"/>
      <c r="V1452" s="20" t="n"/>
      <c r="W1452" s="20" t="n"/>
      <c r="X1452" s="39" t="n"/>
      <c r="Y1452" s="16" t="n"/>
      <c r="Z1452" s="14" t="n"/>
      <c r="AA1452" s="14" t="n"/>
      <c r="AB1452" s="14" t="n"/>
      <c r="AC1452" s="14" t="n"/>
      <c r="AD1452" s="14" t="n"/>
      <c r="AE1452" s="14" t="n"/>
      <c r="AF1452" s="14" t="n"/>
      <c r="AG1452" s="14" t="n"/>
      <c r="AH1452" s="14" t="n"/>
      <c r="AI1452" s="14" t="n"/>
      <c r="AJ1452" s="14" t="n"/>
      <c r="AK1452" s="14" t="n"/>
      <c r="AL1452" s="14" t="n"/>
      <c r="AM1452" s="14" t="n"/>
      <c r="AN1452" s="14" t="n"/>
      <c r="AO1452" s="14" t="n"/>
      <c r="AP1452" s="14" t="n"/>
      <c r="AQ1452" s="14" t="n"/>
      <c r="AR1452" s="14" t="n"/>
      <c r="AS1452" s="14" t="n"/>
      <c r="AT1452" s="14" t="n"/>
      <c r="AU1452" s="14" t="n"/>
      <c r="AV1452" s="14" t="n"/>
      <c r="AW1452" s="14" t="n"/>
      <c r="AX1452" s="14" t="n"/>
      <c r="AY1452" s="14" t="n"/>
      <c r="AZ1452" s="14" t="n"/>
      <c r="BA1452" s="14" t="n"/>
      <c r="BB1452" s="14" t="n"/>
      <c r="BC1452" s="14" t="n"/>
      <c r="BD1452" s="14" t="n"/>
      <c r="BE1452" s="14" t="n"/>
      <c r="BF1452" s="14" t="n"/>
      <c r="BG1452" s="14" t="n"/>
      <c r="BH1452" s="14" t="n"/>
      <c r="BI1452" s="15" t="n"/>
      <c r="BJ1452" s="2" t="n"/>
      <c r="BK1452" s="2" t="n"/>
      <c r="BL1452" s="2" t="n"/>
      <c r="BM1452" s="2" t="n"/>
      <c r="BN1452" s="2" t="n"/>
      <c r="BO1452" s="2" t="n"/>
      <c r="BP1452" s="146" t="n"/>
      <c r="BQ1452" s="147" t="n"/>
      <c r="BR1452" s="147" t="n"/>
      <c r="BS1452" s="147" t="n"/>
      <c r="BT1452" s="147" t="n"/>
      <c r="BU1452" s="147" t="n"/>
      <c r="BV1452" s="148" t="n"/>
      <c r="BW1452" s="147" t="n"/>
      <c r="BX1452" s="147" t="n"/>
      <c r="BY1452" s="147" t="n"/>
      <c r="BZ1452" s="147" t="n"/>
      <c r="CA1452" s="147" t="n"/>
      <c r="CB1452" s="147" t="n"/>
      <c r="CC1452" s="147" t="n"/>
      <c r="CD1452" s="147" t="n"/>
      <c r="CE1452" s="147" t="n"/>
      <c r="CF1452" s="147" t="n"/>
      <c r="CG1452" s="147" t="n"/>
      <c r="CH1452" s="147" t="n"/>
      <c r="CI1452" s="147" t="n"/>
      <c r="CJ1452" s="147" t="n"/>
      <c r="CK1452" s="147" t="n"/>
      <c r="CL1452" s="147" t="n"/>
      <c r="CM1452" s="147" t="n"/>
      <c r="CN1452" s="147" t="n"/>
      <c r="CO1452" s="147" t="n"/>
      <c r="CP1452" s="147" t="n"/>
      <c r="CQ1452" s="147" t="n"/>
      <c r="CR1452" s="147" t="n"/>
      <c r="CS1452" s="147" t="n"/>
      <c r="CT1452" s="147" t="n"/>
      <c r="CU1452" s="147" t="n"/>
      <c r="CV1452" s="147" t="n"/>
      <c r="CW1452" s="147" t="n"/>
      <c r="CX1452" s="147" t="n"/>
      <c r="CY1452" s="147" t="n"/>
      <c r="CZ1452" s="147" t="n"/>
      <c r="DA1452" s="147" t="n"/>
      <c r="DB1452" s="147" t="n"/>
      <c r="DC1452" s="147" t="n"/>
      <c r="DD1452" s="147" t="n"/>
      <c r="DE1452" s="147" t="n"/>
      <c r="DF1452" s="147" t="n"/>
      <c r="DG1452" s="147" t="n"/>
      <c r="DH1452" s="147" t="n"/>
      <c r="DI1452" s="147" t="n"/>
      <c r="DJ1452" s="147" t="n"/>
      <c r="DK1452" s="147" t="n"/>
      <c r="DL1452" s="147" t="n"/>
      <c r="DM1452" s="147" t="n"/>
      <c r="DN1452" s="147" t="n"/>
      <c r="DO1452" s="147" t="n"/>
      <c r="DP1452" s="147" t="n"/>
      <c r="DQ1452" s="147" t="n"/>
      <c r="DR1452" s="147" t="n"/>
      <c r="DS1452" s="147" t="n"/>
      <c r="DT1452" s="147" t="n"/>
      <c r="DU1452" s="148" t="n"/>
      <c r="DV1452" s="2" t="n"/>
      <c r="DW1452" s="2" t="n"/>
      <c r="DX1452" s="2" t="n"/>
      <c r="DY1452" s="2" t="n"/>
      <c r="DZ1452" s="2" t="n"/>
      <c r="EA1452" s="2" t="n"/>
      <c r="EB1452" s="2" t="n"/>
      <c r="EC1452" s="2" t="n"/>
    </row>
    <row r="1453" ht="6.75" customHeight="1" s="118">
      <c r="A1453" s="2" t="n"/>
      <c r="B1453" s="2" t="n"/>
      <c r="C1453" s="2" t="n"/>
      <c r="D1453" s="2" t="n"/>
      <c r="E1453" s="46" t="n"/>
      <c r="F1453" s="46" t="n"/>
      <c r="G1453" s="46" t="n"/>
      <c r="H1453" s="46" t="n"/>
      <c r="I1453" s="46" t="n"/>
      <c r="J1453" s="46" t="n"/>
      <c r="K1453" s="46" t="n"/>
      <c r="L1453" s="18" t="n"/>
      <c r="M1453" s="18" t="n"/>
      <c r="N1453" s="18" t="n"/>
      <c r="O1453" s="5" t="n"/>
      <c r="P1453" s="5" t="n"/>
      <c r="Q1453" s="5" t="n"/>
      <c r="R1453" s="5" t="n"/>
      <c r="S1453" s="5" t="n"/>
      <c r="T1453" s="5" t="n"/>
      <c r="U1453" s="5" t="n"/>
      <c r="V1453" s="5" t="n"/>
      <c r="W1453" s="5" t="n"/>
      <c r="X1453" s="5" t="n"/>
      <c r="Y1453" s="5" t="n"/>
      <c r="Z1453" s="5" t="n"/>
      <c r="AA1453" s="5" t="n"/>
      <c r="AB1453" s="5" t="n"/>
      <c r="AC1453" s="5" t="n"/>
      <c r="AD1453" s="5" t="n"/>
      <c r="AE1453" s="5" t="n"/>
      <c r="AF1453" s="5" t="n"/>
      <c r="AG1453" s="5" t="n"/>
      <c r="AH1453" s="5" t="n"/>
      <c r="AI1453" s="5" t="n"/>
      <c r="AJ1453" s="5" t="n"/>
      <c r="AK1453" s="5" t="n"/>
      <c r="AL1453" s="5" t="n"/>
      <c r="AM1453" s="5" t="n"/>
      <c r="AN1453" s="5" t="n"/>
      <c r="AO1453" s="5" t="n"/>
      <c r="AP1453" s="5" t="n"/>
      <c r="AQ1453" s="5" t="n"/>
      <c r="AR1453" s="5" t="n"/>
      <c r="AS1453" s="5" t="n"/>
      <c r="AT1453" s="5" t="n"/>
      <c r="AU1453" s="5" t="n"/>
      <c r="AV1453" s="5" t="n"/>
      <c r="AW1453" s="5" t="n"/>
      <c r="AX1453" s="5" t="n"/>
      <c r="AY1453" s="5" t="n"/>
      <c r="AZ1453" s="5" t="n"/>
      <c r="BA1453" s="5" t="n"/>
      <c r="BB1453" s="5" t="n"/>
      <c r="BC1453" s="5" t="n"/>
      <c r="BD1453" s="5" t="n"/>
      <c r="BE1453" s="5" t="n"/>
      <c r="BF1453" s="5" t="n"/>
      <c r="BG1453" s="5" t="n"/>
      <c r="BH1453" s="5" t="n"/>
      <c r="BI1453" s="2" t="n"/>
      <c r="BJ1453" s="2" t="n"/>
      <c r="BK1453" s="2" t="n"/>
      <c r="BL1453" s="2" t="n"/>
      <c r="BM1453" s="2" t="n"/>
      <c r="BN1453" s="2" t="n"/>
      <c r="BO1453" s="2" t="n"/>
      <c r="BP1453" s="2" t="n"/>
      <c r="BQ1453" s="2" t="n"/>
      <c r="BR1453" s="2" t="n"/>
      <c r="BS1453" s="2" t="n"/>
      <c r="BT1453" s="2" t="n"/>
      <c r="BU1453" s="2" t="n"/>
      <c r="BV1453" s="2" t="n"/>
      <c r="BW1453" s="2" t="n"/>
      <c r="BX1453" s="2" t="n"/>
      <c r="BY1453" s="2" t="n"/>
      <c r="BZ1453" s="2" t="n"/>
      <c r="CA1453" s="2" t="n"/>
      <c r="CB1453" s="2" t="n"/>
      <c r="CC1453" s="2" t="n"/>
      <c r="CD1453" s="2" t="n"/>
      <c r="CE1453" s="2" t="n"/>
      <c r="CF1453" s="2" t="n"/>
      <c r="CG1453" s="2" t="n"/>
      <c r="CH1453" s="2" t="n"/>
      <c r="CI1453" s="2" t="n"/>
      <c r="CJ1453" s="2" t="n"/>
      <c r="CK1453" s="2" t="n"/>
      <c r="CL1453" s="2" t="n"/>
      <c r="CM1453" s="2" t="n"/>
      <c r="CN1453" s="2" t="n"/>
      <c r="CO1453" s="2" t="n"/>
      <c r="CP1453" s="2" t="n"/>
      <c r="CQ1453" s="2" t="n"/>
      <c r="CR1453" s="2" t="n"/>
      <c r="CS1453" s="2" t="n"/>
      <c r="CT1453" s="2" t="n"/>
      <c r="CU1453" s="2" t="n"/>
      <c r="CV1453" s="2" t="n"/>
      <c r="CW1453" s="2" t="n"/>
      <c r="CX1453" s="2" t="n"/>
      <c r="CY1453" s="2" t="n"/>
      <c r="CZ1453" s="2" t="n"/>
      <c r="DA1453" s="2" t="n"/>
      <c r="DB1453" s="2" t="n"/>
      <c r="DC1453" s="2" t="n"/>
      <c r="DD1453" s="2" t="n"/>
      <c r="DE1453" s="2" t="n"/>
      <c r="DF1453" s="2" t="n"/>
      <c r="DG1453" s="2" t="n"/>
      <c r="DH1453" s="2" t="n"/>
      <c r="DI1453" s="2" t="n"/>
      <c r="DJ1453" s="2" t="n"/>
      <c r="DK1453" s="2" t="n"/>
      <c r="DL1453" s="2" t="n"/>
      <c r="DM1453" s="2" t="n"/>
      <c r="DN1453" s="2" t="n"/>
      <c r="DO1453" s="2" t="n"/>
      <c r="DP1453" s="2" t="n"/>
      <c r="DQ1453" s="2" t="n"/>
      <c r="DR1453" s="2" t="n"/>
      <c r="DS1453" s="2" t="n"/>
      <c r="DT1453" s="2" t="n"/>
      <c r="DU1453" s="2" t="n"/>
      <c r="DV1453" s="2" t="n"/>
      <c r="DW1453" s="2" t="n"/>
      <c r="DX1453" s="2" t="n"/>
      <c r="DY1453" s="2" t="n"/>
      <c r="DZ1453" s="2" t="n"/>
      <c r="EA1453" s="2" t="n"/>
      <c r="EB1453" s="2" t="n"/>
      <c r="EC1453" s="2" t="n"/>
    </row>
    <row r="1454" ht="6.75" customHeight="1" s="118">
      <c r="A1454" s="2" t="n"/>
      <c r="B1454" s="2" t="n"/>
      <c r="C1454" s="2" t="n"/>
      <c r="D1454" s="2" t="n"/>
      <c r="E1454" s="43" t="n"/>
      <c r="F1454" s="43" t="n"/>
      <c r="G1454" s="43" t="n"/>
      <c r="H1454" s="43" t="n"/>
      <c r="I1454" s="43" t="n"/>
      <c r="J1454" s="43" t="n"/>
      <c r="K1454" s="43" t="n"/>
      <c r="L1454" s="2" t="n"/>
      <c r="M1454" s="2" t="n"/>
      <c r="N1454" s="2" t="n"/>
      <c r="O1454" s="2" t="n"/>
      <c r="P1454" s="2" t="n"/>
      <c r="Q1454" s="2" t="n"/>
      <c r="R1454" s="2" t="n"/>
      <c r="S1454" s="2" t="n"/>
      <c r="T1454" s="2" t="n"/>
      <c r="U1454" s="2" t="n"/>
      <c r="V1454" s="2" t="n"/>
      <c r="W1454" s="2" t="n"/>
      <c r="X1454" s="2" t="n"/>
      <c r="Y1454" s="2" t="n"/>
      <c r="Z1454" s="2" t="n"/>
      <c r="AA1454" s="2" t="n"/>
      <c r="AB1454" s="2" t="n"/>
      <c r="AC1454" s="2" t="n"/>
      <c r="AD1454" s="2" t="n"/>
      <c r="AE1454" s="2" t="n"/>
      <c r="AF1454" s="2" t="n"/>
      <c r="AG1454" s="2" t="n"/>
      <c r="AH1454" s="2" t="n"/>
      <c r="AI1454" s="2" t="n"/>
      <c r="AJ1454" s="2" t="n"/>
      <c r="AK1454" s="2" t="n"/>
      <c r="AL1454" s="2" t="n"/>
      <c r="AM1454" s="2" t="n"/>
      <c r="AN1454" s="2" t="n"/>
      <c r="AO1454" s="2" t="n"/>
      <c r="AP1454" s="2" t="n"/>
      <c r="AQ1454" s="2" t="n"/>
      <c r="AR1454" s="2" t="n"/>
      <c r="AS1454" s="2" t="n"/>
      <c r="AT1454" s="2" t="n"/>
      <c r="AU1454" s="2" t="n"/>
      <c r="AV1454" s="2" t="n"/>
      <c r="AW1454" s="2" t="n"/>
      <c r="AX1454" s="2" t="n"/>
      <c r="AY1454" s="2" t="n"/>
      <c r="AZ1454" s="2" t="n"/>
      <c r="BA1454" s="2" t="n"/>
      <c r="BB1454" s="2" t="n"/>
      <c r="BC1454" s="2" t="n"/>
      <c r="BD1454" s="2" t="n"/>
      <c r="BE1454" s="2" t="n"/>
      <c r="BF1454" s="2" t="n"/>
      <c r="BG1454" s="2" t="n"/>
      <c r="BH1454" s="2" t="n"/>
      <c r="BI1454" s="2" t="n"/>
      <c r="BJ1454" s="2" t="n"/>
      <c r="BK1454" s="2" t="n"/>
      <c r="BL1454" s="2" t="n"/>
      <c r="BM1454" s="2" t="n"/>
      <c r="BN1454" s="2" t="n"/>
      <c r="BO1454" s="2" t="n"/>
      <c r="BP1454" s="2" t="n"/>
      <c r="BQ1454" s="2" t="n"/>
      <c r="BR1454" s="2" t="n"/>
      <c r="BS1454" s="2" t="n"/>
      <c r="BT1454" s="2" t="n"/>
      <c r="BU1454" s="2" t="n"/>
      <c r="BV1454" s="2" t="n"/>
      <c r="BW1454" s="2" t="n"/>
      <c r="BX1454" s="2" t="n"/>
      <c r="BY1454" s="2" t="n"/>
      <c r="BZ1454" s="2" t="n"/>
      <c r="CA1454" s="2" t="n"/>
      <c r="CB1454" s="2" t="n"/>
      <c r="CC1454" s="2" t="n"/>
      <c r="CD1454" s="2" t="n"/>
      <c r="CE1454" s="2" t="n"/>
      <c r="CF1454" s="2" t="n"/>
      <c r="CG1454" s="2" t="n"/>
      <c r="CH1454" s="2" t="n"/>
      <c r="CI1454" s="2" t="n"/>
      <c r="CJ1454" s="51" t="inlineStr">
        <is>
          <t xml:space="preserve">    (近畿高等学校統一用紙　  その２ 　  令和７年度改定)　</t>
        </is>
      </c>
      <c r="DV1454" s="2" t="n"/>
      <c r="DW1454" s="2" t="n"/>
      <c r="DX1454" s="2" t="n"/>
      <c r="DY1454" s="2" t="n"/>
      <c r="DZ1454" s="2" t="n"/>
      <c r="EA1454" s="2" t="n"/>
      <c r="EB1454" s="2" t="n"/>
      <c r="EC1454" s="2" t="n"/>
    </row>
    <row r="1455" ht="6.75" customHeight="1" s="118">
      <c r="A1455" s="2" t="n"/>
      <c r="B1455" s="2" t="n"/>
      <c r="C1455" s="2" t="n"/>
      <c r="D1455" s="2" t="n"/>
      <c r="E1455" s="2" t="n"/>
      <c r="F1455" s="2" t="n"/>
      <c r="G1455" s="2" t="n"/>
      <c r="H1455" s="2" t="n"/>
      <c r="I1455" s="2" t="n"/>
      <c r="J1455" s="2" t="n"/>
      <c r="K1455" s="2" t="n"/>
      <c r="L1455" s="2" t="n"/>
      <c r="M1455" s="2" t="n"/>
      <c r="N1455" s="2" t="n"/>
      <c r="O1455" s="2" t="n"/>
      <c r="P1455" s="2" t="n"/>
      <c r="Q1455" s="2" t="n"/>
      <c r="R1455" s="2" t="n"/>
      <c r="S1455" s="2" t="n"/>
      <c r="T1455" s="2" t="n"/>
      <c r="U1455" s="2" t="n"/>
      <c r="V1455" s="2" t="n"/>
      <c r="W1455" s="2" t="n"/>
      <c r="X1455" s="2" t="n"/>
      <c r="Y1455" s="2" t="n"/>
      <c r="Z1455" s="2" t="n"/>
      <c r="AA1455" s="2" t="n"/>
      <c r="AB1455" s="2" t="n"/>
      <c r="AC1455" s="2" t="n"/>
      <c r="AD1455" s="2" t="n"/>
      <c r="AE1455" s="2" t="n"/>
      <c r="AF1455" s="2" t="n"/>
      <c r="AG1455" s="2" t="n"/>
      <c r="AH1455" s="2" t="n"/>
      <c r="AI1455" s="2" t="n"/>
      <c r="AJ1455" s="2" t="n"/>
      <c r="AK1455" s="2" t="n"/>
      <c r="AL1455" s="2" t="n"/>
      <c r="AM1455" s="2" t="n"/>
      <c r="AN1455" s="2" t="n"/>
      <c r="AO1455" s="2" t="n"/>
      <c r="AP1455" s="2" t="n"/>
      <c r="AQ1455" s="2" t="n"/>
      <c r="AR1455" s="2" t="n"/>
      <c r="AS1455" s="2" t="n"/>
      <c r="AT1455" s="2" t="n"/>
      <c r="AU1455" s="2" t="n"/>
      <c r="AV1455" s="2" t="n"/>
      <c r="AW1455" s="2" t="n"/>
      <c r="AX1455" s="2" t="n"/>
      <c r="AY1455" s="2" t="n"/>
      <c r="AZ1455" s="2" t="n"/>
      <c r="BA1455" s="2" t="n"/>
      <c r="BB1455" s="2" t="n"/>
      <c r="BC1455" s="2" t="n"/>
      <c r="BD1455" s="2" t="n"/>
      <c r="BE1455" s="2" t="n"/>
      <c r="BF1455" s="2" t="n"/>
      <c r="BG1455" s="2" t="n"/>
      <c r="BH1455" s="2" t="n"/>
      <c r="BI1455" s="2" t="n"/>
      <c r="BJ1455" s="2" t="n"/>
      <c r="BK1455" s="2" t="n"/>
      <c r="BL1455" s="2" t="n"/>
      <c r="BM1455" s="2" t="n"/>
      <c r="BN1455" s="2" t="n"/>
      <c r="BO1455" s="2" t="n"/>
      <c r="BP1455" s="2" t="n"/>
      <c r="BQ1455" s="2" t="n"/>
      <c r="BR1455" s="2" t="n"/>
      <c r="BS1455" s="2" t="n"/>
      <c r="BT1455" s="2" t="n"/>
      <c r="BU1455" s="2" t="n"/>
      <c r="BV1455" s="2" t="n"/>
      <c r="BW1455" s="2" t="n"/>
      <c r="BX1455" s="2" t="n"/>
      <c r="BY1455" s="2" t="n"/>
      <c r="BZ1455" s="2" t="n"/>
      <c r="CA1455" s="2" t="n"/>
      <c r="CB1455" s="2" t="n"/>
      <c r="CC1455" s="2" t="n"/>
      <c r="CD1455" s="2" t="n"/>
      <c r="CE1455" s="2" t="n"/>
      <c r="CF1455" s="2" t="n"/>
      <c r="CG1455" s="2" t="n"/>
      <c r="CH1455" s="2" t="n"/>
      <c r="CI1455" s="2" t="n"/>
      <c r="DV1455" s="2" t="n"/>
      <c r="DW1455" s="2" t="n"/>
      <c r="DX1455" s="2" t="n"/>
      <c r="DY1455" s="2" t="n"/>
      <c r="DZ1455" s="2" t="n"/>
      <c r="EA1455" s="2" t="n"/>
      <c r="EB1455" s="2" t="n"/>
      <c r="EC1455" s="2" t="n"/>
    </row>
    <row r="1456" ht="6.75" customHeight="1" s="118">
      <c r="A1456" s="2" t="n"/>
      <c r="B1456" s="2" t="n"/>
      <c r="C1456" s="3" t="n"/>
      <c r="D1456" s="3" t="n"/>
      <c r="E1456" s="3" t="n"/>
      <c r="F1456" s="3" t="n"/>
      <c r="G1456" s="3" t="n"/>
      <c r="H1456" s="3" t="n"/>
      <c r="I1456" s="3" t="n"/>
      <c r="J1456" s="3" t="n"/>
      <c r="K1456" s="3" t="n"/>
      <c r="L1456" s="3" t="n"/>
      <c r="M1456" s="3" t="n"/>
      <c r="N1456" s="3" t="n"/>
      <c r="O1456" s="3" t="n"/>
      <c r="P1456" s="3" t="n"/>
      <c r="Q1456" s="3" t="n"/>
      <c r="R1456" s="3" t="n"/>
      <c r="S1456" s="3" t="n"/>
      <c r="T1456" s="3" t="n"/>
      <c r="U1456" s="3" t="n"/>
      <c r="V1456" s="3" t="n"/>
      <c r="W1456" s="3" t="n"/>
      <c r="X1456" s="3" t="n"/>
      <c r="Y1456" s="3" t="n"/>
      <c r="Z1456" s="3" t="n"/>
      <c r="AA1456" s="3" t="n"/>
      <c r="AB1456" s="3" t="n"/>
      <c r="AC1456" s="3" t="n"/>
      <c r="AD1456" s="3" t="n"/>
      <c r="AE1456" s="3" t="n"/>
      <c r="AF1456" s="3" t="n"/>
      <c r="AG1456" s="3" t="n"/>
      <c r="AH1456" s="3" t="n"/>
      <c r="AI1456" s="3" t="n"/>
      <c r="AJ1456" s="3" t="n"/>
      <c r="AK1456" s="3" t="n"/>
      <c r="AL1456" s="3" t="n"/>
      <c r="AM1456" s="3" t="n"/>
      <c r="AN1456" s="3" t="n"/>
      <c r="AO1456" s="3" t="n"/>
      <c r="AP1456" s="3" t="n"/>
      <c r="AQ1456" s="3" t="n"/>
      <c r="AR1456" s="3" t="n"/>
      <c r="AS1456" s="2" t="n"/>
      <c r="AT1456" s="2" t="n"/>
      <c r="AU1456" s="2" t="n"/>
      <c r="AV1456" s="2" t="n"/>
      <c r="AW1456" s="2" t="n"/>
      <c r="AX1456" s="2" t="n"/>
      <c r="AY1456" s="2" t="n"/>
      <c r="AZ1456" s="2" t="n"/>
      <c r="BA1456" s="2" t="n"/>
      <c r="BB1456" s="2" t="n"/>
      <c r="BC1456" s="2" t="n"/>
      <c r="BD1456" s="2" t="n"/>
      <c r="BE1456" s="2" t="n"/>
      <c r="BF1456" s="2" t="n"/>
      <c r="BG1456" s="2" t="n"/>
      <c r="BH1456" s="2" t="n"/>
      <c r="BI1456" s="2" t="n"/>
      <c r="BJ1456" s="2" t="n"/>
      <c r="BK1456" s="2" t="n"/>
      <c r="BL1456" s="2" t="n"/>
      <c r="BM1456" s="2" t="n"/>
      <c r="BN1456" s="2" t="n"/>
      <c r="BO1456" s="2" t="n"/>
      <c r="BP1456" s="2" t="n"/>
      <c r="BQ1456" s="2" t="n"/>
      <c r="BR1456" s="2" t="n"/>
      <c r="BS1456" s="2" t="n"/>
      <c r="BT1456" s="2" t="n"/>
      <c r="BU1456" s="2" t="n"/>
      <c r="BV1456" s="2" t="n"/>
      <c r="BW1456" s="2" t="n"/>
      <c r="BX1456" s="2" t="n"/>
      <c r="BY1456" s="2" t="n"/>
      <c r="BZ1456" s="2" t="n"/>
      <c r="CA1456" s="2" t="n"/>
      <c r="CB1456" s="2" t="n"/>
      <c r="CC1456" s="2" t="n"/>
      <c r="CD1456" s="2" t="n"/>
      <c r="CE1456" s="2" t="n"/>
      <c r="CF1456" s="2" t="n"/>
      <c r="CG1456" s="2" t="n"/>
      <c r="CH1456" s="2" t="n"/>
      <c r="CI1456" s="2" t="n"/>
      <c r="CJ1456" s="2" t="n"/>
      <c r="CK1456" s="2" t="n"/>
      <c r="CL1456" s="2" t="n"/>
      <c r="CM1456" s="2" t="n"/>
      <c r="CN1456" s="2" t="n"/>
      <c r="CO1456" s="2" t="n"/>
      <c r="CP1456" s="2" t="n"/>
      <c r="CQ1456" s="2" t="n"/>
      <c r="CR1456" s="2" t="n"/>
      <c r="CS1456" s="2" t="n"/>
      <c r="CT1456" s="2" t="n"/>
      <c r="CU1456" s="2" t="n"/>
      <c r="CV1456" s="2" t="n"/>
      <c r="CW1456" s="2" t="n"/>
      <c r="CX1456" s="2" t="n"/>
      <c r="CY1456" s="2" t="n"/>
      <c r="CZ1456" s="2" t="n"/>
      <c r="DA1456" s="2" t="n"/>
      <c r="DB1456" s="2" t="n"/>
      <c r="DC1456" s="2" t="n"/>
      <c r="DD1456" s="2" t="n"/>
      <c r="DE1456" s="2" t="n"/>
      <c r="DF1456" s="2" t="n"/>
      <c r="DG1456" s="2" t="n"/>
      <c r="DH1456" s="2" t="n"/>
      <c r="DI1456" s="2" t="n"/>
      <c r="DJ1456" s="2" t="n"/>
      <c r="DK1456" s="2" t="n"/>
      <c r="DL1456" s="2" t="n"/>
      <c r="DM1456" s="2" t="n"/>
      <c r="DN1456" s="2" t="n"/>
      <c r="DO1456" s="2" t="n"/>
      <c r="DP1456" s="2" t="n"/>
      <c r="DQ1456" s="2" t="n"/>
      <c r="DR1456" s="2" t="n"/>
      <c r="DS1456" s="2" t="n"/>
      <c r="DT1456" s="2" t="n"/>
      <c r="DU1456" s="2" t="n"/>
      <c r="DV1456" s="2" t="n"/>
      <c r="DW1456" s="2" t="n"/>
      <c r="DX1456" s="2" t="n"/>
      <c r="DY1456" s="2" t="n"/>
      <c r="DZ1456" s="2" t="n"/>
      <c r="EA1456" s="2" t="n"/>
      <c r="EB1456" s="2" t="n"/>
      <c r="EC1456" s="2" t="n"/>
    </row>
    <row r="1457" ht="6.75" customHeight="1" s="118">
      <c r="A1457" s="2" t="n"/>
      <c r="B1457" s="2" t="n"/>
      <c r="C1457" s="3" t="n"/>
      <c r="D1457" s="3" t="n"/>
      <c r="E1457" s="3" t="n"/>
      <c r="F1457" s="3" t="n"/>
      <c r="G1457" s="3" t="n"/>
      <c r="H1457" s="3" t="n"/>
      <c r="I1457" s="3" t="n"/>
      <c r="J1457" s="3" t="n"/>
      <c r="K1457" s="3" t="n"/>
      <c r="L1457" s="3" t="n"/>
      <c r="M1457" s="3" t="n"/>
      <c r="N1457" s="3" t="n"/>
      <c r="O1457" s="3" t="n"/>
      <c r="P1457" s="3" t="n"/>
      <c r="Q1457" s="3" t="n"/>
      <c r="R1457" s="3" t="n"/>
      <c r="S1457" s="3" t="n"/>
      <c r="T1457" s="3" t="n"/>
      <c r="U1457" s="3" t="n"/>
      <c r="V1457" s="3" t="n"/>
      <c r="W1457" s="3" t="n"/>
      <c r="X1457" s="3" t="n"/>
      <c r="Y1457" s="3" t="n"/>
      <c r="Z1457" s="3" t="n"/>
      <c r="AA1457" s="3" t="n"/>
      <c r="AB1457" s="3" t="n"/>
      <c r="AC1457" s="3" t="n"/>
      <c r="AD1457" s="3" t="n"/>
      <c r="AE1457" s="3" t="n"/>
      <c r="AF1457" s="3" t="n"/>
      <c r="AG1457" s="3" t="n"/>
      <c r="AH1457" s="3" t="n"/>
      <c r="AI1457" s="3" t="n"/>
      <c r="AJ1457" s="3" t="n"/>
      <c r="AK1457" s="3" t="n"/>
      <c r="AL1457" s="3" t="n"/>
      <c r="AM1457" s="3" t="n"/>
      <c r="AN1457" s="3" t="n"/>
      <c r="AO1457" s="3" t="n"/>
      <c r="AP1457" s="3" t="n"/>
      <c r="AQ1457" s="3" t="n"/>
      <c r="AR1457" s="3" t="n"/>
      <c r="AS1457" s="2" t="n"/>
      <c r="AT1457" s="2" t="n"/>
      <c r="AU1457" s="2" t="n"/>
      <c r="AV1457" s="2" t="n"/>
      <c r="AW1457" s="2" t="n"/>
      <c r="AX1457" s="2" t="n"/>
      <c r="AY1457" s="2" t="n"/>
      <c r="AZ1457" s="2" t="n"/>
      <c r="BA1457" s="2" t="n"/>
      <c r="BB1457" s="2" t="n"/>
      <c r="BC1457" s="2" t="n"/>
      <c r="BD1457" s="2" t="n"/>
      <c r="BE1457" s="2" t="n"/>
      <c r="BF1457" s="2" t="n"/>
      <c r="BG1457" s="2" t="n"/>
      <c r="BH1457" s="2" t="n"/>
      <c r="BI1457" s="2" t="n"/>
      <c r="BJ1457" s="2" t="n"/>
      <c r="BK1457" s="2" t="n"/>
      <c r="BL1457" s="2" t="n"/>
      <c r="BM1457" s="2" t="n"/>
      <c r="BN1457" s="2" t="n"/>
      <c r="BO1457" s="2" t="n"/>
      <c r="BP1457" s="2" t="n"/>
      <c r="BQ1457" s="2" t="n"/>
      <c r="BR1457" s="2" t="n"/>
      <c r="BS1457" s="2" t="n"/>
      <c r="BT1457" s="2" t="n"/>
      <c r="BU1457" s="2" t="n"/>
      <c r="BV1457" s="2" t="n"/>
      <c r="BW1457" s="2" t="n"/>
      <c r="BX1457" s="2" t="n"/>
      <c r="BY1457" s="2" t="n"/>
      <c r="BZ1457" s="2" t="n"/>
      <c r="CA1457" s="2" t="n"/>
      <c r="CB1457" s="2" t="n"/>
      <c r="CC1457" s="2" t="n"/>
      <c r="CD1457" s="2" t="n"/>
      <c r="CE1457" s="2" t="n"/>
      <c r="CF1457" s="2" t="n"/>
      <c r="CG1457" s="2" t="n"/>
      <c r="CH1457" s="2" t="n"/>
      <c r="CI1457" s="2" t="n"/>
      <c r="CJ1457" s="2" t="n"/>
      <c r="CK1457" s="2" t="n"/>
      <c r="CL1457" s="2" t="n"/>
      <c r="CM1457" s="2" t="n"/>
      <c r="CN1457" s="2" t="n"/>
      <c r="CO1457" s="2" t="n"/>
      <c r="CP1457" s="2" t="n"/>
      <c r="CQ1457" s="2" t="n"/>
      <c r="CR1457" s="2" t="n"/>
      <c r="CS1457" s="2" t="n"/>
      <c r="CT1457" s="2" t="n"/>
      <c r="CU1457" s="2" t="n"/>
      <c r="CV1457" s="2" t="n"/>
      <c r="CW1457" s="2" t="n"/>
      <c r="CX1457" s="2" t="n"/>
      <c r="CY1457" s="2" t="n"/>
      <c r="CZ1457" s="2" t="n"/>
      <c r="DA1457" s="2" t="n"/>
      <c r="DB1457" s="2" t="n"/>
      <c r="DC1457" s="2" t="n"/>
      <c r="DD1457" s="2" t="n"/>
      <c r="DE1457" s="2" t="n"/>
      <c r="DF1457" s="2" t="n"/>
      <c r="DG1457" s="2" t="n"/>
      <c r="DH1457" s="2" t="n"/>
      <c r="DI1457" s="2" t="n"/>
      <c r="DJ1457" s="2" t="n"/>
      <c r="DK1457" s="2" t="n"/>
      <c r="DL1457" s="2" t="n"/>
      <c r="DM1457" s="2" t="n"/>
      <c r="DN1457" s="2" t="n"/>
      <c r="DO1457" s="2" t="n"/>
      <c r="DP1457" s="2" t="n"/>
      <c r="DQ1457" s="2" t="n"/>
      <c r="DR1457" s="2" t="n"/>
      <c r="DS1457" s="2" t="n"/>
      <c r="DT1457" s="2" t="n"/>
      <c r="DU1457" s="2" t="n"/>
      <c r="DV1457" s="2" t="n"/>
      <c r="DW1457" s="2" t="n"/>
      <c r="DX1457" s="2" t="n"/>
      <c r="DY1457" s="2" t="n"/>
      <c r="DZ1457" s="2" t="n"/>
      <c r="EA1457" s="2" t="n"/>
      <c r="EB1457" s="2" t="n"/>
      <c r="EC1457" s="2" t="n"/>
    </row>
    <row r="1458" ht="6.75" customHeight="1" s="118">
      <c r="A1458" s="2" t="n"/>
      <c r="B1458" s="2" t="n"/>
      <c r="C1458" s="3" t="n"/>
      <c r="D1458" s="3" t="n"/>
      <c r="E1458" s="3" t="n"/>
      <c r="F1458" s="3" t="n"/>
      <c r="G1458" s="3" t="n"/>
      <c r="H1458" s="3" t="n"/>
      <c r="I1458" s="3" t="n"/>
      <c r="J1458" s="3" t="n"/>
      <c r="K1458" s="3" t="n"/>
      <c r="L1458" s="3" t="n"/>
      <c r="M1458" s="3" t="n"/>
      <c r="N1458" s="3" t="n"/>
      <c r="O1458" s="3" t="n"/>
      <c r="P1458" s="3" t="n"/>
      <c r="Q1458" s="3" t="n"/>
      <c r="R1458" s="3" t="n"/>
      <c r="S1458" s="3" t="n"/>
      <c r="T1458" s="3" t="n"/>
      <c r="U1458" s="3" t="n"/>
      <c r="V1458" s="3" t="n"/>
      <c r="W1458" s="3" t="n"/>
      <c r="X1458" s="3" t="n"/>
      <c r="Y1458" s="3" t="n"/>
      <c r="Z1458" s="3" t="n"/>
      <c r="AA1458" s="3" t="n"/>
      <c r="AB1458" s="3" t="n"/>
      <c r="AC1458" s="3" t="n"/>
      <c r="AD1458" s="3" t="n"/>
      <c r="AE1458" s="3" t="n"/>
      <c r="AF1458" s="3" t="n"/>
      <c r="AG1458" s="3" t="n"/>
      <c r="AH1458" s="3" t="n"/>
      <c r="AI1458" s="3" t="n"/>
      <c r="AJ1458" s="3" t="n"/>
      <c r="AK1458" s="3" t="n"/>
      <c r="AL1458" s="3" t="n"/>
      <c r="AM1458" s="3" t="n"/>
      <c r="AN1458" s="3" t="n"/>
      <c r="AO1458" s="3" t="n"/>
      <c r="AP1458" s="3" t="n"/>
      <c r="AQ1458" s="3" t="n"/>
      <c r="AR1458" s="3" t="n"/>
      <c r="AS1458" s="2" t="n"/>
      <c r="AT1458" s="2" t="n"/>
      <c r="AU1458" s="2" t="n"/>
      <c r="AV1458" s="2" t="n"/>
      <c r="AW1458" s="2" t="n"/>
      <c r="AX1458" s="2" t="n"/>
      <c r="AY1458" s="2" t="n"/>
      <c r="AZ1458" s="2" t="n"/>
      <c r="BA1458" s="2" t="n"/>
      <c r="BB1458" s="2" t="n"/>
      <c r="BC1458" s="2" t="n"/>
      <c r="BD1458" s="2" t="n"/>
      <c r="BE1458" s="2" t="n"/>
      <c r="BF1458" s="2" t="n"/>
      <c r="BG1458" s="2" t="n"/>
      <c r="BH1458" s="2" t="n"/>
      <c r="BI1458" s="2" t="n"/>
      <c r="BJ1458" s="2" t="n"/>
      <c r="BK1458" s="2" t="n"/>
      <c r="BL1458" s="2" t="n"/>
      <c r="BM1458" s="2" t="n"/>
      <c r="BN1458" s="2" t="n"/>
      <c r="BO1458" s="2" t="n"/>
      <c r="BP1458" s="2" t="n"/>
      <c r="BQ1458" s="2" t="n"/>
      <c r="BR1458" s="2" t="n"/>
      <c r="BS1458" s="2" t="n"/>
      <c r="BT1458" s="2" t="n"/>
      <c r="BU1458" s="2" t="n"/>
      <c r="BV1458" s="2" t="n"/>
      <c r="BW1458" s="2" t="n"/>
      <c r="BX1458" s="2" t="n"/>
      <c r="BY1458" s="2" t="n"/>
      <c r="BZ1458" s="2" t="n"/>
      <c r="CA1458" s="2" t="n"/>
      <c r="CB1458" s="2" t="n"/>
      <c r="CC1458" s="2" t="n"/>
      <c r="CD1458" s="2" t="n"/>
      <c r="CE1458" s="2" t="n"/>
      <c r="CF1458" s="2" t="n"/>
      <c r="CG1458" s="2" t="n"/>
      <c r="CH1458" s="2" t="n"/>
      <c r="CI1458" s="2" t="n"/>
      <c r="CJ1458" s="2" t="n"/>
      <c r="CK1458" s="2" t="n"/>
      <c r="CL1458" s="2" t="n"/>
      <c r="CM1458" s="2" t="n"/>
      <c r="CN1458" s="2" t="n"/>
      <c r="CO1458" s="2" t="n"/>
      <c r="CP1458" s="2" t="n"/>
      <c r="CQ1458" s="2" t="n"/>
      <c r="CR1458" s="2" t="n"/>
      <c r="CS1458" s="2" t="n"/>
      <c r="CT1458" s="2" t="n"/>
      <c r="CU1458" s="2" t="n"/>
      <c r="CV1458" s="2" t="n"/>
      <c r="CW1458" s="2" t="n"/>
      <c r="CX1458" s="2" t="n"/>
      <c r="CY1458" s="2" t="n"/>
      <c r="CZ1458" s="2" t="n"/>
      <c r="DA1458" s="2" t="n"/>
      <c r="DB1458" s="2" t="n"/>
      <c r="DC1458" s="2" t="n"/>
      <c r="DD1458" s="2" t="n"/>
      <c r="DE1458" s="2" t="n"/>
      <c r="DF1458" s="2" t="n"/>
      <c r="DG1458" s="2" t="n"/>
      <c r="DH1458" s="2" t="n"/>
      <c r="DI1458" s="2" t="n"/>
      <c r="DJ1458" s="2" t="n"/>
      <c r="DK1458" s="2" t="n"/>
      <c r="DL1458" s="2" t="n"/>
      <c r="DM1458" s="2" t="n"/>
      <c r="DN1458" s="2" t="n"/>
      <c r="DO1458" s="2" t="n"/>
      <c r="DP1458" s="2" t="n"/>
      <c r="DQ1458" s="2" t="n"/>
      <c r="DR1458" s="2" t="n"/>
      <c r="DS1458" s="2" t="n"/>
      <c r="DT1458" s="2" t="n"/>
      <c r="DU1458" s="2" t="n"/>
      <c r="DV1458" s="2" t="n"/>
      <c r="DW1458" s="2" t="n"/>
      <c r="DX1458" s="2" t="n"/>
      <c r="DY1458" s="2" t="n"/>
      <c r="DZ1458" s="2" t="n"/>
      <c r="EA1458" s="2" t="n"/>
      <c r="EB1458" s="2" t="n"/>
      <c r="EC1458" s="2" t="n"/>
    </row>
    <row r="1459" ht="6.75" customHeight="1" s="118">
      <c r="A1459" s="2" t="n"/>
      <c r="B1459" s="2" t="n"/>
      <c r="C1459" s="3" t="n"/>
      <c r="D1459" s="3" t="n"/>
      <c r="E1459" s="3" t="n"/>
      <c r="F1459" s="3" t="n"/>
      <c r="G1459" s="3" t="n"/>
      <c r="H1459" s="3" t="n"/>
      <c r="I1459" s="3" t="n"/>
      <c r="J1459" s="114" t="inlineStr">
        <is>
          <t xml:space="preserve">  履 　   歴　    書</t>
        </is>
      </c>
      <c r="AN1459" s="3" t="n"/>
      <c r="AO1459" s="3" t="n"/>
      <c r="AP1459" s="3" t="n"/>
      <c r="AQ1459" s="3" t="n"/>
      <c r="AR1459" s="3" t="n"/>
      <c r="AS1459" s="2" t="n"/>
      <c r="AT1459" s="2" t="n"/>
      <c r="AU1459" s="2" t="n"/>
      <c r="AV1459" s="2" t="n"/>
      <c r="AW1459" s="2" t="n"/>
      <c r="AX1459" s="2" t="n"/>
      <c r="AY1459" s="2" t="n"/>
      <c r="AZ1459" s="2" t="n"/>
      <c r="BA1459" s="2" t="n"/>
      <c r="BB1459" s="2" t="n"/>
      <c r="BC1459" s="2" t="n"/>
      <c r="BD1459" s="2" t="n"/>
      <c r="BE1459" s="2" t="n"/>
      <c r="BF1459" s="2" t="n"/>
      <c r="BG1459" s="2" t="n"/>
      <c r="BH1459" s="2" t="n"/>
      <c r="BI1459" s="2" t="n"/>
      <c r="BJ1459" s="2" t="n"/>
      <c r="BK1459" s="2" t="n"/>
      <c r="BL1459" s="2" t="n"/>
      <c r="BM1459" s="2" t="n"/>
      <c r="BN1459" s="2" t="n"/>
      <c r="BO1459" s="2" t="n"/>
      <c r="BP1459" s="2" t="n"/>
      <c r="BQ1459" s="2" t="n"/>
      <c r="BR1459" s="2" t="n"/>
      <c r="BS1459" s="2" t="n"/>
      <c r="BT1459" s="2" t="n"/>
      <c r="BU1459" s="2" t="n"/>
      <c r="BV1459" s="2" t="n"/>
      <c r="BW1459" s="2" t="n"/>
      <c r="BX1459" s="2" t="n"/>
      <c r="BY1459" s="2" t="n"/>
      <c r="BZ1459" s="2" t="n"/>
      <c r="CA1459" s="2" t="n"/>
      <c r="CB1459" s="2" t="n"/>
      <c r="CC1459" s="2" t="n"/>
      <c r="CD1459" s="2" t="n"/>
      <c r="CE1459" s="2" t="n"/>
      <c r="CF1459" s="2" t="n"/>
      <c r="CG1459" s="2" t="n"/>
      <c r="CH1459" s="2" t="n"/>
      <c r="CI1459" s="2" t="n"/>
      <c r="CJ1459" s="2" t="n"/>
      <c r="CK1459" s="2" t="n"/>
      <c r="CL1459" s="2" t="n"/>
      <c r="CM1459" s="2" t="n"/>
      <c r="CN1459" s="2" t="n"/>
      <c r="CO1459" s="2" t="n"/>
      <c r="CP1459" s="2" t="n"/>
      <c r="CQ1459" s="2" t="n"/>
      <c r="CR1459" s="2" t="n"/>
      <c r="CS1459" s="2" t="n"/>
      <c r="CT1459" s="2" t="n"/>
      <c r="CU1459" s="2" t="n"/>
      <c r="CV1459" s="2" t="n"/>
      <c r="CW1459" s="2" t="n"/>
      <c r="CX1459" s="2" t="n"/>
      <c r="CY1459" s="2" t="n"/>
      <c r="CZ1459" s="2" t="n"/>
      <c r="DA1459" s="2" t="n"/>
      <c r="DB1459" s="2" t="n"/>
      <c r="DC1459" s="2" t="n"/>
      <c r="DD1459" s="2" t="n"/>
      <c r="DE1459" s="2" t="n"/>
      <c r="DF1459" s="2" t="n"/>
      <c r="DG1459" s="2" t="n"/>
      <c r="DH1459" s="2" t="n"/>
      <c r="DI1459" s="2" t="n"/>
      <c r="DJ1459" s="2" t="n"/>
      <c r="DK1459" s="2" t="n"/>
      <c r="DL1459" s="2" t="n"/>
      <c r="DM1459" s="2" t="n"/>
      <c r="DN1459" s="2" t="n"/>
      <c r="DO1459" s="2" t="n"/>
      <c r="DP1459" s="2" t="n"/>
      <c r="DQ1459" s="2" t="n"/>
      <c r="DR1459" s="2" t="n"/>
      <c r="DS1459" s="2" t="n"/>
      <c r="DT1459" s="2" t="n"/>
      <c r="DU1459" s="2" t="n"/>
      <c r="DV1459" s="2" t="n"/>
      <c r="DW1459" s="2" t="n"/>
      <c r="DX1459" s="2" t="n"/>
      <c r="DY1459" s="2" t="n"/>
      <c r="DZ1459" s="2" t="n"/>
      <c r="EA1459" s="2" t="n"/>
      <c r="EB1459" s="2" t="n"/>
      <c r="EC1459" s="2" t="n"/>
    </row>
    <row r="1460" ht="6.75" customHeight="1" s="118">
      <c r="A1460" s="2" t="n"/>
      <c r="B1460" s="2" t="n"/>
      <c r="C1460" s="3" t="n"/>
      <c r="D1460" s="3" t="n"/>
      <c r="E1460" s="3" t="n"/>
      <c r="F1460" s="3" t="n"/>
      <c r="G1460" s="3" t="n"/>
      <c r="H1460" s="3" t="n"/>
      <c r="I1460" s="3" t="n"/>
      <c r="AN1460" s="3" t="n"/>
      <c r="AO1460" s="3" t="n"/>
      <c r="AP1460" s="3" t="n"/>
      <c r="AQ1460" s="3" t="n"/>
      <c r="AR1460" s="3" t="n"/>
      <c r="AS1460" s="2" t="n"/>
      <c r="AT1460" s="2" t="n"/>
      <c r="AU1460" s="2" t="n"/>
      <c r="AV1460" s="2" t="n"/>
      <c r="AW1460" s="2" t="n"/>
      <c r="AX1460" s="2" t="n"/>
      <c r="AY1460" s="2" t="n"/>
      <c r="AZ1460" s="2" t="n"/>
      <c r="BA1460" s="2" t="n"/>
      <c r="BB1460" s="2" t="n"/>
      <c r="BC1460" s="2" t="n"/>
      <c r="BD1460" s="2" t="n"/>
      <c r="BE1460" s="2" t="n"/>
      <c r="BF1460" s="2" t="n"/>
      <c r="BG1460" s="2" t="n"/>
      <c r="BH1460" s="2" t="n"/>
      <c r="BI1460" s="2" t="n"/>
      <c r="BJ1460" s="2" t="n"/>
      <c r="BK1460" s="2" t="n"/>
      <c r="BL1460" s="2" t="n"/>
      <c r="BM1460" s="2" t="n"/>
      <c r="BN1460" s="2" t="n"/>
      <c r="BO1460" s="2" t="n"/>
      <c r="BP1460" s="2" t="n"/>
      <c r="BQ1460" s="2" t="n"/>
      <c r="BR1460" s="2" t="n"/>
      <c r="BS1460" s="2" t="n"/>
      <c r="BT1460" s="2" t="n"/>
      <c r="BU1460" s="2" t="n"/>
      <c r="BV1460" s="2" t="n"/>
      <c r="BW1460" s="2" t="n"/>
      <c r="BX1460" s="2" t="n"/>
      <c r="BY1460" s="2" t="n"/>
      <c r="BZ1460" s="2" t="n"/>
      <c r="CA1460" s="2" t="n"/>
      <c r="CB1460" s="2" t="n"/>
      <c r="CC1460" s="2" t="n"/>
      <c r="CD1460" s="2" t="n"/>
      <c r="CE1460" s="2" t="n"/>
      <c r="CF1460" s="2" t="n"/>
      <c r="CG1460" s="2" t="n"/>
      <c r="CH1460" s="2" t="n"/>
      <c r="CI1460" s="2" t="n"/>
      <c r="CJ1460" s="2" t="n"/>
      <c r="CK1460" s="2" t="n"/>
      <c r="CL1460" s="2" t="n"/>
      <c r="CM1460" s="2" t="n"/>
      <c r="CN1460" s="2" t="n"/>
      <c r="CO1460" s="2" t="n"/>
      <c r="CP1460" s="2" t="n"/>
      <c r="CQ1460" s="2" t="n"/>
      <c r="CR1460" s="2" t="n"/>
      <c r="CS1460" s="2" t="n"/>
      <c r="CT1460" s="2" t="n"/>
      <c r="CU1460" s="2" t="n"/>
      <c r="CV1460" s="2" t="n"/>
      <c r="CW1460" s="2" t="n"/>
      <c r="CX1460" s="2" t="n"/>
      <c r="CY1460" s="2" t="n"/>
      <c r="CZ1460" s="2" t="n"/>
      <c r="DA1460" s="2" t="n"/>
      <c r="DB1460" s="2" t="n"/>
      <c r="DC1460" s="2" t="n"/>
      <c r="DD1460" s="2" t="n"/>
      <c r="DE1460" s="2" t="n"/>
      <c r="DF1460" s="2" t="n"/>
      <c r="DG1460" s="2" t="n"/>
      <c r="DH1460" s="2" t="n"/>
      <c r="DI1460" s="2" t="n"/>
      <c r="DJ1460" s="2" t="n"/>
      <c r="DK1460" s="2" t="n"/>
      <c r="DL1460" s="2" t="n"/>
      <c r="DM1460" s="2" t="n"/>
      <c r="DN1460" s="2" t="n"/>
      <c r="DO1460" s="2" t="n"/>
      <c r="DP1460" s="2" t="n"/>
      <c r="DQ1460" s="2" t="n"/>
      <c r="DR1460" s="2" t="n"/>
      <c r="DS1460" s="2" t="n"/>
      <c r="DT1460" s="2" t="n"/>
      <c r="DU1460" s="2" t="n"/>
      <c r="DV1460" s="2" t="n"/>
      <c r="DW1460" s="2" t="n"/>
      <c r="DX1460" s="2" t="n"/>
      <c r="DY1460" s="2" t="n"/>
      <c r="DZ1460" s="2" t="n"/>
      <c r="EA1460" s="2" t="n"/>
      <c r="EB1460" s="2" t="n"/>
      <c r="EC1460" s="2" t="n"/>
    </row>
    <row r="1461" ht="4.5" customHeight="1" s="118">
      <c r="A1461" s="2" t="n"/>
      <c r="B1461" s="2" t="n"/>
      <c r="C1461" s="2" t="n"/>
      <c r="D1461" s="2" t="n"/>
      <c r="E1461" s="2" t="n"/>
      <c r="F1461" s="2" t="n"/>
      <c r="G1461" s="2" t="n"/>
      <c r="H1461" s="2" t="n"/>
      <c r="I1461" s="2" t="n"/>
      <c r="AN1461" s="3" t="n"/>
      <c r="AO1461" s="2" t="n"/>
      <c r="AP1461" s="2" t="n"/>
      <c r="AQ1461" s="2" t="n"/>
      <c r="AR1461" s="2" t="n"/>
      <c r="AS1461" s="2" t="n"/>
      <c r="AT1461" s="2" t="n"/>
      <c r="AU1461" s="2" t="n"/>
      <c r="AV1461" s="4" t="n"/>
      <c r="AW1461" s="5" t="n"/>
      <c r="AX1461" s="5" t="n"/>
      <c r="AY1461" s="5" t="n"/>
      <c r="AZ1461" s="5" t="n"/>
      <c r="BA1461" s="5" t="n"/>
      <c r="BB1461" s="5" t="n"/>
      <c r="BC1461" s="5" t="n"/>
      <c r="BD1461" s="5" t="n"/>
      <c r="BE1461" s="5" t="n"/>
      <c r="BF1461" s="5" t="n"/>
      <c r="BG1461" s="5" t="n"/>
      <c r="BH1461" s="5" t="n"/>
      <c r="BI1461" s="6" t="n"/>
      <c r="BJ1461" s="7" t="n"/>
      <c r="BK1461" s="2" t="n"/>
      <c r="BL1461" s="2" t="n"/>
      <c r="BM1461" s="2" t="n"/>
      <c r="BN1461" s="2" t="n"/>
      <c r="BO1461" s="2" t="n"/>
      <c r="BP1461" s="139" t="inlineStr">
        <is>
          <t xml:space="preserve">資 　格  等      </t>
        </is>
      </c>
      <c r="BQ1461" s="140" t="n"/>
      <c r="BR1461" s="140" t="n"/>
      <c r="BS1461" s="140" t="n"/>
      <c r="BT1461" s="140" t="n"/>
      <c r="BU1461" s="140" t="n"/>
      <c r="BV1461" s="141" t="n"/>
      <c r="BW1461" s="142" t="inlineStr">
        <is>
          <t>取  得  年  月</t>
        </is>
      </c>
      <c r="BX1461" s="140" t="n"/>
      <c r="BY1461" s="140" t="n"/>
      <c r="BZ1461" s="140" t="n"/>
      <c r="CA1461" s="140" t="n"/>
      <c r="CB1461" s="140" t="n"/>
      <c r="CC1461" s="140" t="n"/>
      <c r="CD1461" s="140" t="n"/>
      <c r="CE1461" s="140" t="n"/>
      <c r="CF1461" s="140" t="n"/>
      <c r="CG1461" s="141" t="n"/>
      <c r="CH1461" s="142" t="inlineStr">
        <is>
          <t>資       格       等       の       名       称</t>
        </is>
      </c>
      <c r="CI1461" s="140" t="n"/>
      <c r="CJ1461" s="140" t="n"/>
      <c r="CK1461" s="140" t="n"/>
      <c r="CL1461" s="140" t="n"/>
      <c r="CM1461" s="140" t="n"/>
      <c r="CN1461" s="140" t="n"/>
      <c r="CO1461" s="140" t="n"/>
      <c r="CP1461" s="140" t="n"/>
      <c r="CQ1461" s="140" t="n"/>
      <c r="CR1461" s="140" t="n"/>
      <c r="CS1461" s="140" t="n"/>
      <c r="CT1461" s="140" t="n"/>
      <c r="CU1461" s="140" t="n"/>
      <c r="CV1461" s="140" t="n"/>
      <c r="CW1461" s="140" t="n"/>
      <c r="CX1461" s="140" t="n"/>
      <c r="CY1461" s="140" t="n"/>
      <c r="CZ1461" s="140" t="n"/>
      <c r="DA1461" s="140" t="n"/>
      <c r="DB1461" s="140" t="n"/>
      <c r="DC1461" s="140" t="n"/>
      <c r="DD1461" s="140" t="n"/>
      <c r="DE1461" s="140" t="n"/>
      <c r="DF1461" s="140" t="n"/>
      <c r="DG1461" s="140" t="n"/>
      <c r="DH1461" s="140" t="n"/>
      <c r="DI1461" s="140" t="n"/>
      <c r="DJ1461" s="140" t="n"/>
      <c r="DK1461" s="140" t="n"/>
      <c r="DL1461" s="140" t="n"/>
      <c r="DM1461" s="140" t="n"/>
      <c r="DN1461" s="140" t="n"/>
      <c r="DO1461" s="140" t="n"/>
      <c r="DP1461" s="140" t="n"/>
      <c r="DQ1461" s="140" t="n"/>
      <c r="DR1461" s="140" t="n"/>
      <c r="DS1461" s="140" t="n"/>
      <c r="DT1461" s="140" t="n"/>
      <c r="DU1461" s="141" t="n"/>
      <c r="DV1461" s="2" t="n"/>
      <c r="DW1461" s="2" t="n"/>
      <c r="DX1461" s="2" t="n"/>
      <c r="DY1461" s="2" t="n"/>
      <c r="DZ1461" s="2" t="n"/>
      <c r="EA1461" s="2" t="n"/>
      <c r="EB1461" s="2" t="n"/>
      <c r="EC1461" s="2" t="n"/>
    </row>
    <row r="1462" ht="6.75" customHeight="1" s="118">
      <c r="A1462" s="2" t="n"/>
      <c r="B1462" s="2" t="n"/>
      <c r="C1462" s="2" t="n"/>
      <c r="D1462" s="2" t="n"/>
      <c r="E1462" s="2" t="n"/>
      <c r="F1462" s="2" t="n"/>
      <c r="G1462" s="2" t="n"/>
      <c r="H1462" s="2" t="n"/>
      <c r="I1462" s="2" t="n"/>
      <c r="AN1462" s="3" t="n"/>
      <c r="AO1462" s="2" t="n"/>
      <c r="AP1462" s="2" t="n"/>
      <c r="AQ1462" s="2" t="n"/>
      <c r="AR1462" s="2" t="n"/>
      <c r="AS1462" s="2" t="n"/>
      <c r="AT1462" s="2" t="n"/>
      <c r="AU1462" s="2" t="n"/>
      <c r="AV1462" s="7" t="n"/>
      <c r="AW1462" s="2" t="n"/>
      <c r="AX1462" s="2" t="n"/>
      <c r="AY1462" s="2" t="n"/>
      <c r="AZ1462" s="2" t="n"/>
      <c r="BA1462" s="2" t="n"/>
      <c r="BB1462" s="2" t="n"/>
      <c r="BC1462" s="2" t="n"/>
      <c r="BD1462" s="2" t="n"/>
      <c r="BE1462" s="2" t="n"/>
      <c r="BF1462" s="2" t="n"/>
      <c r="BG1462" s="2" t="n"/>
      <c r="BH1462" s="2" t="n"/>
      <c r="BI1462" s="8" t="n"/>
      <c r="BJ1462" s="7" t="n"/>
      <c r="BK1462" s="2" t="n"/>
      <c r="BL1462" s="2" t="n"/>
      <c r="BM1462" s="2" t="n"/>
      <c r="BN1462" s="2" t="n"/>
      <c r="BO1462" s="2" t="n"/>
      <c r="BP1462" s="143" t="n"/>
      <c r="BV1462" s="144" t="n"/>
      <c r="BW1462" s="143" t="n"/>
      <c r="CG1462" s="144" t="n"/>
      <c r="CH1462" s="143" t="n"/>
      <c r="DU1462" s="144" t="n"/>
      <c r="DV1462" s="2" t="n"/>
      <c r="DW1462" s="2" t="n"/>
      <c r="DX1462" s="2" t="n"/>
      <c r="DY1462" s="2" t="n"/>
      <c r="DZ1462" s="2" t="n"/>
      <c r="EA1462" s="2" t="n"/>
      <c r="EB1462" s="2" t="n"/>
      <c r="EC1462" s="2" t="n"/>
    </row>
    <row r="1463" ht="6.75" customHeight="1" s="118">
      <c r="A1463" s="2" t="n"/>
      <c r="B1463" s="2" t="n"/>
      <c r="C1463" s="2" t="n"/>
      <c r="D1463" s="2" t="n"/>
      <c r="E1463" s="2" t="n"/>
      <c r="F1463" s="2" t="n"/>
      <c r="G1463" s="2" t="n"/>
      <c r="H1463" s="2" t="n"/>
      <c r="I1463" s="2" t="n"/>
      <c r="J1463" s="2" t="n"/>
      <c r="K1463" s="2" t="n"/>
      <c r="L1463" s="2" t="n"/>
      <c r="M1463" s="2" t="n"/>
      <c r="N1463" s="3" t="n"/>
      <c r="O1463" s="3" t="n"/>
      <c r="P1463" s="3" t="n"/>
      <c r="Q1463" s="3" t="n"/>
      <c r="R1463" s="3" t="n"/>
      <c r="S1463" s="3" t="n"/>
      <c r="T1463" s="3" t="n"/>
      <c r="U1463" s="3" t="n"/>
      <c r="V1463" s="3" t="n"/>
      <c r="W1463" s="3" t="n"/>
      <c r="X1463" s="3" t="n"/>
      <c r="Y1463" s="3" t="n"/>
      <c r="Z1463" s="3" t="n"/>
      <c r="AA1463" s="3" t="n"/>
      <c r="AB1463" s="3" t="n"/>
      <c r="AC1463" s="3" t="n"/>
      <c r="AD1463" s="3" t="n"/>
      <c r="AE1463" s="3" t="n"/>
      <c r="AF1463" s="3" t="n"/>
      <c r="AG1463" s="3" t="n"/>
      <c r="AH1463" s="3" t="n"/>
      <c r="AI1463" s="3" t="n"/>
      <c r="AJ1463" s="3" t="n"/>
      <c r="AK1463" s="3" t="n"/>
      <c r="AL1463" s="3" t="n"/>
      <c r="AM1463" s="3" t="n"/>
      <c r="AN1463" s="2" t="n"/>
      <c r="AO1463" s="2" t="n"/>
      <c r="AP1463" s="2" t="n"/>
      <c r="AQ1463" s="2" t="n"/>
      <c r="AR1463" s="2" t="n"/>
      <c r="AS1463" s="2" t="n"/>
      <c r="AT1463" s="2" t="n"/>
      <c r="AU1463" s="2" t="n"/>
      <c r="AV1463" s="7" t="n"/>
      <c r="AW1463" s="2" t="n"/>
      <c r="AX1463" s="2" t="n"/>
      <c r="AY1463" s="2" t="n"/>
      <c r="AZ1463" s="2" t="n"/>
      <c r="BA1463" s="2" t="n"/>
      <c r="BB1463" s="2" t="n"/>
      <c r="BC1463" s="2" t="n"/>
      <c r="BD1463" s="2" t="n"/>
      <c r="BE1463" s="2" t="n"/>
      <c r="BF1463" s="2" t="n"/>
      <c r="BG1463" s="2" t="n"/>
      <c r="BH1463" s="2" t="n"/>
      <c r="BI1463" s="8" t="n"/>
      <c r="BJ1463" s="7" t="n"/>
      <c r="BK1463" s="2" t="n"/>
      <c r="BL1463" s="2" t="n"/>
      <c r="BM1463" s="2" t="n"/>
      <c r="BN1463" s="2" t="n"/>
      <c r="BO1463" s="2" t="n"/>
      <c r="BP1463" s="143" t="n"/>
      <c r="BV1463" s="144" t="n"/>
      <c r="BW1463" s="143" t="n"/>
      <c r="CG1463" s="144" t="n"/>
      <c r="CH1463" s="143" t="n"/>
      <c r="DU1463" s="144" t="n"/>
      <c r="DV1463" s="2" t="n"/>
      <c r="DW1463" s="2" t="n"/>
      <c r="DX1463" s="2" t="n"/>
      <c r="DY1463" s="2" t="n"/>
      <c r="DZ1463" s="2" t="n"/>
      <c r="EA1463" s="2" t="n"/>
      <c r="EB1463" s="2" t="n"/>
      <c r="EC1463" s="2" t="n"/>
    </row>
    <row r="1464" ht="6.75" customHeight="1" s="118">
      <c r="A1464" s="2" t="n"/>
      <c r="B1464" s="2" t="n"/>
      <c r="C1464" s="2" t="n"/>
      <c r="D1464" s="2" t="n"/>
      <c r="E1464" s="2" t="n"/>
      <c r="F1464" s="2" t="n"/>
      <c r="G1464" s="2" t="n"/>
      <c r="H1464" s="2" t="n"/>
      <c r="I1464" s="2" t="n"/>
      <c r="J1464" s="2" t="n"/>
      <c r="K1464" s="2" t="n"/>
      <c r="L1464" s="2" t="n"/>
      <c r="M1464" s="2" t="n"/>
      <c r="N1464" s="2" t="n"/>
      <c r="O1464" s="2" t="n"/>
      <c r="P1464" s="2" t="n"/>
      <c r="Q1464" s="2" t="n"/>
      <c r="R1464" s="2" t="n"/>
      <c r="S1464" s="2" t="n"/>
      <c r="T1464" s="2" t="n"/>
      <c r="U1464" s="2" t="n"/>
      <c r="V1464" s="2" t="n"/>
      <c r="W1464" s="2" t="n"/>
      <c r="X1464" s="2" t="n"/>
      <c r="Y1464" s="2" t="n"/>
      <c r="Z1464" s="95" t="inlineStr">
        <is>
          <t>令和</t>
        </is>
      </c>
      <c r="AD1464" s="145">
        <f>IF(N(設定!$B$3)=0,"",YEAR(設定!$B$3)-2018)</f>
        <v/>
      </c>
      <c r="AG1464" s="95" t="inlineStr">
        <is>
          <t>年</t>
        </is>
      </c>
      <c r="AI1464" s="145">
        <f>IF(N(設定!$B$3)=0,"",MONTH(設定!$B$3))</f>
        <v/>
      </c>
      <c r="AL1464" s="95" t="inlineStr">
        <is>
          <t>月</t>
        </is>
      </c>
      <c r="AN1464" s="145">
        <f>IF(N(設定!$B$3)=0,"",DAY(設定!$B$3))</f>
        <v/>
      </c>
      <c r="AP1464" s="95" t="inlineStr">
        <is>
          <t>日現在</t>
        </is>
      </c>
      <c r="AU1464" s="12" t="n"/>
      <c r="AV1464" s="7" t="n"/>
      <c r="AW1464" s="2" t="n"/>
      <c r="AX1464" s="2" t="n"/>
      <c r="AY1464" s="2" t="n"/>
      <c r="AZ1464" s="2" t="n"/>
      <c r="BA1464" s="2" t="n"/>
      <c r="BB1464" s="2" t="n"/>
      <c r="BC1464" s="2" t="n"/>
      <c r="BD1464" s="2" t="n"/>
      <c r="BE1464" s="2" t="n"/>
      <c r="BF1464" s="2" t="n"/>
      <c r="BG1464" s="2" t="n"/>
      <c r="BH1464" s="2" t="n"/>
      <c r="BI1464" s="8" t="n"/>
      <c r="BJ1464" s="7" t="n"/>
      <c r="BK1464" s="2" t="n"/>
      <c r="BL1464" s="2" t="n"/>
      <c r="BM1464" s="2" t="n"/>
      <c r="BN1464" s="2" t="n"/>
      <c r="BO1464" s="2" t="n"/>
      <c r="BP1464" s="143" t="n"/>
      <c r="BV1464" s="144" t="n"/>
      <c r="BW1464" s="146" t="n"/>
      <c r="BX1464" s="147" t="n"/>
      <c r="BY1464" s="147" t="n"/>
      <c r="BZ1464" s="147" t="n"/>
      <c r="CA1464" s="147" t="n"/>
      <c r="CB1464" s="147" t="n"/>
      <c r="CC1464" s="147" t="n"/>
      <c r="CD1464" s="147" t="n"/>
      <c r="CE1464" s="147" t="n"/>
      <c r="CF1464" s="147" t="n"/>
      <c r="CG1464" s="148" t="n"/>
      <c r="CH1464" s="146" t="n"/>
      <c r="CI1464" s="147" t="n"/>
      <c r="CJ1464" s="147" t="n"/>
      <c r="CK1464" s="147" t="n"/>
      <c r="CL1464" s="147" t="n"/>
      <c r="CM1464" s="147" t="n"/>
      <c r="CN1464" s="147" t="n"/>
      <c r="CO1464" s="147" t="n"/>
      <c r="CP1464" s="147" t="n"/>
      <c r="CQ1464" s="147" t="n"/>
      <c r="CR1464" s="147" t="n"/>
      <c r="CS1464" s="147" t="n"/>
      <c r="CT1464" s="147" t="n"/>
      <c r="CU1464" s="147" t="n"/>
      <c r="CV1464" s="147" t="n"/>
      <c r="CW1464" s="147" t="n"/>
      <c r="CX1464" s="147" t="n"/>
      <c r="CY1464" s="147" t="n"/>
      <c r="CZ1464" s="147" t="n"/>
      <c r="DA1464" s="147" t="n"/>
      <c r="DB1464" s="147" t="n"/>
      <c r="DC1464" s="147" t="n"/>
      <c r="DD1464" s="147" t="n"/>
      <c r="DE1464" s="147" t="n"/>
      <c r="DF1464" s="147" t="n"/>
      <c r="DG1464" s="147" t="n"/>
      <c r="DH1464" s="147" t="n"/>
      <c r="DI1464" s="147" t="n"/>
      <c r="DJ1464" s="147" t="n"/>
      <c r="DK1464" s="147" t="n"/>
      <c r="DL1464" s="147" t="n"/>
      <c r="DM1464" s="147" t="n"/>
      <c r="DN1464" s="147" t="n"/>
      <c r="DO1464" s="147" t="n"/>
      <c r="DP1464" s="147" t="n"/>
      <c r="DQ1464" s="147" t="n"/>
      <c r="DR1464" s="147" t="n"/>
      <c r="DS1464" s="147" t="n"/>
      <c r="DT1464" s="147" t="n"/>
      <c r="DU1464" s="148" t="n"/>
      <c r="DV1464" s="2" t="n"/>
      <c r="DW1464" s="2" t="n"/>
      <c r="DX1464" s="2" t="n"/>
      <c r="DY1464" s="2" t="n"/>
      <c r="DZ1464" s="2" t="n"/>
      <c r="EA1464" s="2" t="n"/>
      <c r="EB1464" s="2" t="n"/>
      <c r="EC1464" s="2" t="n"/>
    </row>
    <row r="1465" ht="6.75" customHeight="1" s="118">
      <c r="A1465" s="2" t="n"/>
      <c r="B1465" s="2" t="n"/>
      <c r="C1465" s="2" t="n"/>
      <c r="D1465" s="2" t="n"/>
      <c r="E1465" s="2" t="n"/>
      <c r="F1465" s="2" t="n"/>
      <c r="G1465" s="2" t="n"/>
      <c r="H1465" s="2" t="n"/>
      <c r="I1465" s="2" t="n"/>
      <c r="J1465" s="2" t="n"/>
      <c r="K1465" s="2" t="n"/>
      <c r="L1465" s="2" t="n"/>
      <c r="M1465" s="2" t="n"/>
      <c r="N1465" s="2" t="n"/>
      <c r="O1465" s="2" t="n"/>
      <c r="P1465" s="2" t="n"/>
      <c r="Q1465" s="2" t="n"/>
      <c r="R1465" s="2" t="n"/>
      <c r="S1465" s="2" t="n"/>
      <c r="T1465" s="2" t="n"/>
      <c r="U1465" s="2" t="n"/>
      <c r="V1465" s="2" t="n"/>
      <c r="W1465" s="2" t="n"/>
      <c r="X1465" s="2" t="n"/>
      <c r="Y1465" s="2" t="n"/>
      <c r="AU1465" s="12" t="n"/>
      <c r="AV1465" s="7" t="n"/>
      <c r="AW1465" s="48" t="inlineStr">
        <is>
          <t>写真をはる位置</t>
        </is>
      </c>
      <c r="BI1465" s="8" t="n"/>
      <c r="BJ1465" s="7" t="n"/>
      <c r="BK1465" s="2" t="n"/>
      <c r="BL1465" s="2" t="n"/>
      <c r="BM1465" s="2" t="n"/>
      <c r="BN1465" s="2" t="n"/>
      <c r="BO1465" s="2" t="n"/>
      <c r="BP1465" s="143" t="n"/>
      <c r="BV1465" s="144" t="n"/>
      <c r="BW1465" s="149">
        <f>計算!$O$19</f>
        <v/>
      </c>
      <c r="CG1465" s="144" t="n"/>
      <c r="CH1465" s="150">
        <f>計算!$P$19</f>
        <v/>
      </c>
      <c r="DU1465" s="144" t="n"/>
      <c r="DV1465" s="2" t="n"/>
      <c r="DW1465" s="2" t="n"/>
      <c r="DX1465" s="2" t="n"/>
      <c r="DY1465" s="2" t="n"/>
      <c r="DZ1465" s="2" t="n"/>
      <c r="EA1465" s="2" t="n"/>
      <c r="EB1465" s="2" t="n"/>
      <c r="EC1465" s="2" t="n"/>
    </row>
    <row r="1466" ht="6.75" customHeight="1" s="118">
      <c r="A1466" s="2" t="n"/>
      <c r="B1466" s="2" t="n"/>
      <c r="C1466" s="2" t="n"/>
      <c r="D1466" s="2" t="n"/>
      <c r="E1466" s="2" t="n"/>
      <c r="F1466" s="2" t="n"/>
      <c r="G1466" s="2" t="n"/>
      <c r="H1466" s="2" t="n"/>
      <c r="I1466" s="2" t="n"/>
      <c r="J1466" s="2" t="n"/>
      <c r="K1466" s="2" t="n"/>
      <c r="L1466" s="2" t="n"/>
      <c r="M1466" s="2" t="n"/>
      <c r="N1466" s="2" t="n"/>
      <c r="O1466" s="2" t="n"/>
      <c r="P1466" s="2" t="n"/>
      <c r="Q1466" s="2" t="n"/>
      <c r="R1466" s="2" t="n"/>
      <c r="S1466" s="2" t="n"/>
      <c r="T1466" s="2" t="n"/>
      <c r="U1466" s="2" t="n"/>
      <c r="V1466" s="2" t="n"/>
      <c r="W1466" s="2" t="n"/>
      <c r="X1466" s="2" t="n"/>
      <c r="Y1466" s="2" t="n"/>
      <c r="Z1466" s="147" t="n"/>
      <c r="AA1466" s="147" t="n"/>
      <c r="AB1466" s="147" t="n"/>
      <c r="AC1466" s="147" t="n"/>
      <c r="AD1466" s="147" t="n"/>
      <c r="AE1466" s="147" t="n"/>
      <c r="AF1466" s="147" t="n"/>
      <c r="AG1466" s="147" t="n"/>
      <c r="AH1466" s="147" t="n"/>
      <c r="AI1466" s="147" t="n"/>
      <c r="AJ1466" s="147" t="n"/>
      <c r="AK1466" s="147" t="n"/>
      <c r="AL1466" s="147" t="n"/>
      <c r="AM1466" s="147" t="n"/>
      <c r="AN1466" s="147" t="n"/>
      <c r="AO1466" s="147" t="n"/>
      <c r="AP1466" s="147" t="n"/>
      <c r="AQ1466" s="147" t="n"/>
      <c r="AR1466" s="147" t="n"/>
      <c r="AS1466" s="147" t="n"/>
      <c r="AT1466" s="147" t="n"/>
      <c r="AU1466" s="12" t="n"/>
      <c r="AV1466" s="7" t="n"/>
      <c r="BI1466" s="8" t="n"/>
      <c r="BJ1466" s="7" t="n"/>
      <c r="BK1466" s="2" t="n"/>
      <c r="BL1466" s="2" t="n"/>
      <c r="BM1466" s="2" t="n"/>
      <c r="BN1466" s="2" t="n"/>
      <c r="BO1466" s="2" t="n"/>
      <c r="BP1466" s="143" t="n"/>
      <c r="BV1466" s="144" t="n"/>
      <c r="BW1466" s="143" t="n"/>
      <c r="CG1466" s="144" t="n"/>
      <c r="DU1466" s="144" t="n"/>
      <c r="DV1466" s="2" t="n"/>
      <c r="DW1466" s="2" t="n"/>
      <c r="DX1466" s="2" t="n"/>
      <c r="DY1466" s="2" t="n"/>
      <c r="DZ1466" s="2" t="n"/>
      <c r="EA1466" s="2" t="n"/>
      <c r="EB1466" s="2" t="n"/>
      <c r="EC1466" s="2" t="n"/>
    </row>
    <row r="1467" ht="6.75" customHeight="1" s="118">
      <c r="A1467" s="2" t="n"/>
      <c r="B1467" s="2" t="n"/>
      <c r="C1467" s="2" t="n"/>
      <c r="D1467" s="2" t="n"/>
      <c r="E1467" s="142" t="inlineStr">
        <is>
          <t>ふ り が な</t>
        </is>
      </c>
      <c r="F1467" s="140" t="n"/>
      <c r="G1467" s="140" t="n"/>
      <c r="H1467" s="140" t="n"/>
      <c r="I1467" s="140" t="n"/>
      <c r="J1467" s="140" t="n"/>
      <c r="K1467" s="141" t="n"/>
      <c r="L1467" s="151">
        <f>計算!$C$19</f>
        <v/>
      </c>
      <c r="M1467" s="140" t="n"/>
      <c r="N1467" s="140" t="n"/>
      <c r="O1467" s="140" t="n"/>
      <c r="P1467" s="140" t="n"/>
      <c r="Q1467" s="140" t="n"/>
      <c r="R1467" s="140" t="n"/>
      <c r="S1467" s="140" t="n"/>
      <c r="T1467" s="140" t="n"/>
      <c r="U1467" s="140" t="n"/>
      <c r="V1467" s="140" t="n"/>
      <c r="W1467" s="140" t="n"/>
      <c r="X1467" s="140" t="n"/>
      <c r="Y1467" s="140" t="n"/>
      <c r="Z1467" s="140" t="n"/>
      <c r="AA1467" s="140" t="n"/>
      <c r="AB1467" s="140" t="n"/>
      <c r="AC1467" s="140" t="n"/>
      <c r="AD1467" s="140" t="n"/>
      <c r="AE1467" s="140" t="n"/>
      <c r="AF1467" s="140" t="n"/>
      <c r="AG1467" s="140" t="n"/>
      <c r="AH1467" s="140" t="n"/>
      <c r="AI1467" s="140" t="n"/>
      <c r="AJ1467" s="140" t="n"/>
      <c r="AK1467" s="140" t="n"/>
      <c r="AL1467" s="140" t="n"/>
      <c r="AM1467" s="140" t="n"/>
      <c r="AN1467" s="140" t="n"/>
      <c r="AO1467" s="140" t="n"/>
      <c r="AP1467" s="140" t="n"/>
      <c r="AQ1467" s="140" t="n"/>
      <c r="AR1467" s="140" t="n"/>
      <c r="AS1467" s="140" t="n"/>
      <c r="AT1467" s="141" t="n"/>
      <c r="AU1467" s="8" t="n"/>
      <c r="AV1467" s="7" t="n"/>
      <c r="AW1467" s="2" t="n"/>
      <c r="AX1467" s="2" t="n"/>
      <c r="AY1467" s="2" t="n"/>
      <c r="AZ1467" s="2" t="n"/>
      <c r="BA1467" s="2" t="n"/>
      <c r="BB1467" s="2" t="n"/>
      <c r="BC1467" s="2" t="n"/>
      <c r="BD1467" s="2" t="n"/>
      <c r="BE1467" s="2" t="n"/>
      <c r="BF1467" s="2" t="n"/>
      <c r="BG1467" s="2" t="n"/>
      <c r="BH1467" s="2" t="n"/>
      <c r="BI1467" s="8" t="n"/>
      <c r="BJ1467" s="7" t="n"/>
      <c r="BK1467" s="2" t="n"/>
      <c r="BL1467" s="2" t="n"/>
      <c r="BM1467" s="2" t="n"/>
      <c r="BN1467" s="2" t="n"/>
      <c r="BO1467" s="2" t="n"/>
      <c r="BP1467" s="143" t="n"/>
      <c r="BV1467" s="144" t="n"/>
      <c r="BW1467" s="143" t="n"/>
      <c r="CG1467" s="144" t="n"/>
      <c r="DU1467" s="144" t="n"/>
      <c r="DV1467" s="2" t="n"/>
      <c r="DW1467" s="2" t="n"/>
      <c r="DX1467" s="2" t="n"/>
      <c r="DY1467" s="2" t="n"/>
      <c r="DZ1467" s="2" t="n"/>
      <c r="EA1467" s="2" t="n"/>
      <c r="EB1467" s="2" t="n"/>
      <c r="EC1467" s="2" t="n"/>
    </row>
    <row r="1468" ht="6.75" customHeight="1" s="118">
      <c r="A1468" s="2" t="n"/>
      <c r="B1468" s="2" t="n"/>
      <c r="C1468" s="2" t="n"/>
      <c r="D1468" s="2" t="n"/>
      <c r="E1468" s="143" t="n"/>
      <c r="K1468" s="144" t="n"/>
      <c r="AT1468" s="144" t="n"/>
      <c r="AU1468" s="8" t="n"/>
      <c r="AV1468" s="7" t="n"/>
      <c r="AW1468" s="2" t="n"/>
      <c r="AX1468" s="2" t="n"/>
      <c r="AY1468" s="2" t="n"/>
      <c r="AZ1468" s="2" t="n"/>
      <c r="BA1468" s="2" t="n"/>
      <c r="BB1468" s="2" t="n"/>
      <c r="BC1468" s="2" t="n"/>
      <c r="BD1468" s="2" t="n"/>
      <c r="BE1468" s="2" t="n"/>
      <c r="BF1468" s="2" t="n"/>
      <c r="BG1468" s="2" t="n"/>
      <c r="BH1468" s="2" t="n"/>
      <c r="BI1468" s="8" t="n"/>
      <c r="BJ1468" s="7" t="n"/>
      <c r="BK1468" s="2" t="n"/>
      <c r="BL1468" s="2" t="n"/>
      <c r="BM1468" s="2" t="n"/>
      <c r="BN1468" s="2" t="n"/>
      <c r="BO1468" s="2" t="n"/>
      <c r="BP1468" s="143" t="n"/>
      <c r="BV1468" s="144" t="n"/>
      <c r="BW1468" s="143" t="n"/>
      <c r="CG1468" s="144" t="n"/>
      <c r="DU1468" s="144" t="n"/>
      <c r="DV1468" s="2" t="n"/>
      <c r="DW1468" s="2" t="n"/>
      <c r="DX1468" s="2" t="n"/>
      <c r="DY1468" s="2" t="n"/>
      <c r="DZ1468" s="2" t="n"/>
      <c r="EA1468" s="2" t="n"/>
      <c r="EB1468" s="2" t="n"/>
      <c r="EC1468" s="2" t="n"/>
    </row>
    <row r="1469" ht="6.75" customHeight="1" s="118">
      <c r="A1469" s="2" t="n"/>
      <c r="B1469" s="2" t="n"/>
      <c r="C1469" s="2" t="n"/>
      <c r="D1469" s="2" t="n"/>
      <c r="E1469" s="143" t="n"/>
      <c r="K1469" s="144" t="n"/>
      <c r="AT1469" s="144" t="n"/>
      <c r="AU1469" s="8" t="n"/>
      <c r="AV1469" s="7" t="n"/>
      <c r="AW1469" s="2" t="n"/>
      <c r="AX1469" s="2" t="n"/>
      <c r="AY1469" s="2" t="n"/>
      <c r="AZ1469" s="2" t="n"/>
      <c r="BA1469" s="2" t="n"/>
      <c r="BB1469" s="2" t="n"/>
      <c r="BC1469" s="2" t="n"/>
      <c r="BD1469" s="2" t="n"/>
      <c r="BE1469" s="2" t="n"/>
      <c r="BF1469" s="2" t="n"/>
      <c r="BG1469" s="2" t="n"/>
      <c r="BH1469" s="2" t="n"/>
      <c r="BI1469" s="8" t="n"/>
      <c r="BJ1469" s="7" t="n"/>
      <c r="BK1469" s="2" t="n"/>
      <c r="BL1469" s="2" t="n"/>
      <c r="BM1469" s="2" t="n"/>
      <c r="BN1469" s="2" t="n"/>
      <c r="BO1469" s="2" t="n"/>
      <c r="BP1469" s="143" t="n"/>
      <c r="BV1469" s="144" t="n"/>
      <c r="BW1469" s="149">
        <f>計算!$Q$19</f>
        <v/>
      </c>
      <c r="CG1469" s="144" t="n"/>
      <c r="CH1469" s="150">
        <f>計算!$R$19</f>
        <v/>
      </c>
      <c r="DU1469" s="144" t="n"/>
      <c r="DV1469" s="2" t="n"/>
      <c r="DW1469" s="2" t="n"/>
      <c r="DX1469" s="2" t="n"/>
      <c r="DY1469" s="2" t="n"/>
      <c r="DZ1469" s="2" t="n"/>
      <c r="EA1469" s="2" t="n"/>
      <c r="EB1469" s="2" t="n"/>
      <c r="EC1469" s="2" t="n"/>
    </row>
    <row r="1470" ht="6.75" customHeight="1" s="118">
      <c r="A1470" s="2" t="n"/>
      <c r="B1470" s="2" t="n"/>
      <c r="C1470" s="2" t="n"/>
      <c r="D1470" s="2" t="n"/>
      <c r="E1470" s="146" t="n"/>
      <c r="F1470" s="147" t="n"/>
      <c r="G1470" s="147" t="n"/>
      <c r="H1470" s="147" t="n"/>
      <c r="I1470" s="147" t="n"/>
      <c r="J1470" s="147" t="n"/>
      <c r="K1470" s="148" t="n"/>
      <c r="L1470" s="147" t="n"/>
      <c r="M1470" s="147" t="n"/>
      <c r="N1470" s="147" t="n"/>
      <c r="O1470" s="147" t="n"/>
      <c r="P1470" s="147" t="n"/>
      <c r="Q1470" s="147" t="n"/>
      <c r="R1470" s="147" t="n"/>
      <c r="S1470" s="147" t="n"/>
      <c r="T1470" s="147" t="n"/>
      <c r="U1470" s="147" t="n"/>
      <c r="V1470" s="147" t="n"/>
      <c r="W1470" s="147" t="n"/>
      <c r="X1470" s="147" t="n"/>
      <c r="Y1470" s="147" t="n"/>
      <c r="Z1470" s="147" t="n"/>
      <c r="AA1470" s="147" t="n"/>
      <c r="AB1470" s="147" t="n"/>
      <c r="AC1470" s="147" t="n"/>
      <c r="AD1470" s="147" t="n"/>
      <c r="AE1470" s="147" t="n"/>
      <c r="AF1470" s="147" t="n"/>
      <c r="AG1470" s="147" t="n"/>
      <c r="AH1470" s="147" t="n"/>
      <c r="AI1470" s="147" t="n"/>
      <c r="AJ1470" s="147" t="n"/>
      <c r="AK1470" s="147" t="n"/>
      <c r="AL1470" s="147" t="n"/>
      <c r="AM1470" s="147" t="n"/>
      <c r="AN1470" s="147" t="n"/>
      <c r="AO1470" s="147" t="n"/>
      <c r="AP1470" s="147" t="n"/>
      <c r="AQ1470" s="147" t="n"/>
      <c r="AR1470" s="147" t="n"/>
      <c r="AS1470" s="147" t="n"/>
      <c r="AT1470" s="148" t="n"/>
      <c r="AU1470" s="8" t="n"/>
      <c r="AV1470" s="7" t="n"/>
      <c r="AW1470" s="2" t="n"/>
      <c r="AX1470" s="2" t="n"/>
      <c r="AY1470" s="2" t="n"/>
      <c r="AZ1470" s="2" t="n"/>
      <c r="BA1470" s="2" t="n"/>
      <c r="BB1470" s="2" t="n"/>
      <c r="BC1470" s="2" t="n"/>
      <c r="BD1470" s="2" t="n"/>
      <c r="BE1470" s="2" t="n"/>
      <c r="BF1470" s="2" t="n"/>
      <c r="BG1470" s="2" t="n"/>
      <c r="BH1470" s="2" t="n"/>
      <c r="BI1470" s="8" t="n"/>
      <c r="BJ1470" s="7" t="n"/>
      <c r="BK1470" s="2" t="n"/>
      <c r="BL1470" s="2" t="n"/>
      <c r="BM1470" s="2" t="n"/>
      <c r="BN1470" s="2" t="n"/>
      <c r="BO1470" s="2" t="n"/>
      <c r="BP1470" s="143" t="n"/>
      <c r="BV1470" s="144" t="n"/>
      <c r="BW1470" s="143" t="n"/>
      <c r="CG1470" s="144" t="n"/>
      <c r="DU1470" s="144" t="n"/>
      <c r="DV1470" s="2" t="n"/>
      <c r="DW1470" s="2" t="n"/>
      <c r="DX1470" s="2" t="n"/>
      <c r="DY1470" s="2" t="n"/>
      <c r="DZ1470" s="2" t="n"/>
      <c r="EA1470" s="2" t="n"/>
      <c r="EB1470" s="2" t="n"/>
      <c r="EC1470" s="2" t="n"/>
    </row>
    <row r="1471" ht="6.75" customHeight="1" s="118">
      <c r="A1471" s="2" t="n"/>
      <c r="B1471" s="2" t="n"/>
      <c r="C1471" s="2" t="n"/>
      <c r="D1471" s="2" t="n"/>
      <c r="E1471" s="152" t="inlineStr">
        <is>
          <t>名　前</t>
        </is>
      </c>
      <c r="F1471" s="140" t="n"/>
      <c r="G1471" s="140" t="n"/>
      <c r="H1471" s="140" t="n"/>
      <c r="I1471" s="140" t="n"/>
      <c r="J1471" s="140" t="n"/>
      <c r="K1471" s="141" t="n"/>
      <c r="L1471" s="153">
        <f>計算!$B$19</f>
        <v/>
      </c>
      <c r="M1471" s="140" t="n"/>
      <c r="N1471" s="140" t="n"/>
      <c r="O1471" s="140" t="n"/>
      <c r="P1471" s="140" t="n"/>
      <c r="Q1471" s="140" t="n"/>
      <c r="R1471" s="140" t="n"/>
      <c r="S1471" s="140" t="n"/>
      <c r="T1471" s="140" t="n"/>
      <c r="U1471" s="140" t="n"/>
      <c r="V1471" s="140" t="n"/>
      <c r="W1471" s="140" t="n"/>
      <c r="X1471" s="140" t="n"/>
      <c r="Y1471" s="140" t="n"/>
      <c r="Z1471" s="140" t="n"/>
      <c r="AA1471" s="140" t="n"/>
      <c r="AB1471" s="140" t="n"/>
      <c r="AC1471" s="140" t="n"/>
      <c r="AD1471" s="140" t="n"/>
      <c r="AE1471" s="140" t="n"/>
      <c r="AF1471" s="140" t="n"/>
      <c r="AG1471" s="140" t="n"/>
      <c r="AH1471" s="140" t="n"/>
      <c r="AI1471" s="140" t="n"/>
      <c r="AJ1471" s="140" t="n"/>
      <c r="AK1471" s="140" t="n"/>
      <c r="AL1471" s="140" t="n"/>
      <c r="AM1471" s="140" t="n"/>
      <c r="AN1471" s="140" t="n"/>
      <c r="AO1471" s="140" t="n"/>
      <c r="AP1471" s="140" t="n"/>
      <c r="AQ1471" s="140" t="n"/>
      <c r="AR1471" s="140" t="n"/>
      <c r="AS1471" s="140" t="n"/>
      <c r="AT1471" s="141" t="n"/>
      <c r="AU1471" s="8" t="n"/>
      <c r="AV1471" s="7" t="n"/>
      <c r="AW1471" s="2" t="n"/>
      <c r="AX1471" s="2" t="n"/>
      <c r="AY1471" s="2" t="n"/>
      <c r="AZ1471" s="2" t="n"/>
      <c r="BA1471" s="2" t="n"/>
      <c r="BB1471" s="2" t="n"/>
      <c r="BC1471" s="2" t="n"/>
      <c r="BD1471" s="2" t="n"/>
      <c r="BE1471" s="2" t="n"/>
      <c r="BF1471" s="2" t="n"/>
      <c r="BG1471" s="2" t="n"/>
      <c r="BH1471" s="2" t="n"/>
      <c r="BI1471" s="8" t="n"/>
      <c r="BJ1471" s="7" t="n"/>
      <c r="BK1471" s="2" t="n"/>
      <c r="BL1471" s="2" t="n"/>
      <c r="BM1471" s="2" t="n"/>
      <c r="BN1471" s="2" t="n"/>
      <c r="BO1471" s="2" t="n"/>
      <c r="BP1471" s="143" t="n"/>
      <c r="BV1471" s="144" t="n"/>
      <c r="BW1471" s="143" t="n"/>
      <c r="CG1471" s="144" t="n"/>
      <c r="DU1471" s="144" t="n"/>
      <c r="DV1471" s="2" t="n"/>
      <c r="DW1471" s="2" t="n"/>
      <c r="DX1471" s="2" t="n"/>
      <c r="DY1471" s="2" t="n"/>
      <c r="DZ1471" s="2" t="n"/>
      <c r="EA1471" s="2" t="n"/>
      <c r="EB1471" s="2" t="n"/>
      <c r="EC1471" s="2" t="n"/>
    </row>
    <row r="1472" ht="6.75" customHeight="1" s="118">
      <c r="A1472" s="2" t="n"/>
      <c r="B1472" s="2" t="n"/>
      <c r="C1472" s="2" t="n"/>
      <c r="D1472" s="2" t="n"/>
      <c r="E1472" s="143" t="n"/>
      <c r="K1472" s="144" t="n"/>
      <c r="L1472" s="143" t="n"/>
      <c r="AT1472" s="144" t="n"/>
      <c r="AU1472" s="8" t="n"/>
      <c r="AV1472" s="7" t="n"/>
      <c r="AW1472" s="2" t="n"/>
      <c r="AX1472" s="52" t="inlineStr">
        <is>
          <t>（30×40mm）</t>
        </is>
      </c>
      <c r="BH1472" s="2" t="n"/>
      <c r="BI1472" s="8" t="n"/>
      <c r="BJ1472" s="7" t="n"/>
      <c r="BK1472" s="2" t="n"/>
      <c r="BL1472" s="2" t="n"/>
      <c r="BM1472" s="2" t="n"/>
      <c r="BN1472" s="2" t="n"/>
      <c r="BO1472" s="2" t="n"/>
      <c r="BP1472" s="143" t="n"/>
      <c r="BV1472" s="144" t="n"/>
      <c r="BW1472" s="143" t="n"/>
      <c r="CG1472" s="144" t="n"/>
      <c r="DU1472" s="144" t="n"/>
      <c r="DV1472" s="2" t="n"/>
      <c r="DW1472" s="2" t="n"/>
      <c r="DX1472" s="2" t="n"/>
      <c r="DY1472" s="2" t="n"/>
      <c r="DZ1472" s="2" t="n"/>
      <c r="EA1472" s="2" t="n"/>
      <c r="EB1472" s="2" t="n"/>
      <c r="EC1472" s="2" t="n"/>
    </row>
    <row r="1473" ht="6.75" customHeight="1" s="118">
      <c r="A1473" s="2" t="n"/>
      <c r="B1473" s="2" t="n"/>
      <c r="C1473" s="2" t="n"/>
      <c r="D1473" s="2" t="n"/>
      <c r="E1473" s="143" t="n"/>
      <c r="K1473" s="144" t="n"/>
      <c r="L1473" s="143" t="n"/>
      <c r="AT1473" s="144" t="n"/>
      <c r="AU1473" s="8" t="n"/>
      <c r="AV1473" s="7" t="n"/>
      <c r="AW1473" s="2" t="n"/>
      <c r="BH1473" s="2" t="n"/>
      <c r="BI1473" s="8" t="n"/>
      <c r="BJ1473" s="7" t="n"/>
      <c r="BK1473" s="2" t="n"/>
      <c r="BL1473" s="2" t="n"/>
      <c r="BM1473" s="2" t="n"/>
      <c r="BN1473" s="2" t="n"/>
      <c r="BO1473" s="2" t="n"/>
      <c r="BP1473" s="143" t="n"/>
      <c r="BV1473" s="144" t="n"/>
      <c r="BW1473" s="149">
        <f>計算!$S$19</f>
        <v/>
      </c>
      <c r="CG1473" s="144" t="n"/>
      <c r="CH1473" s="150">
        <f>計算!$T$19</f>
        <v/>
      </c>
      <c r="DU1473" s="144" t="n"/>
      <c r="DV1473" s="2" t="n"/>
      <c r="DW1473" s="2" t="n"/>
      <c r="DX1473" s="2" t="n"/>
      <c r="DY1473" s="2" t="n"/>
      <c r="DZ1473" s="2" t="n"/>
      <c r="EA1473" s="2" t="n"/>
      <c r="EB1473" s="2" t="n"/>
      <c r="EC1473" s="2" t="n"/>
    </row>
    <row r="1474" ht="6.75" customHeight="1" s="118">
      <c r="A1474" s="2" t="n"/>
      <c r="B1474" s="2" t="n"/>
      <c r="C1474" s="2" t="n"/>
      <c r="D1474" s="2" t="n"/>
      <c r="E1474" s="143" t="n"/>
      <c r="K1474" s="144" t="n"/>
      <c r="L1474" s="143" t="n"/>
      <c r="AT1474" s="144" t="n"/>
      <c r="AU1474" s="8" t="n"/>
      <c r="AV1474" s="7" t="n"/>
      <c r="AW1474" s="2" t="n"/>
      <c r="AX1474" s="2" t="n"/>
      <c r="AY1474" s="2" t="n"/>
      <c r="AZ1474" s="2" t="n"/>
      <c r="BA1474" s="2" t="n"/>
      <c r="BB1474" s="2" t="n"/>
      <c r="BC1474" s="2" t="n"/>
      <c r="BD1474" s="2" t="n"/>
      <c r="BE1474" s="2" t="n"/>
      <c r="BF1474" s="2" t="n"/>
      <c r="BG1474" s="2" t="n"/>
      <c r="BH1474" s="2" t="n"/>
      <c r="BI1474" s="8" t="n"/>
      <c r="BJ1474" s="7" t="n"/>
      <c r="BK1474" s="2" t="n"/>
      <c r="BL1474" s="2" t="n"/>
      <c r="BM1474" s="2" t="n"/>
      <c r="BN1474" s="2" t="n"/>
      <c r="BO1474" s="2" t="n"/>
      <c r="BP1474" s="143" t="n"/>
      <c r="BV1474" s="144" t="n"/>
      <c r="BW1474" s="143" t="n"/>
      <c r="CG1474" s="144" t="n"/>
      <c r="DU1474" s="144" t="n"/>
      <c r="DV1474" s="2" t="n"/>
      <c r="DW1474" s="2" t="n"/>
      <c r="DX1474" s="2" t="n"/>
      <c r="DY1474" s="2" t="n"/>
      <c r="DZ1474" s="2" t="n"/>
      <c r="EA1474" s="2" t="n"/>
      <c r="EB1474" s="2" t="n"/>
      <c r="EC1474" s="2" t="n"/>
    </row>
    <row r="1475" ht="6.75" customHeight="1" s="118">
      <c r="A1475" s="2" t="n"/>
      <c r="B1475" s="2" t="n"/>
      <c r="C1475" s="2" t="n"/>
      <c r="D1475" s="2" t="n"/>
      <c r="E1475" s="143" t="n"/>
      <c r="K1475" s="144" t="n"/>
      <c r="L1475" s="143" t="n"/>
      <c r="AT1475" s="144" t="n"/>
      <c r="AU1475" s="8" t="n"/>
      <c r="AV1475" s="7" t="n"/>
      <c r="AW1475" s="2" t="n"/>
      <c r="AX1475" s="2" t="n"/>
      <c r="AY1475" s="2" t="n"/>
      <c r="AZ1475" s="2" t="n"/>
      <c r="BA1475" s="2" t="n"/>
      <c r="BB1475" s="2" t="n"/>
      <c r="BC1475" s="2" t="n"/>
      <c r="BD1475" s="2" t="n"/>
      <c r="BE1475" s="2" t="n"/>
      <c r="BF1475" s="2" t="n"/>
      <c r="BG1475" s="2" t="n"/>
      <c r="BH1475" s="2" t="n"/>
      <c r="BI1475" s="8" t="n"/>
      <c r="BJ1475" s="7" t="n"/>
      <c r="BK1475" s="2" t="n"/>
      <c r="BL1475" s="2" t="n"/>
      <c r="BM1475" s="2" t="n"/>
      <c r="BN1475" s="2" t="n"/>
      <c r="BO1475" s="2" t="n"/>
      <c r="BP1475" s="143" t="n"/>
      <c r="BV1475" s="144" t="n"/>
      <c r="BW1475" s="143" t="n"/>
      <c r="CG1475" s="144" t="n"/>
      <c r="DU1475" s="144" t="n"/>
      <c r="DV1475" s="2" t="n"/>
      <c r="DW1475" s="2" t="n"/>
      <c r="DX1475" s="2" t="n"/>
      <c r="DY1475" s="2" t="n"/>
      <c r="DZ1475" s="2" t="n"/>
      <c r="EA1475" s="2" t="n"/>
      <c r="EB1475" s="2" t="n"/>
      <c r="EC1475" s="2" t="n"/>
    </row>
    <row r="1476" ht="4.5" customHeight="1" s="118">
      <c r="A1476" s="2" t="n"/>
      <c r="B1476" s="2" t="n"/>
      <c r="C1476" s="2" t="n"/>
      <c r="D1476" s="2" t="n"/>
      <c r="E1476" s="146" t="n"/>
      <c r="F1476" s="147" t="n"/>
      <c r="G1476" s="147" t="n"/>
      <c r="H1476" s="147" t="n"/>
      <c r="I1476" s="147" t="n"/>
      <c r="J1476" s="147" t="n"/>
      <c r="K1476" s="148" t="n"/>
      <c r="L1476" s="146" t="n"/>
      <c r="M1476" s="147" t="n"/>
      <c r="N1476" s="147" t="n"/>
      <c r="O1476" s="147" t="n"/>
      <c r="P1476" s="147" t="n"/>
      <c r="Q1476" s="147" t="n"/>
      <c r="R1476" s="147" t="n"/>
      <c r="S1476" s="147" t="n"/>
      <c r="T1476" s="147" t="n"/>
      <c r="U1476" s="147" t="n"/>
      <c r="V1476" s="147" t="n"/>
      <c r="W1476" s="147" t="n"/>
      <c r="X1476" s="147" t="n"/>
      <c r="Y1476" s="147" t="n"/>
      <c r="Z1476" s="147" t="n"/>
      <c r="AA1476" s="147" t="n"/>
      <c r="AB1476" s="147" t="n"/>
      <c r="AC1476" s="147" t="n"/>
      <c r="AD1476" s="147" t="n"/>
      <c r="AE1476" s="147" t="n"/>
      <c r="AF1476" s="147" t="n"/>
      <c r="AG1476" s="147" t="n"/>
      <c r="AH1476" s="147" t="n"/>
      <c r="AI1476" s="147" t="n"/>
      <c r="AJ1476" s="147" t="n"/>
      <c r="AK1476" s="147" t="n"/>
      <c r="AL1476" s="147" t="n"/>
      <c r="AM1476" s="147" t="n"/>
      <c r="AN1476" s="147" t="n"/>
      <c r="AO1476" s="147" t="n"/>
      <c r="AP1476" s="147" t="n"/>
      <c r="AQ1476" s="147" t="n"/>
      <c r="AR1476" s="147" t="n"/>
      <c r="AS1476" s="147" t="n"/>
      <c r="AT1476" s="148" t="n"/>
      <c r="AU1476" s="8" t="n"/>
      <c r="AV1476" s="7" t="n"/>
      <c r="AW1476" s="2" t="n"/>
      <c r="AX1476" s="2" t="n"/>
      <c r="AY1476" s="2" t="n"/>
      <c r="AZ1476" s="2" t="n"/>
      <c r="BA1476" s="2" t="n"/>
      <c r="BB1476" s="2" t="n"/>
      <c r="BC1476" s="2" t="n"/>
      <c r="BD1476" s="2" t="n"/>
      <c r="BE1476" s="2" t="n"/>
      <c r="BF1476" s="2" t="n"/>
      <c r="BG1476" s="2" t="n"/>
      <c r="BH1476" s="2" t="n"/>
      <c r="BI1476" s="8" t="n"/>
      <c r="BJ1476" s="7" t="n"/>
      <c r="BK1476" s="2" t="n"/>
      <c r="BL1476" s="2" t="n"/>
      <c r="BM1476" s="2" t="n"/>
      <c r="BN1476" s="2" t="n"/>
      <c r="BO1476" s="2" t="n"/>
      <c r="BP1476" s="143" t="n"/>
      <c r="BV1476" s="144" t="n"/>
      <c r="BW1476" s="143" t="n"/>
      <c r="CG1476" s="144" t="n"/>
      <c r="DU1476" s="144" t="n"/>
      <c r="DV1476" s="2" t="n"/>
      <c r="DW1476" s="2" t="n"/>
      <c r="DX1476" s="2" t="n"/>
      <c r="DY1476" s="2" t="n"/>
      <c r="DZ1476" s="2" t="n"/>
      <c r="EA1476" s="2" t="n"/>
      <c r="EB1476" s="2" t="n"/>
      <c r="EC1476" s="2" t="n"/>
    </row>
    <row r="1477" ht="6.75" customHeight="1" s="118">
      <c r="A1477" s="2" t="n"/>
      <c r="B1477" s="2" t="n"/>
      <c r="C1477" s="2" t="n"/>
      <c r="D1477" s="2" t="n"/>
      <c r="E1477" s="152" t="inlineStr">
        <is>
          <t>生年月日</t>
        </is>
      </c>
      <c r="F1477" s="140" t="n"/>
      <c r="G1477" s="140" t="n"/>
      <c r="H1477" s="140" t="n"/>
      <c r="I1477" s="140" t="n"/>
      <c r="J1477" s="140" t="n"/>
      <c r="K1477" s="141" t="n"/>
      <c r="L1477" s="154" t="inlineStr">
        <is>
          <t>昭和 ・ 平成</t>
        </is>
      </c>
      <c r="M1477" s="140" t="n"/>
      <c r="N1477" s="140" t="n"/>
      <c r="O1477" s="140" t="n"/>
      <c r="P1477" s="140" t="n"/>
      <c r="Q1477" s="140" t="n"/>
      <c r="R1477" s="140" t="n"/>
      <c r="S1477" s="140" t="n"/>
      <c r="T1477" s="140" t="n"/>
      <c r="U1477" s="140" t="n"/>
      <c r="V1477" s="155">
        <f>計算!$D$19</f>
        <v/>
      </c>
      <c r="W1477" s="140" t="n"/>
      <c r="X1477" s="156" t="inlineStr">
        <is>
          <t>年</t>
        </is>
      </c>
      <c r="Y1477" s="140" t="n"/>
      <c r="Z1477" s="155">
        <f>計算!$E$19</f>
        <v/>
      </c>
      <c r="AA1477" s="140" t="n"/>
      <c r="AB1477" s="140" t="n"/>
      <c r="AC1477" s="156" t="inlineStr">
        <is>
          <t>月</t>
        </is>
      </c>
      <c r="AD1477" s="140" t="n"/>
      <c r="AE1477" s="155">
        <f>計算!$F$19</f>
        <v/>
      </c>
      <c r="AF1477" s="140" t="n"/>
      <c r="AG1477" s="140" t="n"/>
      <c r="AH1477" s="156" t="inlineStr">
        <is>
          <t>日　生 （満</t>
        </is>
      </c>
      <c r="AI1477" s="140" t="n"/>
      <c r="AJ1477" s="140" t="n"/>
      <c r="AK1477" s="140" t="n"/>
      <c r="AL1477" s="140" t="n"/>
      <c r="AM1477" s="140" t="n"/>
      <c r="AN1477" s="140" t="n"/>
      <c r="AO1477" s="140" t="n"/>
      <c r="AP1477" s="157">
        <f>計算!$G$19</f>
        <v/>
      </c>
      <c r="AQ1477" s="140" t="n"/>
      <c r="AR1477" s="158" t="inlineStr">
        <is>
          <t>歳）</t>
        </is>
      </c>
      <c r="AS1477" s="140" t="n"/>
      <c r="AT1477" s="141" t="n"/>
      <c r="AU1477" s="8" t="n"/>
      <c r="AV1477" s="7" t="n"/>
      <c r="AW1477" s="2" t="n"/>
      <c r="AX1477" s="2" t="n"/>
      <c r="AY1477" s="2" t="n"/>
      <c r="AZ1477" s="2" t="n"/>
      <c r="BA1477" s="2" t="n"/>
      <c r="BB1477" s="2" t="n"/>
      <c r="BC1477" s="2" t="n"/>
      <c r="BD1477" s="2" t="n"/>
      <c r="BE1477" s="2" t="n"/>
      <c r="BF1477" s="2" t="n"/>
      <c r="BG1477" s="2" t="n"/>
      <c r="BH1477" s="2" t="n"/>
      <c r="BI1477" s="8" t="n"/>
      <c r="BJ1477" s="7" t="n"/>
      <c r="BK1477" s="2" t="n"/>
      <c r="BL1477" s="2" t="n"/>
      <c r="BM1477" s="2" t="n"/>
      <c r="BN1477" s="2" t="n"/>
      <c r="BO1477" s="2" t="n"/>
      <c r="BP1477" s="143" t="n"/>
      <c r="BV1477" s="144" t="n"/>
      <c r="BW1477" s="149">
        <f>計算!$U$19</f>
        <v/>
      </c>
      <c r="CG1477" s="144" t="n"/>
      <c r="CH1477" s="150">
        <f>計算!$V$19</f>
        <v/>
      </c>
      <c r="DU1477" s="144" t="n"/>
      <c r="DV1477" s="2" t="n"/>
      <c r="DW1477" s="2" t="n"/>
      <c r="DX1477" s="2" t="n"/>
      <c r="DY1477" s="2" t="n"/>
      <c r="DZ1477" s="2" t="n"/>
      <c r="EA1477" s="2" t="n"/>
      <c r="EB1477" s="2" t="n"/>
      <c r="EC1477" s="2" t="n"/>
    </row>
    <row r="1478" ht="6.75" customHeight="1" s="118">
      <c r="A1478" s="2" t="n"/>
      <c r="B1478" s="2" t="n"/>
      <c r="C1478" s="2" t="n"/>
      <c r="D1478" s="2" t="n"/>
      <c r="E1478" s="143" t="n"/>
      <c r="K1478" s="144" t="n"/>
      <c r="L1478" s="143" t="n"/>
      <c r="AT1478" s="144" t="n"/>
      <c r="AU1478" s="8" t="n"/>
      <c r="AV1478" s="7" t="n"/>
      <c r="AW1478" s="2" t="n"/>
      <c r="AX1478" s="2" t="n"/>
      <c r="AY1478" s="2" t="n"/>
      <c r="AZ1478" s="2" t="n"/>
      <c r="BA1478" s="2" t="n"/>
      <c r="BB1478" s="2" t="n"/>
      <c r="BC1478" s="2" t="n"/>
      <c r="BD1478" s="2" t="n"/>
      <c r="BE1478" s="2" t="n"/>
      <c r="BF1478" s="2" t="n"/>
      <c r="BG1478" s="2" t="n"/>
      <c r="BH1478" s="2" t="n"/>
      <c r="BI1478" s="8" t="n"/>
      <c r="BJ1478" s="7" t="n"/>
      <c r="BK1478" s="2" t="n"/>
      <c r="BL1478" s="2" t="n"/>
      <c r="BM1478" s="2" t="n"/>
      <c r="BN1478" s="2" t="n"/>
      <c r="BO1478" s="2" t="n"/>
      <c r="BP1478" s="143" t="n"/>
      <c r="BV1478" s="144" t="n"/>
      <c r="BW1478" s="143" t="n"/>
      <c r="CG1478" s="144" t="n"/>
      <c r="DU1478" s="144" t="n"/>
      <c r="DV1478" s="2" t="n"/>
      <c r="DW1478" s="2" t="n"/>
      <c r="DX1478" s="2" t="n"/>
      <c r="DY1478" s="2" t="n"/>
      <c r="DZ1478" s="2" t="n"/>
      <c r="EA1478" s="2" t="n"/>
      <c r="EB1478" s="2" t="n"/>
      <c r="EC1478" s="2" t="n"/>
    </row>
    <row r="1479" ht="6.75" customHeight="1" s="118">
      <c r="A1479" s="2" t="n"/>
      <c r="B1479" s="2" t="n"/>
      <c r="C1479" s="2" t="n"/>
      <c r="D1479" s="2" t="n"/>
      <c r="E1479" s="143" t="n"/>
      <c r="K1479" s="144" t="n"/>
      <c r="L1479" s="143" t="n"/>
      <c r="AT1479" s="144" t="n"/>
      <c r="AU1479" s="8" t="n"/>
      <c r="AV1479" s="16" t="n"/>
      <c r="AW1479" s="14" t="n"/>
      <c r="AX1479" s="14" t="n"/>
      <c r="AY1479" s="14" t="n"/>
      <c r="AZ1479" s="14" t="n"/>
      <c r="BA1479" s="14" t="n"/>
      <c r="BB1479" s="14" t="n"/>
      <c r="BC1479" s="14" t="n"/>
      <c r="BD1479" s="14" t="n"/>
      <c r="BE1479" s="14" t="n"/>
      <c r="BF1479" s="14" t="n"/>
      <c r="BG1479" s="14" t="n"/>
      <c r="BH1479" s="14" t="n"/>
      <c r="BI1479" s="15" t="n"/>
      <c r="BJ1479" s="7" t="n"/>
      <c r="BK1479" s="2" t="n"/>
      <c r="BL1479" s="2" t="n"/>
      <c r="BM1479" s="2" t="n"/>
      <c r="BN1479" s="2" t="n"/>
      <c r="BO1479" s="2" t="n"/>
      <c r="BP1479" s="143" t="n"/>
      <c r="BV1479" s="144" t="n"/>
      <c r="BW1479" s="143" t="n"/>
      <c r="CG1479" s="144" t="n"/>
      <c r="DU1479" s="144" t="n"/>
      <c r="DV1479" s="2" t="n"/>
      <c r="DW1479" s="2" t="n"/>
      <c r="DX1479" s="2" t="n"/>
      <c r="DY1479" s="2" t="n"/>
      <c r="DZ1479" s="2" t="n"/>
      <c r="EA1479" s="2" t="n"/>
      <c r="EB1479" s="2" t="n"/>
      <c r="EC1479" s="2" t="n"/>
    </row>
    <row r="1480" ht="3.75" customHeight="1" s="118">
      <c r="A1480" s="2" t="n"/>
      <c r="B1480" s="2" t="n"/>
      <c r="C1480" s="2" t="n"/>
      <c r="D1480" s="2" t="n"/>
      <c r="E1480" s="146" t="n"/>
      <c r="F1480" s="147" t="n"/>
      <c r="G1480" s="147" t="n"/>
      <c r="H1480" s="147" t="n"/>
      <c r="I1480" s="147" t="n"/>
      <c r="J1480" s="147" t="n"/>
      <c r="K1480" s="148" t="n"/>
      <c r="L1480" s="146" t="n"/>
      <c r="M1480" s="147" t="n"/>
      <c r="N1480" s="147" t="n"/>
      <c r="O1480" s="147" t="n"/>
      <c r="P1480" s="147" t="n"/>
      <c r="Q1480" s="147" t="n"/>
      <c r="R1480" s="147" t="n"/>
      <c r="S1480" s="147" t="n"/>
      <c r="T1480" s="147" t="n"/>
      <c r="U1480" s="147" t="n"/>
      <c r="X1480" s="147" t="n"/>
      <c r="Y1480" s="147" t="n"/>
      <c r="AC1480" s="147" t="n"/>
      <c r="AD1480" s="147" t="n"/>
      <c r="AH1480" s="147" t="n"/>
      <c r="AI1480" s="147" t="n"/>
      <c r="AJ1480" s="147" t="n"/>
      <c r="AK1480" s="147" t="n"/>
      <c r="AL1480" s="147" t="n"/>
      <c r="AM1480" s="147" t="n"/>
      <c r="AN1480" s="147" t="n"/>
      <c r="AO1480" s="147" t="n"/>
      <c r="AP1480" s="147" t="n"/>
      <c r="AQ1480" s="147" t="n"/>
      <c r="AR1480" s="147" t="n"/>
      <c r="AS1480" s="147" t="n"/>
      <c r="AT1480" s="148" t="n"/>
      <c r="AU1480" s="2" t="n"/>
      <c r="AV1480" s="21" t="n"/>
      <c r="AW1480" s="2" t="n"/>
      <c r="AX1480" s="2" t="n"/>
      <c r="AY1480" s="2" t="n"/>
      <c r="AZ1480" s="2" t="n"/>
      <c r="BA1480" s="2" t="n"/>
      <c r="BB1480" s="2" t="n"/>
      <c r="BC1480" s="2" t="n"/>
      <c r="BD1480" s="2" t="n"/>
      <c r="BE1480" s="2" t="n"/>
      <c r="BF1480" s="2" t="n"/>
      <c r="BG1480" s="2" t="n"/>
      <c r="BH1480" s="2" t="n"/>
      <c r="BI1480" s="2" t="n"/>
      <c r="BJ1480" s="2" t="n"/>
      <c r="BK1480" s="2" t="n"/>
      <c r="BL1480" s="2" t="n"/>
      <c r="BM1480" s="2" t="n"/>
      <c r="BN1480" s="2" t="n"/>
      <c r="BO1480" s="2" t="n"/>
      <c r="BP1480" s="143" t="n"/>
      <c r="BV1480" s="144" t="n"/>
      <c r="BW1480" s="143" t="n"/>
      <c r="CG1480" s="144" t="n"/>
      <c r="DU1480" s="144" t="n"/>
      <c r="DV1480" s="2" t="n"/>
      <c r="DW1480" s="2" t="n"/>
      <c r="DX1480" s="2" t="n"/>
      <c r="DY1480" s="2" t="n"/>
      <c r="DZ1480" s="2" t="n"/>
      <c r="EA1480" s="2" t="n"/>
      <c r="EB1480" s="2" t="n"/>
      <c r="EC1480" s="2" t="n"/>
    </row>
    <row r="1481" ht="6.75" customHeight="1" s="118">
      <c r="A1481" s="2" t="n"/>
      <c r="B1481" s="2" t="n"/>
      <c r="C1481" s="2" t="n"/>
      <c r="D1481" s="2" t="n"/>
      <c r="E1481" s="159" t="inlineStr">
        <is>
          <t>ふ り が な</t>
        </is>
      </c>
      <c r="F1481" s="140" t="n"/>
      <c r="G1481" s="140" t="n"/>
      <c r="H1481" s="140" t="n"/>
      <c r="I1481" s="140" t="n"/>
      <c r="J1481" s="140" t="n"/>
      <c r="K1481" s="141" t="n"/>
      <c r="L1481" s="160">
        <f>計算!$J$19</f>
        <v/>
      </c>
      <c r="M1481" s="140" t="n"/>
      <c r="N1481" s="140" t="n"/>
      <c r="O1481" s="140" t="n"/>
      <c r="P1481" s="140" t="n"/>
      <c r="Q1481" s="140" t="n"/>
      <c r="R1481" s="140" t="n"/>
      <c r="S1481" s="140" t="n"/>
      <c r="T1481" s="140" t="n"/>
      <c r="U1481" s="140" t="n"/>
      <c r="V1481" s="140" t="n"/>
      <c r="W1481" s="140" t="n"/>
      <c r="X1481" s="140" t="n"/>
      <c r="Y1481" s="140" t="n"/>
      <c r="Z1481" s="140" t="n"/>
      <c r="AA1481" s="140" t="n"/>
      <c r="AB1481" s="140" t="n"/>
      <c r="AC1481" s="140" t="n"/>
      <c r="AD1481" s="140" t="n"/>
      <c r="AE1481" s="140" t="n"/>
      <c r="AF1481" s="140" t="n"/>
      <c r="AG1481" s="140" t="n"/>
      <c r="AH1481" s="140" t="n"/>
      <c r="AI1481" s="140" t="n"/>
      <c r="AJ1481" s="140" t="n"/>
      <c r="AK1481" s="140" t="n"/>
      <c r="AL1481" s="140" t="n"/>
      <c r="AM1481" s="140" t="n"/>
      <c r="AN1481" s="140" t="n"/>
      <c r="AO1481" s="140" t="n"/>
      <c r="AP1481" s="140" t="n"/>
      <c r="AQ1481" s="140" t="n"/>
      <c r="AR1481" s="140" t="n"/>
      <c r="AS1481" s="140" t="n"/>
      <c r="AT1481" s="140" t="n"/>
      <c r="AU1481" s="140" t="n"/>
      <c r="AV1481" s="140" t="n"/>
      <c r="AW1481" s="140" t="n"/>
      <c r="AX1481" s="140" t="n"/>
      <c r="AY1481" s="140" t="n"/>
      <c r="AZ1481" s="140" t="n"/>
      <c r="BA1481" s="140" t="n"/>
      <c r="BB1481" s="140" t="n"/>
      <c r="BC1481" s="140" t="n"/>
      <c r="BD1481" s="140" t="n"/>
      <c r="BE1481" s="140" t="n"/>
      <c r="BF1481" s="140" t="n"/>
      <c r="BG1481" s="140" t="n"/>
      <c r="BH1481" s="140" t="n"/>
      <c r="BI1481" s="141" t="n"/>
      <c r="BJ1481" s="2" t="n"/>
      <c r="BK1481" s="2" t="n"/>
      <c r="BL1481" s="2" t="n"/>
      <c r="BM1481" s="2" t="n"/>
      <c r="BN1481" s="2" t="n"/>
      <c r="BO1481" s="2" t="n"/>
      <c r="BP1481" s="143" t="n"/>
      <c r="BV1481" s="144" t="n"/>
      <c r="BW1481" s="161">
        <f>計算!$W$19</f>
        <v/>
      </c>
      <c r="CG1481" s="144" t="n"/>
      <c r="CH1481" s="150">
        <f>計算!$X$19</f>
        <v/>
      </c>
      <c r="DU1481" s="144" t="n"/>
      <c r="DV1481" s="2" t="n"/>
      <c r="DW1481" s="2" t="n"/>
      <c r="DX1481" s="2" t="n"/>
      <c r="DY1481" s="2" t="n"/>
      <c r="DZ1481" s="2" t="n"/>
      <c r="EA1481" s="2" t="n"/>
      <c r="EB1481" s="2" t="n"/>
      <c r="EC1481" s="2" t="n"/>
    </row>
    <row r="1482" ht="6.75" customHeight="1" s="118">
      <c r="A1482" s="2" t="n"/>
      <c r="B1482" s="2" t="n"/>
      <c r="C1482" s="2" t="n"/>
      <c r="D1482" s="2" t="n"/>
      <c r="E1482" s="143" t="n"/>
      <c r="K1482" s="144" t="n"/>
      <c r="BI1482" s="144" t="n"/>
      <c r="BJ1482" s="2" t="n"/>
      <c r="BK1482" s="2" t="n"/>
      <c r="BL1482" s="2" t="n"/>
      <c r="BM1482" s="2" t="n"/>
      <c r="BN1482" s="2" t="n"/>
      <c r="BO1482" s="2" t="n"/>
      <c r="BP1482" s="143" t="n"/>
      <c r="BV1482" s="144" t="n"/>
      <c r="BW1482" s="143" t="n"/>
      <c r="CG1482" s="144" t="n"/>
      <c r="DU1482" s="144" t="n"/>
      <c r="DV1482" s="2" t="n"/>
      <c r="DW1482" s="2" t="n"/>
      <c r="DX1482" s="2" t="n"/>
      <c r="DY1482" s="2" t="n"/>
      <c r="DZ1482" s="2" t="n"/>
      <c r="EA1482" s="2" t="n"/>
      <c r="EB1482" s="2" t="n"/>
      <c r="EC1482" s="2" t="n"/>
    </row>
    <row r="1483" ht="6.75" customHeight="1" s="118">
      <c r="A1483" s="2" t="n"/>
      <c r="B1483" s="2" t="n"/>
      <c r="C1483" s="2" t="n"/>
      <c r="D1483" s="2" t="n"/>
      <c r="E1483" s="162" t="n"/>
      <c r="F1483" s="163" t="n"/>
      <c r="G1483" s="163" t="n"/>
      <c r="H1483" s="163" t="n"/>
      <c r="I1483" s="163" t="n"/>
      <c r="J1483" s="163" t="n"/>
      <c r="K1483" s="164" t="n"/>
      <c r="L1483" s="163" t="n"/>
      <c r="M1483" s="163" t="n"/>
      <c r="N1483" s="163" t="n"/>
      <c r="O1483" s="163" t="n"/>
      <c r="P1483" s="163" t="n"/>
      <c r="Q1483" s="163" t="n"/>
      <c r="R1483" s="163" t="n"/>
      <c r="S1483" s="163" t="n"/>
      <c r="T1483" s="163" t="n"/>
      <c r="U1483" s="163" t="n"/>
      <c r="V1483" s="163" t="n"/>
      <c r="W1483" s="163" t="n"/>
      <c r="X1483" s="163" t="n"/>
      <c r="Y1483" s="163" t="n"/>
      <c r="Z1483" s="163" t="n"/>
      <c r="AA1483" s="163" t="n"/>
      <c r="AB1483" s="163" t="n"/>
      <c r="AC1483" s="163" t="n"/>
      <c r="AD1483" s="163" t="n"/>
      <c r="AE1483" s="163" t="n"/>
      <c r="AF1483" s="163" t="n"/>
      <c r="AG1483" s="163" t="n"/>
      <c r="AH1483" s="163" t="n"/>
      <c r="AI1483" s="163" t="n"/>
      <c r="AJ1483" s="163" t="n"/>
      <c r="AK1483" s="163" t="n"/>
      <c r="AL1483" s="163" t="n"/>
      <c r="AM1483" s="163" t="n"/>
      <c r="AN1483" s="163" t="n"/>
      <c r="AO1483" s="163" t="n"/>
      <c r="AP1483" s="163" t="n"/>
      <c r="AQ1483" s="163" t="n"/>
      <c r="AR1483" s="163" t="n"/>
      <c r="AS1483" s="163" t="n"/>
      <c r="AT1483" s="163" t="n"/>
      <c r="AU1483" s="163" t="n"/>
      <c r="AV1483" s="163" t="n"/>
      <c r="AW1483" s="163" t="n"/>
      <c r="AX1483" s="163" t="n"/>
      <c r="AY1483" s="163" t="n"/>
      <c r="AZ1483" s="163" t="n"/>
      <c r="BA1483" s="163" t="n"/>
      <c r="BB1483" s="163" t="n"/>
      <c r="BC1483" s="163" t="n"/>
      <c r="BD1483" s="163" t="n"/>
      <c r="BE1483" s="163" t="n"/>
      <c r="BF1483" s="163" t="n"/>
      <c r="BG1483" s="163" t="n"/>
      <c r="BH1483" s="163" t="n"/>
      <c r="BI1483" s="164" t="n"/>
      <c r="BJ1483" s="2" t="n"/>
      <c r="BK1483" s="2" t="n"/>
      <c r="BL1483" s="2" t="n"/>
      <c r="BM1483" s="2" t="n"/>
      <c r="BN1483" s="2" t="n"/>
      <c r="BO1483" s="2" t="n"/>
      <c r="BP1483" s="143" t="n"/>
      <c r="BV1483" s="144" t="n"/>
      <c r="BW1483" s="143" t="n"/>
      <c r="CG1483" s="144" t="n"/>
      <c r="DU1483" s="144" t="n"/>
      <c r="DV1483" s="2" t="n"/>
      <c r="DW1483" s="2" t="n"/>
      <c r="DX1483" s="2" t="n"/>
      <c r="DY1483" s="2" t="n"/>
      <c r="DZ1483" s="2" t="n"/>
      <c r="EA1483" s="2" t="n"/>
      <c r="EB1483" s="2" t="n"/>
      <c r="EC1483" s="2" t="n"/>
    </row>
    <row r="1484" ht="6.75" customHeight="1" s="118">
      <c r="A1484" s="2" t="n"/>
      <c r="B1484" s="2" t="n"/>
      <c r="C1484" s="2" t="n"/>
      <c r="D1484" s="2" t="n"/>
      <c r="E1484" s="165" t="inlineStr">
        <is>
          <t>現住所</t>
        </is>
      </c>
      <c r="F1484" s="166" t="n"/>
      <c r="G1484" s="166" t="n"/>
      <c r="H1484" s="166" t="n"/>
      <c r="I1484" s="166" t="n"/>
      <c r="J1484" s="166" t="n"/>
      <c r="K1484" s="167" t="n"/>
      <c r="L1484" s="107" t="inlineStr">
        <is>
          <t>〒</t>
        </is>
      </c>
      <c r="M1484" s="166" t="n"/>
      <c r="N1484" s="166" t="n"/>
      <c r="O1484" s="166" t="n"/>
      <c r="P1484" s="168">
        <f>計算!$H$19</f>
        <v/>
      </c>
      <c r="Q1484" s="166" t="n"/>
      <c r="R1484" s="166" t="n"/>
      <c r="S1484" s="166" t="n"/>
      <c r="T1484" s="166" t="n"/>
      <c r="U1484" s="166" t="n"/>
      <c r="V1484" s="166" t="n"/>
      <c r="W1484" s="166" t="n"/>
      <c r="X1484" s="166" t="n"/>
      <c r="Y1484" s="166" t="n"/>
      <c r="Z1484" s="166" t="n"/>
      <c r="AA1484" s="166" t="n"/>
      <c r="AB1484" s="166" t="n"/>
      <c r="AC1484" s="166" t="n"/>
      <c r="AD1484" s="166" t="n"/>
      <c r="AE1484" s="166" t="n"/>
      <c r="AF1484" s="166" t="n"/>
      <c r="AG1484" s="166" t="n"/>
      <c r="AH1484" s="166" t="n"/>
      <c r="AI1484" s="166" t="n"/>
      <c r="AJ1484" s="166" t="n"/>
      <c r="AK1484" s="24" t="n"/>
      <c r="AL1484" s="24" t="n"/>
      <c r="AM1484" s="24" t="n"/>
      <c r="AN1484" s="24" t="n"/>
      <c r="AO1484" s="24" t="n"/>
      <c r="AP1484" s="24" t="n"/>
      <c r="AQ1484" s="24" t="n"/>
      <c r="AR1484" s="24" t="n"/>
      <c r="AS1484" s="24" t="n"/>
      <c r="AT1484" s="24" t="n"/>
      <c r="AU1484" s="24" t="n"/>
      <c r="AV1484" s="24" t="n"/>
      <c r="AW1484" s="24" t="n"/>
      <c r="AX1484" s="24" t="n"/>
      <c r="AY1484" s="24" t="n"/>
      <c r="AZ1484" s="24" t="n"/>
      <c r="BA1484" s="24" t="n"/>
      <c r="BB1484" s="24" t="n"/>
      <c r="BC1484" s="24" t="n"/>
      <c r="BD1484" s="24" t="n"/>
      <c r="BE1484" s="24" t="n"/>
      <c r="BF1484" s="24" t="n"/>
      <c r="BG1484" s="24" t="n"/>
      <c r="BH1484" s="24" t="n"/>
      <c r="BI1484" s="25" t="n"/>
      <c r="BJ1484" s="2" t="n"/>
      <c r="BK1484" s="2" t="n"/>
      <c r="BL1484" s="2" t="n"/>
      <c r="BM1484" s="2" t="n"/>
      <c r="BN1484" s="2" t="n"/>
      <c r="BO1484" s="2" t="n"/>
      <c r="BP1484" s="143" t="n"/>
      <c r="BV1484" s="144" t="n"/>
      <c r="BW1484" s="143" t="n"/>
      <c r="CG1484" s="144" t="n"/>
      <c r="DU1484" s="144" t="n"/>
      <c r="DV1484" s="2" t="n"/>
      <c r="DW1484" s="2" t="n"/>
      <c r="DX1484" s="2" t="n"/>
      <c r="DY1484" s="2" t="n"/>
      <c r="DZ1484" s="2" t="n"/>
      <c r="EA1484" s="2" t="n"/>
      <c r="EB1484" s="2" t="n"/>
      <c r="EC1484" s="2" t="n"/>
    </row>
    <row r="1485" ht="4.5" customHeight="1" s="118">
      <c r="A1485" s="2" t="n"/>
      <c r="B1485" s="2" t="n"/>
      <c r="C1485" s="2" t="n"/>
      <c r="D1485" s="2" t="n"/>
      <c r="E1485" s="143" t="n"/>
      <c r="K1485" s="144" t="n"/>
      <c r="L1485" s="143" t="n"/>
      <c r="AK1485" s="2" t="n"/>
      <c r="AL1485" s="2" t="n"/>
      <c r="AM1485" s="2" t="n"/>
      <c r="AN1485" s="2" t="n"/>
      <c r="AO1485" s="2" t="n"/>
      <c r="AP1485" s="2" t="n"/>
      <c r="AQ1485" s="2" t="n"/>
      <c r="AR1485" s="2" t="n"/>
      <c r="AS1485" s="2" t="n"/>
      <c r="AT1485" s="2" t="n"/>
      <c r="AU1485" s="2" t="n"/>
      <c r="AV1485" s="2" t="n"/>
      <c r="AW1485" s="2" t="n"/>
      <c r="AX1485" s="2" t="n"/>
      <c r="AY1485" s="2" t="n"/>
      <c r="AZ1485" s="2" t="n"/>
      <c r="BA1485" s="2" t="n"/>
      <c r="BB1485" s="2" t="n"/>
      <c r="BC1485" s="2" t="n"/>
      <c r="BD1485" s="2" t="n"/>
      <c r="BE1485" s="2" t="n"/>
      <c r="BF1485" s="2" t="n"/>
      <c r="BG1485" s="2" t="n"/>
      <c r="BH1485" s="2" t="n"/>
      <c r="BI1485" s="8" t="n"/>
      <c r="BJ1485" s="2" t="n"/>
      <c r="BK1485" s="2" t="n"/>
      <c r="BL1485" s="2" t="n"/>
      <c r="BM1485" s="2" t="n"/>
      <c r="BN1485" s="2" t="n"/>
      <c r="BO1485" s="2" t="n"/>
      <c r="BP1485" s="146" t="n"/>
      <c r="BQ1485" s="147" t="n"/>
      <c r="BR1485" s="147" t="n"/>
      <c r="BS1485" s="147" t="n"/>
      <c r="BT1485" s="147" t="n"/>
      <c r="BU1485" s="147" t="n"/>
      <c r="BV1485" s="148" t="n"/>
      <c r="BW1485" s="146" t="n"/>
      <c r="BX1485" s="147" t="n"/>
      <c r="BY1485" s="147" t="n"/>
      <c r="BZ1485" s="147" t="n"/>
      <c r="CA1485" s="147" t="n"/>
      <c r="CB1485" s="147" t="n"/>
      <c r="CC1485" s="147" t="n"/>
      <c r="CD1485" s="147" t="n"/>
      <c r="CE1485" s="147" t="n"/>
      <c r="CF1485" s="147" t="n"/>
      <c r="CG1485" s="148" t="n"/>
      <c r="DU1485" s="144" t="n"/>
      <c r="DV1485" s="2" t="n"/>
      <c r="DW1485" s="2" t="n"/>
      <c r="DX1485" s="2" t="n"/>
      <c r="DY1485" s="2" t="n"/>
      <c r="DZ1485" s="2" t="n"/>
      <c r="EA1485" s="2" t="n"/>
      <c r="EB1485" s="2" t="n"/>
      <c r="EC1485" s="2" t="n"/>
    </row>
    <row r="1486" ht="6.75" customHeight="1" s="118">
      <c r="A1486" s="2" t="n"/>
      <c r="B1486" s="2" t="n"/>
      <c r="C1486" s="2" t="n"/>
      <c r="D1486" s="2" t="n"/>
      <c r="E1486" s="143" t="n"/>
      <c r="K1486" s="144" t="n"/>
      <c r="L1486" s="143" t="n"/>
      <c r="AK1486" s="2" t="n"/>
      <c r="AL1486" s="2" t="n"/>
      <c r="AM1486" s="2" t="n"/>
      <c r="AN1486" s="2" t="n"/>
      <c r="AO1486" s="2" t="n"/>
      <c r="AP1486" s="2" t="n"/>
      <c r="AQ1486" s="2" t="n"/>
      <c r="AR1486" s="2" t="n"/>
      <c r="AS1486" s="2" t="n"/>
      <c r="AT1486" s="2" t="n"/>
      <c r="AU1486" s="2" t="n"/>
      <c r="AV1486" s="2" t="n"/>
      <c r="AW1486" s="2" t="n"/>
      <c r="AX1486" s="2" t="n"/>
      <c r="AY1486" s="2" t="n"/>
      <c r="AZ1486" s="2" t="n"/>
      <c r="BA1486" s="2" t="n"/>
      <c r="BB1486" s="2" t="n"/>
      <c r="BC1486" s="2" t="n"/>
      <c r="BD1486" s="2" t="n"/>
      <c r="BE1486" s="2" t="n"/>
      <c r="BF1486" s="2" t="n"/>
      <c r="BG1486" s="2" t="n"/>
      <c r="BH1486" s="2" t="n"/>
      <c r="BI1486" s="8" t="n"/>
      <c r="BJ1486" s="2" t="n"/>
      <c r="BK1486" s="2" t="n"/>
      <c r="BL1486" s="2" t="n"/>
      <c r="BM1486" s="2" t="n"/>
      <c r="BN1486" s="2" t="n"/>
      <c r="BO1486" s="2" t="n"/>
      <c r="BP1486" s="169" t="inlineStr">
        <is>
          <t>校内外の諸活動</t>
        </is>
      </c>
      <c r="BQ1486" s="140" t="n"/>
      <c r="BR1486" s="140" t="n"/>
      <c r="BS1486" s="140" t="n"/>
      <c r="BT1486" s="140" t="n"/>
      <c r="BU1486" s="140" t="n"/>
      <c r="BV1486" s="141" t="n"/>
      <c r="BW1486" s="170">
        <f>計算!$Y$19</f>
        <v/>
      </c>
      <c r="BX1486" s="140" t="n"/>
      <c r="BY1486" s="140" t="n"/>
      <c r="BZ1486" s="140" t="n"/>
      <c r="CA1486" s="140" t="n"/>
      <c r="CB1486" s="140" t="n"/>
      <c r="CC1486" s="140" t="n"/>
      <c r="CD1486" s="140" t="n"/>
      <c r="CE1486" s="140" t="n"/>
      <c r="CF1486" s="140" t="n"/>
      <c r="CG1486" s="140" t="n"/>
      <c r="CH1486" s="140" t="n"/>
      <c r="CI1486" s="140" t="n"/>
      <c r="CJ1486" s="140" t="n"/>
      <c r="CK1486" s="140" t="n"/>
      <c r="CL1486" s="140" t="n"/>
      <c r="CM1486" s="140" t="n"/>
      <c r="CN1486" s="140" t="n"/>
      <c r="CO1486" s="140" t="n"/>
      <c r="CP1486" s="140" t="n"/>
      <c r="CQ1486" s="140" t="n"/>
      <c r="CR1486" s="140" t="n"/>
      <c r="CS1486" s="140" t="n"/>
      <c r="CT1486" s="140" t="n"/>
      <c r="CU1486" s="140" t="n"/>
      <c r="CV1486" s="140" t="n"/>
      <c r="CW1486" s="140" t="n"/>
      <c r="CX1486" s="140" t="n"/>
      <c r="CY1486" s="140" t="n"/>
      <c r="CZ1486" s="140" t="n"/>
      <c r="DA1486" s="140" t="n"/>
      <c r="DB1486" s="140" t="n"/>
      <c r="DC1486" s="140" t="n"/>
      <c r="DD1486" s="140" t="n"/>
      <c r="DE1486" s="140" t="n"/>
      <c r="DF1486" s="140" t="n"/>
      <c r="DG1486" s="140" t="n"/>
      <c r="DH1486" s="140" t="n"/>
      <c r="DI1486" s="140" t="n"/>
      <c r="DJ1486" s="140" t="n"/>
      <c r="DK1486" s="140" t="n"/>
      <c r="DL1486" s="140" t="n"/>
      <c r="DM1486" s="140" t="n"/>
      <c r="DN1486" s="140" t="n"/>
      <c r="DO1486" s="140" t="n"/>
      <c r="DP1486" s="140" t="n"/>
      <c r="DQ1486" s="140" t="n"/>
      <c r="DR1486" s="140" t="n"/>
      <c r="DS1486" s="140" t="n"/>
      <c r="DT1486" s="140" t="n"/>
      <c r="DU1486" s="141" t="n"/>
      <c r="DV1486" s="7" t="n"/>
      <c r="DW1486" s="2" t="n"/>
      <c r="DX1486" s="2" t="n"/>
      <c r="DY1486" s="2" t="n"/>
      <c r="DZ1486" s="2" t="n"/>
      <c r="EA1486" s="2" t="n"/>
      <c r="EB1486" s="2" t="n"/>
      <c r="EC1486" s="2" t="n"/>
    </row>
    <row r="1487" ht="6.75" customHeight="1" s="118">
      <c r="A1487" s="2" t="n"/>
      <c r="B1487" s="2" t="n"/>
      <c r="C1487" s="2" t="n"/>
      <c r="D1487" s="2" t="n"/>
      <c r="E1487" s="143" t="n"/>
      <c r="K1487" s="144" t="n"/>
      <c r="L1487" s="171">
        <f>計算!$I$19</f>
        <v/>
      </c>
      <c r="BI1487" s="144" t="n"/>
      <c r="BJ1487" s="2" t="n"/>
      <c r="BK1487" s="2" t="n"/>
      <c r="BL1487" s="2" t="n"/>
      <c r="BM1487" s="2" t="n"/>
      <c r="BN1487" s="2" t="n"/>
      <c r="BO1487" s="2" t="n"/>
      <c r="BP1487" s="143" t="n"/>
      <c r="BV1487" s="144" t="n"/>
      <c r="DU1487" s="144" t="n"/>
      <c r="DV1487" s="7" t="n"/>
      <c r="DW1487" s="2" t="n"/>
      <c r="DX1487" s="2" t="n"/>
      <c r="DY1487" s="2" t="n"/>
      <c r="DZ1487" s="2" t="n"/>
      <c r="EA1487" s="2" t="n"/>
      <c r="EB1487" s="2" t="n"/>
      <c r="EC1487" s="2" t="n"/>
    </row>
    <row r="1488" ht="6.75" customHeight="1" s="118">
      <c r="A1488" s="2" t="n"/>
      <c r="B1488" s="2" t="n"/>
      <c r="C1488" s="2" t="n"/>
      <c r="D1488" s="2" t="n"/>
      <c r="E1488" s="143" t="n"/>
      <c r="K1488" s="144" t="n"/>
      <c r="L1488" s="143" t="n"/>
      <c r="BI1488" s="144" t="n"/>
      <c r="BJ1488" s="2" t="n"/>
      <c r="BK1488" s="2" t="n"/>
      <c r="BL1488" s="2" t="n"/>
      <c r="BM1488" s="2" t="n"/>
      <c r="BN1488" s="2" t="n"/>
      <c r="BO1488" s="2" t="n"/>
      <c r="BP1488" s="143" t="n"/>
      <c r="BV1488" s="144" t="n"/>
      <c r="DU1488" s="144" t="n"/>
      <c r="DV1488" s="7" t="n"/>
      <c r="DW1488" s="2" t="n"/>
      <c r="DX1488" s="2" t="n"/>
      <c r="DY1488" s="2" t="n"/>
      <c r="DZ1488" s="2" t="n"/>
      <c r="EA1488" s="2" t="n"/>
      <c r="EB1488" s="2" t="n"/>
      <c r="EC1488" s="2" t="n"/>
    </row>
    <row r="1489" ht="6.75" customHeight="1" s="118">
      <c r="A1489" s="2" t="n"/>
      <c r="B1489" s="2" t="n"/>
      <c r="C1489" s="2" t="n"/>
      <c r="D1489" s="2" t="n"/>
      <c r="E1489" s="146" t="n"/>
      <c r="F1489" s="147" t="n"/>
      <c r="G1489" s="147" t="n"/>
      <c r="H1489" s="147" t="n"/>
      <c r="I1489" s="147" t="n"/>
      <c r="J1489" s="147" t="n"/>
      <c r="K1489" s="148" t="n"/>
      <c r="L1489" s="146" t="n"/>
      <c r="M1489" s="147" t="n"/>
      <c r="N1489" s="147" t="n"/>
      <c r="O1489" s="147" t="n"/>
      <c r="P1489" s="147" t="n"/>
      <c r="Q1489" s="147" t="n"/>
      <c r="R1489" s="147" t="n"/>
      <c r="S1489" s="147" t="n"/>
      <c r="T1489" s="147" t="n"/>
      <c r="U1489" s="147" t="n"/>
      <c r="V1489" s="147" t="n"/>
      <c r="W1489" s="147" t="n"/>
      <c r="X1489" s="147" t="n"/>
      <c r="Y1489" s="147" t="n"/>
      <c r="Z1489" s="147" t="n"/>
      <c r="AA1489" s="147" t="n"/>
      <c r="AB1489" s="147" t="n"/>
      <c r="AC1489" s="147" t="n"/>
      <c r="AD1489" s="147" t="n"/>
      <c r="AE1489" s="147" t="n"/>
      <c r="AF1489" s="147" t="n"/>
      <c r="AG1489" s="147" t="n"/>
      <c r="AH1489" s="147" t="n"/>
      <c r="AI1489" s="147" t="n"/>
      <c r="AJ1489" s="147" t="n"/>
      <c r="AK1489" s="147" t="n"/>
      <c r="AL1489" s="147" t="n"/>
      <c r="AM1489" s="147" t="n"/>
      <c r="AN1489" s="147" t="n"/>
      <c r="AO1489" s="147" t="n"/>
      <c r="AP1489" s="147" t="n"/>
      <c r="AQ1489" s="147" t="n"/>
      <c r="AR1489" s="147" t="n"/>
      <c r="AS1489" s="147" t="n"/>
      <c r="AT1489" s="147" t="n"/>
      <c r="AU1489" s="147" t="n"/>
      <c r="AV1489" s="147" t="n"/>
      <c r="AW1489" s="147" t="n"/>
      <c r="AX1489" s="147" t="n"/>
      <c r="AY1489" s="147" t="n"/>
      <c r="AZ1489" s="147" t="n"/>
      <c r="BA1489" s="147" t="n"/>
      <c r="BB1489" s="147" t="n"/>
      <c r="BC1489" s="147" t="n"/>
      <c r="BD1489" s="147" t="n"/>
      <c r="BE1489" s="147" t="n"/>
      <c r="BF1489" s="147" t="n"/>
      <c r="BG1489" s="147" t="n"/>
      <c r="BH1489" s="147" t="n"/>
      <c r="BI1489" s="148" t="n"/>
      <c r="BJ1489" s="2" t="n"/>
      <c r="BK1489" s="2" t="n"/>
      <c r="BL1489" s="2" t="n"/>
      <c r="BM1489" s="2" t="n"/>
      <c r="BN1489" s="2" t="n"/>
      <c r="BO1489" s="2" t="n"/>
      <c r="BP1489" s="143" t="n"/>
      <c r="BV1489" s="144" t="n"/>
      <c r="DU1489" s="144" t="n"/>
      <c r="DV1489" s="7" t="n"/>
      <c r="DW1489" s="2" t="n"/>
      <c r="DX1489" s="2" t="n"/>
      <c r="DY1489" s="2" t="n"/>
      <c r="DZ1489" s="2" t="n"/>
      <c r="EA1489" s="2" t="n"/>
      <c r="EB1489" s="2" t="n"/>
      <c r="EC1489" s="2" t="n"/>
    </row>
    <row r="1490" ht="6.75" customHeight="1" s="118">
      <c r="A1490" s="2" t="n"/>
      <c r="B1490" s="2" t="n"/>
      <c r="C1490" s="2" t="n"/>
      <c r="D1490" s="2" t="n"/>
      <c r="E1490" s="159" t="inlineStr">
        <is>
          <t>ふ り が な</t>
        </is>
      </c>
      <c r="F1490" s="140" t="n"/>
      <c r="G1490" s="140" t="n"/>
      <c r="H1490" s="140" t="n"/>
      <c r="I1490" s="140" t="n"/>
      <c r="J1490" s="140" t="n"/>
      <c r="K1490" s="141" t="n"/>
      <c r="L1490" s="160">
        <f>計算!$M$19</f>
        <v/>
      </c>
      <c r="M1490" s="140" t="n"/>
      <c r="N1490" s="140" t="n"/>
      <c r="O1490" s="140" t="n"/>
      <c r="P1490" s="140" t="n"/>
      <c r="Q1490" s="140" t="n"/>
      <c r="R1490" s="140" t="n"/>
      <c r="S1490" s="140" t="n"/>
      <c r="T1490" s="140" t="n"/>
      <c r="U1490" s="140" t="n"/>
      <c r="V1490" s="140" t="n"/>
      <c r="W1490" s="140" t="n"/>
      <c r="X1490" s="140" t="n"/>
      <c r="Y1490" s="140" t="n"/>
      <c r="Z1490" s="140" t="n"/>
      <c r="AA1490" s="140" t="n"/>
      <c r="AB1490" s="140" t="n"/>
      <c r="AC1490" s="140" t="n"/>
      <c r="AD1490" s="140" t="n"/>
      <c r="AE1490" s="140" t="n"/>
      <c r="AF1490" s="140" t="n"/>
      <c r="AG1490" s="140" t="n"/>
      <c r="AH1490" s="140" t="n"/>
      <c r="AI1490" s="140" t="n"/>
      <c r="AJ1490" s="140" t="n"/>
      <c r="AK1490" s="140" t="n"/>
      <c r="AL1490" s="140" t="n"/>
      <c r="AM1490" s="140" t="n"/>
      <c r="AN1490" s="140" t="n"/>
      <c r="AO1490" s="140" t="n"/>
      <c r="AP1490" s="140" t="n"/>
      <c r="AQ1490" s="140" t="n"/>
      <c r="AR1490" s="140" t="n"/>
      <c r="AS1490" s="140" t="n"/>
      <c r="AT1490" s="140" t="n"/>
      <c r="AU1490" s="140" t="n"/>
      <c r="AV1490" s="140" t="n"/>
      <c r="AW1490" s="140" t="n"/>
      <c r="AX1490" s="140" t="n"/>
      <c r="AY1490" s="140" t="n"/>
      <c r="AZ1490" s="140" t="n"/>
      <c r="BA1490" s="140" t="n"/>
      <c r="BB1490" s="140" t="n"/>
      <c r="BC1490" s="140" t="n"/>
      <c r="BD1490" s="140" t="n"/>
      <c r="BE1490" s="140" t="n"/>
      <c r="BF1490" s="140" t="n"/>
      <c r="BG1490" s="140" t="n"/>
      <c r="BH1490" s="140" t="n"/>
      <c r="BI1490" s="141" t="n"/>
      <c r="BJ1490" s="2" t="n"/>
      <c r="BK1490" s="2" t="n"/>
      <c r="BL1490" s="2" t="n"/>
      <c r="BM1490" s="2" t="n"/>
      <c r="BN1490" s="2" t="n"/>
      <c r="BO1490" s="2" t="n"/>
      <c r="BP1490" s="143" t="n"/>
      <c r="BV1490" s="144" t="n"/>
      <c r="DU1490" s="144" t="n"/>
      <c r="DV1490" s="7" t="n"/>
      <c r="DW1490" s="2" t="n"/>
      <c r="DX1490" s="2" t="n"/>
      <c r="DY1490" s="2" t="n"/>
      <c r="DZ1490" s="2" t="n"/>
      <c r="EA1490" s="2" t="n"/>
      <c r="EB1490" s="2" t="n"/>
      <c r="EC1490" s="2" t="n"/>
    </row>
    <row r="1491" ht="6.75" customHeight="1" s="118">
      <c r="A1491" s="2" t="n"/>
      <c r="B1491" s="2" t="n"/>
      <c r="C1491" s="2" t="n"/>
      <c r="D1491" s="2" t="n"/>
      <c r="E1491" s="143" t="n"/>
      <c r="K1491" s="144" t="n"/>
      <c r="BI1491" s="144" t="n"/>
      <c r="BJ1491" s="2" t="n"/>
      <c r="BK1491" s="2" t="n"/>
      <c r="BL1491" s="2" t="n"/>
      <c r="BM1491" s="2" t="n"/>
      <c r="BN1491" s="2" t="n"/>
      <c r="BO1491" s="2" t="n"/>
      <c r="BP1491" s="143" t="n"/>
      <c r="BV1491" s="144" t="n"/>
      <c r="DU1491" s="144" t="n"/>
      <c r="DV1491" s="7" t="n"/>
      <c r="DW1491" s="2" t="n"/>
      <c r="DX1491" s="2" t="n"/>
      <c r="DY1491" s="2" t="n"/>
      <c r="DZ1491" s="2" t="n"/>
      <c r="EA1491" s="2" t="n"/>
      <c r="EB1491" s="2" t="n"/>
      <c r="EC1491" s="2" t="n"/>
    </row>
    <row r="1492" ht="6.75" customHeight="1" s="118">
      <c r="A1492" s="2" t="n"/>
      <c r="B1492" s="2" t="n"/>
      <c r="C1492" s="2" t="n"/>
      <c r="D1492" s="2" t="n"/>
      <c r="E1492" s="162" t="n"/>
      <c r="F1492" s="163" t="n"/>
      <c r="G1492" s="163" t="n"/>
      <c r="H1492" s="163" t="n"/>
      <c r="I1492" s="163" t="n"/>
      <c r="J1492" s="163" t="n"/>
      <c r="K1492" s="164" t="n"/>
      <c r="L1492" s="163" t="n"/>
      <c r="M1492" s="163" t="n"/>
      <c r="N1492" s="163" t="n"/>
      <c r="O1492" s="163" t="n"/>
      <c r="P1492" s="163" t="n"/>
      <c r="Q1492" s="163" t="n"/>
      <c r="R1492" s="163" t="n"/>
      <c r="S1492" s="163" t="n"/>
      <c r="T1492" s="163" t="n"/>
      <c r="U1492" s="163" t="n"/>
      <c r="V1492" s="163" t="n"/>
      <c r="W1492" s="163" t="n"/>
      <c r="X1492" s="163" t="n"/>
      <c r="Y1492" s="163" t="n"/>
      <c r="Z1492" s="163" t="n"/>
      <c r="AA1492" s="163" t="n"/>
      <c r="AB1492" s="163" t="n"/>
      <c r="AC1492" s="163" t="n"/>
      <c r="AD1492" s="163" t="n"/>
      <c r="AE1492" s="163" t="n"/>
      <c r="AF1492" s="163" t="n"/>
      <c r="AG1492" s="163" t="n"/>
      <c r="AH1492" s="163" t="n"/>
      <c r="AI1492" s="163" t="n"/>
      <c r="AJ1492" s="163" t="n"/>
      <c r="AK1492" s="163" t="n"/>
      <c r="AL1492" s="163" t="n"/>
      <c r="AM1492" s="163" t="n"/>
      <c r="AN1492" s="163" t="n"/>
      <c r="AO1492" s="163" t="n"/>
      <c r="AP1492" s="163" t="n"/>
      <c r="AQ1492" s="163" t="n"/>
      <c r="AR1492" s="163" t="n"/>
      <c r="AS1492" s="163" t="n"/>
      <c r="AT1492" s="163" t="n"/>
      <c r="AU1492" s="163" t="n"/>
      <c r="AV1492" s="163" t="n"/>
      <c r="AW1492" s="163" t="n"/>
      <c r="AX1492" s="163" t="n"/>
      <c r="AY1492" s="163" t="n"/>
      <c r="AZ1492" s="163" t="n"/>
      <c r="BA1492" s="163" t="n"/>
      <c r="BB1492" s="163" t="n"/>
      <c r="BC1492" s="163" t="n"/>
      <c r="BD1492" s="163" t="n"/>
      <c r="BE1492" s="163" t="n"/>
      <c r="BF1492" s="163" t="n"/>
      <c r="BG1492" s="163" t="n"/>
      <c r="BH1492" s="163" t="n"/>
      <c r="BI1492" s="164" t="n"/>
      <c r="BJ1492" s="2" t="n"/>
      <c r="BK1492" s="2" t="n"/>
      <c r="BL1492" s="2" t="n"/>
      <c r="BM1492" s="2" t="n"/>
      <c r="BN1492" s="2" t="n"/>
      <c r="BO1492" s="2" t="n"/>
      <c r="BP1492" s="143" t="n"/>
      <c r="BV1492" s="144" t="n"/>
      <c r="DU1492" s="144" t="n"/>
      <c r="DV1492" s="7" t="n"/>
      <c r="DW1492" s="2" t="n"/>
      <c r="DX1492" s="2" t="n"/>
      <c r="DY1492" s="2" t="n"/>
      <c r="DZ1492" s="2" t="n"/>
      <c r="EA1492" s="2" t="n"/>
      <c r="EB1492" s="2" t="n"/>
      <c r="EC1492" s="2" t="n"/>
    </row>
    <row r="1493" ht="6.75" customHeight="1" s="118">
      <c r="A1493" s="2" t="n"/>
      <c r="B1493" s="2" t="n"/>
      <c r="C1493" s="2" t="n"/>
      <c r="D1493" s="2" t="n"/>
      <c r="E1493" s="165" t="inlineStr">
        <is>
          <t>連絡先</t>
        </is>
      </c>
      <c r="F1493" s="166" t="n"/>
      <c r="G1493" s="166" t="n"/>
      <c r="H1493" s="166" t="n"/>
      <c r="I1493" s="166" t="n"/>
      <c r="J1493" s="166" t="n"/>
      <c r="K1493" s="167" t="n"/>
      <c r="L1493" s="107" t="inlineStr">
        <is>
          <t>〒</t>
        </is>
      </c>
      <c r="M1493" s="166" t="n"/>
      <c r="N1493" s="166" t="n"/>
      <c r="O1493" s="166" t="n"/>
      <c r="P1493" s="172">
        <f>計算!$K$19</f>
        <v/>
      </c>
      <c r="AK1493" s="2" t="n"/>
      <c r="AL1493" s="2" t="n"/>
      <c r="AM1493" s="2" t="n"/>
      <c r="AN1493" s="2" t="n"/>
      <c r="AO1493" s="2" t="n"/>
      <c r="AP1493" s="2" t="n"/>
      <c r="AQ1493" s="2" t="n"/>
      <c r="AR1493" s="2" t="n"/>
      <c r="AS1493" s="2" t="n"/>
      <c r="AT1493" s="2" t="n"/>
      <c r="AU1493" s="2" t="n"/>
      <c r="AV1493" s="2" t="n"/>
      <c r="AW1493" s="2" t="n"/>
      <c r="AX1493" s="2" t="n"/>
      <c r="AY1493" s="2" t="n"/>
      <c r="AZ1493" s="2" t="n"/>
      <c r="BA1493" s="2" t="n"/>
      <c r="BB1493" s="2" t="n"/>
      <c r="BC1493" s="2" t="n"/>
      <c r="BD1493" s="2" t="n"/>
      <c r="BE1493" s="2" t="n"/>
      <c r="BF1493" s="2" t="n"/>
      <c r="BG1493" s="2" t="n"/>
      <c r="BH1493" s="2" t="n"/>
      <c r="BI1493" s="8" t="n"/>
      <c r="BJ1493" s="2" t="n"/>
      <c r="BK1493" s="2" t="n"/>
      <c r="BL1493" s="2" t="n"/>
      <c r="BM1493" s="2" t="n"/>
      <c r="BN1493" s="2" t="n"/>
      <c r="BO1493" s="2" t="n"/>
      <c r="BP1493" s="143" t="n"/>
      <c r="BV1493" s="144" t="n"/>
      <c r="DU1493" s="144" t="n"/>
      <c r="DV1493" s="7" t="n"/>
      <c r="DW1493" s="2" t="n"/>
      <c r="DX1493" s="2" t="n"/>
      <c r="DY1493" s="2" t="n"/>
      <c r="DZ1493" s="2" t="n"/>
      <c r="EA1493" s="2" t="n"/>
      <c r="EB1493" s="2" t="n"/>
      <c r="EC1493" s="2" t="n"/>
    </row>
    <row r="1494" ht="6.75" customHeight="1" s="118">
      <c r="A1494" s="2" t="n"/>
      <c r="B1494" s="2" t="n"/>
      <c r="C1494" s="2" t="n"/>
      <c r="D1494" s="2" t="n"/>
      <c r="E1494" s="143" t="n"/>
      <c r="K1494" s="144" t="n"/>
      <c r="L1494" s="143" t="n"/>
      <c r="AK1494" s="2" t="n"/>
      <c r="AL1494" s="2" t="n"/>
      <c r="AM1494" s="2" t="n"/>
      <c r="AN1494" s="2" t="n"/>
      <c r="AO1494" s="2" t="n"/>
      <c r="AP1494" s="2" t="n"/>
      <c r="AQ1494" s="2" t="n"/>
      <c r="AR1494" s="2" t="n"/>
      <c r="AS1494" s="2" t="n"/>
      <c r="AT1494" s="2" t="n"/>
      <c r="AU1494" s="2" t="n"/>
      <c r="AV1494" s="2" t="n"/>
      <c r="AW1494" s="2" t="n"/>
      <c r="AX1494" s="2" t="n"/>
      <c r="AY1494" s="2" t="n"/>
      <c r="AZ1494" s="2" t="n"/>
      <c r="BA1494" s="2" t="n"/>
      <c r="BB1494" s="2" t="n"/>
      <c r="BC1494" s="2" t="n"/>
      <c r="BD1494" s="2" t="n"/>
      <c r="BE1494" s="2" t="n"/>
      <c r="BF1494" s="2" t="n"/>
      <c r="BG1494" s="2" t="n"/>
      <c r="BH1494" s="2" t="n"/>
      <c r="BI1494" s="8" t="n"/>
      <c r="BJ1494" s="2" t="n"/>
      <c r="BK1494" s="2" t="n"/>
      <c r="BL1494" s="2" t="n"/>
      <c r="BM1494" s="2" t="n"/>
      <c r="BN1494" s="2" t="n"/>
      <c r="BO1494" s="2" t="n"/>
      <c r="BP1494" s="143" t="n"/>
      <c r="BV1494" s="144" t="n"/>
      <c r="DU1494" s="144" t="n"/>
      <c r="DV1494" s="7" t="n"/>
      <c r="DW1494" s="2" t="n"/>
      <c r="DX1494" s="2" t="n"/>
      <c r="DY1494" s="2" t="n"/>
      <c r="DZ1494" s="2" t="n"/>
      <c r="EA1494" s="2" t="n"/>
      <c r="EB1494" s="2" t="n"/>
      <c r="EC1494" s="2" t="n"/>
    </row>
    <row r="1495" ht="6.75" customHeight="1" s="118">
      <c r="A1495" s="2" t="n"/>
      <c r="B1495" s="2" t="n"/>
      <c r="C1495" s="2" t="n"/>
      <c r="D1495" s="2" t="n"/>
      <c r="E1495" s="143" t="n"/>
      <c r="K1495" s="144" t="n"/>
      <c r="L1495" s="143" t="n"/>
      <c r="AK1495" s="2" t="n"/>
      <c r="AL1495" s="2" t="n"/>
      <c r="AM1495" s="2" t="n"/>
      <c r="AN1495" s="2" t="n"/>
      <c r="AO1495" s="2" t="n"/>
      <c r="AP1495" s="2" t="n"/>
      <c r="AQ1495" s="2" t="n"/>
      <c r="AR1495" s="2" t="n"/>
      <c r="AS1495" s="2" t="n"/>
      <c r="AT1495" s="2" t="n"/>
      <c r="AU1495" s="2" t="n"/>
      <c r="AV1495" s="2" t="n"/>
      <c r="AW1495" s="2" t="n"/>
      <c r="AX1495" s="2" t="n"/>
      <c r="AY1495" s="2" t="n"/>
      <c r="AZ1495" s="2" t="n"/>
      <c r="BA1495" s="2" t="n"/>
      <c r="BB1495" s="2" t="n"/>
      <c r="BC1495" s="2" t="n"/>
      <c r="BD1495" s="2" t="n"/>
      <c r="BE1495" s="2" t="n"/>
      <c r="BF1495" s="2" t="n"/>
      <c r="BG1495" s="2" t="n"/>
      <c r="BH1495" s="2" t="n"/>
      <c r="BI1495" s="8" t="n"/>
      <c r="BJ1495" s="2" t="n"/>
      <c r="BK1495" s="2" t="n"/>
      <c r="BL1495" s="2" t="n"/>
      <c r="BM1495" s="2" t="n"/>
      <c r="BN1495" s="2" t="n"/>
      <c r="BO1495" s="2" t="n"/>
      <c r="BP1495" s="143" t="n"/>
      <c r="BV1495" s="144" t="n"/>
      <c r="DU1495" s="144" t="n"/>
      <c r="DV1495" s="7" t="n"/>
      <c r="DW1495" s="2" t="n"/>
      <c r="DX1495" s="2" t="n"/>
      <c r="DY1495" s="2" t="n"/>
      <c r="DZ1495" s="2" t="n"/>
      <c r="EA1495" s="2" t="n"/>
      <c r="EB1495" s="2" t="n"/>
      <c r="EC1495" s="2" t="n"/>
    </row>
    <row r="1496" ht="6.75" customHeight="1" s="118">
      <c r="A1496" s="2" t="n"/>
      <c r="B1496" s="2" t="n"/>
      <c r="C1496" s="2" t="n"/>
      <c r="D1496" s="2" t="n"/>
      <c r="E1496" s="143" t="n"/>
      <c r="K1496" s="144" t="n"/>
      <c r="L1496" s="173">
        <f>計算!$L$19</f>
        <v/>
      </c>
      <c r="BI1496" s="144" t="n"/>
      <c r="BJ1496" s="2" t="n"/>
      <c r="BK1496" s="2" t="n"/>
      <c r="BL1496" s="2" t="n"/>
      <c r="BM1496" s="2" t="n"/>
      <c r="BN1496" s="2" t="n"/>
      <c r="BO1496" s="2" t="n"/>
      <c r="BP1496" s="143" t="n"/>
      <c r="BV1496" s="144" t="n"/>
      <c r="DU1496" s="144" t="n"/>
      <c r="DV1496" s="7" t="n"/>
      <c r="DW1496" s="2" t="n"/>
      <c r="DX1496" s="2" t="n"/>
      <c r="DY1496" s="2" t="n"/>
      <c r="DZ1496" s="2" t="n"/>
      <c r="EA1496" s="2" t="n"/>
      <c r="EB1496" s="2" t="n"/>
      <c r="EC1496" s="2" t="n"/>
    </row>
    <row r="1497" ht="6.75" customHeight="1" s="118">
      <c r="A1497" s="2" t="n"/>
      <c r="B1497" s="2" t="n"/>
      <c r="C1497" s="2" t="n"/>
      <c r="D1497" s="2" t="n"/>
      <c r="E1497" s="146" t="n"/>
      <c r="F1497" s="147" t="n"/>
      <c r="G1497" s="147" t="n"/>
      <c r="H1497" s="147" t="n"/>
      <c r="I1497" s="147" t="n"/>
      <c r="J1497" s="147" t="n"/>
      <c r="K1497" s="148" t="n"/>
      <c r="L1497" s="147" t="n"/>
      <c r="M1497" s="147" t="n"/>
      <c r="N1497" s="147" t="n"/>
      <c r="O1497" s="147" t="n"/>
      <c r="P1497" s="147" t="n"/>
      <c r="Q1497" s="147" t="n"/>
      <c r="R1497" s="147" t="n"/>
      <c r="S1497" s="147" t="n"/>
      <c r="T1497" s="147" t="n"/>
      <c r="U1497" s="147" t="n"/>
      <c r="V1497" s="147" t="n"/>
      <c r="W1497" s="147" t="n"/>
      <c r="X1497" s="147" t="n"/>
      <c r="Y1497" s="147" t="n"/>
      <c r="Z1497" s="147" t="n"/>
      <c r="AA1497" s="147" t="n"/>
      <c r="AB1497" s="147" t="n"/>
      <c r="AC1497" s="147" t="n"/>
      <c r="AD1497" s="147" t="n"/>
      <c r="AE1497" s="147" t="n"/>
      <c r="AF1497" s="147" t="n"/>
      <c r="AG1497" s="147" t="n"/>
      <c r="AH1497" s="147" t="n"/>
      <c r="AI1497" s="147" t="n"/>
      <c r="AJ1497" s="147" t="n"/>
      <c r="AK1497" s="147" t="n"/>
      <c r="AL1497" s="147" t="n"/>
      <c r="AM1497" s="147" t="n"/>
      <c r="AN1497" s="147" t="n"/>
      <c r="AO1497" s="147" t="n"/>
      <c r="AP1497" s="147" t="n"/>
      <c r="AQ1497" s="147" t="n"/>
      <c r="AR1497" s="147" t="n"/>
      <c r="AS1497" s="147" t="n"/>
      <c r="AT1497" s="147" t="n"/>
      <c r="AU1497" s="147" t="n"/>
      <c r="AV1497" s="147" t="n"/>
      <c r="AW1497" s="147" t="n"/>
      <c r="AX1497" s="147" t="n"/>
      <c r="AY1497" s="147" t="n"/>
      <c r="AZ1497" s="147" t="n"/>
      <c r="BA1497" s="147" t="n"/>
      <c r="BB1497" s="147" t="n"/>
      <c r="BC1497" s="147" t="n"/>
      <c r="BD1497" s="147" t="n"/>
      <c r="BE1497" s="147" t="n"/>
      <c r="BF1497" s="147" t="n"/>
      <c r="BG1497" s="147" t="n"/>
      <c r="BH1497" s="147" t="n"/>
      <c r="BI1497" s="148" t="n"/>
      <c r="BJ1497" s="2" t="n"/>
      <c r="BK1497" s="2" t="n"/>
      <c r="BL1497" s="2" t="n"/>
      <c r="BM1497" s="2" t="n"/>
      <c r="BN1497" s="2" t="n"/>
      <c r="BO1497" s="2" t="n"/>
      <c r="BP1497" s="143" t="n"/>
      <c r="BV1497" s="144" t="n"/>
      <c r="DU1497" s="144" t="n"/>
      <c r="DV1497" s="7" t="n"/>
      <c r="DW1497" s="2" t="n"/>
      <c r="DX1497" s="2" t="n"/>
      <c r="DY1497" s="2" t="n"/>
      <c r="DZ1497" s="2" t="n"/>
      <c r="EA1497" s="2" t="n"/>
      <c r="EB1497" s="2" t="n"/>
      <c r="EC1497" s="2" t="n"/>
    </row>
    <row r="1498" ht="6.75" customHeight="1" s="118">
      <c r="A1498" s="2" t="n"/>
      <c r="B1498" s="2" t="n"/>
      <c r="C1498" s="2" t="n"/>
      <c r="D1498" s="2" t="n"/>
      <c r="E1498" s="2" t="n"/>
      <c r="F1498" s="2" t="n"/>
      <c r="G1498" s="2" t="n"/>
      <c r="H1498" s="2" t="n"/>
      <c r="I1498" s="2" t="n"/>
      <c r="J1498" s="2" t="n"/>
      <c r="K1498" s="2" t="n"/>
      <c r="L1498" s="2" t="n"/>
      <c r="M1498" s="2" t="n"/>
      <c r="N1498" s="2" t="n"/>
      <c r="O1498" s="2" t="n"/>
      <c r="P1498" s="2" t="n"/>
      <c r="Q1498" s="2" t="n"/>
      <c r="R1498" s="2" t="n"/>
      <c r="S1498" s="2" t="n"/>
      <c r="T1498" s="2" t="n"/>
      <c r="U1498" s="2" t="n"/>
      <c r="V1498" s="2" t="n"/>
      <c r="W1498" s="2" t="n"/>
      <c r="X1498" s="2" t="n"/>
      <c r="Y1498" s="2" t="n"/>
      <c r="Z1498" s="2" t="n"/>
      <c r="AA1498" s="2" t="n"/>
      <c r="AB1498" s="2" t="n"/>
      <c r="AC1498" s="2" t="n"/>
      <c r="AD1498" s="2" t="n"/>
      <c r="AE1498" s="2" t="n"/>
      <c r="AF1498" s="2" t="n"/>
      <c r="AG1498" s="2" t="n"/>
      <c r="AH1498" s="2" t="n"/>
      <c r="AI1498" s="2" t="n"/>
      <c r="AJ1498" s="2" t="n"/>
      <c r="AK1498" s="2" t="n"/>
      <c r="AL1498" s="2" t="n"/>
      <c r="AM1498" s="2" t="n"/>
      <c r="AN1498" s="2" t="n"/>
      <c r="AO1498" s="2" t="n"/>
      <c r="AP1498" s="2" t="n"/>
      <c r="AQ1498" s="2" t="n"/>
      <c r="AR1498" s="2" t="n"/>
      <c r="AS1498" s="2" t="n"/>
      <c r="AT1498" s="2" t="n"/>
      <c r="AU1498" s="2" t="n"/>
      <c r="AV1498" s="2" t="n"/>
      <c r="AW1498" s="2" t="n"/>
      <c r="AX1498" s="2" t="n"/>
      <c r="AY1498" s="2" t="n"/>
      <c r="AZ1498" s="2" t="n"/>
      <c r="BA1498" s="2" t="n"/>
      <c r="BB1498" s="2" t="n"/>
      <c r="BC1498" s="2" t="n"/>
      <c r="BD1498" s="2" t="n"/>
      <c r="BE1498" s="2" t="n"/>
      <c r="BF1498" s="2" t="n"/>
      <c r="BG1498" s="2" t="n"/>
      <c r="BH1498" s="2" t="n"/>
      <c r="BI1498" s="2" t="n"/>
      <c r="BJ1498" s="2" t="n"/>
      <c r="BK1498" s="2" t="n"/>
      <c r="BL1498" s="2" t="n"/>
      <c r="BM1498" s="2" t="n"/>
      <c r="BN1498" s="2" t="n"/>
      <c r="BO1498" s="2" t="n"/>
      <c r="BP1498" s="143" t="n"/>
      <c r="BV1498" s="144" t="n"/>
      <c r="DU1498" s="144" t="n"/>
      <c r="DV1498" s="7" t="n"/>
      <c r="DW1498" s="2" t="n"/>
      <c r="DX1498" s="2" t="n"/>
      <c r="DY1498" s="2" t="n"/>
      <c r="DZ1498" s="2" t="n"/>
      <c r="EA1498" s="2" t="n"/>
      <c r="EB1498" s="2" t="n"/>
      <c r="EC1498" s="2" t="n"/>
    </row>
    <row r="1499" ht="6.75" customHeight="1" s="118">
      <c r="A1499" s="2" t="n"/>
      <c r="B1499" s="2" t="n"/>
      <c r="C1499" s="2" t="n"/>
      <c r="D1499" s="2" t="n"/>
      <c r="E1499" s="2" t="n"/>
      <c r="F1499" s="2" t="n"/>
      <c r="G1499" s="2" t="n"/>
      <c r="H1499" s="2" t="n"/>
      <c r="I1499" s="2" t="n"/>
      <c r="J1499" s="2" t="n"/>
      <c r="K1499" s="2" t="n"/>
      <c r="L1499" s="2" t="n"/>
      <c r="M1499" s="2" t="n"/>
      <c r="N1499" s="2" t="n"/>
      <c r="O1499" s="2" t="n"/>
      <c r="P1499" s="2" t="n"/>
      <c r="Q1499" s="2" t="n"/>
      <c r="R1499" s="113" t="inlineStr">
        <is>
          <t>（連絡先欄は現住所以外に連絡を希望する場合のみ記入すること）</t>
        </is>
      </c>
      <c r="BJ1499" s="2" t="n"/>
      <c r="BK1499" s="2" t="n"/>
      <c r="BL1499" s="2" t="n"/>
      <c r="BM1499" s="2" t="n"/>
      <c r="BN1499" s="2" t="n"/>
      <c r="BO1499" s="2" t="n"/>
      <c r="BP1499" s="143" t="n"/>
      <c r="BV1499" s="144" t="n"/>
      <c r="DU1499" s="144" t="n"/>
      <c r="DV1499" s="7" t="n"/>
      <c r="DW1499" s="2" t="n"/>
      <c r="DX1499" s="2" t="n"/>
      <c r="DY1499" s="2" t="n"/>
      <c r="DZ1499" s="2" t="n"/>
      <c r="EA1499" s="2" t="n"/>
      <c r="EB1499" s="2" t="n"/>
      <c r="EC1499" s="2" t="n"/>
    </row>
    <row r="1500" ht="6.75" customHeight="1" s="118">
      <c r="A1500" s="2" t="n"/>
      <c r="B1500" s="2" t="n"/>
      <c r="C1500" s="2" t="n"/>
      <c r="D1500" s="2" t="n"/>
      <c r="E1500" s="2" t="n"/>
      <c r="F1500" s="2" t="n"/>
      <c r="G1500" s="2" t="n"/>
      <c r="H1500" s="2" t="n"/>
      <c r="I1500" s="2" t="n"/>
      <c r="J1500" s="2" t="n"/>
      <c r="K1500" s="2" t="n"/>
      <c r="L1500" s="2" t="n"/>
      <c r="M1500" s="2" t="n"/>
      <c r="N1500" s="2" t="n"/>
      <c r="O1500" s="2" t="n"/>
      <c r="P1500" s="2" t="n"/>
      <c r="Q1500" s="2" t="n"/>
      <c r="BJ1500" s="2" t="n"/>
      <c r="BK1500" s="2" t="n"/>
      <c r="BL1500" s="2" t="n"/>
      <c r="BM1500" s="2" t="n"/>
      <c r="BN1500" s="2" t="n"/>
      <c r="BO1500" s="2" t="n"/>
      <c r="BP1500" s="143" t="n"/>
      <c r="BV1500" s="144" t="n"/>
      <c r="DU1500" s="144" t="n"/>
      <c r="DV1500" s="7" t="n"/>
      <c r="DW1500" s="2" t="n"/>
      <c r="DX1500" s="2" t="n"/>
      <c r="DY1500" s="2" t="n"/>
      <c r="DZ1500" s="2" t="n"/>
      <c r="EA1500" s="2" t="n"/>
      <c r="EB1500" s="2" t="n"/>
      <c r="EC1500" s="2" t="n"/>
    </row>
    <row r="1501" ht="6.75" customHeight="1" s="118">
      <c r="A1501" s="2" t="n"/>
      <c r="B1501" s="2" t="n"/>
      <c r="C1501" s="2" t="n"/>
      <c r="D1501" s="2" t="n"/>
      <c r="E1501" s="2" t="n"/>
      <c r="F1501" s="2" t="n"/>
      <c r="G1501" s="2" t="n"/>
      <c r="H1501" s="2" t="n"/>
      <c r="I1501" s="2" t="n"/>
      <c r="J1501" s="2" t="n"/>
      <c r="K1501" s="2" t="n"/>
      <c r="L1501" s="2" t="n"/>
      <c r="M1501" s="2" t="n"/>
      <c r="N1501" s="2" t="n"/>
      <c r="O1501" s="2" t="n"/>
      <c r="P1501" s="2" t="n"/>
      <c r="Q1501" s="2" t="n"/>
      <c r="BJ1501" s="2" t="n"/>
      <c r="BK1501" s="2" t="n"/>
      <c r="BL1501" s="2" t="n"/>
      <c r="BM1501" s="2" t="n"/>
      <c r="BN1501" s="2" t="n"/>
      <c r="BO1501" s="2" t="n"/>
      <c r="BP1501" s="143" t="n"/>
      <c r="BV1501" s="144" t="n"/>
      <c r="DU1501" s="144" t="n"/>
      <c r="DV1501" s="7" t="n"/>
      <c r="DW1501" s="2" t="n"/>
      <c r="DX1501" s="2" t="n"/>
      <c r="DY1501" s="2" t="n"/>
      <c r="DZ1501" s="2" t="n"/>
      <c r="EA1501" s="2" t="n"/>
      <c r="EB1501" s="2" t="n"/>
      <c r="EC1501" s="2" t="n"/>
    </row>
    <row r="1502" ht="6.75" customHeight="1" s="118">
      <c r="A1502" s="2" t="n"/>
      <c r="B1502" s="2" t="n"/>
      <c r="C1502" s="2" t="n"/>
      <c r="D1502" s="2" t="n"/>
      <c r="E1502" s="2" t="n"/>
      <c r="F1502" s="2" t="n"/>
      <c r="G1502" s="2" t="n"/>
      <c r="H1502" s="2" t="n"/>
      <c r="I1502" s="2" t="n"/>
      <c r="J1502" s="2" t="n"/>
      <c r="K1502" s="2" t="n"/>
      <c r="L1502" s="2" t="n"/>
      <c r="M1502" s="2" t="n"/>
      <c r="N1502" s="2" t="n"/>
      <c r="O1502" s="2" t="n"/>
      <c r="P1502" s="2" t="n"/>
      <c r="Q1502" s="2" t="n"/>
      <c r="R1502" s="2" t="n"/>
      <c r="S1502" s="2" t="n"/>
      <c r="T1502" s="2" t="n"/>
      <c r="U1502" s="2" t="n"/>
      <c r="V1502" s="2" t="n"/>
      <c r="W1502" s="2" t="n"/>
      <c r="X1502" s="2" t="n"/>
      <c r="Y1502" s="2" t="n"/>
      <c r="Z1502" s="2" t="n"/>
      <c r="AA1502" s="2" t="n"/>
      <c r="AB1502" s="2" t="n"/>
      <c r="AC1502" s="2" t="n"/>
      <c r="AD1502" s="2" t="n"/>
      <c r="AE1502" s="2" t="n"/>
      <c r="AF1502" s="2" t="n"/>
      <c r="AG1502" s="2" t="n"/>
      <c r="AH1502" s="2" t="n"/>
      <c r="AI1502" s="2" t="n"/>
      <c r="AJ1502" s="2" t="n"/>
      <c r="AK1502" s="2" t="n"/>
      <c r="AL1502" s="2" t="n"/>
      <c r="AM1502" s="2" t="n"/>
      <c r="AN1502" s="2" t="n"/>
      <c r="AO1502" s="2" t="n"/>
      <c r="AP1502" s="2" t="n"/>
      <c r="AQ1502" s="2" t="n"/>
      <c r="AR1502" s="2" t="n"/>
      <c r="AS1502" s="2" t="n"/>
      <c r="AT1502" s="2" t="n"/>
      <c r="AU1502" s="2" t="n"/>
      <c r="AV1502" s="2" t="n"/>
      <c r="AW1502" s="2" t="n"/>
      <c r="AX1502" s="2" t="n"/>
      <c r="AY1502" s="2" t="n"/>
      <c r="AZ1502" s="2" t="n"/>
      <c r="BA1502" s="2" t="n"/>
      <c r="BB1502" s="2" t="n"/>
      <c r="BC1502" s="2" t="n"/>
      <c r="BD1502" s="2" t="n"/>
      <c r="BE1502" s="2" t="n"/>
      <c r="BF1502" s="2" t="n"/>
      <c r="BG1502" s="2" t="n"/>
      <c r="BH1502" s="2" t="n"/>
      <c r="BI1502" s="2" t="n"/>
      <c r="BJ1502" s="2" t="n"/>
      <c r="BK1502" s="2" t="n"/>
      <c r="BL1502" s="2" t="n"/>
      <c r="BM1502" s="2" t="n"/>
      <c r="BN1502" s="2" t="n"/>
      <c r="BO1502" s="2" t="n"/>
      <c r="BP1502" s="143" t="n"/>
      <c r="BV1502" s="144" t="n"/>
      <c r="DU1502" s="144" t="n"/>
      <c r="DV1502" s="7" t="n"/>
      <c r="DW1502" s="2" t="n"/>
      <c r="DX1502" s="2" t="n"/>
      <c r="DY1502" s="2" t="n"/>
      <c r="DZ1502" s="2" t="n"/>
      <c r="EA1502" s="2" t="n"/>
      <c r="EB1502" s="2" t="n"/>
      <c r="EC1502" s="2" t="n"/>
    </row>
    <row r="1503" ht="6.75" customHeight="1" s="118">
      <c r="A1503" s="2" t="n"/>
      <c r="B1503" s="2" t="n"/>
      <c r="C1503" s="2" t="n"/>
      <c r="D1503" s="2" t="n"/>
      <c r="E1503" s="2" t="n"/>
      <c r="F1503" s="2" t="n"/>
      <c r="G1503" s="2" t="n"/>
      <c r="H1503" s="2" t="n"/>
      <c r="I1503" s="2" t="n"/>
      <c r="J1503" s="2" t="n"/>
      <c r="K1503" s="2" t="n"/>
      <c r="L1503" s="2" t="n"/>
      <c r="M1503" s="2" t="n"/>
      <c r="N1503" s="2" t="n"/>
      <c r="O1503" s="2" t="n"/>
      <c r="P1503" s="2" t="n"/>
      <c r="Q1503" s="2" t="n"/>
      <c r="R1503" s="2" t="n"/>
      <c r="S1503" s="2" t="n"/>
      <c r="T1503" s="2" t="n"/>
      <c r="U1503" s="2" t="n"/>
      <c r="V1503" s="2" t="n"/>
      <c r="W1503" s="2" t="n"/>
      <c r="X1503" s="2" t="n"/>
      <c r="Y1503" s="2" t="n"/>
      <c r="Z1503" s="2" t="n"/>
      <c r="AA1503" s="2" t="n"/>
      <c r="AB1503" s="2" t="n"/>
      <c r="AC1503" s="2" t="n"/>
      <c r="AD1503" s="2" t="n"/>
      <c r="AE1503" s="2" t="n"/>
      <c r="AF1503" s="2" t="n"/>
      <c r="AG1503" s="2" t="n"/>
      <c r="AH1503" s="2" t="n"/>
      <c r="AI1503" s="2" t="n"/>
      <c r="AJ1503" s="2" t="n"/>
      <c r="AK1503" s="2" t="n"/>
      <c r="AL1503" s="2" t="n"/>
      <c r="AM1503" s="2" t="n"/>
      <c r="AN1503" s="2" t="n"/>
      <c r="AO1503" s="2" t="n"/>
      <c r="AP1503" s="2" t="n"/>
      <c r="AQ1503" s="2" t="n"/>
      <c r="AR1503" s="2" t="n"/>
      <c r="AS1503" s="2" t="n"/>
      <c r="AT1503" s="2" t="n"/>
      <c r="AU1503" s="2" t="n"/>
      <c r="AV1503" s="2" t="n"/>
      <c r="AW1503" s="2" t="n"/>
      <c r="AX1503" s="2" t="n"/>
      <c r="AY1503" s="2" t="n"/>
      <c r="AZ1503" s="2" t="n"/>
      <c r="BA1503" s="2" t="n"/>
      <c r="BB1503" s="2" t="n"/>
      <c r="BC1503" s="2" t="n"/>
      <c r="BD1503" s="2" t="n"/>
      <c r="BE1503" s="2" t="n"/>
      <c r="BF1503" s="2" t="n"/>
      <c r="BG1503" s="2" t="n"/>
      <c r="BH1503" s="2" t="n"/>
      <c r="BI1503" s="2" t="n"/>
      <c r="BJ1503" s="2" t="n"/>
      <c r="BK1503" s="2" t="n"/>
      <c r="BL1503" s="2" t="n"/>
      <c r="BM1503" s="2" t="n"/>
      <c r="BN1503" s="2" t="n"/>
      <c r="BO1503" s="2" t="n"/>
      <c r="BP1503" s="174" t="n"/>
      <c r="BQ1503" s="140" t="n"/>
      <c r="BR1503" s="175" t="n"/>
      <c r="BS1503" s="140" t="n"/>
      <c r="BT1503" s="140" t="n"/>
      <c r="BU1503" s="28" t="n"/>
      <c r="BV1503" s="29" t="n"/>
      <c r="BW1503" s="176">
        <f>計算!$Z$19</f>
        <v/>
      </c>
      <c r="BX1503" s="140" t="n"/>
      <c r="BY1503" s="140" t="n"/>
      <c r="BZ1503" s="140" t="n"/>
      <c r="CA1503" s="140" t="n"/>
      <c r="CB1503" s="140" t="n"/>
      <c r="CC1503" s="140" t="n"/>
      <c r="CD1503" s="140" t="n"/>
      <c r="CE1503" s="140" t="n"/>
      <c r="CF1503" s="140" t="n"/>
      <c r="CG1503" s="140" t="n"/>
      <c r="CH1503" s="140" t="n"/>
      <c r="CI1503" s="140" t="n"/>
      <c r="CJ1503" s="140" t="n"/>
      <c r="CK1503" s="140" t="n"/>
      <c r="CL1503" s="140" t="n"/>
      <c r="CM1503" s="140" t="n"/>
      <c r="CN1503" s="140" t="n"/>
      <c r="CO1503" s="140" t="n"/>
      <c r="CP1503" s="140" t="n"/>
      <c r="CQ1503" s="140" t="n"/>
      <c r="CR1503" s="140" t="n"/>
      <c r="CS1503" s="140" t="n"/>
      <c r="CT1503" s="140" t="n"/>
      <c r="CU1503" s="140" t="n"/>
      <c r="CV1503" s="140" t="n"/>
      <c r="CW1503" s="140" t="n"/>
      <c r="CX1503" s="140" t="n"/>
      <c r="CY1503" s="140" t="n"/>
      <c r="CZ1503" s="140" t="n"/>
      <c r="DA1503" s="140" t="n"/>
      <c r="DB1503" s="140" t="n"/>
      <c r="DC1503" s="140" t="n"/>
      <c r="DD1503" s="140" t="n"/>
      <c r="DE1503" s="140" t="n"/>
      <c r="DF1503" s="140" t="n"/>
      <c r="DG1503" s="140" t="n"/>
      <c r="DH1503" s="140" t="n"/>
      <c r="DI1503" s="140" t="n"/>
      <c r="DJ1503" s="140" t="n"/>
      <c r="DK1503" s="140" t="n"/>
      <c r="DL1503" s="140" t="n"/>
      <c r="DM1503" s="140" t="n"/>
      <c r="DN1503" s="140" t="n"/>
      <c r="DO1503" s="140" t="n"/>
      <c r="DP1503" s="140" t="n"/>
      <c r="DQ1503" s="140" t="n"/>
      <c r="DR1503" s="140" t="n"/>
      <c r="DS1503" s="140" t="n"/>
      <c r="DT1503" s="140" t="n"/>
      <c r="DU1503" s="141" t="n"/>
      <c r="DV1503" s="7" t="n"/>
      <c r="DW1503" s="2" t="n"/>
      <c r="DX1503" s="2" t="n"/>
      <c r="DY1503" s="2" t="n"/>
      <c r="DZ1503" s="2" t="n"/>
      <c r="EA1503" s="2" t="n"/>
      <c r="EB1503" s="2" t="n"/>
      <c r="EC1503" s="2" t="n"/>
    </row>
    <row r="1504" ht="6.75" customHeight="1" s="118">
      <c r="A1504" s="2" t="n"/>
      <c r="B1504" s="2" t="n"/>
      <c r="C1504" s="2" t="n"/>
      <c r="D1504" s="2" t="n"/>
      <c r="E1504" s="2" t="n"/>
      <c r="F1504" s="2" t="n"/>
      <c r="G1504" s="2" t="n"/>
      <c r="H1504" s="2" t="n"/>
      <c r="I1504" s="2" t="n"/>
      <c r="J1504" s="2" t="n"/>
      <c r="K1504" s="2" t="n"/>
      <c r="L1504" s="2" t="n"/>
      <c r="M1504" s="2" t="n"/>
      <c r="N1504" s="2" t="n"/>
      <c r="O1504" s="2" t="n"/>
      <c r="P1504" s="2" t="n"/>
      <c r="Q1504" s="2" t="n"/>
      <c r="R1504" s="2" t="n"/>
      <c r="S1504" s="2" t="n"/>
      <c r="T1504" s="2" t="n"/>
      <c r="U1504" s="2" t="n"/>
      <c r="V1504" s="2" t="n"/>
      <c r="W1504" s="2" t="n"/>
      <c r="X1504" s="2" t="n"/>
      <c r="Y1504" s="2" t="n"/>
      <c r="Z1504" s="2" t="n"/>
      <c r="AA1504" s="2" t="n"/>
      <c r="AB1504" s="2" t="n"/>
      <c r="AC1504" s="2" t="n"/>
      <c r="AD1504" s="2" t="n"/>
      <c r="AE1504" s="2" t="n"/>
      <c r="AF1504" s="2" t="n"/>
      <c r="AG1504" s="2" t="n"/>
      <c r="AH1504" s="2" t="n"/>
      <c r="AI1504" s="2" t="n"/>
      <c r="AJ1504" s="2" t="n"/>
      <c r="AK1504" s="2" t="n"/>
      <c r="AL1504" s="2" t="n"/>
      <c r="AM1504" s="2" t="n"/>
      <c r="AN1504" s="2" t="n"/>
      <c r="AO1504" s="2" t="n"/>
      <c r="AP1504" s="2" t="n"/>
      <c r="AQ1504" s="2" t="n"/>
      <c r="AR1504" s="2" t="n"/>
      <c r="AS1504" s="2" t="n"/>
      <c r="AT1504" s="2" t="n"/>
      <c r="AU1504" s="2" t="n"/>
      <c r="AV1504" s="2" t="n"/>
      <c r="AW1504" s="2" t="n"/>
      <c r="AX1504" s="2" t="n"/>
      <c r="AY1504" s="2" t="n"/>
      <c r="AZ1504" s="2" t="n"/>
      <c r="BA1504" s="2" t="n"/>
      <c r="BB1504" s="2" t="n"/>
      <c r="BC1504" s="2" t="n"/>
      <c r="BD1504" s="2" t="n"/>
      <c r="BE1504" s="2" t="n"/>
      <c r="BF1504" s="2" t="n"/>
      <c r="BG1504" s="2" t="n"/>
      <c r="BH1504" s="2" t="n"/>
      <c r="BI1504" s="2" t="n"/>
      <c r="BJ1504" s="2" t="n"/>
      <c r="BK1504" s="2" t="n"/>
      <c r="BL1504" s="2" t="n"/>
      <c r="BM1504" s="2" t="n"/>
      <c r="BN1504" s="2" t="n"/>
      <c r="BO1504" s="2" t="n"/>
      <c r="BP1504" s="143" t="n"/>
      <c r="BU1504" s="31" t="n"/>
      <c r="BV1504" s="32" t="n"/>
      <c r="DU1504" s="144" t="n"/>
      <c r="DV1504" s="7" t="n"/>
      <c r="DW1504" s="2" t="n"/>
      <c r="DX1504" s="2" t="n"/>
      <c r="DY1504" s="2" t="n"/>
      <c r="DZ1504" s="2" t="n"/>
      <c r="EA1504" s="2" t="n"/>
      <c r="EB1504" s="2" t="n"/>
      <c r="EC1504" s="2" t="n"/>
    </row>
    <row r="1505" ht="6.75" customHeight="1" s="118">
      <c r="A1505" s="2" t="n"/>
      <c r="B1505" s="2" t="n"/>
      <c r="C1505" s="2" t="n"/>
      <c r="D1505" s="2" t="n"/>
      <c r="E1505" s="2" t="n"/>
      <c r="F1505" s="2" t="n"/>
      <c r="G1505" s="2" t="n"/>
      <c r="H1505" s="2" t="n"/>
      <c r="I1505" s="2" t="n"/>
      <c r="J1505" s="2" t="n"/>
      <c r="K1505" s="2" t="n"/>
      <c r="L1505" s="2" t="n"/>
      <c r="M1505" s="2" t="n"/>
      <c r="N1505" s="2" t="n"/>
      <c r="O1505" s="2" t="n"/>
      <c r="P1505" s="2" t="n"/>
      <c r="Q1505" s="2" t="n"/>
      <c r="R1505" s="2" t="n"/>
      <c r="S1505" s="2" t="n"/>
      <c r="T1505" s="2" t="n"/>
      <c r="U1505" s="2" t="n"/>
      <c r="V1505" s="2" t="n"/>
      <c r="W1505" s="2" t="n"/>
      <c r="X1505" s="2" t="n"/>
      <c r="Y1505" s="2" t="n"/>
      <c r="Z1505" s="2" t="n"/>
      <c r="AA1505" s="2" t="n"/>
      <c r="AB1505" s="2" t="n"/>
      <c r="AC1505" s="2" t="n"/>
      <c r="AD1505" s="2" t="n"/>
      <c r="AE1505" s="2" t="n"/>
      <c r="AF1505" s="2" t="n"/>
      <c r="AG1505" s="2" t="n"/>
      <c r="AH1505" s="2" t="n"/>
      <c r="AI1505" s="2" t="n"/>
      <c r="AJ1505" s="2" t="n"/>
      <c r="AK1505" s="2" t="n"/>
      <c r="AL1505" s="2" t="n"/>
      <c r="AM1505" s="2" t="n"/>
      <c r="AN1505" s="2" t="n"/>
      <c r="AO1505" s="2" t="n"/>
      <c r="AP1505" s="2" t="n"/>
      <c r="AQ1505" s="2" t="n"/>
      <c r="AR1505" s="2" t="n"/>
      <c r="AS1505" s="2" t="n"/>
      <c r="AT1505" s="2" t="n"/>
      <c r="AU1505" s="2" t="n"/>
      <c r="AV1505" s="2" t="n"/>
      <c r="AW1505" s="2" t="n"/>
      <c r="AX1505" s="2" t="n"/>
      <c r="AY1505" s="2" t="n"/>
      <c r="AZ1505" s="2" t="n"/>
      <c r="BA1505" s="2" t="n"/>
      <c r="BB1505" s="2" t="n"/>
      <c r="BC1505" s="2" t="n"/>
      <c r="BD1505" s="2" t="n"/>
      <c r="BE1505" s="2" t="n"/>
      <c r="BF1505" s="2" t="n"/>
      <c r="BG1505" s="2" t="n"/>
      <c r="BH1505" s="2" t="n"/>
      <c r="BI1505" s="2" t="n"/>
      <c r="BJ1505" s="2" t="n"/>
      <c r="BK1505" s="2" t="n"/>
      <c r="BL1505" s="2" t="n"/>
      <c r="BM1505" s="2" t="n"/>
      <c r="BN1505" s="2" t="n"/>
      <c r="BO1505" s="2" t="n"/>
      <c r="BP1505" s="143" t="n"/>
      <c r="BU1505" s="72" t="n"/>
      <c r="BV1505" s="144" t="n"/>
      <c r="DU1505" s="144" t="n"/>
      <c r="DV1505" s="7" t="n"/>
      <c r="DW1505" s="2" t="n"/>
      <c r="DX1505" s="2" t="n"/>
      <c r="DY1505" s="2" t="n"/>
      <c r="DZ1505" s="2" t="n"/>
      <c r="EA1505" s="2" t="n"/>
      <c r="EB1505" s="2" t="n"/>
      <c r="EC1505" s="2" t="n"/>
    </row>
    <row r="1506" ht="6.75" customHeight="1" s="118">
      <c r="A1506" s="2" t="n"/>
      <c r="B1506" s="2" t="n"/>
      <c r="C1506" s="2" t="n"/>
      <c r="D1506" s="2" t="n"/>
      <c r="E1506" s="2" t="n"/>
      <c r="F1506" s="2" t="n"/>
      <c r="G1506" s="2" t="n"/>
      <c r="H1506" s="2" t="n"/>
      <c r="I1506" s="2" t="n"/>
      <c r="J1506" s="2" t="n"/>
      <c r="K1506" s="2" t="n"/>
      <c r="L1506" s="2" t="n"/>
      <c r="M1506" s="2" t="n"/>
      <c r="N1506" s="2" t="n"/>
      <c r="O1506" s="2" t="n"/>
      <c r="P1506" s="2" t="n"/>
      <c r="Q1506" s="2" t="n"/>
      <c r="R1506" s="2" t="n"/>
      <c r="S1506" s="2" t="n"/>
      <c r="T1506" s="2" t="n"/>
      <c r="U1506" s="2" t="n"/>
      <c r="V1506" s="2" t="n"/>
      <c r="W1506" s="2" t="n"/>
      <c r="X1506" s="2" t="n"/>
      <c r="Y1506" s="2" t="n"/>
      <c r="Z1506" s="2" t="n"/>
      <c r="AA1506" s="2" t="n"/>
      <c r="AB1506" s="2" t="n"/>
      <c r="AC1506" s="2" t="n"/>
      <c r="AD1506" s="2" t="n"/>
      <c r="AE1506" s="2" t="n"/>
      <c r="AF1506" s="2" t="n"/>
      <c r="AG1506" s="2" t="n"/>
      <c r="AH1506" s="2" t="n"/>
      <c r="AI1506" s="2" t="n"/>
      <c r="AJ1506" s="2" t="n"/>
      <c r="AK1506" s="2" t="n"/>
      <c r="AL1506" s="2" t="n"/>
      <c r="AM1506" s="2" t="n"/>
      <c r="AN1506" s="2" t="n"/>
      <c r="AO1506" s="2" t="n"/>
      <c r="AP1506" s="2" t="n"/>
      <c r="AQ1506" s="2" t="n"/>
      <c r="AR1506" s="2" t="n"/>
      <c r="AS1506" s="2" t="n"/>
      <c r="AT1506" s="2" t="n"/>
      <c r="AU1506" s="2" t="n"/>
      <c r="AV1506" s="2" t="n"/>
      <c r="AW1506" s="2" t="n"/>
      <c r="AX1506" s="2" t="n"/>
      <c r="AY1506" s="2" t="n"/>
      <c r="AZ1506" s="2" t="n"/>
      <c r="BA1506" s="2" t="n"/>
      <c r="BB1506" s="2" t="n"/>
      <c r="BC1506" s="2" t="n"/>
      <c r="BD1506" s="2" t="n"/>
      <c r="BE1506" s="2" t="n"/>
      <c r="BF1506" s="2" t="n"/>
      <c r="BG1506" s="2" t="n"/>
      <c r="BH1506" s="2" t="n"/>
      <c r="BI1506" s="2" t="n"/>
      <c r="BJ1506" s="2" t="n"/>
      <c r="BK1506" s="2" t="n"/>
      <c r="BL1506" s="2" t="n"/>
      <c r="BM1506" s="2" t="n"/>
      <c r="BN1506" s="2" t="n"/>
      <c r="BO1506" s="2" t="n"/>
      <c r="BP1506" s="143" t="n"/>
      <c r="BV1506" s="144" t="n"/>
      <c r="DU1506" s="144" t="n"/>
      <c r="DV1506" s="7" t="n"/>
      <c r="DW1506" s="2" t="n"/>
      <c r="DX1506" s="2" t="n"/>
      <c r="DY1506" s="2" t="n"/>
      <c r="DZ1506" s="2" t="n"/>
      <c r="EA1506" s="2" t="n"/>
      <c r="EB1506" s="2" t="n"/>
      <c r="EC1506" s="2" t="n"/>
    </row>
    <row r="1507" ht="6.75" customHeight="1" s="118">
      <c r="A1507" s="2" t="n"/>
      <c r="B1507" s="2" t="n"/>
      <c r="C1507" s="2" t="n"/>
      <c r="D1507" s="2" t="n"/>
      <c r="E1507" s="2" t="n"/>
      <c r="F1507" s="2" t="n"/>
      <c r="G1507" s="2" t="n"/>
      <c r="H1507" s="2" t="n"/>
      <c r="I1507" s="2" t="n"/>
      <c r="J1507" s="2" t="n"/>
      <c r="K1507" s="2" t="n"/>
      <c r="L1507" s="2" t="n"/>
      <c r="M1507" s="2" t="n"/>
      <c r="N1507" s="2" t="n"/>
      <c r="O1507" s="2" t="n"/>
      <c r="P1507" s="2" t="n"/>
      <c r="Q1507" s="2" t="n"/>
      <c r="R1507" s="2" t="n"/>
      <c r="S1507" s="2" t="n"/>
      <c r="T1507" s="2" t="n"/>
      <c r="U1507" s="2" t="n"/>
      <c r="V1507" s="2" t="n"/>
      <c r="W1507" s="2" t="n"/>
      <c r="X1507" s="2" t="n"/>
      <c r="Y1507" s="2" t="n"/>
      <c r="Z1507" s="2" t="n"/>
      <c r="AA1507" s="2" t="n"/>
      <c r="AB1507" s="2" t="n"/>
      <c r="AC1507" s="2" t="n"/>
      <c r="AD1507" s="2" t="n"/>
      <c r="AE1507" s="2" t="n"/>
      <c r="AF1507" s="2" t="n"/>
      <c r="AG1507" s="2" t="n"/>
      <c r="AH1507" s="2" t="n"/>
      <c r="AI1507" s="2" t="n"/>
      <c r="AJ1507" s="2" t="n"/>
      <c r="AK1507" s="2" t="n"/>
      <c r="AL1507" s="2" t="n"/>
      <c r="AM1507" s="2" t="n"/>
      <c r="AN1507" s="2" t="n"/>
      <c r="AO1507" s="2" t="n"/>
      <c r="AP1507" s="2" t="n"/>
      <c r="AQ1507" s="2" t="n"/>
      <c r="AR1507" s="2" t="n"/>
      <c r="AS1507" s="2" t="n"/>
      <c r="AT1507" s="2" t="n"/>
      <c r="AU1507" s="2" t="n"/>
      <c r="AV1507" s="2" t="n"/>
      <c r="AW1507" s="2" t="n"/>
      <c r="AX1507" s="2" t="n"/>
      <c r="AY1507" s="2" t="n"/>
      <c r="AZ1507" s="2" t="n"/>
      <c r="BA1507" s="2" t="n"/>
      <c r="BB1507" s="2" t="n"/>
      <c r="BC1507" s="2" t="n"/>
      <c r="BD1507" s="2" t="n"/>
      <c r="BE1507" s="2" t="n"/>
      <c r="BF1507" s="2" t="n"/>
      <c r="BG1507" s="2" t="n"/>
      <c r="BH1507" s="2" t="n"/>
      <c r="BI1507" s="2" t="n"/>
      <c r="BJ1507" s="2" t="n"/>
      <c r="BK1507" s="2" t="n"/>
      <c r="BL1507" s="2" t="n"/>
      <c r="BM1507" s="2" t="n"/>
      <c r="BN1507" s="2" t="n"/>
      <c r="BO1507" s="2" t="n"/>
      <c r="BP1507" s="143" t="n"/>
      <c r="BV1507" s="144" t="n"/>
      <c r="DU1507" s="144" t="n"/>
      <c r="DV1507" s="7" t="n"/>
      <c r="DW1507" s="2" t="n"/>
      <c r="DX1507" s="2" t="n"/>
      <c r="DY1507" s="2" t="n"/>
      <c r="DZ1507" s="2" t="n"/>
      <c r="EA1507" s="2" t="n"/>
      <c r="EB1507" s="2" t="n"/>
      <c r="EC1507" s="2" t="n"/>
    </row>
    <row r="1508" ht="8.25" customHeight="1" s="118">
      <c r="A1508" s="2" t="n"/>
      <c r="B1508" s="2" t="n"/>
      <c r="C1508" s="2" t="n"/>
      <c r="D1508" s="2" t="n"/>
      <c r="E1508" s="2" t="n"/>
      <c r="F1508" s="2" t="n"/>
      <c r="G1508" s="2" t="n"/>
      <c r="H1508" s="2" t="n"/>
      <c r="I1508" s="2" t="n"/>
      <c r="J1508" s="2" t="n"/>
      <c r="K1508" s="2" t="n"/>
      <c r="L1508" s="2" t="n"/>
      <c r="M1508" s="2" t="n"/>
      <c r="N1508" s="2" t="n"/>
      <c r="O1508" s="2" t="n"/>
      <c r="P1508" s="2" t="n"/>
      <c r="Q1508" s="2" t="n"/>
      <c r="R1508" s="2" t="n"/>
      <c r="S1508" s="2" t="n"/>
      <c r="T1508" s="2" t="n"/>
      <c r="U1508" s="2" t="n"/>
      <c r="V1508" s="2" t="n"/>
      <c r="W1508" s="2" t="n"/>
      <c r="X1508" s="2" t="n"/>
      <c r="Y1508" s="2" t="n"/>
      <c r="Z1508" s="2" t="n"/>
      <c r="AA1508" s="2" t="n"/>
      <c r="AB1508" s="2" t="n"/>
      <c r="AC1508" s="2" t="n"/>
      <c r="AD1508" s="2" t="n"/>
      <c r="AE1508" s="2" t="n"/>
      <c r="AF1508" s="2" t="n"/>
      <c r="AG1508" s="2" t="n"/>
      <c r="AH1508" s="2" t="n"/>
      <c r="AI1508" s="2" t="n"/>
      <c r="AJ1508" s="2" t="n"/>
      <c r="AK1508" s="2" t="n"/>
      <c r="AL1508" s="2" t="n"/>
      <c r="AM1508" s="2" t="n"/>
      <c r="AN1508" s="2" t="n"/>
      <c r="AO1508" s="2" t="n"/>
      <c r="AP1508" s="2" t="n"/>
      <c r="AQ1508" s="2" t="n"/>
      <c r="AR1508" s="2" t="n"/>
      <c r="AS1508" s="2" t="n"/>
      <c r="AT1508" s="2" t="n"/>
      <c r="AU1508" s="2" t="n"/>
      <c r="AV1508" s="2" t="n"/>
      <c r="AW1508" s="2" t="n"/>
      <c r="AX1508" s="2" t="n"/>
      <c r="AY1508" s="2" t="n"/>
      <c r="AZ1508" s="2" t="n"/>
      <c r="BA1508" s="2" t="n"/>
      <c r="BB1508" s="2" t="n"/>
      <c r="BC1508" s="2" t="n"/>
      <c r="BD1508" s="2" t="n"/>
      <c r="BE1508" s="2" t="n"/>
      <c r="BF1508" s="2" t="n"/>
      <c r="BG1508" s="2" t="n"/>
      <c r="BH1508" s="2" t="n"/>
      <c r="BI1508" s="2" t="n"/>
      <c r="BJ1508" s="2" t="n"/>
      <c r="BK1508" s="2" t="n"/>
      <c r="BL1508" s="2" t="n"/>
      <c r="BM1508" s="2" t="n"/>
      <c r="BN1508" s="2" t="n"/>
      <c r="BO1508" s="2" t="n"/>
      <c r="BP1508" s="143" t="n"/>
      <c r="BV1508" s="144" t="n"/>
      <c r="DU1508" s="144" t="n"/>
      <c r="DV1508" s="7" t="n"/>
      <c r="DW1508" s="2" t="n"/>
      <c r="DX1508" s="2" t="n"/>
      <c r="DY1508" s="2" t="n"/>
      <c r="DZ1508" s="2" t="n"/>
      <c r="EA1508" s="2" t="n"/>
      <c r="EB1508" s="2" t="n"/>
      <c r="EC1508" s="2" t="n"/>
    </row>
    <row r="1509" ht="6.75" customHeight="1" s="118">
      <c r="A1509" s="2" t="n"/>
      <c r="B1509" s="2" t="n"/>
      <c r="C1509" s="2" t="n"/>
      <c r="D1509" s="2" t="n"/>
      <c r="E1509" s="177" t="inlineStr">
        <is>
          <t>在籍校</t>
        </is>
      </c>
      <c r="F1509" s="140" t="n"/>
      <c r="G1509" s="140" t="n"/>
      <c r="H1509" s="140" t="n"/>
      <c r="I1509" s="140" t="n"/>
      <c r="J1509" s="140" t="n"/>
      <c r="K1509" s="141" t="n"/>
      <c r="L1509" s="34" t="n"/>
      <c r="M1509" s="18" t="n"/>
      <c r="N1509" s="18" t="n"/>
      <c r="O1509" s="18" t="n"/>
      <c r="P1509" s="18" t="n"/>
      <c r="Q1509" s="18" t="n"/>
      <c r="R1509" s="18" t="n"/>
      <c r="S1509" s="18" t="n"/>
      <c r="T1509" s="18" t="n"/>
      <c r="U1509" s="18" t="n"/>
      <c r="V1509" s="18" t="n"/>
      <c r="W1509" s="18" t="n"/>
      <c r="X1509" s="35" t="n"/>
      <c r="Y1509" s="4" t="n"/>
      <c r="Z1509" s="5" t="n"/>
      <c r="AA1509" s="5" t="n"/>
      <c r="AB1509" s="5" t="n"/>
      <c r="AC1509" s="5" t="n"/>
      <c r="AD1509" s="5" t="n"/>
      <c r="AE1509" s="5" t="n"/>
      <c r="AF1509" s="5" t="n"/>
      <c r="AG1509" s="5" t="n"/>
      <c r="AH1509" s="5" t="n"/>
      <c r="AI1509" s="5" t="n"/>
      <c r="AJ1509" s="5" t="n"/>
      <c r="AK1509" s="5" t="n"/>
      <c r="AL1509" s="5" t="n"/>
      <c r="AM1509" s="5" t="n"/>
      <c r="AN1509" s="5" t="n"/>
      <c r="AO1509" s="5" t="n"/>
      <c r="AP1509" s="5" t="n"/>
      <c r="AQ1509" s="5" t="n"/>
      <c r="AR1509" s="5" t="n"/>
      <c r="AS1509" s="5" t="n"/>
      <c r="AT1509" s="5" t="n"/>
      <c r="AU1509" s="5" t="n"/>
      <c r="AV1509" s="5" t="n"/>
      <c r="AW1509" s="89" t="inlineStr">
        <is>
          <t>卒業見込</t>
        </is>
      </c>
      <c r="AX1509" s="140" t="n"/>
      <c r="AY1509" s="140" t="n"/>
      <c r="AZ1509" s="140" t="n"/>
      <c r="BA1509" s="140" t="n"/>
      <c r="BB1509" s="140" t="n"/>
      <c r="BC1509" s="140" t="n"/>
      <c r="BD1509" s="140" t="n"/>
      <c r="BE1509" s="140" t="n"/>
      <c r="BF1509" s="140" t="n"/>
      <c r="BG1509" s="140" t="n"/>
      <c r="BH1509" s="140" t="n"/>
      <c r="BI1509" s="141" t="n"/>
      <c r="BJ1509" s="2" t="n"/>
      <c r="BK1509" s="2" t="n"/>
      <c r="BL1509" s="2" t="n"/>
      <c r="BM1509" s="2" t="n"/>
      <c r="BN1509" s="2" t="n"/>
      <c r="BO1509" s="2" t="n"/>
      <c r="BP1509" s="143" t="n"/>
      <c r="BV1509" s="144" t="n"/>
      <c r="DU1509" s="144" t="n"/>
      <c r="DV1509" s="2" t="n"/>
      <c r="DW1509" s="2" t="n"/>
      <c r="DX1509" s="2" t="n"/>
      <c r="DY1509" s="2" t="n"/>
      <c r="DZ1509" s="2" t="n"/>
      <c r="EA1509" s="2" t="n"/>
      <c r="EB1509" s="2" t="n"/>
      <c r="EC1509" s="2" t="n"/>
    </row>
    <row r="1510" ht="6.75" customHeight="1" s="118">
      <c r="A1510" s="2" t="n"/>
      <c r="B1510" s="2" t="n"/>
      <c r="C1510" s="2" t="n"/>
      <c r="D1510" s="2" t="n"/>
      <c r="E1510" s="143" t="n"/>
      <c r="K1510" s="144" t="n"/>
      <c r="L1510" s="36" t="n"/>
      <c r="M1510" s="19" t="n"/>
      <c r="N1510" s="19" t="n"/>
      <c r="O1510" s="19" t="n"/>
      <c r="P1510" s="19" t="n"/>
      <c r="Q1510" s="19" t="n"/>
      <c r="R1510" s="19" t="n"/>
      <c r="S1510" s="19" t="n"/>
      <c r="T1510" s="19" t="n"/>
      <c r="U1510" s="19" t="n"/>
      <c r="V1510" s="19" t="n"/>
      <c r="W1510" s="19" t="n"/>
      <c r="X1510" s="37" t="n"/>
      <c r="Y1510" s="178">
        <f>計算!$N$19</f>
        <v/>
      </c>
      <c r="BI1510" s="144" t="n"/>
      <c r="BJ1510" s="2" t="n"/>
      <c r="BK1510" s="2" t="n"/>
      <c r="BL1510" s="2" t="n"/>
      <c r="BM1510" s="2" t="n"/>
      <c r="BN1510" s="2" t="n"/>
      <c r="BO1510" s="2" t="n"/>
      <c r="BP1510" s="143" t="n"/>
      <c r="BV1510" s="144" t="n"/>
      <c r="DU1510" s="144" t="n"/>
      <c r="DV1510" s="2" t="n"/>
      <c r="DW1510" s="2" t="n"/>
      <c r="DX1510" s="2" t="n"/>
      <c r="DY1510" s="2" t="n"/>
      <c r="DZ1510" s="2" t="n"/>
      <c r="EA1510" s="2" t="n"/>
      <c r="EB1510" s="2" t="n"/>
      <c r="EC1510" s="2" t="n"/>
    </row>
    <row r="1511" ht="6.75" customHeight="1" s="118">
      <c r="A1511" s="2" t="n"/>
      <c r="B1511" s="2" t="n"/>
      <c r="C1511" s="2" t="n"/>
      <c r="D1511" s="2" t="n"/>
      <c r="E1511" s="143" t="n"/>
      <c r="K1511" s="144" t="n"/>
      <c r="L1511" s="36" t="n"/>
      <c r="M1511" s="19" t="n"/>
      <c r="N1511" s="19" t="n"/>
      <c r="O1511" s="19" t="n"/>
      <c r="P1511" s="179">
        <f>設定!$B$6</f>
        <v/>
      </c>
      <c r="S1511" s="11" t="n"/>
      <c r="T1511" s="11" t="n"/>
      <c r="U1511" s="179">
        <f>設定!$B$7</f>
        <v/>
      </c>
      <c r="W1511" s="11" t="n"/>
      <c r="X1511" s="12" t="n"/>
      <c r="Y1511" s="143" t="n"/>
      <c r="BI1511" s="144" t="n"/>
      <c r="BJ1511" s="2" t="n"/>
      <c r="BK1511" s="2" t="n"/>
      <c r="BL1511" s="2" t="n"/>
      <c r="BM1511" s="2" t="n"/>
      <c r="BN1511" s="2" t="n"/>
      <c r="BO1511" s="2" t="n"/>
      <c r="BP1511" s="143" t="n"/>
      <c r="BV1511" s="144" t="n"/>
      <c r="DU1511" s="144" t="n"/>
      <c r="DV1511" s="2" t="n"/>
      <c r="DW1511" s="2" t="n"/>
      <c r="DX1511" s="2" t="n"/>
      <c r="DY1511" s="2" t="n"/>
      <c r="DZ1511" s="2" t="n"/>
      <c r="EA1511" s="2" t="n"/>
      <c r="EB1511" s="2" t="n"/>
      <c r="EC1511" s="2" t="n"/>
    </row>
    <row r="1512" ht="6.75" customHeight="1" s="118">
      <c r="A1512" s="2" t="n"/>
      <c r="B1512" s="2" t="n"/>
      <c r="C1512" s="2" t="n"/>
      <c r="D1512" s="2" t="n"/>
      <c r="E1512" s="143" t="n"/>
      <c r="K1512" s="144" t="n"/>
      <c r="L1512" s="92" t="inlineStr">
        <is>
          <t>令和</t>
        </is>
      </c>
      <c r="S1512" s="52" t="inlineStr">
        <is>
          <t>年</t>
        </is>
      </c>
      <c r="W1512" s="53" t="inlineStr">
        <is>
          <t>月</t>
        </is>
      </c>
      <c r="X1512" s="144" t="n"/>
      <c r="Y1512" s="143" t="n"/>
      <c r="BI1512" s="144" t="n"/>
      <c r="BJ1512" s="2" t="n"/>
      <c r="BK1512" s="2" t="n"/>
      <c r="BL1512" s="2" t="n"/>
      <c r="BM1512" s="2" t="n"/>
      <c r="BN1512" s="2" t="n"/>
      <c r="BO1512" s="2" t="n"/>
      <c r="BP1512" s="143" t="n"/>
      <c r="BV1512" s="144" t="n"/>
      <c r="DU1512" s="144" t="n"/>
      <c r="DV1512" s="2" t="n"/>
      <c r="DW1512" s="2" t="n"/>
      <c r="DX1512" s="2" t="n"/>
      <c r="DY1512" s="2" t="n"/>
      <c r="DZ1512" s="2" t="n"/>
      <c r="EA1512" s="2" t="n"/>
      <c r="EB1512" s="2" t="n"/>
      <c r="EC1512" s="2" t="n"/>
    </row>
    <row r="1513" ht="6.75" customHeight="1" s="118">
      <c r="A1513" s="2" t="n"/>
      <c r="B1513" s="2" t="n"/>
      <c r="C1513" s="2" t="n"/>
      <c r="D1513" s="2" t="n"/>
      <c r="E1513" s="143" t="n"/>
      <c r="K1513" s="144" t="n"/>
      <c r="L1513" s="143" t="n"/>
      <c r="X1513" s="144" t="n"/>
      <c r="Y1513" s="143" t="n"/>
      <c r="AW1513" s="75" t="inlineStr">
        <is>
          <t>卒業</t>
        </is>
      </c>
      <c r="BI1513" s="144" t="n"/>
      <c r="BJ1513" s="2" t="n"/>
      <c r="BK1513" s="2" t="n"/>
      <c r="BL1513" s="2" t="n"/>
      <c r="BM1513" s="2" t="n"/>
      <c r="BN1513" s="2" t="n"/>
      <c r="BO1513" s="2" t="n"/>
      <c r="BP1513" s="143" t="n"/>
      <c r="BV1513" s="144" t="n"/>
      <c r="DU1513" s="144" t="n"/>
      <c r="DV1513" s="2" t="n"/>
      <c r="DW1513" s="2" t="n"/>
      <c r="DX1513" s="2" t="n"/>
      <c r="DY1513" s="2" t="n"/>
      <c r="DZ1513" s="2" t="n"/>
      <c r="EA1513" s="2" t="n"/>
      <c r="EB1513" s="2" t="n"/>
      <c r="EC1513" s="2" t="n"/>
    </row>
    <row r="1514" ht="6.75" customHeight="1" s="118">
      <c r="A1514" s="2" t="n"/>
      <c r="B1514" s="2" t="n"/>
      <c r="C1514" s="2" t="n"/>
      <c r="D1514" s="2" t="n"/>
      <c r="E1514" s="143" t="n"/>
      <c r="K1514" s="144" t="n"/>
      <c r="L1514" s="36" t="n"/>
      <c r="M1514" s="19" t="n"/>
      <c r="N1514" s="19" t="n"/>
      <c r="O1514" s="19" t="n"/>
      <c r="P1514" s="19" t="n"/>
      <c r="Q1514" s="19" t="n"/>
      <c r="R1514" s="19" t="n"/>
      <c r="S1514" s="19" t="n"/>
      <c r="T1514" s="19" t="n"/>
      <c r="U1514" s="19" t="n"/>
      <c r="V1514" s="19" t="n"/>
      <c r="W1514" s="19" t="n"/>
      <c r="X1514" s="37" t="n"/>
      <c r="Y1514" s="143" t="n"/>
      <c r="BI1514" s="144" t="n"/>
      <c r="BJ1514" s="2" t="n"/>
      <c r="BK1514" s="2" t="n"/>
      <c r="BL1514" s="2" t="n"/>
      <c r="BM1514" s="2" t="n"/>
      <c r="BN1514" s="2" t="n"/>
      <c r="BO1514" s="2" t="n"/>
      <c r="BP1514" s="143" t="n"/>
      <c r="BV1514" s="144" t="n"/>
      <c r="DU1514" s="144" t="n"/>
      <c r="DV1514" s="2" t="n"/>
      <c r="DW1514" s="2" t="n"/>
      <c r="DX1514" s="2" t="n"/>
      <c r="DY1514" s="2" t="n"/>
      <c r="DZ1514" s="2" t="n"/>
      <c r="EA1514" s="2" t="n"/>
      <c r="EB1514" s="2" t="n"/>
      <c r="EC1514" s="2" t="n"/>
    </row>
    <row r="1515" ht="6.75" customHeight="1" s="118">
      <c r="A1515" s="2" t="n"/>
      <c r="B1515" s="2" t="n"/>
      <c r="C1515" s="2" t="n"/>
      <c r="D1515" s="2" t="n"/>
      <c r="E1515" s="143" t="n"/>
      <c r="K1515" s="144" t="n"/>
      <c r="L1515" s="36" t="n"/>
      <c r="M1515" s="19" t="n"/>
      <c r="N1515" s="19" t="n"/>
      <c r="O1515" s="19" t="n"/>
      <c r="P1515" s="19" t="n"/>
      <c r="Q1515" s="19" t="n"/>
      <c r="R1515" s="19" t="n"/>
      <c r="S1515" s="19" t="n"/>
      <c r="T1515" s="19" t="n"/>
      <c r="U1515" s="19" t="n"/>
      <c r="V1515" s="19" t="n"/>
      <c r="W1515" s="19" t="n"/>
      <c r="X1515" s="37" t="n"/>
      <c r="Y1515" s="143" t="n"/>
      <c r="BI1515" s="144" t="n"/>
      <c r="BJ1515" s="2" t="n"/>
      <c r="BK1515" s="2" t="n"/>
      <c r="BL1515" s="2" t="n"/>
      <c r="BM1515" s="2" t="n"/>
      <c r="BN1515" s="2" t="n"/>
      <c r="BO1515" s="2" t="n"/>
      <c r="BP1515" s="143" t="n"/>
      <c r="BV1515" s="144" t="n"/>
      <c r="DU1515" s="144" t="n"/>
      <c r="DV1515" s="2" t="n"/>
      <c r="DW1515" s="2" t="n"/>
      <c r="DX1515" s="2" t="n"/>
      <c r="DY1515" s="2" t="n"/>
      <c r="DZ1515" s="2" t="n"/>
      <c r="EA1515" s="2" t="n"/>
      <c r="EB1515" s="2" t="n"/>
      <c r="EC1515" s="2" t="n"/>
    </row>
    <row r="1516" ht="6.75" customHeight="1" s="118">
      <c r="A1516" s="2" t="n"/>
      <c r="B1516" s="2" t="n"/>
      <c r="C1516" s="2" t="n"/>
      <c r="D1516" s="2" t="n"/>
      <c r="E1516" s="146" t="n"/>
      <c r="F1516" s="147" t="n"/>
      <c r="G1516" s="147" t="n"/>
      <c r="H1516" s="147" t="n"/>
      <c r="I1516" s="147" t="n"/>
      <c r="J1516" s="147" t="n"/>
      <c r="K1516" s="148" t="n"/>
      <c r="L1516" s="38" t="n"/>
      <c r="M1516" s="20" t="n"/>
      <c r="N1516" s="20" t="n"/>
      <c r="O1516" s="20" t="n"/>
      <c r="P1516" s="20" t="n"/>
      <c r="Q1516" s="20" t="n"/>
      <c r="R1516" s="20" t="n"/>
      <c r="S1516" s="20" t="n"/>
      <c r="T1516" s="20" t="n"/>
      <c r="U1516" s="20" t="n"/>
      <c r="V1516" s="20" t="n"/>
      <c r="W1516" s="20" t="n"/>
      <c r="X1516" s="39" t="n"/>
      <c r="Y1516" s="16" t="n"/>
      <c r="Z1516" s="14" t="n"/>
      <c r="AA1516" s="14" t="n"/>
      <c r="AB1516" s="14" t="n"/>
      <c r="AC1516" s="14" t="n"/>
      <c r="AD1516" s="14" t="n"/>
      <c r="AE1516" s="14" t="n"/>
      <c r="AF1516" s="14" t="n"/>
      <c r="AG1516" s="14" t="n"/>
      <c r="AH1516" s="14" t="n"/>
      <c r="AI1516" s="14" t="n"/>
      <c r="AJ1516" s="14" t="n"/>
      <c r="AK1516" s="14" t="n"/>
      <c r="AL1516" s="14" t="n"/>
      <c r="AM1516" s="14" t="n"/>
      <c r="AN1516" s="14" t="n"/>
      <c r="AO1516" s="14" t="n"/>
      <c r="AP1516" s="14" t="n"/>
      <c r="AQ1516" s="14" t="n"/>
      <c r="AR1516" s="14" t="n"/>
      <c r="AS1516" s="14" t="n"/>
      <c r="AT1516" s="14" t="n"/>
      <c r="AU1516" s="14" t="n"/>
      <c r="AV1516" s="14" t="n"/>
      <c r="AW1516" s="147" t="n"/>
      <c r="AX1516" s="147" t="n"/>
      <c r="AY1516" s="147" t="n"/>
      <c r="AZ1516" s="147" t="n"/>
      <c r="BA1516" s="147" t="n"/>
      <c r="BB1516" s="147" t="n"/>
      <c r="BC1516" s="147" t="n"/>
      <c r="BD1516" s="147" t="n"/>
      <c r="BE1516" s="147" t="n"/>
      <c r="BF1516" s="147" t="n"/>
      <c r="BG1516" s="147" t="n"/>
      <c r="BH1516" s="147" t="n"/>
      <c r="BI1516" s="148" t="n"/>
      <c r="BJ1516" s="2" t="n"/>
      <c r="BK1516" s="2" t="n"/>
      <c r="BL1516" s="2" t="n"/>
      <c r="BM1516" s="2" t="n"/>
      <c r="BN1516" s="2" t="n"/>
      <c r="BO1516" s="2" t="n"/>
      <c r="BP1516" s="143" t="n"/>
      <c r="BV1516" s="144" t="n"/>
      <c r="DU1516" s="144" t="n"/>
      <c r="DV1516" s="2" t="n"/>
      <c r="DW1516" s="2" t="n"/>
      <c r="DX1516" s="2" t="n"/>
      <c r="DY1516" s="2" t="n"/>
      <c r="DZ1516" s="2" t="n"/>
      <c r="EA1516" s="2" t="n"/>
      <c r="EB1516" s="2" t="n"/>
      <c r="EC1516" s="2" t="n"/>
    </row>
    <row r="1517" ht="6.75" customHeight="1" s="118">
      <c r="A1517" s="2" t="n"/>
      <c r="B1517" s="2" t="n"/>
      <c r="C1517" s="2" t="n"/>
      <c r="D1517" s="2" t="n"/>
      <c r="E1517" s="40" t="n"/>
      <c r="F1517" s="40" t="n"/>
      <c r="G1517" s="40" t="n"/>
      <c r="H1517" s="40" t="n"/>
      <c r="I1517" s="40" t="n"/>
      <c r="J1517" s="40" t="n"/>
      <c r="K1517" s="40" t="n"/>
      <c r="L1517" s="18" t="n"/>
      <c r="M1517" s="18" t="n"/>
      <c r="N1517" s="18" t="n"/>
      <c r="O1517" s="18" t="n"/>
      <c r="P1517" s="18" t="n"/>
      <c r="Q1517" s="18" t="n"/>
      <c r="R1517" s="18" t="n"/>
      <c r="S1517" s="76" t="n"/>
      <c r="T1517" s="140" t="n"/>
      <c r="U1517" s="17" t="n"/>
      <c r="V1517" s="17" t="n"/>
      <c r="W1517" s="76" t="n"/>
      <c r="X1517" s="140" t="n"/>
      <c r="Y1517" s="5" t="n"/>
      <c r="Z1517" s="5" t="n"/>
      <c r="AA1517" s="5" t="n"/>
      <c r="AB1517" s="5" t="n"/>
      <c r="AC1517" s="5" t="n"/>
      <c r="AD1517" s="5" t="n"/>
      <c r="AE1517" s="5" t="n"/>
      <c r="AF1517" s="5" t="n"/>
      <c r="AG1517" s="5" t="n"/>
      <c r="AH1517" s="5" t="n"/>
      <c r="AI1517" s="5" t="n"/>
      <c r="AJ1517" s="5" t="n"/>
      <c r="AK1517" s="5" t="n"/>
      <c r="AL1517" s="5" t="n"/>
      <c r="AM1517" s="5" t="n"/>
      <c r="AN1517" s="5" t="n"/>
      <c r="AO1517" s="5" t="n"/>
      <c r="AP1517" s="5" t="n"/>
      <c r="AQ1517" s="5" t="n"/>
      <c r="AR1517" s="5" t="n"/>
      <c r="AS1517" s="5" t="n"/>
      <c r="AT1517" s="5" t="n"/>
      <c r="AU1517" s="5" t="n"/>
      <c r="AV1517" s="5" t="n"/>
      <c r="AW1517" s="5" t="n"/>
      <c r="AX1517" s="5" t="n"/>
      <c r="AY1517" s="5" t="n"/>
      <c r="AZ1517" s="5" t="n"/>
      <c r="BA1517" s="5" t="n"/>
      <c r="BB1517" s="5" t="n"/>
      <c r="BC1517" s="5" t="n"/>
      <c r="BD1517" s="5" t="n"/>
      <c r="BE1517" s="5" t="n"/>
      <c r="BF1517" s="5" t="n"/>
      <c r="BG1517" s="5" t="n"/>
      <c r="BH1517" s="5" t="n"/>
      <c r="BI1517" s="5" t="n"/>
      <c r="BJ1517" s="2" t="n"/>
      <c r="BK1517" s="2" t="n"/>
      <c r="BL1517" s="2" t="n"/>
      <c r="BM1517" s="2" t="n"/>
      <c r="BN1517" s="2" t="n"/>
      <c r="BO1517" s="2" t="n"/>
      <c r="BP1517" s="143" t="n"/>
      <c r="BV1517" s="144" t="n"/>
      <c r="DU1517" s="144" t="n"/>
      <c r="DV1517" s="2" t="n"/>
      <c r="DW1517" s="2" t="n"/>
      <c r="DX1517" s="2" t="n"/>
      <c r="DY1517" s="2" t="n"/>
      <c r="DZ1517" s="2" t="n"/>
      <c r="EA1517" s="2" t="n"/>
      <c r="EB1517" s="2" t="n"/>
      <c r="EC1517" s="2" t="n"/>
    </row>
    <row r="1518" ht="6.75" customHeight="1" s="118">
      <c r="A1518" s="2" t="n"/>
      <c r="B1518" s="2" t="n"/>
      <c r="C1518" s="2" t="n"/>
      <c r="D1518" s="2" t="n"/>
      <c r="E1518" s="41" t="n"/>
      <c r="F1518" s="41" t="n"/>
      <c r="G1518" s="41" t="n"/>
      <c r="H1518" s="41" t="n"/>
      <c r="I1518" s="41" t="n"/>
      <c r="J1518" s="41" t="n"/>
      <c r="K1518" s="41" t="n"/>
      <c r="L1518" s="19" t="n"/>
      <c r="M1518" s="19" t="n"/>
      <c r="N1518" s="19" t="n"/>
      <c r="O1518" s="19" t="n"/>
      <c r="P1518" s="19" t="n"/>
      <c r="Q1518" s="19" t="n"/>
      <c r="R1518" s="19" t="n"/>
      <c r="U1518" s="11" t="n"/>
      <c r="V1518" s="11" t="n"/>
      <c r="Y1518" s="2" t="n"/>
      <c r="Z1518" s="2" t="n"/>
      <c r="AA1518" s="2" t="n"/>
      <c r="AB1518" s="2" t="n"/>
      <c r="AC1518" s="2" t="n"/>
      <c r="AD1518" s="2" t="n"/>
      <c r="AE1518" s="2" t="n"/>
      <c r="AF1518" s="2" t="n"/>
      <c r="AG1518" s="2" t="n"/>
      <c r="AH1518" s="2" t="n"/>
      <c r="AI1518" s="2" t="n"/>
      <c r="AJ1518" s="2" t="n"/>
      <c r="AK1518" s="2" t="n"/>
      <c r="AL1518" s="2" t="n"/>
      <c r="AM1518" s="2" t="n"/>
      <c r="AN1518" s="2" t="n"/>
      <c r="AO1518" s="2" t="n"/>
      <c r="AP1518" s="2" t="n"/>
      <c r="AQ1518" s="2" t="n"/>
      <c r="AR1518" s="2" t="n"/>
      <c r="AS1518" s="2" t="n"/>
      <c r="AT1518" s="2" t="n"/>
      <c r="AU1518" s="2" t="n"/>
      <c r="AV1518" s="2" t="n"/>
      <c r="AW1518" s="2" t="n"/>
      <c r="AX1518" s="2" t="n"/>
      <c r="AY1518" s="2" t="n"/>
      <c r="AZ1518" s="2" t="n"/>
      <c r="BA1518" s="2" t="n"/>
      <c r="BB1518" s="2" t="n"/>
      <c r="BC1518" s="2" t="n"/>
      <c r="BD1518" s="2" t="n"/>
      <c r="BE1518" s="2" t="n"/>
      <c r="BF1518" s="2" t="n"/>
      <c r="BG1518" s="2" t="n"/>
      <c r="BH1518" s="2" t="n"/>
      <c r="BI1518" s="2" t="n"/>
      <c r="BJ1518" s="2" t="n"/>
      <c r="BK1518" s="2" t="n"/>
      <c r="BL1518" s="2" t="n"/>
      <c r="BM1518" s="2" t="n"/>
      <c r="BN1518" s="2" t="n"/>
      <c r="BO1518" s="2" t="n"/>
      <c r="BP1518" s="143" t="n"/>
      <c r="BV1518" s="144" t="n"/>
      <c r="DU1518" s="144" t="n"/>
      <c r="DV1518" s="2" t="n"/>
      <c r="DW1518" s="2" t="n"/>
      <c r="DX1518" s="2" t="n"/>
      <c r="DY1518" s="2" t="n"/>
      <c r="DZ1518" s="2" t="n"/>
      <c r="EA1518" s="2" t="n"/>
      <c r="EB1518" s="2" t="n"/>
      <c r="EC1518" s="2" t="n"/>
    </row>
    <row r="1519" ht="9.75" customHeight="1" s="118">
      <c r="A1519" s="2" t="n"/>
      <c r="B1519" s="2" t="n"/>
      <c r="C1519" s="2" t="n"/>
      <c r="D1519" s="2" t="n"/>
      <c r="E1519" s="42" t="n"/>
      <c r="F1519" s="42" t="n"/>
      <c r="G1519" s="42" t="n"/>
      <c r="H1519" s="42" t="n"/>
      <c r="I1519" s="42" t="n"/>
      <c r="J1519" s="42" t="n"/>
      <c r="K1519" s="42" t="n"/>
      <c r="L1519" s="20" t="n"/>
      <c r="M1519" s="20" t="n"/>
      <c r="N1519" s="20" t="n"/>
      <c r="O1519" s="20" t="n"/>
      <c r="P1519" s="20" t="n"/>
      <c r="Q1519" s="20" t="n"/>
      <c r="R1519" s="20" t="n"/>
      <c r="S1519" s="20" t="n"/>
      <c r="T1519" s="20" t="n"/>
      <c r="U1519" s="20" t="n"/>
      <c r="V1519" s="20" t="n"/>
      <c r="W1519" s="20" t="n"/>
      <c r="X1519" s="20" t="n"/>
      <c r="Y1519" s="14" t="n"/>
      <c r="Z1519" s="14" t="n"/>
      <c r="AA1519" s="14" t="n"/>
      <c r="AB1519" s="14" t="n"/>
      <c r="AC1519" s="14" t="n"/>
      <c r="AD1519" s="14" t="n"/>
      <c r="AE1519" s="14" t="n"/>
      <c r="AF1519" s="14" t="n"/>
      <c r="AG1519" s="14" t="n"/>
      <c r="AH1519" s="14" t="n"/>
      <c r="AI1519" s="14" t="n"/>
      <c r="AJ1519" s="14" t="n"/>
      <c r="AK1519" s="14" t="n"/>
      <c r="AL1519" s="14" t="n"/>
      <c r="AM1519" s="14" t="n"/>
      <c r="AN1519" s="14" t="n"/>
      <c r="AO1519" s="14" t="n"/>
      <c r="AP1519" s="14" t="n"/>
      <c r="AQ1519" s="14" t="n"/>
      <c r="AR1519" s="14" t="n"/>
      <c r="AS1519" s="14" t="n"/>
      <c r="AT1519" s="14" t="n"/>
      <c r="AU1519" s="14" t="n"/>
      <c r="AV1519" s="14" t="n"/>
      <c r="AW1519" s="14" t="n"/>
      <c r="AX1519" s="14" t="n"/>
      <c r="AY1519" s="14" t="n"/>
      <c r="AZ1519" s="14" t="n"/>
      <c r="BA1519" s="14" t="n"/>
      <c r="BB1519" s="14" t="n"/>
      <c r="BC1519" s="14" t="n"/>
      <c r="BD1519" s="14" t="n"/>
      <c r="BE1519" s="14" t="n"/>
      <c r="BF1519" s="14" t="n"/>
      <c r="BG1519" s="14" t="n"/>
      <c r="BH1519" s="14" t="n"/>
      <c r="BI1519" s="14" t="n"/>
      <c r="BJ1519" s="2" t="n"/>
      <c r="BK1519" s="2" t="n"/>
      <c r="BL1519" s="2" t="n"/>
      <c r="BM1519" s="2" t="n"/>
      <c r="BN1519" s="2" t="n"/>
      <c r="BO1519" s="2" t="n"/>
      <c r="BP1519" s="143" t="n"/>
      <c r="BV1519" s="144" t="n"/>
      <c r="DU1519" s="144" t="n"/>
      <c r="DV1519" s="2" t="n"/>
      <c r="DW1519" s="2" t="n"/>
      <c r="DX1519" s="2" t="n"/>
      <c r="DY1519" s="2" t="n"/>
      <c r="DZ1519" s="2" t="n"/>
      <c r="EA1519" s="2" t="n"/>
      <c r="EB1519" s="2" t="n"/>
      <c r="EC1519" s="2" t="n"/>
    </row>
    <row r="1520" ht="6.75" customHeight="1" s="118">
      <c r="A1520" s="2" t="n"/>
      <c r="B1520" s="2" t="n"/>
      <c r="C1520" s="2" t="n"/>
      <c r="D1520" s="2" t="n"/>
      <c r="E1520" s="180" t="inlineStr">
        <is>
          <t>職　歴</t>
        </is>
      </c>
      <c r="K1520" s="144" t="n"/>
      <c r="L1520" s="54" t="inlineStr">
        <is>
          <t>平成</t>
        </is>
      </c>
      <c r="M1520" s="140" t="n"/>
      <c r="N1520" s="140" t="n"/>
      <c r="O1520" s="140" t="n"/>
      <c r="P1520" s="19" t="n"/>
      <c r="Q1520" s="19" t="n"/>
      <c r="R1520" s="19" t="n"/>
      <c r="S1520" s="19" t="n"/>
      <c r="T1520" s="19" t="n"/>
      <c r="U1520" s="19" t="n"/>
      <c r="V1520" s="19" t="n"/>
      <c r="W1520" s="19" t="n"/>
      <c r="X1520" s="37" t="n"/>
      <c r="Y1520" s="171">
        <f>計算!$AD$19</f>
        <v/>
      </c>
      <c r="BI1520" s="144" t="n"/>
      <c r="BJ1520" s="2" t="n"/>
      <c r="BK1520" s="2" t="n"/>
      <c r="BL1520" s="2" t="n"/>
      <c r="BM1520" s="2" t="n"/>
      <c r="BN1520" s="2" t="n"/>
      <c r="BO1520" s="2" t="n"/>
      <c r="BP1520" s="143" t="n"/>
      <c r="BV1520" s="144" t="n"/>
      <c r="DU1520" s="144" t="n"/>
      <c r="DV1520" s="2" t="n"/>
      <c r="DW1520" s="2" t="n"/>
      <c r="DX1520" s="2" t="n"/>
      <c r="DY1520" s="2" t="n"/>
      <c r="DZ1520" s="2" t="n"/>
      <c r="EA1520" s="2" t="n"/>
      <c r="EB1520" s="2" t="n"/>
      <c r="EC1520" s="2" t="n"/>
    </row>
    <row r="1521" ht="6.75" customHeight="1" s="118">
      <c r="A1521" s="2" t="n"/>
      <c r="B1521" s="2" t="n"/>
      <c r="C1521" s="2" t="n"/>
      <c r="D1521" s="2" t="n"/>
      <c r="E1521" s="143" t="n"/>
      <c r="K1521" s="144" t="n"/>
      <c r="L1521" s="143" t="n"/>
      <c r="P1521" s="19" t="n"/>
      <c r="Q1521" s="19" t="n"/>
      <c r="R1521" s="19" t="n"/>
      <c r="S1521" s="19" t="n"/>
      <c r="T1521" s="19" t="n"/>
      <c r="U1521" s="19" t="n"/>
      <c r="V1521" s="19" t="n"/>
      <c r="W1521" s="19" t="n"/>
      <c r="X1521" s="37" t="n"/>
      <c r="Y1521" s="143" t="n"/>
      <c r="BI1521" s="144" t="n"/>
      <c r="BJ1521" s="2" t="n"/>
      <c r="BK1521" s="2" t="n"/>
      <c r="BL1521" s="2" t="n"/>
      <c r="BM1521" s="2" t="n"/>
      <c r="BN1521" s="2" t="n"/>
      <c r="BO1521" s="2" t="n"/>
      <c r="BP1521" s="143" t="n"/>
      <c r="BV1521" s="144" t="n"/>
      <c r="DU1521" s="144" t="n"/>
      <c r="DV1521" s="2" t="n"/>
      <c r="DW1521" s="2" t="n"/>
      <c r="DX1521" s="2" t="n"/>
      <c r="DY1521" s="2" t="n"/>
      <c r="DZ1521" s="2" t="n"/>
      <c r="EA1521" s="2" t="n"/>
      <c r="EB1521" s="2" t="n"/>
      <c r="EC1521" s="2" t="n"/>
    </row>
    <row r="1522" ht="6.75" customHeight="1" s="118">
      <c r="A1522" s="2" t="n"/>
      <c r="B1522" s="2" t="n"/>
      <c r="C1522" s="2" t="n"/>
      <c r="D1522" s="2" t="n"/>
      <c r="E1522" s="143" t="n"/>
      <c r="K1522" s="144" t="n"/>
      <c r="L1522" s="143" t="n"/>
      <c r="P1522" s="179">
        <f>計算!$AB$19</f>
        <v/>
      </c>
      <c r="S1522" s="52" t="inlineStr">
        <is>
          <t>年</t>
        </is>
      </c>
      <c r="U1522" s="179">
        <f>計算!$AC$19</f>
        <v/>
      </c>
      <c r="W1522" s="53" t="inlineStr">
        <is>
          <t>月</t>
        </is>
      </c>
      <c r="X1522" s="144" t="n"/>
      <c r="Y1522" s="143" t="n"/>
      <c r="BI1522" s="144" t="n"/>
      <c r="BJ1522" s="2" t="n"/>
      <c r="BK1522" s="2" t="n"/>
      <c r="BL1522" s="2" t="n"/>
      <c r="BM1522" s="2" t="n"/>
      <c r="BN1522" s="2" t="n"/>
      <c r="BO1522" s="2" t="n"/>
      <c r="BP1522" s="143" t="n"/>
      <c r="BV1522" s="144" t="n"/>
      <c r="DU1522" s="144" t="n"/>
      <c r="DV1522" s="2" t="n"/>
      <c r="DW1522" s="2" t="n"/>
      <c r="DX1522" s="2" t="n"/>
      <c r="DY1522" s="2" t="n"/>
      <c r="DZ1522" s="2" t="n"/>
      <c r="EA1522" s="2" t="n"/>
      <c r="EB1522" s="2" t="n"/>
      <c r="EC1522" s="2" t="n"/>
    </row>
    <row r="1523" ht="6.75" customHeight="1" s="118">
      <c r="A1523" s="2" t="n"/>
      <c r="B1523" s="2" t="n"/>
      <c r="C1523" s="2" t="n"/>
      <c r="D1523" s="2" t="n"/>
      <c r="E1523" s="143" t="n"/>
      <c r="K1523" s="144" t="n"/>
      <c r="L1523" s="49" t="inlineStr">
        <is>
          <t>令和</t>
        </is>
      </c>
      <c r="X1523" s="144" t="n"/>
      <c r="Y1523" s="143" t="n"/>
      <c r="BI1523" s="144" t="n"/>
      <c r="BJ1523" s="2" t="n"/>
      <c r="BK1523" s="2" t="n"/>
      <c r="BL1523" s="2" t="n"/>
      <c r="BM1523" s="2" t="n"/>
      <c r="BN1523" s="2" t="n"/>
      <c r="BO1523" s="2" t="n"/>
      <c r="BP1523" s="143" t="n"/>
      <c r="BV1523" s="144" t="n"/>
      <c r="DU1523" s="144" t="n"/>
      <c r="DV1523" s="2" t="n"/>
      <c r="DW1523" s="2" t="n"/>
      <c r="DX1523" s="2" t="n"/>
      <c r="DY1523" s="2" t="n"/>
      <c r="DZ1523" s="2" t="n"/>
      <c r="EA1523" s="2" t="n"/>
      <c r="EB1523" s="2" t="n"/>
      <c r="EC1523" s="2" t="n"/>
    </row>
    <row r="1524" ht="6.75" customHeight="1" s="118">
      <c r="A1524" s="2" t="n"/>
      <c r="B1524" s="2" t="n"/>
      <c r="C1524" s="2" t="n"/>
      <c r="D1524" s="2" t="n"/>
      <c r="E1524" s="143" t="n"/>
      <c r="K1524" s="144" t="n"/>
      <c r="L1524" s="143" t="n"/>
      <c r="P1524" s="19" t="n"/>
      <c r="Q1524" s="19" t="n"/>
      <c r="R1524" s="19" t="n"/>
      <c r="S1524" s="19" t="n"/>
      <c r="T1524" s="19" t="n"/>
      <c r="U1524" s="19" t="n"/>
      <c r="V1524" s="19" t="n"/>
      <c r="W1524" s="19" t="n"/>
      <c r="X1524" s="37" t="n"/>
      <c r="Y1524" s="143" t="n"/>
      <c r="BI1524" s="144" t="n"/>
      <c r="BJ1524" s="2" t="n"/>
      <c r="BK1524" s="2" t="n"/>
      <c r="BL1524" s="2" t="n"/>
      <c r="BM1524" s="2" t="n"/>
      <c r="BN1524" s="2" t="n"/>
      <c r="BO1524" s="2" t="n"/>
      <c r="BP1524" s="143" t="n"/>
      <c r="BV1524" s="144" t="n"/>
      <c r="DU1524" s="144" t="n"/>
      <c r="DV1524" s="2" t="n"/>
      <c r="DW1524" s="2" t="n"/>
      <c r="DX1524" s="2" t="n"/>
      <c r="DY1524" s="2" t="n"/>
      <c r="DZ1524" s="2" t="n"/>
      <c r="EA1524" s="2" t="n"/>
      <c r="EB1524" s="2" t="n"/>
      <c r="EC1524" s="2" t="n"/>
    </row>
    <row r="1525" ht="5.25" customHeight="1" s="118">
      <c r="A1525" s="2" t="n"/>
      <c r="B1525" s="2" t="n"/>
      <c r="C1525" s="2" t="n"/>
      <c r="D1525" s="2" t="n"/>
      <c r="E1525" s="143" t="n"/>
      <c r="K1525" s="144" t="n"/>
      <c r="L1525" s="146" t="n"/>
      <c r="M1525" s="147" t="n"/>
      <c r="N1525" s="147" t="n"/>
      <c r="O1525" s="147" t="n"/>
      <c r="P1525" s="20" t="n"/>
      <c r="Q1525" s="20" t="n"/>
      <c r="R1525" s="20" t="n"/>
      <c r="S1525" s="20" t="n"/>
      <c r="T1525" s="20" t="n"/>
      <c r="U1525" s="20" t="n"/>
      <c r="V1525" s="20" t="n"/>
      <c r="W1525" s="20" t="n"/>
      <c r="X1525" s="39" t="n"/>
      <c r="Y1525" s="146" t="n"/>
      <c r="Z1525" s="147" t="n"/>
      <c r="AA1525" s="147" t="n"/>
      <c r="AB1525" s="147" t="n"/>
      <c r="AC1525" s="147" t="n"/>
      <c r="AD1525" s="147" t="n"/>
      <c r="AE1525" s="147" t="n"/>
      <c r="AF1525" s="147" t="n"/>
      <c r="AG1525" s="147" t="n"/>
      <c r="AH1525" s="147" t="n"/>
      <c r="AI1525" s="147" t="n"/>
      <c r="AJ1525" s="147" t="n"/>
      <c r="AK1525" s="147" t="n"/>
      <c r="AL1525" s="147" t="n"/>
      <c r="AM1525" s="147" t="n"/>
      <c r="AN1525" s="147" t="n"/>
      <c r="AO1525" s="147" t="n"/>
      <c r="AP1525" s="147" t="n"/>
      <c r="AQ1525" s="147" t="n"/>
      <c r="AR1525" s="147" t="n"/>
      <c r="AS1525" s="147" t="n"/>
      <c r="AT1525" s="147" t="n"/>
      <c r="AU1525" s="147" t="n"/>
      <c r="AV1525" s="147" t="n"/>
      <c r="AW1525" s="147" t="n"/>
      <c r="AX1525" s="147" t="n"/>
      <c r="AY1525" s="147" t="n"/>
      <c r="AZ1525" s="147" t="n"/>
      <c r="BA1525" s="147" t="n"/>
      <c r="BB1525" s="147" t="n"/>
      <c r="BC1525" s="147" t="n"/>
      <c r="BD1525" s="147" t="n"/>
      <c r="BE1525" s="147" t="n"/>
      <c r="BF1525" s="147" t="n"/>
      <c r="BG1525" s="147" t="n"/>
      <c r="BH1525" s="147" t="n"/>
      <c r="BI1525" s="148" t="n"/>
      <c r="BJ1525" s="2" t="n"/>
      <c r="BK1525" s="2" t="n"/>
      <c r="BL1525" s="2" t="n"/>
      <c r="BM1525" s="2" t="n"/>
      <c r="BN1525" s="2" t="n"/>
      <c r="BO1525" s="2" t="n"/>
      <c r="BP1525" s="143" t="n"/>
      <c r="BV1525" s="144" t="n"/>
      <c r="DU1525" s="144" t="n"/>
      <c r="DV1525" s="2" t="n"/>
      <c r="DW1525" s="2" t="n"/>
      <c r="DX1525" s="2" t="n"/>
      <c r="DY1525" s="2" t="n"/>
      <c r="DZ1525" s="2" t="n"/>
      <c r="EA1525" s="2" t="n"/>
      <c r="EB1525" s="2" t="n"/>
      <c r="EC1525" s="2" t="n"/>
    </row>
    <row r="1526" ht="6.75" customHeight="1" s="118">
      <c r="A1526" s="2" t="n"/>
      <c r="B1526" s="2" t="n"/>
      <c r="C1526" s="2" t="n"/>
      <c r="D1526" s="2" t="n"/>
      <c r="E1526" s="143" t="n"/>
      <c r="K1526" s="144" t="n"/>
      <c r="L1526" s="54" t="inlineStr">
        <is>
          <t>平成</t>
        </is>
      </c>
      <c r="M1526" s="140" t="n"/>
      <c r="N1526" s="140" t="n"/>
      <c r="O1526" s="140" t="n"/>
      <c r="P1526" s="18" t="n"/>
      <c r="Q1526" s="18" t="n"/>
      <c r="R1526" s="18" t="n"/>
      <c r="S1526" s="18" t="n"/>
      <c r="T1526" s="18" t="n"/>
      <c r="U1526" s="18" t="n"/>
      <c r="V1526" s="18" t="n"/>
      <c r="W1526" s="18" t="n"/>
      <c r="X1526" s="35" t="n"/>
      <c r="Y1526" s="171">
        <f>計算!$AG$19</f>
        <v/>
      </c>
      <c r="BI1526" s="144" t="n"/>
      <c r="BJ1526" s="2" t="n"/>
      <c r="BK1526" s="2" t="n"/>
      <c r="BL1526" s="2" t="n"/>
      <c r="BM1526" s="2" t="n"/>
      <c r="BN1526" s="2" t="n"/>
      <c r="BO1526" s="2" t="n"/>
      <c r="BP1526" s="143" t="n"/>
      <c r="BV1526" s="144" t="n"/>
      <c r="DU1526" s="144" t="n"/>
      <c r="DV1526" s="2" t="n"/>
      <c r="DW1526" s="2" t="n"/>
      <c r="DX1526" s="2" t="n"/>
      <c r="DY1526" s="2" t="n"/>
      <c r="DZ1526" s="2" t="n"/>
      <c r="EA1526" s="2" t="n"/>
      <c r="EB1526" s="2" t="n"/>
      <c r="EC1526" s="2" t="n"/>
    </row>
    <row r="1527" ht="6.75" customHeight="1" s="118">
      <c r="A1527" s="2" t="n"/>
      <c r="B1527" s="2" t="n"/>
      <c r="C1527" s="2" t="n"/>
      <c r="D1527" s="2" t="n"/>
      <c r="E1527" s="143" t="n"/>
      <c r="K1527" s="144" t="n"/>
      <c r="L1527" s="143" t="n"/>
      <c r="P1527" s="19" t="n"/>
      <c r="Q1527" s="19" t="n"/>
      <c r="R1527" s="19" t="n"/>
      <c r="S1527" s="19" t="n"/>
      <c r="T1527" s="19" t="n"/>
      <c r="U1527" s="19" t="n"/>
      <c r="V1527" s="19" t="n"/>
      <c r="W1527" s="19" t="n"/>
      <c r="X1527" s="37" t="n"/>
      <c r="Y1527" s="143" t="n"/>
      <c r="BI1527" s="144" t="n"/>
      <c r="BJ1527" s="2" t="n"/>
      <c r="BK1527" s="2" t="n"/>
      <c r="BL1527" s="2" t="n"/>
      <c r="BM1527" s="2" t="n"/>
      <c r="BN1527" s="2" t="n"/>
      <c r="BO1527" s="2" t="n"/>
      <c r="BP1527" s="143" t="n"/>
      <c r="BV1527" s="144" t="n"/>
      <c r="DU1527" s="144" t="n"/>
      <c r="DV1527" s="2" t="n"/>
      <c r="DW1527" s="2" t="n"/>
      <c r="DX1527" s="2" t="n"/>
      <c r="DY1527" s="2" t="n"/>
      <c r="DZ1527" s="2" t="n"/>
      <c r="EA1527" s="2" t="n"/>
      <c r="EB1527" s="2" t="n"/>
      <c r="EC1527" s="2" t="n"/>
    </row>
    <row r="1528" ht="6.75" customHeight="1" s="118">
      <c r="A1528" s="2" t="n"/>
      <c r="B1528" s="2" t="n"/>
      <c r="C1528" s="2" t="n"/>
      <c r="D1528" s="2" t="n"/>
      <c r="E1528" s="143" t="n"/>
      <c r="K1528" s="144" t="n"/>
      <c r="L1528" s="143" t="n"/>
      <c r="P1528" s="179">
        <f>計算!$AE$19</f>
        <v/>
      </c>
      <c r="S1528" s="52" t="inlineStr">
        <is>
          <t>年</t>
        </is>
      </c>
      <c r="U1528" s="179">
        <f>計算!$AF$19</f>
        <v/>
      </c>
      <c r="W1528" s="53" t="inlineStr">
        <is>
          <t>月</t>
        </is>
      </c>
      <c r="X1528" s="144" t="n"/>
      <c r="Y1528" s="143" t="n"/>
      <c r="BI1528" s="144" t="n"/>
      <c r="BJ1528" s="2" t="n"/>
      <c r="BK1528" s="2" t="n"/>
      <c r="BL1528" s="2" t="n"/>
      <c r="BM1528" s="2" t="n"/>
      <c r="BN1528" s="2" t="n"/>
      <c r="BO1528" s="2" t="n"/>
      <c r="BP1528" s="143" t="n"/>
      <c r="BV1528" s="144" t="n"/>
      <c r="DU1528" s="144" t="n"/>
      <c r="DV1528" s="2" t="n"/>
      <c r="DW1528" s="2" t="n"/>
      <c r="DX1528" s="2" t="n"/>
      <c r="DY1528" s="2" t="n"/>
      <c r="DZ1528" s="2" t="n"/>
      <c r="EA1528" s="2" t="n"/>
      <c r="EB1528" s="2" t="n"/>
      <c r="EC1528" s="2" t="n"/>
    </row>
    <row r="1529" ht="6.75" customHeight="1" s="118">
      <c r="A1529" s="2" t="n"/>
      <c r="B1529" s="2" t="n"/>
      <c r="C1529" s="2" t="n"/>
      <c r="D1529" s="2" t="n"/>
      <c r="E1529" s="143" t="n"/>
      <c r="K1529" s="144" t="n"/>
      <c r="L1529" s="49" t="inlineStr">
        <is>
          <t>令和</t>
        </is>
      </c>
      <c r="X1529" s="144" t="n"/>
      <c r="Y1529" s="143" t="n"/>
      <c r="BI1529" s="144" t="n"/>
      <c r="BJ1529" s="2" t="n"/>
      <c r="BK1529" s="2" t="n"/>
      <c r="BL1529" s="2" t="n"/>
      <c r="BM1529" s="2" t="n"/>
      <c r="BN1529" s="2" t="n"/>
      <c r="BO1529" s="2" t="n"/>
      <c r="BP1529" s="143" t="n"/>
      <c r="BV1529" s="144" t="n"/>
      <c r="DU1529" s="144" t="n"/>
      <c r="DV1529" s="2" t="n"/>
      <c r="DW1529" s="2" t="n"/>
      <c r="DX1529" s="2" t="n"/>
      <c r="DY1529" s="2" t="n"/>
      <c r="DZ1529" s="2" t="n"/>
      <c r="EA1529" s="2" t="n"/>
      <c r="EB1529" s="2" t="n"/>
      <c r="EC1529" s="2" t="n"/>
    </row>
    <row r="1530" ht="6.75" customHeight="1" s="118">
      <c r="A1530" s="2" t="n"/>
      <c r="B1530" s="2" t="n"/>
      <c r="C1530" s="2" t="n"/>
      <c r="D1530" s="2" t="n"/>
      <c r="E1530" s="143" t="n"/>
      <c r="K1530" s="144" t="n"/>
      <c r="L1530" s="143" t="n"/>
      <c r="P1530" s="19" t="n"/>
      <c r="Q1530" s="19" t="n"/>
      <c r="R1530" s="19" t="n"/>
      <c r="S1530" s="19" t="n"/>
      <c r="T1530" s="19" t="n"/>
      <c r="U1530" s="19" t="n"/>
      <c r="V1530" s="19" t="n"/>
      <c r="W1530" s="19" t="n"/>
      <c r="X1530" s="37" t="n"/>
      <c r="Y1530" s="143" t="n"/>
      <c r="BI1530" s="144" t="n"/>
      <c r="BJ1530" s="2" t="n"/>
      <c r="BK1530" s="2" t="n"/>
      <c r="BL1530" s="2" t="n"/>
      <c r="BM1530" s="2" t="n"/>
      <c r="BN1530" s="2" t="n"/>
      <c r="BO1530" s="2" t="n"/>
      <c r="BP1530" s="143" t="n"/>
      <c r="BU1530" s="43" t="n"/>
      <c r="BV1530" s="44" t="n"/>
      <c r="DU1530" s="144" t="n"/>
      <c r="DV1530" s="2" t="n"/>
      <c r="DW1530" s="2" t="n"/>
      <c r="DX1530" s="2" t="n"/>
      <c r="DY1530" s="2" t="n"/>
      <c r="DZ1530" s="2" t="n"/>
      <c r="EA1530" s="2" t="n"/>
      <c r="EB1530" s="2" t="n"/>
      <c r="EC1530" s="2" t="n"/>
    </row>
    <row r="1531" ht="4.5" customHeight="1" s="118">
      <c r="A1531" s="2" t="n"/>
      <c r="B1531" s="2" t="n"/>
      <c r="C1531" s="2" t="n"/>
      <c r="D1531" s="2" t="n"/>
      <c r="E1531" s="143" t="n"/>
      <c r="K1531" s="144" t="n"/>
      <c r="L1531" s="146" t="n"/>
      <c r="M1531" s="147" t="n"/>
      <c r="N1531" s="147" t="n"/>
      <c r="O1531" s="147" t="n"/>
      <c r="P1531" s="20" t="n"/>
      <c r="Q1531" s="20" t="n"/>
      <c r="R1531" s="20" t="n"/>
      <c r="S1531" s="20" t="n"/>
      <c r="T1531" s="20" t="n"/>
      <c r="U1531" s="20" t="n"/>
      <c r="V1531" s="20" t="n"/>
      <c r="W1531" s="20" t="n"/>
      <c r="X1531" s="39" t="n"/>
      <c r="Y1531" s="146" t="n"/>
      <c r="Z1531" s="147" t="n"/>
      <c r="AA1531" s="147" t="n"/>
      <c r="AB1531" s="147" t="n"/>
      <c r="AC1531" s="147" t="n"/>
      <c r="AD1531" s="147" t="n"/>
      <c r="AE1531" s="147" t="n"/>
      <c r="AF1531" s="147" t="n"/>
      <c r="AG1531" s="147" t="n"/>
      <c r="AH1531" s="147" t="n"/>
      <c r="AI1531" s="147" t="n"/>
      <c r="AJ1531" s="147" t="n"/>
      <c r="AK1531" s="147" t="n"/>
      <c r="AL1531" s="147" t="n"/>
      <c r="AM1531" s="147" t="n"/>
      <c r="AN1531" s="147" t="n"/>
      <c r="AO1531" s="147" t="n"/>
      <c r="AP1531" s="147" t="n"/>
      <c r="AQ1531" s="147" t="n"/>
      <c r="AR1531" s="147" t="n"/>
      <c r="AS1531" s="147" t="n"/>
      <c r="AT1531" s="147" t="n"/>
      <c r="AU1531" s="147" t="n"/>
      <c r="AV1531" s="147" t="n"/>
      <c r="AW1531" s="147" t="n"/>
      <c r="AX1531" s="147" t="n"/>
      <c r="AY1531" s="147" t="n"/>
      <c r="AZ1531" s="147" t="n"/>
      <c r="BA1531" s="147" t="n"/>
      <c r="BB1531" s="147" t="n"/>
      <c r="BC1531" s="147" t="n"/>
      <c r="BD1531" s="147" t="n"/>
      <c r="BE1531" s="147" t="n"/>
      <c r="BF1531" s="147" t="n"/>
      <c r="BG1531" s="147" t="n"/>
      <c r="BH1531" s="147" t="n"/>
      <c r="BI1531" s="148" t="n"/>
      <c r="BJ1531" s="2" t="n"/>
      <c r="BK1531" s="2" t="n"/>
      <c r="BL1531" s="2" t="n"/>
      <c r="BM1531" s="2" t="n"/>
      <c r="BN1531" s="2" t="n"/>
      <c r="BO1531" s="2" t="n"/>
      <c r="BP1531" s="146" t="n"/>
      <c r="BQ1531" s="147" t="n"/>
      <c r="BR1531" s="147" t="n"/>
      <c r="BS1531" s="147" t="n"/>
      <c r="BT1531" s="147" t="n"/>
      <c r="BU1531" s="42" t="n"/>
      <c r="BV1531" s="45" t="n"/>
      <c r="BW1531" s="147" t="n"/>
      <c r="BX1531" s="147" t="n"/>
      <c r="BY1531" s="147" t="n"/>
      <c r="BZ1531" s="147" t="n"/>
      <c r="CA1531" s="147" t="n"/>
      <c r="CB1531" s="147" t="n"/>
      <c r="CC1531" s="147" t="n"/>
      <c r="CD1531" s="147" t="n"/>
      <c r="CE1531" s="147" t="n"/>
      <c r="CF1531" s="147" t="n"/>
      <c r="CG1531" s="147" t="n"/>
      <c r="CH1531" s="147" t="n"/>
      <c r="CI1531" s="147" t="n"/>
      <c r="CJ1531" s="147" t="n"/>
      <c r="CK1531" s="147" t="n"/>
      <c r="CL1531" s="147" t="n"/>
      <c r="CM1531" s="147" t="n"/>
      <c r="CN1531" s="147" t="n"/>
      <c r="CO1531" s="147" t="n"/>
      <c r="CP1531" s="147" t="n"/>
      <c r="CQ1531" s="147" t="n"/>
      <c r="CR1531" s="147" t="n"/>
      <c r="CS1531" s="147" t="n"/>
      <c r="CT1531" s="147" t="n"/>
      <c r="CU1531" s="147" t="n"/>
      <c r="CV1531" s="147" t="n"/>
      <c r="CW1531" s="147" t="n"/>
      <c r="CX1531" s="147" t="n"/>
      <c r="CY1531" s="147" t="n"/>
      <c r="CZ1531" s="147" t="n"/>
      <c r="DA1531" s="147" t="n"/>
      <c r="DB1531" s="147" t="n"/>
      <c r="DC1531" s="147" t="n"/>
      <c r="DD1531" s="147" t="n"/>
      <c r="DE1531" s="147" t="n"/>
      <c r="DF1531" s="147" t="n"/>
      <c r="DG1531" s="147" t="n"/>
      <c r="DH1531" s="147" t="n"/>
      <c r="DI1531" s="147" t="n"/>
      <c r="DJ1531" s="147" t="n"/>
      <c r="DK1531" s="147" t="n"/>
      <c r="DL1531" s="147" t="n"/>
      <c r="DM1531" s="147" t="n"/>
      <c r="DN1531" s="147" t="n"/>
      <c r="DO1531" s="147" t="n"/>
      <c r="DP1531" s="147" t="n"/>
      <c r="DQ1531" s="147" t="n"/>
      <c r="DR1531" s="147" t="n"/>
      <c r="DS1531" s="147" t="n"/>
      <c r="DT1531" s="147" t="n"/>
      <c r="DU1531" s="148" t="n"/>
      <c r="DV1531" s="2" t="n"/>
      <c r="DW1531" s="2" t="n"/>
      <c r="DX1531" s="2" t="n"/>
      <c r="DY1531" s="2" t="n"/>
      <c r="DZ1531" s="2" t="n"/>
      <c r="EA1531" s="2" t="n"/>
      <c r="EB1531" s="2" t="n"/>
      <c r="EC1531" s="2" t="n"/>
    </row>
    <row r="1532" ht="6.75" customHeight="1" s="118">
      <c r="A1532" s="2" t="n"/>
      <c r="B1532" s="2" t="n"/>
      <c r="C1532" s="2" t="n"/>
      <c r="D1532" s="2" t="n"/>
      <c r="E1532" s="143" t="n"/>
      <c r="K1532" s="144" t="n"/>
      <c r="L1532" s="54" t="inlineStr">
        <is>
          <t>平成</t>
        </is>
      </c>
      <c r="M1532" s="140" t="n"/>
      <c r="N1532" s="140" t="n"/>
      <c r="O1532" s="140" t="n"/>
      <c r="P1532" s="18" t="n"/>
      <c r="Q1532" s="18" t="n"/>
      <c r="R1532" s="18" t="n"/>
      <c r="S1532" s="18" t="n"/>
      <c r="T1532" s="18" t="n"/>
      <c r="U1532" s="18" t="n"/>
      <c r="V1532" s="18" t="n"/>
      <c r="W1532" s="18" t="n"/>
      <c r="X1532" s="35" t="n"/>
      <c r="Y1532" s="7" t="n"/>
      <c r="Z1532" s="2" t="n"/>
      <c r="AA1532" s="2" t="n"/>
      <c r="AB1532" s="2" t="n"/>
      <c r="AC1532" s="2" t="n"/>
      <c r="AD1532" s="2" t="n"/>
      <c r="AE1532" s="2" t="n"/>
      <c r="AF1532" s="2" t="n"/>
      <c r="AG1532" s="2" t="n"/>
      <c r="AH1532" s="2" t="n"/>
      <c r="AI1532" s="2" t="n"/>
      <c r="AJ1532" s="2" t="n"/>
      <c r="AK1532" s="2" t="n"/>
      <c r="AL1532" s="2" t="n"/>
      <c r="AM1532" s="2" t="n"/>
      <c r="AN1532" s="2" t="n"/>
      <c r="AO1532" s="2" t="n"/>
      <c r="AP1532" s="2" t="n"/>
      <c r="AQ1532" s="2" t="n"/>
      <c r="AR1532" s="2" t="n"/>
      <c r="AS1532" s="2" t="n"/>
      <c r="AT1532" s="2" t="n"/>
      <c r="AU1532" s="2" t="n"/>
      <c r="AV1532" s="2" t="n"/>
      <c r="AW1532" s="2" t="n"/>
      <c r="AX1532" s="2" t="n"/>
      <c r="AY1532" s="2" t="n"/>
      <c r="AZ1532" s="2" t="n"/>
      <c r="BA1532" s="2" t="n"/>
      <c r="BB1532" s="2" t="n"/>
      <c r="BC1532" s="2" t="n"/>
      <c r="BD1532" s="2" t="n"/>
      <c r="BE1532" s="2" t="n"/>
      <c r="BF1532" s="2" t="n"/>
      <c r="BG1532" s="2" t="n"/>
      <c r="BH1532" s="2" t="n"/>
      <c r="BI1532" s="6" t="n"/>
      <c r="BJ1532" s="2" t="n"/>
      <c r="BK1532" s="2" t="n"/>
      <c r="BL1532" s="2" t="n"/>
      <c r="BM1532" s="2" t="n"/>
      <c r="BN1532" s="2" t="n"/>
      <c r="BO1532" s="2" t="n"/>
      <c r="BP1532" s="139" t="inlineStr">
        <is>
          <t>備　考</t>
        </is>
      </c>
      <c r="BQ1532" s="140" t="n"/>
      <c r="BR1532" s="140" t="n"/>
      <c r="BS1532" s="140" t="n"/>
      <c r="BT1532" s="140" t="n"/>
      <c r="BU1532" s="140" t="n"/>
      <c r="BV1532" s="141" t="n"/>
      <c r="BW1532" s="176">
        <f>計算!$AA$19</f>
        <v/>
      </c>
      <c r="BX1532" s="140" t="n"/>
      <c r="BY1532" s="140" t="n"/>
      <c r="BZ1532" s="140" t="n"/>
      <c r="CA1532" s="140" t="n"/>
      <c r="CB1532" s="140" t="n"/>
      <c r="CC1532" s="140" t="n"/>
      <c r="CD1532" s="140" t="n"/>
      <c r="CE1532" s="140" t="n"/>
      <c r="CF1532" s="140" t="n"/>
      <c r="CG1532" s="140" t="n"/>
      <c r="CH1532" s="140" t="n"/>
      <c r="CI1532" s="140" t="n"/>
      <c r="CJ1532" s="140" t="n"/>
      <c r="CK1532" s="140" t="n"/>
      <c r="CL1532" s="140" t="n"/>
      <c r="CM1532" s="140" t="n"/>
      <c r="CN1532" s="140" t="n"/>
      <c r="CO1532" s="140" t="n"/>
      <c r="CP1532" s="140" t="n"/>
      <c r="CQ1532" s="140" t="n"/>
      <c r="CR1532" s="140" t="n"/>
      <c r="CS1532" s="140" t="n"/>
      <c r="CT1532" s="140" t="n"/>
      <c r="CU1532" s="140" t="n"/>
      <c r="CV1532" s="140" t="n"/>
      <c r="CW1532" s="140" t="n"/>
      <c r="CX1532" s="140" t="n"/>
      <c r="CY1532" s="140" t="n"/>
      <c r="CZ1532" s="140" t="n"/>
      <c r="DA1532" s="140" t="n"/>
      <c r="DB1532" s="140" t="n"/>
      <c r="DC1532" s="140" t="n"/>
      <c r="DD1532" s="140" t="n"/>
      <c r="DE1532" s="140" t="n"/>
      <c r="DF1532" s="140" t="n"/>
      <c r="DG1532" s="140" t="n"/>
      <c r="DH1532" s="140" t="n"/>
      <c r="DI1532" s="140" t="n"/>
      <c r="DJ1532" s="140" t="n"/>
      <c r="DK1532" s="140" t="n"/>
      <c r="DL1532" s="140" t="n"/>
      <c r="DM1532" s="140" t="n"/>
      <c r="DN1532" s="140" t="n"/>
      <c r="DO1532" s="140" t="n"/>
      <c r="DP1532" s="140" t="n"/>
      <c r="DQ1532" s="140" t="n"/>
      <c r="DR1532" s="140" t="n"/>
      <c r="DS1532" s="140" t="n"/>
      <c r="DT1532" s="140" t="n"/>
      <c r="DU1532" s="141" t="n"/>
      <c r="DV1532" s="2" t="n"/>
      <c r="DW1532" s="2" t="n"/>
      <c r="DX1532" s="2" t="n"/>
      <c r="DY1532" s="2" t="n"/>
      <c r="DZ1532" s="2" t="n"/>
      <c r="EA1532" s="2" t="n"/>
      <c r="EB1532" s="2" t="n"/>
      <c r="EC1532" s="2" t="n"/>
    </row>
    <row r="1533" ht="6.75" customHeight="1" s="118">
      <c r="A1533" s="2" t="n"/>
      <c r="B1533" s="2" t="n"/>
      <c r="C1533" s="2" t="n"/>
      <c r="D1533" s="2" t="n"/>
      <c r="E1533" s="143" t="n"/>
      <c r="K1533" s="144" t="n"/>
      <c r="L1533" s="143" t="n"/>
      <c r="P1533" s="19" t="n"/>
      <c r="Q1533" s="19" t="n"/>
      <c r="R1533" s="19" t="n"/>
      <c r="S1533" s="19" t="n"/>
      <c r="T1533" s="19" t="n"/>
      <c r="U1533" s="19" t="n"/>
      <c r="V1533" s="19" t="n"/>
      <c r="W1533" s="19" t="n"/>
      <c r="X1533" s="37" t="n"/>
      <c r="Y1533" s="7" t="n"/>
      <c r="Z1533" s="2" t="n"/>
      <c r="AA1533" s="2" t="n"/>
      <c r="AB1533" s="2" t="n"/>
      <c r="AC1533" s="2" t="n"/>
      <c r="AD1533" s="2" t="n"/>
      <c r="AE1533" s="2" t="n"/>
      <c r="AF1533" s="2" t="n"/>
      <c r="AG1533" s="2" t="n"/>
      <c r="AH1533" s="2" t="n"/>
      <c r="AI1533" s="2" t="n"/>
      <c r="AJ1533" s="2" t="n"/>
      <c r="AK1533" s="2" t="n"/>
      <c r="AL1533" s="2" t="n"/>
      <c r="AM1533" s="2" t="n"/>
      <c r="AN1533" s="2" t="n"/>
      <c r="AO1533" s="2" t="n"/>
      <c r="AP1533" s="2" t="n"/>
      <c r="AQ1533" s="2" t="n"/>
      <c r="AR1533" s="2" t="n"/>
      <c r="AS1533" s="2" t="n"/>
      <c r="AT1533" s="2" t="n"/>
      <c r="AU1533" s="2" t="n"/>
      <c r="AV1533" s="2" t="n"/>
      <c r="AW1533" s="2" t="n"/>
      <c r="AX1533" s="2" t="n"/>
      <c r="AY1533" s="2" t="n"/>
      <c r="AZ1533" s="2" t="n"/>
      <c r="BA1533" s="2" t="n"/>
      <c r="BB1533" s="2" t="n"/>
      <c r="BC1533" s="2" t="n"/>
      <c r="BD1533" s="2" t="n"/>
      <c r="BE1533" s="2" t="n"/>
      <c r="BF1533" s="2" t="n"/>
      <c r="BG1533" s="2" t="n"/>
      <c r="BH1533" s="2" t="n"/>
      <c r="BI1533" s="8" t="n"/>
      <c r="BJ1533" s="2" t="n"/>
      <c r="BK1533" s="2" t="n"/>
      <c r="BL1533" s="2" t="n"/>
      <c r="BM1533" s="2" t="n"/>
      <c r="BN1533" s="2" t="n"/>
      <c r="BO1533" s="2" t="n"/>
      <c r="BP1533" s="143" t="n"/>
      <c r="BV1533" s="144" t="n"/>
      <c r="DU1533" s="144" t="n"/>
      <c r="DV1533" s="2" t="n"/>
      <c r="DW1533" s="2" t="n"/>
      <c r="DX1533" s="2" t="n"/>
      <c r="DY1533" s="2" t="n"/>
      <c r="DZ1533" s="2" t="n"/>
      <c r="EA1533" s="2" t="n"/>
      <c r="EB1533" s="2" t="n"/>
      <c r="EC1533" s="2" t="n"/>
    </row>
    <row r="1534" ht="6.75" customHeight="1" s="118">
      <c r="A1534" s="2" t="n"/>
      <c r="B1534" s="2" t="n"/>
      <c r="C1534" s="2" t="n"/>
      <c r="D1534" s="2" t="n"/>
      <c r="E1534" s="143" t="n"/>
      <c r="K1534" s="144" t="n"/>
      <c r="L1534" s="143" t="n"/>
      <c r="P1534" s="19" t="n"/>
      <c r="Q1534" s="19" t="n"/>
      <c r="R1534" s="19" t="n"/>
      <c r="S1534" s="52" t="inlineStr">
        <is>
          <t>年</t>
        </is>
      </c>
      <c r="U1534" s="11" t="n"/>
      <c r="V1534" s="11" t="n"/>
      <c r="W1534" s="53" t="inlineStr">
        <is>
          <t>月</t>
        </is>
      </c>
      <c r="X1534" s="144" t="n"/>
      <c r="Y1534" s="7" t="n"/>
      <c r="Z1534" s="2" t="n"/>
      <c r="AA1534" s="2" t="n"/>
      <c r="AB1534" s="2" t="n"/>
      <c r="AC1534" s="2" t="n"/>
      <c r="AD1534" s="2" t="n"/>
      <c r="AE1534" s="2" t="n"/>
      <c r="AF1534" s="2" t="n"/>
      <c r="AG1534" s="2" t="n"/>
      <c r="AH1534" s="2" t="n"/>
      <c r="AI1534" s="2" t="n"/>
      <c r="AJ1534" s="2" t="n"/>
      <c r="AK1534" s="2" t="n"/>
      <c r="AL1534" s="2" t="n"/>
      <c r="AM1534" s="2" t="n"/>
      <c r="AN1534" s="2" t="n"/>
      <c r="AO1534" s="2" t="n"/>
      <c r="AP1534" s="2" t="n"/>
      <c r="AQ1534" s="2" t="n"/>
      <c r="AR1534" s="2" t="n"/>
      <c r="AS1534" s="2" t="n"/>
      <c r="AT1534" s="2" t="n"/>
      <c r="AU1534" s="2" t="n"/>
      <c r="AV1534" s="2" t="n"/>
      <c r="AW1534" s="2" t="n"/>
      <c r="AX1534" s="2" t="n"/>
      <c r="AY1534" s="2" t="n"/>
      <c r="AZ1534" s="2" t="n"/>
      <c r="BA1534" s="2" t="n"/>
      <c r="BB1534" s="2" t="n"/>
      <c r="BC1534" s="2" t="n"/>
      <c r="BD1534" s="2" t="n"/>
      <c r="BE1534" s="2" t="n"/>
      <c r="BF1534" s="2" t="n"/>
      <c r="BG1534" s="2" t="n"/>
      <c r="BH1534" s="2" t="n"/>
      <c r="BI1534" s="8" t="n"/>
      <c r="BJ1534" s="2" t="n"/>
      <c r="BK1534" s="2" t="n"/>
      <c r="BL1534" s="2" t="n"/>
      <c r="BM1534" s="2" t="n"/>
      <c r="BN1534" s="2" t="n"/>
      <c r="BO1534" s="2" t="n"/>
      <c r="BP1534" s="143" t="n"/>
      <c r="BV1534" s="144" t="n"/>
      <c r="DU1534" s="144" t="n"/>
      <c r="DV1534" s="2" t="n"/>
      <c r="DW1534" s="2" t="n"/>
      <c r="DX1534" s="2" t="n"/>
      <c r="DY1534" s="2" t="n"/>
      <c r="DZ1534" s="2" t="n"/>
      <c r="EA1534" s="2" t="n"/>
      <c r="EB1534" s="2" t="n"/>
      <c r="EC1534" s="2" t="n"/>
    </row>
    <row r="1535" ht="6.75" customHeight="1" s="118">
      <c r="A1535" s="2" t="n"/>
      <c r="B1535" s="2" t="n"/>
      <c r="C1535" s="2" t="n"/>
      <c r="D1535" s="2" t="n"/>
      <c r="E1535" s="143" t="n"/>
      <c r="K1535" s="144" t="n"/>
      <c r="L1535" s="49" t="inlineStr">
        <is>
          <t>令和</t>
        </is>
      </c>
      <c r="P1535" s="19" t="n"/>
      <c r="Q1535" s="19" t="n"/>
      <c r="R1535" s="19" t="n"/>
      <c r="U1535" s="11" t="n"/>
      <c r="V1535" s="11" t="n"/>
      <c r="X1535" s="144" t="n"/>
      <c r="Y1535" s="7" t="n"/>
      <c r="Z1535" s="2" t="n"/>
      <c r="AA1535" s="2" t="n"/>
      <c r="AB1535" s="2" t="n"/>
      <c r="AC1535" s="2" t="n"/>
      <c r="AD1535" s="2" t="n"/>
      <c r="AE1535" s="2" t="n"/>
      <c r="AF1535" s="2" t="n"/>
      <c r="AG1535" s="2" t="n"/>
      <c r="AH1535" s="2" t="n"/>
      <c r="AI1535" s="2" t="n"/>
      <c r="AJ1535" s="2" t="n"/>
      <c r="AK1535" s="2" t="n"/>
      <c r="AL1535" s="2" t="n"/>
      <c r="AM1535" s="2" t="n"/>
      <c r="AN1535" s="2" t="n"/>
      <c r="AO1535" s="2" t="n"/>
      <c r="AP1535" s="2" t="n"/>
      <c r="AQ1535" s="2" t="n"/>
      <c r="AR1535" s="2" t="n"/>
      <c r="AS1535" s="2" t="n"/>
      <c r="AT1535" s="2" t="n"/>
      <c r="AU1535" s="2" t="n"/>
      <c r="AV1535" s="2" t="n"/>
      <c r="AW1535" s="2" t="n"/>
      <c r="AX1535" s="2" t="n"/>
      <c r="AY1535" s="2" t="n"/>
      <c r="AZ1535" s="2" t="n"/>
      <c r="BA1535" s="2" t="n"/>
      <c r="BB1535" s="2" t="n"/>
      <c r="BC1535" s="2" t="n"/>
      <c r="BD1535" s="2" t="n"/>
      <c r="BE1535" s="2" t="n"/>
      <c r="BF1535" s="2" t="n"/>
      <c r="BG1535" s="2" t="n"/>
      <c r="BH1535" s="2" t="n"/>
      <c r="BI1535" s="8" t="n"/>
      <c r="BJ1535" s="2" t="n"/>
      <c r="BK1535" s="2" t="n"/>
      <c r="BL1535" s="2" t="n"/>
      <c r="BM1535" s="2" t="n"/>
      <c r="BN1535" s="2" t="n"/>
      <c r="BO1535" s="2" t="n"/>
      <c r="BP1535" s="143" t="n"/>
      <c r="BV1535" s="144" t="n"/>
      <c r="DU1535" s="144" t="n"/>
      <c r="DV1535" s="2" t="n"/>
      <c r="DW1535" s="2" t="n"/>
      <c r="DX1535" s="2" t="n"/>
      <c r="DY1535" s="2" t="n"/>
      <c r="DZ1535" s="2" t="n"/>
      <c r="EA1535" s="2" t="n"/>
      <c r="EB1535" s="2" t="n"/>
      <c r="EC1535" s="2" t="n"/>
    </row>
    <row r="1536" ht="6.75" customHeight="1" s="118">
      <c r="A1536" s="2" t="n"/>
      <c r="B1536" s="2" t="n"/>
      <c r="C1536" s="2" t="n"/>
      <c r="D1536" s="2" t="n"/>
      <c r="E1536" s="143" t="n"/>
      <c r="K1536" s="144" t="n"/>
      <c r="L1536" s="143" t="n"/>
      <c r="P1536" s="19" t="n"/>
      <c r="Q1536" s="19" t="n"/>
      <c r="R1536" s="19" t="n"/>
      <c r="S1536" s="19" t="n"/>
      <c r="T1536" s="19" t="n"/>
      <c r="U1536" s="19" t="n"/>
      <c r="V1536" s="19" t="n"/>
      <c r="W1536" s="19" t="n"/>
      <c r="X1536" s="37" t="n"/>
      <c r="Y1536" s="7" t="n"/>
      <c r="Z1536" s="2" t="n"/>
      <c r="AA1536" s="2" t="n"/>
      <c r="AB1536" s="2" t="n"/>
      <c r="AC1536" s="2" t="n"/>
      <c r="AD1536" s="2" t="n"/>
      <c r="AE1536" s="2" t="n"/>
      <c r="AF1536" s="2" t="n"/>
      <c r="AG1536" s="2" t="n"/>
      <c r="AH1536" s="2" t="n"/>
      <c r="AI1536" s="2" t="n"/>
      <c r="AJ1536" s="2" t="n"/>
      <c r="AK1536" s="2" t="n"/>
      <c r="AL1536" s="2" t="n"/>
      <c r="AM1536" s="2" t="n"/>
      <c r="AN1536" s="2" t="n"/>
      <c r="AO1536" s="2" t="n"/>
      <c r="AP1536" s="2" t="n"/>
      <c r="AQ1536" s="2" t="n"/>
      <c r="AR1536" s="2" t="n"/>
      <c r="AS1536" s="2" t="n"/>
      <c r="AT1536" s="2" t="n"/>
      <c r="AU1536" s="2" t="n"/>
      <c r="AV1536" s="2" t="n"/>
      <c r="AW1536" s="2" t="n"/>
      <c r="AX1536" s="2" t="n"/>
      <c r="AY1536" s="2" t="n"/>
      <c r="AZ1536" s="2" t="n"/>
      <c r="BA1536" s="2" t="n"/>
      <c r="BB1536" s="2" t="n"/>
      <c r="BC1536" s="2" t="n"/>
      <c r="BD1536" s="2" t="n"/>
      <c r="BE1536" s="2" t="n"/>
      <c r="BF1536" s="2" t="n"/>
      <c r="BG1536" s="2" t="n"/>
      <c r="BH1536" s="2" t="n"/>
      <c r="BI1536" s="8" t="n"/>
      <c r="BJ1536" s="2" t="n"/>
      <c r="BK1536" s="2" t="n"/>
      <c r="BL1536" s="2" t="n"/>
      <c r="BM1536" s="2" t="n"/>
      <c r="BN1536" s="2" t="n"/>
      <c r="BO1536" s="2" t="n"/>
      <c r="BP1536" s="143" t="n"/>
      <c r="BV1536" s="144" t="n"/>
      <c r="DU1536" s="144" t="n"/>
      <c r="DV1536" s="2" t="n"/>
      <c r="DW1536" s="2" t="n"/>
      <c r="DX1536" s="2" t="n"/>
      <c r="DY1536" s="2" t="n"/>
      <c r="DZ1536" s="2" t="n"/>
      <c r="EA1536" s="2" t="n"/>
      <c r="EB1536" s="2" t="n"/>
      <c r="EC1536" s="2" t="n"/>
    </row>
    <row r="1537" ht="3.75" customHeight="1" s="118">
      <c r="A1537" s="2" t="n"/>
      <c r="B1537" s="2" t="n"/>
      <c r="C1537" s="2" t="n"/>
      <c r="D1537" s="2" t="n"/>
      <c r="E1537" s="143" t="n"/>
      <c r="K1537" s="144" t="n"/>
      <c r="L1537" s="146" t="n"/>
      <c r="M1537" s="147" t="n"/>
      <c r="N1537" s="147" t="n"/>
      <c r="O1537" s="147" t="n"/>
      <c r="P1537" s="20" t="n"/>
      <c r="Q1537" s="20" t="n"/>
      <c r="R1537" s="20" t="n"/>
      <c r="S1537" s="20" t="n"/>
      <c r="T1537" s="20" t="n"/>
      <c r="U1537" s="20" t="n"/>
      <c r="V1537" s="20" t="n"/>
      <c r="W1537" s="20" t="n"/>
      <c r="X1537" s="39" t="n"/>
      <c r="Y1537" s="16" t="n"/>
      <c r="Z1537" s="14" t="n"/>
      <c r="AA1537" s="14" t="n"/>
      <c r="AB1537" s="14" t="n"/>
      <c r="AC1537" s="14" t="n"/>
      <c r="AD1537" s="14" t="n"/>
      <c r="AE1537" s="14" t="n"/>
      <c r="AF1537" s="14" t="n"/>
      <c r="AG1537" s="14" t="n"/>
      <c r="AH1537" s="14" t="n"/>
      <c r="AI1537" s="14" t="n"/>
      <c r="AJ1537" s="14" t="n"/>
      <c r="AK1537" s="14" t="n"/>
      <c r="AL1537" s="14" t="n"/>
      <c r="AM1537" s="14" t="n"/>
      <c r="AN1537" s="14" t="n"/>
      <c r="AO1537" s="14" t="n"/>
      <c r="AP1537" s="14" t="n"/>
      <c r="AQ1537" s="14" t="n"/>
      <c r="AR1537" s="14" t="n"/>
      <c r="AS1537" s="14" t="n"/>
      <c r="AT1537" s="14" t="n"/>
      <c r="AU1537" s="14" t="n"/>
      <c r="AV1537" s="14" t="n"/>
      <c r="AW1537" s="14" t="n"/>
      <c r="AX1537" s="14" t="n"/>
      <c r="AY1537" s="14" t="n"/>
      <c r="AZ1537" s="14" t="n"/>
      <c r="BA1537" s="14" t="n"/>
      <c r="BB1537" s="14" t="n"/>
      <c r="BC1537" s="14" t="n"/>
      <c r="BD1537" s="14" t="n"/>
      <c r="BE1537" s="14" t="n"/>
      <c r="BF1537" s="14" t="n"/>
      <c r="BG1537" s="14" t="n"/>
      <c r="BH1537" s="14" t="n"/>
      <c r="BI1537" s="15" t="n"/>
      <c r="BJ1537" s="2" t="n"/>
      <c r="BK1537" s="2" t="n"/>
      <c r="BL1537" s="2" t="n"/>
      <c r="BM1537" s="2" t="n"/>
      <c r="BN1537" s="2" t="n"/>
      <c r="BO1537" s="2" t="n"/>
      <c r="BP1537" s="143" t="n"/>
      <c r="BV1537" s="144" t="n"/>
      <c r="DU1537" s="144" t="n"/>
      <c r="DV1537" s="2" t="n"/>
      <c r="DW1537" s="2" t="n"/>
      <c r="DX1537" s="2" t="n"/>
      <c r="DY1537" s="2" t="n"/>
      <c r="DZ1537" s="2" t="n"/>
      <c r="EA1537" s="2" t="n"/>
      <c r="EB1537" s="2" t="n"/>
      <c r="EC1537" s="2" t="n"/>
    </row>
    <row r="1538" ht="6.75" customHeight="1" s="118">
      <c r="A1538" s="2" t="n"/>
      <c r="B1538" s="2" t="n"/>
      <c r="C1538" s="2" t="n"/>
      <c r="D1538" s="2" t="n"/>
      <c r="E1538" s="143" t="n"/>
      <c r="K1538" s="144" t="n"/>
      <c r="L1538" s="54" t="inlineStr">
        <is>
          <t>平成</t>
        </is>
      </c>
      <c r="M1538" s="140" t="n"/>
      <c r="N1538" s="140" t="n"/>
      <c r="O1538" s="140" t="n"/>
      <c r="P1538" s="18" t="n"/>
      <c r="Q1538" s="18" t="n"/>
      <c r="R1538" s="18" t="n"/>
      <c r="S1538" s="18" t="n"/>
      <c r="T1538" s="18" t="n"/>
      <c r="U1538" s="18" t="n"/>
      <c r="V1538" s="18" t="n"/>
      <c r="W1538" s="18" t="n"/>
      <c r="X1538" s="35" t="n"/>
      <c r="Y1538" s="7" t="n"/>
      <c r="Z1538" s="2" t="n"/>
      <c r="AA1538" s="2" t="n"/>
      <c r="AB1538" s="2" t="n"/>
      <c r="AC1538" s="2" t="n"/>
      <c r="AD1538" s="2" t="n"/>
      <c r="AE1538" s="2" t="n"/>
      <c r="AF1538" s="2" t="n"/>
      <c r="AG1538" s="2" t="n"/>
      <c r="AH1538" s="2" t="n"/>
      <c r="AI1538" s="2" t="n"/>
      <c r="AJ1538" s="2" t="n"/>
      <c r="AK1538" s="2" t="n"/>
      <c r="AL1538" s="2" t="n"/>
      <c r="AM1538" s="2" t="n"/>
      <c r="AN1538" s="2" t="n"/>
      <c r="AO1538" s="2" t="n"/>
      <c r="AP1538" s="2" t="n"/>
      <c r="AQ1538" s="2" t="n"/>
      <c r="AR1538" s="2" t="n"/>
      <c r="AS1538" s="2" t="n"/>
      <c r="AT1538" s="2" t="n"/>
      <c r="AU1538" s="2" t="n"/>
      <c r="AV1538" s="2" t="n"/>
      <c r="AW1538" s="2" t="n"/>
      <c r="AX1538" s="2" t="n"/>
      <c r="AY1538" s="2" t="n"/>
      <c r="AZ1538" s="2" t="n"/>
      <c r="BA1538" s="2" t="n"/>
      <c r="BB1538" s="2" t="n"/>
      <c r="BC1538" s="2" t="n"/>
      <c r="BD1538" s="2" t="n"/>
      <c r="BE1538" s="2" t="n"/>
      <c r="BF1538" s="2" t="n"/>
      <c r="BG1538" s="2" t="n"/>
      <c r="BH1538" s="2" t="n"/>
      <c r="BI1538" s="6" t="n"/>
      <c r="BJ1538" s="2" t="n"/>
      <c r="BK1538" s="2" t="n"/>
      <c r="BL1538" s="2" t="n"/>
      <c r="BM1538" s="2" t="n"/>
      <c r="BN1538" s="2" t="n"/>
      <c r="BO1538" s="2" t="n"/>
      <c r="BP1538" s="143" t="n"/>
      <c r="BV1538" s="144" t="n"/>
      <c r="DU1538" s="144" t="n"/>
      <c r="DV1538" s="2" t="n"/>
      <c r="DW1538" s="2" t="n"/>
      <c r="DX1538" s="2" t="n"/>
      <c r="DY1538" s="2" t="n"/>
      <c r="DZ1538" s="2" t="n"/>
      <c r="EA1538" s="2" t="n"/>
      <c r="EB1538" s="2" t="n"/>
      <c r="EC1538" s="2" t="n"/>
    </row>
    <row r="1539" ht="6.75" customHeight="1" s="118">
      <c r="A1539" s="2" t="n"/>
      <c r="B1539" s="2" t="n"/>
      <c r="C1539" s="2" t="n"/>
      <c r="D1539" s="2" t="n"/>
      <c r="E1539" s="143" t="n"/>
      <c r="K1539" s="144" t="n"/>
      <c r="L1539" s="143" t="n"/>
      <c r="P1539" s="19" t="n"/>
      <c r="Q1539" s="19" t="n"/>
      <c r="R1539" s="19" t="n"/>
      <c r="S1539" s="19" t="n"/>
      <c r="T1539" s="19" t="n"/>
      <c r="U1539" s="19" t="n"/>
      <c r="V1539" s="19" t="n"/>
      <c r="W1539" s="19" t="n"/>
      <c r="X1539" s="37" t="n"/>
      <c r="Y1539" s="7" t="n"/>
      <c r="Z1539" s="2" t="n"/>
      <c r="AA1539" s="2" t="n"/>
      <c r="AB1539" s="2" t="n"/>
      <c r="AC1539" s="2" t="n"/>
      <c r="AD1539" s="2" t="n"/>
      <c r="AE1539" s="2" t="n"/>
      <c r="AF1539" s="2" t="n"/>
      <c r="AG1539" s="2" t="n"/>
      <c r="AH1539" s="2" t="n"/>
      <c r="AI1539" s="2" t="n"/>
      <c r="AJ1539" s="2" t="n"/>
      <c r="AK1539" s="2" t="n"/>
      <c r="AL1539" s="2" t="n"/>
      <c r="AM1539" s="2" t="n"/>
      <c r="AN1539" s="2" t="n"/>
      <c r="AO1539" s="2" t="n"/>
      <c r="AP1539" s="2" t="n"/>
      <c r="AQ1539" s="2" t="n"/>
      <c r="AR1539" s="2" t="n"/>
      <c r="AS1539" s="2" t="n"/>
      <c r="AT1539" s="2" t="n"/>
      <c r="AU1539" s="2" t="n"/>
      <c r="AV1539" s="2" t="n"/>
      <c r="AW1539" s="2" t="n"/>
      <c r="AX1539" s="2" t="n"/>
      <c r="AY1539" s="2" t="n"/>
      <c r="AZ1539" s="2" t="n"/>
      <c r="BA1539" s="2" t="n"/>
      <c r="BB1539" s="2" t="n"/>
      <c r="BC1539" s="2" t="n"/>
      <c r="BD1539" s="2" t="n"/>
      <c r="BE1539" s="2" t="n"/>
      <c r="BF1539" s="2" t="n"/>
      <c r="BG1539" s="2" t="n"/>
      <c r="BH1539" s="2" t="n"/>
      <c r="BI1539" s="8" t="n"/>
      <c r="BJ1539" s="2" t="n"/>
      <c r="BK1539" s="2" t="n"/>
      <c r="BL1539" s="2" t="n"/>
      <c r="BM1539" s="2" t="n"/>
      <c r="BN1539" s="2" t="n"/>
      <c r="BO1539" s="2" t="n"/>
      <c r="BP1539" s="143" t="n"/>
      <c r="BV1539" s="144" t="n"/>
      <c r="DU1539" s="144" t="n"/>
      <c r="DV1539" s="2" t="n"/>
      <c r="DW1539" s="2" t="n"/>
      <c r="DX1539" s="2" t="n"/>
      <c r="DY1539" s="2" t="n"/>
      <c r="DZ1539" s="2" t="n"/>
      <c r="EA1539" s="2" t="n"/>
      <c r="EB1539" s="2" t="n"/>
      <c r="EC1539" s="2" t="n"/>
    </row>
    <row r="1540" ht="6.75" customHeight="1" s="118">
      <c r="A1540" s="2" t="n"/>
      <c r="B1540" s="2" t="n"/>
      <c r="C1540" s="2" t="n"/>
      <c r="D1540" s="2" t="n"/>
      <c r="E1540" s="143" t="n"/>
      <c r="K1540" s="144" t="n"/>
      <c r="L1540" s="143" t="n"/>
      <c r="P1540" s="19" t="n"/>
      <c r="Q1540" s="19" t="n"/>
      <c r="R1540" s="19" t="n"/>
      <c r="S1540" s="52" t="inlineStr">
        <is>
          <t>年</t>
        </is>
      </c>
      <c r="U1540" s="11" t="n"/>
      <c r="V1540" s="11" t="n"/>
      <c r="W1540" s="53" t="inlineStr">
        <is>
          <t>月</t>
        </is>
      </c>
      <c r="X1540" s="144" t="n"/>
      <c r="Y1540" s="7" t="n"/>
      <c r="Z1540" s="2" t="n"/>
      <c r="AA1540" s="2" t="n"/>
      <c r="AB1540" s="2" t="n"/>
      <c r="AC1540" s="2" t="n"/>
      <c r="AD1540" s="2" t="n"/>
      <c r="AE1540" s="2" t="n"/>
      <c r="AF1540" s="2" t="n"/>
      <c r="AG1540" s="2" t="n"/>
      <c r="AH1540" s="2" t="n"/>
      <c r="AI1540" s="2" t="n"/>
      <c r="AJ1540" s="2" t="n"/>
      <c r="AK1540" s="2" t="n"/>
      <c r="AL1540" s="2" t="n"/>
      <c r="AM1540" s="2" t="n"/>
      <c r="AN1540" s="2" t="n"/>
      <c r="AO1540" s="2" t="n"/>
      <c r="AP1540" s="2" t="n"/>
      <c r="AQ1540" s="2" t="n"/>
      <c r="AR1540" s="2" t="n"/>
      <c r="AS1540" s="2" t="n"/>
      <c r="AT1540" s="2" t="n"/>
      <c r="AU1540" s="2" t="n"/>
      <c r="AV1540" s="2" t="n"/>
      <c r="AW1540" s="2" t="n"/>
      <c r="AX1540" s="2" t="n"/>
      <c r="AY1540" s="2" t="n"/>
      <c r="AZ1540" s="2" t="n"/>
      <c r="BA1540" s="2" t="n"/>
      <c r="BB1540" s="2" t="n"/>
      <c r="BC1540" s="2" t="n"/>
      <c r="BD1540" s="2" t="n"/>
      <c r="BE1540" s="2" t="n"/>
      <c r="BF1540" s="2" t="n"/>
      <c r="BG1540" s="2" t="n"/>
      <c r="BH1540" s="2" t="n"/>
      <c r="BI1540" s="8" t="n"/>
      <c r="BJ1540" s="2" t="n"/>
      <c r="BK1540" s="2" t="n"/>
      <c r="BL1540" s="2" t="n"/>
      <c r="BM1540" s="2" t="n"/>
      <c r="BN1540" s="2" t="n"/>
      <c r="BO1540" s="2" t="n"/>
      <c r="BP1540" s="143" t="n"/>
      <c r="BV1540" s="144" t="n"/>
      <c r="DU1540" s="144" t="n"/>
      <c r="DV1540" s="2" t="n"/>
      <c r="DW1540" s="2" t="n"/>
      <c r="DX1540" s="2" t="n"/>
      <c r="DY1540" s="2" t="n"/>
      <c r="DZ1540" s="2" t="n"/>
      <c r="EA1540" s="2" t="n"/>
      <c r="EB1540" s="2" t="n"/>
      <c r="EC1540" s="2" t="n"/>
    </row>
    <row r="1541" ht="6.75" customHeight="1" s="118">
      <c r="A1541" s="2" t="n"/>
      <c r="B1541" s="2" t="n"/>
      <c r="C1541" s="2" t="n"/>
      <c r="D1541" s="2" t="n"/>
      <c r="E1541" s="143" t="n"/>
      <c r="K1541" s="144" t="n"/>
      <c r="L1541" s="49" t="inlineStr">
        <is>
          <t>令和</t>
        </is>
      </c>
      <c r="P1541" s="19" t="n"/>
      <c r="Q1541" s="19" t="n"/>
      <c r="R1541" s="19" t="n"/>
      <c r="U1541" s="11" t="n"/>
      <c r="V1541" s="11" t="n"/>
      <c r="X1541" s="144" t="n"/>
      <c r="Y1541" s="7" t="n"/>
      <c r="Z1541" s="2" t="n"/>
      <c r="AA1541" s="2" t="n"/>
      <c r="AB1541" s="2" t="n"/>
      <c r="AC1541" s="2" t="n"/>
      <c r="AD1541" s="2" t="n"/>
      <c r="AE1541" s="2" t="n"/>
      <c r="AF1541" s="2" t="n"/>
      <c r="AG1541" s="2" t="n"/>
      <c r="AH1541" s="2" t="n"/>
      <c r="AI1541" s="2" t="n"/>
      <c r="AJ1541" s="2" t="n"/>
      <c r="AK1541" s="2" t="n"/>
      <c r="AL1541" s="2" t="n"/>
      <c r="AM1541" s="2" t="n"/>
      <c r="AN1541" s="2" t="n"/>
      <c r="AO1541" s="2" t="n"/>
      <c r="AP1541" s="2" t="n"/>
      <c r="AQ1541" s="2" t="n"/>
      <c r="AR1541" s="2" t="n"/>
      <c r="AS1541" s="2" t="n"/>
      <c r="AT1541" s="2" t="n"/>
      <c r="AU1541" s="2" t="n"/>
      <c r="AV1541" s="2" t="n"/>
      <c r="AW1541" s="2" t="n"/>
      <c r="AX1541" s="2" t="n"/>
      <c r="AY1541" s="2" t="n"/>
      <c r="AZ1541" s="2" t="n"/>
      <c r="BA1541" s="2" t="n"/>
      <c r="BB1541" s="2" t="n"/>
      <c r="BC1541" s="2" t="n"/>
      <c r="BD1541" s="2" t="n"/>
      <c r="BE1541" s="2" t="n"/>
      <c r="BF1541" s="2" t="n"/>
      <c r="BG1541" s="2" t="n"/>
      <c r="BH1541" s="2" t="n"/>
      <c r="BI1541" s="8" t="n"/>
      <c r="BJ1541" s="2" t="n"/>
      <c r="BK1541" s="2" t="n"/>
      <c r="BL1541" s="2" t="n"/>
      <c r="BM1541" s="2" t="n"/>
      <c r="BN1541" s="2" t="n"/>
      <c r="BO1541" s="2" t="n"/>
      <c r="BP1541" s="143" t="n"/>
      <c r="BV1541" s="144" t="n"/>
      <c r="DU1541" s="144" t="n"/>
      <c r="DV1541" s="2" t="n"/>
      <c r="DW1541" s="2" t="n"/>
      <c r="DX1541" s="2" t="n"/>
      <c r="DY1541" s="2" t="n"/>
      <c r="DZ1541" s="2" t="n"/>
      <c r="EA1541" s="2" t="n"/>
      <c r="EB1541" s="2" t="n"/>
      <c r="EC1541" s="2" t="n"/>
    </row>
    <row r="1542" ht="6.75" customHeight="1" s="118">
      <c r="A1542" s="2" t="n"/>
      <c r="B1542" s="2" t="n"/>
      <c r="C1542" s="2" t="n"/>
      <c r="D1542" s="2" t="n"/>
      <c r="E1542" s="143" t="n"/>
      <c r="K1542" s="144" t="n"/>
      <c r="L1542" s="143" t="n"/>
      <c r="P1542" s="19" t="n"/>
      <c r="Q1542" s="19" t="n"/>
      <c r="R1542" s="19" t="n"/>
      <c r="S1542" s="52" t="n"/>
      <c r="T1542" s="52" t="n"/>
      <c r="U1542" s="11" t="n"/>
      <c r="V1542" s="11" t="n"/>
      <c r="W1542" s="52" t="n"/>
      <c r="X1542" s="53" t="n"/>
      <c r="Y1542" s="7" t="n"/>
      <c r="Z1542" s="2" t="n"/>
      <c r="AA1542" s="2" t="n"/>
      <c r="AB1542" s="2" t="n"/>
      <c r="AC1542" s="2" t="n"/>
      <c r="AD1542" s="2" t="n"/>
      <c r="AE1542" s="2" t="n"/>
      <c r="AF1542" s="2" t="n"/>
      <c r="AG1542" s="2" t="n"/>
      <c r="AH1542" s="2" t="n"/>
      <c r="AI1542" s="2" t="n"/>
      <c r="AJ1542" s="2" t="n"/>
      <c r="AK1542" s="2" t="n"/>
      <c r="AL1542" s="2" t="n"/>
      <c r="AM1542" s="2" t="n"/>
      <c r="AN1542" s="2" t="n"/>
      <c r="AO1542" s="2" t="n"/>
      <c r="AP1542" s="2" t="n"/>
      <c r="AQ1542" s="2" t="n"/>
      <c r="AR1542" s="2" t="n"/>
      <c r="AS1542" s="2" t="n"/>
      <c r="AT1542" s="2" t="n"/>
      <c r="AU1542" s="2" t="n"/>
      <c r="AV1542" s="2" t="n"/>
      <c r="AW1542" s="2" t="n"/>
      <c r="AX1542" s="2" t="n"/>
      <c r="AY1542" s="2" t="n"/>
      <c r="AZ1542" s="2" t="n"/>
      <c r="BA1542" s="2" t="n"/>
      <c r="BB1542" s="2" t="n"/>
      <c r="BC1542" s="2" t="n"/>
      <c r="BD1542" s="2" t="n"/>
      <c r="BE1542" s="2" t="n"/>
      <c r="BF1542" s="2" t="n"/>
      <c r="BG1542" s="2" t="n"/>
      <c r="BH1542" s="2" t="n"/>
      <c r="BI1542" s="8" t="n"/>
      <c r="BJ1542" s="2" t="n"/>
      <c r="BK1542" s="2" t="n"/>
      <c r="BL1542" s="2" t="n"/>
      <c r="BM1542" s="2" t="n"/>
      <c r="BN1542" s="2" t="n"/>
      <c r="BO1542" s="2" t="n"/>
      <c r="BP1542" s="143" t="n"/>
      <c r="BV1542" s="144" t="n"/>
      <c r="DU1542" s="144" t="n"/>
      <c r="DV1542" s="2" t="n"/>
      <c r="DW1542" s="2" t="n"/>
      <c r="DX1542" s="2" t="n"/>
      <c r="DY1542" s="2" t="n"/>
      <c r="DZ1542" s="2" t="n"/>
      <c r="EA1542" s="2" t="n"/>
      <c r="EB1542" s="2" t="n"/>
      <c r="EC1542" s="2" t="n"/>
    </row>
    <row r="1543" ht="6.75" customHeight="1" s="118">
      <c r="A1543" s="2" t="n"/>
      <c r="B1543" s="2" t="n"/>
      <c r="C1543" s="2" t="n"/>
      <c r="D1543" s="2" t="n"/>
      <c r="E1543" s="146" t="n"/>
      <c r="F1543" s="147" t="n"/>
      <c r="G1543" s="147" t="n"/>
      <c r="H1543" s="147" t="n"/>
      <c r="I1543" s="147" t="n"/>
      <c r="J1543" s="147" t="n"/>
      <c r="K1543" s="148" t="n"/>
      <c r="L1543" s="146" t="n"/>
      <c r="M1543" s="147" t="n"/>
      <c r="N1543" s="147" t="n"/>
      <c r="O1543" s="147" t="n"/>
      <c r="P1543" s="20" t="n"/>
      <c r="Q1543" s="20" t="n"/>
      <c r="R1543" s="20" t="n"/>
      <c r="S1543" s="20" t="n"/>
      <c r="T1543" s="20" t="n"/>
      <c r="U1543" s="20" t="n"/>
      <c r="V1543" s="20" t="n"/>
      <c r="W1543" s="20" t="n"/>
      <c r="X1543" s="39" t="n"/>
      <c r="Y1543" s="16" t="n"/>
      <c r="Z1543" s="14" t="n"/>
      <c r="AA1543" s="14" t="n"/>
      <c r="AB1543" s="14" t="n"/>
      <c r="AC1543" s="14" t="n"/>
      <c r="AD1543" s="14" t="n"/>
      <c r="AE1543" s="14" t="n"/>
      <c r="AF1543" s="14" t="n"/>
      <c r="AG1543" s="14" t="n"/>
      <c r="AH1543" s="14" t="n"/>
      <c r="AI1543" s="14" t="n"/>
      <c r="AJ1543" s="14" t="n"/>
      <c r="AK1543" s="14" t="n"/>
      <c r="AL1543" s="14" t="n"/>
      <c r="AM1543" s="14" t="n"/>
      <c r="AN1543" s="14" t="n"/>
      <c r="AO1543" s="14" t="n"/>
      <c r="AP1543" s="14" t="n"/>
      <c r="AQ1543" s="14" t="n"/>
      <c r="AR1543" s="14" t="n"/>
      <c r="AS1543" s="14" t="n"/>
      <c r="AT1543" s="14" t="n"/>
      <c r="AU1543" s="14" t="n"/>
      <c r="AV1543" s="14" t="n"/>
      <c r="AW1543" s="14" t="n"/>
      <c r="AX1543" s="14" t="n"/>
      <c r="AY1543" s="14" t="n"/>
      <c r="AZ1543" s="14" t="n"/>
      <c r="BA1543" s="14" t="n"/>
      <c r="BB1543" s="14" t="n"/>
      <c r="BC1543" s="14" t="n"/>
      <c r="BD1543" s="14" t="n"/>
      <c r="BE1543" s="14" t="n"/>
      <c r="BF1543" s="14" t="n"/>
      <c r="BG1543" s="14" t="n"/>
      <c r="BH1543" s="14" t="n"/>
      <c r="BI1543" s="15" t="n"/>
      <c r="BJ1543" s="2" t="n"/>
      <c r="BK1543" s="2" t="n"/>
      <c r="BL1543" s="2" t="n"/>
      <c r="BM1543" s="2" t="n"/>
      <c r="BN1543" s="2" t="n"/>
      <c r="BO1543" s="2" t="n"/>
      <c r="BP1543" s="146" t="n"/>
      <c r="BQ1543" s="147" t="n"/>
      <c r="BR1543" s="147" t="n"/>
      <c r="BS1543" s="147" t="n"/>
      <c r="BT1543" s="147" t="n"/>
      <c r="BU1543" s="147" t="n"/>
      <c r="BV1543" s="148" t="n"/>
      <c r="BW1543" s="147" t="n"/>
      <c r="BX1543" s="147" t="n"/>
      <c r="BY1543" s="147" t="n"/>
      <c r="BZ1543" s="147" t="n"/>
      <c r="CA1543" s="147" t="n"/>
      <c r="CB1543" s="147" t="n"/>
      <c r="CC1543" s="147" t="n"/>
      <c r="CD1543" s="147" t="n"/>
      <c r="CE1543" s="147" t="n"/>
      <c r="CF1543" s="147" t="n"/>
      <c r="CG1543" s="147" t="n"/>
      <c r="CH1543" s="147" t="n"/>
      <c r="CI1543" s="147" t="n"/>
      <c r="CJ1543" s="147" t="n"/>
      <c r="CK1543" s="147" t="n"/>
      <c r="CL1543" s="147" t="n"/>
      <c r="CM1543" s="147" t="n"/>
      <c r="CN1543" s="147" t="n"/>
      <c r="CO1543" s="147" t="n"/>
      <c r="CP1543" s="147" t="n"/>
      <c r="CQ1543" s="147" t="n"/>
      <c r="CR1543" s="147" t="n"/>
      <c r="CS1543" s="147" t="n"/>
      <c r="CT1543" s="147" t="n"/>
      <c r="CU1543" s="147" t="n"/>
      <c r="CV1543" s="147" t="n"/>
      <c r="CW1543" s="147" t="n"/>
      <c r="CX1543" s="147" t="n"/>
      <c r="CY1543" s="147" t="n"/>
      <c r="CZ1543" s="147" t="n"/>
      <c r="DA1543" s="147" t="n"/>
      <c r="DB1543" s="147" t="n"/>
      <c r="DC1543" s="147" t="n"/>
      <c r="DD1543" s="147" t="n"/>
      <c r="DE1543" s="147" t="n"/>
      <c r="DF1543" s="147" t="n"/>
      <c r="DG1543" s="147" t="n"/>
      <c r="DH1543" s="147" t="n"/>
      <c r="DI1543" s="147" t="n"/>
      <c r="DJ1543" s="147" t="n"/>
      <c r="DK1543" s="147" t="n"/>
      <c r="DL1543" s="147" t="n"/>
      <c r="DM1543" s="147" t="n"/>
      <c r="DN1543" s="147" t="n"/>
      <c r="DO1543" s="147" t="n"/>
      <c r="DP1543" s="147" t="n"/>
      <c r="DQ1543" s="147" t="n"/>
      <c r="DR1543" s="147" t="n"/>
      <c r="DS1543" s="147" t="n"/>
      <c r="DT1543" s="147" t="n"/>
      <c r="DU1543" s="148" t="n"/>
      <c r="DV1543" s="2" t="n"/>
      <c r="DW1543" s="2" t="n"/>
      <c r="DX1543" s="2" t="n"/>
      <c r="DY1543" s="2" t="n"/>
      <c r="DZ1543" s="2" t="n"/>
      <c r="EA1543" s="2" t="n"/>
      <c r="EB1543" s="2" t="n"/>
      <c r="EC1543" s="2" t="n"/>
    </row>
    <row r="1544" ht="6.75" customHeight="1" s="118">
      <c r="A1544" s="2" t="n"/>
      <c r="B1544" s="2" t="n"/>
      <c r="C1544" s="2" t="n"/>
      <c r="D1544" s="2" t="n"/>
      <c r="E1544" s="46" t="n"/>
      <c r="F1544" s="46" t="n"/>
      <c r="G1544" s="46" t="n"/>
      <c r="H1544" s="46" t="n"/>
      <c r="I1544" s="46" t="n"/>
      <c r="J1544" s="46" t="n"/>
      <c r="K1544" s="46" t="n"/>
      <c r="L1544" s="18" t="n"/>
      <c r="M1544" s="18" t="n"/>
      <c r="N1544" s="18" t="n"/>
      <c r="O1544" s="5" t="n"/>
      <c r="P1544" s="5" t="n"/>
      <c r="Q1544" s="5" t="n"/>
      <c r="R1544" s="5" t="n"/>
      <c r="S1544" s="5" t="n"/>
      <c r="T1544" s="5" t="n"/>
      <c r="U1544" s="5" t="n"/>
      <c r="V1544" s="5" t="n"/>
      <c r="W1544" s="5" t="n"/>
      <c r="X1544" s="5" t="n"/>
      <c r="Y1544" s="5" t="n"/>
      <c r="Z1544" s="5" t="n"/>
      <c r="AA1544" s="5" t="n"/>
      <c r="AB1544" s="5" t="n"/>
      <c r="AC1544" s="5" t="n"/>
      <c r="AD1544" s="5" t="n"/>
      <c r="AE1544" s="5" t="n"/>
      <c r="AF1544" s="5" t="n"/>
      <c r="AG1544" s="5" t="n"/>
      <c r="AH1544" s="5" t="n"/>
      <c r="AI1544" s="5" t="n"/>
      <c r="AJ1544" s="5" t="n"/>
      <c r="AK1544" s="5" t="n"/>
      <c r="AL1544" s="5" t="n"/>
      <c r="AM1544" s="5" t="n"/>
      <c r="AN1544" s="5" t="n"/>
      <c r="AO1544" s="5" t="n"/>
      <c r="AP1544" s="5" t="n"/>
      <c r="AQ1544" s="5" t="n"/>
      <c r="AR1544" s="5" t="n"/>
      <c r="AS1544" s="5" t="n"/>
      <c r="AT1544" s="5" t="n"/>
      <c r="AU1544" s="5" t="n"/>
      <c r="AV1544" s="5" t="n"/>
      <c r="AW1544" s="5" t="n"/>
      <c r="AX1544" s="5" t="n"/>
      <c r="AY1544" s="5" t="n"/>
      <c r="AZ1544" s="5" t="n"/>
      <c r="BA1544" s="5" t="n"/>
      <c r="BB1544" s="5" t="n"/>
      <c r="BC1544" s="5" t="n"/>
      <c r="BD1544" s="5" t="n"/>
      <c r="BE1544" s="5" t="n"/>
      <c r="BF1544" s="5" t="n"/>
      <c r="BG1544" s="5" t="n"/>
      <c r="BH1544" s="5" t="n"/>
      <c r="BI1544" s="2" t="n"/>
      <c r="BJ1544" s="2" t="n"/>
      <c r="BK1544" s="2" t="n"/>
      <c r="BL1544" s="2" t="n"/>
      <c r="BM1544" s="2" t="n"/>
      <c r="BN1544" s="2" t="n"/>
      <c r="BO1544" s="2" t="n"/>
      <c r="BP1544" s="2" t="n"/>
      <c r="BQ1544" s="2" t="n"/>
      <c r="BR1544" s="2" t="n"/>
      <c r="BS1544" s="2" t="n"/>
      <c r="BT1544" s="2" t="n"/>
      <c r="BU1544" s="2" t="n"/>
      <c r="BV1544" s="2" t="n"/>
      <c r="BW1544" s="2" t="n"/>
      <c r="BX1544" s="2" t="n"/>
      <c r="BY1544" s="2" t="n"/>
      <c r="BZ1544" s="2" t="n"/>
      <c r="CA1544" s="2" t="n"/>
      <c r="CB1544" s="2" t="n"/>
      <c r="CC1544" s="2" t="n"/>
      <c r="CD1544" s="2" t="n"/>
      <c r="CE1544" s="2" t="n"/>
      <c r="CF1544" s="2" t="n"/>
      <c r="CG1544" s="2" t="n"/>
      <c r="CH1544" s="2" t="n"/>
      <c r="CI1544" s="2" t="n"/>
      <c r="CJ1544" s="2" t="n"/>
      <c r="CK1544" s="2" t="n"/>
      <c r="CL1544" s="2" t="n"/>
      <c r="CM1544" s="2" t="n"/>
      <c r="CN1544" s="2" t="n"/>
      <c r="CO1544" s="2" t="n"/>
      <c r="CP1544" s="2" t="n"/>
      <c r="CQ1544" s="2" t="n"/>
      <c r="CR1544" s="2" t="n"/>
      <c r="CS1544" s="2" t="n"/>
      <c r="CT1544" s="2" t="n"/>
      <c r="CU1544" s="2" t="n"/>
      <c r="CV1544" s="2" t="n"/>
      <c r="CW1544" s="2" t="n"/>
      <c r="CX1544" s="2" t="n"/>
      <c r="CY1544" s="2" t="n"/>
      <c r="CZ1544" s="2" t="n"/>
      <c r="DA1544" s="2" t="n"/>
      <c r="DB1544" s="2" t="n"/>
      <c r="DC1544" s="2" t="n"/>
      <c r="DD1544" s="2" t="n"/>
      <c r="DE1544" s="2" t="n"/>
      <c r="DF1544" s="2" t="n"/>
      <c r="DG1544" s="2" t="n"/>
      <c r="DH1544" s="2" t="n"/>
      <c r="DI1544" s="2" t="n"/>
      <c r="DJ1544" s="2" t="n"/>
      <c r="DK1544" s="2" t="n"/>
      <c r="DL1544" s="2" t="n"/>
      <c r="DM1544" s="2" t="n"/>
      <c r="DN1544" s="2" t="n"/>
      <c r="DO1544" s="2" t="n"/>
      <c r="DP1544" s="2" t="n"/>
      <c r="DQ1544" s="2" t="n"/>
      <c r="DR1544" s="2" t="n"/>
      <c r="DS1544" s="2" t="n"/>
      <c r="DT1544" s="2" t="n"/>
      <c r="DU1544" s="2" t="n"/>
      <c r="DV1544" s="2" t="n"/>
      <c r="DW1544" s="2" t="n"/>
      <c r="DX1544" s="2" t="n"/>
      <c r="DY1544" s="2" t="n"/>
      <c r="DZ1544" s="2" t="n"/>
      <c r="EA1544" s="2" t="n"/>
      <c r="EB1544" s="2" t="n"/>
      <c r="EC1544" s="2" t="n"/>
    </row>
    <row r="1545" ht="6.75" customHeight="1" s="118">
      <c r="A1545" s="2" t="n"/>
      <c r="B1545" s="2" t="n"/>
      <c r="C1545" s="2" t="n"/>
      <c r="D1545" s="2" t="n"/>
      <c r="E1545" s="43" t="n"/>
      <c r="F1545" s="43" t="n"/>
      <c r="G1545" s="43" t="n"/>
      <c r="H1545" s="43" t="n"/>
      <c r="I1545" s="43" t="n"/>
      <c r="J1545" s="43" t="n"/>
      <c r="K1545" s="43" t="n"/>
      <c r="L1545" s="2" t="n"/>
      <c r="M1545" s="2" t="n"/>
      <c r="N1545" s="2" t="n"/>
      <c r="O1545" s="2" t="n"/>
      <c r="P1545" s="2" t="n"/>
      <c r="Q1545" s="2" t="n"/>
      <c r="R1545" s="2" t="n"/>
      <c r="S1545" s="2" t="n"/>
      <c r="T1545" s="2" t="n"/>
      <c r="U1545" s="2" t="n"/>
      <c r="V1545" s="2" t="n"/>
      <c r="W1545" s="2" t="n"/>
      <c r="X1545" s="2" t="n"/>
      <c r="Y1545" s="2" t="n"/>
      <c r="Z1545" s="2" t="n"/>
      <c r="AA1545" s="2" t="n"/>
      <c r="AB1545" s="2" t="n"/>
      <c r="AC1545" s="2" t="n"/>
      <c r="AD1545" s="2" t="n"/>
      <c r="AE1545" s="2" t="n"/>
      <c r="AF1545" s="2" t="n"/>
      <c r="AG1545" s="2" t="n"/>
      <c r="AH1545" s="2" t="n"/>
      <c r="AI1545" s="2" t="n"/>
      <c r="AJ1545" s="2" t="n"/>
      <c r="AK1545" s="2" t="n"/>
      <c r="AL1545" s="2" t="n"/>
      <c r="AM1545" s="2" t="n"/>
      <c r="AN1545" s="2" t="n"/>
      <c r="AO1545" s="2" t="n"/>
      <c r="AP1545" s="2" t="n"/>
      <c r="AQ1545" s="2" t="n"/>
      <c r="AR1545" s="2" t="n"/>
      <c r="AS1545" s="2" t="n"/>
      <c r="AT1545" s="2" t="n"/>
      <c r="AU1545" s="2" t="n"/>
      <c r="AV1545" s="2" t="n"/>
      <c r="AW1545" s="2" t="n"/>
      <c r="AX1545" s="2" t="n"/>
      <c r="AY1545" s="2" t="n"/>
      <c r="AZ1545" s="2" t="n"/>
      <c r="BA1545" s="2" t="n"/>
      <c r="BB1545" s="2" t="n"/>
      <c r="BC1545" s="2" t="n"/>
      <c r="BD1545" s="2" t="n"/>
      <c r="BE1545" s="2" t="n"/>
      <c r="BF1545" s="2" t="n"/>
      <c r="BG1545" s="2" t="n"/>
      <c r="BH1545" s="2" t="n"/>
      <c r="BI1545" s="2" t="n"/>
      <c r="BJ1545" s="2" t="n"/>
      <c r="BK1545" s="2" t="n"/>
      <c r="BL1545" s="2" t="n"/>
      <c r="BM1545" s="2" t="n"/>
      <c r="BN1545" s="2" t="n"/>
      <c r="BO1545" s="2" t="n"/>
      <c r="BP1545" s="2" t="n"/>
      <c r="BQ1545" s="2" t="n"/>
      <c r="BR1545" s="2" t="n"/>
      <c r="BS1545" s="2" t="n"/>
      <c r="BT1545" s="2" t="n"/>
      <c r="BU1545" s="2" t="n"/>
      <c r="BV1545" s="2" t="n"/>
      <c r="BW1545" s="2" t="n"/>
      <c r="BX1545" s="2" t="n"/>
      <c r="BY1545" s="2" t="n"/>
      <c r="BZ1545" s="2" t="n"/>
      <c r="CA1545" s="2" t="n"/>
      <c r="CB1545" s="2" t="n"/>
      <c r="CC1545" s="2" t="n"/>
      <c r="CD1545" s="2" t="n"/>
      <c r="CE1545" s="2" t="n"/>
      <c r="CF1545" s="2" t="n"/>
      <c r="CG1545" s="2" t="n"/>
      <c r="CH1545" s="2" t="n"/>
      <c r="CI1545" s="2" t="n"/>
      <c r="CJ1545" s="51" t="inlineStr">
        <is>
          <t xml:space="preserve">    (近畿高等学校統一用紙　  その２ 　  令和７年度改定)　</t>
        </is>
      </c>
      <c r="DV1545" s="2" t="n"/>
      <c r="DW1545" s="2" t="n"/>
      <c r="DX1545" s="2" t="n"/>
      <c r="DY1545" s="2" t="n"/>
      <c r="DZ1545" s="2" t="n"/>
      <c r="EA1545" s="2" t="n"/>
      <c r="EB1545" s="2" t="n"/>
      <c r="EC1545" s="2" t="n"/>
    </row>
    <row r="1546" ht="6.75" customHeight="1" s="118">
      <c r="A1546" s="2" t="n"/>
      <c r="B1546" s="2" t="n"/>
      <c r="C1546" s="2" t="n"/>
      <c r="D1546" s="2" t="n"/>
      <c r="E1546" s="2" t="n"/>
      <c r="F1546" s="2" t="n"/>
      <c r="G1546" s="2" t="n"/>
      <c r="H1546" s="2" t="n"/>
      <c r="I1546" s="2" t="n"/>
      <c r="J1546" s="2" t="n"/>
      <c r="K1546" s="2" t="n"/>
      <c r="L1546" s="2" t="n"/>
      <c r="M1546" s="2" t="n"/>
      <c r="N1546" s="2" t="n"/>
      <c r="O1546" s="2" t="n"/>
      <c r="P1546" s="2" t="n"/>
      <c r="Q1546" s="2" t="n"/>
      <c r="R1546" s="2" t="n"/>
      <c r="S1546" s="2" t="n"/>
      <c r="T1546" s="2" t="n"/>
      <c r="U1546" s="2" t="n"/>
      <c r="V1546" s="2" t="n"/>
      <c r="W1546" s="2" t="n"/>
      <c r="X1546" s="2" t="n"/>
      <c r="Y1546" s="2" t="n"/>
      <c r="Z1546" s="2" t="n"/>
      <c r="AA1546" s="2" t="n"/>
      <c r="AB1546" s="2" t="n"/>
      <c r="AC1546" s="2" t="n"/>
      <c r="AD1546" s="2" t="n"/>
      <c r="AE1546" s="2" t="n"/>
      <c r="AF1546" s="2" t="n"/>
      <c r="AG1546" s="2" t="n"/>
      <c r="AH1546" s="2" t="n"/>
      <c r="AI1546" s="2" t="n"/>
      <c r="AJ1546" s="2" t="n"/>
      <c r="AK1546" s="2" t="n"/>
      <c r="AL1546" s="2" t="n"/>
      <c r="AM1546" s="2" t="n"/>
      <c r="AN1546" s="2" t="n"/>
      <c r="AO1546" s="2" t="n"/>
      <c r="AP1546" s="2" t="n"/>
      <c r="AQ1546" s="2" t="n"/>
      <c r="AR1546" s="2" t="n"/>
      <c r="AS1546" s="2" t="n"/>
      <c r="AT1546" s="2" t="n"/>
      <c r="AU1546" s="2" t="n"/>
      <c r="AV1546" s="2" t="n"/>
      <c r="AW1546" s="2" t="n"/>
      <c r="AX1546" s="2" t="n"/>
      <c r="AY1546" s="2" t="n"/>
      <c r="AZ1546" s="2" t="n"/>
      <c r="BA1546" s="2" t="n"/>
      <c r="BB1546" s="2" t="n"/>
      <c r="BC1546" s="2" t="n"/>
      <c r="BD1546" s="2" t="n"/>
      <c r="BE1546" s="2" t="n"/>
      <c r="BF1546" s="2" t="n"/>
      <c r="BG1546" s="2" t="n"/>
      <c r="BH1546" s="2" t="n"/>
      <c r="BI1546" s="2" t="n"/>
      <c r="BJ1546" s="2" t="n"/>
      <c r="BK1546" s="2" t="n"/>
      <c r="BL1546" s="2" t="n"/>
      <c r="BM1546" s="2" t="n"/>
      <c r="BN1546" s="2" t="n"/>
      <c r="BO1546" s="2" t="n"/>
      <c r="BP1546" s="2" t="n"/>
      <c r="BQ1546" s="2" t="n"/>
      <c r="BR1546" s="2" t="n"/>
      <c r="BS1546" s="2" t="n"/>
      <c r="BT1546" s="2" t="n"/>
      <c r="BU1546" s="2" t="n"/>
      <c r="BV1546" s="2" t="n"/>
      <c r="BW1546" s="2" t="n"/>
      <c r="BX1546" s="2" t="n"/>
      <c r="BY1546" s="2" t="n"/>
      <c r="BZ1546" s="2" t="n"/>
      <c r="CA1546" s="2" t="n"/>
      <c r="CB1546" s="2" t="n"/>
      <c r="CC1546" s="2" t="n"/>
      <c r="CD1546" s="2" t="n"/>
      <c r="CE1546" s="2" t="n"/>
      <c r="CF1546" s="2" t="n"/>
      <c r="CG1546" s="2" t="n"/>
      <c r="CH1546" s="2" t="n"/>
      <c r="CI1546" s="2" t="n"/>
      <c r="DV1546" s="2" t="n"/>
      <c r="DW1546" s="2" t="n"/>
      <c r="DX1546" s="2" t="n"/>
      <c r="DY1546" s="2" t="n"/>
      <c r="DZ1546" s="2" t="n"/>
      <c r="EA1546" s="2" t="n"/>
      <c r="EB1546" s="2" t="n"/>
      <c r="EC1546" s="2" t="n"/>
    </row>
    <row r="1547" ht="6.75" customHeight="1" s="118">
      <c r="A1547" s="2" t="n"/>
      <c r="B1547" s="2" t="n"/>
      <c r="C1547" s="3" t="n"/>
      <c r="D1547" s="3" t="n"/>
      <c r="E1547" s="3" t="n"/>
      <c r="F1547" s="3" t="n"/>
      <c r="G1547" s="3" t="n"/>
      <c r="H1547" s="3" t="n"/>
      <c r="I1547" s="3" t="n"/>
      <c r="J1547" s="3" t="n"/>
      <c r="K1547" s="3" t="n"/>
      <c r="L1547" s="3" t="n"/>
      <c r="M1547" s="3" t="n"/>
      <c r="N1547" s="3" t="n"/>
      <c r="O1547" s="3" t="n"/>
      <c r="P1547" s="3" t="n"/>
      <c r="Q1547" s="3" t="n"/>
      <c r="R1547" s="3" t="n"/>
      <c r="S1547" s="3" t="n"/>
      <c r="T1547" s="3" t="n"/>
      <c r="U1547" s="3" t="n"/>
      <c r="V1547" s="3" t="n"/>
      <c r="W1547" s="3" t="n"/>
      <c r="X1547" s="3" t="n"/>
      <c r="Y1547" s="3" t="n"/>
      <c r="Z1547" s="3" t="n"/>
      <c r="AA1547" s="3" t="n"/>
      <c r="AB1547" s="3" t="n"/>
      <c r="AC1547" s="3" t="n"/>
      <c r="AD1547" s="3" t="n"/>
      <c r="AE1547" s="3" t="n"/>
      <c r="AF1547" s="3" t="n"/>
      <c r="AG1547" s="3" t="n"/>
      <c r="AH1547" s="3" t="n"/>
      <c r="AI1547" s="3" t="n"/>
      <c r="AJ1547" s="3" t="n"/>
      <c r="AK1547" s="3" t="n"/>
      <c r="AL1547" s="3" t="n"/>
      <c r="AM1547" s="3" t="n"/>
      <c r="AN1547" s="3" t="n"/>
      <c r="AO1547" s="3" t="n"/>
      <c r="AP1547" s="3" t="n"/>
      <c r="AQ1547" s="3" t="n"/>
      <c r="AR1547" s="3" t="n"/>
      <c r="AS1547" s="2" t="n"/>
      <c r="AT1547" s="2" t="n"/>
      <c r="AU1547" s="2" t="n"/>
      <c r="AV1547" s="2" t="n"/>
      <c r="AW1547" s="2" t="n"/>
      <c r="AX1547" s="2" t="n"/>
      <c r="AY1547" s="2" t="n"/>
      <c r="AZ1547" s="2" t="n"/>
      <c r="BA1547" s="2" t="n"/>
      <c r="BB1547" s="2" t="n"/>
      <c r="BC1547" s="2" t="n"/>
      <c r="BD1547" s="2" t="n"/>
      <c r="BE1547" s="2" t="n"/>
      <c r="BF1547" s="2" t="n"/>
      <c r="BG1547" s="2" t="n"/>
      <c r="BH1547" s="2" t="n"/>
      <c r="BI1547" s="2" t="n"/>
      <c r="BJ1547" s="2" t="n"/>
      <c r="BK1547" s="2" t="n"/>
      <c r="BL1547" s="2" t="n"/>
      <c r="BM1547" s="2" t="n"/>
      <c r="BN1547" s="2" t="n"/>
      <c r="BO1547" s="2" t="n"/>
      <c r="BP1547" s="2" t="n"/>
      <c r="BQ1547" s="2" t="n"/>
      <c r="BR1547" s="2" t="n"/>
      <c r="BS1547" s="2" t="n"/>
      <c r="BT1547" s="2" t="n"/>
      <c r="BU1547" s="2" t="n"/>
      <c r="BV1547" s="2" t="n"/>
      <c r="BW1547" s="2" t="n"/>
      <c r="BX1547" s="2" t="n"/>
      <c r="BY1547" s="2" t="n"/>
      <c r="BZ1547" s="2" t="n"/>
      <c r="CA1547" s="2" t="n"/>
      <c r="CB1547" s="2" t="n"/>
      <c r="CC1547" s="2" t="n"/>
      <c r="CD1547" s="2" t="n"/>
      <c r="CE1547" s="2" t="n"/>
      <c r="CF1547" s="2" t="n"/>
      <c r="CG1547" s="2" t="n"/>
      <c r="CH1547" s="2" t="n"/>
      <c r="CI1547" s="2" t="n"/>
      <c r="CJ1547" s="2" t="n"/>
      <c r="CK1547" s="2" t="n"/>
      <c r="CL1547" s="2" t="n"/>
      <c r="CM1547" s="2" t="n"/>
      <c r="CN1547" s="2" t="n"/>
      <c r="CO1547" s="2" t="n"/>
      <c r="CP1547" s="2" t="n"/>
      <c r="CQ1547" s="2" t="n"/>
      <c r="CR1547" s="2" t="n"/>
      <c r="CS1547" s="2" t="n"/>
      <c r="CT1547" s="2" t="n"/>
      <c r="CU1547" s="2" t="n"/>
      <c r="CV1547" s="2" t="n"/>
      <c r="CW1547" s="2" t="n"/>
      <c r="CX1547" s="2" t="n"/>
      <c r="CY1547" s="2" t="n"/>
      <c r="CZ1547" s="2" t="n"/>
      <c r="DA1547" s="2" t="n"/>
      <c r="DB1547" s="2" t="n"/>
      <c r="DC1547" s="2" t="n"/>
      <c r="DD1547" s="2" t="n"/>
      <c r="DE1547" s="2" t="n"/>
      <c r="DF1547" s="2" t="n"/>
      <c r="DG1547" s="2" t="n"/>
      <c r="DH1547" s="2" t="n"/>
      <c r="DI1547" s="2" t="n"/>
      <c r="DJ1547" s="2" t="n"/>
      <c r="DK1547" s="2" t="n"/>
      <c r="DL1547" s="2" t="n"/>
      <c r="DM1547" s="2" t="n"/>
      <c r="DN1547" s="2" t="n"/>
      <c r="DO1547" s="2" t="n"/>
      <c r="DP1547" s="2" t="n"/>
      <c r="DQ1547" s="2" t="n"/>
      <c r="DR1547" s="2" t="n"/>
      <c r="DS1547" s="2" t="n"/>
      <c r="DT1547" s="2" t="n"/>
      <c r="DU1547" s="2" t="n"/>
      <c r="DV1547" s="2" t="n"/>
      <c r="DW1547" s="2" t="n"/>
      <c r="DX1547" s="2" t="n"/>
      <c r="DY1547" s="2" t="n"/>
      <c r="DZ1547" s="2" t="n"/>
      <c r="EA1547" s="2" t="n"/>
      <c r="EB1547" s="2" t="n"/>
      <c r="EC1547" s="2" t="n"/>
    </row>
    <row r="1548" ht="6.75" customHeight="1" s="118">
      <c r="A1548" s="2" t="n"/>
      <c r="B1548" s="2" t="n"/>
      <c r="C1548" s="3" t="n"/>
      <c r="D1548" s="3" t="n"/>
      <c r="E1548" s="3" t="n"/>
      <c r="F1548" s="3" t="n"/>
      <c r="G1548" s="3" t="n"/>
      <c r="H1548" s="3" t="n"/>
      <c r="I1548" s="3" t="n"/>
      <c r="J1548" s="3" t="n"/>
      <c r="K1548" s="3" t="n"/>
      <c r="L1548" s="3" t="n"/>
      <c r="M1548" s="3" t="n"/>
      <c r="N1548" s="3" t="n"/>
      <c r="O1548" s="3" t="n"/>
      <c r="P1548" s="3" t="n"/>
      <c r="Q1548" s="3" t="n"/>
      <c r="R1548" s="3" t="n"/>
      <c r="S1548" s="3" t="n"/>
      <c r="T1548" s="3" t="n"/>
      <c r="U1548" s="3" t="n"/>
      <c r="V1548" s="3" t="n"/>
      <c r="W1548" s="3" t="n"/>
      <c r="X1548" s="3" t="n"/>
      <c r="Y1548" s="3" t="n"/>
      <c r="Z1548" s="3" t="n"/>
      <c r="AA1548" s="3" t="n"/>
      <c r="AB1548" s="3" t="n"/>
      <c r="AC1548" s="3" t="n"/>
      <c r="AD1548" s="3" t="n"/>
      <c r="AE1548" s="3" t="n"/>
      <c r="AF1548" s="3" t="n"/>
      <c r="AG1548" s="3" t="n"/>
      <c r="AH1548" s="3" t="n"/>
      <c r="AI1548" s="3" t="n"/>
      <c r="AJ1548" s="3" t="n"/>
      <c r="AK1548" s="3" t="n"/>
      <c r="AL1548" s="3" t="n"/>
      <c r="AM1548" s="3" t="n"/>
      <c r="AN1548" s="3" t="n"/>
      <c r="AO1548" s="3" t="n"/>
      <c r="AP1548" s="3" t="n"/>
      <c r="AQ1548" s="3" t="n"/>
      <c r="AR1548" s="3" t="n"/>
      <c r="AS1548" s="2" t="n"/>
      <c r="AT1548" s="2" t="n"/>
      <c r="AU1548" s="2" t="n"/>
      <c r="AV1548" s="2" t="n"/>
      <c r="AW1548" s="2" t="n"/>
      <c r="AX1548" s="2" t="n"/>
      <c r="AY1548" s="2" t="n"/>
      <c r="AZ1548" s="2" t="n"/>
      <c r="BA1548" s="2" t="n"/>
      <c r="BB1548" s="2" t="n"/>
      <c r="BC1548" s="2" t="n"/>
      <c r="BD1548" s="2" t="n"/>
      <c r="BE1548" s="2" t="n"/>
      <c r="BF1548" s="2" t="n"/>
      <c r="BG1548" s="2" t="n"/>
      <c r="BH1548" s="2" t="n"/>
      <c r="BI1548" s="2" t="n"/>
      <c r="BJ1548" s="2" t="n"/>
      <c r="BK1548" s="2" t="n"/>
      <c r="BL1548" s="2" t="n"/>
      <c r="BM1548" s="2" t="n"/>
      <c r="BN1548" s="2" t="n"/>
      <c r="BO1548" s="2" t="n"/>
      <c r="BP1548" s="2" t="n"/>
      <c r="BQ1548" s="2" t="n"/>
      <c r="BR1548" s="2" t="n"/>
      <c r="BS1548" s="2" t="n"/>
      <c r="BT1548" s="2" t="n"/>
      <c r="BU1548" s="2" t="n"/>
      <c r="BV1548" s="2" t="n"/>
      <c r="BW1548" s="2" t="n"/>
      <c r="BX1548" s="2" t="n"/>
      <c r="BY1548" s="2" t="n"/>
      <c r="BZ1548" s="2" t="n"/>
      <c r="CA1548" s="2" t="n"/>
      <c r="CB1548" s="2" t="n"/>
      <c r="CC1548" s="2" t="n"/>
      <c r="CD1548" s="2" t="n"/>
      <c r="CE1548" s="2" t="n"/>
      <c r="CF1548" s="2" t="n"/>
      <c r="CG1548" s="2" t="n"/>
      <c r="CH1548" s="2" t="n"/>
      <c r="CI1548" s="2" t="n"/>
      <c r="CJ1548" s="2" t="n"/>
      <c r="CK1548" s="2" t="n"/>
      <c r="CL1548" s="2" t="n"/>
      <c r="CM1548" s="2" t="n"/>
      <c r="CN1548" s="2" t="n"/>
      <c r="CO1548" s="2" t="n"/>
      <c r="CP1548" s="2" t="n"/>
      <c r="CQ1548" s="2" t="n"/>
      <c r="CR1548" s="2" t="n"/>
      <c r="CS1548" s="2" t="n"/>
      <c r="CT1548" s="2" t="n"/>
      <c r="CU1548" s="2" t="n"/>
      <c r="CV1548" s="2" t="n"/>
      <c r="CW1548" s="2" t="n"/>
      <c r="CX1548" s="2" t="n"/>
      <c r="CY1548" s="2" t="n"/>
      <c r="CZ1548" s="2" t="n"/>
      <c r="DA1548" s="2" t="n"/>
      <c r="DB1548" s="2" t="n"/>
      <c r="DC1548" s="2" t="n"/>
      <c r="DD1548" s="2" t="n"/>
      <c r="DE1548" s="2" t="n"/>
      <c r="DF1548" s="2" t="n"/>
      <c r="DG1548" s="2" t="n"/>
      <c r="DH1548" s="2" t="n"/>
      <c r="DI1548" s="2" t="n"/>
      <c r="DJ1548" s="2" t="n"/>
      <c r="DK1548" s="2" t="n"/>
      <c r="DL1548" s="2" t="n"/>
      <c r="DM1548" s="2" t="n"/>
      <c r="DN1548" s="2" t="n"/>
      <c r="DO1548" s="2" t="n"/>
      <c r="DP1548" s="2" t="n"/>
      <c r="DQ1548" s="2" t="n"/>
      <c r="DR1548" s="2" t="n"/>
      <c r="DS1548" s="2" t="n"/>
      <c r="DT1548" s="2" t="n"/>
      <c r="DU1548" s="2" t="n"/>
      <c r="DV1548" s="2" t="n"/>
      <c r="DW1548" s="2" t="n"/>
      <c r="DX1548" s="2" t="n"/>
      <c r="DY1548" s="2" t="n"/>
      <c r="DZ1548" s="2" t="n"/>
      <c r="EA1548" s="2" t="n"/>
      <c r="EB1548" s="2" t="n"/>
      <c r="EC1548" s="2" t="n"/>
    </row>
    <row r="1549" ht="6.75" customHeight="1" s="118">
      <c r="A1549" s="2" t="n"/>
      <c r="B1549" s="2" t="n"/>
      <c r="C1549" s="3" t="n"/>
      <c r="D1549" s="3" t="n"/>
      <c r="E1549" s="3" t="n"/>
      <c r="F1549" s="3" t="n"/>
      <c r="G1549" s="3" t="n"/>
      <c r="H1549" s="3" t="n"/>
      <c r="I1549" s="3" t="n"/>
      <c r="J1549" s="3" t="n"/>
      <c r="K1549" s="3" t="n"/>
      <c r="L1549" s="3" t="n"/>
      <c r="M1549" s="3" t="n"/>
      <c r="N1549" s="3" t="n"/>
      <c r="O1549" s="3" t="n"/>
      <c r="P1549" s="3" t="n"/>
      <c r="Q1549" s="3" t="n"/>
      <c r="R1549" s="3" t="n"/>
      <c r="S1549" s="3" t="n"/>
      <c r="T1549" s="3" t="n"/>
      <c r="U1549" s="3" t="n"/>
      <c r="V1549" s="3" t="n"/>
      <c r="W1549" s="3" t="n"/>
      <c r="X1549" s="3" t="n"/>
      <c r="Y1549" s="3" t="n"/>
      <c r="Z1549" s="3" t="n"/>
      <c r="AA1549" s="3" t="n"/>
      <c r="AB1549" s="3" t="n"/>
      <c r="AC1549" s="3" t="n"/>
      <c r="AD1549" s="3" t="n"/>
      <c r="AE1549" s="3" t="n"/>
      <c r="AF1549" s="3" t="n"/>
      <c r="AG1549" s="3" t="n"/>
      <c r="AH1549" s="3" t="n"/>
      <c r="AI1549" s="3" t="n"/>
      <c r="AJ1549" s="3" t="n"/>
      <c r="AK1549" s="3" t="n"/>
      <c r="AL1549" s="3" t="n"/>
      <c r="AM1549" s="3" t="n"/>
      <c r="AN1549" s="3" t="n"/>
      <c r="AO1549" s="3" t="n"/>
      <c r="AP1549" s="3" t="n"/>
      <c r="AQ1549" s="3" t="n"/>
      <c r="AR1549" s="3" t="n"/>
      <c r="AS1549" s="2" t="n"/>
      <c r="AT1549" s="2" t="n"/>
      <c r="AU1549" s="2" t="n"/>
      <c r="AV1549" s="2" t="n"/>
      <c r="AW1549" s="2" t="n"/>
      <c r="AX1549" s="2" t="n"/>
      <c r="AY1549" s="2" t="n"/>
      <c r="AZ1549" s="2" t="n"/>
      <c r="BA1549" s="2" t="n"/>
      <c r="BB1549" s="2" t="n"/>
      <c r="BC1549" s="2" t="n"/>
      <c r="BD1549" s="2" t="n"/>
      <c r="BE1549" s="2" t="n"/>
      <c r="BF1549" s="2" t="n"/>
      <c r="BG1549" s="2" t="n"/>
      <c r="BH1549" s="2" t="n"/>
      <c r="BI1549" s="2" t="n"/>
      <c r="BJ1549" s="2" t="n"/>
      <c r="BK1549" s="2" t="n"/>
      <c r="BL1549" s="2" t="n"/>
      <c r="BM1549" s="2" t="n"/>
      <c r="BN1549" s="2" t="n"/>
      <c r="BO1549" s="2" t="n"/>
      <c r="BP1549" s="2" t="n"/>
      <c r="BQ1549" s="2" t="n"/>
      <c r="BR1549" s="2" t="n"/>
      <c r="BS1549" s="2" t="n"/>
      <c r="BT1549" s="2" t="n"/>
      <c r="BU1549" s="2" t="n"/>
      <c r="BV1549" s="2" t="n"/>
      <c r="BW1549" s="2" t="n"/>
      <c r="BX1549" s="2" t="n"/>
      <c r="BY1549" s="2" t="n"/>
      <c r="BZ1549" s="2" t="n"/>
      <c r="CA1549" s="2" t="n"/>
      <c r="CB1549" s="2" t="n"/>
      <c r="CC1549" s="2" t="n"/>
      <c r="CD1549" s="2" t="n"/>
      <c r="CE1549" s="2" t="n"/>
      <c r="CF1549" s="2" t="n"/>
      <c r="CG1549" s="2" t="n"/>
      <c r="CH1549" s="2" t="n"/>
      <c r="CI1549" s="2" t="n"/>
      <c r="CJ1549" s="2" t="n"/>
      <c r="CK1549" s="2" t="n"/>
      <c r="CL1549" s="2" t="n"/>
      <c r="CM1549" s="2" t="n"/>
      <c r="CN1549" s="2" t="n"/>
      <c r="CO1549" s="2" t="n"/>
      <c r="CP1549" s="2" t="n"/>
      <c r="CQ1549" s="2" t="n"/>
      <c r="CR1549" s="2" t="n"/>
      <c r="CS1549" s="2" t="n"/>
      <c r="CT1549" s="2" t="n"/>
      <c r="CU1549" s="2" t="n"/>
      <c r="CV1549" s="2" t="n"/>
      <c r="CW1549" s="2" t="n"/>
      <c r="CX1549" s="2" t="n"/>
      <c r="CY1549" s="2" t="n"/>
      <c r="CZ1549" s="2" t="n"/>
      <c r="DA1549" s="2" t="n"/>
      <c r="DB1549" s="2" t="n"/>
      <c r="DC1549" s="2" t="n"/>
      <c r="DD1549" s="2" t="n"/>
      <c r="DE1549" s="2" t="n"/>
      <c r="DF1549" s="2" t="n"/>
      <c r="DG1549" s="2" t="n"/>
      <c r="DH1549" s="2" t="n"/>
      <c r="DI1549" s="2" t="n"/>
      <c r="DJ1549" s="2" t="n"/>
      <c r="DK1549" s="2" t="n"/>
      <c r="DL1549" s="2" t="n"/>
      <c r="DM1549" s="2" t="n"/>
      <c r="DN1549" s="2" t="n"/>
      <c r="DO1549" s="2" t="n"/>
      <c r="DP1549" s="2" t="n"/>
      <c r="DQ1549" s="2" t="n"/>
      <c r="DR1549" s="2" t="n"/>
      <c r="DS1549" s="2" t="n"/>
      <c r="DT1549" s="2" t="n"/>
      <c r="DU1549" s="2" t="n"/>
      <c r="DV1549" s="2" t="n"/>
      <c r="DW1549" s="2" t="n"/>
      <c r="DX1549" s="2" t="n"/>
      <c r="DY1549" s="2" t="n"/>
      <c r="DZ1549" s="2" t="n"/>
      <c r="EA1549" s="2" t="n"/>
      <c r="EB1549" s="2" t="n"/>
      <c r="EC1549" s="2" t="n"/>
    </row>
    <row r="1550" ht="6.75" customHeight="1" s="118">
      <c r="A1550" s="2" t="n"/>
      <c r="B1550" s="2" t="n"/>
      <c r="C1550" s="3" t="n"/>
      <c r="D1550" s="3" t="n"/>
      <c r="E1550" s="3" t="n"/>
      <c r="F1550" s="3" t="n"/>
      <c r="G1550" s="3" t="n"/>
      <c r="H1550" s="3" t="n"/>
      <c r="I1550" s="3" t="n"/>
      <c r="J1550" s="114" t="inlineStr">
        <is>
          <t xml:space="preserve">  履 　   歴　    書</t>
        </is>
      </c>
      <c r="AN1550" s="3" t="n"/>
      <c r="AO1550" s="3" t="n"/>
      <c r="AP1550" s="3" t="n"/>
      <c r="AQ1550" s="3" t="n"/>
      <c r="AR1550" s="3" t="n"/>
      <c r="AS1550" s="2" t="n"/>
      <c r="AT1550" s="2" t="n"/>
      <c r="AU1550" s="2" t="n"/>
      <c r="AV1550" s="2" t="n"/>
      <c r="AW1550" s="2" t="n"/>
      <c r="AX1550" s="2" t="n"/>
      <c r="AY1550" s="2" t="n"/>
      <c r="AZ1550" s="2" t="n"/>
      <c r="BA1550" s="2" t="n"/>
      <c r="BB1550" s="2" t="n"/>
      <c r="BC1550" s="2" t="n"/>
      <c r="BD1550" s="2" t="n"/>
      <c r="BE1550" s="2" t="n"/>
      <c r="BF1550" s="2" t="n"/>
      <c r="BG1550" s="2" t="n"/>
      <c r="BH1550" s="2" t="n"/>
      <c r="BI1550" s="2" t="n"/>
      <c r="BJ1550" s="2" t="n"/>
      <c r="BK1550" s="2" t="n"/>
      <c r="BL1550" s="2" t="n"/>
      <c r="BM1550" s="2" t="n"/>
      <c r="BN1550" s="2" t="n"/>
      <c r="BO1550" s="2" t="n"/>
      <c r="BP1550" s="2" t="n"/>
      <c r="BQ1550" s="2" t="n"/>
      <c r="BR1550" s="2" t="n"/>
      <c r="BS1550" s="2" t="n"/>
      <c r="BT1550" s="2" t="n"/>
      <c r="BU1550" s="2" t="n"/>
      <c r="BV1550" s="2" t="n"/>
      <c r="BW1550" s="2" t="n"/>
      <c r="BX1550" s="2" t="n"/>
      <c r="BY1550" s="2" t="n"/>
      <c r="BZ1550" s="2" t="n"/>
      <c r="CA1550" s="2" t="n"/>
      <c r="CB1550" s="2" t="n"/>
      <c r="CC1550" s="2" t="n"/>
      <c r="CD1550" s="2" t="n"/>
      <c r="CE1550" s="2" t="n"/>
      <c r="CF1550" s="2" t="n"/>
      <c r="CG1550" s="2" t="n"/>
      <c r="CH1550" s="2" t="n"/>
      <c r="CI1550" s="2" t="n"/>
      <c r="CJ1550" s="2" t="n"/>
      <c r="CK1550" s="2" t="n"/>
      <c r="CL1550" s="2" t="n"/>
      <c r="CM1550" s="2" t="n"/>
      <c r="CN1550" s="2" t="n"/>
      <c r="CO1550" s="2" t="n"/>
      <c r="CP1550" s="2" t="n"/>
      <c r="CQ1550" s="2" t="n"/>
      <c r="CR1550" s="2" t="n"/>
      <c r="CS1550" s="2" t="n"/>
      <c r="CT1550" s="2" t="n"/>
      <c r="CU1550" s="2" t="n"/>
      <c r="CV1550" s="2" t="n"/>
      <c r="CW1550" s="2" t="n"/>
      <c r="CX1550" s="2" t="n"/>
      <c r="CY1550" s="2" t="n"/>
      <c r="CZ1550" s="2" t="n"/>
      <c r="DA1550" s="2" t="n"/>
      <c r="DB1550" s="2" t="n"/>
      <c r="DC1550" s="2" t="n"/>
      <c r="DD1550" s="2" t="n"/>
      <c r="DE1550" s="2" t="n"/>
      <c r="DF1550" s="2" t="n"/>
      <c r="DG1550" s="2" t="n"/>
      <c r="DH1550" s="2" t="n"/>
      <c r="DI1550" s="2" t="n"/>
      <c r="DJ1550" s="2" t="n"/>
      <c r="DK1550" s="2" t="n"/>
      <c r="DL1550" s="2" t="n"/>
      <c r="DM1550" s="2" t="n"/>
      <c r="DN1550" s="2" t="n"/>
      <c r="DO1550" s="2" t="n"/>
      <c r="DP1550" s="2" t="n"/>
      <c r="DQ1550" s="2" t="n"/>
      <c r="DR1550" s="2" t="n"/>
      <c r="DS1550" s="2" t="n"/>
      <c r="DT1550" s="2" t="n"/>
      <c r="DU1550" s="2" t="n"/>
      <c r="DV1550" s="2" t="n"/>
      <c r="DW1550" s="2" t="n"/>
      <c r="DX1550" s="2" t="n"/>
      <c r="DY1550" s="2" t="n"/>
      <c r="DZ1550" s="2" t="n"/>
      <c r="EA1550" s="2" t="n"/>
      <c r="EB1550" s="2" t="n"/>
      <c r="EC1550" s="2" t="n"/>
    </row>
    <row r="1551" ht="6.75" customHeight="1" s="118">
      <c r="A1551" s="2" t="n"/>
      <c r="B1551" s="2" t="n"/>
      <c r="C1551" s="3" t="n"/>
      <c r="D1551" s="3" t="n"/>
      <c r="E1551" s="3" t="n"/>
      <c r="F1551" s="3" t="n"/>
      <c r="G1551" s="3" t="n"/>
      <c r="H1551" s="3" t="n"/>
      <c r="I1551" s="3" t="n"/>
      <c r="AN1551" s="3" t="n"/>
      <c r="AO1551" s="3" t="n"/>
      <c r="AP1551" s="3" t="n"/>
      <c r="AQ1551" s="3" t="n"/>
      <c r="AR1551" s="3" t="n"/>
      <c r="AS1551" s="2" t="n"/>
      <c r="AT1551" s="2" t="n"/>
      <c r="AU1551" s="2" t="n"/>
      <c r="AV1551" s="2" t="n"/>
      <c r="AW1551" s="2" t="n"/>
      <c r="AX1551" s="2" t="n"/>
      <c r="AY1551" s="2" t="n"/>
      <c r="AZ1551" s="2" t="n"/>
      <c r="BA1551" s="2" t="n"/>
      <c r="BB1551" s="2" t="n"/>
      <c r="BC1551" s="2" t="n"/>
      <c r="BD1551" s="2" t="n"/>
      <c r="BE1551" s="2" t="n"/>
      <c r="BF1551" s="2" t="n"/>
      <c r="BG1551" s="2" t="n"/>
      <c r="BH1551" s="2" t="n"/>
      <c r="BI1551" s="2" t="n"/>
      <c r="BJ1551" s="2" t="n"/>
      <c r="BK1551" s="2" t="n"/>
      <c r="BL1551" s="2" t="n"/>
      <c r="BM1551" s="2" t="n"/>
      <c r="BN1551" s="2" t="n"/>
      <c r="BO1551" s="2" t="n"/>
      <c r="BP1551" s="2" t="n"/>
      <c r="BQ1551" s="2" t="n"/>
      <c r="BR1551" s="2" t="n"/>
      <c r="BS1551" s="2" t="n"/>
      <c r="BT1551" s="2" t="n"/>
      <c r="BU1551" s="2" t="n"/>
      <c r="BV1551" s="2" t="n"/>
      <c r="BW1551" s="2" t="n"/>
      <c r="BX1551" s="2" t="n"/>
      <c r="BY1551" s="2" t="n"/>
      <c r="BZ1551" s="2" t="n"/>
      <c r="CA1551" s="2" t="n"/>
      <c r="CB1551" s="2" t="n"/>
      <c r="CC1551" s="2" t="n"/>
      <c r="CD1551" s="2" t="n"/>
      <c r="CE1551" s="2" t="n"/>
      <c r="CF1551" s="2" t="n"/>
      <c r="CG1551" s="2" t="n"/>
      <c r="CH1551" s="2" t="n"/>
      <c r="CI1551" s="2" t="n"/>
      <c r="CJ1551" s="2" t="n"/>
      <c r="CK1551" s="2" t="n"/>
      <c r="CL1551" s="2" t="n"/>
      <c r="CM1551" s="2" t="n"/>
      <c r="CN1551" s="2" t="n"/>
      <c r="CO1551" s="2" t="n"/>
      <c r="CP1551" s="2" t="n"/>
      <c r="CQ1551" s="2" t="n"/>
      <c r="CR1551" s="2" t="n"/>
      <c r="CS1551" s="2" t="n"/>
      <c r="CT1551" s="2" t="n"/>
      <c r="CU1551" s="2" t="n"/>
      <c r="CV1551" s="2" t="n"/>
      <c r="CW1551" s="2" t="n"/>
      <c r="CX1551" s="2" t="n"/>
      <c r="CY1551" s="2" t="n"/>
      <c r="CZ1551" s="2" t="n"/>
      <c r="DA1551" s="2" t="n"/>
      <c r="DB1551" s="2" t="n"/>
      <c r="DC1551" s="2" t="n"/>
      <c r="DD1551" s="2" t="n"/>
      <c r="DE1551" s="2" t="n"/>
      <c r="DF1551" s="2" t="n"/>
      <c r="DG1551" s="2" t="n"/>
      <c r="DH1551" s="2" t="n"/>
      <c r="DI1551" s="2" t="n"/>
      <c r="DJ1551" s="2" t="n"/>
      <c r="DK1551" s="2" t="n"/>
      <c r="DL1551" s="2" t="n"/>
      <c r="DM1551" s="2" t="n"/>
      <c r="DN1551" s="2" t="n"/>
      <c r="DO1551" s="2" t="n"/>
      <c r="DP1551" s="2" t="n"/>
      <c r="DQ1551" s="2" t="n"/>
      <c r="DR1551" s="2" t="n"/>
      <c r="DS1551" s="2" t="n"/>
      <c r="DT1551" s="2" t="n"/>
      <c r="DU1551" s="2" t="n"/>
      <c r="DV1551" s="2" t="n"/>
      <c r="DW1551" s="2" t="n"/>
      <c r="DX1551" s="2" t="n"/>
      <c r="DY1551" s="2" t="n"/>
      <c r="DZ1551" s="2" t="n"/>
      <c r="EA1551" s="2" t="n"/>
      <c r="EB1551" s="2" t="n"/>
      <c r="EC1551" s="2" t="n"/>
    </row>
    <row r="1552" ht="4.5" customHeight="1" s="118">
      <c r="A1552" s="2" t="n"/>
      <c r="B1552" s="2" t="n"/>
      <c r="C1552" s="2" t="n"/>
      <c r="D1552" s="2" t="n"/>
      <c r="E1552" s="2" t="n"/>
      <c r="F1552" s="2" t="n"/>
      <c r="G1552" s="2" t="n"/>
      <c r="H1552" s="2" t="n"/>
      <c r="I1552" s="2" t="n"/>
      <c r="AN1552" s="3" t="n"/>
      <c r="AO1552" s="2" t="n"/>
      <c r="AP1552" s="2" t="n"/>
      <c r="AQ1552" s="2" t="n"/>
      <c r="AR1552" s="2" t="n"/>
      <c r="AS1552" s="2" t="n"/>
      <c r="AT1552" s="2" t="n"/>
      <c r="AU1552" s="2" t="n"/>
      <c r="AV1552" s="4" t="n"/>
      <c r="AW1552" s="5" t="n"/>
      <c r="AX1552" s="5" t="n"/>
      <c r="AY1552" s="5" t="n"/>
      <c r="AZ1552" s="5" t="n"/>
      <c r="BA1552" s="5" t="n"/>
      <c r="BB1552" s="5" t="n"/>
      <c r="BC1552" s="5" t="n"/>
      <c r="BD1552" s="5" t="n"/>
      <c r="BE1552" s="5" t="n"/>
      <c r="BF1552" s="5" t="n"/>
      <c r="BG1552" s="5" t="n"/>
      <c r="BH1552" s="5" t="n"/>
      <c r="BI1552" s="6" t="n"/>
      <c r="BJ1552" s="7" t="n"/>
      <c r="BK1552" s="2" t="n"/>
      <c r="BL1552" s="2" t="n"/>
      <c r="BM1552" s="2" t="n"/>
      <c r="BN1552" s="2" t="n"/>
      <c r="BO1552" s="2" t="n"/>
      <c r="BP1552" s="139" t="inlineStr">
        <is>
          <t xml:space="preserve">資 　格  等      </t>
        </is>
      </c>
      <c r="BQ1552" s="140" t="n"/>
      <c r="BR1552" s="140" t="n"/>
      <c r="BS1552" s="140" t="n"/>
      <c r="BT1552" s="140" t="n"/>
      <c r="BU1552" s="140" t="n"/>
      <c r="BV1552" s="141" t="n"/>
      <c r="BW1552" s="142" t="inlineStr">
        <is>
          <t>取  得  年  月</t>
        </is>
      </c>
      <c r="BX1552" s="140" t="n"/>
      <c r="BY1552" s="140" t="n"/>
      <c r="BZ1552" s="140" t="n"/>
      <c r="CA1552" s="140" t="n"/>
      <c r="CB1552" s="140" t="n"/>
      <c r="CC1552" s="140" t="n"/>
      <c r="CD1552" s="140" t="n"/>
      <c r="CE1552" s="140" t="n"/>
      <c r="CF1552" s="140" t="n"/>
      <c r="CG1552" s="141" t="n"/>
      <c r="CH1552" s="142" t="inlineStr">
        <is>
          <t>資       格       等       の       名       称</t>
        </is>
      </c>
      <c r="CI1552" s="140" t="n"/>
      <c r="CJ1552" s="140" t="n"/>
      <c r="CK1552" s="140" t="n"/>
      <c r="CL1552" s="140" t="n"/>
      <c r="CM1552" s="140" t="n"/>
      <c r="CN1552" s="140" t="n"/>
      <c r="CO1552" s="140" t="n"/>
      <c r="CP1552" s="140" t="n"/>
      <c r="CQ1552" s="140" t="n"/>
      <c r="CR1552" s="140" t="n"/>
      <c r="CS1552" s="140" t="n"/>
      <c r="CT1552" s="140" t="n"/>
      <c r="CU1552" s="140" t="n"/>
      <c r="CV1552" s="140" t="n"/>
      <c r="CW1552" s="140" t="n"/>
      <c r="CX1552" s="140" t="n"/>
      <c r="CY1552" s="140" t="n"/>
      <c r="CZ1552" s="140" t="n"/>
      <c r="DA1552" s="140" t="n"/>
      <c r="DB1552" s="140" t="n"/>
      <c r="DC1552" s="140" t="n"/>
      <c r="DD1552" s="140" t="n"/>
      <c r="DE1552" s="140" t="n"/>
      <c r="DF1552" s="140" t="n"/>
      <c r="DG1552" s="140" t="n"/>
      <c r="DH1552" s="140" t="n"/>
      <c r="DI1552" s="140" t="n"/>
      <c r="DJ1552" s="140" t="n"/>
      <c r="DK1552" s="140" t="n"/>
      <c r="DL1552" s="140" t="n"/>
      <c r="DM1552" s="140" t="n"/>
      <c r="DN1552" s="140" t="n"/>
      <c r="DO1552" s="140" t="n"/>
      <c r="DP1552" s="140" t="n"/>
      <c r="DQ1552" s="140" t="n"/>
      <c r="DR1552" s="140" t="n"/>
      <c r="DS1552" s="140" t="n"/>
      <c r="DT1552" s="140" t="n"/>
      <c r="DU1552" s="141" t="n"/>
      <c r="DV1552" s="2" t="n"/>
      <c r="DW1552" s="2" t="n"/>
      <c r="DX1552" s="2" t="n"/>
      <c r="DY1552" s="2" t="n"/>
      <c r="DZ1552" s="2" t="n"/>
      <c r="EA1552" s="2" t="n"/>
      <c r="EB1552" s="2" t="n"/>
      <c r="EC1552" s="2" t="n"/>
    </row>
    <row r="1553" ht="6.75" customHeight="1" s="118">
      <c r="A1553" s="2" t="n"/>
      <c r="B1553" s="2" t="n"/>
      <c r="C1553" s="2" t="n"/>
      <c r="D1553" s="2" t="n"/>
      <c r="E1553" s="2" t="n"/>
      <c r="F1553" s="2" t="n"/>
      <c r="G1553" s="2" t="n"/>
      <c r="H1553" s="2" t="n"/>
      <c r="I1553" s="2" t="n"/>
      <c r="AN1553" s="3" t="n"/>
      <c r="AO1553" s="2" t="n"/>
      <c r="AP1553" s="2" t="n"/>
      <c r="AQ1553" s="2" t="n"/>
      <c r="AR1553" s="2" t="n"/>
      <c r="AS1553" s="2" t="n"/>
      <c r="AT1553" s="2" t="n"/>
      <c r="AU1553" s="2" t="n"/>
      <c r="AV1553" s="7" t="n"/>
      <c r="AW1553" s="2" t="n"/>
      <c r="AX1553" s="2" t="n"/>
      <c r="AY1553" s="2" t="n"/>
      <c r="AZ1553" s="2" t="n"/>
      <c r="BA1553" s="2" t="n"/>
      <c r="BB1553" s="2" t="n"/>
      <c r="BC1553" s="2" t="n"/>
      <c r="BD1553" s="2" t="n"/>
      <c r="BE1553" s="2" t="n"/>
      <c r="BF1553" s="2" t="n"/>
      <c r="BG1553" s="2" t="n"/>
      <c r="BH1553" s="2" t="n"/>
      <c r="BI1553" s="8" t="n"/>
      <c r="BJ1553" s="7" t="n"/>
      <c r="BK1553" s="2" t="n"/>
      <c r="BL1553" s="2" t="n"/>
      <c r="BM1553" s="2" t="n"/>
      <c r="BN1553" s="2" t="n"/>
      <c r="BO1553" s="2" t="n"/>
      <c r="BP1553" s="143" t="n"/>
      <c r="BV1553" s="144" t="n"/>
      <c r="BW1553" s="143" t="n"/>
      <c r="CG1553" s="144" t="n"/>
      <c r="CH1553" s="143" t="n"/>
      <c r="DU1553" s="144" t="n"/>
      <c r="DV1553" s="2" t="n"/>
      <c r="DW1553" s="2" t="n"/>
      <c r="DX1553" s="2" t="n"/>
      <c r="DY1553" s="2" t="n"/>
      <c r="DZ1553" s="2" t="n"/>
      <c r="EA1553" s="2" t="n"/>
      <c r="EB1553" s="2" t="n"/>
      <c r="EC1553" s="2" t="n"/>
    </row>
    <row r="1554" ht="6.75" customHeight="1" s="118">
      <c r="A1554" s="2" t="n"/>
      <c r="B1554" s="2" t="n"/>
      <c r="C1554" s="2" t="n"/>
      <c r="D1554" s="2" t="n"/>
      <c r="E1554" s="2" t="n"/>
      <c r="F1554" s="2" t="n"/>
      <c r="G1554" s="2" t="n"/>
      <c r="H1554" s="2" t="n"/>
      <c r="I1554" s="2" t="n"/>
      <c r="J1554" s="2" t="n"/>
      <c r="K1554" s="2" t="n"/>
      <c r="L1554" s="2" t="n"/>
      <c r="M1554" s="2" t="n"/>
      <c r="N1554" s="3" t="n"/>
      <c r="O1554" s="3" t="n"/>
      <c r="P1554" s="3" t="n"/>
      <c r="Q1554" s="3" t="n"/>
      <c r="R1554" s="3" t="n"/>
      <c r="S1554" s="3" t="n"/>
      <c r="T1554" s="3" t="n"/>
      <c r="U1554" s="3" t="n"/>
      <c r="V1554" s="3" t="n"/>
      <c r="W1554" s="3" t="n"/>
      <c r="X1554" s="3" t="n"/>
      <c r="Y1554" s="3" t="n"/>
      <c r="Z1554" s="3" t="n"/>
      <c r="AA1554" s="3" t="n"/>
      <c r="AB1554" s="3" t="n"/>
      <c r="AC1554" s="3" t="n"/>
      <c r="AD1554" s="3" t="n"/>
      <c r="AE1554" s="3" t="n"/>
      <c r="AF1554" s="3" t="n"/>
      <c r="AG1554" s="3" t="n"/>
      <c r="AH1554" s="3" t="n"/>
      <c r="AI1554" s="3" t="n"/>
      <c r="AJ1554" s="3" t="n"/>
      <c r="AK1554" s="3" t="n"/>
      <c r="AL1554" s="3" t="n"/>
      <c r="AM1554" s="3" t="n"/>
      <c r="AN1554" s="2" t="n"/>
      <c r="AO1554" s="2" t="n"/>
      <c r="AP1554" s="2" t="n"/>
      <c r="AQ1554" s="2" t="n"/>
      <c r="AR1554" s="2" t="n"/>
      <c r="AS1554" s="2" t="n"/>
      <c r="AT1554" s="2" t="n"/>
      <c r="AU1554" s="2" t="n"/>
      <c r="AV1554" s="7" t="n"/>
      <c r="AW1554" s="2" t="n"/>
      <c r="AX1554" s="2" t="n"/>
      <c r="AY1554" s="2" t="n"/>
      <c r="AZ1554" s="2" t="n"/>
      <c r="BA1554" s="2" t="n"/>
      <c r="BB1554" s="2" t="n"/>
      <c r="BC1554" s="2" t="n"/>
      <c r="BD1554" s="2" t="n"/>
      <c r="BE1554" s="2" t="n"/>
      <c r="BF1554" s="2" t="n"/>
      <c r="BG1554" s="2" t="n"/>
      <c r="BH1554" s="2" t="n"/>
      <c r="BI1554" s="8" t="n"/>
      <c r="BJ1554" s="7" t="n"/>
      <c r="BK1554" s="2" t="n"/>
      <c r="BL1554" s="2" t="n"/>
      <c r="BM1554" s="2" t="n"/>
      <c r="BN1554" s="2" t="n"/>
      <c r="BO1554" s="2" t="n"/>
      <c r="BP1554" s="143" t="n"/>
      <c r="BV1554" s="144" t="n"/>
      <c r="BW1554" s="143" t="n"/>
      <c r="CG1554" s="144" t="n"/>
      <c r="CH1554" s="143" t="n"/>
      <c r="DU1554" s="144" t="n"/>
      <c r="DV1554" s="2" t="n"/>
      <c r="DW1554" s="2" t="n"/>
      <c r="DX1554" s="2" t="n"/>
      <c r="DY1554" s="2" t="n"/>
      <c r="DZ1554" s="2" t="n"/>
      <c r="EA1554" s="2" t="n"/>
      <c r="EB1554" s="2" t="n"/>
      <c r="EC1554" s="2" t="n"/>
    </row>
    <row r="1555" ht="6.75" customHeight="1" s="118">
      <c r="A1555" s="2" t="n"/>
      <c r="B1555" s="2" t="n"/>
      <c r="C1555" s="2" t="n"/>
      <c r="D1555" s="2" t="n"/>
      <c r="E1555" s="2" t="n"/>
      <c r="F1555" s="2" t="n"/>
      <c r="G1555" s="2" t="n"/>
      <c r="H1555" s="2" t="n"/>
      <c r="I1555" s="2" t="n"/>
      <c r="J1555" s="2" t="n"/>
      <c r="K1555" s="2" t="n"/>
      <c r="L1555" s="2" t="n"/>
      <c r="M1555" s="2" t="n"/>
      <c r="N1555" s="2" t="n"/>
      <c r="O1555" s="2" t="n"/>
      <c r="P1555" s="2" t="n"/>
      <c r="Q1555" s="2" t="n"/>
      <c r="R1555" s="2" t="n"/>
      <c r="S1555" s="2" t="n"/>
      <c r="T1555" s="2" t="n"/>
      <c r="U1555" s="2" t="n"/>
      <c r="V1555" s="2" t="n"/>
      <c r="W1555" s="2" t="n"/>
      <c r="X1555" s="2" t="n"/>
      <c r="Y1555" s="2" t="n"/>
      <c r="Z1555" s="95" t="inlineStr">
        <is>
          <t>令和</t>
        </is>
      </c>
      <c r="AD1555" s="145">
        <f>IF(N(設定!$B$3)=0,"",YEAR(設定!$B$3)-2018)</f>
        <v/>
      </c>
      <c r="AG1555" s="95" t="inlineStr">
        <is>
          <t>年</t>
        </is>
      </c>
      <c r="AI1555" s="145">
        <f>IF(N(設定!$B$3)=0,"",MONTH(設定!$B$3))</f>
        <v/>
      </c>
      <c r="AL1555" s="95" t="inlineStr">
        <is>
          <t>月</t>
        </is>
      </c>
      <c r="AN1555" s="145">
        <f>IF(N(設定!$B$3)=0,"",DAY(設定!$B$3))</f>
        <v/>
      </c>
      <c r="AP1555" s="95" t="inlineStr">
        <is>
          <t>日現在</t>
        </is>
      </c>
      <c r="AU1555" s="12" t="n"/>
      <c r="AV1555" s="7" t="n"/>
      <c r="AW1555" s="2" t="n"/>
      <c r="AX1555" s="2" t="n"/>
      <c r="AY1555" s="2" t="n"/>
      <c r="AZ1555" s="2" t="n"/>
      <c r="BA1555" s="2" t="n"/>
      <c r="BB1555" s="2" t="n"/>
      <c r="BC1555" s="2" t="n"/>
      <c r="BD1555" s="2" t="n"/>
      <c r="BE1555" s="2" t="n"/>
      <c r="BF1555" s="2" t="n"/>
      <c r="BG1555" s="2" t="n"/>
      <c r="BH1555" s="2" t="n"/>
      <c r="BI1555" s="8" t="n"/>
      <c r="BJ1555" s="7" t="n"/>
      <c r="BK1555" s="2" t="n"/>
      <c r="BL1555" s="2" t="n"/>
      <c r="BM1555" s="2" t="n"/>
      <c r="BN1555" s="2" t="n"/>
      <c r="BO1555" s="2" t="n"/>
      <c r="BP1555" s="143" t="n"/>
      <c r="BV1555" s="144" t="n"/>
      <c r="BW1555" s="146" t="n"/>
      <c r="BX1555" s="147" t="n"/>
      <c r="BY1555" s="147" t="n"/>
      <c r="BZ1555" s="147" t="n"/>
      <c r="CA1555" s="147" t="n"/>
      <c r="CB1555" s="147" t="n"/>
      <c r="CC1555" s="147" t="n"/>
      <c r="CD1555" s="147" t="n"/>
      <c r="CE1555" s="147" t="n"/>
      <c r="CF1555" s="147" t="n"/>
      <c r="CG1555" s="148" t="n"/>
      <c r="CH1555" s="146" t="n"/>
      <c r="CI1555" s="147" t="n"/>
      <c r="CJ1555" s="147" t="n"/>
      <c r="CK1555" s="147" t="n"/>
      <c r="CL1555" s="147" t="n"/>
      <c r="CM1555" s="147" t="n"/>
      <c r="CN1555" s="147" t="n"/>
      <c r="CO1555" s="147" t="n"/>
      <c r="CP1555" s="147" t="n"/>
      <c r="CQ1555" s="147" t="n"/>
      <c r="CR1555" s="147" t="n"/>
      <c r="CS1555" s="147" t="n"/>
      <c r="CT1555" s="147" t="n"/>
      <c r="CU1555" s="147" t="n"/>
      <c r="CV1555" s="147" t="n"/>
      <c r="CW1555" s="147" t="n"/>
      <c r="CX1555" s="147" t="n"/>
      <c r="CY1555" s="147" t="n"/>
      <c r="CZ1555" s="147" t="n"/>
      <c r="DA1555" s="147" t="n"/>
      <c r="DB1555" s="147" t="n"/>
      <c r="DC1555" s="147" t="n"/>
      <c r="DD1555" s="147" t="n"/>
      <c r="DE1555" s="147" t="n"/>
      <c r="DF1555" s="147" t="n"/>
      <c r="DG1555" s="147" t="n"/>
      <c r="DH1555" s="147" t="n"/>
      <c r="DI1555" s="147" t="n"/>
      <c r="DJ1555" s="147" t="n"/>
      <c r="DK1555" s="147" t="n"/>
      <c r="DL1555" s="147" t="n"/>
      <c r="DM1555" s="147" t="n"/>
      <c r="DN1555" s="147" t="n"/>
      <c r="DO1555" s="147" t="n"/>
      <c r="DP1555" s="147" t="n"/>
      <c r="DQ1555" s="147" t="n"/>
      <c r="DR1555" s="147" t="n"/>
      <c r="DS1555" s="147" t="n"/>
      <c r="DT1555" s="147" t="n"/>
      <c r="DU1555" s="148" t="n"/>
      <c r="DV1555" s="2" t="n"/>
      <c r="DW1555" s="2" t="n"/>
      <c r="DX1555" s="2" t="n"/>
      <c r="DY1555" s="2" t="n"/>
      <c r="DZ1555" s="2" t="n"/>
      <c r="EA1555" s="2" t="n"/>
      <c r="EB1555" s="2" t="n"/>
      <c r="EC1555" s="2" t="n"/>
    </row>
    <row r="1556" ht="6.75" customHeight="1" s="118">
      <c r="A1556" s="2" t="n"/>
      <c r="B1556" s="2" t="n"/>
      <c r="C1556" s="2" t="n"/>
      <c r="D1556" s="2" t="n"/>
      <c r="E1556" s="2" t="n"/>
      <c r="F1556" s="2" t="n"/>
      <c r="G1556" s="2" t="n"/>
      <c r="H1556" s="2" t="n"/>
      <c r="I1556" s="2" t="n"/>
      <c r="J1556" s="2" t="n"/>
      <c r="K1556" s="2" t="n"/>
      <c r="L1556" s="2" t="n"/>
      <c r="M1556" s="2" t="n"/>
      <c r="N1556" s="2" t="n"/>
      <c r="O1556" s="2" t="n"/>
      <c r="P1556" s="2" t="n"/>
      <c r="Q1556" s="2" t="n"/>
      <c r="R1556" s="2" t="n"/>
      <c r="S1556" s="2" t="n"/>
      <c r="T1556" s="2" t="n"/>
      <c r="U1556" s="2" t="n"/>
      <c r="V1556" s="2" t="n"/>
      <c r="W1556" s="2" t="n"/>
      <c r="X1556" s="2" t="n"/>
      <c r="Y1556" s="2" t="n"/>
      <c r="AU1556" s="12" t="n"/>
      <c r="AV1556" s="7" t="n"/>
      <c r="AW1556" s="48" t="inlineStr">
        <is>
          <t>写真をはる位置</t>
        </is>
      </c>
      <c r="BI1556" s="8" t="n"/>
      <c r="BJ1556" s="7" t="n"/>
      <c r="BK1556" s="2" t="n"/>
      <c r="BL1556" s="2" t="n"/>
      <c r="BM1556" s="2" t="n"/>
      <c r="BN1556" s="2" t="n"/>
      <c r="BO1556" s="2" t="n"/>
      <c r="BP1556" s="143" t="n"/>
      <c r="BV1556" s="144" t="n"/>
      <c r="BW1556" s="149">
        <f>計算!$O$20</f>
        <v/>
      </c>
      <c r="CG1556" s="144" t="n"/>
      <c r="CH1556" s="150">
        <f>計算!$P$20</f>
        <v/>
      </c>
      <c r="DU1556" s="144" t="n"/>
      <c r="DV1556" s="2" t="n"/>
      <c r="DW1556" s="2" t="n"/>
      <c r="DX1556" s="2" t="n"/>
      <c r="DY1556" s="2" t="n"/>
      <c r="DZ1556" s="2" t="n"/>
      <c r="EA1556" s="2" t="n"/>
      <c r="EB1556" s="2" t="n"/>
      <c r="EC1556" s="2" t="n"/>
    </row>
    <row r="1557" ht="6.75" customHeight="1" s="118">
      <c r="A1557" s="2" t="n"/>
      <c r="B1557" s="2" t="n"/>
      <c r="C1557" s="2" t="n"/>
      <c r="D1557" s="2" t="n"/>
      <c r="E1557" s="2" t="n"/>
      <c r="F1557" s="2" t="n"/>
      <c r="G1557" s="2" t="n"/>
      <c r="H1557" s="2" t="n"/>
      <c r="I1557" s="2" t="n"/>
      <c r="J1557" s="2" t="n"/>
      <c r="K1557" s="2" t="n"/>
      <c r="L1557" s="2" t="n"/>
      <c r="M1557" s="2" t="n"/>
      <c r="N1557" s="2" t="n"/>
      <c r="O1557" s="2" t="n"/>
      <c r="P1557" s="2" t="n"/>
      <c r="Q1557" s="2" t="n"/>
      <c r="R1557" s="2" t="n"/>
      <c r="S1557" s="2" t="n"/>
      <c r="T1557" s="2" t="n"/>
      <c r="U1557" s="2" t="n"/>
      <c r="V1557" s="2" t="n"/>
      <c r="W1557" s="2" t="n"/>
      <c r="X1557" s="2" t="n"/>
      <c r="Y1557" s="2" t="n"/>
      <c r="Z1557" s="147" t="n"/>
      <c r="AA1557" s="147" t="n"/>
      <c r="AB1557" s="147" t="n"/>
      <c r="AC1557" s="147" t="n"/>
      <c r="AD1557" s="147" t="n"/>
      <c r="AE1557" s="147" t="n"/>
      <c r="AF1557" s="147" t="n"/>
      <c r="AG1557" s="147" t="n"/>
      <c r="AH1557" s="147" t="n"/>
      <c r="AI1557" s="147" t="n"/>
      <c r="AJ1557" s="147" t="n"/>
      <c r="AK1557" s="147" t="n"/>
      <c r="AL1557" s="147" t="n"/>
      <c r="AM1557" s="147" t="n"/>
      <c r="AN1557" s="147" t="n"/>
      <c r="AO1557" s="147" t="n"/>
      <c r="AP1557" s="147" t="n"/>
      <c r="AQ1557" s="147" t="n"/>
      <c r="AR1557" s="147" t="n"/>
      <c r="AS1557" s="147" t="n"/>
      <c r="AT1557" s="147" t="n"/>
      <c r="AU1557" s="12" t="n"/>
      <c r="AV1557" s="7" t="n"/>
      <c r="BI1557" s="8" t="n"/>
      <c r="BJ1557" s="7" t="n"/>
      <c r="BK1557" s="2" t="n"/>
      <c r="BL1557" s="2" t="n"/>
      <c r="BM1557" s="2" t="n"/>
      <c r="BN1557" s="2" t="n"/>
      <c r="BO1557" s="2" t="n"/>
      <c r="BP1557" s="143" t="n"/>
      <c r="BV1557" s="144" t="n"/>
      <c r="BW1557" s="143" t="n"/>
      <c r="CG1557" s="144" t="n"/>
      <c r="DU1557" s="144" t="n"/>
      <c r="DV1557" s="2" t="n"/>
      <c r="DW1557" s="2" t="n"/>
      <c r="DX1557" s="2" t="n"/>
      <c r="DY1557" s="2" t="n"/>
      <c r="DZ1557" s="2" t="n"/>
      <c r="EA1557" s="2" t="n"/>
      <c r="EB1557" s="2" t="n"/>
      <c r="EC1557" s="2" t="n"/>
    </row>
    <row r="1558" ht="6.75" customHeight="1" s="118">
      <c r="A1558" s="2" t="n"/>
      <c r="B1558" s="2" t="n"/>
      <c r="C1558" s="2" t="n"/>
      <c r="D1558" s="2" t="n"/>
      <c r="E1558" s="142" t="inlineStr">
        <is>
          <t>ふ り が な</t>
        </is>
      </c>
      <c r="F1558" s="140" t="n"/>
      <c r="G1558" s="140" t="n"/>
      <c r="H1558" s="140" t="n"/>
      <c r="I1558" s="140" t="n"/>
      <c r="J1558" s="140" t="n"/>
      <c r="K1558" s="141" t="n"/>
      <c r="L1558" s="151">
        <f>計算!$C$20</f>
        <v/>
      </c>
      <c r="M1558" s="140" t="n"/>
      <c r="N1558" s="140" t="n"/>
      <c r="O1558" s="140" t="n"/>
      <c r="P1558" s="140" t="n"/>
      <c r="Q1558" s="140" t="n"/>
      <c r="R1558" s="140" t="n"/>
      <c r="S1558" s="140" t="n"/>
      <c r="T1558" s="140" t="n"/>
      <c r="U1558" s="140" t="n"/>
      <c r="V1558" s="140" t="n"/>
      <c r="W1558" s="140" t="n"/>
      <c r="X1558" s="140" t="n"/>
      <c r="Y1558" s="140" t="n"/>
      <c r="Z1558" s="140" t="n"/>
      <c r="AA1558" s="140" t="n"/>
      <c r="AB1558" s="140" t="n"/>
      <c r="AC1558" s="140" t="n"/>
      <c r="AD1558" s="140" t="n"/>
      <c r="AE1558" s="140" t="n"/>
      <c r="AF1558" s="140" t="n"/>
      <c r="AG1558" s="140" t="n"/>
      <c r="AH1558" s="140" t="n"/>
      <c r="AI1558" s="140" t="n"/>
      <c r="AJ1558" s="140" t="n"/>
      <c r="AK1558" s="140" t="n"/>
      <c r="AL1558" s="140" t="n"/>
      <c r="AM1558" s="140" t="n"/>
      <c r="AN1558" s="140" t="n"/>
      <c r="AO1558" s="140" t="n"/>
      <c r="AP1558" s="140" t="n"/>
      <c r="AQ1558" s="140" t="n"/>
      <c r="AR1558" s="140" t="n"/>
      <c r="AS1558" s="140" t="n"/>
      <c r="AT1558" s="141" t="n"/>
      <c r="AU1558" s="8" t="n"/>
      <c r="AV1558" s="7" t="n"/>
      <c r="AW1558" s="2" t="n"/>
      <c r="AX1558" s="2" t="n"/>
      <c r="AY1558" s="2" t="n"/>
      <c r="AZ1558" s="2" t="n"/>
      <c r="BA1558" s="2" t="n"/>
      <c r="BB1558" s="2" t="n"/>
      <c r="BC1558" s="2" t="n"/>
      <c r="BD1558" s="2" t="n"/>
      <c r="BE1558" s="2" t="n"/>
      <c r="BF1558" s="2" t="n"/>
      <c r="BG1558" s="2" t="n"/>
      <c r="BH1558" s="2" t="n"/>
      <c r="BI1558" s="8" t="n"/>
      <c r="BJ1558" s="7" t="n"/>
      <c r="BK1558" s="2" t="n"/>
      <c r="BL1558" s="2" t="n"/>
      <c r="BM1558" s="2" t="n"/>
      <c r="BN1558" s="2" t="n"/>
      <c r="BO1558" s="2" t="n"/>
      <c r="BP1558" s="143" t="n"/>
      <c r="BV1558" s="144" t="n"/>
      <c r="BW1558" s="143" t="n"/>
      <c r="CG1558" s="144" t="n"/>
      <c r="DU1558" s="144" t="n"/>
      <c r="DV1558" s="2" t="n"/>
      <c r="DW1558" s="2" t="n"/>
      <c r="DX1558" s="2" t="n"/>
      <c r="DY1558" s="2" t="n"/>
      <c r="DZ1558" s="2" t="n"/>
      <c r="EA1558" s="2" t="n"/>
      <c r="EB1558" s="2" t="n"/>
      <c r="EC1558" s="2" t="n"/>
    </row>
    <row r="1559" ht="6.75" customHeight="1" s="118">
      <c r="A1559" s="2" t="n"/>
      <c r="B1559" s="2" t="n"/>
      <c r="C1559" s="2" t="n"/>
      <c r="D1559" s="2" t="n"/>
      <c r="E1559" s="143" t="n"/>
      <c r="K1559" s="144" t="n"/>
      <c r="AT1559" s="144" t="n"/>
      <c r="AU1559" s="8" t="n"/>
      <c r="AV1559" s="7" t="n"/>
      <c r="AW1559" s="2" t="n"/>
      <c r="AX1559" s="2" t="n"/>
      <c r="AY1559" s="2" t="n"/>
      <c r="AZ1559" s="2" t="n"/>
      <c r="BA1559" s="2" t="n"/>
      <c r="BB1559" s="2" t="n"/>
      <c r="BC1559" s="2" t="n"/>
      <c r="BD1559" s="2" t="n"/>
      <c r="BE1559" s="2" t="n"/>
      <c r="BF1559" s="2" t="n"/>
      <c r="BG1559" s="2" t="n"/>
      <c r="BH1559" s="2" t="n"/>
      <c r="BI1559" s="8" t="n"/>
      <c r="BJ1559" s="7" t="n"/>
      <c r="BK1559" s="2" t="n"/>
      <c r="BL1559" s="2" t="n"/>
      <c r="BM1559" s="2" t="n"/>
      <c r="BN1559" s="2" t="n"/>
      <c r="BO1559" s="2" t="n"/>
      <c r="BP1559" s="143" t="n"/>
      <c r="BV1559" s="144" t="n"/>
      <c r="BW1559" s="143" t="n"/>
      <c r="CG1559" s="144" t="n"/>
      <c r="DU1559" s="144" t="n"/>
      <c r="DV1559" s="2" t="n"/>
      <c r="DW1559" s="2" t="n"/>
      <c r="DX1559" s="2" t="n"/>
      <c r="DY1559" s="2" t="n"/>
      <c r="DZ1559" s="2" t="n"/>
      <c r="EA1559" s="2" t="n"/>
      <c r="EB1559" s="2" t="n"/>
      <c r="EC1559" s="2" t="n"/>
    </row>
    <row r="1560" ht="6.75" customHeight="1" s="118">
      <c r="A1560" s="2" t="n"/>
      <c r="B1560" s="2" t="n"/>
      <c r="C1560" s="2" t="n"/>
      <c r="D1560" s="2" t="n"/>
      <c r="E1560" s="143" t="n"/>
      <c r="K1560" s="144" t="n"/>
      <c r="AT1560" s="144" t="n"/>
      <c r="AU1560" s="8" t="n"/>
      <c r="AV1560" s="7" t="n"/>
      <c r="AW1560" s="2" t="n"/>
      <c r="AX1560" s="2" t="n"/>
      <c r="AY1560" s="2" t="n"/>
      <c r="AZ1560" s="2" t="n"/>
      <c r="BA1560" s="2" t="n"/>
      <c r="BB1560" s="2" t="n"/>
      <c r="BC1560" s="2" t="n"/>
      <c r="BD1560" s="2" t="n"/>
      <c r="BE1560" s="2" t="n"/>
      <c r="BF1560" s="2" t="n"/>
      <c r="BG1560" s="2" t="n"/>
      <c r="BH1560" s="2" t="n"/>
      <c r="BI1560" s="8" t="n"/>
      <c r="BJ1560" s="7" t="n"/>
      <c r="BK1560" s="2" t="n"/>
      <c r="BL1560" s="2" t="n"/>
      <c r="BM1560" s="2" t="n"/>
      <c r="BN1560" s="2" t="n"/>
      <c r="BO1560" s="2" t="n"/>
      <c r="BP1560" s="143" t="n"/>
      <c r="BV1560" s="144" t="n"/>
      <c r="BW1560" s="149">
        <f>計算!$Q$20</f>
        <v/>
      </c>
      <c r="CG1560" s="144" t="n"/>
      <c r="CH1560" s="150">
        <f>計算!$R$20</f>
        <v/>
      </c>
      <c r="DU1560" s="144" t="n"/>
      <c r="DV1560" s="2" t="n"/>
      <c r="DW1560" s="2" t="n"/>
      <c r="DX1560" s="2" t="n"/>
      <c r="DY1560" s="2" t="n"/>
      <c r="DZ1560" s="2" t="n"/>
      <c r="EA1560" s="2" t="n"/>
      <c r="EB1560" s="2" t="n"/>
      <c r="EC1560" s="2" t="n"/>
    </row>
    <row r="1561" ht="6.75" customHeight="1" s="118">
      <c r="A1561" s="2" t="n"/>
      <c r="B1561" s="2" t="n"/>
      <c r="C1561" s="2" t="n"/>
      <c r="D1561" s="2" t="n"/>
      <c r="E1561" s="146" t="n"/>
      <c r="F1561" s="147" t="n"/>
      <c r="G1561" s="147" t="n"/>
      <c r="H1561" s="147" t="n"/>
      <c r="I1561" s="147" t="n"/>
      <c r="J1561" s="147" t="n"/>
      <c r="K1561" s="148" t="n"/>
      <c r="L1561" s="147" t="n"/>
      <c r="M1561" s="147" t="n"/>
      <c r="N1561" s="147" t="n"/>
      <c r="O1561" s="147" t="n"/>
      <c r="P1561" s="147" t="n"/>
      <c r="Q1561" s="147" t="n"/>
      <c r="R1561" s="147" t="n"/>
      <c r="S1561" s="147" t="n"/>
      <c r="T1561" s="147" t="n"/>
      <c r="U1561" s="147" t="n"/>
      <c r="V1561" s="147" t="n"/>
      <c r="W1561" s="147" t="n"/>
      <c r="X1561" s="147" t="n"/>
      <c r="Y1561" s="147" t="n"/>
      <c r="Z1561" s="147" t="n"/>
      <c r="AA1561" s="147" t="n"/>
      <c r="AB1561" s="147" t="n"/>
      <c r="AC1561" s="147" t="n"/>
      <c r="AD1561" s="147" t="n"/>
      <c r="AE1561" s="147" t="n"/>
      <c r="AF1561" s="147" t="n"/>
      <c r="AG1561" s="147" t="n"/>
      <c r="AH1561" s="147" t="n"/>
      <c r="AI1561" s="147" t="n"/>
      <c r="AJ1561" s="147" t="n"/>
      <c r="AK1561" s="147" t="n"/>
      <c r="AL1561" s="147" t="n"/>
      <c r="AM1561" s="147" t="n"/>
      <c r="AN1561" s="147" t="n"/>
      <c r="AO1561" s="147" t="n"/>
      <c r="AP1561" s="147" t="n"/>
      <c r="AQ1561" s="147" t="n"/>
      <c r="AR1561" s="147" t="n"/>
      <c r="AS1561" s="147" t="n"/>
      <c r="AT1561" s="148" t="n"/>
      <c r="AU1561" s="8" t="n"/>
      <c r="AV1561" s="7" t="n"/>
      <c r="AW1561" s="2" t="n"/>
      <c r="AX1561" s="2" t="n"/>
      <c r="AY1561" s="2" t="n"/>
      <c r="AZ1561" s="2" t="n"/>
      <c r="BA1561" s="2" t="n"/>
      <c r="BB1561" s="2" t="n"/>
      <c r="BC1561" s="2" t="n"/>
      <c r="BD1561" s="2" t="n"/>
      <c r="BE1561" s="2" t="n"/>
      <c r="BF1561" s="2" t="n"/>
      <c r="BG1561" s="2" t="n"/>
      <c r="BH1561" s="2" t="n"/>
      <c r="BI1561" s="8" t="n"/>
      <c r="BJ1561" s="7" t="n"/>
      <c r="BK1561" s="2" t="n"/>
      <c r="BL1561" s="2" t="n"/>
      <c r="BM1561" s="2" t="n"/>
      <c r="BN1561" s="2" t="n"/>
      <c r="BO1561" s="2" t="n"/>
      <c r="BP1561" s="143" t="n"/>
      <c r="BV1561" s="144" t="n"/>
      <c r="BW1561" s="143" t="n"/>
      <c r="CG1561" s="144" t="n"/>
      <c r="DU1561" s="144" t="n"/>
      <c r="DV1561" s="2" t="n"/>
      <c r="DW1561" s="2" t="n"/>
      <c r="DX1561" s="2" t="n"/>
      <c r="DY1561" s="2" t="n"/>
      <c r="DZ1561" s="2" t="n"/>
      <c r="EA1561" s="2" t="n"/>
      <c r="EB1561" s="2" t="n"/>
      <c r="EC1561" s="2" t="n"/>
    </row>
    <row r="1562" ht="6.75" customHeight="1" s="118">
      <c r="A1562" s="2" t="n"/>
      <c r="B1562" s="2" t="n"/>
      <c r="C1562" s="2" t="n"/>
      <c r="D1562" s="2" t="n"/>
      <c r="E1562" s="152" t="inlineStr">
        <is>
          <t>名　前</t>
        </is>
      </c>
      <c r="F1562" s="140" t="n"/>
      <c r="G1562" s="140" t="n"/>
      <c r="H1562" s="140" t="n"/>
      <c r="I1562" s="140" t="n"/>
      <c r="J1562" s="140" t="n"/>
      <c r="K1562" s="141" t="n"/>
      <c r="L1562" s="153">
        <f>計算!$B$20</f>
        <v/>
      </c>
      <c r="M1562" s="140" t="n"/>
      <c r="N1562" s="140" t="n"/>
      <c r="O1562" s="140" t="n"/>
      <c r="P1562" s="140" t="n"/>
      <c r="Q1562" s="140" t="n"/>
      <c r="R1562" s="140" t="n"/>
      <c r="S1562" s="140" t="n"/>
      <c r="T1562" s="140" t="n"/>
      <c r="U1562" s="140" t="n"/>
      <c r="V1562" s="140" t="n"/>
      <c r="W1562" s="140" t="n"/>
      <c r="X1562" s="140" t="n"/>
      <c r="Y1562" s="140" t="n"/>
      <c r="Z1562" s="140" t="n"/>
      <c r="AA1562" s="140" t="n"/>
      <c r="AB1562" s="140" t="n"/>
      <c r="AC1562" s="140" t="n"/>
      <c r="AD1562" s="140" t="n"/>
      <c r="AE1562" s="140" t="n"/>
      <c r="AF1562" s="140" t="n"/>
      <c r="AG1562" s="140" t="n"/>
      <c r="AH1562" s="140" t="n"/>
      <c r="AI1562" s="140" t="n"/>
      <c r="AJ1562" s="140" t="n"/>
      <c r="AK1562" s="140" t="n"/>
      <c r="AL1562" s="140" t="n"/>
      <c r="AM1562" s="140" t="n"/>
      <c r="AN1562" s="140" t="n"/>
      <c r="AO1562" s="140" t="n"/>
      <c r="AP1562" s="140" t="n"/>
      <c r="AQ1562" s="140" t="n"/>
      <c r="AR1562" s="140" t="n"/>
      <c r="AS1562" s="140" t="n"/>
      <c r="AT1562" s="141" t="n"/>
      <c r="AU1562" s="8" t="n"/>
      <c r="AV1562" s="7" t="n"/>
      <c r="AW1562" s="2" t="n"/>
      <c r="AX1562" s="2" t="n"/>
      <c r="AY1562" s="2" t="n"/>
      <c r="AZ1562" s="2" t="n"/>
      <c r="BA1562" s="2" t="n"/>
      <c r="BB1562" s="2" t="n"/>
      <c r="BC1562" s="2" t="n"/>
      <c r="BD1562" s="2" t="n"/>
      <c r="BE1562" s="2" t="n"/>
      <c r="BF1562" s="2" t="n"/>
      <c r="BG1562" s="2" t="n"/>
      <c r="BH1562" s="2" t="n"/>
      <c r="BI1562" s="8" t="n"/>
      <c r="BJ1562" s="7" t="n"/>
      <c r="BK1562" s="2" t="n"/>
      <c r="BL1562" s="2" t="n"/>
      <c r="BM1562" s="2" t="n"/>
      <c r="BN1562" s="2" t="n"/>
      <c r="BO1562" s="2" t="n"/>
      <c r="BP1562" s="143" t="n"/>
      <c r="BV1562" s="144" t="n"/>
      <c r="BW1562" s="143" t="n"/>
      <c r="CG1562" s="144" t="n"/>
      <c r="DU1562" s="144" t="n"/>
      <c r="DV1562" s="2" t="n"/>
      <c r="DW1562" s="2" t="n"/>
      <c r="DX1562" s="2" t="n"/>
      <c r="DY1562" s="2" t="n"/>
      <c r="DZ1562" s="2" t="n"/>
      <c r="EA1562" s="2" t="n"/>
      <c r="EB1562" s="2" t="n"/>
      <c r="EC1562" s="2" t="n"/>
    </row>
    <row r="1563" ht="6.75" customHeight="1" s="118">
      <c r="A1563" s="2" t="n"/>
      <c r="B1563" s="2" t="n"/>
      <c r="C1563" s="2" t="n"/>
      <c r="D1563" s="2" t="n"/>
      <c r="E1563" s="143" t="n"/>
      <c r="K1563" s="144" t="n"/>
      <c r="L1563" s="143" t="n"/>
      <c r="AT1563" s="144" t="n"/>
      <c r="AU1563" s="8" t="n"/>
      <c r="AV1563" s="7" t="n"/>
      <c r="AW1563" s="2" t="n"/>
      <c r="AX1563" s="52" t="inlineStr">
        <is>
          <t>（30×40mm）</t>
        </is>
      </c>
      <c r="BH1563" s="2" t="n"/>
      <c r="BI1563" s="8" t="n"/>
      <c r="BJ1563" s="7" t="n"/>
      <c r="BK1563" s="2" t="n"/>
      <c r="BL1563" s="2" t="n"/>
      <c r="BM1563" s="2" t="n"/>
      <c r="BN1563" s="2" t="n"/>
      <c r="BO1563" s="2" t="n"/>
      <c r="BP1563" s="143" t="n"/>
      <c r="BV1563" s="144" t="n"/>
      <c r="BW1563" s="143" t="n"/>
      <c r="CG1563" s="144" t="n"/>
      <c r="DU1563" s="144" t="n"/>
      <c r="DV1563" s="2" t="n"/>
      <c r="DW1563" s="2" t="n"/>
      <c r="DX1563" s="2" t="n"/>
      <c r="DY1563" s="2" t="n"/>
      <c r="DZ1563" s="2" t="n"/>
      <c r="EA1563" s="2" t="n"/>
      <c r="EB1563" s="2" t="n"/>
      <c r="EC1563" s="2" t="n"/>
    </row>
    <row r="1564" ht="6.75" customHeight="1" s="118">
      <c r="A1564" s="2" t="n"/>
      <c r="B1564" s="2" t="n"/>
      <c r="C1564" s="2" t="n"/>
      <c r="D1564" s="2" t="n"/>
      <c r="E1564" s="143" t="n"/>
      <c r="K1564" s="144" t="n"/>
      <c r="L1564" s="143" t="n"/>
      <c r="AT1564" s="144" t="n"/>
      <c r="AU1564" s="8" t="n"/>
      <c r="AV1564" s="7" t="n"/>
      <c r="AW1564" s="2" t="n"/>
      <c r="BH1564" s="2" t="n"/>
      <c r="BI1564" s="8" t="n"/>
      <c r="BJ1564" s="7" t="n"/>
      <c r="BK1564" s="2" t="n"/>
      <c r="BL1564" s="2" t="n"/>
      <c r="BM1564" s="2" t="n"/>
      <c r="BN1564" s="2" t="n"/>
      <c r="BO1564" s="2" t="n"/>
      <c r="BP1564" s="143" t="n"/>
      <c r="BV1564" s="144" t="n"/>
      <c r="BW1564" s="149">
        <f>計算!$S$20</f>
        <v/>
      </c>
      <c r="CG1564" s="144" t="n"/>
      <c r="CH1564" s="150">
        <f>計算!$T$20</f>
        <v/>
      </c>
      <c r="DU1564" s="144" t="n"/>
      <c r="DV1564" s="2" t="n"/>
      <c r="DW1564" s="2" t="n"/>
      <c r="DX1564" s="2" t="n"/>
      <c r="DY1564" s="2" t="n"/>
      <c r="DZ1564" s="2" t="n"/>
      <c r="EA1564" s="2" t="n"/>
      <c r="EB1564" s="2" t="n"/>
      <c r="EC1564" s="2" t="n"/>
    </row>
    <row r="1565" ht="6.75" customHeight="1" s="118">
      <c r="A1565" s="2" t="n"/>
      <c r="B1565" s="2" t="n"/>
      <c r="C1565" s="2" t="n"/>
      <c r="D1565" s="2" t="n"/>
      <c r="E1565" s="143" t="n"/>
      <c r="K1565" s="144" t="n"/>
      <c r="L1565" s="143" t="n"/>
      <c r="AT1565" s="144" t="n"/>
      <c r="AU1565" s="8" t="n"/>
      <c r="AV1565" s="7" t="n"/>
      <c r="AW1565" s="2" t="n"/>
      <c r="AX1565" s="2" t="n"/>
      <c r="AY1565" s="2" t="n"/>
      <c r="AZ1565" s="2" t="n"/>
      <c r="BA1565" s="2" t="n"/>
      <c r="BB1565" s="2" t="n"/>
      <c r="BC1565" s="2" t="n"/>
      <c r="BD1565" s="2" t="n"/>
      <c r="BE1565" s="2" t="n"/>
      <c r="BF1565" s="2" t="n"/>
      <c r="BG1565" s="2" t="n"/>
      <c r="BH1565" s="2" t="n"/>
      <c r="BI1565" s="8" t="n"/>
      <c r="BJ1565" s="7" t="n"/>
      <c r="BK1565" s="2" t="n"/>
      <c r="BL1565" s="2" t="n"/>
      <c r="BM1565" s="2" t="n"/>
      <c r="BN1565" s="2" t="n"/>
      <c r="BO1565" s="2" t="n"/>
      <c r="BP1565" s="143" t="n"/>
      <c r="BV1565" s="144" t="n"/>
      <c r="BW1565" s="143" t="n"/>
      <c r="CG1565" s="144" t="n"/>
      <c r="DU1565" s="144" t="n"/>
      <c r="DV1565" s="2" t="n"/>
      <c r="DW1565" s="2" t="n"/>
      <c r="DX1565" s="2" t="n"/>
      <c r="DY1565" s="2" t="n"/>
      <c r="DZ1565" s="2" t="n"/>
      <c r="EA1565" s="2" t="n"/>
      <c r="EB1565" s="2" t="n"/>
      <c r="EC1565" s="2" t="n"/>
    </row>
    <row r="1566" ht="6.75" customHeight="1" s="118">
      <c r="A1566" s="2" t="n"/>
      <c r="B1566" s="2" t="n"/>
      <c r="C1566" s="2" t="n"/>
      <c r="D1566" s="2" t="n"/>
      <c r="E1566" s="143" t="n"/>
      <c r="K1566" s="144" t="n"/>
      <c r="L1566" s="143" t="n"/>
      <c r="AT1566" s="144" t="n"/>
      <c r="AU1566" s="8" t="n"/>
      <c r="AV1566" s="7" t="n"/>
      <c r="AW1566" s="2" t="n"/>
      <c r="AX1566" s="2" t="n"/>
      <c r="AY1566" s="2" t="n"/>
      <c r="AZ1566" s="2" t="n"/>
      <c r="BA1566" s="2" t="n"/>
      <c r="BB1566" s="2" t="n"/>
      <c r="BC1566" s="2" t="n"/>
      <c r="BD1566" s="2" t="n"/>
      <c r="BE1566" s="2" t="n"/>
      <c r="BF1566" s="2" t="n"/>
      <c r="BG1566" s="2" t="n"/>
      <c r="BH1566" s="2" t="n"/>
      <c r="BI1566" s="8" t="n"/>
      <c r="BJ1566" s="7" t="n"/>
      <c r="BK1566" s="2" t="n"/>
      <c r="BL1566" s="2" t="n"/>
      <c r="BM1566" s="2" t="n"/>
      <c r="BN1566" s="2" t="n"/>
      <c r="BO1566" s="2" t="n"/>
      <c r="BP1566" s="143" t="n"/>
      <c r="BV1566" s="144" t="n"/>
      <c r="BW1566" s="143" t="n"/>
      <c r="CG1566" s="144" t="n"/>
      <c r="DU1566" s="144" t="n"/>
      <c r="DV1566" s="2" t="n"/>
      <c r="DW1566" s="2" t="n"/>
      <c r="DX1566" s="2" t="n"/>
      <c r="DY1566" s="2" t="n"/>
      <c r="DZ1566" s="2" t="n"/>
      <c r="EA1566" s="2" t="n"/>
      <c r="EB1566" s="2" t="n"/>
      <c r="EC1566" s="2" t="n"/>
    </row>
    <row r="1567" ht="4.5" customHeight="1" s="118">
      <c r="A1567" s="2" t="n"/>
      <c r="B1567" s="2" t="n"/>
      <c r="C1567" s="2" t="n"/>
      <c r="D1567" s="2" t="n"/>
      <c r="E1567" s="146" t="n"/>
      <c r="F1567" s="147" t="n"/>
      <c r="G1567" s="147" t="n"/>
      <c r="H1567" s="147" t="n"/>
      <c r="I1567" s="147" t="n"/>
      <c r="J1567" s="147" t="n"/>
      <c r="K1567" s="148" t="n"/>
      <c r="L1567" s="146" t="n"/>
      <c r="M1567" s="147" t="n"/>
      <c r="N1567" s="147" t="n"/>
      <c r="O1567" s="147" t="n"/>
      <c r="P1567" s="147" t="n"/>
      <c r="Q1567" s="147" t="n"/>
      <c r="R1567" s="147" t="n"/>
      <c r="S1567" s="147" t="n"/>
      <c r="T1567" s="147" t="n"/>
      <c r="U1567" s="147" t="n"/>
      <c r="V1567" s="147" t="n"/>
      <c r="W1567" s="147" t="n"/>
      <c r="X1567" s="147" t="n"/>
      <c r="Y1567" s="147" t="n"/>
      <c r="Z1567" s="147" t="n"/>
      <c r="AA1567" s="147" t="n"/>
      <c r="AB1567" s="147" t="n"/>
      <c r="AC1567" s="147" t="n"/>
      <c r="AD1567" s="147" t="n"/>
      <c r="AE1567" s="147" t="n"/>
      <c r="AF1567" s="147" t="n"/>
      <c r="AG1567" s="147" t="n"/>
      <c r="AH1567" s="147" t="n"/>
      <c r="AI1567" s="147" t="n"/>
      <c r="AJ1567" s="147" t="n"/>
      <c r="AK1567" s="147" t="n"/>
      <c r="AL1567" s="147" t="n"/>
      <c r="AM1567" s="147" t="n"/>
      <c r="AN1567" s="147" t="n"/>
      <c r="AO1567" s="147" t="n"/>
      <c r="AP1567" s="147" t="n"/>
      <c r="AQ1567" s="147" t="n"/>
      <c r="AR1567" s="147" t="n"/>
      <c r="AS1567" s="147" t="n"/>
      <c r="AT1567" s="148" t="n"/>
      <c r="AU1567" s="8" t="n"/>
      <c r="AV1567" s="7" t="n"/>
      <c r="AW1567" s="2" t="n"/>
      <c r="AX1567" s="2" t="n"/>
      <c r="AY1567" s="2" t="n"/>
      <c r="AZ1567" s="2" t="n"/>
      <c r="BA1567" s="2" t="n"/>
      <c r="BB1567" s="2" t="n"/>
      <c r="BC1567" s="2" t="n"/>
      <c r="BD1567" s="2" t="n"/>
      <c r="BE1567" s="2" t="n"/>
      <c r="BF1567" s="2" t="n"/>
      <c r="BG1567" s="2" t="n"/>
      <c r="BH1567" s="2" t="n"/>
      <c r="BI1567" s="8" t="n"/>
      <c r="BJ1567" s="7" t="n"/>
      <c r="BK1567" s="2" t="n"/>
      <c r="BL1567" s="2" t="n"/>
      <c r="BM1567" s="2" t="n"/>
      <c r="BN1567" s="2" t="n"/>
      <c r="BO1567" s="2" t="n"/>
      <c r="BP1567" s="143" t="n"/>
      <c r="BV1567" s="144" t="n"/>
      <c r="BW1567" s="143" t="n"/>
      <c r="CG1567" s="144" t="n"/>
      <c r="DU1567" s="144" t="n"/>
      <c r="DV1567" s="2" t="n"/>
      <c r="DW1567" s="2" t="n"/>
      <c r="DX1567" s="2" t="n"/>
      <c r="DY1567" s="2" t="n"/>
      <c r="DZ1567" s="2" t="n"/>
      <c r="EA1567" s="2" t="n"/>
      <c r="EB1567" s="2" t="n"/>
      <c r="EC1567" s="2" t="n"/>
    </row>
    <row r="1568" ht="6.75" customHeight="1" s="118">
      <c r="A1568" s="2" t="n"/>
      <c r="B1568" s="2" t="n"/>
      <c r="C1568" s="2" t="n"/>
      <c r="D1568" s="2" t="n"/>
      <c r="E1568" s="152" t="inlineStr">
        <is>
          <t>生年月日</t>
        </is>
      </c>
      <c r="F1568" s="140" t="n"/>
      <c r="G1568" s="140" t="n"/>
      <c r="H1568" s="140" t="n"/>
      <c r="I1568" s="140" t="n"/>
      <c r="J1568" s="140" t="n"/>
      <c r="K1568" s="141" t="n"/>
      <c r="L1568" s="154" t="inlineStr">
        <is>
          <t>昭和 ・ 平成</t>
        </is>
      </c>
      <c r="M1568" s="140" t="n"/>
      <c r="N1568" s="140" t="n"/>
      <c r="O1568" s="140" t="n"/>
      <c r="P1568" s="140" t="n"/>
      <c r="Q1568" s="140" t="n"/>
      <c r="R1568" s="140" t="n"/>
      <c r="S1568" s="140" t="n"/>
      <c r="T1568" s="140" t="n"/>
      <c r="U1568" s="140" t="n"/>
      <c r="V1568" s="155">
        <f>計算!$D$20</f>
        <v/>
      </c>
      <c r="W1568" s="140" t="n"/>
      <c r="X1568" s="156" t="inlineStr">
        <is>
          <t>年</t>
        </is>
      </c>
      <c r="Y1568" s="140" t="n"/>
      <c r="Z1568" s="155">
        <f>計算!$E$20</f>
        <v/>
      </c>
      <c r="AA1568" s="140" t="n"/>
      <c r="AB1568" s="140" t="n"/>
      <c r="AC1568" s="156" t="inlineStr">
        <is>
          <t>月</t>
        </is>
      </c>
      <c r="AD1568" s="140" t="n"/>
      <c r="AE1568" s="155">
        <f>計算!$F$20</f>
        <v/>
      </c>
      <c r="AF1568" s="140" t="n"/>
      <c r="AG1568" s="140" t="n"/>
      <c r="AH1568" s="156" t="inlineStr">
        <is>
          <t>日　生 （満</t>
        </is>
      </c>
      <c r="AI1568" s="140" t="n"/>
      <c r="AJ1568" s="140" t="n"/>
      <c r="AK1568" s="140" t="n"/>
      <c r="AL1568" s="140" t="n"/>
      <c r="AM1568" s="140" t="n"/>
      <c r="AN1568" s="140" t="n"/>
      <c r="AO1568" s="140" t="n"/>
      <c r="AP1568" s="157">
        <f>計算!$G$20</f>
        <v/>
      </c>
      <c r="AQ1568" s="140" t="n"/>
      <c r="AR1568" s="158" t="inlineStr">
        <is>
          <t>歳）</t>
        </is>
      </c>
      <c r="AS1568" s="140" t="n"/>
      <c r="AT1568" s="141" t="n"/>
      <c r="AU1568" s="8" t="n"/>
      <c r="AV1568" s="7" t="n"/>
      <c r="AW1568" s="2" t="n"/>
      <c r="AX1568" s="2" t="n"/>
      <c r="AY1568" s="2" t="n"/>
      <c r="AZ1568" s="2" t="n"/>
      <c r="BA1568" s="2" t="n"/>
      <c r="BB1568" s="2" t="n"/>
      <c r="BC1568" s="2" t="n"/>
      <c r="BD1568" s="2" t="n"/>
      <c r="BE1568" s="2" t="n"/>
      <c r="BF1568" s="2" t="n"/>
      <c r="BG1568" s="2" t="n"/>
      <c r="BH1568" s="2" t="n"/>
      <c r="BI1568" s="8" t="n"/>
      <c r="BJ1568" s="7" t="n"/>
      <c r="BK1568" s="2" t="n"/>
      <c r="BL1568" s="2" t="n"/>
      <c r="BM1568" s="2" t="n"/>
      <c r="BN1568" s="2" t="n"/>
      <c r="BO1568" s="2" t="n"/>
      <c r="BP1568" s="143" t="n"/>
      <c r="BV1568" s="144" t="n"/>
      <c r="BW1568" s="149">
        <f>計算!$U$20</f>
        <v/>
      </c>
      <c r="CG1568" s="144" t="n"/>
      <c r="CH1568" s="150">
        <f>計算!$V$20</f>
        <v/>
      </c>
      <c r="DU1568" s="144" t="n"/>
      <c r="DV1568" s="2" t="n"/>
      <c r="DW1568" s="2" t="n"/>
      <c r="DX1568" s="2" t="n"/>
      <c r="DY1568" s="2" t="n"/>
      <c r="DZ1568" s="2" t="n"/>
      <c r="EA1568" s="2" t="n"/>
      <c r="EB1568" s="2" t="n"/>
      <c r="EC1568" s="2" t="n"/>
    </row>
    <row r="1569" ht="6.75" customHeight="1" s="118">
      <c r="A1569" s="2" t="n"/>
      <c r="B1569" s="2" t="n"/>
      <c r="C1569" s="2" t="n"/>
      <c r="D1569" s="2" t="n"/>
      <c r="E1569" s="143" t="n"/>
      <c r="K1569" s="144" t="n"/>
      <c r="L1569" s="143" t="n"/>
      <c r="AT1569" s="144" t="n"/>
      <c r="AU1569" s="8" t="n"/>
      <c r="AV1569" s="7" t="n"/>
      <c r="AW1569" s="2" t="n"/>
      <c r="AX1569" s="2" t="n"/>
      <c r="AY1569" s="2" t="n"/>
      <c r="AZ1569" s="2" t="n"/>
      <c r="BA1569" s="2" t="n"/>
      <c r="BB1569" s="2" t="n"/>
      <c r="BC1569" s="2" t="n"/>
      <c r="BD1569" s="2" t="n"/>
      <c r="BE1569" s="2" t="n"/>
      <c r="BF1569" s="2" t="n"/>
      <c r="BG1569" s="2" t="n"/>
      <c r="BH1569" s="2" t="n"/>
      <c r="BI1569" s="8" t="n"/>
      <c r="BJ1569" s="7" t="n"/>
      <c r="BK1569" s="2" t="n"/>
      <c r="BL1569" s="2" t="n"/>
      <c r="BM1569" s="2" t="n"/>
      <c r="BN1569" s="2" t="n"/>
      <c r="BO1569" s="2" t="n"/>
      <c r="BP1569" s="143" t="n"/>
      <c r="BV1569" s="144" t="n"/>
      <c r="BW1569" s="143" t="n"/>
      <c r="CG1569" s="144" t="n"/>
      <c r="DU1569" s="144" t="n"/>
      <c r="DV1569" s="2" t="n"/>
      <c r="DW1569" s="2" t="n"/>
      <c r="DX1569" s="2" t="n"/>
      <c r="DY1569" s="2" t="n"/>
      <c r="DZ1569" s="2" t="n"/>
      <c r="EA1569" s="2" t="n"/>
      <c r="EB1569" s="2" t="n"/>
      <c r="EC1569" s="2" t="n"/>
    </row>
    <row r="1570" ht="6.75" customHeight="1" s="118">
      <c r="A1570" s="2" t="n"/>
      <c r="B1570" s="2" t="n"/>
      <c r="C1570" s="2" t="n"/>
      <c r="D1570" s="2" t="n"/>
      <c r="E1570" s="143" t="n"/>
      <c r="K1570" s="144" t="n"/>
      <c r="L1570" s="143" t="n"/>
      <c r="AT1570" s="144" t="n"/>
      <c r="AU1570" s="8" t="n"/>
      <c r="AV1570" s="16" t="n"/>
      <c r="AW1570" s="14" t="n"/>
      <c r="AX1570" s="14" t="n"/>
      <c r="AY1570" s="14" t="n"/>
      <c r="AZ1570" s="14" t="n"/>
      <c r="BA1570" s="14" t="n"/>
      <c r="BB1570" s="14" t="n"/>
      <c r="BC1570" s="14" t="n"/>
      <c r="BD1570" s="14" t="n"/>
      <c r="BE1570" s="14" t="n"/>
      <c r="BF1570" s="14" t="n"/>
      <c r="BG1570" s="14" t="n"/>
      <c r="BH1570" s="14" t="n"/>
      <c r="BI1570" s="15" t="n"/>
      <c r="BJ1570" s="7" t="n"/>
      <c r="BK1570" s="2" t="n"/>
      <c r="BL1570" s="2" t="n"/>
      <c r="BM1570" s="2" t="n"/>
      <c r="BN1570" s="2" t="n"/>
      <c r="BO1570" s="2" t="n"/>
      <c r="BP1570" s="143" t="n"/>
      <c r="BV1570" s="144" t="n"/>
      <c r="BW1570" s="143" t="n"/>
      <c r="CG1570" s="144" t="n"/>
      <c r="DU1570" s="144" t="n"/>
      <c r="DV1570" s="2" t="n"/>
      <c r="DW1570" s="2" t="n"/>
      <c r="DX1570" s="2" t="n"/>
      <c r="DY1570" s="2" t="n"/>
      <c r="DZ1570" s="2" t="n"/>
      <c r="EA1570" s="2" t="n"/>
      <c r="EB1570" s="2" t="n"/>
      <c r="EC1570" s="2" t="n"/>
    </row>
    <row r="1571" ht="3.75" customHeight="1" s="118">
      <c r="A1571" s="2" t="n"/>
      <c r="B1571" s="2" t="n"/>
      <c r="C1571" s="2" t="n"/>
      <c r="D1571" s="2" t="n"/>
      <c r="E1571" s="146" t="n"/>
      <c r="F1571" s="147" t="n"/>
      <c r="G1571" s="147" t="n"/>
      <c r="H1571" s="147" t="n"/>
      <c r="I1571" s="147" t="n"/>
      <c r="J1571" s="147" t="n"/>
      <c r="K1571" s="148" t="n"/>
      <c r="L1571" s="146" t="n"/>
      <c r="M1571" s="147" t="n"/>
      <c r="N1571" s="147" t="n"/>
      <c r="O1571" s="147" t="n"/>
      <c r="P1571" s="147" t="n"/>
      <c r="Q1571" s="147" t="n"/>
      <c r="R1571" s="147" t="n"/>
      <c r="S1571" s="147" t="n"/>
      <c r="T1571" s="147" t="n"/>
      <c r="U1571" s="147" t="n"/>
      <c r="X1571" s="147" t="n"/>
      <c r="Y1571" s="147" t="n"/>
      <c r="AC1571" s="147" t="n"/>
      <c r="AD1571" s="147" t="n"/>
      <c r="AH1571" s="147" t="n"/>
      <c r="AI1571" s="147" t="n"/>
      <c r="AJ1571" s="147" t="n"/>
      <c r="AK1571" s="147" t="n"/>
      <c r="AL1571" s="147" t="n"/>
      <c r="AM1571" s="147" t="n"/>
      <c r="AN1571" s="147" t="n"/>
      <c r="AO1571" s="147" t="n"/>
      <c r="AP1571" s="147" t="n"/>
      <c r="AQ1571" s="147" t="n"/>
      <c r="AR1571" s="147" t="n"/>
      <c r="AS1571" s="147" t="n"/>
      <c r="AT1571" s="148" t="n"/>
      <c r="AU1571" s="2" t="n"/>
      <c r="AV1571" s="21" t="n"/>
      <c r="AW1571" s="2" t="n"/>
      <c r="AX1571" s="2" t="n"/>
      <c r="AY1571" s="2" t="n"/>
      <c r="AZ1571" s="2" t="n"/>
      <c r="BA1571" s="2" t="n"/>
      <c r="BB1571" s="2" t="n"/>
      <c r="BC1571" s="2" t="n"/>
      <c r="BD1571" s="2" t="n"/>
      <c r="BE1571" s="2" t="n"/>
      <c r="BF1571" s="2" t="n"/>
      <c r="BG1571" s="2" t="n"/>
      <c r="BH1571" s="2" t="n"/>
      <c r="BI1571" s="2" t="n"/>
      <c r="BJ1571" s="2" t="n"/>
      <c r="BK1571" s="2" t="n"/>
      <c r="BL1571" s="2" t="n"/>
      <c r="BM1571" s="2" t="n"/>
      <c r="BN1571" s="2" t="n"/>
      <c r="BO1571" s="2" t="n"/>
      <c r="BP1571" s="143" t="n"/>
      <c r="BV1571" s="144" t="n"/>
      <c r="BW1571" s="143" t="n"/>
      <c r="CG1571" s="144" t="n"/>
      <c r="DU1571" s="144" t="n"/>
      <c r="DV1571" s="2" t="n"/>
      <c r="DW1571" s="2" t="n"/>
      <c r="DX1571" s="2" t="n"/>
      <c r="DY1571" s="2" t="n"/>
      <c r="DZ1571" s="2" t="n"/>
      <c r="EA1571" s="2" t="n"/>
      <c r="EB1571" s="2" t="n"/>
      <c r="EC1571" s="2" t="n"/>
    </row>
    <row r="1572" ht="6.75" customHeight="1" s="118">
      <c r="A1572" s="2" t="n"/>
      <c r="B1572" s="2" t="n"/>
      <c r="C1572" s="2" t="n"/>
      <c r="D1572" s="2" t="n"/>
      <c r="E1572" s="159" t="inlineStr">
        <is>
          <t>ふ り が な</t>
        </is>
      </c>
      <c r="F1572" s="140" t="n"/>
      <c r="G1572" s="140" t="n"/>
      <c r="H1572" s="140" t="n"/>
      <c r="I1572" s="140" t="n"/>
      <c r="J1572" s="140" t="n"/>
      <c r="K1572" s="141" t="n"/>
      <c r="L1572" s="160">
        <f>計算!$J$20</f>
        <v/>
      </c>
      <c r="M1572" s="140" t="n"/>
      <c r="N1572" s="140" t="n"/>
      <c r="O1572" s="140" t="n"/>
      <c r="P1572" s="140" t="n"/>
      <c r="Q1572" s="140" t="n"/>
      <c r="R1572" s="140" t="n"/>
      <c r="S1572" s="140" t="n"/>
      <c r="T1572" s="140" t="n"/>
      <c r="U1572" s="140" t="n"/>
      <c r="V1572" s="140" t="n"/>
      <c r="W1572" s="140" t="n"/>
      <c r="X1572" s="140" t="n"/>
      <c r="Y1572" s="140" t="n"/>
      <c r="Z1572" s="140" t="n"/>
      <c r="AA1572" s="140" t="n"/>
      <c r="AB1572" s="140" t="n"/>
      <c r="AC1572" s="140" t="n"/>
      <c r="AD1572" s="140" t="n"/>
      <c r="AE1572" s="140" t="n"/>
      <c r="AF1572" s="140" t="n"/>
      <c r="AG1572" s="140" t="n"/>
      <c r="AH1572" s="140" t="n"/>
      <c r="AI1572" s="140" t="n"/>
      <c r="AJ1572" s="140" t="n"/>
      <c r="AK1572" s="140" t="n"/>
      <c r="AL1572" s="140" t="n"/>
      <c r="AM1572" s="140" t="n"/>
      <c r="AN1572" s="140" t="n"/>
      <c r="AO1572" s="140" t="n"/>
      <c r="AP1572" s="140" t="n"/>
      <c r="AQ1572" s="140" t="n"/>
      <c r="AR1572" s="140" t="n"/>
      <c r="AS1572" s="140" t="n"/>
      <c r="AT1572" s="140" t="n"/>
      <c r="AU1572" s="140" t="n"/>
      <c r="AV1572" s="140" t="n"/>
      <c r="AW1572" s="140" t="n"/>
      <c r="AX1572" s="140" t="n"/>
      <c r="AY1572" s="140" t="n"/>
      <c r="AZ1572" s="140" t="n"/>
      <c r="BA1572" s="140" t="n"/>
      <c r="BB1572" s="140" t="n"/>
      <c r="BC1572" s="140" t="n"/>
      <c r="BD1572" s="140" t="n"/>
      <c r="BE1572" s="140" t="n"/>
      <c r="BF1572" s="140" t="n"/>
      <c r="BG1572" s="140" t="n"/>
      <c r="BH1572" s="140" t="n"/>
      <c r="BI1572" s="141" t="n"/>
      <c r="BJ1572" s="2" t="n"/>
      <c r="BK1572" s="2" t="n"/>
      <c r="BL1572" s="2" t="n"/>
      <c r="BM1572" s="2" t="n"/>
      <c r="BN1572" s="2" t="n"/>
      <c r="BO1572" s="2" t="n"/>
      <c r="BP1572" s="143" t="n"/>
      <c r="BV1572" s="144" t="n"/>
      <c r="BW1572" s="161">
        <f>計算!$W$20</f>
        <v/>
      </c>
      <c r="CG1572" s="144" t="n"/>
      <c r="CH1572" s="150">
        <f>計算!$X$20</f>
        <v/>
      </c>
      <c r="DU1572" s="144" t="n"/>
      <c r="DV1572" s="2" t="n"/>
      <c r="DW1572" s="2" t="n"/>
      <c r="DX1572" s="2" t="n"/>
      <c r="DY1572" s="2" t="n"/>
      <c r="DZ1572" s="2" t="n"/>
      <c r="EA1572" s="2" t="n"/>
      <c r="EB1572" s="2" t="n"/>
      <c r="EC1572" s="2" t="n"/>
    </row>
    <row r="1573" ht="6.75" customHeight="1" s="118">
      <c r="A1573" s="2" t="n"/>
      <c r="B1573" s="2" t="n"/>
      <c r="C1573" s="2" t="n"/>
      <c r="D1573" s="2" t="n"/>
      <c r="E1573" s="143" t="n"/>
      <c r="K1573" s="144" t="n"/>
      <c r="BI1573" s="144" t="n"/>
      <c r="BJ1573" s="2" t="n"/>
      <c r="BK1573" s="2" t="n"/>
      <c r="BL1573" s="2" t="n"/>
      <c r="BM1573" s="2" t="n"/>
      <c r="BN1573" s="2" t="n"/>
      <c r="BO1573" s="2" t="n"/>
      <c r="BP1573" s="143" t="n"/>
      <c r="BV1573" s="144" t="n"/>
      <c r="BW1573" s="143" t="n"/>
      <c r="CG1573" s="144" t="n"/>
      <c r="DU1573" s="144" t="n"/>
      <c r="DV1573" s="2" t="n"/>
      <c r="DW1573" s="2" t="n"/>
      <c r="DX1573" s="2" t="n"/>
      <c r="DY1573" s="2" t="n"/>
      <c r="DZ1573" s="2" t="n"/>
      <c r="EA1573" s="2" t="n"/>
      <c r="EB1573" s="2" t="n"/>
      <c r="EC1573" s="2" t="n"/>
    </row>
    <row r="1574" ht="6.75" customHeight="1" s="118">
      <c r="A1574" s="2" t="n"/>
      <c r="B1574" s="2" t="n"/>
      <c r="C1574" s="2" t="n"/>
      <c r="D1574" s="2" t="n"/>
      <c r="E1574" s="162" t="n"/>
      <c r="F1574" s="163" t="n"/>
      <c r="G1574" s="163" t="n"/>
      <c r="H1574" s="163" t="n"/>
      <c r="I1574" s="163" t="n"/>
      <c r="J1574" s="163" t="n"/>
      <c r="K1574" s="164" t="n"/>
      <c r="L1574" s="163" t="n"/>
      <c r="M1574" s="163" t="n"/>
      <c r="N1574" s="163" t="n"/>
      <c r="O1574" s="163" t="n"/>
      <c r="P1574" s="163" t="n"/>
      <c r="Q1574" s="163" t="n"/>
      <c r="R1574" s="163" t="n"/>
      <c r="S1574" s="163" t="n"/>
      <c r="T1574" s="163" t="n"/>
      <c r="U1574" s="163" t="n"/>
      <c r="V1574" s="163" t="n"/>
      <c r="W1574" s="163" t="n"/>
      <c r="X1574" s="163" t="n"/>
      <c r="Y1574" s="163" t="n"/>
      <c r="Z1574" s="163" t="n"/>
      <c r="AA1574" s="163" t="n"/>
      <c r="AB1574" s="163" t="n"/>
      <c r="AC1574" s="163" t="n"/>
      <c r="AD1574" s="163" t="n"/>
      <c r="AE1574" s="163" t="n"/>
      <c r="AF1574" s="163" t="n"/>
      <c r="AG1574" s="163" t="n"/>
      <c r="AH1574" s="163" t="n"/>
      <c r="AI1574" s="163" t="n"/>
      <c r="AJ1574" s="163" t="n"/>
      <c r="AK1574" s="163" t="n"/>
      <c r="AL1574" s="163" t="n"/>
      <c r="AM1574" s="163" t="n"/>
      <c r="AN1574" s="163" t="n"/>
      <c r="AO1574" s="163" t="n"/>
      <c r="AP1574" s="163" t="n"/>
      <c r="AQ1574" s="163" t="n"/>
      <c r="AR1574" s="163" t="n"/>
      <c r="AS1574" s="163" t="n"/>
      <c r="AT1574" s="163" t="n"/>
      <c r="AU1574" s="163" t="n"/>
      <c r="AV1574" s="163" t="n"/>
      <c r="AW1574" s="163" t="n"/>
      <c r="AX1574" s="163" t="n"/>
      <c r="AY1574" s="163" t="n"/>
      <c r="AZ1574" s="163" t="n"/>
      <c r="BA1574" s="163" t="n"/>
      <c r="BB1574" s="163" t="n"/>
      <c r="BC1574" s="163" t="n"/>
      <c r="BD1574" s="163" t="n"/>
      <c r="BE1574" s="163" t="n"/>
      <c r="BF1574" s="163" t="n"/>
      <c r="BG1574" s="163" t="n"/>
      <c r="BH1574" s="163" t="n"/>
      <c r="BI1574" s="164" t="n"/>
      <c r="BJ1574" s="2" t="n"/>
      <c r="BK1574" s="2" t="n"/>
      <c r="BL1574" s="2" t="n"/>
      <c r="BM1574" s="2" t="n"/>
      <c r="BN1574" s="2" t="n"/>
      <c r="BO1574" s="2" t="n"/>
      <c r="BP1574" s="143" t="n"/>
      <c r="BV1574" s="144" t="n"/>
      <c r="BW1574" s="143" t="n"/>
      <c r="CG1574" s="144" t="n"/>
      <c r="DU1574" s="144" t="n"/>
      <c r="DV1574" s="2" t="n"/>
      <c r="DW1574" s="2" t="n"/>
      <c r="DX1574" s="2" t="n"/>
      <c r="DY1574" s="2" t="n"/>
      <c r="DZ1574" s="2" t="n"/>
      <c r="EA1574" s="2" t="n"/>
      <c r="EB1574" s="2" t="n"/>
      <c r="EC1574" s="2" t="n"/>
    </row>
    <row r="1575" ht="6.75" customHeight="1" s="118">
      <c r="A1575" s="2" t="n"/>
      <c r="B1575" s="2" t="n"/>
      <c r="C1575" s="2" t="n"/>
      <c r="D1575" s="2" t="n"/>
      <c r="E1575" s="165" t="inlineStr">
        <is>
          <t>現住所</t>
        </is>
      </c>
      <c r="F1575" s="166" t="n"/>
      <c r="G1575" s="166" t="n"/>
      <c r="H1575" s="166" t="n"/>
      <c r="I1575" s="166" t="n"/>
      <c r="J1575" s="166" t="n"/>
      <c r="K1575" s="167" t="n"/>
      <c r="L1575" s="107" t="inlineStr">
        <is>
          <t>〒</t>
        </is>
      </c>
      <c r="M1575" s="166" t="n"/>
      <c r="N1575" s="166" t="n"/>
      <c r="O1575" s="166" t="n"/>
      <c r="P1575" s="168">
        <f>計算!$H$20</f>
        <v/>
      </c>
      <c r="Q1575" s="166" t="n"/>
      <c r="R1575" s="166" t="n"/>
      <c r="S1575" s="166" t="n"/>
      <c r="T1575" s="166" t="n"/>
      <c r="U1575" s="166" t="n"/>
      <c r="V1575" s="166" t="n"/>
      <c r="W1575" s="166" t="n"/>
      <c r="X1575" s="166" t="n"/>
      <c r="Y1575" s="166" t="n"/>
      <c r="Z1575" s="166" t="n"/>
      <c r="AA1575" s="166" t="n"/>
      <c r="AB1575" s="166" t="n"/>
      <c r="AC1575" s="166" t="n"/>
      <c r="AD1575" s="166" t="n"/>
      <c r="AE1575" s="166" t="n"/>
      <c r="AF1575" s="166" t="n"/>
      <c r="AG1575" s="166" t="n"/>
      <c r="AH1575" s="166" t="n"/>
      <c r="AI1575" s="166" t="n"/>
      <c r="AJ1575" s="166" t="n"/>
      <c r="AK1575" s="24" t="n"/>
      <c r="AL1575" s="24" t="n"/>
      <c r="AM1575" s="24" t="n"/>
      <c r="AN1575" s="24" t="n"/>
      <c r="AO1575" s="24" t="n"/>
      <c r="AP1575" s="24" t="n"/>
      <c r="AQ1575" s="24" t="n"/>
      <c r="AR1575" s="24" t="n"/>
      <c r="AS1575" s="24" t="n"/>
      <c r="AT1575" s="24" t="n"/>
      <c r="AU1575" s="24" t="n"/>
      <c r="AV1575" s="24" t="n"/>
      <c r="AW1575" s="24" t="n"/>
      <c r="AX1575" s="24" t="n"/>
      <c r="AY1575" s="24" t="n"/>
      <c r="AZ1575" s="24" t="n"/>
      <c r="BA1575" s="24" t="n"/>
      <c r="BB1575" s="24" t="n"/>
      <c r="BC1575" s="24" t="n"/>
      <c r="BD1575" s="24" t="n"/>
      <c r="BE1575" s="24" t="n"/>
      <c r="BF1575" s="24" t="n"/>
      <c r="BG1575" s="24" t="n"/>
      <c r="BH1575" s="24" t="n"/>
      <c r="BI1575" s="25" t="n"/>
      <c r="BJ1575" s="2" t="n"/>
      <c r="BK1575" s="2" t="n"/>
      <c r="BL1575" s="2" t="n"/>
      <c r="BM1575" s="2" t="n"/>
      <c r="BN1575" s="2" t="n"/>
      <c r="BO1575" s="2" t="n"/>
      <c r="BP1575" s="143" t="n"/>
      <c r="BV1575" s="144" t="n"/>
      <c r="BW1575" s="143" t="n"/>
      <c r="CG1575" s="144" t="n"/>
      <c r="DU1575" s="144" t="n"/>
      <c r="DV1575" s="2" t="n"/>
      <c r="DW1575" s="2" t="n"/>
      <c r="DX1575" s="2" t="n"/>
      <c r="DY1575" s="2" t="n"/>
      <c r="DZ1575" s="2" t="n"/>
      <c r="EA1575" s="2" t="n"/>
      <c r="EB1575" s="2" t="n"/>
      <c r="EC1575" s="2" t="n"/>
    </row>
    <row r="1576" ht="4.5" customHeight="1" s="118">
      <c r="A1576" s="2" t="n"/>
      <c r="B1576" s="2" t="n"/>
      <c r="C1576" s="2" t="n"/>
      <c r="D1576" s="2" t="n"/>
      <c r="E1576" s="143" t="n"/>
      <c r="K1576" s="144" t="n"/>
      <c r="L1576" s="143" t="n"/>
      <c r="AK1576" s="2" t="n"/>
      <c r="AL1576" s="2" t="n"/>
      <c r="AM1576" s="2" t="n"/>
      <c r="AN1576" s="2" t="n"/>
      <c r="AO1576" s="2" t="n"/>
      <c r="AP1576" s="2" t="n"/>
      <c r="AQ1576" s="2" t="n"/>
      <c r="AR1576" s="2" t="n"/>
      <c r="AS1576" s="2" t="n"/>
      <c r="AT1576" s="2" t="n"/>
      <c r="AU1576" s="2" t="n"/>
      <c r="AV1576" s="2" t="n"/>
      <c r="AW1576" s="2" t="n"/>
      <c r="AX1576" s="2" t="n"/>
      <c r="AY1576" s="2" t="n"/>
      <c r="AZ1576" s="2" t="n"/>
      <c r="BA1576" s="2" t="n"/>
      <c r="BB1576" s="2" t="n"/>
      <c r="BC1576" s="2" t="n"/>
      <c r="BD1576" s="2" t="n"/>
      <c r="BE1576" s="2" t="n"/>
      <c r="BF1576" s="2" t="n"/>
      <c r="BG1576" s="2" t="n"/>
      <c r="BH1576" s="2" t="n"/>
      <c r="BI1576" s="8" t="n"/>
      <c r="BJ1576" s="2" t="n"/>
      <c r="BK1576" s="2" t="n"/>
      <c r="BL1576" s="2" t="n"/>
      <c r="BM1576" s="2" t="n"/>
      <c r="BN1576" s="2" t="n"/>
      <c r="BO1576" s="2" t="n"/>
      <c r="BP1576" s="146" t="n"/>
      <c r="BQ1576" s="147" t="n"/>
      <c r="BR1576" s="147" t="n"/>
      <c r="BS1576" s="147" t="n"/>
      <c r="BT1576" s="147" t="n"/>
      <c r="BU1576" s="147" t="n"/>
      <c r="BV1576" s="148" t="n"/>
      <c r="BW1576" s="146" t="n"/>
      <c r="BX1576" s="147" t="n"/>
      <c r="BY1576" s="147" t="n"/>
      <c r="BZ1576" s="147" t="n"/>
      <c r="CA1576" s="147" t="n"/>
      <c r="CB1576" s="147" t="n"/>
      <c r="CC1576" s="147" t="n"/>
      <c r="CD1576" s="147" t="n"/>
      <c r="CE1576" s="147" t="n"/>
      <c r="CF1576" s="147" t="n"/>
      <c r="CG1576" s="148" t="n"/>
      <c r="DU1576" s="144" t="n"/>
      <c r="DV1576" s="2" t="n"/>
      <c r="DW1576" s="2" t="n"/>
      <c r="DX1576" s="2" t="n"/>
      <c r="DY1576" s="2" t="n"/>
      <c r="DZ1576" s="2" t="n"/>
      <c r="EA1576" s="2" t="n"/>
      <c r="EB1576" s="2" t="n"/>
      <c r="EC1576" s="2" t="n"/>
    </row>
    <row r="1577" ht="6.75" customHeight="1" s="118">
      <c r="A1577" s="2" t="n"/>
      <c r="B1577" s="2" t="n"/>
      <c r="C1577" s="2" t="n"/>
      <c r="D1577" s="2" t="n"/>
      <c r="E1577" s="143" t="n"/>
      <c r="K1577" s="144" t="n"/>
      <c r="L1577" s="143" t="n"/>
      <c r="AK1577" s="2" t="n"/>
      <c r="AL1577" s="2" t="n"/>
      <c r="AM1577" s="2" t="n"/>
      <c r="AN1577" s="2" t="n"/>
      <c r="AO1577" s="2" t="n"/>
      <c r="AP1577" s="2" t="n"/>
      <c r="AQ1577" s="2" t="n"/>
      <c r="AR1577" s="2" t="n"/>
      <c r="AS1577" s="2" t="n"/>
      <c r="AT1577" s="2" t="n"/>
      <c r="AU1577" s="2" t="n"/>
      <c r="AV1577" s="2" t="n"/>
      <c r="AW1577" s="2" t="n"/>
      <c r="AX1577" s="2" t="n"/>
      <c r="AY1577" s="2" t="n"/>
      <c r="AZ1577" s="2" t="n"/>
      <c r="BA1577" s="2" t="n"/>
      <c r="BB1577" s="2" t="n"/>
      <c r="BC1577" s="2" t="n"/>
      <c r="BD1577" s="2" t="n"/>
      <c r="BE1577" s="2" t="n"/>
      <c r="BF1577" s="2" t="n"/>
      <c r="BG1577" s="2" t="n"/>
      <c r="BH1577" s="2" t="n"/>
      <c r="BI1577" s="8" t="n"/>
      <c r="BJ1577" s="2" t="n"/>
      <c r="BK1577" s="2" t="n"/>
      <c r="BL1577" s="2" t="n"/>
      <c r="BM1577" s="2" t="n"/>
      <c r="BN1577" s="2" t="n"/>
      <c r="BO1577" s="2" t="n"/>
      <c r="BP1577" s="169" t="inlineStr">
        <is>
          <t>校内外の諸活動</t>
        </is>
      </c>
      <c r="BQ1577" s="140" t="n"/>
      <c r="BR1577" s="140" t="n"/>
      <c r="BS1577" s="140" t="n"/>
      <c r="BT1577" s="140" t="n"/>
      <c r="BU1577" s="140" t="n"/>
      <c r="BV1577" s="141" t="n"/>
      <c r="BW1577" s="170">
        <f>計算!$Y$20</f>
        <v/>
      </c>
      <c r="BX1577" s="140" t="n"/>
      <c r="BY1577" s="140" t="n"/>
      <c r="BZ1577" s="140" t="n"/>
      <c r="CA1577" s="140" t="n"/>
      <c r="CB1577" s="140" t="n"/>
      <c r="CC1577" s="140" t="n"/>
      <c r="CD1577" s="140" t="n"/>
      <c r="CE1577" s="140" t="n"/>
      <c r="CF1577" s="140" t="n"/>
      <c r="CG1577" s="140" t="n"/>
      <c r="CH1577" s="140" t="n"/>
      <c r="CI1577" s="140" t="n"/>
      <c r="CJ1577" s="140" t="n"/>
      <c r="CK1577" s="140" t="n"/>
      <c r="CL1577" s="140" t="n"/>
      <c r="CM1577" s="140" t="n"/>
      <c r="CN1577" s="140" t="n"/>
      <c r="CO1577" s="140" t="n"/>
      <c r="CP1577" s="140" t="n"/>
      <c r="CQ1577" s="140" t="n"/>
      <c r="CR1577" s="140" t="n"/>
      <c r="CS1577" s="140" t="n"/>
      <c r="CT1577" s="140" t="n"/>
      <c r="CU1577" s="140" t="n"/>
      <c r="CV1577" s="140" t="n"/>
      <c r="CW1577" s="140" t="n"/>
      <c r="CX1577" s="140" t="n"/>
      <c r="CY1577" s="140" t="n"/>
      <c r="CZ1577" s="140" t="n"/>
      <c r="DA1577" s="140" t="n"/>
      <c r="DB1577" s="140" t="n"/>
      <c r="DC1577" s="140" t="n"/>
      <c r="DD1577" s="140" t="n"/>
      <c r="DE1577" s="140" t="n"/>
      <c r="DF1577" s="140" t="n"/>
      <c r="DG1577" s="140" t="n"/>
      <c r="DH1577" s="140" t="n"/>
      <c r="DI1577" s="140" t="n"/>
      <c r="DJ1577" s="140" t="n"/>
      <c r="DK1577" s="140" t="n"/>
      <c r="DL1577" s="140" t="n"/>
      <c r="DM1577" s="140" t="n"/>
      <c r="DN1577" s="140" t="n"/>
      <c r="DO1577" s="140" t="n"/>
      <c r="DP1577" s="140" t="n"/>
      <c r="DQ1577" s="140" t="n"/>
      <c r="DR1577" s="140" t="n"/>
      <c r="DS1577" s="140" t="n"/>
      <c r="DT1577" s="140" t="n"/>
      <c r="DU1577" s="141" t="n"/>
      <c r="DV1577" s="7" t="n"/>
      <c r="DW1577" s="2" t="n"/>
      <c r="DX1577" s="2" t="n"/>
      <c r="DY1577" s="2" t="n"/>
      <c r="DZ1577" s="2" t="n"/>
      <c r="EA1577" s="2" t="n"/>
      <c r="EB1577" s="2" t="n"/>
      <c r="EC1577" s="2" t="n"/>
    </row>
    <row r="1578" ht="6.75" customHeight="1" s="118">
      <c r="A1578" s="2" t="n"/>
      <c r="B1578" s="2" t="n"/>
      <c r="C1578" s="2" t="n"/>
      <c r="D1578" s="2" t="n"/>
      <c r="E1578" s="143" t="n"/>
      <c r="K1578" s="144" t="n"/>
      <c r="L1578" s="171">
        <f>計算!$I$20</f>
        <v/>
      </c>
      <c r="BI1578" s="144" t="n"/>
      <c r="BJ1578" s="2" t="n"/>
      <c r="BK1578" s="2" t="n"/>
      <c r="BL1578" s="2" t="n"/>
      <c r="BM1578" s="2" t="n"/>
      <c r="BN1578" s="2" t="n"/>
      <c r="BO1578" s="2" t="n"/>
      <c r="BP1578" s="143" t="n"/>
      <c r="BV1578" s="144" t="n"/>
      <c r="DU1578" s="144" t="n"/>
      <c r="DV1578" s="7" t="n"/>
      <c r="DW1578" s="2" t="n"/>
      <c r="DX1578" s="2" t="n"/>
      <c r="DY1578" s="2" t="n"/>
      <c r="DZ1578" s="2" t="n"/>
      <c r="EA1578" s="2" t="n"/>
      <c r="EB1578" s="2" t="n"/>
      <c r="EC1578" s="2" t="n"/>
    </row>
    <row r="1579" ht="6.75" customHeight="1" s="118">
      <c r="A1579" s="2" t="n"/>
      <c r="B1579" s="2" t="n"/>
      <c r="C1579" s="2" t="n"/>
      <c r="D1579" s="2" t="n"/>
      <c r="E1579" s="143" t="n"/>
      <c r="K1579" s="144" t="n"/>
      <c r="L1579" s="143" t="n"/>
      <c r="BI1579" s="144" t="n"/>
      <c r="BJ1579" s="2" t="n"/>
      <c r="BK1579" s="2" t="n"/>
      <c r="BL1579" s="2" t="n"/>
      <c r="BM1579" s="2" t="n"/>
      <c r="BN1579" s="2" t="n"/>
      <c r="BO1579" s="2" t="n"/>
      <c r="BP1579" s="143" t="n"/>
      <c r="BV1579" s="144" t="n"/>
      <c r="DU1579" s="144" t="n"/>
      <c r="DV1579" s="7" t="n"/>
      <c r="DW1579" s="2" t="n"/>
      <c r="DX1579" s="2" t="n"/>
      <c r="DY1579" s="2" t="n"/>
      <c r="DZ1579" s="2" t="n"/>
      <c r="EA1579" s="2" t="n"/>
      <c r="EB1579" s="2" t="n"/>
      <c r="EC1579" s="2" t="n"/>
    </row>
    <row r="1580" ht="6.75" customHeight="1" s="118">
      <c r="A1580" s="2" t="n"/>
      <c r="B1580" s="2" t="n"/>
      <c r="C1580" s="2" t="n"/>
      <c r="D1580" s="2" t="n"/>
      <c r="E1580" s="146" t="n"/>
      <c r="F1580" s="147" t="n"/>
      <c r="G1580" s="147" t="n"/>
      <c r="H1580" s="147" t="n"/>
      <c r="I1580" s="147" t="n"/>
      <c r="J1580" s="147" t="n"/>
      <c r="K1580" s="148" t="n"/>
      <c r="L1580" s="146" t="n"/>
      <c r="M1580" s="147" t="n"/>
      <c r="N1580" s="147" t="n"/>
      <c r="O1580" s="147" t="n"/>
      <c r="P1580" s="147" t="n"/>
      <c r="Q1580" s="147" t="n"/>
      <c r="R1580" s="147" t="n"/>
      <c r="S1580" s="147" t="n"/>
      <c r="T1580" s="147" t="n"/>
      <c r="U1580" s="147" t="n"/>
      <c r="V1580" s="147" t="n"/>
      <c r="W1580" s="147" t="n"/>
      <c r="X1580" s="147" t="n"/>
      <c r="Y1580" s="147" t="n"/>
      <c r="Z1580" s="147" t="n"/>
      <c r="AA1580" s="147" t="n"/>
      <c r="AB1580" s="147" t="n"/>
      <c r="AC1580" s="147" t="n"/>
      <c r="AD1580" s="147" t="n"/>
      <c r="AE1580" s="147" t="n"/>
      <c r="AF1580" s="147" t="n"/>
      <c r="AG1580" s="147" t="n"/>
      <c r="AH1580" s="147" t="n"/>
      <c r="AI1580" s="147" t="n"/>
      <c r="AJ1580" s="147" t="n"/>
      <c r="AK1580" s="147" t="n"/>
      <c r="AL1580" s="147" t="n"/>
      <c r="AM1580" s="147" t="n"/>
      <c r="AN1580" s="147" t="n"/>
      <c r="AO1580" s="147" t="n"/>
      <c r="AP1580" s="147" t="n"/>
      <c r="AQ1580" s="147" t="n"/>
      <c r="AR1580" s="147" t="n"/>
      <c r="AS1580" s="147" t="n"/>
      <c r="AT1580" s="147" t="n"/>
      <c r="AU1580" s="147" t="n"/>
      <c r="AV1580" s="147" t="n"/>
      <c r="AW1580" s="147" t="n"/>
      <c r="AX1580" s="147" t="n"/>
      <c r="AY1580" s="147" t="n"/>
      <c r="AZ1580" s="147" t="n"/>
      <c r="BA1580" s="147" t="n"/>
      <c r="BB1580" s="147" t="n"/>
      <c r="BC1580" s="147" t="n"/>
      <c r="BD1580" s="147" t="n"/>
      <c r="BE1580" s="147" t="n"/>
      <c r="BF1580" s="147" t="n"/>
      <c r="BG1580" s="147" t="n"/>
      <c r="BH1580" s="147" t="n"/>
      <c r="BI1580" s="148" t="n"/>
      <c r="BJ1580" s="2" t="n"/>
      <c r="BK1580" s="2" t="n"/>
      <c r="BL1580" s="2" t="n"/>
      <c r="BM1580" s="2" t="n"/>
      <c r="BN1580" s="2" t="n"/>
      <c r="BO1580" s="2" t="n"/>
      <c r="BP1580" s="143" t="n"/>
      <c r="BV1580" s="144" t="n"/>
      <c r="DU1580" s="144" t="n"/>
      <c r="DV1580" s="7" t="n"/>
      <c r="DW1580" s="2" t="n"/>
      <c r="DX1580" s="2" t="n"/>
      <c r="DY1580" s="2" t="n"/>
      <c r="DZ1580" s="2" t="n"/>
      <c r="EA1580" s="2" t="n"/>
      <c r="EB1580" s="2" t="n"/>
      <c r="EC1580" s="2" t="n"/>
    </row>
    <row r="1581" ht="6.75" customHeight="1" s="118">
      <c r="A1581" s="2" t="n"/>
      <c r="B1581" s="2" t="n"/>
      <c r="C1581" s="2" t="n"/>
      <c r="D1581" s="2" t="n"/>
      <c r="E1581" s="159" t="inlineStr">
        <is>
          <t>ふ り が な</t>
        </is>
      </c>
      <c r="F1581" s="140" t="n"/>
      <c r="G1581" s="140" t="n"/>
      <c r="H1581" s="140" t="n"/>
      <c r="I1581" s="140" t="n"/>
      <c r="J1581" s="140" t="n"/>
      <c r="K1581" s="141" t="n"/>
      <c r="L1581" s="160">
        <f>計算!$M$20</f>
        <v/>
      </c>
      <c r="M1581" s="140" t="n"/>
      <c r="N1581" s="140" t="n"/>
      <c r="O1581" s="140" t="n"/>
      <c r="P1581" s="140" t="n"/>
      <c r="Q1581" s="140" t="n"/>
      <c r="R1581" s="140" t="n"/>
      <c r="S1581" s="140" t="n"/>
      <c r="T1581" s="140" t="n"/>
      <c r="U1581" s="140" t="n"/>
      <c r="V1581" s="140" t="n"/>
      <c r="W1581" s="140" t="n"/>
      <c r="X1581" s="140" t="n"/>
      <c r="Y1581" s="140" t="n"/>
      <c r="Z1581" s="140" t="n"/>
      <c r="AA1581" s="140" t="n"/>
      <c r="AB1581" s="140" t="n"/>
      <c r="AC1581" s="140" t="n"/>
      <c r="AD1581" s="140" t="n"/>
      <c r="AE1581" s="140" t="n"/>
      <c r="AF1581" s="140" t="n"/>
      <c r="AG1581" s="140" t="n"/>
      <c r="AH1581" s="140" t="n"/>
      <c r="AI1581" s="140" t="n"/>
      <c r="AJ1581" s="140" t="n"/>
      <c r="AK1581" s="140" t="n"/>
      <c r="AL1581" s="140" t="n"/>
      <c r="AM1581" s="140" t="n"/>
      <c r="AN1581" s="140" t="n"/>
      <c r="AO1581" s="140" t="n"/>
      <c r="AP1581" s="140" t="n"/>
      <c r="AQ1581" s="140" t="n"/>
      <c r="AR1581" s="140" t="n"/>
      <c r="AS1581" s="140" t="n"/>
      <c r="AT1581" s="140" t="n"/>
      <c r="AU1581" s="140" t="n"/>
      <c r="AV1581" s="140" t="n"/>
      <c r="AW1581" s="140" t="n"/>
      <c r="AX1581" s="140" t="n"/>
      <c r="AY1581" s="140" t="n"/>
      <c r="AZ1581" s="140" t="n"/>
      <c r="BA1581" s="140" t="n"/>
      <c r="BB1581" s="140" t="n"/>
      <c r="BC1581" s="140" t="n"/>
      <c r="BD1581" s="140" t="n"/>
      <c r="BE1581" s="140" t="n"/>
      <c r="BF1581" s="140" t="n"/>
      <c r="BG1581" s="140" t="n"/>
      <c r="BH1581" s="140" t="n"/>
      <c r="BI1581" s="141" t="n"/>
      <c r="BJ1581" s="2" t="n"/>
      <c r="BK1581" s="2" t="n"/>
      <c r="BL1581" s="2" t="n"/>
      <c r="BM1581" s="2" t="n"/>
      <c r="BN1581" s="2" t="n"/>
      <c r="BO1581" s="2" t="n"/>
      <c r="BP1581" s="143" t="n"/>
      <c r="BV1581" s="144" t="n"/>
      <c r="DU1581" s="144" t="n"/>
      <c r="DV1581" s="7" t="n"/>
      <c r="DW1581" s="2" t="n"/>
      <c r="DX1581" s="2" t="n"/>
      <c r="DY1581" s="2" t="n"/>
      <c r="DZ1581" s="2" t="n"/>
      <c r="EA1581" s="2" t="n"/>
      <c r="EB1581" s="2" t="n"/>
      <c r="EC1581" s="2" t="n"/>
    </row>
    <row r="1582" ht="6.75" customHeight="1" s="118">
      <c r="A1582" s="2" t="n"/>
      <c r="B1582" s="2" t="n"/>
      <c r="C1582" s="2" t="n"/>
      <c r="D1582" s="2" t="n"/>
      <c r="E1582" s="143" t="n"/>
      <c r="K1582" s="144" t="n"/>
      <c r="BI1582" s="144" t="n"/>
      <c r="BJ1582" s="2" t="n"/>
      <c r="BK1582" s="2" t="n"/>
      <c r="BL1582" s="2" t="n"/>
      <c r="BM1582" s="2" t="n"/>
      <c r="BN1582" s="2" t="n"/>
      <c r="BO1582" s="2" t="n"/>
      <c r="BP1582" s="143" t="n"/>
      <c r="BV1582" s="144" t="n"/>
      <c r="DU1582" s="144" t="n"/>
      <c r="DV1582" s="7" t="n"/>
      <c r="DW1582" s="2" t="n"/>
      <c r="DX1582" s="2" t="n"/>
      <c r="DY1582" s="2" t="n"/>
      <c r="DZ1582" s="2" t="n"/>
      <c r="EA1582" s="2" t="n"/>
      <c r="EB1582" s="2" t="n"/>
      <c r="EC1582" s="2" t="n"/>
    </row>
    <row r="1583" ht="6.75" customHeight="1" s="118">
      <c r="A1583" s="2" t="n"/>
      <c r="B1583" s="2" t="n"/>
      <c r="C1583" s="2" t="n"/>
      <c r="D1583" s="2" t="n"/>
      <c r="E1583" s="162" t="n"/>
      <c r="F1583" s="163" t="n"/>
      <c r="G1583" s="163" t="n"/>
      <c r="H1583" s="163" t="n"/>
      <c r="I1583" s="163" t="n"/>
      <c r="J1583" s="163" t="n"/>
      <c r="K1583" s="164" t="n"/>
      <c r="L1583" s="163" t="n"/>
      <c r="M1583" s="163" t="n"/>
      <c r="N1583" s="163" t="n"/>
      <c r="O1583" s="163" t="n"/>
      <c r="P1583" s="163" t="n"/>
      <c r="Q1583" s="163" t="n"/>
      <c r="R1583" s="163" t="n"/>
      <c r="S1583" s="163" t="n"/>
      <c r="T1583" s="163" t="n"/>
      <c r="U1583" s="163" t="n"/>
      <c r="V1583" s="163" t="n"/>
      <c r="W1583" s="163" t="n"/>
      <c r="X1583" s="163" t="n"/>
      <c r="Y1583" s="163" t="n"/>
      <c r="Z1583" s="163" t="n"/>
      <c r="AA1583" s="163" t="n"/>
      <c r="AB1583" s="163" t="n"/>
      <c r="AC1583" s="163" t="n"/>
      <c r="AD1583" s="163" t="n"/>
      <c r="AE1583" s="163" t="n"/>
      <c r="AF1583" s="163" t="n"/>
      <c r="AG1583" s="163" t="n"/>
      <c r="AH1583" s="163" t="n"/>
      <c r="AI1583" s="163" t="n"/>
      <c r="AJ1583" s="163" t="n"/>
      <c r="AK1583" s="163" t="n"/>
      <c r="AL1583" s="163" t="n"/>
      <c r="AM1583" s="163" t="n"/>
      <c r="AN1583" s="163" t="n"/>
      <c r="AO1583" s="163" t="n"/>
      <c r="AP1583" s="163" t="n"/>
      <c r="AQ1583" s="163" t="n"/>
      <c r="AR1583" s="163" t="n"/>
      <c r="AS1583" s="163" t="n"/>
      <c r="AT1583" s="163" t="n"/>
      <c r="AU1583" s="163" t="n"/>
      <c r="AV1583" s="163" t="n"/>
      <c r="AW1583" s="163" t="n"/>
      <c r="AX1583" s="163" t="n"/>
      <c r="AY1583" s="163" t="n"/>
      <c r="AZ1583" s="163" t="n"/>
      <c r="BA1583" s="163" t="n"/>
      <c r="BB1583" s="163" t="n"/>
      <c r="BC1583" s="163" t="n"/>
      <c r="BD1583" s="163" t="n"/>
      <c r="BE1583" s="163" t="n"/>
      <c r="BF1583" s="163" t="n"/>
      <c r="BG1583" s="163" t="n"/>
      <c r="BH1583" s="163" t="n"/>
      <c r="BI1583" s="164" t="n"/>
      <c r="BJ1583" s="2" t="n"/>
      <c r="BK1583" s="2" t="n"/>
      <c r="BL1583" s="2" t="n"/>
      <c r="BM1583" s="2" t="n"/>
      <c r="BN1583" s="2" t="n"/>
      <c r="BO1583" s="2" t="n"/>
      <c r="BP1583" s="143" t="n"/>
      <c r="BV1583" s="144" t="n"/>
      <c r="DU1583" s="144" t="n"/>
      <c r="DV1583" s="7" t="n"/>
      <c r="DW1583" s="2" t="n"/>
      <c r="DX1583" s="2" t="n"/>
      <c r="DY1583" s="2" t="n"/>
      <c r="DZ1583" s="2" t="n"/>
      <c r="EA1583" s="2" t="n"/>
      <c r="EB1583" s="2" t="n"/>
      <c r="EC1583" s="2" t="n"/>
    </row>
    <row r="1584" ht="6.75" customHeight="1" s="118">
      <c r="A1584" s="2" t="n"/>
      <c r="B1584" s="2" t="n"/>
      <c r="C1584" s="2" t="n"/>
      <c r="D1584" s="2" t="n"/>
      <c r="E1584" s="165" t="inlineStr">
        <is>
          <t>連絡先</t>
        </is>
      </c>
      <c r="F1584" s="166" t="n"/>
      <c r="G1584" s="166" t="n"/>
      <c r="H1584" s="166" t="n"/>
      <c r="I1584" s="166" t="n"/>
      <c r="J1584" s="166" t="n"/>
      <c r="K1584" s="167" t="n"/>
      <c r="L1584" s="107" t="inlineStr">
        <is>
          <t>〒</t>
        </is>
      </c>
      <c r="M1584" s="166" t="n"/>
      <c r="N1584" s="166" t="n"/>
      <c r="O1584" s="166" t="n"/>
      <c r="P1584" s="172">
        <f>計算!$K$20</f>
        <v/>
      </c>
      <c r="AK1584" s="2" t="n"/>
      <c r="AL1584" s="2" t="n"/>
      <c r="AM1584" s="2" t="n"/>
      <c r="AN1584" s="2" t="n"/>
      <c r="AO1584" s="2" t="n"/>
      <c r="AP1584" s="2" t="n"/>
      <c r="AQ1584" s="2" t="n"/>
      <c r="AR1584" s="2" t="n"/>
      <c r="AS1584" s="2" t="n"/>
      <c r="AT1584" s="2" t="n"/>
      <c r="AU1584" s="2" t="n"/>
      <c r="AV1584" s="2" t="n"/>
      <c r="AW1584" s="2" t="n"/>
      <c r="AX1584" s="2" t="n"/>
      <c r="AY1584" s="2" t="n"/>
      <c r="AZ1584" s="2" t="n"/>
      <c r="BA1584" s="2" t="n"/>
      <c r="BB1584" s="2" t="n"/>
      <c r="BC1584" s="2" t="n"/>
      <c r="BD1584" s="2" t="n"/>
      <c r="BE1584" s="2" t="n"/>
      <c r="BF1584" s="2" t="n"/>
      <c r="BG1584" s="2" t="n"/>
      <c r="BH1584" s="2" t="n"/>
      <c r="BI1584" s="8" t="n"/>
      <c r="BJ1584" s="2" t="n"/>
      <c r="BK1584" s="2" t="n"/>
      <c r="BL1584" s="2" t="n"/>
      <c r="BM1584" s="2" t="n"/>
      <c r="BN1584" s="2" t="n"/>
      <c r="BO1584" s="2" t="n"/>
      <c r="BP1584" s="143" t="n"/>
      <c r="BV1584" s="144" t="n"/>
      <c r="DU1584" s="144" t="n"/>
      <c r="DV1584" s="7" t="n"/>
      <c r="DW1584" s="2" t="n"/>
      <c r="DX1584" s="2" t="n"/>
      <c r="DY1584" s="2" t="n"/>
      <c r="DZ1584" s="2" t="n"/>
      <c r="EA1584" s="2" t="n"/>
      <c r="EB1584" s="2" t="n"/>
      <c r="EC1584" s="2" t="n"/>
    </row>
    <row r="1585" ht="6.75" customHeight="1" s="118">
      <c r="A1585" s="2" t="n"/>
      <c r="B1585" s="2" t="n"/>
      <c r="C1585" s="2" t="n"/>
      <c r="D1585" s="2" t="n"/>
      <c r="E1585" s="143" t="n"/>
      <c r="K1585" s="144" t="n"/>
      <c r="L1585" s="143" t="n"/>
      <c r="AK1585" s="2" t="n"/>
      <c r="AL1585" s="2" t="n"/>
      <c r="AM1585" s="2" t="n"/>
      <c r="AN1585" s="2" t="n"/>
      <c r="AO1585" s="2" t="n"/>
      <c r="AP1585" s="2" t="n"/>
      <c r="AQ1585" s="2" t="n"/>
      <c r="AR1585" s="2" t="n"/>
      <c r="AS1585" s="2" t="n"/>
      <c r="AT1585" s="2" t="n"/>
      <c r="AU1585" s="2" t="n"/>
      <c r="AV1585" s="2" t="n"/>
      <c r="AW1585" s="2" t="n"/>
      <c r="AX1585" s="2" t="n"/>
      <c r="AY1585" s="2" t="n"/>
      <c r="AZ1585" s="2" t="n"/>
      <c r="BA1585" s="2" t="n"/>
      <c r="BB1585" s="2" t="n"/>
      <c r="BC1585" s="2" t="n"/>
      <c r="BD1585" s="2" t="n"/>
      <c r="BE1585" s="2" t="n"/>
      <c r="BF1585" s="2" t="n"/>
      <c r="BG1585" s="2" t="n"/>
      <c r="BH1585" s="2" t="n"/>
      <c r="BI1585" s="8" t="n"/>
      <c r="BJ1585" s="2" t="n"/>
      <c r="BK1585" s="2" t="n"/>
      <c r="BL1585" s="2" t="n"/>
      <c r="BM1585" s="2" t="n"/>
      <c r="BN1585" s="2" t="n"/>
      <c r="BO1585" s="2" t="n"/>
      <c r="BP1585" s="143" t="n"/>
      <c r="BV1585" s="144" t="n"/>
      <c r="DU1585" s="144" t="n"/>
      <c r="DV1585" s="7" t="n"/>
      <c r="DW1585" s="2" t="n"/>
      <c r="DX1585" s="2" t="n"/>
      <c r="DY1585" s="2" t="n"/>
      <c r="DZ1585" s="2" t="n"/>
      <c r="EA1585" s="2" t="n"/>
      <c r="EB1585" s="2" t="n"/>
      <c r="EC1585" s="2" t="n"/>
    </row>
    <row r="1586" ht="6.75" customHeight="1" s="118">
      <c r="A1586" s="2" t="n"/>
      <c r="B1586" s="2" t="n"/>
      <c r="C1586" s="2" t="n"/>
      <c r="D1586" s="2" t="n"/>
      <c r="E1586" s="143" t="n"/>
      <c r="K1586" s="144" t="n"/>
      <c r="L1586" s="143" t="n"/>
      <c r="AK1586" s="2" t="n"/>
      <c r="AL1586" s="2" t="n"/>
      <c r="AM1586" s="2" t="n"/>
      <c r="AN1586" s="2" t="n"/>
      <c r="AO1586" s="2" t="n"/>
      <c r="AP1586" s="2" t="n"/>
      <c r="AQ1586" s="2" t="n"/>
      <c r="AR1586" s="2" t="n"/>
      <c r="AS1586" s="2" t="n"/>
      <c r="AT1586" s="2" t="n"/>
      <c r="AU1586" s="2" t="n"/>
      <c r="AV1586" s="2" t="n"/>
      <c r="AW1586" s="2" t="n"/>
      <c r="AX1586" s="2" t="n"/>
      <c r="AY1586" s="2" t="n"/>
      <c r="AZ1586" s="2" t="n"/>
      <c r="BA1586" s="2" t="n"/>
      <c r="BB1586" s="2" t="n"/>
      <c r="BC1586" s="2" t="n"/>
      <c r="BD1586" s="2" t="n"/>
      <c r="BE1586" s="2" t="n"/>
      <c r="BF1586" s="2" t="n"/>
      <c r="BG1586" s="2" t="n"/>
      <c r="BH1586" s="2" t="n"/>
      <c r="BI1586" s="8" t="n"/>
      <c r="BJ1586" s="2" t="n"/>
      <c r="BK1586" s="2" t="n"/>
      <c r="BL1586" s="2" t="n"/>
      <c r="BM1586" s="2" t="n"/>
      <c r="BN1586" s="2" t="n"/>
      <c r="BO1586" s="2" t="n"/>
      <c r="BP1586" s="143" t="n"/>
      <c r="BV1586" s="144" t="n"/>
      <c r="DU1586" s="144" t="n"/>
      <c r="DV1586" s="7" t="n"/>
      <c r="DW1586" s="2" t="n"/>
      <c r="DX1586" s="2" t="n"/>
      <c r="DY1586" s="2" t="n"/>
      <c r="DZ1586" s="2" t="n"/>
      <c r="EA1586" s="2" t="n"/>
      <c r="EB1586" s="2" t="n"/>
      <c r="EC1586" s="2" t="n"/>
    </row>
    <row r="1587" ht="6.75" customHeight="1" s="118">
      <c r="A1587" s="2" t="n"/>
      <c r="B1587" s="2" t="n"/>
      <c r="C1587" s="2" t="n"/>
      <c r="D1587" s="2" t="n"/>
      <c r="E1587" s="143" t="n"/>
      <c r="K1587" s="144" t="n"/>
      <c r="L1587" s="173">
        <f>計算!$L$20</f>
        <v/>
      </c>
      <c r="BI1587" s="144" t="n"/>
      <c r="BJ1587" s="2" t="n"/>
      <c r="BK1587" s="2" t="n"/>
      <c r="BL1587" s="2" t="n"/>
      <c r="BM1587" s="2" t="n"/>
      <c r="BN1587" s="2" t="n"/>
      <c r="BO1587" s="2" t="n"/>
      <c r="BP1587" s="143" t="n"/>
      <c r="BV1587" s="144" t="n"/>
      <c r="DU1587" s="144" t="n"/>
      <c r="DV1587" s="7" t="n"/>
      <c r="DW1587" s="2" t="n"/>
      <c r="DX1587" s="2" t="n"/>
      <c r="DY1587" s="2" t="n"/>
      <c r="DZ1587" s="2" t="n"/>
      <c r="EA1587" s="2" t="n"/>
      <c r="EB1587" s="2" t="n"/>
      <c r="EC1587" s="2" t="n"/>
    </row>
    <row r="1588" ht="6.75" customHeight="1" s="118">
      <c r="A1588" s="2" t="n"/>
      <c r="B1588" s="2" t="n"/>
      <c r="C1588" s="2" t="n"/>
      <c r="D1588" s="2" t="n"/>
      <c r="E1588" s="146" t="n"/>
      <c r="F1588" s="147" t="n"/>
      <c r="G1588" s="147" t="n"/>
      <c r="H1588" s="147" t="n"/>
      <c r="I1588" s="147" t="n"/>
      <c r="J1588" s="147" t="n"/>
      <c r="K1588" s="148" t="n"/>
      <c r="L1588" s="147" t="n"/>
      <c r="M1588" s="147" t="n"/>
      <c r="N1588" s="147" t="n"/>
      <c r="O1588" s="147" t="n"/>
      <c r="P1588" s="147" t="n"/>
      <c r="Q1588" s="147" t="n"/>
      <c r="R1588" s="147" t="n"/>
      <c r="S1588" s="147" t="n"/>
      <c r="T1588" s="147" t="n"/>
      <c r="U1588" s="147" t="n"/>
      <c r="V1588" s="147" t="n"/>
      <c r="W1588" s="147" t="n"/>
      <c r="X1588" s="147" t="n"/>
      <c r="Y1588" s="147" t="n"/>
      <c r="Z1588" s="147" t="n"/>
      <c r="AA1588" s="147" t="n"/>
      <c r="AB1588" s="147" t="n"/>
      <c r="AC1588" s="147" t="n"/>
      <c r="AD1588" s="147" t="n"/>
      <c r="AE1588" s="147" t="n"/>
      <c r="AF1588" s="147" t="n"/>
      <c r="AG1588" s="147" t="n"/>
      <c r="AH1588" s="147" t="n"/>
      <c r="AI1588" s="147" t="n"/>
      <c r="AJ1588" s="147" t="n"/>
      <c r="AK1588" s="147" t="n"/>
      <c r="AL1588" s="147" t="n"/>
      <c r="AM1588" s="147" t="n"/>
      <c r="AN1588" s="147" t="n"/>
      <c r="AO1588" s="147" t="n"/>
      <c r="AP1588" s="147" t="n"/>
      <c r="AQ1588" s="147" t="n"/>
      <c r="AR1588" s="147" t="n"/>
      <c r="AS1588" s="147" t="n"/>
      <c r="AT1588" s="147" t="n"/>
      <c r="AU1588" s="147" t="n"/>
      <c r="AV1588" s="147" t="n"/>
      <c r="AW1588" s="147" t="n"/>
      <c r="AX1588" s="147" t="n"/>
      <c r="AY1588" s="147" t="n"/>
      <c r="AZ1588" s="147" t="n"/>
      <c r="BA1588" s="147" t="n"/>
      <c r="BB1588" s="147" t="n"/>
      <c r="BC1588" s="147" t="n"/>
      <c r="BD1588" s="147" t="n"/>
      <c r="BE1588" s="147" t="n"/>
      <c r="BF1588" s="147" t="n"/>
      <c r="BG1588" s="147" t="n"/>
      <c r="BH1588" s="147" t="n"/>
      <c r="BI1588" s="148" t="n"/>
      <c r="BJ1588" s="2" t="n"/>
      <c r="BK1588" s="2" t="n"/>
      <c r="BL1588" s="2" t="n"/>
      <c r="BM1588" s="2" t="n"/>
      <c r="BN1588" s="2" t="n"/>
      <c r="BO1588" s="2" t="n"/>
      <c r="BP1588" s="143" t="n"/>
      <c r="BV1588" s="144" t="n"/>
      <c r="DU1588" s="144" t="n"/>
      <c r="DV1588" s="7" t="n"/>
      <c r="DW1588" s="2" t="n"/>
      <c r="DX1588" s="2" t="n"/>
      <c r="DY1588" s="2" t="n"/>
      <c r="DZ1588" s="2" t="n"/>
      <c r="EA1588" s="2" t="n"/>
      <c r="EB1588" s="2" t="n"/>
      <c r="EC1588" s="2" t="n"/>
    </row>
    <row r="1589" ht="6.75" customHeight="1" s="118">
      <c r="A1589" s="2" t="n"/>
      <c r="B1589" s="2" t="n"/>
      <c r="C1589" s="2" t="n"/>
      <c r="D1589" s="2" t="n"/>
      <c r="E1589" s="2" t="n"/>
      <c r="F1589" s="2" t="n"/>
      <c r="G1589" s="2" t="n"/>
      <c r="H1589" s="2" t="n"/>
      <c r="I1589" s="2" t="n"/>
      <c r="J1589" s="2" t="n"/>
      <c r="K1589" s="2" t="n"/>
      <c r="L1589" s="2" t="n"/>
      <c r="M1589" s="2" t="n"/>
      <c r="N1589" s="2" t="n"/>
      <c r="O1589" s="2" t="n"/>
      <c r="P1589" s="2" t="n"/>
      <c r="Q1589" s="2" t="n"/>
      <c r="R1589" s="2" t="n"/>
      <c r="S1589" s="2" t="n"/>
      <c r="T1589" s="2" t="n"/>
      <c r="U1589" s="2" t="n"/>
      <c r="V1589" s="2" t="n"/>
      <c r="W1589" s="2" t="n"/>
      <c r="X1589" s="2" t="n"/>
      <c r="Y1589" s="2" t="n"/>
      <c r="Z1589" s="2" t="n"/>
      <c r="AA1589" s="2" t="n"/>
      <c r="AB1589" s="2" t="n"/>
      <c r="AC1589" s="2" t="n"/>
      <c r="AD1589" s="2" t="n"/>
      <c r="AE1589" s="2" t="n"/>
      <c r="AF1589" s="2" t="n"/>
      <c r="AG1589" s="2" t="n"/>
      <c r="AH1589" s="2" t="n"/>
      <c r="AI1589" s="2" t="n"/>
      <c r="AJ1589" s="2" t="n"/>
      <c r="AK1589" s="2" t="n"/>
      <c r="AL1589" s="2" t="n"/>
      <c r="AM1589" s="2" t="n"/>
      <c r="AN1589" s="2" t="n"/>
      <c r="AO1589" s="2" t="n"/>
      <c r="AP1589" s="2" t="n"/>
      <c r="AQ1589" s="2" t="n"/>
      <c r="AR1589" s="2" t="n"/>
      <c r="AS1589" s="2" t="n"/>
      <c r="AT1589" s="2" t="n"/>
      <c r="AU1589" s="2" t="n"/>
      <c r="AV1589" s="2" t="n"/>
      <c r="AW1589" s="2" t="n"/>
      <c r="AX1589" s="2" t="n"/>
      <c r="AY1589" s="2" t="n"/>
      <c r="AZ1589" s="2" t="n"/>
      <c r="BA1589" s="2" t="n"/>
      <c r="BB1589" s="2" t="n"/>
      <c r="BC1589" s="2" t="n"/>
      <c r="BD1589" s="2" t="n"/>
      <c r="BE1589" s="2" t="n"/>
      <c r="BF1589" s="2" t="n"/>
      <c r="BG1589" s="2" t="n"/>
      <c r="BH1589" s="2" t="n"/>
      <c r="BI1589" s="2" t="n"/>
      <c r="BJ1589" s="2" t="n"/>
      <c r="BK1589" s="2" t="n"/>
      <c r="BL1589" s="2" t="n"/>
      <c r="BM1589" s="2" t="n"/>
      <c r="BN1589" s="2" t="n"/>
      <c r="BO1589" s="2" t="n"/>
      <c r="BP1589" s="143" t="n"/>
      <c r="BV1589" s="144" t="n"/>
      <c r="DU1589" s="144" t="n"/>
      <c r="DV1589" s="7" t="n"/>
      <c r="DW1589" s="2" t="n"/>
      <c r="DX1589" s="2" t="n"/>
      <c r="DY1589" s="2" t="n"/>
      <c r="DZ1589" s="2" t="n"/>
      <c r="EA1589" s="2" t="n"/>
      <c r="EB1589" s="2" t="n"/>
      <c r="EC1589" s="2" t="n"/>
    </row>
    <row r="1590" ht="6.75" customHeight="1" s="118">
      <c r="A1590" s="2" t="n"/>
      <c r="B1590" s="2" t="n"/>
      <c r="C1590" s="2" t="n"/>
      <c r="D1590" s="2" t="n"/>
      <c r="E1590" s="2" t="n"/>
      <c r="F1590" s="2" t="n"/>
      <c r="G1590" s="2" t="n"/>
      <c r="H1590" s="2" t="n"/>
      <c r="I1590" s="2" t="n"/>
      <c r="J1590" s="2" t="n"/>
      <c r="K1590" s="2" t="n"/>
      <c r="L1590" s="2" t="n"/>
      <c r="M1590" s="2" t="n"/>
      <c r="N1590" s="2" t="n"/>
      <c r="O1590" s="2" t="n"/>
      <c r="P1590" s="2" t="n"/>
      <c r="Q1590" s="2" t="n"/>
      <c r="R1590" s="113" t="inlineStr">
        <is>
          <t>（連絡先欄は現住所以外に連絡を希望する場合のみ記入すること）</t>
        </is>
      </c>
      <c r="BJ1590" s="2" t="n"/>
      <c r="BK1590" s="2" t="n"/>
      <c r="BL1590" s="2" t="n"/>
      <c r="BM1590" s="2" t="n"/>
      <c r="BN1590" s="2" t="n"/>
      <c r="BO1590" s="2" t="n"/>
      <c r="BP1590" s="143" t="n"/>
      <c r="BV1590" s="144" t="n"/>
      <c r="DU1590" s="144" t="n"/>
      <c r="DV1590" s="7" t="n"/>
      <c r="DW1590" s="2" t="n"/>
      <c r="DX1590" s="2" t="n"/>
      <c r="DY1590" s="2" t="n"/>
      <c r="DZ1590" s="2" t="n"/>
      <c r="EA1590" s="2" t="n"/>
      <c r="EB1590" s="2" t="n"/>
      <c r="EC1590" s="2" t="n"/>
    </row>
    <row r="1591" ht="6.75" customHeight="1" s="118">
      <c r="A1591" s="2" t="n"/>
      <c r="B1591" s="2" t="n"/>
      <c r="C1591" s="2" t="n"/>
      <c r="D1591" s="2" t="n"/>
      <c r="E1591" s="2" t="n"/>
      <c r="F1591" s="2" t="n"/>
      <c r="G1591" s="2" t="n"/>
      <c r="H1591" s="2" t="n"/>
      <c r="I1591" s="2" t="n"/>
      <c r="J1591" s="2" t="n"/>
      <c r="K1591" s="2" t="n"/>
      <c r="L1591" s="2" t="n"/>
      <c r="M1591" s="2" t="n"/>
      <c r="N1591" s="2" t="n"/>
      <c r="O1591" s="2" t="n"/>
      <c r="P1591" s="2" t="n"/>
      <c r="Q1591" s="2" t="n"/>
      <c r="BJ1591" s="2" t="n"/>
      <c r="BK1591" s="2" t="n"/>
      <c r="BL1591" s="2" t="n"/>
      <c r="BM1591" s="2" t="n"/>
      <c r="BN1591" s="2" t="n"/>
      <c r="BO1591" s="2" t="n"/>
      <c r="BP1591" s="143" t="n"/>
      <c r="BV1591" s="144" t="n"/>
      <c r="DU1591" s="144" t="n"/>
      <c r="DV1591" s="7" t="n"/>
      <c r="DW1591" s="2" t="n"/>
      <c r="DX1591" s="2" t="n"/>
      <c r="DY1591" s="2" t="n"/>
      <c r="DZ1591" s="2" t="n"/>
      <c r="EA1591" s="2" t="n"/>
      <c r="EB1591" s="2" t="n"/>
      <c r="EC1591" s="2" t="n"/>
    </row>
    <row r="1592" ht="6.75" customHeight="1" s="118">
      <c r="A1592" s="2" t="n"/>
      <c r="B1592" s="2" t="n"/>
      <c r="C1592" s="2" t="n"/>
      <c r="D1592" s="2" t="n"/>
      <c r="E1592" s="2" t="n"/>
      <c r="F1592" s="2" t="n"/>
      <c r="G1592" s="2" t="n"/>
      <c r="H1592" s="2" t="n"/>
      <c r="I1592" s="2" t="n"/>
      <c r="J1592" s="2" t="n"/>
      <c r="K1592" s="2" t="n"/>
      <c r="L1592" s="2" t="n"/>
      <c r="M1592" s="2" t="n"/>
      <c r="N1592" s="2" t="n"/>
      <c r="O1592" s="2" t="n"/>
      <c r="P1592" s="2" t="n"/>
      <c r="Q1592" s="2" t="n"/>
      <c r="BJ1592" s="2" t="n"/>
      <c r="BK1592" s="2" t="n"/>
      <c r="BL1592" s="2" t="n"/>
      <c r="BM1592" s="2" t="n"/>
      <c r="BN1592" s="2" t="n"/>
      <c r="BO1592" s="2" t="n"/>
      <c r="BP1592" s="143" t="n"/>
      <c r="BV1592" s="144" t="n"/>
      <c r="DU1592" s="144" t="n"/>
      <c r="DV1592" s="7" t="n"/>
      <c r="DW1592" s="2" t="n"/>
      <c r="DX1592" s="2" t="n"/>
      <c r="DY1592" s="2" t="n"/>
      <c r="DZ1592" s="2" t="n"/>
      <c r="EA1592" s="2" t="n"/>
      <c r="EB1592" s="2" t="n"/>
      <c r="EC1592" s="2" t="n"/>
    </row>
    <row r="1593" ht="6.75" customHeight="1" s="118">
      <c r="A1593" s="2" t="n"/>
      <c r="B1593" s="2" t="n"/>
      <c r="C1593" s="2" t="n"/>
      <c r="D1593" s="2" t="n"/>
      <c r="E1593" s="2" t="n"/>
      <c r="F1593" s="2" t="n"/>
      <c r="G1593" s="2" t="n"/>
      <c r="H1593" s="2" t="n"/>
      <c r="I1593" s="2" t="n"/>
      <c r="J1593" s="2" t="n"/>
      <c r="K1593" s="2" t="n"/>
      <c r="L1593" s="2" t="n"/>
      <c r="M1593" s="2" t="n"/>
      <c r="N1593" s="2" t="n"/>
      <c r="O1593" s="2" t="n"/>
      <c r="P1593" s="2" t="n"/>
      <c r="Q1593" s="2" t="n"/>
      <c r="R1593" s="2" t="n"/>
      <c r="S1593" s="2" t="n"/>
      <c r="T1593" s="2" t="n"/>
      <c r="U1593" s="2" t="n"/>
      <c r="V1593" s="2" t="n"/>
      <c r="W1593" s="2" t="n"/>
      <c r="X1593" s="2" t="n"/>
      <c r="Y1593" s="2" t="n"/>
      <c r="Z1593" s="2" t="n"/>
      <c r="AA1593" s="2" t="n"/>
      <c r="AB1593" s="2" t="n"/>
      <c r="AC1593" s="2" t="n"/>
      <c r="AD1593" s="2" t="n"/>
      <c r="AE1593" s="2" t="n"/>
      <c r="AF1593" s="2" t="n"/>
      <c r="AG1593" s="2" t="n"/>
      <c r="AH1593" s="2" t="n"/>
      <c r="AI1593" s="2" t="n"/>
      <c r="AJ1593" s="2" t="n"/>
      <c r="AK1593" s="2" t="n"/>
      <c r="AL1593" s="2" t="n"/>
      <c r="AM1593" s="2" t="n"/>
      <c r="AN1593" s="2" t="n"/>
      <c r="AO1593" s="2" t="n"/>
      <c r="AP1593" s="2" t="n"/>
      <c r="AQ1593" s="2" t="n"/>
      <c r="AR1593" s="2" t="n"/>
      <c r="AS1593" s="2" t="n"/>
      <c r="AT1593" s="2" t="n"/>
      <c r="AU1593" s="2" t="n"/>
      <c r="AV1593" s="2" t="n"/>
      <c r="AW1593" s="2" t="n"/>
      <c r="AX1593" s="2" t="n"/>
      <c r="AY1593" s="2" t="n"/>
      <c r="AZ1593" s="2" t="n"/>
      <c r="BA1593" s="2" t="n"/>
      <c r="BB1593" s="2" t="n"/>
      <c r="BC1593" s="2" t="n"/>
      <c r="BD1593" s="2" t="n"/>
      <c r="BE1593" s="2" t="n"/>
      <c r="BF1593" s="2" t="n"/>
      <c r="BG1593" s="2" t="n"/>
      <c r="BH1593" s="2" t="n"/>
      <c r="BI1593" s="2" t="n"/>
      <c r="BJ1593" s="2" t="n"/>
      <c r="BK1593" s="2" t="n"/>
      <c r="BL1593" s="2" t="n"/>
      <c r="BM1593" s="2" t="n"/>
      <c r="BN1593" s="2" t="n"/>
      <c r="BO1593" s="2" t="n"/>
      <c r="BP1593" s="143" t="n"/>
      <c r="BV1593" s="144" t="n"/>
      <c r="DU1593" s="144" t="n"/>
      <c r="DV1593" s="7" t="n"/>
      <c r="DW1593" s="2" t="n"/>
      <c r="DX1593" s="2" t="n"/>
      <c r="DY1593" s="2" t="n"/>
      <c r="DZ1593" s="2" t="n"/>
      <c r="EA1593" s="2" t="n"/>
      <c r="EB1593" s="2" t="n"/>
      <c r="EC1593" s="2" t="n"/>
    </row>
    <row r="1594" ht="6.75" customHeight="1" s="118">
      <c r="A1594" s="2" t="n"/>
      <c r="B1594" s="2" t="n"/>
      <c r="C1594" s="2" t="n"/>
      <c r="D1594" s="2" t="n"/>
      <c r="E1594" s="2" t="n"/>
      <c r="F1594" s="2" t="n"/>
      <c r="G1594" s="2" t="n"/>
      <c r="H1594" s="2" t="n"/>
      <c r="I1594" s="2" t="n"/>
      <c r="J1594" s="2" t="n"/>
      <c r="K1594" s="2" t="n"/>
      <c r="L1594" s="2" t="n"/>
      <c r="M1594" s="2" t="n"/>
      <c r="N1594" s="2" t="n"/>
      <c r="O1594" s="2" t="n"/>
      <c r="P1594" s="2" t="n"/>
      <c r="Q1594" s="2" t="n"/>
      <c r="R1594" s="2" t="n"/>
      <c r="S1594" s="2" t="n"/>
      <c r="T1594" s="2" t="n"/>
      <c r="U1594" s="2" t="n"/>
      <c r="V1594" s="2" t="n"/>
      <c r="W1594" s="2" t="n"/>
      <c r="X1594" s="2" t="n"/>
      <c r="Y1594" s="2" t="n"/>
      <c r="Z1594" s="2" t="n"/>
      <c r="AA1594" s="2" t="n"/>
      <c r="AB1594" s="2" t="n"/>
      <c r="AC1594" s="2" t="n"/>
      <c r="AD1594" s="2" t="n"/>
      <c r="AE1594" s="2" t="n"/>
      <c r="AF1594" s="2" t="n"/>
      <c r="AG1594" s="2" t="n"/>
      <c r="AH1594" s="2" t="n"/>
      <c r="AI1594" s="2" t="n"/>
      <c r="AJ1594" s="2" t="n"/>
      <c r="AK1594" s="2" t="n"/>
      <c r="AL1594" s="2" t="n"/>
      <c r="AM1594" s="2" t="n"/>
      <c r="AN1594" s="2" t="n"/>
      <c r="AO1594" s="2" t="n"/>
      <c r="AP1594" s="2" t="n"/>
      <c r="AQ1594" s="2" t="n"/>
      <c r="AR1594" s="2" t="n"/>
      <c r="AS1594" s="2" t="n"/>
      <c r="AT1594" s="2" t="n"/>
      <c r="AU1594" s="2" t="n"/>
      <c r="AV1594" s="2" t="n"/>
      <c r="AW1594" s="2" t="n"/>
      <c r="AX1594" s="2" t="n"/>
      <c r="AY1594" s="2" t="n"/>
      <c r="AZ1594" s="2" t="n"/>
      <c r="BA1594" s="2" t="n"/>
      <c r="BB1594" s="2" t="n"/>
      <c r="BC1594" s="2" t="n"/>
      <c r="BD1594" s="2" t="n"/>
      <c r="BE1594" s="2" t="n"/>
      <c r="BF1594" s="2" t="n"/>
      <c r="BG1594" s="2" t="n"/>
      <c r="BH1594" s="2" t="n"/>
      <c r="BI1594" s="2" t="n"/>
      <c r="BJ1594" s="2" t="n"/>
      <c r="BK1594" s="2" t="n"/>
      <c r="BL1594" s="2" t="n"/>
      <c r="BM1594" s="2" t="n"/>
      <c r="BN1594" s="2" t="n"/>
      <c r="BO1594" s="2" t="n"/>
      <c r="BP1594" s="174" t="n"/>
      <c r="BQ1594" s="140" t="n"/>
      <c r="BR1594" s="175" t="n"/>
      <c r="BS1594" s="140" t="n"/>
      <c r="BT1594" s="140" t="n"/>
      <c r="BU1594" s="28" t="n"/>
      <c r="BV1594" s="29" t="n"/>
      <c r="BW1594" s="176">
        <f>計算!$Z$20</f>
        <v/>
      </c>
      <c r="BX1594" s="140" t="n"/>
      <c r="BY1594" s="140" t="n"/>
      <c r="BZ1594" s="140" t="n"/>
      <c r="CA1594" s="140" t="n"/>
      <c r="CB1594" s="140" t="n"/>
      <c r="CC1594" s="140" t="n"/>
      <c r="CD1594" s="140" t="n"/>
      <c r="CE1594" s="140" t="n"/>
      <c r="CF1594" s="140" t="n"/>
      <c r="CG1594" s="140" t="n"/>
      <c r="CH1594" s="140" t="n"/>
      <c r="CI1594" s="140" t="n"/>
      <c r="CJ1594" s="140" t="n"/>
      <c r="CK1594" s="140" t="n"/>
      <c r="CL1594" s="140" t="n"/>
      <c r="CM1594" s="140" t="n"/>
      <c r="CN1594" s="140" t="n"/>
      <c r="CO1594" s="140" t="n"/>
      <c r="CP1594" s="140" t="n"/>
      <c r="CQ1594" s="140" t="n"/>
      <c r="CR1594" s="140" t="n"/>
      <c r="CS1594" s="140" t="n"/>
      <c r="CT1594" s="140" t="n"/>
      <c r="CU1594" s="140" t="n"/>
      <c r="CV1594" s="140" t="n"/>
      <c r="CW1594" s="140" t="n"/>
      <c r="CX1594" s="140" t="n"/>
      <c r="CY1594" s="140" t="n"/>
      <c r="CZ1594" s="140" t="n"/>
      <c r="DA1594" s="140" t="n"/>
      <c r="DB1594" s="140" t="n"/>
      <c r="DC1594" s="140" t="n"/>
      <c r="DD1594" s="140" t="n"/>
      <c r="DE1594" s="140" t="n"/>
      <c r="DF1594" s="140" t="n"/>
      <c r="DG1594" s="140" t="n"/>
      <c r="DH1594" s="140" t="n"/>
      <c r="DI1594" s="140" t="n"/>
      <c r="DJ1594" s="140" t="n"/>
      <c r="DK1594" s="140" t="n"/>
      <c r="DL1594" s="140" t="n"/>
      <c r="DM1594" s="140" t="n"/>
      <c r="DN1594" s="140" t="n"/>
      <c r="DO1594" s="140" t="n"/>
      <c r="DP1594" s="140" t="n"/>
      <c r="DQ1594" s="140" t="n"/>
      <c r="DR1594" s="140" t="n"/>
      <c r="DS1594" s="140" t="n"/>
      <c r="DT1594" s="140" t="n"/>
      <c r="DU1594" s="141" t="n"/>
      <c r="DV1594" s="7" t="n"/>
      <c r="DW1594" s="2" t="n"/>
      <c r="DX1594" s="2" t="n"/>
      <c r="DY1594" s="2" t="n"/>
      <c r="DZ1594" s="2" t="n"/>
      <c r="EA1594" s="2" t="n"/>
      <c r="EB1594" s="2" t="n"/>
      <c r="EC1594" s="2" t="n"/>
    </row>
    <row r="1595" ht="6.75" customHeight="1" s="118">
      <c r="A1595" s="2" t="n"/>
      <c r="B1595" s="2" t="n"/>
      <c r="C1595" s="2" t="n"/>
      <c r="D1595" s="2" t="n"/>
      <c r="E1595" s="2" t="n"/>
      <c r="F1595" s="2" t="n"/>
      <c r="G1595" s="2" t="n"/>
      <c r="H1595" s="2" t="n"/>
      <c r="I1595" s="2" t="n"/>
      <c r="J1595" s="2" t="n"/>
      <c r="K1595" s="2" t="n"/>
      <c r="L1595" s="2" t="n"/>
      <c r="M1595" s="2" t="n"/>
      <c r="N1595" s="2" t="n"/>
      <c r="O1595" s="2" t="n"/>
      <c r="P1595" s="2" t="n"/>
      <c r="Q1595" s="2" t="n"/>
      <c r="R1595" s="2" t="n"/>
      <c r="S1595" s="2" t="n"/>
      <c r="T1595" s="2" t="n"/>
      <c r="U1595" s="2" t="n"/>
      <c r="V1595" s="2" t="n"/>
      <c r="W1595" s="2" t="n"/>
      <c r="X1595" s="2" t="n"/>
      <c r="Y1595" s="2" t="n"/>
      <c r="Z1595" s="2" t="n"/>
      <c r="AA1595" s="2" t="n"/>
      <c r="AB1595" s="2" t="n"/>
      <c r="AC1595" s="2" t="n"/>
      <c r="AD1595" s="2" t="n"/>
      <c r="AE1595" s="2" t="n"/>
      <c r="AF1595" s="2" t="n"/>
      <c r="AG1595" s="2" t="n"/>
      <c r="AH1595" s="2" t="n"/>
      <c r="AI1595" s="2" t="n"/>
      <c r="AJ1595" s="2" t="n"/>
      <c r="AK1595" s="2" t="n"/>
      <c r="AL1595" s="2" t="n"/>
      <c r="AM1595" s="2" t="n"/>
      <c r="AN1595" s="2" t="n"/>
      <c r="AO1595" s="2" t="n"/>
      <c r="AP1595" s="2" t="n"/>
      <c r="AQ1595" s="2" t="n"/>
      <c r="AR1595" s="2" t="n"/>
      <c r="AS1595" s="2" t="n"/>
      <c r="AT1595" s="2" t="n"/>
      <c r="AU1595" s="2" t="n"/>
      <c r="AV1595" s="2" t="n"/>
      <c r="AW1595" s="2" t="n"/>
      <c r="AX1595" s="2" t="n"/>
      <c r="AY1595" s="2" t="n"/>
      <c r="AZ1595" s="2" t="n"/>
      <c r="BA1595" s="2" t="n"/>
      <c r="BB1595" s="2" t="n"/>
      <c r="BC1595" s="2" t="n"/>
      <c r="BD1595" s="2" t="n"/>
      <c r="BE1595" s="2" t="n"/>
      <c r="BF1595" s="2" t="n"/>
      <c r="BG1595" s="2" t="n"/>
      <c r="BH1595" s="2" t="n"/>
      <c r="BI1595" s="2" t="n"/>
      <c r="BJ1595" s="2" t="n"/>
      <c r="BK1595" s="2" t="n"/>
      <c r="BL1595" s="2" t="n"/>
      <c r="BM1595" s="2" t="n"/>
      <c r="BN1595" s="2" t="n"/>
      <c r="BO1595" s="2" t="n"/>
      <c r="BP1595" s="143" t="n"/>
      <c r="BU1595" s="31" t="n"/>
      <c r="BV1595" s="32" t="n"/>
      <c r="DU1595" s="144" t="n"/>
      <c r="DV1595" s="7" t="n"/>
      <c r="DW1595" s="2" t="n"/>
      <c r="DX1595" s="2" t="n"/>
      <c r="DY1595" s="2" t="n"/>
      <c r="DZ1595" s="2" t="n"/>
      <c r="EA1595" s="2" t="n"/>
      <c r="EB1595" s="2" t="n"/>
      <c r="EC1595" s="2" t="n"/>
    </row>
    <row r="1596" ht="6.75" customHeight="1" s="118">
      <c r="A1596" s="2" t="n"/>
      <c r="B1596" s="2" t="n"/>
      <c r="C1596" s="2" t="n"/>
      <c r="D1596" s="2" t="n"/>
      <c r="E1596" s="2" t="n"/>
      <c r="F1596" s="2" t="n"/>
      <c r="G1596" s="2" t="n"/>
      <c r="H1596" s="2" t="n"/>
      <c r="I1596" s="2" t="n"/>
      <c r="J1596" s="2" t="n"/>
      <c r="K1596" s="2" t="n"/>
      <c r="L1596" s="2" t="n"/>
      <c r="M1596" s="2" t="n"/>
      <c r="N1596" s="2" t="n"/>
      <c r="O1596" s="2" t="n"/>
      <c r="P1596" s="2" t="n"/>
      <c r="Q1596" s="2" t="n"/>
      <c r="R1596" s="2" t="n"/>
      <c r="S1596" s="2" t="n"/>
      <c r="T1596" s="2" t="n"/>
      <c r="U1596" s="2" t="n"/>
      <c r="V1596" s="2" t="n"/>
      <c r="W1596" s="2" t="n"/>
      <c r="X1596" s="2" t="n"/>
      <c r="Y1596" s="2" t="n"/>
      <c r="Z1596" s="2" t="n"/>
      <c r="AA1596" s="2" t="n"/>
      <c r="AB1596" s="2" t="n"/>
      <c r="AC1596" s="2" t="n"/>
      <c r="AD1596" s="2" t="n"/>
      <c r="AE1596" s="2" t="n"/>
      <c r="AF1596" s="2" t="n"/>
      <c r="AG1596" s="2" t="n"/>
      <c r="AH1596" s="2" t="n"/>
      <c r="AI1596" s="2" t="n"/>
      <c r="AJ1596" s="2" t="n"/>
      <c r="AK1596" s="2" t="n"/>
      <c r="AL1596" s="2" t="n"/>
      <c r="AM1596" s="2" t="n"/>
      <c r="AN1596" s="2" t="n"/>
      <c r="AO1596" s="2" t="n"/>
      <c r="AP1596" s="2" t="n"/>
      <c r="AQ1596" s="2" t="n"/>
      <c r="AR1596" s="2" t="n"/>
      <c r="AS1596" s="2" t="n"/>
      <c r="AT1596" s="2" t="n"/>
      <c r="AU1596" s="2" t="n"/>
      <c r="AV1596" s="2" t="n"/>
      <c r="AW1596" s="2" t="n"/>
      <c r="AX1596" s="2" t="n"/>
      <c r="AY1596" s="2" t="n"/>
      <c r="AZ1596" s="2" t="n"/>
      <c r="BA1596" s="2" t="n"/>
      <c r="BB1596" s="2" t="n"/>
      <c r="BC1596" s="2" t="n"/>
      <c r="BD1596" s="2" t="n"/>
      <c r="BE1596" s="2" t="n"/>
      <c r="BF1596" s="2" t="n"/>
      <c r="BG1596" s="2" t="n"/>
      <c r="BH1596" s="2" t="n"/>
      <c r="BI1596" s="2" t="n"/>
      <c r="BJ1596" s="2" t="n"/>
      <c r="BK1596" s="2" t="n"/>
      <c r="BL1596" s="2" t="n"/>
      <c r="BM1596" s="2" t="n"/>
      <c r="BN1596" s="2" t="n"/>
      <c r="BO1596" s="2" t="n"/>
      <c r="BP1596" s="143" t="n"/>
      <c r="BU1596" s="72" t="n"/>
      <c r="BV1596" s="144" t="n"/>
      <c r="DU1596" s="144" t="n"/>
      <c r="DV1596" s="7" t="n"/>
      <c r="DW1596" s="2" t="n"/>
      <c r="DX1596" s="2" t="n"/>
      <c r="DY1596" s="2" t="n"/>
      <c r="DZ1596" s="2" t="n"/>
      <c r="EA1596" s="2" t="n"/>
      <c r="EB1596" s="2" t="n"/>
      <c r="EC1596" s="2" t="n"/>
    </row>
    <row r="1597" ht="6.75" customHeight="1" s="118">
      <c r="A1597" s="2" t="n"/>
      <c r="B1597" s="2" t="n"/>
      <c r="C1597" s="2" t="n"/>
      <c r="D1597" s="2" t="n"/>
      <c r="E1597" s="2" t="n"/>
      <c r="F1597" s="2" t="n"/>
      <c r="G1597" s="2" t="n"/>
      <c r="H1597" s="2" t="n"/>
      <c r="I1597" s="2" t="n"/>
      <c r="J1597" s="2" t="n"/>
      <c r="K1597" s="2" t="n"/>
      <c r="L1597" s="2" t="n"/>
      <c r="M1597" s="2" t="n"/>
      <c r="N1597" s="2" t="n"/>
      <c r="O1597" s="2" t="n"/>
      <c r="P1597" s="2" t="n"/>
      <c r="Q1597" s="2" t="n"/>
      <c r="R1597" s="2" t="n"/>
      <c r="S1597" s="2" t="n"/>
      <c r="T1597" s="2" t="n"/>
      <c r="U1597" s="2" t="n"/>
      <c r="V1597" s="2" t="n"/>
      <c r="W1597" s="2" t="n"/>
      <c r="X1597" s="2" t="n"/>
      <c r="Y1597" s="2" t="n"/>
      <c r="Z1597" s="2" t="n"/>
      <c r="AA1597" s="2" t="n"/>
      <c r="AB1597" s="2" t="n"/>
      <c r="AC1597" s="2" t="n"/>
      <c r="AD1597" s="2" t="n"/>
      <c r="AE1597" s="2" t="n"/>
      <c r="AF1597" s="2" t="n"/>
      <c r="AG1597" s="2" t="n"/>
      <c r="AH1597" s="2" t="n"/>
      <c r="AI1597" s="2" t="n"/>
      <c r="AJ1597" s="2" t="n"/>
      <c r="AK1597" s="2" t="n"/>
      <c r="AL1597" s="2" t="n"/>
      <c r="AM1597" s="2" t="n"/>
      <c r="AN1597" s="2" t="n"/>
      <c r="AO1597" s="2" t="n"/>
      <c r="AP1597" s="2" t="n"/>
      <c r="AQ1597" s="2" t="n"/>
      <c r="AR1597" s="2" t="n"/>
      <c r="AS1597" s="2" t="n"/>
      <c r="AT1597" s="2" t="n"/>
      <c r="AU1597" s="2" t="n"/>
      <c r="AV1597" s="2" t="n"/>
      <c r="AW1597" s="2" t="n"/>
      <c r="AX1597" s="2" t="n"/>
      <c r="AY1597" s="2" t="n"/>
      <c r="AZ1597" s="2" t="n"/>
      <c r="BA1597" s="2" t="n"/>
      <c r="BB1597" s="2" t="n"/>
      <c r="BC1597" s="2" t="n"/>
      <c r="BD1597" s="2" t="n"/>
      <c r="BE1597" s="2" t="n"/>
      <c r="BF1597" s="2" t="n"/>
      <c r="BG1597" s="2" t="n"/>
      <c r="BH1597" s="2" t="n"/>
      <c r="BI1597" s="2" t="n"/>
      <c r="BJ1597" s="2" t="n"/>
      <c r="BK1597" s="2" t="n"/>
      <c r="BL1597" s="2" t="n"/>
      <c r="BM1597" s="2" t="n"/>
      <c r="BN1597" s="2" t="n"/>
      <c r="BO1597" s="2" t="n"/>
      <c r="BP1597" s="143" t="n"/>
      <c r="BV1597" s="144" t="n"/>
      <c r="DU1597" s="144" t="n"/>
      <c r="DV1597" s="7" t="n"/>
      <c r="DW1597" s="2" t="n"/>
      <c r="DX1597" s="2" t="n"/>
      <c r="DY1597" s="2" t="n"/>
      <c r="DZ1597" s="2" t="n"/>
      <c r="EA1597" s="2" t="n"/>
      <c r="EB1597" s="2" t="n"/>
      <c r="EC1597" s="2" t="n"/>
    </row>
    <row r="1598" ht="6.75" customHeight="1" s="118">
      <c r="A1598" s="2" t="n"/>
      <c r="B1598" s="2" t="n"/>
      <c r="C1598" s="2" t="n"/>
      <c r="D1598" s="2" t="n"/>
      <c r="E1598" s="2" t="n"/>
      <c r="F1598" s="2" t="n"/>
      <c r="G1598" s="2" t="n"/>
      <c r="H1598" s="2" t="n"/>
      <c r="I1598" s="2" t="n"/>
      <c r="J1598" s="2" t="n"/>
      <c r="K1598" s="2" t="n"/>
      <c r="L1598" s="2" t="n"/>
      <c r="M1598" s="2" t="n"/>
      <c r="N1598" s="2" t="n"/>
      <c r="O1598" s="2" t="n"/>
      <c r="P1598" s="2" t="n"/>
      <c r="Q1598" s="2" t="n"/>
      <c r="R1598" s="2" t="n"/>
      <c r="S1598" s="2" t="n"/>
      <c r="T1598" s="2" t="n"/>
      <c r="U1598" s="2" t="n"/>
      <c r="V1598" s="2" t="n"/>
      <c r="W1598" s="2" t="n"/>
      <c r="X1598" s="2" t="n"/>
      <c r="Y1598" s="2" t="n"/>
      <c r="Z1598" s="2" t="n"/>
      <c r="AA1598" s="2" t="n"/>
      <c r="AB1598" s="2" t="n"/>
      <c r="AC1598" s="2" t="n"/>
      <c r="AD1598" s="2" t="n"/>
      <c r="AE1598" s="2" t="n"/>
      <c r="AF1598" s="2" t="n"/>
      <c r="AG1598" s="2" t="n"/>
      <c r="AH1598" s="2" t="n"/>
      <c r="AI1598" s="2" t="n"/>
      <c r="AJ1598" s="2" t="n"/>
      <c r="AK1598" s="2" t="n"/>
      <c r="AL1598" s="2" t="n"/>
      <c r="AM1598" s="2" t="n"/>
      <c r="AN1598" s="2" t="n"/>
      <c r="AO1598" s="2" t="n"/>
      <c r="AP1598" s="2" t="n"/>
      <c r="AQ1598" s="2" t="n"/>
      <c r="AR1598" s="2" t="n"/>
      <c r="AS1598" s="2" t="n"/>
      <c r="AT1598" s="2" t="n"/>
      <c r="AU1598" s="2" t="n"/>
      <c r="AV1598" s="2" t="n"/>
      <c r="AW1598" s="2" t="n"/>
      <c r="AX1598" s="2" t="n"/>
      <c r="AY1598" s="2" t="n"/>
      <c r="AZ1598" s="2" t="n"/>
      <c r="BA1598" s="2" t="n"/>
      <c r="BB1598" s="2" t="n"/>
      <c r="BC1598" s="2" t="n"/>
      <c r="BD1598" s="2" t="n"/>
      <c r="BE1598" s="2" t="n"/>
      <c r="BF1598" s="2" t="n"/>
      <c r="BG1598" s="2" t="n"/>
      <c r="BH1598" s="2" t="n"/>
      <c r="BI1598" s="2" t="n"/>
      <c r="BJ1598" s="2" t="n"/>
      <c r="BK1598" s="2" t="n"/>
      <c r="BL1598" s="2" t="n"/>
      <c r="BM1598" s="2" t="n"/>
      <c r="BN1598" s="2" t="n"/>
      <c r="BO1598" s="2" t="n"/>
      <c r="BP1598" s="143" t="n"/>
      <c r="BV1598" s="144" t="n"/>
      <c r="DU1598" s="144" t="n"/>
      <c r="DV1598" s="7" t="n"/>
      <c r="DW1598" s="2" t="n"/>
      <c r="DX1598" s="2" t="n"/>
      <c r="DY1598" s="2" t="n"/>
      <c r="DZ1598" s="2" t="n"/>
      <c r="EA1598" s="2" t="n"/>
      <c r="EB1598" s="2" t="n"/>
      <c r="EC1598" s="2" t="n"/>
    </row>
    <row r="1599" ht="8.25" customHeight="1" s="118">
      <c r="A1599" s="2" t="n"/>
      <c r="B1599" s="2" t="n"/>
      <c r="C1599" s="2" t="n"/>
      <c r="D1599" s="2" t="n"/>
      <c r="E1599" s="2" t="n"/>
      <c r="F1599" s="2" t="n"/>
      <c r="G1599" s="2" t="n"/>
      <c r="H1599" s="2" t="n"/>
      <c r="I1599" s="2" t="n"/>
      <c r="J1599" s="2" t="n"/>
      <c r="K1599" s="2" t="n"/>
      <c r="L1599" s="2" t="n"/>
      <c r="M1599" s="2" t="n"/>
      <c r="N1599" s="2" t="n"/>
      <c r="O1599" s="2" t="n"/>
      <c r="P1599" s="2" t="n"/>
      <c r="Q1599" s="2" t="n"/>
      <c r="R1599" s="2" t="n"/>
      <c r="S1599" s="2" t="n"/>
      <c r="T1599" s="2" t="n"/>
      <c r="U1599" s="2" t="n"/>
      <c r="V1599" s="2" t="n"/>
      <c r="W1599" s="2" t="n"/>
      <c r="X1599" s="2" t="n"/>
      <c r="Y1599" s="2" t="n"/>
      <c r="Z1599" s="2" t="n"/>
      <c r="AA1599" s="2" t="n"/>
      <c r="AB1599" s="2" t="n"/>
      <c r="AC1599" s="2" t="n"/>
      <c r="AD1599" s="2" t="n"/>
      <c r="AE1599" s="2" t="n"/>
      <c r="AF1599" s="2" t="n"/>
      <c r="AG1599" s="2" t="n"/>
      <c r="AH1599" s="2" t="n"/>
      <c r="AI1599" s="2" t="n"/>
      <c r="AJ1599" s="2" t="n"/>
      <c r="AK1599" s="2" t="n"/>
      <c r="AL1599" s="2" t="n"/>
      <c r="AM1599" s="2" t="n"/>
      <c r="AN1599" s="2" t="n"/>
      <c r="AO1599" s="2" t="n"/>
      <c r="AP1599" s="2" t="n"/>
      <c r="AQ1599" s="2" t="n"/>
      <c r="AR1599" s="2" t="n"/>
      <c r="AS1599" s="2" t="n"/>
      <c r="AT1599" s="2" t="n"/>
      <c r="AU1599" s="2" t="n"/>
      <c r="AV1599" s="2" t="n"/>
      <c r="AW1599" s="2" t="n"/>
      <c r="AX1599" s="2" t="n"/>
      <c r="AY1599" s="2" t="n"/>
      <c r="AZ1599" s="2" t="n"/>
      <c r="BA1599" s="2" t="n"/>
      <c r="BB1599" s="2" t="n"/>
      <c r="BC1599" s="2" t="n"/>
      <c r="BD1599" s="2" t="n"/>
      <c r="BE1599" s="2" t="n"/>
      <c r="BF1599" s="2" t="n"/>
      <c r="BG1599" s="2" t="n"/>
      <c r="BH1599" s="2" t="n"/>
      <c r="BI1599" s="2" t="n"/>
      <c r="BJ1599" s="2" t="n"/>
      <c r="BK1599" s="2" t="n"/>
      <c r="BL1599" s="2" t="n"/>
      <c r="BM1599" s="2" t="n"/>
      <c r="BN1599" s="2" t="n"/>
      <c r="BO1599" s="2" t="n"/>
      <c r="BP1599" s="143" t="n"/>
      <c r="BV1599" s="144" t="n"/>
      <c r="DU1599" s="144" t="n"/>
      <c r="DV1599" s="7" t="n"/>
      <c r="DW1599" s="2" t="n"/>
      <c r="DX1599" s="2" t="n"/>
      <c r="DY1599" s="2" t="n"/>
      <c r="DZ1599" s="2" t="n"/>
      <c r="EA1599" s="2" t="n"/>
      <c r="EB1599" s="2" t="n"/>
      <c r="EC1599" s="2" t="n"/>
    </row>
    <row r="1600" ht="6.75" customHeight="1" s="118">
      <c r="A1600" s="2" t="n"/>
      <c r="B1600" s="2" t="n"/>
      <c r="C1600" s="2" t="n"/>
      <c r="D1600" s="2" t="n"/>
      <c r="E1600" s="177" t="inlineStr">
        <is>
          <t>在籍校</t>
        </is>
      </c>
      <c r="F1600" s="140" t="n"/>
      <c r="G1600" s="140" t="n"/>
      <c r="H1600" s="140" t="n"/>
      <c r="I1600" s="140" t="n"/>
      <c r="J1600" s="140" t="n"/>
      <c r="K1600" s="141" t="n"/>
      <c r="L1600" s="34" t="n"/>
      <c r="M1600" s="18" t="n"/>
      <c r="N1600" s="18" t="n"/>
      <c r="O1600" s="18" t="n"/>
      <c r="P1600" s="18" t="n"/>
      <c r="Q1600" s="18" t="n"/>
      <c r="R1600" s="18" t="n"/>
      <c r="S1600" s="18" t="n"/>
      <c r="T1600" s="18" t="n"/>
      <c r="U1600" s="18" t="n"/>
      <c r="V1600" s="18" t="n"/>
      <c r="W1600" s="18" t="n"/>
      <c r="X1600" s="35" t="n"/>
      <c r="Y1600" s="4" t="n"/>
      <c r="Z1600" s="5" t="n"/>
      <c r="AA1600" s="5" t="n"/>
      <c r="AB1600" s="5" t="n"/>
      <c r="AC1600" s="5" t="n"/>
      <c r="AD1600" s="5" t="n"/>
      <c r="AE1600" s="5" t="n"/>
      <c r="AF1600" s="5" t="n"/>
      <c r="AG1600" s="5" t="n"/>
      <c r="AH1600" s="5" t="n"/>
      <c r="AI1600" s="5" t="n"/>
      <c r="AJ1600" s="5" t="n"/>
      <c r="AK1600" s="5" t="n"/>
      <c r="AL1600" s="5" t="n"/>
      <c r="AM1600" s="5" t="n"/>
      <c r="AN1600" s="5" t="n"/>
      <c r="AO1600" s="5" t="n"/>
      <c r="AP1600" s="5" t="n"/>
      <c r="AQ1600" s="5" t="n"/>
      <c r="AR1600" s="5" t="n"/>
      <c r="AS1600" s="5" t="n"/>
      <c r="AT1600" s="5" t="n"/>
      <c r="AU1600" s="5" t="n"/>
      <c r="AV1600" s="5" t="n"/>
      <c r="AW1600" s="89" t="inlineStr">
        <is>
          <t>卒業見込</t>
        </is>
      </c>
      <c r="AX1600" s="140" t="n"/>
      <c r="AY1600" s="140" t="n"/>
      <c r="AZ1600" s="140" t="n"/>
      <c r="BA1600" s="140" t="n"/>
      <c r="BB1600" s="140" t="n"/>
      <c r="BC1600" s="140" t="n"/>
      <c r="BD1600" s="140" t="n"/>
      <c r="BE1600" s="140" t="n"/>
      <c r="BF1600" s="140" t="n"/>
      <c r="BG1600" s="140" t="n"/>
      <c r="BH1600" s="140" t="n"/>
      <c r="BI1600" s="141" t="n"/>
      <c r="BJ1600" s="2" t="n"/>
      <c r="BK1600" s="2" t="n"/>
      <c r="BL1600" s="2" t="n"/>
      <c r="BM1600" s="2" t="n"/>
      <c r="BN1600" s="2" t="n"/>
      <c r="BO1600" s="2" t="n"/>
      <c r="BP1600" s="143" t="n"/>
      <c r="BV1600" s="144" t="n"/>
      <c r="DU1600" s="144" t="n"/>
      <c r="DV1600" s="2" t="n"/>
      <c r="DW1600" s="2" t="n"/>
      <c r="DX1600" s="2" t="n"/>
      <c r="DY1600" s="2" t="n"/>
      <c r="DZ1600" s="2" t="n"/>
      <c r="EA1600" s="2" t="n"/>
      <c r="EB1600" s="2" t="n"/>
      <c r="EC1600" s="2" t="n"/>
    </row>
    <row r="1601" ht="6.75" customHeight="1" s="118">
      <c r="A1601" s="2" t="n"/>
      <c r="B1601" s="2" t="n"/>
      <c r="C1601" s="2" t="n"/>
      <c r="D1601" s="2" t="n"/>
      <c r="E1601" s="143" t="n"/>
      <c r="K1601" s="144" t="n"/>
      <c r="L1601" s="36" t="n"/>
      <c r="M1601" s="19" t="n"/>
      <c r="N1601" s="19" t="n"/>
      <c r="O1601" s="19" t="n"/>
      <c r="P1601" s="19" t="n"/>
      <c r="Q1601" s="19" t="n"/>
      <c r="R1601" s="19" t="n"/>
      <c r="S1601" s="19" t="n"/>
      <c r="T1601" s="19" t="n"/>
      <c r="U1601" s="19" t="n"/>
      <c r="V1601" s="19" t="n"/>
      <c r="W1601" s="19" t="n"/>
      <c r="X1601" s="37" t="n"/>
      <c r="Y1601" s="178">
        <f>計算!$N$20</f>
        <v/>
      </c>
      <c r="BI1601" s="144" t="n"/>
      <c r="BJ1601" s="2" t="n"/>
      <c r="BK1601" s="2" t="n"/>
      <c r="BL1601" s="2" t="n"/>
      <c r="BM1601" s="2" t="n"/>
      <c r="BN1601" s="2" t="n"/>
      <c r="BO1601" s="2" t="n"/>
      <c r="BP1601" s="143" t="n"/>
      <c r="BV1601" s="144" t="n"/>
      <c r="DU1601" s="144" t="n"/>
      <c r="DV1601" s="2" t="n"/>
      <c r="DW1601" s="2" t="n"/>
      <c r="DX1601" s="2" t="n"/>
      <c r="DY1601" s="2" t="n"/>
      <c r="DZ1601" s="2" t="n"/>
      <c r="EA1601" s="2" t="n"/>
      <c r="EB1601" s="2" t="n"/>
      <c r="EC1601" s="2" t="n"/>
    </row>
    <row r="1602" ht="6.75" customHeight="1" s="118">
      <c r="A1602" s="2" t="n"/>
      <c r="B1602" s="2" t="n"/>
      <c r="C1602" s="2" t="n"/>
      <c r="D1602" s="2" t="n"/>
      <c r="E1602" s="143" t="n"/>
      <c r="K1602" s="144" t="n"/>
      <c r="L1602" s="36" t="n"/>
      <c r="M1602" s="19" t="n"/>
      <c r="N1602" s="19" t="n"/>
      <c r="O1602" s="19" t="n"/>
      <c r="P1602" s="179">
        <f>設定!$B$6</f>
        <v/>
      </c>
      <c r="S1602" s="11" t="n"/>
      <c r="T1602" s="11" t="n"/>
      <c r="U1602" s="179">
        <f>設定!$B$7</f>
        <v/>
      </c>
      <c r="W1602" s="11" t="n"/>
      <c r="X1602" s="12" t="n"/>
      <c r="Y1602" s="143" t="n"/>
      <c r="BI1602" s="144" t="n"/>
      <c r="BJ1602" s="2" t="n"/>
      <c r="BK1602" s="2" t="n"/>
      <c r="BL1602" s="2" t="n"/>
      <c r="BM1602" s="2" t="n"/>
      <c r="BN1602" s="2" t="n"/>
      <c r="BO1602" s="2" t="n"/>
      <c r="BP1602" s="143" t="n"/>
      <c r="BV1602" s="144" t="n"/>
      <c r="DU1602" s="144" t="n"/>
      <c r="DV1602" s="2" t="n"/>
      <c r="DW1602" s="2" t="n"/>
      <c r="DX1602" s="2" t="n"/>
      <c r="DY1602" s="2" t="n"/>
      <c r="DZ1602" s="2" t="n"/>
      <c r="EA1602" s="2" t="n"/>
      <c r="EB1602" s="2" t="n"/>
      <c r="EC1602" s="2" t="n"/>
    </row>
    <row r="1603" ht="6.75" customHeight="1" s="118">
      <c r="A1603" s="2" t="n"/>
      <c r="B1603" s="2" t="n"/>
      <c r="C1603" s="2" t="n"/>
      <c r="D1603" s="2" t="n"/>
      <c r="E1603" s="143" t="n"/>
      <c r="K1603" s="144" t="n"/>
      <c r="L1603" s="92" t="inlineStr">
        <is>
          <t>令和</t>
        </is>
      </c>
      <c r="S1603" s="52" t="inlineStr">
        <is>
          <t>年</t>
        </is>
      </c>
      <c r="W1603" s="53" t="inlineStr">
        <is>
          <t>月</t>
        </is>
      </c>
      <c r="X1603" s="144" t="n"/>
      <c r="Y1603" s="143" t="n"/>
      <c r="BI1603" s="144" t="n"/>
      <c r="BJ1603" s="2" t="n"/>
      <c r="BK1603" s="2" t="n"/>
      <c r="BL1603" s="2" t="n"/>
      <c r="BM1603" s="2" t="n"/>
      <c r="BN1603" s="2" t="n"/>
      <c r="BO1603" s="2" t="n"/>
      <c r="BP1603" s="143" t="n"/>
      <c r="BV1603" s="144" t="n"/>
      <c r="DU1603" s="144" t="n"/>
      <c r="DV1603" s="2" t="n"/>
      <c r="DW1603" s="2" t="n"/>
      <c r="DX1603" s="2" t="n"/>
      <c r="DY1603" s="2" t="n"/>
      <c r="DZ1603" s="2" t="n"/>
      <c r="EA1603" s="2" t="n"/>
      <c r="EB1603" s="2" t="n"/>
      <c r="EC1603" s="2" t="n"/>
    </row>
    <row r="1604" ht="6.75" customHeight="1" s="118">
      <c r="A1604" s="2" t="n"/>
      <c r="B1604" s="2" t="n"/>
      <c r="C1604" s="2" t="n"/>
      <c r="D1604" s="2" t="n"/>
      <c r="E1604" s="143" t="n"/>
      <c r="K1604" s="144" t="n"/>
      <c r="L1604" s="143" t="n"/>
      <c r="X1604" s="144" t="n"/>
      <c r="Y1604" s="143" t="n"/>
      <c r="AW1604" s="75" t="inlineStr">
        <is>
          <t>卒業</t>
        </is>
      </c>
      <c r="BI1604" s="144" t="n"/>
      <c r="BJ1604" s="2" t="n"/>
      <c r="BK1604" s="2" t="n"/>
      <c r="BL1604" s="2" t="n"/>
      <c r="BM1604" s="2" t="n"/>
      <c r="BN1604" s="2" t="n"/>
      <c r="BO1604" s="2" t="n"/>
      <c r="BP1604" s="143" t="n"/>
      <c r="BV1604" s="144" t="n"/>
      <c r="DU1604" s="144" t="n"/>
      <c r="DV1604" s="2" t="n"/>
      <c r="DW1604" s="2" t="n"/>
      <c r="DX1604" s="2" t="n"/>
      <c r="DY1604" s="2" t="n"/>
      <c r="DZ1604" s="2" t="n"/>
      <c r="EA1604" s="2" t="n"/>
      <c r="EB1604" s="2" t="n"/>
      <c r="EC1604" s="2" t="n"/>
    </row>
    <row r="1605" ht="6.75" customHeight="1" s="118">
      <c r="A1605" s="2" t="n"/>
      <c r="B1605" s="2" t="n"/>
      <c r="C1605" s="2" t="n"/>
      <c r="D1605" s="2" t="n"/>
      <c r="E1605" s="143" t="n"/>
      <c r="K1605" s="144" t="n"/>
      <c r="L1605" s="36" t="n"/>
      <c r="M1605" s="19" t="n"/>
      <c r="N1605" s="19" t="n"/>
      <c r="O1605" s="19" t="n"/>
      <c r="P1605" s="19" t="n"/>
      <c r="Q1605" s="19" t="n"/>
      <c r="R1605" s="19" t="n"/>
      <c r="S1605" s="19" t="n"/>
      <c r="T1605" s="19" t="n"/>
      <c r="U1605" s="19" t="n"/>
      <c r="V1605" s="19" t="n"/>
      <c r="W1605" s="19" t="n"/>
      <c r="X1605" s="37" t="n"/>
      <c r="Y1605" s="143" t="n"/>
      <c r="BI1605" s="144" t="n"/>
      <c r="BJ1605" s="2" t="n"/>
      <c r="BK1605" s="2" t="n"/>
      <c r="BL1605" s="2" t="n"/>
      <c r="BM1605" s="2" t="n"/>
      <c r="BN1605" s="2" t="n"/>
      <c r="BO1605" s="2" t="n"/>
      <c r="BP1605" s="143" t="n"/>
      <c r="BV1605" s="144" t="n"/>
      <c r="DU1605" s="144" t="n"/>
      <c r="DV1605" s="2" t="n"/>
      <c r="DW1605" s="2" t="n"/>
      <c r="DX1605" s="2" t="n"/>
      <c r="DY1605" s="2" t="n"/>
      <c r="DZ1605" s="2" t="n"/>
      <c r="EA1605" s="2" t="n"/>
      <c r="EB1605" s="2" t="n"/>
      <c r="EC1605" s="2" t="n"/>
    </row>
    <row r="1606" ht="6.75" customHeight="1" s="118">
      <c r="A1606" s="2" t="n"/>
      <c r="B1606" s="2" t="n"/>
      <c r="C1606" s="2" t="n"/>
      <c r="D1606" s="2" t="n"/>
      <c r="E1606" s="143" t="n"/>
      <c r="K1606" s="144" t="n"/>
      <c r="L1606" s="36" t="n"/>
      <c r="M1606" s="19" t="n"/>
      <c r="N1606" s="19" t="n"/>
      <c r="O1606" s="19" t="n"/>
      <c r="P1606" s="19" t="n"/>
      <c r="Q1606" s="19" t="n"/>
      <c r="R1606" s="19" t="n"/>
      <c r="S1606" s="19" t="n"/>
      <c r="T1606" s="19" t="n"/>
      <c r="U1606" s="19" t="n"/>
      <c r="V1606" s="19" t="n"/>
      <c r="W1606" s="19" t="n"/>
      <c r="X1606" s="37" t="n"/>
      <c r="Y1606" s="143" t="n"/>
      <c r="BI1606" s="144" t="n"/>
      <c r="BJ1606" s="2" t="n"/>
      <c r="BK1606" s="2" t="n"/>
      <c r="BL1606" s="2" t="n"/>
      <c r="BM1606" s="2" t="n"/>
      <c r="BN1606" s="2" t="n"/>
      <c r="BO1606" s="2" t="n"/>
      <c r="BP1606" s="143" t="n"/>
      <c r="BV1606" s="144" t="n"/>
      <c r="DU1606" s="144" t="n"/>
      <c r="DV1606" s="2" t="n"/>
      <c r="DW1606" s="2" t="n"/>
      <c r="DX1606" s="2" t="n"/>
      <c r="DY1606" s="2" t="n"/>
      <c r="DZ1606" s="2" t="n"/>
      <c r="EA1606" s="2" t="n"/>
      <c r="EB1606" s="2" t="n"/>
      <c r="EC1606" s="2" t="n"/>
    </row>
    <row r="1607" ht="6.75" customHeight="1" s="118">
      <c r="A1607" s="2" t="n"/>
      <c r="B1607" s="2" t="n"/>
      <c r="C1607" s="2" t="n"/>
      <c r="D1607" s="2" t="n"/>
      <c r="E1607" s="146" t="n"/>
      <c r="F1607" s="147" t="n"/>
      <c r="G1607" s="147" t="n"/>
      <c r="H1607" s="147" t="n"/>
      <c r="I1607" s="147" t="n"/>
      <c r="J1607" s="147" t="n"/>
      <c r="K1607" s="148" t="n"/>
      <c r="L1607" s="38" t="n"/>
      <c r="M1607" s="20" t="n"/>
      <c r="N1607" s="20" t="n"/>
      <c r="O1607" s="20" t="n"/>
      <c r="P1607" s="20" t="n"/>
      <c r="Q1607" s="20" t="n"/>
      <c r="R1607" s="20" t="n"/>
      <c r="S1607" s="20" t="n"/>
      <c r="T1607" s="20" t="n"/>
      <c r="U1607" s="20" t="n"/>
      <c r="V1607" s="20" t="n"/>
      <c r="W1607" s="20" t="n"/>
      <c r="X1607" s="39" t="n"/>
      <c r="Y1607" s="16" t="n"/>
      <c r="Z1607" s="14" t="n"/>
      <c r="AA1607" s="14" t="n"/>
      <c r="AB1607" s="14" t="n"/>
      <c r="AC1607" s="14" t="n"/>
      <c r="AD1607" s="14" t="n"/>
      <c r="AE1607" s="14" t="n"/>
      <c r="AF1607" s="14" t="n"/>
      <c r="AG1607" s="14" t="n"/>
      <c r="AH1607" s="14" t="n"/>
      <c r="AI1607" s="14" t="n"/>
      <c r="AJ1607" s="14" t="n"/>
      <c r="AK1607" s="14" t="n"/>
      <c r="AL1607" s="14" t="n"/>
      <c r="AM1607" s="14" t="n"/>
      <c r="AN1607" s="14" t="n"/>
      <c r="AO1607" s="14" t="n"/>
      <c r="AP1607" s="14" t="n"/>
      <c r="AQ1607" s="14" t="n"/>
      <c r="AR1607" s="14" t="n"/>
      <c r="AS1607" s="14" t="n"/>
      <c r="AT1607" s="14" t="n"/>
      <c r="AU1607" s="14" t="n"/>
      <c r="AV1607" s="14" t="n"/>
      <c r="AW1607" s="147" t="n"/>
      <c r="AX1607" s="147" t="n"/>
      <c r="AY1607" s="147" t="n"/>
      <c r="AZ1607" s="147" t="n"/>
      <c r="BA1607" s="147" t="n"/>
      <c r="BB1607" s="147" t="n"/>
      <c r="BC1607" s="147" t="n"/>
      <c r="BD1607" s="147" t="n"/>
      <c r="BE1607" s="147" t="n"/>
      <c r="BF1607" s="147" t="n"/>
      <c r="BG1607" s="147" t="n"/>
      <c r="BH1607" s="147" t="n"/>
      <c r="BI1607" s="148" t="n"/>
      <c r="BJ1607" s="2" t="n"/>
      <c r="BK1607" s="2" t="n"/>
      <c r="BL1607" s="2" t="n"/>
      <c r="BM1607" s="2" t="n"/>
      <c r="BN1607" s="2" t="n"/>
      <c r="BO1607" s="2" t="n"/>
      <c r="BP1607" s="143" t="n"/>
      <c r="BV1607" s="144" t="n"/>
      <c r="DU1607" s="144" t="n"/>
      <c r="DV1607" s="2" t="n"/>
      <c r="DW1607" s="2" t="n"/>
      <c r="DX1607" s="2" t="n"/>
      <c r="DY1607" s="2" t="n"/>
      <c r="DZ1607" s="2" t="n"/>
      <c r="EA1607" s="2" t="n"/>
      <c r="EB1607" s="2" t="n"/>
      <c r="EC1607" s="2" t="n"/>
    </row>
    <row r="1608" ht="6.75" customHeight="1" s="118">
      <c r="A1608" s="2" t="n"/>
      <c r="B1608" s="2" t="n"/>
      <c r="C1608" s="2" t="n"/>
      <c r="D1608" s="2" t="n"/>
      <c r="E1608" s="40" t="n"/>
      <c r="F1608" s="40" t="n"/>
      <c r="G1608" s="40" t="n"/>
      <c r="H1608" s="40" t="n"/>
      <c r="I1608" s="40" t="n"/>
      <c r="J1608" s="40" t="n"/>
      <c r="K1608" s="40" t="n"/>
      <c r="L1608" s="18" t="n"/>
      <c r="M1608" s="18" t="n"/>
      <c r="N1608" s="18" t="n"/>
      <c r="O1608" s="18" t="n"/>
      <c r="P1608" s="18" t="n"/>
      <c r="Q1608" s="18" t="n"/>
      <c r="R1608" s="18" t="n"/>
      <c r="S1608" s="76" t="n"/>
      <c r="T1608" s="140" t="n"/>
      <c r="U1608" s="17" t="n"/>
      <c r="V1608" s="17" t="n"/>
      <c r="W1608" s="76" t="n"/>
      <c r="X1608" s="140" t="n"/>
      <c r="Y1608" s="5" t="n"/>
      <c r="Z1608" s="5" t="n"/>
      <c r="AA1608" s="5" t="n"/>
      <c r="AB1608" s="5" t="n"/>
      <c r="AC1608" s="5" t="n"/>
      <c r="AD1608" s="5" t="n"/>
      <c r="AE1608" s="5" t="n"/>
      <c r="AF1608" s="5" t="n"/>
      <c r="AG1608" s="5" t="n"/>
      <c r="AH1608" s="5" t="n"/>
      <c r="AI1608" s="5" t="n"/>
      <c r="AJ1608" s="5" t="n"/>
      <c r="AK1608" s="5" t="n"/>
      <c r="AL1608" s="5" t="n"/>
      <c r="AM1608" s="5" t="n"/>
      <c r="AN1608" s="5" t="n"/>
      <c r="AO1608" s="5" t="n"/>
      <c r="AP1608" s="5" t="n"/>
      <c r="AQ1608" s="5" t="n"/>
      <c r="AR1608" s="5" t="n"/>
      <c r="AS1608" s="5" t="n"/>
      <c r="AT1608" s="5" t="n"/>
      <c r="AU1608" s="5" t="n"/>
      <c r="AV1608" s="5" t="n"/>
      <c r="AW1608" s="5" t="n"/>
      <c r="AX1608" s="5" t="n"/>
      <c r="AY1608" s="5" t="n"/>
      <c r="AZ1608" s="5" t="n"/>
      <c r="BA1608" s="5" t="n"/>
      <c r="BB1608" s="5" t="n"/>
      <c r="BC1608" s="5" t="n"/>
      <c r="BD1608" s="5" t="n"/>
      <c r="BE1608" s="5" t="n"/>
      <c r="BF1608" s="5" t="n"/>
      <c r="BG1608" s="5" t="n"/>
      <c r="BH1608" s="5" t="n"/>
      <c r="BI1608" s="5" t="n"/>
      <c r="BJ1608" s="2" t="n"/>
      <c r="BK1608" s="2" t="n"/>
      <c r="BL1608" s="2" t="n"/>
      <c r="BM1608" s="2" t="n"/>
      <c r="BN1608" s="2" t="n"/>
      <c r="BO1608" s="2" t="n"/>
      <c r="BP1608" s="143" t="n"/>
      <c r="BV1608" s="144" t="n"/>
      <c r="DU1608" s="144" t="n"/>
      <c r="DV1608" s="2" t="n"/>
      <c r="DW1608" s="2" t="n"/>
      <c r="DX1608" s="2" t="n"/>
      <c r="DY1608" s="2" t="n"/>
      <c r="DZ1608" s="2" t="n"/>
      <c r="EA1608" s="2" t="n"/>
      <c r="EB1608" s="2" t="n"/>
      <c r="EC1608" s="2" t="n"/>
    </row>
    <row r="1609" ht="6.75" customHeight="1" s="118">
      <c r="A1609" s="2" t="n"/>
      <c r="B1609" s="2" t="n"/>
      <c r="C1609" s="2" t="n"/>
      <c r="D1609" s="2" t="n"/>
      <c r="E1609" s="41" t="n"/>
      <c r="F1609" s="41" t="n"/>
      <c r="G1609" s="41" t="n"/>
      <c r="H1609" s="41" t="n"/>
      <c r="I1609" s="41" t="n"/>
      <c r="J1609" s="41" t="n"/>
      <c r="K1609" s="41" t="n"/>
      <c r="L1609" s="19" t="n"/>
      <c r="M1609" s="19" t="n"/>
      <c r="N1609" s="19" t="n"/>
      <c r="O1609" s="19" t="n"/>
      <c r="P1609" s="19" t="n"/>
      <c r="Q1609" s="19" t="n"/>
      <c r="R1609" s="19" t="n"/>
      <c r="U1609" s="11" t="n"/>
      <c r="V1609" s="11" t="n"/>
      <c r="Y1609" s="2" t="n"/>
      <c r="Z1609" s="2" t="n"/>
      <c r="AA1609" s="2" t="n"/>
      <c r="AB1609" s="2" t="n"/>
      <c r="AC1609" s="2" t="n"/>
      <c r="AD1609" s="2" t="n"/>
      <c r="AE1609" s="2" t="n"/>
      <c r="AF1609" s="2" t="n"/>
      <c r="AG1609" s="2" t="n"/>
      <c r="AH1609" s="2" t="n"/>
      <c r="AI1609" s="2" t="n"/>
      <c r="AJ1609" s="2" t="n"/>
      <c r="AK1609" s="2" t="n"/>
      <c r="AL1609" s="2" t="n"/>
      <c r="AM1609" s="2" t="n"/>
      <c r="AN1609" s="2" t="n"/>
      <c r="AO1609" s="2" t="n"/>
      <c r="AP1609" s="2" t="n"/>
      <c r="AQ1609" s="2" t="n"/>
      <c r="AR1609" s="2" t="n"/>
      <c r="AS1609" s="2" t="n"/>
      <c r="AT1609" s="2" t="n"/>
      <c r="AU1609" s="2" t="n"/>
      <c r="AV1609" s="2" t="n"/>
      <c r="AW1609" s="2" t="n"/>
      <c r="AX1609" s="2" t="n"/>
      <c r="AY1609" s="2" t="n"/>
      <c r="AZ1609" s="2" t="n"/>
      <c r="BA1609" s="2" t="n"/>
      <c r="BB1609" s="2" t="n"/>
      <c r="BC1609" s="2" t="n"/>
      <c r="BD1609" s="2" t="n"/>
      <c r="BE1609" s="2" t="n"/>
      <c r="BF1609" s="2" t="n"/>
      <c r="BG1609" s="2" t="n"/>
      <c r="BH1609" s="2" t="n"/>
      <c r="BI1609" s="2" t="n"/>
      <c r="BJ1609" s="2" t="n"/>
      <c r="BK1609" s="2" t="n"/>
      <c r="BL1609" s="2" t="n"/>
      <c r="BM1609" s="2" t="n"/>
      <c r="BN1609" s="2" t="n"/>
      <c r="BO1609" s="2" t="n"/>
      <c r="BP1609" s="143" t="n"/>
      <c r="BV1609" s="144" t="n"/>
      <c r="DU1609" s="144" t="n"/>
      <c r="DV1609" s="2" t="n"/>
      <c r="DW1609" s="2" t="n"/>
      <c r="DX1609" s="2" t="n"/>
      <c r="DY1609" s="2" t="n"/>
      <c r="DZ1609" s="2" t="n"/>
      <c r="EA1609" s="2" t="n"/>
      <c r="EB1609" s="2" t="n"/>
      <c r="EC1609" s="2" t="n"/>
    </row>
    <row r="1610" ht="9.75" customHeight="1" s="118">
      <c r="A1610" s="2" t="n"/>
      <c r="B1610" s="2" t="n"/>
      <c r="C1610" s="2" t="n"/>
      <c r="D1610" s="2" t="n"/>
      <c r="E1610" s="42" t="n"/>
      <c r="F1610" s="42" t="n"/>
      <c r="G1610" s="42" t="n"/>
      <c r="H1610" s="42" t="n"/>
      <c r="I1610" s="42" t="n"/>
      <c r="J1610" s="42" t="n"/>
      <c r="K1610" s="42" t="n"/>
      <c r="L1610" s="20" t="n"/>
      <c r="M1610" s="20" t="n"/>
      <c r="N1610" s="20" t="n"/>
      <c r="O1610" s="20" t="n"/>
      <c r="P1610" s="20" t="n"/>
      <c r="Q1610" s="20" t="n"/>
      <c r="R1610" s="20" t="n"/>
      <c r="S1610" s="20" t="n"/>
      <c r="T1610" s="20" t="n"/>
      <c r="U1610" s="20" t="n"/>
      <c r="V1610" s="20" t="n"/>
      <c r="W1610" s="20" t="n"/>
      <c r="X1610" s="20" t="n"/>
      <c r="Y1610" s="14" t="n"/>
      <c r="Z1610" s="14" t="n"/>
      <c r="AA1610" s="14" t="n"/>
      <c r="AB1610" s="14" t="n"/>
      <c r="AC1610" s="14" t="n"/>
      <c r="AD1610" s="14" t="n"/>
      <c r="AE1610" s="14" t="n"/>
      <c r="AF1610" s="14" t="n"/>
      <c r="AG1610" s="14" t="n"/>
      <c r="AH1610" s="14" t="n"/>
      <c r="AI1610" s="14" t="n"/>
      <c r="AJ1610" s="14" t="n"/>
      <c r="AK1610" s="14" t="n"/>
      <c r="AL1610" s="14" t="n"/>
      <c r="AM1610" s="14" t="n"/>
      <c r="AN1610" s="14" t="n"/>
      <c r="AO1610" s="14" t="n"/>
      <c r="AP1610" s="14" t="n"/>
      <c r="AQ1610" s="14" t="n"/>
      <c r="AR1610" s="14" t="n"/>
      <c r="AS1610" s="14" t="n"/>
      <c r="AT1610" s="14" t="n"/>
      <c r="AU1610" s="14" t="n"/>
      <c r="AV1610" s="14" t="n"/>
      <c r="AW1610" s="14" t="n"/>
      <c r="AX1610" s="14" t="n"/>
      <c r="AY1610" s="14" t="n"/>
      <c r="AZ1610" s="14" t="n"/>
      <c r="BA1610" s="14" t="n"/>
      <c r="BB1610" s="14" t="n"/>
      <c r="BC1610" s="14" t="n"/>
      <c r="BD1610" s="14" t="n"/>
      <c r="BE1610" s="14" t="n"/>
      <c r="BF1610" s="14" t="n"/>
      <c r="BG1610" s="14" t="n"/>
      <c r="BH1610" s="14" t="n"/>
      <c r="BI1610" s="14" t="n"/>
      <c r="BJ1610" s="2" t="n"/>
      <c r="BK1610" s="2" t="n"/>
      <c r="BL1610" s="2" t="n"/>
      <c r="BM1610" s="2" t="n"/>
      <c r="BN1610" s="2" t="n"/>
      <c r="BO1610" s="2" t="n"/>
      <c r="BP1610" s="143" t="n"/>
      <c r="BV1610" s="144" t="n"/>
      <c r="DU1610" s="144" t="n"/>
      <c r="DV1610" s="2" t="n"/>
      <c r="DW1610" s="2" t="n"/>
      <c r="DX1610" s="2" t="n"/>
      <c r="DY1610" s="2" t="n"/>
      <c r="DZ1610" s="2" t="n"/>
      <c r="EA1610" s="2" t="n"/>
      <c r="EB1610" s="2" t="n"/>
      <c r="EC1610" s="2" t="n"/>
    </row>
    <row r="1611" ht="6.75" customHeight="1" s="118">
      <c r="A1611" s="2" t="n"/>
      <c r="B1611" s="2" t="n"/>
      <c r="C1611" s="2" t="n"/>
      <c r="D1611" s="2" t="n"/>
      <c r="E1611" s="180" t="inlineStr">
        <is>
          <t>職　歴</t>
        </is>
      </c>
      <c r="K1611" s="144" t="n"/>
      <c r="L1611" s="54" t="inlineStr">
        <is>
          <t>平成</t>
        </is>
      </c>
      <c r="M1611" s="140" t="n"/>
      <c r="N1611" s="140" t="n"/>
      <c r="O1611" s="140" t="n"/>
      <c r="P1611" s="19" t="n"/>
      <c r="Q1611" s="19" t="n"/>
      <c r="R1611" s="19" t="n"/>
      <c r="S1611" s="19" t="n"/>
      <c r="T1611" s="19" t="n"/>
      <c r="U1611" s="19" t="n"/>
      <c r="V1611" s="19" t="n"/>
      <c r="W1611" s="19" t="n"/>
      <c r="X1611" s="37" t="n"/>
      <c r="Y1611" s="171">
        <f>計算!$AD$20</f>
        <v/>
      </c>
      <c r="BI1611" s="144" t="n"/>
      <c r="BJ1611" s="2" t="n"/>
      <c r="BK1611" s="2" t="n"/>
      <c r="BL1611" s="2" t="n"/>
      <c r="BM1611" s="2" t="n"/>
      <c r="BN1611" s="2" t="n"/>
      <c r="BO1611" s="2" t="n"/>
      <c r="BP1611" s="143" t="n"/>
      <c r="BV1611" s="144" t="n"/>
      <c r="DU1611" s="144" t="n"/>
      <c r="DV1611" s="2" t="n"/>
      <c r="DW1611" s="2" t="n"/>
      <c r="DX1611" s="2" t="n"/>
      <c r="DY1611" s="2" t="n"/>
      <c r="DZ1611" s="2" t="n"/>
      <c r="EA1611" s="2" t="n"/>
      <c r="EB1611" s="2" t="n"/>
      <c r="EC1611" s="2" t="n"/>
    </row>
    <row r="1612" ht="6.75" customHeight="1" s="118">
      <c r="A1612" s="2" t="n"/>
      <c r="B1612" s="2" t="n"/>
      <c r="C1612" s="2" t="n"/>
      <c r="D1612" s="2" t="n"/>
      <c r="E1612" s="143" t="n"/>
      <c r="K1612" s="144" t="n"/>
      <c r="L1612" s="143" t="n"/>
      <c r="P1612" s="19" t="n"/>
      <c r="Q1612" s="19" t="n"/>
      <c r="R1612" s="19" t="n"/>
      <c r="S1612" s="19" t="n"/>
      <c r="T1612" s="19" t="n"/>
      <c r="U1612" s="19" t="n"/>
      <c r="V1612" s="19" t="n"/>
      <c r="W1612" s="19" t="n"/>
      <c r="X1612" s="37" t="n"/>
      <c r="Y1612" s="143" t="n"/>
      <c r="BI1612" s="144" t="n"/>
      <c r="BJ1612" s="2" t="n"/>
      <c r="BK1612" s="2" t="n"/>
      <c r="BL1612" s="2" t="n"/>
      <c r="BM1612" s="2" t="n"/>
      <c r="BN1612" s="2" t="n"/>
      <c r="BO1612" s="2" t="n"/>
      <c r="BP1612" s="143" t="n"/>
      <c r="BV1612" s="144" t="n"/>
      <c r="DU1612" s="144" t="n"/>
      <c r="DV1612" s="2" t="n"/>
      <c r="DW1612" s="2" t="n"/>
      <c r="DX1612" s="2" t="n"/>
      <c r="DY1612" s="2" t="n"/>
      <c r="DZ1612" s="2" t="n"/>
      <c r="EA1612" s="2" t="n"/>
      <c r="EB1612" s="2" t="n"/>
      <c r="EC1612" s="2" t="n"/>
    </row>
    <row r="1613" ht="6.75" customHeight="1" s="118">
      <c r="A1613" s="2" t="n"/>
      <c r="B1613" s="2" t="n"/>
      <c r="C1613" s="2" t="n"/>
      <c r="D1613" s="2" t="n"/>
      <c r="E1613" s="143" t="n"/>
      <c r="K1613" s="144" t="n"/>
      <c r="L1613" s="143" t="n"/>
      <c r="P1613" s="179">
        <f>計算!$AB$20</f>
        <v/>
      </c>
      <c r="S1613" s="52" t="inlineStr">
        <is>
          <t>年</t>
        </is>
      </c>
      <c r="U1613" s="179">
        <f>計算!$AC$20</f>
        <v/>
      </c>
      <c r="W1613" s="53" t="inlineStr">
        <is>
          <t>月</t>
        </is>
      </c>
      <c r="X1613" s="144" t="n"/>
      <c r="Y1613" s="143" t="n"/>
      <c r="BI1613" s="144" t="n"/>
      <c r="BJ1613" s="2" t="n"/>
      <c r="BK1613" s="2" t="n"/>
      <c r="BL1613" s="2" t="n"/>
      <c r="BM1613" s="2" t="n"/>
      <c r="BN1613" s="2" t="n"/>
      <c r="BO1613" s="2" t="n"/>
      <c r="BP1613" s="143" t="n"/>
      <c r="BV1613" s="144" t="n"/>
      <c r="DU1613" s="144" t="n"/>
      <c r="DV1613" s="2" t="n"/>
      <c r="DW1613" s="2" t="n"/>
      <c r="DX1613" s="2" t="n"/>
      <c r="DY1613" s="2" t="n"/>
      <c r="DZ1613" s="2" t="n"/>
      <c r="EA1613" s="2" t="n"/>
      <c r="EB1613" s="2" t="n"/>
      <c r="EC1613" s="2" t="n"/>
    </row>
    <row r="1614" ht="6.75" customHeight="1" s="118">
      <c r="A1614" s="2" t="n"/>
      <c r="B1614" s="2" t="n"/>
      <c r="C1614" s="2" t="n"/>
      <c r="D1614" s="2" t="n"/>
      <c r="E1614" s="143" t="n"/>
      <c r="K1614" s="144" t="n"/>
      <c r="L1614" s="49" t="inlineStr">
        <is>
          <t>令和</t>
        </is>
      </c>
      <c r="X1614" s="144" t="n"/>
      <c r="Y1614" s="143" t="n"/>
      <c r="BI1614" s="144" t="n"/>
      <c r="BJ1614" s="2" t="n"/>
      <c r="BK1614" s="2" t="n"/>
      <c r="BL1614" s="2" t="n"/>
      <c r="BM1614" s="2" t="n"/>
      <c r="BN1614" s="2" t="n"/>
      <c r="BO1614" s="2" t="n"/>
      <c r="BP1614" s="143" t="n"/>
      <c r="BV1614" s="144" t="n"/>
      <c r="DU1614" s="144" t="n"/>
      <c r="DV1614" s="2" t="n"/>
      <c r="DW1614" s="2" t="n"/>
      <c r="DX1614" s="2" t="n"/>
      <c r="DY1614" s="2" t="n"/>
      <c r="DZ1614" s="2" t="n"/>
      <c r="EA1614" s="2" t="n"/>
      <c r="EB1614" s="2" t="n"/>
      <c r="EC1614" s="2" t="n"/>
    </row>
    <row r="1615" ht="6.75" customHeight="1" s="118">
      <c r="A1615" s="2" t="n"/>
      <c r="B1615" s="2" t="n"/>
      <c r="C1615" s="2" t="n"/>
      <c r="D1615" s="2" t="n"/>
      <c r="E1615" s="143" t="n"/>
      <c r="K1615" s="144" t="n"/>
      <c r="L1615" s="143" t="n"/>
      <c r="P1615" s="19" t="n"/>
      <c r="Q1615" s="19" t="n"/>
      <c r="R1615" s="19" t="n"/>
      <c r="S1615" s="19" t="n"/>
      <c r="T1615" s="19" t="n"/>
      <c r="U1615" s="19" t="n"/>
      <c r="V1615" s="19" t="n"/>
      <c r="W1615" s="19" t="n"/>
      <c r="X1615" s="37" t="n"/>
      <c r="Y1615" s="143" t="n"/>
      <c r="BI1615" s="144" t="n"/>
      <c r="BJ1615" s="2" t="n"/>
      <c r="BK1615" s="2" t="n"/>
      <c r="BL1615" s="2" t="n"/>
      <c r="BM1615" s="2" t="n"/>
      <c r="BN1615" s="2" t="n"/>
      <c r="BO1615" s="2" t="n"/>
      <c r="BP1615" s="143" t="n"/>
      <c r="BV1615" s="144" t="n"/>
      <c r="DU1615" s="144" t="n"/>
      <c r="DV1615" s="2" t="n"/>
      <c r="DW1615" s="2" t="n"/>
      <c r="DX1615" s="2" t="n"/>
      <c r="DY1615" s="2" t="n"/>
      <c r="DZ1615" s="2" t="n"/>
      <c r="EA1615" s="2" t="n"/>
      <c r="EB1615" s="2" t="n"/>
      <c r="EC1615" s="2" t="n"/>
    </row>
    <row r="1616" ht="5.25" customHeight="1" s="118">
      <c r="A1616" s="2" t="n"/>
      <c r="B1616" s="2" t="n"/>
      <c r="C1616" s="2" t="n"/>
      <c r="D1616" s="2" t="n"/>
      <c r="E1616" s="143" t="n"/>
      <c r="K1616" s="144" t="n"/>
      <c r="L1616" s="146" t="n"/>
      <c r="M1616" s="147" t="n"/>
      <c r="N1616" s="147" t="n"/>
      <c r="O1616" s="147" t="n"/>
      <c r="P1616" s="20" t="n"/>
      <c r="Q1616" s="20" t="n"/>
      <c r="R1616" s="20" t="n"/>
      <c r="S1616" s="20" t="n"/>
      <c r="T1616" s="20" t="n"/>
      <c r="U1616" s="20" t="n"/>
      <c r="V1616" s="20" t="n"/>
      <c r="W1616" s="20" t="n"/>
      <c r="X1616" s="39" t="n"/>
      <c r="Y1616" s="146" t="n"/>
      <c r="Z1616" s="147" t="n"/>
      <c r="AA1616" s="147" t="n"/>
      <c r="AB1616" s="147" t="n"/>
      <c r="AC1616" s="147" t="n"/>
      <c r="AD1616" s="147" t="n"/>
      <c r="AE1616" s="147" t="n"/>
      <c r="AF1616" s="147" t="n"/>
      <c r="AG1616" s="147" t="n"/>
      <c r="AH1616" s="147" t="n"/>
      <c r="AI1616" s="147" t="n"/>
      <c r="AJ1616" s="147" t="n"/>
      <c r="AK1616" s="147" t="n"/>
      <c r="AL1616" s="147" t="n"/>
      <c r="AM1616" s="147" t="n"/>
      <c r="AN1616" s="147" t="n"/>
      <c r="AO1616" s="147" t="n"/>
      <c r="AP1616" s="147" t="n"/>
      <c r="AQ1616" s="147" t="n"/>
      <c r="AR1616" s="147" t="n"/>
      <c r="AS1616" s="147" t="n"/>
      <c r="AT1616" s="147" t="n"/>
      <c r="AU1616" s="147" t="n"/>
      <c r="AV1616" s="147" t="n"/>
      <c r="AW1616" s="147" t="n"/>
      <c r="AX1616" s="147" t="n"/>
      <c r="AY1616" s="147" t="n"/>
      <c r="AZ1616" s="147" t="n"/>
      <c r="BA1616" s="147" t="n"/>
      <c r="BB1616" s="147" t="n"/>
      <c r="BC1616" s="147" t="n"/>
      <c r="BD1616" s="147" t="n"/>
      <c r="BE1616" s="147" t="n"/>
      <c r="BF1616" s="147" t="n"/>
      <c r="BG1616" s="147" t="n"/>
      <c r="BH1616" s="147" t="n"/>
      <c r="BI1616" s="148" t="n"/>
      <c r="BJ1616" s="2" t="n"/>
      <c r="BK1616" s="2" t="n"/>
      <c r="BL1616" s="2" t="n"/>
      <c r="BM1616" s="2" t="n"/>
      <c r="BN1616" s="2" t="n"/>
      <c r="BO1616" s="2" t="n"/>
      <c r="BP1616" s="143" t="n"/>
      <c r="BV1616" s="144" t="n"/>
      <c r="DU1616" s="144" t="n"/>
      <c r="DV1616" s="2" t="n"/>
      <c r="DW1616" s="2" t="n"/>
      <c r="DX1616" s="2" t="n"/>
      <c r="DY1616" s="2" t="n"/>
      <c r="DZ1616" s="2" t="n"/>
      <c r="EA1616" s="2" t="n"/>
      <c r="EB1616" s="2" t="n"/>
      <c r="EC1616" s="2" t="n"/>
    </row>
    <row r="1617" ht="6.75" customHeight="1" s="118">
      <c r="A1617" s="2" t="n"/>
      <c r="B1617" s="2" t="n"/>
      <c r="C1617" s="2" t="n"/>
      <c r="D1617" s="2" t="n"/>
      <c r="E1617" s="143" t="n"/>
      <c r="K1617" s="144" t="n"/>
      <c r="L1617" s="54" t="inlineStr">
        <is>
          <t>平成</t>
        </is>
      </c>
      <c r="M1617" s="140" t="n"/>
      <c r="N1617" s="140" t="n"/>
      <c r="O1617" s="140" t="n"/>
      <c r="P1617" s="18" t="n"/>
      <c r="Q1617" s="18" t="n"/>
      <c r="R1617" s="18" t="n"/>
      <c r="S1617" s="18" t="n"/>
      <c r="T1617" s="18" t="n"/>
      <c r="U1617" s="18" t="n"/>
      <c r="V1617" s="18" t="n"/>
      <c r="W1617" s="18" t="n"/>
      <c r="X1617" s="35" t="n"/>
      <c r="Y1617" s="171">
        <f>計算!$AG$20</f>
        <v/>
      </c>
      <c r="BI1617" s="144" t="n"/>
      <c r="BJ1617" s="2" t="n"/>
      <c r="BK1617" s="2" t="n"/>
      <c r="BL1617" s="2" t="n"/>
      <c r="BM1617" s="2" t="n"/>
      <c r="BN1617" s="2" t="n"/>
      <c r="BO1617" s="2" t="n"/>
      <c r="BP1617" s="143" t="n"/>
      <c r="BV1617" s="144" t="n"/>
      <c r="DU1617" s="144" t="n"/>
      <c r="DV1617" s="2" t="n"/>
      <c r="DW1617" s="2" t="n"/>
      <c r="DX1617" s="2" t="n"/>
      <c r="DY1617" s="2" t="n"/>
      <c r="DZ1617" s="2" t="n"/>
      <c r="EA1617" s="2" t="n"/>
      <c r="EB1617" s="2" t="n"/>
      <c r="EC1617" s="2" t="n"/>
    </row>
    <row r="1618" ht="6.75" customHeight="1" s="118">
      <c r="A1618" s="2" t="n"/>
      <c r="B1618" s="2" t="n"/>
      <c r="C1618" s="2" t="n"/>
      <c r="D1618" s="2" t="n"/>
      <c r="E1618" s="143" t="n"/>
      <c r="K1618" s="144" t="n"/>
      <c r="L1618" s="143" t="n"/>
      <c r="P1618" s="19" t="n"/>
      <c r="Q1618" s="19" t="n"/>
      <c r="R1618" s="19" t="n"/>
      <c r="S1618" s="19" t="n"/>
      <c r="T1618" s="19" t="n"/>
      <c r="U1618" s="19" t="n"/>
      <c r="V1618" s="19" t="n"/>
      <c r="W1618" s="19" t="n"/>
      <c r="X1618" s="37" t="n"/>
      <c r="Y1618" s="143" t="n"/>
      <c r="BI1618" s="144" t="n"/>
      <c r="BJ1618" s="2" t="n"/>
      <c r="BK1618" s="2" t="n"/>
      <c r="BL1618" s="2" t="n"/>
      <c r="BM1618" s="2" t="n"/>
      <c r="BN1618" s="2" t="n"/>
      <c r="BO1618" s="2" t="n"/>
      <c r="BP1618" s="143" t="n"/>
      <c r="BV1618" s="144" t="n"/>
      <c r="DU1618" s="144" t="n"/>
      <c r="DV1618" s="2" t="n"/>
      <c r="DW1618" s="2" t="n"/>
      <c r="DX1618" s="2" t="n"/>
      <c r="DY1618" s="2" t="n"/>
      <c r="DZ1618" s="2" t="n"/>
      <c r="EA1618" s="2" t="n"/>
      <c r="EB1618" s="2" t="n"/>
      <c r="EC1618" s="2" t="n"/>
    </row>
    <row r="1619" ht="6.75" customHeight="1" s="118">
      <c r="A1619" s="2" t="n"/>
      <c r="B1619" s="2" t="n"/>
      <c r="C1619" s="2" t="n"/>
      <c r="D1619" s="2" t="n"/>
      <c r="E1619" s="143" t="n"/>
      <c r="K1619" s="144" t="n"/>
      <c r="L1619" s="143" t="n"/>
      <c r="P1619" s="179">
        <f>計算!$AE$20</f>
        <v/>
      </c>
      <c r="S1619" s="52" t="inlineStr">
        <is>
          <t>年</t>
        </is>
      </c>
      <c r="U1619" s="179">
        <f>計算!$AF$20</f>
        <v/>
      </c>
      <c r="W1619" s="53" t="inlineStr">
        <is>
          <t>月</t>
        </is>
      </c>
      <c r="X1619" s="144" t="n"/>
      <c r="Y1619" s="143" t="n"/>
      <c r="BI1619" s="144" t="n"/>
      <c r="BJ1619" s="2" t="n"/>
      <c r="BK1619" s="2" t="n"/>
      <c r="BL1619" s="2" t="n"/>
      <c r="BM1619" s="2" t="n"/>
      <c r="BN1619" s="2" t="n"/>
      <c r="BO1619" s="2" t="n"/>
      <c r="BP1619" s="143" t="n"/>
      <c r="BV1619" s="144" t="n"/>
      <c r="DU1619" s="144" t="n"/>
      <c r="DV1619" s="2" t="n"/>
      <c r="DW1619" s="2" t="n"/>
      <c r="DX1619" s="2" t="n"/>
      <c r="DY1619" s="2" t="n"/>
      <c r="DZ1619" s="2" t="n"/>
      <c r="EA1619" s="2" t="n"/>
      <c r="EB1619" s="2" t="n"/>
      <c r="EC1619" s="2" t="n"/>
    </row>
    <row r="1620" ht="6.75" customHeight="1" s="118">
      <c r="A1620" s="2" t="n"/>
      <c r="B1620" s="2" t="n"/>
      <c r="C1620" s="2" t="n"/>
      <c r="D1620" s="2" t="n"/>
      <c r="E1620" s="143" t="n"/>
      <c r="K1620" s="144" t="n"/>
      <c r="L1620" s="49" t="inlineStr">
        <is>
          <t>令和</t>
        </is>
      </c>
      <c r="X1620" s="144" t="n"/>
      <c r="Y1620" s="143" t="n"/>
      <c r="BI1620" s="144" t="n"/>
      <c r="BJ1620" s="2" t="n"/>
      <c r="BK1620" s="2" t="n"/>
      <c r="BL1620" s="2" t="n"/>
      <c r="BM1620" s="2" t="n"/>
      <c r="BN1620" s="2" t="n"/>
      <c r="BO1620" s="2" t="n"/>
      <c r="BP1620" s="143" t="n"/>
      <c r="BV1620" s="144" t="n"/>
      <c r="DU1620" s="144" t="n"/>
      <c r="DV1620" s="2" t="n"/>
      <c r="DW1620" s="2" t="n"/>
      <c r="DX1620" s="2" t="n"/>
      <c r="DY1620" s="2" t="n"/>
      <c r="DZ1620" s="2" t="n"/>
      <c r="EA1620" s="2" t="n"/>
      <c r="EB1620" s="2" t="n"/>
      <c r="EC1620" s="2" t="n"/>
    </row>
    <row r="1621" ht="6.75" customHeight="1" s="118">
      <c r="A1621" s="2" t="n"/>
      <c r="B1621" s="2" t="n"/>
      <c r="C1621" s="2" t="n"/>
      <c r="D1621" s="2" t="n"/>
      <c r="E1621" s="143" t="n"/>
      <c r="K1621" s="144" t="n"/>
      <c r="L1621" s="143" t="n"/>
      <c r="P1621" s="19" t="n"/>
      <c r="Q1621" s="19" t="n"/>
      <c r="R1621" s="19" t="n"/>
      <c r="S1621" s="19" t="n"/>
      <c r="T1621" s="19" t="n"/>
      <c r="U1621" s="19" t="n"/>
      <c r="V1621" s="19" t="n"/>
      <c r="W1621" s="19" t="n"/>
      <c r="X1621" s="37" t="n"/>
      <c r="Y1621" s="143" t="n"/>
      <c r="BI1621" s="144" t="n"/>
      <c r="BJ1621" s="2" t="n"/>
      <c r="BK1621" s="2" t="n"/>
      <c r="BL1621" s="2" t="n"/>
      <c r="BM1621" s="2" t="n"/>
      <c r="BN1621" s="2" t="n"/>
      <c r="BO1621" s="2" t="n"/>
      <c r="BP1621" s="143" t="n"/>
      <c r="BU1621" s="43" t="n"/>
      <c r="BV1621" s="44" t="n"/>
      <c r="DU1621" s="144" t="n"/>
      <c r="DV1621" s="2" t="n"/>
      <c r="DW1621" s="2" t="n"/>
      <c r="DX1621" s="2" t="n"/>
      <c r="DY1621" s="2" t="n"/>
      <c r="DZ1621" s="2" t="n"/>
      <c r="EA1621" s="2" t="n"/>
      <c r="EB1621" s="2" t="n"/>
      <c r="EC1621" s="2" t="n"/>
    </row>
    <row r="1622" ht="4.5" customHeight="1" s="118">
      <c r="A1622" s="2" t="n"/>
      <c r="B1622" s="2" t="n"/>
      <c r="C1622" s="2" t="n"/>
      <c r="D1622" s="2" t="n"/>
      <c r="E1622" s="143" t="n"/>
      <c r="K1622" s="144" t="n"/>
      <c r="L1622" s="146" t="n"/>
      <c r="M1622" s="147" t="n"/>
      <c r="N1622" s="147" t="n"/>
      <c r="O1622" s="147" t="n"/>
      <c r="P1622" s="20" t="n"/>
      <c r="Q1622" s="20" t="n"/>
      <c r="R1622" s="20" t="n"/>
      <c r="S1622" s="20" t="n"/>
      <c r="T1622" s="20" t="n"/>
      <c r="U1622" s="20" t="n"/>
      <c r="V1622" s="20" t="n"/>
      <c r="W1622" s="20" t="n"/>
      <c r="X1622" s="39" t="n"/>
      <c r="Y1622" s="146" t="n"/>
      <c r="Z1622" s="147" t="n"/>
      <c r="AA1622" s="147" t="n"/>
      <c r="AB1622" s="147" t="n"/>
      <c r="AC1622" s="147" t="n"/>
      <c r="AD1622" s="147" t="n"/>
      <c r="AE1622" s="147" t="n"/>
      <c r="AF1622" s="147" t="n"/>
      <c r="AG1622" s="147" t="n"/>
      <c r="AH1622" s="147" t="n"/>
      <c r="AI1622" s="147" t="n"/>
      <c r="AJ1622" s="147" t="n"/>
      <c r="AK1622" s="147" t="n"/>
      <c r="AL1622" s="147" t="n"/>
      <c r="AM1622" s="147" t="n"/>
      <c r="AN1622" s="147" t="n"/>
      <c r="AO1622" s="147" t="n"/>
      <c r="AP1622" s="147" t="n"/>
      <c r="AQ1622" s="147" t="n"/>
      <c r="AR1622" s="147" t="n"/>
      <c r="AS1622" s="147" t="n"/>
      <c r="AT1622" s="147" t="n"/>
      <c r="AU1622" s="147" t="n"/>
      <c r="AV1622" s="147" t="n"/>
      <c r="AW1622" s="147" t="n"/>
      <c r="AX1622" s="147" t="n"/>
      <c r="AY1622" s="147" t="n"/>
      <c r="AZ1622" s="147" t="n"/>
      <c r="BA1622" s="147" t="n"/>
      <c r="BB1622" s="147" t="n"/>
      <c r="BC1622" s="147" t="n"/>
      <c r="BD1622" s="147" t="n"/>
      <c r="BE1622" s="147" t="n"/>
      <c r="BF1622" s="147" t="n"/>
      <c r="BG1622" s="147" t="n"/>
      <c r="BH1622" s="147" t="n"/>
      <c r="BI1622" s="148" t="n"/>
      <c r="BJ1622" s="2" t="n"/>
      <c r="BK1622" s="2" t="n"/>
      <c r="BL1622" s="2" t="n"/>
      <c r="BM1622" s="2" t="n"/>
      <c r="BN1622" s="2" t="n"/>
      <c r="BO1622" s="2" t="n"/>
      <c r="BP1622" s="146" t="n"/>
      <c r="BQ1622" s="147" t="n"/>
      <c r="BR1622" s="147" t="n"/>
      <c r="BS1622" s="147" t="n"/>
      <c r="BT1622" s="147" t="n"/>
      <c r="BU1622" s="42" t="n"/>
      <c r="BV1622" s="45" t="n"/>
      <c r="BW1622" s="147" t="n"/>
      <c r="BX1622" s="147" t="n"/>
      <c r="BY1622" s="147" t="n"/>
      <c r="BZ1622" s="147" t="n"/>
      <c r="CA1622" s="147" t="n"/>
      <c r="CB1622" s="147" t="n"/>
      <c r="CC1622" s="147" t="n"/>
      <c r="CD1622" s="147" t="n"/>
      <c r="CE1622" s="147" t="n"/>
      <c r="CF1622" s="147" t="n"/>
      <c r="CG1622" s="147" t="n"/>
      <c r="CH1622" s="147" t="n"/>
      <c r="CI1622" s="147" t="n"/>
      <c r="CJ1622" s="147" t="n"/>
      <c r="CK1622" s="147" t="n"/>
      <c r="CL1622" s="147" t="n"/>
      <c r="CM1622" s="147" t="n"/>
      <c r="CN1622" s="147" t="n"/>
      <c r="CO1622" s="147" t="n"/>
      <c r="CP1622" s="147" t="n"/>
      <c r="CQ1622" s="147" t="n"/>
      <c r="CR1622" s="147" t="n"/>
      <c r="CS1622" s="147" t="n"/>
      <c r="CT1622" s="147" t="n"/>
      <c r="CU1622" s="147" t="n"/>
      <c r="CV1622" s="147" t="n"/>
      <c r="CW1622" s="147" t="n"/>
      <c r="CX1622" s="147" t="n"/>
      <c r="CY1622" s="147" t="n"/>
      <c r="CZ1622" s="147" t="n"/>
      <c r="DA1622" s="147" t="n"/>
      <c r="DB1622" s="147" t="n"/>
      <c r="DC1622" s="147" t="n"/>
      <c r="DD1622" s="147" t="n"/>
      <c r="DE1622" s="147" t="n"/>
      <c r="DF1622" s="147" t="n"/>
      <c r="DG1622" s="147" t="n"/>
      <c r="DH1622" s="147" t="n"/>
      <c r="DI1622" s="147" t="n"/>
      <c r="DJ1622" s="147" t="n"/>
      <c r="DK1622" s="147" t="n"/>
      <c r="DL1622" s="147" t="n"/>
      <c r="DM1622" s="147" t="n"/>
      <c r="DN1622" s="147" t="n"/>
      <c r="DO1622" s="147" t="n"/>
      <c r="DP1622" s="147" t="n"/>
      <c r="DQ1622" s="147" t="n"/>
      <c r="DR1622" s="147" t="n"/>
      <c r="DS1622" s="147" t="n"/>
      <c r="DT1622" s="147" t="n"/>
      <c r="DU1622" s="148" t="n"/>
      <c r="DV1622" s="2" t="n"/>
      <c r="DW1622" s="2" t="n"/>
      <c r="DX1622" s="2" t="n"/>
      <c r="DY1622" s="2" t="n"/>
      <c r="DZ1622" s="2" t="n"/>
      <c r="EA1622" s="2" t="n"/>
      <c r="EB1622" s="2" t="n"/>
      <c r="EC1622" s="2" t="n"/>
    </row>
    <row r="1623" ht="6.75" customHeight="1" s="118">
      <c r="A1623" s="2" t="n"/>
      <c r="B1623" s="2" t="n"/>
      <c r="C1623" s="2" t="n"/>
      <c r="D1623" s="2" t="n"/>
      <c r="E1623" s="143" t="n"/>
      <c r="K1623" s="144" t="n"/>
      <c r="L1623" s="54" t="inlineStr">
        <is>
          <t>平成</t>
        </is>
      </c>
      <c r="M1623" s="140" t="n"/>
      <c r="N1623" s="140" t="n"/>
      <c r="O1623" s="140" t="n"/>
      <c r="P1623" s="18" t="n"/>
      <c r="Q1623" s="18" t="n"/>
      <c r="R1623" s="18" t="n"/>
      <c r="S1623" s="18" t="n"/>
      <c r="T1623" s="18" t="n"/>
      <c r="U1623" s="18" t="n"/>
      <c r="V1623" s="18" t="n"/>
      <c r="W1623" s="18" t="n"/>
      <c r="X1623" s="35" t="n"/>
      <c r="Y1623" s="7" t="n"/>
      <c r="Z1623" s="2" t="n"/>
      <c r="AA1623" s="2" t="n"/>
      <c r="AB1623" s="2" t="n"/>
      <c r="AC1623" s="2" t="n"/>
      <c r="AD1623" s="2" t="n"/>
      <c r="AE1623" s="2" t="n"/>
      <c r="AF1623" s="2" t="n"/>
      <c r="AG1623" s="2" t="n"/>
      <c r="AH1623" s="2" t="n"/>
      <c r="AI1623" s="2" t="n"/>
      <c r="AJ1623" s="2" t="n"/>
      <c r="AK1623" s="2" t="n"/>
      <c r="AL1623" s="2" t="n"/>
      <c r="AM1623" s="2" t="n"/>
      <c r="AN1623" s="2" t="n"/>
      <c r="AO1623" s="2" t="n"/>
      <c r="AP1623" s="2" t="n"/>
      <c r="AQ1623" s="2" t="n"/>
      <c r="AR1623" s="2" t="n"/>
      <c r="AS1623" s="2" t="n"/>
      <c r="AT1623" s="2" t="n"/>
      <c r="AU1623" s="2" t="n"/>
      <c r="AV1623" s="2" t="n"/>
      <c r="AW1623" s="2" t="n"/>
      <c r="AX1623" s="2" t="n"/>
      <c r="AY1623" s="2" t="n"/>
      <c r="AZ1623" s="2" t="n"/>
      <c r="BA1623" s="2" t="n"/>
      <c r="BB1623" s="2" t="n"/>
      <c r="BC1623" s="2" t="n"/>
      <c r="BD1623" s="2" t="n"/>
      <c r="BE1623" s="2" t="n"/>
      <c r="BF1623" s="2" t="n"/>
      <c r="BG1623" s="2" t="n"/>
      <c r="BH1623" s="2" t="n"/>
      <c r="BI1623" s="6" t="n"/>
      <c r="BJ1623" s="2" t="n"/>
      <c r="BK1623" s="2" t="n"/>
      <c r="BL1623" s="2" t="n"/>
      <c r="BM1623" s="2" t="n"/>
      <c r="BN1623" s="2" t="n"/>
      <c r="BO1623" s="2" t="n"/>
      <c r="BP1623" s="139" t="inlineStr">
        <is>
          <t>備　考</t>
        </is>
      </c>
      <c r="BQ1623" s="140" t="n"/>
      <c r="BR1623" s="140" t="n"/>
      <c r="BS1623" s="140" t="n"/>
      <c r="BT1623" s="140" t="n"/>
      <c r="BU1623" s="140" t="n"/>
      <c r="BV1623" s="141" t="n"/>
      <c r="BW1623" s="176">
        <f>計算!$AA$20</f>
        <v/>
      </c>
      <c r="BX1623" s="140" t="n"/>
      <c r="BY1623" s="140" t="n"/>
      <c r="BZ1623" s="140" t="n"/>
      <c r="CA1623" s="140" t="n"/>
      <c r="CB1623" s="140" t="n"/>
      <c r="CC1623" s="140" t="n"/>
      <c r="CD1623" s="140" t="n"/>
      <c r="CE1623" s="140" t="n"/>
      <c r="CF1623" s="140" t="n"/>
      <c r="CG1623" s="140" t="n"/>
      <c r="CH1623" s="140" t="n"/>
      <c r="CI1623" s="140" t="n"/>
      <c r="CJ1623" s="140" t="n"/>
      <c r="CK1623" s="140" t="n"/>
      <c r="CL1623" s="140" t="n"/>
      <c r="CM1623" s="140" t="n"/>
      <c r="CN1623" s="140" t="n"/>
      <c r="CO1623" s="140" t="n"/>
      <c r="CP1623" s="140" t="n"/>
      <c r="CQ1623" s="140" t="n"/>
      <c r="CR1623" s="140" t="n"/>
      <c r="CS1623" s="140" t="n"/>
      <c r="CT1623" s="140" t="n"/>
      <c r="CU1623" s="140" t="n"/>
      <c r="CV1623" s="140" t="n"/>
      <c r="CW1623" s="140" t="n"/>
      <c r="CX1623" s="140" t="n"/>
      <c r="CY1623" s="140" t="n"/>
      <c r="CZ1623" s="140" t="n"/>
      <c r="DA1623" s="140" t="n"/>
      <c r="DB1623" s="140" t="n"/>
      <c r="DC1623" s="140" t="n"/>
      <c r="DD1623" s="140" t="n"/>
      <c r="DE1623" s="140" t="n"/>
      <c r="DF1623" s="140" t="n"/>
      <c r="DG1623" s="140" t="n"/>
      <c r="DH1623" s="140" t="n"/>
      <c r="DI1623" s="140" t="n"/>
      <c r="DJ1623" s="140" t="n"/>
      <c r="DK1623" s="140" t="n"/>
      <c r="DL1623" s="140" t="n"/>
      <c r="DM1623" s="140" t="n"/>
      <c r="DN1623" s="140" t="n"/>
      <c r="DO1623" s="140" t="n"/>
      <c r="DP1623" s="140" t="n"/>
      <c r="DQ1623" s="140" t="n"/>
      <c r="DR1623" s="140" t="n"/>
      <c r="DS1623" s="140" t="n"/>
      <c r="DT1623" s="140" t="n"/>
      <c r="DU1623" s="141" t="n"/>
      <c r="DV1623" s="2" t="n"/>
      <c r="DW1623" s="2" t="n"/>
      <c r="DX1623" s="2" t="n"/>
      <c r="DY1623" s="2" t="n"/>
      <c r="DZ1623" s="2" t="n"/>
      <c r="EA1623" s="2" t="n"/>
      <c r="EB1623" s="2" t="n"/>
      <c r="EC1623" s="2" t="n"/>
    </row>
    <row r="1624" ht="6.75" customHeight="1" s="118">
      <c r="A1624" s="2" t="n"/>
      <c r="B1624" s="2" t="n"/>
      <c r="C1624" s="2" t="n"/>
      <c r="D1624" s="2" t="n"/>
      <c r="E1624" s="143" t="n"/>
      <c r="K1624" s="144" t="n"/>
      <c r="L1624" s="143" t="n"/>
      <c r="P1624" s="19" t="n"/>
      <c r="Q1624" s="19" t="n"/>
      <c r="R1624" s="19" t="n"/>
      <c r="S1624" s="19" t="n"/>
      <c r="T1624" s="19" t="n"/>
      <c r="U1624" s="19" t="n"/>
      <c r="V1624" s="19" t="n"/>
      <c r="W1624" s="19" t="n"/>
      <c r="X1624" s="37" t="n"/>
      <c r="Y1624" s="7" t="n"/>
      <c r="Z1624" s="2" t="n"/>
      <c r="AA1624" s="2" t="n"/>
      <c r="AB1624" s="2" t="n"/>
      <c r="AC1624" s="2" t="n"/>
      <c r="AD1624" s="2" t="n"/>
      <c r="AE1624" s="2" t="n"/>
      <c r="AF1624" s="2" t="n"/>
      <c r="AG1624" s="2" t="n"/>
      <c r="AH1624" s="2" t="n"/>
      <c r="AI1624" s="2" t="n"/>
      <c r="AJ1624" s="2" t="n"/>
      <c r="AK1624" s="2" t="n"/>
      <c r="AL1624" s="2" t="n"/>
      <c r="AM1624" s="2" t="n"/>
      <c r="AN1624" s="2" t="n"/>
      <c r="AO1624" s="2" t="n"/>
      <c r="AP1624" s="2" t="n"/>
      <c r="AQ1624" s="2" t="n"/>
      <c r="AR1624" s="2" t="n"/>
      <c r="AS1624" s="2" t="n"/>
      <c r="AT1624" s="2" t="n"/>
      <c r="AU1624" s="2" t="n"/>
      <c r="AV1624" s="2" t="n"/>
      <c r="AW1624" s="2" t="n"/>
      <c r="AX1624" s="2" t="n"/>
      <c r="AY1624" s="2" t="n"/>
      <c r="AZ1624" s="2" t="n"/>
      <c r="BA1624" s="2" t="n"/>
      <c r="BB1624" s="2" t="n"/>
      <c r="BC1624" s="2" t="n"/>
      <c r="BD1624" s="2" t="n"/>
      <c r="BE1624" s="2" t="n"/>
      <c r="BF1624" s="2" t="n"/>
      <c r="BG1624" s="2" t="n"/>
      <c r="BH1624" s="2" t="n"/>
      <c r="BI1624" s="8" t="n"/>
      <c r="BJ1624" s="2" t="n"/>
      <c r="BK1624" s="2" t="n"/>
      <c r="BL1624" s="2" t="n"/>
      <c r="BM1624" s="2" t="n"/>
      <c r="BN1624" s="2" t="n"/>
      <c r="BO1624" s="2" t="n"/>
      <c r="BP1624" s="143" t="n"/>
      <c r="BV1624" s="144" t="n"/>
      <c r="DU1624" s="144" t="n"/>
      <c r="DV1624" s="2" t="n"/>
      <c r="DW1624" s="2" t="n"/>
      <c r="DX1624" s="2" t="n"/>
      <c r="DY1624" s="2" t="n"/>
      <c r="DZ1624" s="2" t="n"/>
      <c r="EA1624" s="2" t="n"/>
      <c r="EB1624" s="2" t="n"/>
      <c r="EC1624" s="2" t="n"/>
    </row>
    <row r="1625" ht="6.75" customHeight="1" s="118">
      <c r="A1625" s="2" t="n"/>
      <c r="B1625" s="2" t="n"/>
      <c r="C1625" s="2" t="n"/>
      <c r="D1625" s="2" t="n"/>
      <c r="E1625" s="143" t="n"/>
      <c r="K1625" s="144" t="n"/>
      <c r="L1625" s="143" t="n"/>
      <c r="P1625" s="19" t="n"/>
      <c r="Q1625" s="19" t="n"/>
      <c r="R1625" s="19" t="n"/>
      <c r="S1625" s="52" t="inlineStr">
        <is>
          <t>年</t>
        </is>
      </c>
      <c r="U1625" s="11" t="n"/>
      <c r="V1625" s="11" t="n"/>
      <c r="W1625" s="53" t="inlineStr">
        <is>
          <t>月</t>
        </is>
      </c>
      <c r="X1625" s="144" t="n"/>
      <c r="Y1625" s="7" t="n"/>
      <c r="Z1625" s="2" t="n"/>
      <c r="AA1625" s="2" t="n"/>
      <c r="AB1625" s="2" t="n"/>
      <c r="AC1625" s="2" t="n"/>
      <c r="AD1625" s="2" t="n"/>
      <c r="AE1625" s="2" t="n"/>
      <c r="AF1625" s="2" t="n"/>
      <c r="AG1625" s="2" t="n"/>
      <c r="AH1625" s="2" t="n"/>
      <c r="AI1625" s="2" t="n"/>
      <c r="AJ1625" s="2" t="n"/>
      <c r="AK1625" s="2" t="n"/>
      <c r="AL1625" s="2" t="n"/>
      <c r="AM1625" s="2" t="n"/>
      <c r="AN1625" s="2" t="n"/>
      <c r="AO1625" s="2" t="n"/>
      <c r="AP1625" s="2" t="n"/>
      <c r="AQ1625" s="2" t="n"/>
      <c r="AR1625" s="2" t="n"/>
      <c r="AS1625" s="2" t="n"/>
      <c r="AT1625" s="2" t="n"/>
      <c r="AU1625" s="2" t="n"/>
      <c r="AV1625" s="2" t="n"/>
      <c r="AW1625" s="2" t="n"/>
      <c r="AX1625" s="2" t="n"/>
      <c r="AY1625" s="2" t="n"/>
      <c r="AZ1625" s="2" t="n"/>
      <c r="BA1625" s="2" t="n"/>
      <c r="BB1625" s="2" t="n"/>
      <c r="BC1625" s="2" t="n"/>
      <c r="BD1625" s="2" t="n"/>
      <c r="BE1625" s="2" t="n"/>
      <c r="BF1625" s="2" t="n"/>
      <c r="BG1625" s="2" t="n"/>
      <c r="BH1625" s="2" t="n"/>
      <c r="BI1625" s="8" t="n"/>
      <c r="BJ1625" s="2" t="n"/>
      <c r="BK1625" s="2" t="n"/>
      <c r="BL1625" s="2" t="n"/>
      <c r="BM1625" s="2" t="n"/>
      <c r="BN1625" s="2" t="n"/>
      <c r="BO1625" s="2" t="n"/>
      <c r="BP1625" s="143" t="n"/>
      <c r="BV1625" s="144" t="n"/>
      <c r="DU1625" s="144" t="n"/>
      <c r="DV1625" s="2" t="n"/>
      <c r="DW1625" s="2" t="n"/>
      <c r="DX1625" s="2" t="n"/>
      <c r="DY1625" s="2" t="n"/>
      <c r="DZ1625" s="2" t="n"/>
      <c r="EA1625" s="2" t="n"/>
      <c r="EB1625" s="2" t="n"/>
      <c r="EC1625" s="2" t="n"/>
    </row>
    <row r="1626" ht="6.75" customHeight="1" s="118">
      <c r="A1626" s="2" t="n"/>
      <c r="B1626" s="2" t="n"/>
      <c r="C1626" s="2" t="n"/>
      <c r="D1626" s="2" t="n"/>
      <c r="E1626" s="143" t="n"/>
      <c r="K1626" s="144" t="n"/>
      <c r="L1626" s="49" t="inlineStr">
        <is>
          <t>令和</t>
        </is>
      </c>
      <c r="P1626" s="19" t="n"/>
      <c r="Q1626" s="19" t="n"/>
      <c r="R1626" s="19" t="n"/>
      <c r="U1626" s="11" t="n"/>
      <c r="V1626" s="11" t="n"/>
      <c r="X1626" s="144" t="n"/>
      <c r="Y1626" s="7" t="n"/>
      <c r="Z1626" s="2" t="n"/>
      <c r="AA1626" s="2" t="n"/>
      <c r="AB1626" s="2" t="n"/>
      <c r="AC1626" s="2" t="n"/>
      <c r="AD1626" s="2" t="n"/>
      <c r="AE1626" s="2" t="n"/>
      <c r="AF1626" s="2" t="n"/>
      <c r="AG1626" s="2" t="n"/>
      <c r="AH1626" s="2" t="n"/>
      <c r="AI1626" s="2" t="n"/>
      <c r="AJ1626" s="2" t="n"/>
      <c r="AK1626" s="2" t="n"/>
      <c r="AL1626" s="2" t="n"/>
      <c r="AM1626" s="2" t="n"/>
      <c r="AN1626" s="2" t="n"/>
      <c r="AO1626" s="2" t="n"/>
      <c r="AP1626" s="2" t="n"/>
      <c r="AQ1626" s="2" t="n"/>
      <c r="AR1626" s="2" t="n"/>
      <c r="AS1626" s="2" t="n"/>
      <c r="AT1626" s="2" t="n"/>
      <c r="AU1626" s="2" t="n"/>
      <c r="AV1626" s="2" t="n"/>
      <c r="AW1626" s="2" t="n"/>
      <c r="AX1626" s="2" t="n"/>
      <c r="AY1626" s="2" t="n"/>
      <c r="AZ1626" s="2" t="n"/>
      <c r="BA1626" s="2" t="n"/>
      <c r="BB1626" s="2" t="n"/>
      <c r="BC1626" s="2" t="n"/>
      <c r="BD1626" s="2" t="n"/>
      <c r="BE1626" s="2" t="n"/>
      <c r="BF1626" s="2" t="n"/>
      <c r="BG1626" s="2" t="n"/>
      <c r="BH1626" s="2" t="n"/>
      <c r="BI1626" s="8" t="n"/>
      <c r="BJ1626" s="2" t="n"/>
      <c r="BK1626" s="2" t="n"/>
      <c r="BL1626" s="2" t="n"/>
      <c r="BM1626" s="2" t="n"/>
      <c r="BN1626" s="2" t="n"/>
      <c r="BO1626" s="2" t="n"/>
      <c r="BP1626" s="143" t="n"/>
      <c r="BV1626" s="144" t="n"/>
      <c r="DU1626" s="144" t="n"/>
      <c r="DV1626" s="2" t="n"/>
      <c r="DW1626" s="2" t="n"/>
      <c r="DX1626" s="2" t="n"/>
      <c r="DY1626" s="2" t="n"/>
      <c r="DZ1626" s="2" t="n"/>
      <c r="EA1626" s="2" t="n"/>
      <c r="EB1626" s="2" t="n"/>
      <c r="EC1626" s="2" t="n"/>
    </row>
    <row r="1627" ht="6.75" customHeight="1" s="118">
      <c r="A1627" s="2" t="n"/>
      <c r="B1627" s="2" t="n"/>
      <c r="C1627" s="2" t="n"/>
      <c r="D1627" s="2" t="n"/>
      <c r="E1627" s="143" t="n"/>
      <c r="K1627" s="144" t="n"/>
      <c r="L1627" s="143" t="n"/>
      <c r="P1627" s="19" t="n"/>
      <c r="Q1627" s="19" t="n"/>
      <c r="R1627" s="19" t="n"/>
      <c r="S1627" s="19" t="n"/>
      <c r="T1627" s="19" t="n"/>
      <c r="U1627" s="19" t="n"/>
      <c r="V1627" s="19" t="n"/>
      <c r="W1627" s="19" t="n"/>
      <c r="X1627" s="37" t="n"/>
      <c r="Y1627" s="7" t="n"/>
      <c r="Z1627" s="2" t="n"/>
      <c r="AA1627" s="2" t="n"/>
      <c r="AB1627" s="2" t="n"/>
      <c r="AC1627" s="2" t="n"/>
      <c r="AD1627" s="2" t="n"/>
      <c r="AE1627" s="2" t="n"/>
      <c r="AF1627" s="2" t="n"/>
      <c r="AG1627" s="2" t="n"/>
      <c r="AH1627" s="2" t="n"/>
      <c r="AI1627" s="2" t="n"/>
      <c r="AJ1627" s="2" t="n"/>
      <c r="AK1627" s="2" t="n"/>
      <c r="AL1627" s="2" t="n"/>
      <c r="AM1627" s="2" t="n"/>
      <c r="AN1627" s="2" t="n"/>
      <c r="AO1627" s="2" t="n"/>
      <c r="AP1627" s="2" t="n"/>
      <c r="AQ1627" s="2" t="n"/>
      <c r="AR1627" s="2" t="n"/>
      <c r="AS1627" s="2" t="n"/>
      <c r="AT1627" s="2" t="n"/>
      <c r="AU1627" s="2" t="n"/>
      <c r="AV1627" s="2" t="n"/>
      <c r="AW1627" s="2" t="n"/>
      <c r="AX1627" s="2" t="n"/>
      <c r="AY1627" s="2" t="n"/>
      <c r="AZ1627" s="2" t="n"/>
      <c r="BA1627" s="2" t="n"/>
      <c r="BB1627" s="2" t="n"/>
      <c r="BC1627" s="2" t="n"/>
      <c r="BD1627" s="2" t="n"/>
      <c r="BE1627" s="2" t="n"/>
      <c r="BF1627" s="2" t="n"/>
      <c r="BG1627" s="2" t="n"/>
      <c r="BH1627" s="2" t="n"/>
      <c r="BI1627" s="8" t="n"/>
      <c r="BJ1627" s="2" t="n"/>
      <c r="BK1627" s="2" t="n"/>
      <c r="BL1627" s="2" t="n"/>
      <c r="BM1627" s="2" t="n"/>
      <c r="BN1627" s="2" t="n"/>
      <c r="BO1627" s="2" t="n"/>
      <c r="BP1627" s="143" t="n"/>
      <c r="BV1627" s="144" t="n"/>
      <c r="DU1627" s="144" t="n"/>
      <c r="DV1627" s="2" t="n"/>
      <c r="DW1627" s="2" t="n"/>
      <c r="DX1627" s="2" t="n"/>
      <c r="DY1627" s="2" t="n"/>
      <c r="DZ1627" s="2" t="n"/>
      <c r="EA1627" s="2" t="n"/>
      <c r="EB1627" s="2" t="n"/>
      <c r="EC1627" s="2" t="n"/>
    </row>
    <row r="1628" ht="3.75" customHeight="1" s="118">
      <c r="A1628" s="2" t="n"/>
      <c r="B1628" s="2" t="n"/>
      <c r="C1628" s="2" t="n"/>
      <c r="D1628" s="2" t="n"/>
      <c r="E1628" s="143" t="n"/>
      <c r="K1628" s="144" t="n"/>
      <c r="L1628" s="146" t="n"/>
      <c r="M1628" s="147" t="n"/>
      <c r="N1628" s="147" t="n"/>
      <c r="O1628" s="147" t="n"/>
      <c r="P1628" s="20" t="n"/>
      <c r="Q1628" s="20" t="n"/>
      <c r="R1628" s="20" t="n"/>
      <c r="S1628" s="20" t="n"/>
      <c r="T1628" s="20" t="n"/>
      <c r="U1628" s="20" t="n"/>
      <c r="V1628" s="20" t="n"/>
      <c r="W1628" s="20" t="n"/>
      <c r="X1628" s="39" t="n"/>
      <c r="Y1628" s="16" t="n"/>
      <c r="Z1628" s="14" t="n"/>
      <c r="AA1628" s="14" t="n"/>
      <c r="AB1628" s="14" t="n"/>
      <c r="AC1628" s="14" t="n"/>
      <c r="AD1628" s="14" t="n"/>
      <c r="AE1628" s="14" t="n"/>
      <c r="AF1628" s="14" t="n"/>
      <c r="AG1628" s="14" t="n"/>
      <c r="AH1628" s="14" t="n"/>
      <c r="AI1628" s="14" t="n"/>
      <c r="AJ1628" s="14" t="n"/>
      <c r="AK1628" s="14" t="n"/>
      <c r="AL1628" s="14" t="n"/>
      <c r="AM1628" s="14" t="n"/>
      <c r="AN1628" s="14" t="n"/>
      <c r="AO1628" s="14" t="n"/>
      <c r="AP1628" s="14" t="n"/>
      <c r="AQ1628" s="14" t="n"/>
      <c r="AR1628" s="14" t="n"/>
      <c r="AS1628" s="14" t="n"/>
      <c r="AT1628" s="14" t="n"/>
      <c r="AU1628" s="14" t="n"/>
      <c r="AV1628" s="14" t="n"/>
      <c r="AW1628" s="14" t="n"/>
      <c r="AX1628" s="14" t="n"/>
      <c r="AY1628" s="14" t="n"/>
      <c r="AZ1628" s="14" t="n"/>
      <c r="BA1628" s="14" t="n"/>
      <c r="BB1628" s="14" t="n"/>
      <c r="BC1628" s="14" t="n"/>
      <c r="BD1628" s="14" t="n"/>
      <c r="BE1628" s="14" t="n"/>
      <c r="BF1628" s="14" t="n"/>
      <c r="BG1628" s="14" t="n"/>
      <c r="BH1628" s="14" t="n"/>
      <c r="BI1628" s="15" t="n"/>
      <c r="BJ1628" s="2" t="n"/>
      <c r="BK1628" s="2" t="n"/>
      <c r="BL1628" s="2" t="n"/>
      <c r="BM1628" s="2" t="n"/>
      <c r="BN1628" s="2" t="n"/>
      <c r="BO1628" s="2" t="n"/>
      <c r="BP1628" s="143" t="n"/>
      <c r="BV1628" s="144" t="n"/>
      <c r="DU1628" s="144" t="n"/>
      <c r="DV1628" s="2" t="n"/>
      <c r="DW1628" s="2" t="n"/>
      <c r="DX1628" s="2" t="n"/>
      <c r="DY1628" s="2" t="n"/>
      <c r="DZ1628" s="2" t="n"/>
      <c r="EA1628" s="2" t="n"/>
      <c r="EB1628" s="2" t="n"/>
      <c r="EC1628" s="2" t="n"/>
    </row>
    <row r="1629" ht="6.75" customHeight="1" s="118">
      <c r="A1629" s="2" t="n"/>
      <c r="B1629" s="2" t="n"/>
      <c r="C1629" s="2" t="n"/>
      <c r="D1629" s="2" t="n"/>
      <c r="E1629" s="143" t="n"/>
      <c r="K1629" s="144" t="n"/>
      <c r="L1629" s="54" t="inlineStr">
        <is>
          <t>平成</t>
        </is>
      </c>
      <c r="M1629" s="140" t="n"/>
      <c r="N1629" s="140" t="n"/>
      <c r="O1629" s="140" t="n"/>
      <c r="P1629" s="18" t="n"/>
      <c r="Q1629" s="18" t="n"/>
      <c r="R1629" s="18" t="n"/>
      <c r="S1629" s="18" t="n"/>
      <c r="T1629" s="18" t="n"/>
      <c r="U1629" s="18" t="n"/>
      <c r="V1629" s="18" t="n"/>
      <c r="W1629" s="18" t="n"/>
      <c r="X1629" s="35" t="n"/>
      <c r="Y1629" s="7" t="n"/>
      <c r="Z1629" s="2" t="n"/>
      <c r="AA1629" s="2" t="n"/>
      <c r="AB1629" s="2" t="n"/>
      <c r="AC1629" s="2" t="n"/>
      <c r="AD1629" s="2" t="n"/>
      <c r="AE1629" s="2" t="n"/>
      <c r="AF1629" s="2" t="n"/>
      <c r="AG1629" s="2" t="n"/>
      <c r="AH1629" s="2" t="n"/>
      <c r="AI1629" s="2" t="n"/>
      <c r="AJ1629" s="2" t="n"/>
      <c r="AK1629" s="2" t="n"/>
      <c r="AL1629" s="2" t="n"/>
      <c r="AM1629" s="2" t="n"/>
      <c r="AN1629" s="2" t="n"/>
      <c r="AO1629" s="2" t="n"/>
      <c r="AP1629" s="2" t="n"/>
      <c r="AQ1629" s="2" t="n"/>
      <c r="AR1629" s="2" t="n"/>
      <c r="AS1629" s="2" t="n"/>
      <c r="AT1629" s="2" t="n"/>
      <c r="AU1629" s="2" t="n"/>
      <c r="AV1629" s="2" t="n"/>
      <c r="AW1629" s="2" t="n"/>
      <c r="AX1629" s="2" t="n"/>
      <c r="AY1629" s="2" t="n"/>
      <c r="AZ1629" s="2" t="n"/>
      <c r="BA1629" s="2" t="n"/>
      <c r="BB1629" s="2" t="n"/>
      <c r="BC1629" s="2" t="n"/>
      <c r="BD1629" s="2" t="n"/>
      <c r="BE1629" s="2" t="n"/>
      <c r="BF1629" s="2" t="n"/>
      <c r="BG1629" s="2" t="n"/>
      <c r="BH1629" s="2" t="n"/>
      <c r="BI1629" s="6" t="n"/>
      <c r="BJ1629" s="2" t="n"/>
      <c r="BK1629" s="2" t="n"/>
      <c r="BL1629" s="2" t="n"/>
      <c r="BM1629" s="2" t="n"/>
      <c r="BN1629" s="2" t="n"/>
      <c r="BO1629" s="2" t="n"/>
      <c r="BP1629" s="143" t="n"/>
      <c r="BV1629" s="144" t="n"/>
      <c r="DU1629" s="144" t="n"/>
      <c r="DV1629" s="2" t="n"/>
      <c r="DW1629" s="2" t="n"/>
      <c r="DX1629" s="2" t="n"/>
      <c r="DY1629" s="2" t="n"/>
      <c r="DZ1629" s="2" t="n"/>
      <c r="EA1629" s="2" t="n"/>
      <c r="EB1629" s="2" t="n"/>
      <c r="EC1629" s="2" t="n"/>
    </row>
    <row r="1630" ht="6.75" customHeight="1" s="118">
      <c r="A1630" s="2" t="n"/>
      <c r="B1630" s="2" t="n"/>
      <c r="C1630" s="2" t="n"/>
      <c r="D1630" s="2" t="n"/>
      <c r="E1630" s="143" t="n"/>
      <c r="K1630" s="144" t="n"/>
      <c r="L1630" s="143" t="n"/>
      <c r="P1630" s="19" t="n"/>
      <c r="Q1630" s="19" t="n"/>
      <c r="R1630" s="19" t="n"/>
      <c r="S1630" s="19" t="n"/>
      <c r="T1630" s="19" t="n"/>
      <c r="U1630" s="19" t="n"/>
      <c r="V1630" s="19" t="n"/>
      <c r="W1630" s="19" t="n"/>
      <c r="X1630" s="37" t="n"/>
      <c r="Y1630" s="7" t="n"/>
      <c r="Z1630" s="2" t="n"/>
      <c r="AA1630" s="2" t="n"/>
      <c r="AB1630" s="2" t="n"/>
      <c r="AC1630" s="2" t="n"/>
      <c r="AD1630" s="2" t="n"/>
      <c r="AE1630" s="2" t="n"/>
      <c r="AF1630" s="2" t="n"/>
      <c r="AG1630" s="2" t="n"/>
      <c r="AH1630" s="2" t="n"/>
      <c r="AI1630" s="2" t="n"/>
      <c r="AJ1630" s="2" t="n"/>
      <c r="AK1630" s="2" t="n"/>
      <c r="AL1630" s="2" t="n"/>
      <c r="AM1630" s="2" t="n"/>
      <c r="AN1630" s="2" t="n"/>
      <c r="AO1630" s="2" t="n"/>
      <c r="AP1630" s="2" t="n"/>
      <c r="AQ1630" s="2" t="n"/>
      <c r="AR1630" s="2" t="n"/>
      <c r="AS1630" s="2" t="n"/>
      <c r="AT1630" s="2" t="n"/>
      <c r="AU1630" s="2" t="n"/>
      <c r="AV1630" s="2" t="n"/>
      <c r="AW1630" s="2" t="n"/>
      <c r="AX1630" s="2" t="n"/>
      <c r="AY1630" s="2" t="n"/>
      <c r="AZ1630" s="2" t="n"/>
      <c r="BA1630" s="2" t="n"/>
      <c r="BB1630" s="2" t="n"/>
      <c r="BC1630" s="2" t="n"/>
      <c r="BD1630" s="2" t="n"/>
      <c r="BE1630" s="2" t="n"/>
      <c r="BF1630" s="2" t="n"/>
      <c r="BG1630" s="2" t="n"/>
      <c r="BH1630" s="2" t="n"/>
      <c r="BI1630" s="8" t="n"/>
      <c r="BJ1630" s="2" t="n"/>
      <c r="BK1630" s="2" t="n"/>
      <c r="BL1630" s="2" t="n"/>
      <c r="BM1630" s="2" t="n"/>
      <c r="BN1630" s="2" t="n"/>
      <c r="BO1630" s="2" t="n"/>
      <c r="BP1630" s="143" t="n"/>
      <c r="BV1630" s="144" t="n"/>
      <c r="DU1630" s="144" t="n"/>
      <c r="DV1630" s="2" t="n"/>
      <c r="DW1630" s="2" t="n"/>
      <c r="DX1630" s="2" t="n"/>
      <c r="DY1630" s="2" t="n"/>
      <c r="DZ1630" s="2" t="n"/>
      <c r="EA1630" s="2" t="n"/>
      <c r="EB1630" s="2" t="n"/>
      <c r="EC1630" s="2" t="n"/>
    </row>
    <row r="1631" ht="6.75" customHeight="1" s="118">
      <c r="A1631" s="2" t="n"/>
      <c r="B1631" s="2" t="n"/>
      <c r="C1631" s="2" t="n"/>
      <c r="D1631" s="2" t="n"/>
      <c r="E1631" s="143" t="n"/>
      <c r="K1631" s="144" t="n"/>
      <c r="L1631" s="143" t="n"/>
      <c r="P1631" s="19" t="n"/>
      <c r="Q1631" s="19" t="n"/>
      <c r="R1631" s="19" t="n"/>
      <c r="S1631" s="52" t="inlineStr">
        <is>
          <t>年</t>
        </is>
      </c>
      <c r="U1631" s="11" t="n"/>
      <c r="V1631" s="11" t="n"/>
      <c r="W1631" s="53" t="inlineStr">
        <is>
          <t>月</t>
        </is>
      </c>
      <c r="X1631" s="144" t="n"/>
      <c r="Y1631" s="7" t="n"/>
      <c r="Z1631" s="2" t="n"/>
      <c r="AA1631" s="2" t="n"/>
      <c r="AB1631" s="2" t="n"/>
      <c r="AC1631" s="2" t="n"/>
      <c r="AD1631" s="2" t="n"/>
      <c r="AE1631" s="2" t="n"/>
      <c r="AF1631" s="2" t="n"/>
      <c r="AG1631" s="2" t="n"/>
      <c r="AH1631" s="2" t="n"/>
      <c r="AI1631" s="2" t="n"/>
      <c r="AJ1631" s="2" t="n"/>
      <c r="AK1631" s="2" t="n"/>
      <c r="AL1631" s="2" t="n"/>
      <c r="AM1631" s="2" t="n"/>
      <c r="AN1631" s="2" t="n"/>
      <c r="AO1631" s="2" t="n"/>
      <c r="AP1631" s="2" t="n"/>
      <c r="AQ1631" s="2" t="n"/>
      <c r="AR1631" s="2" t="n"/>
      <c r="AS1631" s="2" t="n"/>
      <c r="AT1631" s="2" t="n"/>
      <c r="AU1631" s="2" t="n"/>
      <c r="AV1631" s="2" t="n"/>
      <c r="AW1631" s="2" t="n"/>
      <c r="AX1631" s="2" t="n"/>
      <c r="AY1631" s="2" t="n"/>
      <c r="AZ1631" s="2" t="n"/>
      <c r="BA1631" s="2" t="n"/>
      <c r="BB1631" s="2" t="n"/>
      <c r="BC1631" s="2" t="n"/>
      <c r="BD1631" s="2" t="n"/>
      <c r="BE1631" s="2" t="n"/>
      <c r="BF1631" s="2" t="n"/>
      <c r="BG1631" s="2" t="n"/>
      <c r="BH1631" s="2" t="n"/>
      <c r="BI1631" s="8" t="n"/>
      <c r="BJ1631" s="2" t="n"/>
      <c r="BK1631" s="2" t="n"/>
      <c r="BL1631" s="2" t="n"/>
      <c r="BM1631" s="2" t="n"/>
      <c r="BN1631" s="2" t="n"/>
      <c r="BO1631" s="2" t="n"/>
      <c r="BP1631" s="143" t="n"/>
      <c r="BV1631" s="144" t="n"/>
      <c r="DU1631" s="144" t="n"/>
      <c r="DV1631" s="2" t="n"/>
      <c r="DW1631" s="2" t="n"/>
      <c r="DX1631" s="2" t="n"/>
      <c r="DY1631" s="2" t="n"/>
      <c r="DZ1631" s="2" t="n"/>
      <c r="EA1631" s="2" t="n"/>
      <c r="EB1631" s="2" t="n"/>
      <c r="EC1631" s="2" t="n"/>
    </row>
    <row r="1632" ht="6.75" customHeight="1" s="118">
      <c r="A1632" s="2" t="n"/>
      <c r="B1632" s="2" t="n"/>
      <c r="C1632" s="2" t="n"/>
      <c r="D1632" s="2" t="n"/>
      <c r="E1632" s="143" t="n"/>
      <c r="K1632" s="144" t="n"/>
      <c r="L1632" s="49" t="inlineStr">
        <is>
          <t>令和</t>
        </is>
      </c>
      <c r="P1632" s="19" t="n"/>
      <c r="Q1632" s="19" t="n"/>
      <c r="R1632" s="19" t="n"/>
      <c r="U1632" s="11" t="n"/>
      <c r="V1632" s="11" t="n"/>
      <c r="X1632" s="144" t="n"/>
      <c r="Y1632" s="7" t="n"/>
      <c r="Z1632" s="2" t="n"/>
      <c r="AA1632" s="2" t="n"/>
      <c r="AB1632" s="2" t="n"/>
      <c r="AC1632" s="2" t="n"/>
      <c r="AD1632" s="2" t="n"/>
      <c r="AE1632" s="2" t="n"/>
      <c r="AF1632" s="2" t="n"/>
      <c r="AG1632" s="2" t="n"/>
      <c r="AH1632" s="2" t="n"/>
      <c r="AI1632" s="2" t="n"/>
      <c r="AJ1632" s="2" t="n"/>
      <c r="AK1632" s="2" t="n"/>
      <c r="AL1632" s="2" t="n"/>
      <c r="AM1632" s="2" t="n"/>
      <c r="AN1632" s="2" t="n"/>
      <c r="AO1632" s="2" t="n"/>
      <c r="AP1632" s="2" t="n"/>
      <c r="AQ1632" s="2" t="n"/>
      <c r="AR1632" s="2" t="n"/>
      <c r="AS1632" s="2" t="n"/>
      <c r="AT1632" s="2" t="n"/>
      <c r="AU1632" s="2" t="n"/>
      <c r="AV1632" s="2" t="n"/>
      <c r="AW1632" s="2" t="n"/>
      <c r="AX1632" s="2" t="n"/>
      <c r="AY1632" s="2" t="n"/>
      <c r="AZ1632" s="2" t="n"/>
      <c r="BA1632" s="2" t="n"/>
      <c r="BB1632" s="2" t="n"/>
      <c r="BC1632" s="2" t="n"/>
      <c r="BD1632" s="2" t="n"/>
      <c r="BE1632" s="2" t="n"/>
      <c r="BF1632" s="2" t="n"/>
      <c r="BG1632" s="2" t="n"/>
      <c r="BH1632" s="2" t="n"/>
      <c r="BI1632" s="8" t="n"/>
      <c r="BJ1632" s="2" t="n"/>
      <c r="BK1632" s="2" t="n"/>
      <c r="BL1632" s="2" t="n"/>
      <c r="BM1632" s="2" t="n"/>
      <c r="BN1632" s="2" t="n"/>
      <c r="BO1632" s="2" t="n"/>
      <c r="BP1632" s="143" t="n"/>
      <c r="BV1632" s="144" t="n"/>
      <c r="DU1632" s="144" t="n"/>
      <c r="DV1632" s="2" t="n"/>
      <c r="DW1632" s="2" t="n"/>
      <c r="DX1632" s="2" t="n"/>
      <c r="DY1632" s="2" t="n"/>
      <c r="DZ1632" s="2" t="n"/>
      <c r="EA1632" s="2" t="n"/>
      <c r="EB1632" s="2" t="n"/>
      <c r="EC1632" s="2" t="n"/>
    </row>
    <row r="1633" ht="6.75" customHeight="1" s="118">
      <c r="A1633" s="2" t="n"/>
      <c r="B1633" s="2" t="n"/>
      <c r="C1633" s="2" t="n"/>
      <c r="D1633" s="2" t="n"/>
      <c r="E1633" s="143" t="n"/>
      <c r="K1633" s="144" t="n"/>
      <c r="L1633" s="143" t="n"/>
      <c r="P1633" s="19" t="n"/>
      <c r="Q1633" s="19" t="n"/>
      <c r="R1633" s="19" t="n"/>
      <c r="S1633" s="52" t="n"/>
      <c r="T1633" s="52" t="n"/>
      <c r="U1633" s="11" t="n"/>
      <c r="V1633" s="11" t="n"/>
      <c r="W1633" s="52" t="n"/>
      <c r="X1633" s="53" t="n"/>
      <c r="Y1633" s="7" t="n"/>
      <c r="Z1633" s="2" t="n"/>
      <c r="AA1633" s="2" t="n"/>
      <c r="AB1633" s="2" t="n"/>
      <c r="AC1633" s="2" t="n"/>
      <c r="AD1633" s="2" t="n"/>
      <c r="AE1633" s="2" t="n"/>
      <c r="AF1633" s="2" t="n"/>
      <c r="AG1633" s="2" t="n"/>
      <c r="AH1633" s="2" t="n"/>
      <c r="AI1633" s="2" t="n"/>
      <c r="AJ1633" s="2" t="n"/>
      <c r="AK1633" s="2" t="n"/>
      <c r="AL1633" s="2" t="n"/>
      <c r="AM1633" s="2" t="n"/>
      <c r="AN1633" s="2" t="n"/>
      <c r="AO1633" s="2" t="n"/>
      <c r="AP1633" s="2" t="n"/>
      <c r="AQ1633" s="2" t="n"/>
      <c r="AR1633" s="2" t="n"/>
      <c r="AS1633" s="2" t="n"/>
      <c r="AT1633" s="2" t="n"/>
      <c r="AU1633" s="2" t="n"/>
      <c r="AV1633" s="2" t="n"/>
      <c r="AW1633" s="2" t="n"/>
      <c r="AX1633" s="2" t="n"/>
      <c r="AY1633" s="2" t="n"/>
      <c r="AZ1633" s="2" t="n"/>
      <c r="BA1633" s="2" t="n"/>
      <c r="BB1633" s="2" t="n"/>
      <c r="BC1633" s="2" t="n"/>
      <c r="BD1633" s="2" t="n"/>
      <c r="BE1633" s="2" t="n"/>
      <c r="BF1633" s="2" t="n"/>
      <c r="BG1633" s="2" t="n"/>
      <c r="BH1633" s="2" t="n"/>
      <c r="BI1633" s="8" t="n"/>
      <c r="BJ1633" s="2" t="n"/>
      <c r="BK1633" s="2" t="n"/>
      <c r="BL1633" s="2" t="n"/>
      <c r="BM1633" s="2" t="n"/>
      <c r="BN1633" s="2" t="n"/>
      <c r="BO1633" s="2" t="n"/>
      <c r="BP1633" s="143" t="n"/>
      <c r="BV1633" s="144" t="n"/>
      <c r="DU1633" s="144" t="n"/>
      <c r="DV1633" s="2" t="n"/>
      <c r="DW1633" s="2" t="n"/>
      <c r="DX1633" s="2" t="n"/>
      <c r="DY1633" s="2" t="n"/>
      <c r="DZ1633" s="2" t="n"/>
      <c r="EA1633" s="2" t="n"/>
      <c r="EB1633" s="2" t="n"/>
      <c r="EC1633" s="2" t="n"/>
    </row>
    <row r="1634" ht="6.75" customHeight="1" s="118">
      <c r="A1634" s="2" t="n"/>
      <c r="B1634" s="2" t="n"/>
      <c r="C1634" s="2" t="n"/>
      <c r="D1634" s="2" t="n"/>
      <c r="E1634" s="146" t="n"/>
      <c r="F1634" s="147" t="n"/>
      <c r="G1634" s="147" t="n"/>
      <c r="H1634" s="147" t="n"/>
      <c r="I1634" s="147" t="n"/>
      <c r="J1634" s="147" t="n"/>
      <c r="K1634" s="148" t="n"/>
      <c r="L1634" s="146" t="n"/>
      <c r="M1634" s="147" t="n"/>
      <c r="N1634" s="147" t="n"/>
      <c r="O1634" s="147" t="n"/>
      <c r="P1634" s="20" t="n"/>
      <c r="Q1634" s="20" t="n"/>
      <c r="R1634" s="20" t="n"/>
      <c r="S1634" s="20" t="n"/>
      <c r="T1634" s="20" t="n"/>
      <c r="U1634" s="20" t="n"/>
      <c r="V1634" s="20" t="n"/>
      <c r="W1634" s="20" t="n"/>
      <c r="X1634" s="39" t="n"/>
      <c r="Y1634" s="16" t="n"/>
      <c r="Z1634" s="14" t="n"/>
      <c r="AA1634" s="14" t="n"/>
      <c r="AB1634" s="14" t="n"/>
      <c r="AC1634" s="14" t="n"/>
      <c r="AD1634" s="14" t="n"/>
      <c r="AE1634" s="14" t="n"/>
      <c r="AF1634" s="14" t="n"/>
      <c r="AG1634" s="14" t="n"/>
      <c r="AH1634" s="14" t="n"/>
      <c r="AI1634" s="14" t="n"/>
      <c r="AJ1634" s="14" t="n"/>
      <c r="AK1634" s="14" t="n"/>
      <c r="AL1634" s="14" t="n"/>
      <c r="AM1634" s="14" t="n"/>
      <c r="AN1634" s="14" t="n"/>
      <c r="AO1634" s="14" t="n"/>
      <c r="AP1634" s="14" t="n"/>
      <c r="AQ1634" s="14" t="n"/>
      <c r="AR1634" s="14" t="n"/>
      <c r="AS1634" s="14" t="n"/>
      <c r="AT1634" s="14" t="n"/>
      <c r="AU1634" s="14" t="n"/>
      <c r="AV1634" s="14" t="n"/>
      <c r="AW1634" s="14" t="n"/>
      <c r="AX1634" s="14" t="n"/>
      <c r="AY1634" s="14" t="n"/>
      <c r="AZ1634" s="14" t="n"/>
      <c r="BA1634" s="14" t="n"/>
      <c r="BB1634" s="14" t="n"/>
      <c r="BC1634" s="14" t="n"/>
      <c r="BD1634" s="14" t="n"/>
      <c r="BE1634" s="14" t="n"/>
      <c r="BF1634" s="14" t="n"/>
      <c r="BG1634" s="14" t="n"/>
      <c r="BH1634" s="14" t="n"/>
      <c r="BI1634" s="15" t="n"/>
      <c r="BJ1634" s="2" t="n"/>
      <c r="BK1634" s="2" t="n"/>
      <c r="BL1634" s="2" t="n"/>
      <c r="BM1634" s="2" t="n"/>
      <c r="BN1634" s="2" t="n"/>
      <c r="BO1634" s="2" t="n"/>
      <c r="BP1634" s="146" t="n"/>
      <c r="BQ1634" s="147" t="n"/>
      <c r="BR1634" s="147" t="n"/>
      <c r="BS1634" s="147" t="n"/>
      <c r="BT1634" s="147" t="n"/>
      <c r="BU1634" s="147" t="n"/>
      <c r="BV1634" s="148" t="n"/>
      <c r="BW1634" s="147" t="n"/>
      <c r="BX1634" s="147" t="n"/>
      <c r="BY1634" s="147" t="n"/>
      <c r="BZ1634" s="147" t="n"/>
      <c r="CA1634" s="147" t="n"/>
      <c r="CB1634" s="147" t="n"/>
      <c r="CC1634" s="147" t="n"/>
      <c r="CD1634" s="147" t="n"/>
      <c r="CE1634" s="147" t="n"/>
      <c r="CF1634" s="147" t="n"/>
      <c r="CG1634" s="147" t="n"/>
      <c r="CH1634" s="147" t="n"/>
      <c r="CI1634" s="147" t="n"/>
      <c r="CJ1634" s="147" t="n"/>
      <c r="CK1634" s="147" t="n"/>
      <c r="CL1634" s="147" t="n"/>
      <c r="CM1634" s="147" t="n"/>
      <c r="CN1634" s="147" t="n"/>
      <c r="CO1634" s="147" t="n"/>
      <c r="CP1634" s="147" t="n"/>
      <c r="CQ1634" s="147" t="n"/>
      <c r="CR1634" s="147" t="n"/>
      <c r="CS1634" s="147" t="n"/>
      <c r="CT1634" s="147" t="n"/>
      <c r="CU1634" s="147" t="n"/>
      <c r="CV1634" s="147" t="n"/>
      <c r="CW1634" s="147" t="n"/>
      <c r="CX1634" s="147" t="n"/>
      <c r="CY1634" s="147" t="n"/>
      <c r="CZ1634" s="147" t="n"/>
      <c r="DA1634" s="147" t="n"/>
      <c r="DB1634" s="147" t="n"/>
      <c r="DC1634" s="147" t="n"/>
      <c r="DD1634" s="147" t="n"/>
      <c r="DE1634" s="147" t="n"/>
      <c r="DF1634" s="147" t="n"/>
      <c r="DG1634" s="147" t="n"/>
      <c r="DH1634" s="147" t="n"/>
      <c r="DI1634" s="147" t="n"/>
      <c r="DJ1634" s="147" t="n"/>
      <c r="DK1634" s="147" t="n"/>
      <c r="DL1634" s="147" t="n"/>
      <c r="DM1634" s="147" t="n"/>
      <c r="DN1634" s="147" t="n"/>
      <c r="DO1634" s="147" t="n"/>
      <c r="DP1634" s="147" t="n"/>
      <c r="DQ1634" s="147" t="n"/>
      <c r="DR1634" s="147" t="n"/>
      <c r="DS1634" s="147" t="n"/>
      <c r="DT1634" s="147" t="n"/>
      <c r="DU1634" s="148" t="n"/>
      <c r="DV1634" s="2" t="n"/>
      <c r="DW1634" s="2" t="n"/>
      <c r="DX1634" s="2" t="n"/>
      <c r="DY1634" s="2" t="n"/>
      <c r="DZ1634" s="2" t="n"/>
      <c r="EA1634" s="2" t="n"/>
      <c r="EB1634" s="2" t="n"/>
      <c r="EC1634" s="2" t="n"/>
    </row>
    <row r="1635" ht="6.75" customHeight="1" s="118">
      <c r="A1635" s="2" t="n"/>
      <c r="B1635" s="2" t="n"/>
      <c r="C1635" s="2" t="n"/>
      <c r="D1635" s="2" t="n"/>
      <c r="E1635" s="46" t="n"/>
      <c r="F1635" s="46" t="n"/>
      <c r="G1635" s="46" t="n"/>
      <c r="H1635" s="46" t="n"/>
      <c r="I1635" s="46" t="n"/>
      <c r="J1635" s="46" t="n"/>
      <c r="K1635" s="46" t="n"/>
      <c r="L1635" s="18" t="n"/>
      <c r="M1635" s="18" t="n"/>
      <c r="N1635" s="18" t="n"/>
      <c r="O1635" s="5" t="n"/>
      <c r="P1635" s="5" t="n"/>
      <c r="Q1635" s="5" t="n"/>
      <c r="R1635" s="5" t="n"/>
      <c r="S1635" s="5" t="n"/>
      <c r="T1635" s="5" t="n"/>
      <c r="U1635" s="5" t="n"/>
      <c r="V1635" s="5" t="n"/>
      <c r="W1635" s="5" t="n"/>
      <c r="X1635" s="5" t="n"/>
      <c r="Y1635" s="5" t="n"/>
      <c r="Z1635" s="5" t="n"/>
      <c r="AA1635" s="5" t="n"/>
      <c r="AB1635" s="5" t="n"/>
      <c r="AC1635" s="5" t="n"/>
      <c r="AD1635" s="5" t="n"/>
      <c r="AE1635" s="5" t="n"/>
      <c r="AF1635" s="5" t="n"/>
      <c r="AG1635" s="5" t="n"/>
      <c r="AH1635" s="5" t="n"/>
      <c r="AI1635" s="5" t="n"/>
      <c r="AJ1635" s="5" t="n"/>
      <c r="AK1635" s="5" t="n"/>
      <c r="AL1635" s="5" t="n"/>
      <c r="AM1635" s="5" t="n"/>
      <c r="AN1635" s="5" t="n"/>
      <c r="AO1635" s="5" t="n"/>
      <c r="AP1635" s="5" t="n"/>
      <c r="AQ1635" s="5" t="n"/>
      <c r="AR1635" s="5" t="n"/>
      <c r="AS1635" s="5" t="n"/>
      <c r="AT1635" s="5" t="n"/>
      <c r="AU1635" s="5" t="n"/>
      <c r="AV1635" s="5" t="n"/>
      <c r="AW1635" s="5" t="n"/>
      <c r="AX1635" s="5" t="n"/>
      <c r="AY1635" s="5" t="n"/>
      <c r="AZ1635" s="5" t="n"/>
      <c r="BA1635" s="5" t="n"/>
      <c r="BB1635" s="5" t="n"/>
      <c r="BC1635" s="5" t="n"/>
      <c r="BD1635" s="5" t="n"/>
      <c r="BE1635" s="5" t="n"/>
      <c r="BF1635" s="5" t="n"/>
      <c r="BG1635" s="5" t="n"/>
      <c r="BH1635" s="5" t="n"/>
      <c r="BI1635" s="2" t="n"/>
      <c r="BJ1635" s="2" t="n"/>
      <c r="BK1635" s="2" t="n"/>
      <c r="BL1635" s="2" t="n"/>
      <c r="BM1635" s="2" t="n"/>
      <c r="BN1635" s="2" t="n"/>
      <c r="BO1635" s="2" t="n"/>
      <c r="BP1635" s="2" t="n"/>
      <c r="BQ1635" s="2" t="n"/>
      <c r="BR1635" s="2" t="n"/>
      <c r="BS1635" s="2" t="n"/>
      <c r="BT1635" s="2" t="n"/>
      <c r="BU1635" s="2" t="n"/>
      <c r="BV1635" s="2" t="n"/>
      <c r="BW1635" s="2" t="n"/>
      <c r="BX1635" s="2" t="n"/>
      <c r="BY1635" s="2" t="n"/>
      <c r="BZ1635" s="2" t="n"/>
      <c r="CA1635" s="2" t="n"/>
      <c r="CB1635" s="2" t="n"/>
      <c r="CC1635" s="2" t="n"/>
      <c r="CD1635" s="2" t="n"/>
      <c r="CE1635" s="2" t="n"/>
      <c r="CF1635" s="2" t="n"/>
      <c r="CG1635" s="2" t="n"/>
      <c r="CH1635" s="2" t="n"/>
      <c r="CI1635" s="2" t="n"/>
      <c r="CJ1635" s="2" t="n"/>
      <c r="CK1635" s="2" t="n"/>
      <c r="CL1635" s="2" t="n"/>
      <c r="CM1635" s="2" t="n"/>
      <c r="CN1635" s="2" t="n"/>
      <c r="CO1635" s="2" t="n"/>
      <c r="CP1635" s="2" t="n"/>
      <c r="CQ1635" s="2" t="n"/>
      <c r="CR1635" s="2" t="n"/>
      <c r="CS1635" s="2" t="n"/>
      <c r="CT1635" s="2" t="n"/>
      <c r="CU1635" s="2" t="n"/>
      <c r="CV1635" s="2" t="n"/>
      <c r="CW1635" s="2" t="n"/>
      <c r="CX1635" s="2" t="n"/>
      <c r="CY1635" s="2" t="n"/>
      <c r="CZ1635" s="2" t="n"/>
      <c r="DA1635" s="2" t="n"/>
      <c r="DB1635" s="2" t="n"/>
      <c r="DC1635" s="2" t="n"/>
      <c r="DD1635" s="2" t="n"/>
      <c r="DE1635" s="2" t="n"/>
      <c r="DF1635" s="2" t="n"/>
      <c r="DG1635" s="2" t="n"/>
      <c r="DH1635" s="2" t="n"/>
      <c r="DI1635" s="2" t="n"/>
      <c r="DJ1635" s="2" t="n"/>
      <c r="DK1635" s="2" t="n"/>
      <c r="DL1635" s="2" t="n"/>
      <c r="DM1635" s="2" t="n"/>
      <c r="DN1635" s="2" t="n"/>
      <c r="DO1635" s="2" t="n"/>
      <c r="DP1635" s="2" t="n"/>
      <c r="DQ1635" s="2" t="n"/>
      <c r="DR1635" s="2" t="n"/>
      <c r="DS1635" s="2" t="n"/>
      <c r="DT1635" s="2" t="n"/>
      <c r="DU1635" s="2" t="n"/>
      <c r="DV1635" s="2" t="n"/>
      <c r="DW1635" s="2" t="n"/>
      <c r="DX1635" s="2" t="n"/>
      <c r="DY1635" s="2" t="n"/>
      <c r="DZ1635" s="2" t="n"/>
      <c r="EA1635" s="2" t="n"/>
      <c r="EB1635" s="2" t="n"/>
      <c r="EC1635" s="2" t="n"/>
    </row>
    <row r="1636" ht="6.75" customHeight="1" s="118">
      <c r="A1636" s="2" t="n"/>
      <c r="B1636" s="2" t="n"/>
      <c r="C1636" s="2" t="n"/>
      <c r="D1636" s="2" t="n"/>
      <c r="E1636" s="43" t="n"/>
      <c r="F1636" s="43" t="n"/>
      <c r="G1636" s="43" t="n"/>
      <c r="H1636" s="43" t="n"/>
      <c r="I1636" s="43" t="n"/>
      <c r="J1636" s="43" t="n"/>
      <c r="K1636" s="43" t="n"/>
      <c r="L1636" s="2" t="n"/>
      <c r="M1636" s="2" t="n"/>
      <c r="N1636" s="2" t="n"/>
      <c r="O1636" s="2" t="n"/>
      <c r="P1636" s="2" t="n"/>
      <c r="Q1636" s="2" t="n"/>
      <c r="R1636" s="2" t="n"/>
      <c r="S1636" s="2" t="n"/>
      <c r="T1636" s="2" t="n"/>
      <c r="U1636" s="2" t="n"/>
      <c r="V1636" s="2" t="n"/>
      <c r="W1636" s="2" t="n"/>
      <c r="X1636" s="2" t="n"/>
      <c r="Y1636" s="2" t="n"/>
      <c r="Z1636" s="2" t="n"/>
      <c r="AA1636" s="2" t="n"/>
      <c r="AB1636" s="2" t="n"/>
      <c r="AC1636" s="2" t="n"/>
      <c r="AD1636" s="2" t="n"/>
      <c r="AE1636" s="2" t="n"/>
      <c r="AF1636" s="2" t="n"/>
      <c r="AG1636" s="2" t="n"/>
      <c r="AH1636" s="2" t="n"/>
      <c r="AI1636" s="2" t="n"/>
      <c r="AJ1636" s="2" t="n"/>
      <c r="AK1636" s="2" t="n"/>
      <c r="AL1636" s="2" t="n"/>
      <c r="AM1636" s="2" t="n"/>
      <c r="AN1636" s="2" t="n"/>
      <c r="AO1636" s="2" t="n"/>
      <c r="AP1636" s="2" t="n"/>
      <c r="AQ1636" s="2" t="n"/>
      <c r="AR1636" s="2" t="n"/>
      <c r="AS1636" s="2" t="n"/>
      <c r="AT1636" s="2" t="n"/>
      <c r="AU1636" s="2" t="n"/>
      <c r="AV1636" s="2" t="n"/>
      <c r="AW1636" s="2" t="n"/>
      <c r="AX1636" s="2" t="n"/>
      <c r="AY1636" s="2" t="n"/>
      <c r="AZ1636" s="2" t="n"/>
      <c r="BA1636" s="2" t="n"/>
      <c r="BB1636" s="2" t="n"/>
      <c r="BC1636" s="2" t="n"/>
      <c r="BD1636" s="2" t="n"/>
      <c r="BE1636" s="2" t="n"/>
      <c r="BF1636" s="2" t="n"/>
      <c r="BG1636" s="2" t="n"/>
      <c r="BH1636" s="2" t="n"/>
      <c r="BI1636" s="2" t="n"/>
      <c r="BJ1636" s="2" t="n"/>
      <c r="BK1636" s="2" t="n"/>
      <c r="BL1636" s="2" t="n"/>
      <c r="BM1636" s="2" t="n"/>
      <c r="BN1636" s="2" t="n"/>
      <c r="BO1636" s="2" t="n"/>
      <c r="BP1636" s="2" t="n"/>
      <c r="BQ1636" s="2" t="n"/>
      <c r="BR1636" s="2" t="n"/>
      <c r="BS1636" s="2" t="n"/>
      <c r="BT1636" s="2" t="n"/>
      <c r="BU1636" s="2" t="n"/>
      <c r="BV1636" s="2" t="n"/>
      <c r="BW1636" s="2" t="n"/>
      <c r="BX1636" s="2" t="n"/>
      <c r="BY1636" s="2" t="n"/>
      <c r="BZ1636" s="2" t="n"/>
      <c r="CA1636" s="2" t="n"/>
      <c r="CB1636" s="2" t="n"/>
      <c r="CC1636" s="2" t="n"/>
      <c r="CD1636" s="2" t="n"/>
      <c r="CE1636" s="2" t="n"/>
      <c r="CF1636" s="2" t="n"/>
      <c r="CG1636" s="2" t="n"/>
      <c r="CH1636" s="2" t="n"/>
      <c r="CI1636" s="2" t="n"/>
      <c r="CJ1636" s="51" t="inlineStr">
        <is>
          <t xml:space="preserve">    (近畿高等学校統一用紙　  その２ 　  令和７年度改定)　</t>
        </is>
      </c>
      <c r="DV1636" s="2" t="n"/>
      <c r="DW1636" s="2" t="n"/>
      <c r="DX1636" s="2" t="n"/>
      <c r="DY1636" s="2" t="n"/>
      <c r="DZ1636" s="2" t="n"/>
      <c r="EA1636" s="2" t="n"/>
      <c r="EB1636" s="2" t="n"/>
      <c r="EC1636" s="2" t="n"/>
    </row>
    <row r="1637" ht="6.75" customHeight="1" s="118">
      <c r="A1637" s="2" t="n"/>
      <c r="B1637" s="2" t="n"/>
      <c r="C1637" s="2" t="n"/>
      <c r="D1637" s="2" t="n"/>
      <c r="E1637" s="2" t="n"/>
      <c r="F1637" s="2" t="n"/>
      <c r="G1637" s="2" t="n"/>
      <c r="H1637" s="2" t="n"/>
      <c r="I1637" s="2" t="n"/>
      <c r="J1637" s="2" t="n"/>
      <c r="K1637" s="2" t="n"/>
      <c r="L1637" s="2" t="n"/>
      <c r="M1637" s="2" t="n"/>
      <c r="N1637" s="2" t="n"/>
      <c r="O1637" s="2" t="n"/>
      <c r="P1637" s="2" t="n"/>
      <c r="Q1637" s="2" t="n"/>
      <c r="R1637" s="2" t="n"/>
      <c r="S1637" s="2" t="n"/>
      <c r="T1637" s="2" t="n"/>
      <c r="U1637" s="2" t="n"/>
      <c r="V1637" s="2" t="n"/>
      <c r="W1637" s="2" t="n"/>
      <c r="X1637" s="2" t="n"/>
      <c r="Y1637" s="2" t="n"/>
      <c r="Z1637" s="2" t="n"/>
      <c r="AA1637" s="2" t="n"/>
      <c r="AB1637" s="2" t="n"/>
      <c r="AC1637" s="2" t="n"/>
      <c r="AD1637" s="2" t="n"/>
      <c r="AE1637" s="2" t="n"/>
      <c r="AF1637" s="2" t="n"/>
      <c r="AG1637" s="2" t="n"/>
      <c r="AH1637" s="2" t="n"/>
      <c r="AI1637" s="2" t="n"/>
      <c r="AJ1637" s="2" t="n"/>
      <c r="AK1637" s="2" t="n"/>
      <c r="AL1637" s="2" t="n"/>
      <c r="AM1637" s="2" t="n"/>
      <c r="AN1637" s="2" t="n"/>
      <c r="AO1637" s="2" t="n"/>
      <c r="AP1637" s="2" t="n"/>
      <c r="AQ1637" s="2" t="n"/>
      <c r="AR1637" s="2" t="n"/>
      <c r="AS1637" s="2" t="n"/>
      <c r="AT1637" s="2" t="n"/>
      <c r="AU1637" s="2" t="n"/>
      <c r="AV1637" s="2" t="n"/>
      <c r="AW1637" s="2" t="n"/>
      <c r="AX1637" s="2" t="n"/>
      <c r="AY1637" s="2" t="n"/>
      <c r="AZ1637" s="2" t="n"/>
      <c r="BA1637" s="2" t="n"/>
      <c r="BB1637" s="2" t="n"/>
      <c r="BC1637" s="2" t="n"/>
      <c r="BD1637" s="2" t="n"/>
      <c r="BE1637" s="2" t="n"/>
      <c r="BF1637" s="2" t="n"/>
      <c r="BG1637" s="2" t="n"/>
      <c r="BH1637" s="2" t="n"/>
      <c r="BI1637" s="2" t="n"/>
      <c r="BJ1637" s="2" t="n"/>
      <c r="BK1637" s="2" t="n"/>
      <c r="BL1637" s="2" t="n"/>
      <c r="BM1637" s="2" t="n"/>
      <c r="BN1637" s="2" t="n"/>
      <c r="BO1637" s="2" t="n"/>
      <c r="BP1637" s="2" t="n"/>
      <c r="BQ1637" s="2" t="n"/>
      <c r="BR1637" s="2" t="n"/>
      <c r="BS1637" s="2" t="n"/>
      <c r="BT1637" s="2" t="n"/>
      <c r="BU1637" s="2" t="n"/>
      <c r="BV1637" s="2" t="n"/>
      <c r="BW1637" s="2" t="n"/>
      <c r="BX1637" s="2" t="n"/>
      <c r="BY1637" s="2" t="n"/>
      <c r="BZ1637" s="2" t="n"/>
      <c r="CA1637" s="2" t="n"/>
      <c r="CB1637" s="2" t="n"/>
      <c r="CC1637" s="2" t="n"/>
      <c r="CD1637" s="2" t="n"/>
      <c r="CE1637" s="2" t="n"/>
      <c r="CF1637" s="2" t="n"/>
      <c r="CG1637" s="2" t="n"/>
      <c r="CH1637" s="2" t="n"/>
      <c r="CI1637" s="2" t="n"/>
      <c r="DV1637" s="2" t="n"/>
      <c r="DW1637" s="2" t="n"/>
      <c r="DX1637" s="2" t="n"/>
      <c r="DY1637" s="2" t="n"/>
      <c r="DZ1637" s="2" t="n"/>
      <c r="EA1637" s="2" t="n"/>
      <c r="EB1637" s="2" t="n"/>
      <c r="EC1637" s="2" t="n"/>
    </row>
    <row r="1638" ht="6.75" customHeight="1" s="118">
      <c r="A1638" s="2" t="n"/>
      <c r="B1638" s="2" t="n"/>
      <c r="C1638" s="3" t="n"/>
      <c r="D1638" s="3" t="n"/>
      <c r="E1638" s="3" t="n"/>
      <c r="F1638" s="3" t="n"/>
      <c r="G1638" s="3" t="n"/>
      <c r="H1638" s="3" t="n"/>
      <c r="I1638" s="3" t="n"/>
      <c r="J1638" s="3" t="n"/>
      <c r="K1638" s="3" t="n"/>
      <c r="L1638" s="3" t="n"/>
      <c r="M1638" s="3" t="n"/>
      <c r="N1638" s="3" t="n"/>
      <c r="O1638" s="3" t="n"/>
      <c r="P1638" s="3" t="n"/>
      <c r="Q1638" s="3" t="n"/>
      <c r="R1638" s="3" t="n"/>
      <c r="S1638" s="3" t="n"/>
      <c r="T1638" s="3" t="n"/>
      <c r="U1638" s="3" t="n"/>
      <c r="V1638" s="3" t="n"/>
      <c r="W1638" s="3" t="n"/>
      <c r="X1638" s="3" t="n"/>
      <c r="Y1638" s="3" t="n"/>
      <c r="Z1638" s="3" t="n"/>
      <c r="AA1638" s="3" t="n"/>
      <c r="AB1638" s="3" t="n"/>
      <c r="AC1638" s="3" t="n"/>
      <c r="AD1638" s="3" t="n"/>
      <c r="AE1638" s="3" t="n"/>
      <c r="AF1638" s="3" t="n"/>
      <c r="AG1638" s="3" t="n"/>
      <c r="AH1638" s="3" t="n"/>
      <c r="AI1638" s="3" t="n"/>
      <c r="AJ1638" s="3" t="n"/>
      <c r="AK1638" s="3" t="n"/>
      <c r="AL1638" s="3" t="n"/>
      <c r="AM1638" s="3" t="n"/>
      <c r="AN1638" s="3" t="n"/>
      <c r="AO1638" s="3" t="n"/>
      <c r="AP1638" s="3" t="n"/>
      <c r="AQ1638" s="3" t="n"/>
      <c r="AR1638" s="3" t="n"/>
      <c r="AS1638" s="2" t="n"/>
      <c r="AT1638" s="2" t="n"/>
      <c r="AU1638" s="2" t="n"/>
      <c r="AV1638" s="2" t="n"/>
      <c r="AW1638" s="2" t="n"/>
      <c r="AX1638" s="2" t="n"/>
      <c r="AY1638" s="2" t="n"/>
      <c r="AZ1638" s="2" t="n"/>
      <c r="BA1638" s="2" t="n"/>
      <c r="BB1638" s="2" t="n"/>
      <c r="BC1638" s="2" t="n"/>
      <c r="BD1638" s="2" t="n"/>
      <c r="BE1638" s="2" t="n"/>
      <c r="BF1638" s="2" t="n"/>
      <c r="BG1638" s="2" t="n"/>
      <c r="BH1638" s="2" t="n"/>
      <c r="BI1638" s="2" t="n"/>
      <c r="BJ1638" s="2" t="n"/>
      <c r="BK1638" s="2" t="n"/>
      <c r="BL1638" s="2" t="n"/>
      <c r="BM1638" s="2" t="n"/>
      <c r="BN1638" s="2" t="n"/>
      <c r="BO1638" s="2" t="n"/>
      <c r="BP1638" s="2" t="n"/>
      <c r="BQ1638" s="2" t="n"/>
      <c r="BR1638" s="2" t="n"/>
      <c r="BS1638" s="2" t="n"/>
      <c r="BT1638" s="2" t="n"/>
      <c r="BU1638" s="2" t="n"/>
      <c r="BV1638" s="2" t="n"/>
      <c r="BW1638" s="2" t="n"/>
      <c r="BX1638" s="2" t="n"/>
      <c r="BY1638" s="2" t="n"/>
      <c r="BZ1638" s="2" t="n"/>
      <c r="CA1638" s="2" t="n"/>
      <c r="CB1638" s="2" t="n"/>
      <c r="CC1638" s="2" t="n"/>
      <c r="CD1638" s="2" t="n"/>
      <c r="CE1638" s="2" t="n"/>
      <c r="CF1638" s="2" t="n"/>
      <c r="CG1638" s="2" t="n"/>
      <c r="CH1638" s="2" t="n"/>
      <c r="CI1638" s="2" t="n"/>
      <c r="CJ1638" s="2" t="n"/>
      <c r="CK1638" s="2" t="n"/>
      <c r="CL1638" s="2" t="n"/>
      <c r="CM1638" s="2" t="n"/>
      <c r="CN1638" s="2" t="n"/>
      <c r="CO1638" s="2" t="n"/>
      <c r="CP1638" s="2" t="n"/>
      <c r="CQ1638" s="2" t="n"/>
      <c r="CR1638" s="2" t="n"/>
      <c r="CS1638" s="2" t="n"/>
      <c r="CT1638" s="2" t="n"/>
      <c r="CU1638" s="2" t="n"/>
      <c r="CV1638" s="2" t="n"/>
      <c r="CW1638" s="2" t="n"/>
      <c r="CX1638" s="2" t="n"/>
      <c r="CY1638" s="2" t="n"/>
      <c r="CZ1638" s="2" t="n"/>
      <c r="DA1638" s="2" t="n"/>
      <c r="DB1638" s="2" t="n"/>
      <c r="DC1638" s="2" t="n"/>
      <c r="DD1638" s="2" t="n"/>
      <c r="DE1638" s="2" t="n"/>
      <c r="DF1638" s="2" t="n"/>
      <c r="DG1638" s="2" t="n"/>
      <c r="DH1638" s="2" t="n"/>
      <c r="DI1638" s="2" t="n"/>
      <c r="DJ1638" s="2" t="n"/>
      <c r="DK1638" s="2" t="n"/>
      <c r="DL1638" s="2" t="n"/>
      <c r="DM1638" s="2" t="n"/>
      <c r="DN1638" s="2" t="n"/>
      <c r="DO1638" s="2" t="n"/>
      <c r="DP1638" s="2" t="n"/>
      <c r="DQ1638" s="2" t="n"/>
      <c r="DR1638" s="2" t="n"/>
      <c r="DS1638" s="2" t="n"/>
      <c r="DT1638" s="2" t="n"/>
      <c r="DU1638" s="2" t="n"/>
      <c r="DV1638" s="2" t="n"/>
      <c r="DW1638" s="2" t="n"/>
      <c r="DX1638" s="2" t="n"/>
      <c r="DY1638" s="2" t="n"/>
      <c r="DZ1638" s="2" t="n"/>
      <c r="EA1638" s="2" t="n"/>
      <c r="EB1638" s="2" t="n"/>
      <c r="EC1638" s="2" t="n"/>
    </row>
    <row r="1639" ht="6.75" customHeight="1" s="118">
      <c r="A1639" s="2" t="n"/>
      <c r="B1639" s="2" t="n"/>
      <c r="C1639" s="3" t="n"/>
      <c r="D1639" s="3" t="n"/>
      <c r="E1639" s="3" t="n"/>
      <c r="F1639" s="3" t="n"/>
      <c r="G1639" s="3" t="n"/>
      <c r="H1639" s="3" t="n"/>
      <c r="I1639" s="3" t="n"/>
      <c r="J1639" s="3" t="n"/>
      <c r="K1639" s="3" t="n"/>
      <c r="L1639" s="3" t="n"/>
      <c r="M1639" s="3" t="n"/>
      <c r="N1639" s="3" t="n"/>
      <c r="O1639" s="3" t="n"/>
      <c r="P1639" s="3" t="n"/>
      <c r="Q1639" s="3" t="n"/>
      <c r="R1639" s="3" t="n"/>
      <c r="S1639" s="3" t="n"/>
      <c r="T1639" s="3" t="n"/>
      <c r="U1639" s="3" t="n"/>
      <c r="V1639" s="3" t="n"/>
      <c r="W1639" s="3" t="n"/>
      <c r="X1639" s="3" t="n"/>
      <c r="Y1639" s="3" t="n"/>
      <c r="Z1639" s="3" t="n"/>
      <c r="AA1639" s="3" t="n"/>
      <c r="AB1639" s="3" t="n"/>
      <c r="AC1639" s="3" t="n"/>
      <c r="AD1639" s="3" t="n"/>
      <c r="AE1639" s="3" t="n"/>
      <c r="AF1639" s="3" t="n"/>
      <c r="AG1639" s="3" t="n"/>
      <c r="AH1639" s="3" t="n"/>
      <c r="AI1639" s="3" t="n"/>
      <c r="AJ1639" s="3" t="n"/>
      <c r="AK1639" s="3" t="n"/>
      <c r="AL1639" s="3" t="n"/>
      <c r="AM1639" s="3" t="n"/>
      <c r="AN1639" s="3" t="n"/>
      <c r="AO1639" s="3" t="n"/>
      <c r="AP1639" s="3" t="n"/>
      <c r="AQ1639" s="3" t="n"/>
      <c r="AR1639" s="3" t="n"/>
      <c r="AS1639" s="2" t="n"/>
      <c r="AT1639" s="2" t="n"/>
      <c r="AU1639" s="2" t="n"/>
      <c r="AV1639" s="2" t="n"/>
      <c r="AW1639" s="2" t="n"/>
      <c r="AX1639" s="2" t="n"/>
      <c r="AY1639" s="2" t="n"/>
      <c r="AZ1639" s="2" t="n"/>
      <c r="BA1639" s="2" t="n"/>
      <c r="BB1639" s="2" t="n"/>
      <c r="BC1639" s="2" t="n"/>
      <c r="BD1639" s="2" t="n"/>
      <c r="BE1639" s="2" t="n"/>
      <c r="BF1639" s="2" t="n"/>
      <c r="BG1639" s="2" t="n"/>
      <c r="BH1639" s="2" t="n"/>
      <c r="BI1639" s="2" t="n"/>
      <c r="BJ1639" s="2" t="n"/>
      <c r="BK1639" s="2" t="n"/>
      <c r="BL1639" s="2" t="n"/>
      <c r="BM1639" s="2" t="n"/>
      <c r="BN1639" s="2" t="n"/>
      <c r="BO1639" s="2" t="n"/>
      <c r="BP1639" s="2" t="n"/>
      <c r="BQ1639" s="2" t="n"/>
      <c r="BR1639" s="2" t="n"/>
      <c r="BS1639" s="2" t="n"/>
      <c r="BT1639" s="2" t="n"/>
      <c r="BU1639" s="2" t="n"/>
      <c r="BV1639" s="2" t="n"/>
      <c r="BW1639" s="2" t="n"/>
      <c r="BX1639" s="2" t="n"/>
      <c r="BY1639" s="2" t="n"/>
      <c r="BZ1639" s="2" t="n"/>
      <c r="CA1639" s="2" t="n"/>
      <c r="CB1639" s="2" t="n"/>
      <c r="CC1639" s="2" t="n"/>
      <c r="CD1639" s="2" t="n"/>
      <c r="CE1639" s="2" t="n"/>
      <c r="CF1639" s="2" t="n"/>
      <c r="CG1639" s="2" t="n"/>
      <c r="CH1639" s="2" t="n"/>
      <c r="CI1639" s="2" t="n"/>
      <c r="CJ1639" s="2" t="n"/>
      <c r="CK1639" s="2" t="n"/>
      <c r="CL1639" s="2" t="n"/>
      <c r="CM1639" s="2" t="n"/>
      <c r="CN1639" s="2" t="n"/>
      <c r="CO1639" s="2" t="n"/>
      <c r="CP1639" s="2" t="n"/>
      <c r="CQ1639" s="2" t="n"/>
      <c r="CR1639" s="2" t="n"/>
      <c r="CS1639" s="2" t="n"/>
      <c r="CT1639" s="2" t="n"/>
      <c r="CU1639" s="2" t="n"/>
      <c r="CV1639" s="2" t="n"/>
      <c r="CW1639" s="2" t="n"/>
      <c r="CX1639" s="2" t="n"/>
      <c r="CY1639" s="2" t="n"/>
      <c r="CZ1639" s="2" t="n"/>
      <c r="DA1639" s="2" t="n"/>
      <c r="DB1639" s="2" t="n"/>
      <c r="DC1639" s="2" t="n"/>
      <c r="DD1639" s="2" t="n"/>
      <c r="DE1639" s="2" t="n"/>
      <c r="DF1639" s="2" t="n"/>
      <c r="DG1639" s="2" t="n"/>
      <c r="DH1639" s="2" t="n"/>
      <c r="DI1639" s="2" t="n"/>
      <c r="DJ1639" s="2" t="n"/>
      <c r="DK1639" s="2" t="n"/>
      <c r="DL1639" s="2" t="n"/>
      <c r="DM1639" s="2" t="n"/>
      <c r="DN1639" s="2" t="n"/>
      <c r="DO1639" s="2" t="n"/>
      <c r="DP1639" s="2" t="n"/>
      <c r="DQ1639" s="2" t="n"/>
      <c r="DR1639" s="2" t="n"/>
      <c r="DS1639" s="2" t="n"/>
      <c r="DT1639" s="2" t="n"/>
      <c r="DU1639" s="2" t="n"/>
      <c r="DV1639" s="2" t="n"/>
      <c r="DW1639" s="2" t="n"/>
      <c r="DX1639" s="2" t="n"/>
      <c r="DY1639" s="2" t="n"/>
      <c r="DZ1639" s="2" t="n"/>
      <c r="EA1639" s="2" t="n"/>
      <c r="EB1639" s="2" t="n"/>
      <c r="EC1639" s="2" t="n"/>
    </row>
    <row r="1640" ht="6.75" customHeight="1" s="118">
      <c r="A1640" s="2" t="n"/>
      <c r="B1640" s="2" t="n"/>
      <c r="C1640" s="3" t="n"/>
      <c r="D1640" s="3" t="n"/>
      <c r="E1640" s="3" t="n"/>
      <c r="F1640" s="3" t="n"/>
      <c r="G1640" s="3" t="n"/>
      <c r="H1640" s="3" t="n"/>
      <c r="I1640" s="3" t="n"/>
      <c r="J1640" s="3" t="n"/>
      <c r="K1640" s="3" t="n"/>
      <c r="L1640" s="3" t="n"/>
      <c r="M1640" s="3" t="n"/>
      <c r="N1640" s="3" t="n"/>
      <c r="O1640" s="3" t="n"/>
      <c r="P1640" s="3" t="n"/>
      <c r="Q1640" s="3" t="n"/>
      <c r="R1640" s="3" t="n"/>
      <c r="S1640" s="3" t="n"/>
      <c r="T1640" s="3" t="n"/>
      <c r="U1640" s="3" t="n"/>
      <c r="V1640" s="3" t="n"/>
      <c r="W1640" s="3" t="n"/>
      <c r="X1640" s="3" t="n"/>
      <c r="Y1640" s="3" t="n"/>
      <c r="Z1640" s="3" t="n"/>
      <c r="AA1640" s="3" t="n"/>
      <c r="AB1640" s="3" t="n"/>
      <c r="AC1640" s="3" t="n"/>
      <c r="AD1640" s="3" t="n"/>
      <c r="AE1640" s="3" t="n"/>
      <c r="AF1640" s="3" t="n"/>
      <c r="AG1640" s="3" t="n"/>
      <c r="AH1640" s="3" t="n"/>
      <c r="AI1640" s="3" t="n"/>
      <c r="AJ1640" s="3" t="n"/>
      <c r="AK1640" s="3" t="n"/>
      <c r="AL1640" s="3" t="n"/>
      <c r="AM1640" s="3" t="n"/>
      <c r="AN1640" s="3" t="n"/>
      <c r="AO1640" s="3" t="n"/>
      <c r="AP1640" s="3" t="n"/>
      <c r="AQ1640" s="3" t="n"/>
      <c r="AR1640" s="3" t="n"/>
      <c r="AS1640" s="2" t="n"/>
      <c r="AT1640" s="2" t="n"/>
      <c r="AU1640" s="2" t="n"/>
      <c r="AV1640" s="2" t="n"/>
      <c r="AW1640" s="2" t="n"/>
      <c r="AX1640" s="2" t="n"/>
      <c r="AY1640" s="2" t="n"/>
      <c r="AZ1640" s="2" t="n"/>
      <c r="BA1640" s="2" t="n"/>
      <c r="BB1640" s="2" t="n"/>
      <c r="BC1640" s="2" t="n"/>
      <c r="BD1640" s="2" t="n"/>
      <c r="BE1640" s="2" t="n"/>
      <c r="BF1640" s="2" t="n"/>
      <c r="BG1640" s="2" t="n"/>
      <c r="BH1640" s="2" t="n"/>
      <c r="BI1640" s="2" t="n"/>
      <c r="BJ1640" s="2" t="n"/>
      <c r="BK1640" s="2" t="n"/>
      <c r="BL1640" s="2" t="n"/>
      <c r="BM1640" s="2" t="n"/>
      <c r="BN1640" s="2" t="n"/>
      <c r="BO1640" s="2" t="n"/>
      <c r="BP1640" s="2" t="n"/>
      <c r="BQ1640" s="2" t="n"/>
      <c r="BR1640" s="2" t="n"/>
      <c r="BS1640" s="2" t="n"/>
      <c r="BT1640" s="2" t="n"/>
      <c r="BU1640" s="2" t="n"/>
      <c r="BV1640" s="2" t="n"/>
      <c r="BW1640" s="2" t="n"/>
      <c r="BX1640" s="2" t="n"/>
      <c r="BY1640" s="2" t="n"/>
      <c r="BZ1640" s="2" t="n"/>
      <c r="CA1640" s="2" t="n"/>
      <c r="CB1640" s="2" t="n"/>
      <c r="CC1640" s="2" t="n"/>
      <c r="CD1640" s="2" t="n"/>
      <c r="CE1640" s="2" t="n"/>
      <c r="CF1640" s="2" t="n"/>
      <c r="CG1640" s="2" t="n"/>
      <c r="CH1640" s="2" t="n"/>
      <c r="CI1640" s="2" t="n"/>
      <c r="CJ1640" s="2" t="n"/>
      <c r="CK1640" s="2" t="n"/>
      <c r="CL1640" s="2" t="n"/>
      <c r="CM1640" s="2" t="n"/>
      <c r="CN1640" s="2" t="n"/>
      <c r="CO1640" s="2" t="n"/>
      <c r="CP1640" s="2" t="n"/>
      <c r="CQ1640" s="2" t="n"/>
      <c r="CR1640" s="2" t="n"/>
      <c r="CS1640" s="2" t="n"/>
      <c r="CT1640" s="2" t="n"/>
      <c r="CU1640" s="2" t="n"/>
      <c r="CV1640" s="2" t="n"/>
      <c r="CW1640" s="2" t="n"/>
      <c r="CX1640" s="2" t="n"/>
      <c r="CY1640" s="2" t="n"/>
      <c r="CZ1640" s="2" t="n"/>
      <c r="DA1640" s="2" t="n"/>
      <c r="DB1640" s="2" t="n"/>
      <c r="DC1640" s="2" t="n"/>
      <c r="DD1640" s="2" t="n"/>
      <c r="DE1640" s="2" t="n"/>
      <c r="DF1640" s="2" t="n"/>
      <c r="DG1640" s="2" t="n"/>
      <c r="DH1640" s="2" t="n"/>
      <c r="DI1640" s="2" t="n"/>
      <c r="DJ1640" s="2" t="n"/>
      <c r="DK1640" s="2" t="n"/>
      <c r="DL1640" s="2" t="n"/>
      <c r="DM1640" s="2" t="n"/>
      <c r="DN1640" s="2" t="n"/>
      <c r="DO1640" s="2" t="n"/>
      <c r="DP1640" s="2" t="n"/>
      <c r="DQ1640" s="2" t="n"/>
      <c r="DR1640" s="2" t="n"/>
      <c r="DS1640" s="2" t="n"/>
      <c r="DT1640" s="2" t="n"/>
      <c r="DU1640" s="2" t="n"/>
      <c r="DV1640" s="2" t="n"/>
      <c r="DW1640" s="2" t="n"/>
      <c r="DX1640" s="2" t="n"/>
      <c r="DY1640" s="2" t="n"/>
      <c r="DZ1640" s="2" t="n"/>
      <c r="EA1640" s="2" t="n"/>
      <c r="EB1640" s="2" t="n"/>
      <c r="EC1640" s="2" t="n"/>
    </row>
    <row r="1641" ht="6.75" customHeight="1" s="118">
      <c r="A1641" s="2" t="n"/>
      <c r="B1641" s="2" t="n"/>
      <c r="C1641" s="3" t="n"/>
      <c r="D1641" s="3" t="n"/>
      <c r="E1641" s="3" t="n"/>
      <c r="F1641" s="3" t="n"/>
      <c r="G1641" s="3" t="n"/>
      <c r="H1641" s="3" t="n"/>
      <c r="I1641" s="3" t="n"/>
      <c r="J1641" s="114" t="inlineStr">
        <is>
          <t xml:space="preserve">  履 　   歴　    書</t>
        </is>
      </c>
      <c r="AN1641" s="3" t="n"/>
      <c r="AO1641" s="3" t="n"/>
      <c r="AP1641" s="3" t="n"/>
      <c r="AQ1641" s="3" t="n"/>
      <c r="AR1641" s="3" t="n"/>
      <c r="AS1641" s="2" t="n"/>
      <c r="AT1641" s="2" t="n"/>
      <c r="AU1641" s="2" t="n"/>
      <c r="AV1641" s="2" t="n"/>
      <c r="AW1641" s="2" t="n"/>
      <c r="AX1641" s="2" t="n"/>
      <c r="AY1641" s="2" t="n"/>
      <c r="AZ1641" s="2" t="n"/>
      <c r="BA1641" s="2" t="n"/>
      <c r="BB1641" s="2" t="n"/>
      <c r="BC1641" s="2" t="n"/>
      <c r="BD1641" s="2" t="n"/>
      <c r="BE1641" s="2" t="n"/>
      <c r="BF1641" s="2" t="n"/>
      <c r="BG1641" s="2" t="n"/>
      <c r="BH1641" s="2" t="n"/>
      <c r="BI1641" s="2" t="n"/>
      <c r="BJ1641" s="2" t="n"/>
      <c r="BK1641" s="2" t="n"/>
      <c r="BL1641" s="2" t="n"/>
      <c r="BM1641" s="2" t="n"/>
      <c r="BN1641" s="2" t="n"/>
      <c r="BO1641" s="2" t="n"/>
      <c r="BP1641" s="2" t="n"/>
      <c r="BQ1641" s="2" t="n"/>
      <c r="BR1641" s="2" t="n"/>
      <c r="BS1641" s="2" t="n"/>
      <c r="BT1641" s="2" t="n"/>
      <c r="BU1641" s="2" t="n"/>
      <c r="BV1641" s="2" t="n"/>
      <c r="BW1641" s="2" t="n"/>
      <c r="BX1641" s="2" t="n"/>
      <c r="BY1641" s="2" t="n"/>
      <c r="BZ1641" s="2" t="n"/>
      <c r="CA1641" s="2" t="n"/>
      <c r="CB1641" s="2" t="n"/>
      <c r="CC1641" s="2" t="n"/>
      <c r="CD1641" s="2" t="n"/>
      <c r="CE1641" s="2" t="n"/>
      <c r="CF1641" s="2" t="n"/>
      <c r="CG1641" s="2" t="n"/>
      <c r="CH1641" s="2" t="n"/>
      <c r="CI1641" s="2" t="n"/>
      <c r="CJ1641" s="2" t="n"/>
      <c r="CK1641" s="2" t="n"/>
      <c r="CL1641" s="2" t="n"/>
      <c r="CM1641" s="2" t="n"/>
      <c r="CN1641" s="2" t="n"/>
      <c r="CO1641" s="2" t="n"/>
      <c r="CP1641" s="2" t="n"/>
      <c r="CQ1641" s="2" t="n"/>
      <c r="CR1641" s="2" t="n"/>
      <c r="CS1641" s="2" t="n"/>
      <c r="CT1641" s="2" t="n"/>
      <c r="CU1641" s="2" t="n"/>
      <c r="CV1641" s="2" t="n"/>
      <c r="CW1641" s="2" t="n"/>
      <c r="CX1641" s="2" t="n"/>
      <c r="CY1641" s="2" t="n"/>
      <c r="CZ1641" s="2" t="n"/>
      <c r="DA1641" s="2" t="n"/>
      <c r="DB1641" s="2" t="n"/>
      <c r="DC1641" s="2" t="n"/>
      <c r="DD1641" s="2" t="n"/>
      <c r="DE1641" s="2" t="n"/>
      <c r="DF1641" s="2" t="n"/>
      <c r="DG1641" s="2" t="n"/>
      <c r="DH1641" s="2" t="n"/>
      <c r="DI1641" s="2" t="n"/>
      <c r="DJ1641" s="2" t="n"/>
      <c r="DK1641" s="2" t="n"/>
      <c r="DL1641" s="2" t="n"/>
      <c r="DM1641" s="2" t="n"/>
      <c r="DN1641" s="2" t="n"/>
      <c r="DO1641" s="2" t="n"/>
      <c r="DP1641" s="2" t="n"/>
      <c r="DQ1641" s="2" t="n"/>
      <c r="DR1641" s="2" t="n"/>
      <c r="DS1641" s="2" t="n"/>
      <c r="DT1641" s="2" t="n"/>
      <c r="DU1641" s="2" t="n"/>
      <c r="DV1641" s="2" t="n"/>
      <c r="DW1641" s="2" t="n"/>
      <c r="DX1641" s="2" t="n"/>
      <c r="DY1641" s="2" t="n"/>
      <c r="DZ1641" s="2" t="n"/>
      <c r="EA1641" s="2" t="n"/>
      <c r="EB1641" s="2" t="n"/>
      <c r="EC1641" s="2" t="n"/>
    </row>
    <row r="1642" ht="6.75" customHeight="1" s="118">
      <c r="A1642" s="2" t="n"/>
      <c r="B1642" s="2" t="n"/>
      <c r="C1642" s="3" t="n"/>
      <c r="D1642" s="3" t="n"/>
      <c r="E1642" s="3" t="n"/>
      <c r="F1642" s="3" t="n"/>
      <c r="G1642" s="3" t="n"/>
      <c r="H1642" s="3" t="n"/>
      <c r="I1642" s="3" t="n"/>
      <c r="AN1642" s="3" t="n"/>
      <c r="AO1642" s="3" t="n"/>
      <c r="AP1642" s="3" t="n"/>
      <c r="AQ1642" s="3" t="n"/>
      <c r="AR1642" s="3" t="n"/>
      <c r="AS1642" s="2" t="n"/>
      <c r="AT1642" s="2" t="n"/>
      <c r="AU1642" s="2" t="n"/>
      <c r="AV1642" s="2" t="n"/>
      <c r="AW1642" s="2" t="n"/>
      <c r="AX1642" s="2" t="n"/>
      <c r="AY1642" s="2" t="n"/>
      <c r="AZ1642" s="2" t="n"/>
      <c r="BA1642" s="2" t="n"/>
      <c r="BB1642" s="2" t="n"/>
      <c r="BC1642" s="2" t="n"/>
      <c r="BD1642" s="2" t="n"/>
      <c r="BE1642" s="2" t="n"/>
      <c r="BF1642" s="2" t="n"/>
      <c r="BG1642" s="2" t="n"/>
      <c r="BH1642" s="2" t="n"/>
      <c r="BI1642" s="2" t="n"/>
      <c r="BJ1642" s="2" t="n"/>
      <c r="BK1642" s="2" t="n"/>
      <c r="BL1642" s="2" t="n"/>
      <c r="BM1642" s="2" t="n"/>
      <c r="BN1642" s="2" t="n"/>
      <c r="BO1642" s="2" t="n"/>
      <c r="BP1642" s="2" t="n"/>
      <c r="BQ1642" s="2" t="n"/>
      <c r="BR1642" s="2" t="n"/>
      <c r="BS1642" s="2" t="n"/>
      <c r="BT1642" s="2" t="n"/>
      <c r="BU1642" s="2" t="n"/>
      <c r="BV1642" s="2" t="n"/>
      <c r="BW1642" s="2" t="n"/>
      <c r="BX1642" s="2" t="n"/>
      <c r="BY1642" s="2" t="n"/>
      <c r="BZ1642" s="2" t="n"/>
      <c r="CA1642" s="2" t="n"/>
      <c r="CB1642" s="2" t="n"/>
      <c r="CC1642" s="2" t="n"/>
      <c r="CD1642" s="2" t="n"/>
      <c r="CE1642" s="2" t="n"/>
      <c r="CF1642" s="2" t="n"/>
      <c r="CG1642" s="2" t="n"/>
      <c r="CH1642" s="2" t="n"/>
      <c r="CI1642" s="2" t="n"/>
      <c r="CJ1642" s="2" t="n"/>
      <c r="CK1642" s="2" t="n"/>
      <c r="CL1642" s="2" t="n"/>
      <c r="CM1642" s="2" t="n"/>
      <c r="CN1642" s="2" t="n"/>
      <c r="CO1642" s="2" t="n"/>
      <c r="CP1642" s="2" t="n"/>
      <c r="CQ1642" s="2" t="n"/>
      <c r="CR1642" s="2" t="n"/>
      <c r="CS1642" s="2" t="n"/>
      <c r="CT1642" s="2" t="n"/>
      <c r="CU1642" s="2" t="n"/>
      <c r="CV1642" s="2" t="n"/>
      <c r="CW1642" s="2" t="n"/>
      <c r="CX1642" s="2" t="n"/>
      <c r="CY1642" s="2" t="n"/>
      <c r="CZ1642" s="2" t="n"/>
      <c r="DA1642" s="2" t="n"/>
      <c r="DB1642" s="2" t="n"/>
      <c r="DC1642" s="2" t="n"/>
      <c r="DD1642" s="2" t="n"/>
      <c r="DE1642" s="2" t="n"/>
      <c r="DF1642" s="2" t="n"/>
      <c r="DG1642" s="2" t="n"/>
      <c r="DH1642" s="2" t="n"/>
      <c r="DI1642" s="2" t="n"/>
      <c r="DJ1642" s="2" t="n"/>
      <c r="DK1642" s="2" t="n"/>
      <c r="DL1642" s="2" t="n"/>
      <c r="DM1642" s="2" t="n"/>
      <c r="DN1642" s="2" t="n"/>
      <c r="DO1642" s="2" t="n"/>
      <c r="DP1642" s="2" t="n"/>
      <c r="DQ1642" s="2" t="n"/>
      <c r="DR1642" s="2" t="n"/>
      <c r="DS1642" s="2" t="n"/>
      <c r="DT1642" s="2" t="n"/>
      <c r="DU1642" s="2" t="n"/>
      <c r="DV1642" s="2" t="n"/>
      <c r="DW1642" s="2" t="n"/>
      <c r="DX1642" s="2" t="n"/>
      <c r="DY1642" s="2" t="n"/>
      <c r="DZ1642" s="2" t="n"/>
      <c r="EA1642" s="2" t="n"/>
      <c r="EB1642" s="2" t="n"/>
      <c r="EC1642" s="2" t="n"/>
    </row>
    <row r="1643" ht="4.5" customHeight="1" s="118">
      <c r="A1643" s="2" t="n"/>
      <c r="B1643" s="2" t="n"/>
      <c r="C1643" s="2" t="n"/>
      <c r="D1643" s="2" t="n"/>
      <c r="E1643" s="2" t="n"/>
      <c r="F1643" s="2" t="n"/>
      <c r="G1643" s="2" t="n"/>
      <c r="H1643" s="2" t="n"/>
      <c r="I1643" s="2" t="n"/>
      <c r="AN1643" s="3" t="n"/>
      <c r="AO1643" s="2" t="n"/>
      <c r="AP1643" s="2" t="n"/>
      <c r="AQ1643" s="2" t="n"/>
      <c r="AR1643" s="2" t="n"/>
      <c r="AS1643" s="2" t="n"/>
      <c r="AT1643" s="2" t="n"/>
      <c r="AU1643" s="2" t="n"/>
      <c r="AV1643" s="4" t="n"/>
      <c r="AW1643" s="5" t="n"/>
      <c r="AX1643" s="5" t="n"/>
      <c r="AY1643" s="5" t="n"/>
      <c r="AZ1643" s="5" t="n"/>
      <c r="BA1643" s="5" t="n"/>
      <c r="BB1643" s="5" t="n"/>
      <c r="BC1643" s="5" t="n"/>
      <c r="BD1643" s="5" t="n"/>
      <c r="BE1643" s="5" t="n"/>
      <c r="BF1643" s="5" t="n"/>
      <c r="BG1643" s="5" t="n"/>
      <c r="BH1643" s="5" t="n"/>
      <c r="BI1643" s="6" t="n"/>
      <c r="BJ1643" s="7" t="n"/>
      <c r="BK1643" s="2" t="n"/>
      <c r="BL1643" s="2" t="n"/>
      <c r="BM1643" s="2" t="n"/>
      <c r="BN1643" s="2" t="n"/>
      <c r="BO1643" s="2" t="n"/>
      <c r="BP1643" s="139" t="inlineStr">
        <is>
          <t xml:space="preserve">資 　格  等      </t>
        </is>
      </c>
      <c r="BQ1643" s="140" t="n"/>
      <c r="BR1643" s="140" t="n"/>
      <c r="BS1643" s="140" t="n"/>
      <c r="BT1643" s="140" t="n"/>
      <c r="BU1643" s="140" t="n"/>
      <c r="BV1643" s="141" t="n"/>
      <c r="BW1643" s="142" t="inlineStr">
        <is>
          <t>取  得  年  月</t>
        </is>
      </c>
      <c r="BX1643" s="140" t="n"/>
      <c r="BY1643" s="140" t="n"/>
      <c r="BZ1643" s="140" t="n"/>
      <c r="CA1643" s="140" t="n"/>
      <c r="CB1643" s="140" t="n"/>
      <c r="CC1643" s="140" t="n"/>
      <c r="CD1643" s="140" t="n"/>
      <c r="CE1643" s="140" t="n"/>
      <c r="CF1643" s="140" t="n"/>
      <c r="CG1643" s="141" t="n"/>
      <c r="CH1643" s="142" t="inlineStr">
        <is>
          <t>資       格       等       の       名       称</t>
        </is>
      </c>
      <c r="CI1643" s="140" t="n"/>
      <c r="CJ1643" s="140" t="n"/>
      <c r="CK1643" s="140" t="n"/>
      <c r="CL1643" s="140" t="n"/>
      <c r="CM1643" s="140" t="n"/>
      <c r="CN1643" s="140" t="n"/>
      <c r="CO1643" s="140" t="n"/>
      <c r="CP1643" s="140" t="n"/>
      <c r="CQ1643" s="140" t="n"/>
      <c r="CR1643" s="140" t="n"/>
      <c r="CS1643" s="140" t="n"/>
      <c r="CT1643" s="140" t="n"/>
      <c r="CU1643" s="140" t="n"/>
      <c r="CV1643" s="140" t="n"/>
      <c r="CW1643" s="140" t="n"/>
      <c r="CX1643" s="140" t="n"/>
      <c r="CY1643" s="140" t="n"/>
      <c r="CZ1643" s="140" t="n"/>
      <c r="DA1643" s="140" t="n"/>
      <c r="DB1643" s="140" t="n"/>
      <c r="DC1643" s="140" t="n"/>
      <c r="DD1643" s="140" t="n"/>
      <c r="DE1643" s="140" t="n"/>
      <c r="DF1643" s="140" t="n"/>
      <c r="DG1643" s="140" t="n"/>
      <c r="DH1643" s="140" t="n"/>
      <c r="DI1643" s="140" t="n"/>
      <c r="DJ1643" s="140" t="n"/>
      <c r="DK1643" s="140" t="n"/>
      <c r="DL1643" s="140" t="n"/>
      <c r="DM1643" s="140" t="n"/>
      <c r="DN1643" s="140" t="n"/>
      <c r="DO1643" s="140" t="n"/>
      <c r="DP1643" s="140" t="n"/>
      <c r="DQ1643" s="140" t="n"/>
      <c r="DR1643" s="140" t="n"/>
      <c r="DS1643" s="140" t="n"/>
      <c r="DT1643" s="140" t="n"/>
      <c r="DU1643" s="141" t="n"/>
      <c r="DV1643" s="2" t="n"/>
      <c r="DW1643" s="2" t="n"/>
      <c r="DX1643" s="2" t="n"/>
      <c r="DY1643" s="2" t="n"/>
      <c r="DZ1643" s="2" t="n"/>
      <c r="EA1643" s="2" t="n"/>
      <c r="EB1643" s="2" t="n"/>
      <c r="EC1643" s="2" t="n"/>
    </row>
    <row r="1644" ht="6.75" customHeight="1" s="118">
      <c r="A1644" s="2" t="n"/>
      <c r="B1644" s="2" t="n"/>
      <c r="C1644" s="2" t="n"/>
      <c r="D1644" s="2" t="n"/>
      <c r="E1644" s="2" t="n"/>
      <c r="F1644" s="2" t="n"/>
      <c r="G1644" s="2" t="n"/>
      <c r="H1644" s="2" t="n"/>
      <c r="I1644" s="2" t="n"/>
      <c r="AN1644" s="3" t="n"/>
      <c r="AO1644" s="2" t="n"/>
      <c r="AP1644" s="2" t="n"/>
      <c r="AQ1644" s="2" t="n"/>
      <c r="AR1644" s="2" t="n"/>
      <c r="AS1644" s="2" t="n"/>
      <c r="AT1644" s="2" t="n"/>
      <c r="AU1644" s="2" t="n"/>
      <c r="AV1644" s="7" t="n"/>
      <c r="AW1644" s="2" t="n"/>
      <c r="AX1644" s="2" t="n"/>
      <c r="AY1644" s="2" t="n"/>
      <c r="AZ1644" s="2" t="n"/>
      <c r="BA1644" s="2" t="n"/>
      <c r="BB1644" s="2" t="n"/>
      <c r="BC1644" s="2" t="n"/>
      <c r="BD1644" s="2" t="n"/>
      <c r="BE1644" s="2" t="n"/>
      <c r="BF1644" s="2" t="n"/>
      <c r="BG1644" s="2" t="n"/>
      <c r="BH1644" s="2" t="n"/>
      <c r="BI1644" s="8" t="n"/>
      <c r="BJ1644" s="7" t="n"/>
      <c r="BK1644" s="2" t="n"/>
      <c r="BL1644" s="2" t="n"/>
      <c r="BM1644" s="2" t="n"/>
      <c r="BN1644" s="2" t="n"/>
      <c r="BO1644" s="2" t="n"/>
      <c r="BP1644" s="143" t="n"/>
      <c r="BV1644" s="144" t="n"/>
      <c r="BW1644" s="143" t="n"/>
      <c r="CG1644" s="144" t="n"/>
      <c r="CH1644" s="143" t="n"/>
      <c r="DU1644" s="144" t="n"/>
      <c r="DV1644" s="2" t="n"/>
      <c r="DW1644" s="2" t="n"/>
      <c r="DX1644" s="2" t="n"/>
      <c r="DY1644" s="2" t="n"/>
      <c r="DZ1644" s="2" t="n"/>
      <c r="EA1644" s="2" t="n"/>
      <c r="EB1644" s="2" t="n"/>
      <c r="EC1644" s="2" t="n"/>
    </row>
    <row r="1645" ht="6.75" customHeight="1" s="118">
      <c r="A1645" s="2" t="n"/>
      <c r="B1645" s="2" t="n"/>
      <c r="C1645" s="2" t="n"/>
      <c r="D1645" s="2" t="n"/>
      <c r="E1645" s="2" t="n"/>
      <c r="F1645" s="2" t="n"/>
      <c r="G1645" s="2" t="n"/>
      <c r="H1645" s="2" t="n"/>
      <c r="I1645" s="2" t="n"/>
      <c r="J1645" s="2" t="n"/>
      <c r="K1645" s="2" t="n"/>
      <c r="L1645" s="2" t="n"/>
      <c r="M1645" s="2" t="n"/>
      <c r="N1645" s="3" t="n"/>
      <c r="O1645" s="3" t="n"/>
      <c r="P1645" s="3" t="n"/>
      <c r="Q1645" s="3" t="n"/>
      <c r="R1645" s="3" t="n"/>
      <c r="S1645" s="3" t="n"/>
      <c r="T1645" s="3" t="n"/>
      <c r="U1645" s="3" t="n"/>
      <c r="V1645" s="3" t="n"/>
      <c r="W1645" s="3" t="n"/>
      <c r="X1645" s="3" t="n"/>
      <c r="Y1645" s="3" t="n"/>
      <c r="Z1645" s="3" t="n"/>
      <c r="AA1645" s="3" t="n"/>
      <c r="AB1645" s="3" t="n"/>
      <c r="AC1645" s="3" t="n"/>
      <c r="AD1645" s="3" t="n"/>
      <c r="AE1645" s="3" t="n"/>
      <c r="AF1645" s="3" t="n"/>
      <c r="AG1645" s="3" t="n"/>
      <c r="AH1645" s="3" t="n"/>
      <c r="AI1645" s="3" t="n"/>
      <c r="AJ1645" s="3" t="n"/>
      <c r="AK1645" s="3" t="n"/>
      <c r="AL1645" s="3" t="n"/>
      <c r="AM1645" s="3" t="n"/>
      <c r="AN1645" s="2" t="n"/>
      <c r="AO1645" s="2" t="n"/>
      <c r="AP1645" s="2" t="n"/>
      <c r="AQ1645" s="2" t="n"/>
      <c r="AR1645" s="2" t="n"/>
      <c r="AS1645" s="2" t="n"/>
      <c r="AT1645" s="2" t="n"/>
      <c r="AU1645" s="2" t="n"/>
      <c r="AV1645" s="7" t="n"/>
      <c r="AW1645" s="2" t="n"/>
      <c r="AX1645" s="2" t="n"/>
      <c r="AY1645" s="2" t="n"/>
      <c r="AZ1645" s="2" t="n"/>
      <c r="BA1645" s="2" t="n"/>
      <c r="BB1645" s="2" t="n"/>
      <c r="BC1645" s="2" t="n"/>
      <c r="BD1645" s="2" t="n"/>
      <c r="BE1645" s="2" t="n"/>
      <c r="BF1645" s="2" t="n"/>
      <c r="BG1645" s="2" t="n"/>
      <c r="BH1645" s="2" t="n"/>
      <c r="BI1645" s="8" t="n"/>
      <c r="BJ1645" s="7" t="n"/>
      <c r="BK1645" s="2" t="n"/>
      <c r="BL1645" s="2" t="n"/>
      <c r="BM1645" s="2" t="n"/>
      <c r="BN1645" s="2" t="n"/>
      <c r="BO1645" s="2" t="n"/>
      <c r="BP1645" s="143" t="n"/>
      <c r="BV1645" s="144" t="n"/>
      <c r="BW1645" s="143" t="n"/>
      <c r="CG1645" s="144" t="n"/>
      <c r="CH1645" s="143" t="n"/>
      <c r="DU1645" s="144" t="n"/>
      <c r="DV1645" s="2" t="n"/>
      <c r="DW1645" s="2" t="n"/>
      <c r="DX1645" s="2" t="n"/>
      <c r="DY1645" s="2" t="n"/>
      <c r="DZ1645" s="2" t="n"/>
      <c r="EA1645" s="2" t="n"/>
      <c r="EB1645" s="2" t="n"/>
      <c r="EC1645" s="2" t="n"/>
    </row>
    <row r="1646" ht="6.75" customHeight="1" s="118">
      <c r="A1646" s="2" t="n"/>
      <c r="B1646" s="2" t="n"/>
      <c r="C1646" s="2" t="n"/>
      <c r="D1646" s="2" t="n"/>
      <c r="E1646" s="2" t="n"/>
      <c r="F1646" s="2" t="n"/>
      <c r="G1646" s="2" t="n"/>
      <c r="H1646" s="2" t="n"/>
      <c r="I1646" s="2" t="n"/>
      <c r="J1646" s="2" t="n"/>
      <c r="K1646" s="2" t="n"/>
      <c r="L1646" s="2" t="n"/>
      <c r="M1646" s="2" t="n"/>
      <c r="N1646" s="2" t="n"/>
      <c r="O1646" s="2" t="n"/>
      <c r="P1646" s="2" t="n"/>
      <c r="Q1646" s="2" t="n"/>
      <c r="R1646" s="2" t="n"/>
      <c r="S1646" s="2" t="n"/>
      <c r="T1646" s="2" t="n"/>
      <c r="U1646" s="2" t="n"/>
      <c r="V1646" s="2" t="n"/>
      <c r="W1646" s="2" t="n"/>
      <c r="X1646" s="2" t="n"/>
      <c r="Y1646" s="2" t="n"/>
      <c r="Z1646" s="95" t="inlineStr">
        <is>
          <t>令和</t>
        </is>
      </c>
      <c r="AD1646" s="145">
        <f>IF(N(設定!$B$3)=0,"",YEAR(設定!$B$3)-2018)</f>
        <v/>
      </c>
      <c r="AG1646" s="95" t="inlineStr">
        <is>
          <t>年</t>
        </is>
      </c>
      <c r="AI1646" s="145">
        <f>IF(N(設定!$B$3)=0,"",MONTH(設定!$B$3))</f>
        <v/>
      </c>
      <c r="AL1646" s="95" t="inlineStr">
        <is>
          <t>月</t>
        </is>
      </c>
      <c r="AN1646" s="145">
        <f>IF(N(設定!$B$3)=0,"",DAY(設定!$B$3))</f>
        <v/>
      </c>
      <c r="AP1646" s="95" t="inlineStr">
        <is>
          <t>日現在</t>
        </is>
      </c>
      <c r="AU1646" s="12" t="n"/>
      <c r="AV1646" s="7" t="n"/>
      <c r="AW1646" s="2" t="n"/>
      <c r="AX1646" s="2" t="n"/>
      <c r="AY1646" s="2" t="n"/>
      <c r="AZ1646" s="2" t="n"/>
      <c r="BA1646" s="2" t="n"/>
      <c r="BB1646" s="2" t="n"/>
      <c r="BC1646" s="2" t="n"/>
      <c r="BD1646" s="2" t="n"/>
      <c r="BE1646" s="2" t="n"/>
      <c r="BF1646" s="2" t="n"/>
      <c r="BG1646" s="2" t="n"/>
      <c r="BH1646" s="2" t="n"/>
      <c r="BI1646" s="8" t="n"/>
      <c r="BJ1646" s="7" t="n"/>
      <c r="BK1646" s="2" t="n"/>
      <c r="BL1646" s="2" t="n"/>
      <c r="BM1646" s="2" t="n"/>
      <c r="BN1646" s="2" t="n"/>
      <c r="BO1646" s="2" t="n"/>
      <c r="BP1646" s="143" t="n"/>
      <c r="BV1646" s="144" t="n"/>
      <c r="BW1646" s="146" t="n"/>
      <c r="BX1646" s="147" t="n"/>
      <c r="BY1646" s="147" t="n"/>
      <c r="BZ1646" s="147" t="n"/>
      <c r="CA1646" s="147" t="n"/>
      <c r="CB1646" s="147" t="n"/>
      <c r="CC1646" s="147" t="n"/>
      <c r="CD1646" s="147" t="n"/>
      <c r="CE1646" s="147" t="n"/>
      <c r="CF1646" s="147" t="n"/>
      <c r="CG1646" s="148" t="n"/>
      <c r="CH1646" s="146" t="n"/>
      <c r="CI1646" s="147" t="n"/>
      <c r="CJ1646" s="147" t="n"/>
      <c r="CK1646" s="147" t="n"/>
      <c r="CL1646" s="147" t="n"/>
      <c r="CM1646" s="147" t="n"/>
      <c r="CN1646" s="147" t="n"/>
      <c r="CO1646" s="147" t="n"/>
      <c r="CP1646" s="147" t="n"/>
      <c r="CQ1646" s="147" t="n"/>
      <c r="CR1646" s="147" t="n"/>
      <c r="CS1646" s="147" t="n"/>
      <c r="CT1646" s="147" t="n"/>
      <c r="CU1646" s="147" t="n"/>
      <c r="CV1646" s="147" t="n"/>
      <c r="CW1646" s="147" t="n"/>
      <c r="CX1646" s="147" t="n"/>
      <c r="CY1646" s="147" t="n"/>
      <c r="CZ1646" s="147" t="n"/>
      <c r="DA1646" s="147" t="n"/>
      <c r="DB1646" s="147" t="n"/>
      <c r="DC1646" s="147" t="n"/>
      <c r="DD1646" s="147" t="n"/>
      <c r="DE1646" s="147" t="n"/>
      <c r="DF1646" s="147" t="n"/>
      <c r="DG1646" s="147" t="n"/>
      <c r="DH1646" s="147" t="n"/>
      <c r="DI1646" s="147" t="n"/>
      <c r="DJ1646" s="147" t="n"/>
      <c r="DK1646" s="147" t="n"/>
      <c r="DL1646" s="147" t="n"/>
      <c r="DM1646" s="147" t="n"/>
      <c r="DN1646" s="147" t="n"/>
      <c r="DO1646" s="147" t="n"/>
      <c r="DP1646" s="147" t="n"/>
      <c r="DQ1646" s="147" t="n"/>
      <c r="DR1646" s="147" t="n"/>
      <c r="DS1646" s="147" t="n"/>
      <c r="DT1646" s="147" t="n"/>
      <c r="DU1646" s="148" t="n"/>
      <c r="DV1646" s="2" t="n"/>
      <c r="DW1646" s="2" t="n"/>
      <c r="DX1646" s="2" t="n"/>
      <c r="DY1646" s="2" t="n"/>
      <c r="DZ1646" s="2" t="n"/>
      <c r="EA1646" s="2" t="n"/>
      <c r="EB1646" s="2" t="n"/>
      <c r="EC1646" s="2" t="n"/>
    </row>
    <row r="1647" ht="6.75" customHeight="1" s="118">
      <c r="A1647" s="2" t="n"/>
      <c r="B1647" s="2" t="n"/>
      <c r="C1647" s="2" t="n"/>
      <c r="D1647" s="2" t="n"/>
      <c r="E1647" s="2" t="n"/>
      <c r="F1647" s="2" t="n"/>
      <c r="G1647" s="2" t="n"/>
      <c r="H1647" s="2" t="n"/>
      <c r="I1647" s="2" t="n"/>
      <c r="J1647" s="2" t="n"/>
      <c r="K1647" s="2" t="n"/>
      <c r="L1647" s="2" t="n"/>
      <c r="M1647" s="2" t="n"/>
      <c r="N1647" s="2" t="n"/>
      <c r="O1647" s="2" t="n"/>
      <c r="P1647" s="2" t="n"/>
      <c r="Q1647" s="2" t="n"/>
      <c r="R1647" s="2" t="n"/>
      <c r="S1647" s="2" t="n"/>
      <c r="T1647" s="2" t="n"/>
      <c r="U1647" s="2" t="n"/>
      <c r="V1647" s="2" t="n"/>
      <c r="W1647" s="2" t="n"/>
      <c r="X1647" s="2" t="n"/>
      <c r="Y1647" s="2" t="n"/>
      <c r="AU1647" s="12" t="n"/>
      <c r="AV1647" s="7" t="n"/>
      <c r="AW1647" s="48" t="inlineStr">
        <is>
          <t>写真をはる位置</t>
        </is>
      </c>
      <c r="BI1647" s="8" t="n"/>
      <c r="BJ1647" s="7" t="n"/>
      <c r="BK1647" s="2" t="n"/>
      <c r="BL1647" s="2" t="n"/>
      <c r="BM1647" s="2" t="n"/>
      <c r="BN1647" s="2" t="n"/>
      <c r="BO1647" s="2" t="n"/>
      <c r="BP1647" s="143" t="n"/>
      <c r="BV1647" s="144" t="n"/>
      <c r="BW1647" s="149">
        <f>計算!$O$21</f>
        <v/>
      </c>
      <c r="CG1647" s="144" t="n"/>
      <c r="CH1647" s="150">
        <f>計算!$P$21</f>
        <v/>
      </c>
      <c r="DU1647" s="144" t="n"/>
      <c r="DV1647" s="2" t="n"/>
      <c r="DW1647" s="2" t="n"/>
      <c r="DX1647" s="2" t="n"/>
      <c r="DY1647" s="2" t="n"/>
      <c r="DZ1647" s="2" t="n"/>
      <c r="EA1647" s="2" t="n"/>
      <c r="EB1647" s="2" t="n"/>
      <c r="EC1647" s="2" t="n"/>
    </row>
    <row r="1648" ht="6.75" customHeight="1" s="118">
      <c r="A1648" s="2" t="n"/>
      <c r="B1648" s="2" t="n"/>
      <c r="C1648" s="2" t="n"/>
      <c r="D1648" s="2" t="n"/>
      <c r="E1648" s="2" t="n"/>
      <c r="F1648" s="2" t="n"/>
      <c r="G1648" s="2" t="n"/>
      <c r="H1648" s="2" t="n"/>
      <c r="I1648" s="2" t="n"/>
      <c r="J1648" s="2" t="n"/>
      <c r="K1648" s="2" t="n"/>
      <c r="L1648" s="2" t="n"/>
      <c r="M1648" s="2" t="n"/>
      <c r="N1648" s="2" t="n"/>
      <c r="O1648" s="2" t="n"/>
      <c r="P1648" s="2" t="n"/>
      <c r="Q1648" s="2" t="n"/>
      <c r="R1648" s="2" t="n"/>
      <c r="S1648" s="2" t="n"/>
      <c r="T1648" s="2" t="n"/>
      <c r="U1648" s="2" t="n"/>
      <c r="V1648" s="2" t="n"/>
      <c r="W1648" s="2" t="n"/>
      <c r="X1648" s="2" t="n"/>
      <c r="Y1648" s="2" t="n"/>
      <c r="Z1648" s="147" t="n"/>
      <c r="AA1648" s="147" t="n"/>
      <c r="AB1648" s="147" t="n"/>
      <c r="AC1648" s="147" t="n"/>
      <c r="AD1648" s="147" t="n"/>
      <c r="AE1648" s="147" t="n"/>
      <c r="AF1648" s="147" t="n"/>
      <c r="AG1648" s="147" t="n"/>
      <c r="AH1648" s="147" t="n"/>
      <c r="AI1648" s="147" t="n"/>
      <c r="AJ1648" s="147" t="n"/>
      <c r="AK1648" s="147" t="n"/>
      <c r="AL1648" s="147" t="n"/>
      <c r="AM1648" s="147" t="n"/>
      <c r="AN1648" s="147" t="n"/>
      <c r="AO1648" s="147" t="n"/>
      <c r="AP1648" s="147" t="n"/>
      <c r="AQ1648" s="147" t="n"/>
      <c r="AR1648" s="147" t="n"/>
      <c r="AS1648" s="147" t="n"/>
      <c r="AT1648" s="147" t="n"/>
      <c r="AU1648" s="12" t="n"/>
      <c r="AV1648" s="7" t="n"/>
      <c r="BI1648" s="8" t="n"/>
      <c r="BJ1648" s="7" t="n"/>
      <c r="BK1648" s="2" t="n"/>
      <c r="BL1648" s="2" t="n"/>
      <c r="BM1648" s="2" t="n"/>
      <c r="BN1648" s="2" t="n"/>
      <c r="BO1648" s="2" t="n"/>
      <c r="BP1648" s="143" t="n"/>
      <c r="BV1648" s="144" t="n"/>
      <c r="BW1648" s="143" t="n"/>
      <c r="CG1648" s="144" t="n"/>
      <c r="DU1648" s="144" t="n"/>
      <c r="DV1648" s="2" t="n"/>
      <c r="DW1648" s="2" t="n"/>
      <c r="DX1648" s="2" t="n"/>
      <c r="DY1648" s="2" t="n"/>
      <c r="DZ1648" s="2" t="n"/>
      <c r="EA1648" s="2" t="n"/>
      <c r="EB1648" s="2" t="n"/>
      <c r="EC1648" s="2" t="n"/>
    </row>
    <row r="1649" ht="6.75" customHeight="1" s="118">
      <c r="A1649" s="2" t="n"/>
      <c r="B1649" s="2" t="n"/>
      <c r="C1649" s="2" t="n"/>
      <c r="D1649" s="2" t="n"/>
      <c r="E1649" s="142" t="inlineStr">
        <is>
          <t>ふ り が な</t>
        </is>
      </c>
      <c r="F1649" s="140" t="n"/>
      <c r="G1649" s="140" t="n"/>
      <c r="H1649" s="140" t="n"/>
      <c r="I1649" s="140" t="n"/>
      <c r="J1649" s="140" t="n"/>
      <c r="K1649" s="141" t="n"/>
      <c r="L1649" s="151">
        <f>計算!$C$21</f>
        <v/>
      </c>
      <c r="M1649" s="140" t="n"/>
      <c r="N1649" s="140" t="n"/>
      <c r="O1649" s="140" t="n"/>
      <c r="P1649" s="140" t="n"/>
      <c r="Q1649" s="140" t="n"/>
      <c r="R1649" s="140" t="n"/>
      <c r="S1649" s="140" t="n"/>
      <c r="T1649" s="140" t="n"/>
      <c r="U1649" s="140" t="n"/>
      <c r="V1649" s="140" t="n"/>
      <c r="W1649" s="140" t="n"/>
      <c r="X1649" s="140" t="n"/>
      <c r="Y1649" s="140" t="n"/>
      <c r="Z1649" s="140" t="n"/>
      <c r="AA1649" s="140" t="n"/>
      <c r="AB1649" s="140" t="n"/>
      <c r="AC1649" s="140" t="n"/>
      <c r="AD1649" s="140" t="n"/>
      <c r="AE1649" s="140" t="n"/>
      <c r="AF1649" s="140" t="n"/>
      <c r="AG1649" s="140" t="n"/>
      <c r="AH1649" s="140" t="n"/>
      <c r="AI1649" s="140" t="n"/>
      <c r="AJ1649" s="140" t="n"/>
      <c r="AK1649" s="140" t="n"/>
      <c r="AL1649" s="140" t="n"/>
      <c r="AM1649" s="140" t="n"/>
      <c r="AN1649" s="140" t="n"/>
      <c r="AO1649" s="140" t="n"/>
      <c r="AP1649" s="140" t="n"/>
      <c r="AQ1649" s="140" t="n"/>
      <c r="AR1649" s="140" t="n"/>
      <c r="AS1649" s="140" t="n"/>
      <c r="AT1649" s="141" t="n"/>
      <c r="AU1649" s="8" t="n"/>
      <c r="AV1649" s="7" t="n"/>
      <c r="AW1649" s="2" t="n"/>
      <c r="AX1649" s="2" t="n"/>
      <c r="AY1649" s="2" t="n"/>
      <c r="AZ1649" s="2" t="n"/>
      <c r="BA1649" s="2" t="n"/>
      <c r="BB1649" s="2" t="n"/>
      <c r="BC1649" s="2" t="n"/>
      <c r="BD1649" s="2" t="n"/>
      <c r="BE1649" s="2" t="n"/>
      <c r="BF1649" s="2" t="n"/>
      <c r="BG1649" s="2" t="n"/>
      <c r="BH1649" s="2" t="n"/>
      <c r="BI1649" s="8" t="n"/>
      <c r="BJ1649" s="7" t="n"/>
      <c r="BK1649" s="2" t="n"/>
      <c r="BL1649" s="2" t="n"/>
      <c r="BM1649" s="2" t="n"/>
      <c r="BN1649" s="2" t="n"/>
      <c r="BO1649" s="2" t="n"/>
      <c r="BP1649" s="143" t="n"/>
      <c r="BV1649" s="144" t="n"/>
      <c r="BW1649" s="143" t="n"/>
      <c r="CG1649" s="144" t="n"/>
      <c r="DU1649" s="144" t="n"/>
      <c r="DV1649" s="2" t="n"/>
      <c r="DW1649" s="2" t="n"/>
      <c r="DX1649" s="2" t="n"/>
      <c r="DY1649" s="2" t="n"/>
      <c r="DZ1649" s="2" t="n"/>
      <c r="EA1649" s="2" t="n"/>
      <c r="EB1649" s="2" t="n"/>
      <c r="EC1649" s="2" t="n"/>
    </row>
    <row r="1650" ht="6.75" customHeight="1" s="118">
      <c r="A1650" s="2" t="n"/>
      <c r="B1650" s="2" t="n"/>
      <c r="C1650" s="2" t="n"/>
      <c r="D1650" s="2" t="n"/>
      <c r="E1650" s="143" t="n"/>
      <c r="K1650" s="144" t="n"/>
      <c r="AT1650" s="144" t="n"/>
      <c r="AU1650" s="8" t="n"/>
      <c r="AV1650" s="7" t="n"/>
      <c r="AW1650" s="2" t="n"/>
      <c r="AX1650" s="2" t="n"/>
      <c r="AY1650" s="2" t="n"/>
      <c r="AZ1650" s="2" t="n"/>
      <c r="BA1650" s="2" t="n"/>
      <c r="BB1650" s="2" t="n"/>
      <c r="BC1650" s="2" t="n"/>
      <c r="BD1650" s="2" t="n"/>
      <c r="BE1650" s="2" t="n"/>
      <c r="BF1650" s="2" t="n"/>
      <c r="BG1650" s="2" t="n"/>
      <c r="BH1650" s="2" t="n"/>
      <c r="BI1650" s="8" t="n"/>
      <c r="BJ1650" s="7" t="n"/>
      <c r="BK1650" s="2" t="n"/>
      <c r="BL1650" s="2" t="n"/>
      <c r="BM1650" s="2" t="n"/>
      <c r="BN1650" s="2" t="n"/>
      <c r="BO1650" s="2" t="n"/>
      <c r="BP1650" s="143" t="n"/>
      <c r="BV1650" s="144" t="n"/>
      <c r="BW1650" s="143" t="n"/>
      <c r="CG1650" s="144" t="n"/>
      <c r="DU1650" s="144" t="n"/>
      <c r="DV1650" s="2" t="n"/>
      <c r="DW1650" s="2" t="n"/>
      <c r="DX1650" s="2" t="n"/>
      <c r="DY1650" s="2" t="n"/>
      <c r="DZ1650" s="2" t="n"/>
      <c r="EA1650" s="2" t="n"/>
      <c r="EB1650" s="2" t="n"/>
      <c r="EC1650" s="2" t="n"/>
    </row>
    <row r="1651" ht="6.75" customHeight="1" s="118">
      <c r="A1651" s="2" t="n"/>
      <c r="B1651" s="2" t="n"/>
      <c r="C1651" s="2" t="n"/>
      <c r="D1651" s="2" t="n"/>
      <c r="E1651" s="143" t="n"/>
      <c r="K1651" s="144" t="n"/>
      <c r="AT1651" s="144" t="n"/>
      <c r="AU1651" s="8" t="n"/>
      <c r="AV1651" s="7" t="n"/>
      <c r="AW1651" s="2" t="n"/>
      <c r="AX1651" s="2" t="n"/>
      <c r="AY1651" s="2" t="n"/>
      <c r="AZ1651" s="2" t="n"/>
      <c r="BA1651" s="2" t="n"/>
      <c r="BB1651" s="2" t="n"/>
      <c r="BC1651" s="2" t="n"/>
      <c r="BD1651" s="2" t="n"/>
      <c r="BE1651" s="2" t="n"/>
      <c r="BF1651" s="2" t="n"/>
      <c r="BG1651" s="2" t="n"/>
      <c r="BH1651" s="2" t="n"/>
      <c r="BI1651" s="8" t="n"/>
      <c r="BJ1651" s="7" t="n"/>
      <c r="BK1651" s="2" t="n"/>
      <c r="BL1651" s="2" t="n"/>
      <c r="BM1651" s="2" t="n"/>
      <c r="BN1651" s="2" t="n"/>
      <c r="BO1651" s="2" t="n"/>
      <c r="BP1651" s="143" t="n"/>
      <c r="BV1651" s="144" t="n"/>
      <c r="BW1651" s="149">
        <f>計算!$Q$21</f>
        <v/>
      </c>
      <c r="CG1651" s="144" t="n"/>
      <c r="CH1651" s="150">
        <f>計算!$R$21</f>
        <v/>
      </c>
      <c r="DU1651" s="144" t="n"/>
      <c r="DV1651" s="2" t="n"/>
      <c r="DW1651" s="2" t="n"/>
      <c r="DX1651" s="2" t="n"/>
      <c r="DY1651" s="2" t="n"/>
      <c r="DZ1651" s="2" t="n"/>
      <c r="EA1651" s="2" t="n"/>
      <c r="EB1651" s="2" t="n"/>
      <c r="EC1651" s="2" t="n"/>
    </row>
    <row r="1652" ht="6.75" customHeight="1" s="118">
      <c r="A1652" s="2" t="n"/>
      <c r="B1652" s="2" t="n"/>
      <c r="C1652" s="2" t="n"/>
      <c r="D1652" s="2" t="n"/>
      <c r="E1652" s="146" t="n"/>
      <c r="F1652" s="147" t="n"/>
      <c r="G1652" s="147" t="n"/>
      <c r="H1652" s="147" t="n"/>
      <c r="I1652" s="147" t="n"/>
      <c r="J1652" s="147" t="n"/>
      <c r="K1652" s="148" t="n"/>
      <c r="L1652" s="147" t="n"/>
      <c r="M1652" s="147" t="n"/>
      <c r="N1652" s="147" t="n"/>
      <c r="O1652" s="147" t="n"/>
      <c r="P1652" s="147" t="n"/>
      <c r="Q1652" s="147" t="n"/>
      <c r="R1652" s="147" t="n"/>
      <c r="S1652" s="147" t="n"/>
      <c r="T1652" s="147" t="n"/>
      <c r="U1652" s="147" t="n"/>
      <c r="V1652" s="147" t="n"/>
      <c r="W1652" s="147" t="n"/>
      <c r="X1652" s="147" t="n"/>
      <c r="Y1652" s="147" t="n"/>
      <c r="Z1652" s="147" t="n"/>
      <c r="AA1652" s="147" t="n"/>
      <c r="AB1652" s="147" t="n"/>
      <c r="AC1652" s="147" t="n"/>
      <c r="AD1652" s="147" t="n"/>
      <c r="AE1652" s="147" t="n"/>
      <c r="AF1652" s="147" t="n"/>
      <c r="AG1652" s="147" t="n"/>
      <c r="AH1652" s="147" t="n"/>
      <c r="AI1652" s="147" t="n"/>
      <c r="AJ1652" s="147" t="n"/>
      <c r="AK1652" s="147" t="n"/>
      <c r="AL1652" s="147" t="n"/>
      <c r="AM1652" s="147" t="n"/>
      <c r="AN1652" s="147" t="n"/>
      <c r="AO1652" s="147" t="n"/>
      <c r="AP1652" s="147" t="n"/>
      <c r="AQ1652" s="147" t="n"/>
      <c r="AR1652" s="147" t="n"/>
      <c r="AS1652" s="147" t="n"/>
      <c r="AT1652" s="148" t="n"/>
      <c r="AU1652" s="8" t="n"/>
      <c r="AV1652" s="7" t="n"/>
      <c r="AW1652" s="2" t="n"/>
      <c r="AX1652" s="2" t="n"/>
      <c r="AY1652" s="2" t="n"/>
      <c r="AZ1652" s="2" t="n"/>
      <c r="BA1652" s="2" t="n"/>
      <c r="BB1652" s="2" t="n"/>
      <c r="BC1652" s="2" t="n"/>
      <c r="BD1652" s="2" t="n"/>
      <c r="BE1652" s="2" t="n"/>
      <c r="BF1652" s="2" t="n"/>
      <c r="BG1652" s="2" t="n"/>
      <c r="BH1652" s="2" t="n"/>
      <c r="BI1652" s="8" t="n"/>
      <c r="BJ1652" s="7" t="n"/>
      <c r="BK1652" s="2" t="n"/>
      <c r="BL1652" s="2" t="n"/>
      <c r="BM1652" s="2" t="n"/>
      <c r="BN1652" s="2" t="n"/>
      <c r="BO1652" s="2" t="n"/>
      <c r="BP1652" s="143" t="n"/>
      <c r="BV1652" s="144" t="n"/>
      <c r="BW1652" s="143" t="n"/>
      <c r="CG1652" s="144" t="n"/>
      <c r="DU1652" s="144" t="n"/>
      <c r="DV1652" s="2" t="n"/>
      <c r="DW1652" s="2" t="n"/>
      <c r="DX1652" s="2" t="n"/>
      <c r="DY1652" s="2" t="n"/>
      <c r="DZ1652" s="2" t="n"/>
      <c r="EA1652" s="2" t="n"/>
      <c r="EB1652" s="2" t="n"/>
      <c r="EC1652" s="2" t="n"/>
    </row>
    <row r="1653" ht="6.75" customHeight="1" s="118">
      <c r="A1653" s="2" t="n"/>
      <c r="B1653" s="2" t="n"/>
      <c r="C1653" s="2" t="n"/>
      <c r="D1653" s="2" t="n"/>
      <c r="E1653" s="152" t="inlineStr">
        <is>
          <t>名　前</t>
        </is>
      </c>
      <c r="F1653" s="140" t="n"/>
      <c r="G1653" s="140" t="n"/>
      <c r="H1653" s="140" t="n"/>
      <c r="I1653" s="140" t="n"/>
      <c r="J1653" s="140" t="n"/>
      <c r="K1653" s="141" t="n"/>
      <c r="L1653" s="153">
        <f>計算!$B$21</f>
        <v/>
      </c>
      <c r="M1653" s="140" t="n"/>
      <c r="N1653" s="140" t="n"/>
      <c r="O1653" s="140" t="n"/>
      <c r="P1653" s="140" t="n"/>
      <c r="Q1653" s="140" t="n"/>
      <c r="R1653" s="140" t="n"/>
      <c r="S1653" s="140" t="n"/>
      <c r="T1653" s="140" t="n"/>
      <c r="U1653" s="140" t="n"/>
      <c r="V1653" s="140" t="n"/>
      <c r="W1653" s="140" t="n"/>
      <c r="X1653" s="140" t="n"/>
      <c r="Y1653" s="140" t="n"/>
      <c r="Z1653" s="140" t="n"/>
      <c r="AA1653" s="140" t="n"/>
      <c r="AB1653" s="140" t="n"/>
      <c r="AC1653" s="140" t="n"/>
      <c r="AD1653" s="140" t="n"/>
      <c r="AE1653" s="140" t="n"/>
      <c r="AF1653" s="140" t="n"/>
      <c r="AG1653" s="140" t="n"/>
      <c r="AH1653" s="140" t="n"/>
      <c r="AI1653" s="140" t="n"/>
      <c r="AJ1653" s="140" t="n"/>
      <c r="AK1653" s="140" t="n"/>
      <c r="AL1653" s="140" t="n"/>
      <c r="AM1653" s="140" t="n"/>
      <c r="AN1653" s="140" t="n"/>
      <c r="AO1653" s="140" t="n"/>
      <c r="AP1653" s="140" t="n"/>
      <c r="AQ1653" s="140" t="n"/>
      <c r="AR1653" s="140" t="n"/>
      <c r="AS1653" s="140" t="n"/>
      <c r="AT1653" s="141" t="n"/>
      <c r="AU1653" s="8" t="n"/>
      <c r="AV1653" s="7" t="n"/>
      <c r="AW1653" s="2" t="n"/>
      <c r="AX1653" s="2" t="n"/>
      <c r="AY1653" s="2" t="n"/>
      <c r="AZ1653" s="2" t="n"/>
      <c r="BA1653" s="2" t="n"/>
      <c r="BB1653" s="2" t="n"/>
      <c r="BC1653" s="2" t="n"/>
      <c r="BD1653" s="2" t="n"/>
      <c r="BE1653" s="2" t="n"/>
      <c r="BF1653" s="2" t="n"/>
      <c r="BG1653" s="2" t="n"/>
      <c r="BH1653" s="2" t="n"/>
      <c r="BI1653" s="8" t="n"/>
      <c r="BJ1653" s="7" t="n"/>
      <c r="BK1653" s="2" t="n"/>
      <c r="BL1653" s="2" t="n"/>
      <c r="BM1653" s="2" t="n"/>
      <c r="BN1653" s="2" t="n"/>
      <c r="BO1653" s="2" t="n"/>
      <c r="BP1653" s="143" t="n"/>
      <c r="BV1653" s="144" t="n"/>
      <c r="BW1653" s="143" t="n"/>
      <c r="CG1653" s="144" t="n"/>
      <c r="DU1653" s="144" t="n"/>
      <c r="DV1653" s="2" t="n"/>
      <c r="DW1653" s="2" t="n"/>
      <c r="DX1653" s="2" t="n"/>
      <c r="DY1653" s="2" t="n"/>
      <c r="DZ1653" s="2" t="n"/>
      <c r="EA1653" s="2" t="n"/>
      <c r="EB1653" s="2" t="n"/>
      <c r="EC1653" s="2" t="n"/>
    </row>
    <row r="1654" ht="6.75" customHeight="1" s="118">
      <c r="A1654" s="2" t="n"/>
      <c r="B1654" s="2" t="n"/>
      <c r="C1654" s="2" t="n"/>
      <c r="D1654" s="2" t="n"/>
      <c r="E1654" s="143" t="n"/>
      <c r="K1654" s="144" t="n"/>
      <c r="L1654" s="143" t="n"/>
      <c r="AT1654" s="144" t="n"/>
      <c r="AU1654" s="8" t="n"/>
      <c r="AV1654" s="7" t="n"/>
      <c r="AW1654" s="2" t="n"/>
      <c r="AX1654" s="52" t="inlineStr">
        <is>
          <t>（30×40mm）</t>
        </is>
      </c>
      <c r="BH1654" s="2" t="n"/>
      <c r="BI1654" s="8" t="n"/>
      <c r="BJ1654" s="7" t="n"/>
      <c r="BK1654" s="2" t="n"/>
      <c r="BL1654" s="2" t="n"/>
      <c r="BM1654" s="2" t="n"/>
      <c r="BN1654" s="2" t="n"/>
      <c r="BO1654" s="2" t="n"/>
      <c r="BP1654" s="143" t="n"/>
      <c r="BV1654" s="144" t="n"/>
      <c r="BW1654" s="143" t="n"/>
      <c r="CG1654" s="144" t="n"/>
      <c r="DU1654" s="144" t="n"/>
      <c r="DV1654" s="2" t="n"/>
      <c r="DW1654" s="2" t="n"/>
      <c r="DX1654" s="2" t="n"/>
      <c r="DY1654" s="2" t="n"/>
      <c r="DZ1654" s="2" t="n"/>
      <c r="EA1654" s="2" t="n"/>
      <c r="EB1654" s="2" t="n"/>
      <c r="EC1654" s="2" t="n"/>
    </row>
    <row r="1655" ht="6.75" customHeight="1" s="118">
      <c r="A1655" s="2" t="n"/>
      <c r="B1655" s="2" t="n"/>
      <c r="C1655" s="2" t="n"/>
      <c r="D1655" s="2" t="n"/>
      <c r="E1655" s="143" t="n"/>
      <c r="K1655" s="144" t="n"/>
      <c r="L1655" s="143" t="n"/>
      <c r="AT1655" s="144" t="n"/>
      <c r="AU1655" s="8" t="n"/>
      <c r="AV1655" s="7" t="n"/>
      <c r="AW1655" s="2" t="n"/>
      <c r="BH1655" s="2" t="n"/>
      <c r="BI1655" s="8" t="n"/>
      <c r="BJ1655" s="7" t="n"/>
      <c r="BK1655" s="2" t="n"/>
      <c r="BL1655" s="2" t="n"/>
      <c r="BM1655" s="2" t="n"/>
      <c r="BN1655" s="2" t="n"/>
      <c r="BO1655" s="2" t="n"/>
      <c r="BP1655" s="143" t="n"/>
      <c r="BV1655" s="144" t="n"/>
      <c r="BW1655" s="149">
        <f>計算!$S$21</f>
        <v/>
      </c>
      <c r="CG1655" s="144" t="n"/>
      <c r="CH1655" s="150">
        <f>計算!$T$21</f>
        <v/>
      </c>
      <c r="DU1655" s="144" t="n"/>
      <c r="DV1655" s="2" t="n"/>
      <c r="DW1655" s="2" t="n"/>
      <c r="DX1655" s="2" t="n"/>
      <c r="DY1655" s="2" t="n"/>
      <c r="DZ1655" s="2" t="n"/>
      <c r="EA1655" s="2" t="n"/>
      <c r="EB1655" s="2" t="n"/>
      <c r="EC1655" s="2" t="n"/>
    </row>
    <row r="1656" ht="6.75" customHeight="1" s="118">
      <c r="A1656" s="2" t="n"/>
      <c r="B1656" s="2" t="n"/>
      <c r="C1656" s="2" t="n"/>
      <c r="D1656" s="2" t="n"/>
      <c r="E1656" s="143" t="n"/>
      <c r="K1656" s="144" t="n"/>
      <c r="L1656" s="143" t="n"/>
      <c r="AT1656" s="144" t="n"/>
      <c r="AU1656" s="8" t="n"/>
      <c r="AV1656" s="7" t="n"/>
      <c r="AW1656" s="2" t="n"/>
      <c r="AX1656" s="2" t="n"/>
      <c r="AY1656" s="2" t="n"/>
      <c r="AZ1656" s="2" t="n"/>
      <c r="BA1656" s="2" t="n"/>
      <c r="BB1656" s="2" t="n"/>
      <c r="BC1656" s="2" t="n"/>
      <c r="BD1656" s="2" t="n"/>
      <c r="BE1656" s="2" t="n"/>
      <c r="BF1656" s="2" t="n"/>
      <c r="BG1656" s="2" t="n"/>
      <c r="BH1656" s="2" t="n"/>
      <c r="BI1656" s="8" t="n"/>
      <c r="BJ1656" s="7" t="n"/>
      <c r="BK1656" s="2" t="n"/>
      <c r="BL1656" s="2" t="n"/>
      <c r="BM1656" s="2" t="n"/>
      <c r="BN1656" s="2" t="n"/>
      <c r="BO1656" s="2" t="n"/>
      <c r="BP1656" s="143" t="n"/>
      <c r="BV1656" s="144" t="n"/>
      <c r="BW1656" s="143" t="n"/>
      <c r="CG1656" s="144" t="n"/>
      <c r="DU1656" s="144" t="n"/>
      <c r="DV1656" s="2" t="n"/>
      <c r="DW1656" s="2" t="n"/>
      <c r="DX1656" s="2" t="n"/>
      <c r="DY1656" s="2" t="n"/>
      <c r="DZ1656" s="2" t="n"/>
      <c r="EA1656" s="2" t="n"/>
      <c r="EB1656" s="2" t="n"/>
      <c r="EC1656" s="2" t="n"/>
    </row>
    <row r="1657" ht="6.75" customHeight="1" s="118">
      <c r="A1657" s="2" t="n"/>
      <c r="B1657" s="2" t="n"/>
      <c r="C1657" s="2" t="n"/>
      <c r="D1657" s="2" t="n"/>
      <c r="E1657" s="143" t="n"/>
      <c r="K1657" s="144" t="n"/>
      <c r="L1657" s="143" t="n"/>
      <c r="AT1657" s="144" t="n"/>
      <c r="AU1657" s="8" t="n"/>
      <c r="AV1657" s="7" t="n"/>
      <c r="AW1657" s="2" t="n"/>
      <c r="AX1657" s="2" t="n"/>
      <c r="AY1657" s="2" t="n"/>
      <c r="AZ1657" s="2" t="n"/>
      <c r="BA1657" s="2" t="n"/>
      <c r="BB1657" s="2" t="n"/>
      <c r="BC1657" s="2" t="n"/>
      <c r="BD1657" s="2" t="n"/>
      <c r="BE1657" s="2" t="n"/>
      <c r="BF1657" s="2" t="n"/>
      <c r="BG1657" s="2" t="n"/>
      <c r="BH1657" s="2" t="n"/>
      <c r="BI1657" s="8" t="n"/>
      <c r="BJ1657" s="7" t="n"/>
      <c r="BK1657" s="2" t="n"/>
      <c r="BL1657" s="2" t="n"/>
      <c r="BM1657" s="2" t="n"/>
      <c r="BN1657" s="2" t="n"/>
      <c r="BO1657" s="2" t="n"/>
      <c r="BP1657" s="143" t="n"/>
      <c r="BV1657" s="144" t="n"/>
      <c r="BW1657" s="143" t="n"/>
      <c r="CG1657" s="144" t="n"/>
      <c r="DU1657" s="144" t="n"/>
      <c r="DV1657" s="2" t="n"/>
      <c r="DW1657" s="2" t="n"/>
      <c r="DX1657" s="2" t="n"/>
      <c r="DY1657" s="2" t="n"/>
      <c r="DZ1657" s="2" t="n"/>
      <c r="EA1657" s="2" t="n"/>
      <c r="EB1657" s="2" t="n"/>
      <c r="EC1657" s="2" t="n"/>
    </row>
    <row r="1658" ht="4.5" customHeight="1" s="118">
      <c r="A1658" s="2" t="n"/>
      <c r="B1658" s="2" t="n"/>
      <c r="C1658" s="2" t="n"/>
      <c r="D1658" s="2" t="n"/>
      <c r="E1658" s="146" t="n"/>
      <c r="F1658" s="147" t="n"/>
      <c r="G1658" s="147" t="n"/>
      <c r="H1658" s="147" t="n"/>
      <c r="I1658" s="147" t="n"/>
      <c r="J1658" s="147" t="n"/>
      <c r="K1658" s="148" t="n"/>
      <c r="L1658" s="146" t="n"/>
      <c r="M1658" s="147" t="n"/>
      <c r="N1658" s="147" t="n"/>
      <c r="O1658" s="147" t="n"/>
      <c r="P1658" s="147" t="n"/>
      <c r="Q1658" s="147" t="n"/>
      <c r="R1658" s="147" t="n"/>
      <c r="S1658" s="147" t="n"/>
      <c r="T1658" s="147" t="n"/>
      <c r="U1658" s="147" t="n"/>
      <c r="V1658" s="147" t="n"/>
      <c r="W1658" s="147" t="n"/>
      <c r="X1658" s="147" t="n"/>
      <c r="Y1658" s="147" t="n"/>
      <c r="Z1658" s="147" t="n"/>
      <c r="AA1658" s="147" t="n"/>
      <c r="AB1658" s="147" t="n"/>
      <c r="AC1658" s="147" t="n"/>
      <c r="AD1658" s="147" t="n"/>
      <c r="AE1658" s="147" t="n"/>
      <c r="AF1658" s="147" t="n"/>
      <c r="AG1658" s="147" t="n"/>
      <c r="AH1658" s="147" t="n"/>
      <c r="AI1658" s="147" t="n"/>
      <c r="AJ1658" s="147" t="n"/>
      <c r="AK1658" s="147" t="n"/>
      <c r="AL1658" s="147" t="n"/>
      <c r="AM1658" s="147" t="n"/>
      <c r="AN1658" s="147" t="n"/>
      <c r="AO1658" s="147" t="n"/>
      <c r="AP1658" s="147" t="n"/>
      <c r="AQ1658" s="147" t="n"/>
      <c r="AR1658" s="147" t="n"/>
      <c r="AS1658" s="147" t="n"/>
      <c r="AT1658" s="148" t="n"/>
      <c r="AU1658" s="8" t="n"/>
      <c r="AV1658" s="7" t="n"/>
      <c r="AW1658" s="2" t="n"/>
      <c r="AX1658" s="2" t="n"/>
      <c r="AY1658" s="2" t="n"/>
      <c r="AZ1658" s="2" t="n"/>
      <c r="BA1658" s="2" t="n"/>
      <c r="BB1658" s="2" t="n"/>
      <c r="BC1658" s="2" t="n"/>
      <c r="BD1658" s="2" t="n"/>
      <c r="BE1658" s="2" t="n"/>
      <c r="BF1658" s="2" t="n"/>
      <c r="BG1658" s="2" t="n"/>
      <c r="BH1658" s="2" t="n"/>
      <c r="BI1658" s="8" t="n"/>
      <c r="BJ1658" s="7" t="n"/>
      <c r="BK1658" s="2" t="n"/>
      <c r="BL1658" s="2" t="n"/>
      <c r="BM1658" s="2" t="n"/>
      <c r="BN1658" s="2" t="n"/>
      <c r="BO1658" s="2" t="n"/>
      <c r="BP1658" s="143" t="n"/>
      <c r="BV1658" s="144" t="n"/>
      <c r="BW1658" s="143" t="n"/>
      <c r="CG1658" s="144" t="n"/>
      <c r="DU1658" s="144" t="n"/>
      <c r="DV1658" s="2" t="n"/>
      <c r="DW1658" s="2" t="n"/>
      <c r="DX1658" s="2" t="n"/>
      <c r="DY1658" s="2" t="n"/>
      <c r="DZ1658" s="2" t="n"/>
      <c r="EA1658" s="2" t="n"/>
      <c r="EB1658" s="2" t="n"/>
      <c r="EC1658" s="2" t="n"/>
    </row>
    <row r="1659" ht="6.75" customHeight="1" s="118">
      <c r="A1659" s="2" t="n"/>
      <c r="B1659" s="2" t="n"/>
      <c r="C1659" s="2" t="n"/>
      <c r="D1659" s="2" t="n"/>
      <c r="E1659" s="152" t="inlineStr">
        <is>
          <t>生年月日</t>
        </is>
      </c>
      <c r="F1659" s="140" t="n"/>
      <c r="G1659" s="140" t="n"/>
      <c r="H1659" s="140" t="n"/>
      <c r="I1659" s="140" t="n"/>
      <c r="J1659" s="140" t="n"/>
      <c r="K1659" s="141" t="n"/>
      <c r="L1659" s="154" t="inlineStr">
        <is>
          <t>昭和 ・ 平成</t>
        </is>
      </c>
      <c r="M1659" s="140" t="n"/>
      <c r="N1659" s="140" t="n"/>
      <c r="O1659" s="140" t="n"/>
      <c r="P1659" s="140" t="n"/>
      <c r="Q1659" s="140" t="n"/>
      <c r="R1659" s="140" t="n"/>
      <c r="S1659" s="140" t="n"/>
      <c r="T1659" s="140" t="n"/>
      <c r="U1659" s="140" t="n"/>
      <c r="V1659" s="155">
        <f>計算!$D$21</f>
        <v/>
      </c>
      <c r="W1659" s="140" t="n"/>
      <c r="X1659" s="156" t="inlineStr">
        <is>
          <t>年</t>
        </is>
      </c>
      <c r="Y1659" s="140" t="n"/>
      <c r="Z1659" s="155">
        <f>計算!$E$21</f>
        <v/>
      </c>
      <c r="AA1659" s="140" t="n"/>
      <c r="AB1659" s="140" t="n"/>
      <c r="AC1659" s="156" t="inlineStr">
        <is>
          <t>月</t>
        </is>
      </c>
      <c r="AD1659" s="140" t="n"/>
      <c r="AE1659" s="155">
        <f>計算!$F$21</f>
        <v/>
      </c>
      <c r="AF1659" s="140" t="n"/>
      <c r="AG1659" s="140" t="n"/>
      <c r="AH1659" s="156" t="inlineStr">
        <is>
          <t>日　生 （満</t>
        </is>
      </c>
      <c r="AI1659" s="140" t="n"/>
      <c r="AJ1659" s="140" t="n"/>
      <c r="AK1659" s="140" t="n"/>
      <c r="AL1659" s="140" t="n"/>
      <c r="AM1659" s="140" t="n"/>
      <c r="AN1659" s="140" t="n"/>
      <c r="AO1659" s="140" t="n"/>
      <c r="AP1659" s="157">
        <f>計算!$G$21</f>
        <v/>
      </c>
      <c r="AQ1659" s="140" t="n"/>
      <c r="AR1659" s="158" t="inlineStr">
        <is>
          <t>歳）</t>
        </is>
      </c>
      <c r="AS1659" s="140" t="n"/>
      <c r="AT1659" s="141" t="n"/>
      <c r="AU1659" s="8" t="n"/>
      <c r="AV1659" s="7" t="n"/>
      <c r="AW1659" s="2" t="n"/>
      <c r="AX1659" s="2" t="n"/>
      <c r="AY1659" s="2" t="n"/>
      <c r="AZ1659" s="2" t="n"/>
      <c r="BA1659" s="2" t="n"/>
      <c r="BB1659" s="2" t="n"/>
      <c r="BC1659" s="2" t="n"/>
      <c r="BD1659" s="2" t="n"/>
      <c r="BE1659" s="2" t="n"/>
      <c r="BF1659" s="2" t="n"/>
      <c r="BG1659" s="2" t="n"/>
      <c r="BH1659" s="2" t="n"/>
      <c r="BI1659" s="8" t="n"/>
      <c r="BJ1659" s="7" t="n"/>
      <c r="BK1659" s="2" t="n"/>
      <c r="BL1659" s="2" t="n"/>
      <c r="BM1659" s="2" t="n"/>
      <c r="BN1659" s="2" t="n"/>
      <c r="BO1659" s="2" t="n"/>
      <c r="BP1659" s="143" t="n"/>
      <c r="BV1659" s="144" t="n"/>
      <c r="BW1659" s="149">
        <f>計算!$U$21</f>
        <v/>
      </c>
      <c r="CG1659" s="144" t="n"/>
      <c r="CH1659" s="150">
        <f>計算!$V$21</f>
        <v/>
      </c>
      <c r="DU1659" s="144" t="n"/>
      <c r="DV1659" s="2" t="n"/>
      <c r="DW1659" s="2" t="n"/>
      <c r="DX1659" s="2" t="n"/>
      <c r="DY1659" s="2" t="n"/>
      <c r="DZ1659" s="2" t="n"/>
      <c r="EA1659" s="2" t="n"/>
      <c r="EB1659" s="2" t="n"/>
      <c r="EC1659" s="2" t="n"/>
    </row>
    <row r="1660" ht="6.75" customHeight="1" s="118">
      <c r="A1660" s="2" t="n"/>
      <c r="B1660" s="2" t="n"/>
      <c r="C1660" s="2" t="n"/>
      <c r="D1660" s="2" t="n"/>
      <c r="E1660" s="143" t="n"/>
      <c r="K1660" s="144" t="n"/>
      <c r="L1660" s="143" t="n"/>
      <c r="AT1660" s="144" t="n"/>
      <c r="AU1660" s="8" t="n"/>
      <c r="AV1660" s="7" t="n"/>
      <c r="AW1660" s="2" t="n"/>
      <c r="AX1660" s="2" t="n"/>
      <c r="AY1660" s="2" t="n"/>
      <c r="AZ1660" s="2" t="n"/>
      <c r="BA1660" s="2" t="n"/>
      <c r="BB1660" s="2" t="n"/>
      <c r="BC1660" s="2" t="n"/>
      <c r="BD1660" s="2" t="n"/>
      <c r="BE1660" s="2" t="n"/>
      <c r="BF1660" s="2" t="n"/>
      <c r="BG1660" s="2" t="n"/>
      <c r="BH1660" s="2" t="n"/>
      <c r="BI1660" s="8" t="n"/>
      <c r="BJ1660" s="7" t="n"/>
      <c r="BK1660" s="2" t="n"/>
      <c r="BL1660" s="2" t="n"/>
      <c r="BM1660" s="2" t="n"/>
      <c r="BN1660" s="2" t="n"/>
      <c r="BO1660" s="2" t="n"/>
      <c r="BP1660" s="143" t="n"/>
      <c r="BV1660" s="144" t="n"/>
      <c r="BW1660" s="143" t="n"/>
      <c r="CG1660" s="144" t="n"/>
      <c r="DU1660" s="144" t="n"/>
      <c r="DV1660" s="2" t="n"/>
      <c r="DW1660" s="2" t="n"/>
      <c r="DX1660" s="2" t="n"/>
      <c r="DY1660" s="2" t="n"/>
      <c r="DZ1660" s="2" t="n"/>
      <c r="EA1660" s="2" t="n"/>
      <c r="EB1660" s="2" t="n"/>
      <c r="EC1660" s="2" t="n"/>
    </row>
    <row r="1661" ht="6.75" customHeight="1" s="118">
      <c r="A1661" s="2" t="n"/>
      <c r="B1661" s="2" t="n"/>
      <c r="C1661" s="2" t="n"/>
      <c r="D1661" s="2" t="n"/>
      <c r="E1661" s="143" t="n"/>
      <c r="K1661" s="144" t="n"/>
      <c r="L1661" s="143" t="n"/>
      <c r="AT1661" s="144" t="n"/>
      <c r="AU1661" s="8" t="n"/>
      <c r="AV1661" s="16" t="n"/>
      <c r="AW1661" s="14" t="n"/>
      <c r="AX1661" s="14" t="n"/>
      <c r="AY1661" s="14" t="n"/>
      <c r="AZ1661" s="14" t="n"/>
      <c r="BA1661" s="14" t="n"/>
      <c r="BB1661" s="14" t="n"/>
      <c r="BC1661" s="14" t="n"/>
      <c r="BD1661" s="14" t="n"/>
      <c r="BE1661" s="14" t="n"/>
      <c r="BF1661" s="14" t="n"/>
      <c r="BG1661" s="14" t="n"/>
      <c r="BH1661" s="14" t="n"/>
      <c r="BI1661" s="15" t="n"/>
      <c r="BJ1661" s="7" t="n"/>
      <c r="BK1661" s="2" t="n"/>
      <c r="BL1661" s="2" t="n"/>
      <c r="BM1661" s="2" t="n"/>
      <c r="BN1661" s="2" t="n"/>
      <c r="BO1661" s="2" t="n"/>
      <c r="BP1661" s="143" t="n"/>
      <c r="BV1661" s="144" t="n"/>
      <c r="BW1661" s="143" t="n"/>
      <c r="CG1661" s="144" t="n"/>
      <c r="DU1661" s="144" t="n"/>
      <c r="DV1661" s="2" t="n"/>
      <c r="DW1661" s="2" t="n"/>
      <c r="DX1661" s="2" t="n"/>
      <c r="DY1661" s="2" t="n"/>
      <c r="DZ1661" s="2" t="n"/>
      <c r="EA1661" s="2" t="n"/>
      <c r="EB1661" s="2" t="n"/>
      <c r="EC1661" s="2" t="n"/>
    </row>
    <row r="1662" ht="3.75" customHeight="1" s="118">
      <c r="A1662" s="2" t="n"/>
      <c r="B1662" s="2" t="n"/>
      <c r="C1662" s="2" t="n"/>
      <c r="D1662" s="2" t="n"/>
      <c r="E1662" s="146" t="n"/>
      <c r="F1662" s="147" t="n"/>
      <c r="G1662" s="147" t="n"/>
      <c r="H1662" s="147" t="n"/>
      <c r="I1662" s="147" t="n"/>
      <c r="J1662" s="147" t="n"/>
      <c r="K1662" s="148" t="n"/>
      <c r="L1662" s="146" t="n"/>
      <c r="M1662" s="147" t="n"/>
      <c r="N1662" s="147" t="n"/>
      <c r="O1662" s="147" t="n"/>
      <c r="P1662" s="147" t="n"/>
      <c r="Q1662" s="147" t="n"/>
      <c r="R1662" s="147" t="n"/>
      <c r="S1662" s="147" t="n"/>
      <c r="T1662" s="147" t="n"/>
      <c r="U1662" s="147" t="n"/>
      <c r="X1662" s="147" t="n"/>
      <c r="Y1662" s="147" t="n"/>
      <c r="AC1662" s="147" t="n"/>
      <c r="AD1662" s="147" t="n"/>
      <c r="AH1662" s="147" t="n"/>
      <c r="AI1662" s="147" t="n"/>
      <c r="AJ1662" s="147" t="n"/>
      <c r="AK1662" s="147" t="n"/>
      <c r="AL1662" s="147" t="n"/>
      <c r="AM1662" s="147" t="n"/>
      <c r="AN1662" s="147" t="n"/>
      <c r="AO1662" s="147" t="n"/>
      <c r="AP1662" s="147" t="n"/>
      <c r="AQ1662" s="147" t="n"/>
      <c r="AR1662" s="147" t="n"/>
      <c r="AS1662" s="147" t="n"/>
      <c r="AT1662" s="148" t="n"/>
      <c r="AU1662" s="2" t="n"/>
      <c r="AV1662" s="21" t="n"/>
      <c r="AW1662" s="2" t="n"/>
      <c r="AX1662" s="2" t="n"/>
      <c r="AY1662" s="2" t="n"/>
      <c r="AZ1662" s="2" t="n"/>
      <c r="BA1662" s="2" t="n"/>
      <c r="BB1662" s="2" t="n"/>
      <c r="BC1662" s="2" t="n"/>
      <c r="BD1662" s="2" t="n"/>
      <c r="BE1662" s="2" t="n"/>
      <c r="BF1662" s="2" t="n"/>
      <c r="BG1662" s="2" t="n"/>
      <c r="BH1662" s="2" t="n"/>
      <c r="BI1662" s="2" t="n"/>
      <c r="BJ1662" s="2" t="n"/>
      <c r="BK1662" s="2" t="n"/>
      <c r="BL1662" s="2" t="n"/>
      <c r="BM1662" s="2" t="n"/>
      <c r="BN1662" s="2" t="n"/>
      <c r="BO1662" s="2" t="n"/>
      <c r="BP1662" s="143" t="n"/>
      <c r="BV1662" s="144" t="n"/>
      <c r="BW1662" s="143" t="n"/>
      <c r="CG1662" s="144" t="n"/>
      <c r="DU1662" s="144" t="n"/>
      <c r="DV1662" s="2" t="n"/>
      <c r="DW1662" s="2" t="n"/>
      <c r="DX1662" s="2" t="n"/>
      <c r="DY1662" s="2" t="n"/>
      <c r="DZ1662" s="2" t="n"/>
      <c r="EA1662" s="2" t="n"/>
      <c r="EB1662" s="2" t="n"/>
      <c r="EC1662" s="2" t="n"/>
    </row>
    <row r="1663" ht="6.75" customHeight="1" s="118">
      <c r="A1663" s="2" t="n"/>
      <c r="B1663" s="2" t="n"/>
      <c r="C1663" s="2" t="n"/>
      <c r="D1663" s="2" t="n"/>
      <c r="E1663" s="159" t="inlineStr">
        <is>
          <t>ふ り が な</t>
        </is>
      </c>
      <c r="F1663" s="140" t="n"/>
      <c r="G1663" s="140" t="n"/>
      <c r="H1663" s="140" t="n"/>
      <c r="I1663" s="140" t="n"/>
      <c r="J1663" s="140" t="n"/>
      <c r="K1663" s="141" t="n"/>
      <c r="L1663" s="160">
        <f>計算!$J$21</f>
        <v/>
      </c>
      <c r="M1663" s="140" t="n"/>
      <c r="N1663" s="140" t="n"/>
      <c r="O1663" s="140" t="n"/>
      <c r="P1663" s="140" t="n"/>
      <c r="Q1663" s="140" t="n"/>
      <c r="R1663" s="140" t="n"/>
      <c r="S1663" s="140" t="n"/>
      <c r="T1663" s="140" t="n"/>
      <c r="U1663" s="140" t="n"/>
      <c r="V1663" s="140" t="n"/>
      <c r="W1663" s="140" t="n"/>
      <c r="X1663" s="140" t="n"/>
      <c r="Y1663" s="140" t="n"/>
      <c r="Z1663" s="140" t="n"/>
      <c r="AA1663" s="140" t="n"/>
      <c r="AB1663" s="140" t="n"/>
      <c r="AC1663" s="140" t="n"/>
      <c r="AD1663" s="140" t="n"/>
      <c r="AE1663" s="140" t="n"/>
      <c r="AF1663" s="140" t="n"/>
      <c r="AG1663" s="140" t="n"/>
      <c r="AH1663" s="140" t="n"/>
      <c r="AI1663" s="140" t="n"/>
      <c r="AJ1663" s="140" t="n"/>
      <c r="AK1663" s="140" t="n"/>
      <c r="AL1663" s="140" t="n"/>
      <c r="AM1663" s="140" t="n"/>
      <c r="AN1663" s="140" t="n"/>
      <c r="AO1663" s="140" t="n"/>
      <c r="AP1663" s="140" t="n"/>
      <c r="AQ1663" s="140" t="n"/>
      <c r="AR1663" s="140" t="n"/>
      <c r="AS1663" s="140" t="n"/>
      <c r="AT1663" s="140" t="n"/>
      <c r="AU1663" s="140" t="n"/>
      <c r="AV1663" s="140" t="n"/>
      <c r="AW1663" s="140" t="n"/>
      <c r="AX1663" s="140" t="n"/>
      <c r="AY1663" s="140" t="n"/>
      <c r="AZ1663" s="140" t="n"/>
      <c r="BA1663" s="140" t="n"/>
      <c r="BB1663" s="140" t="n"/>
      <c r="BC1663" s="140" t="n"/>
      <c r="BD1663" s="140" t="n"/>
      <c r="BE1663" s="140" t="n"/>
      <c r="BF1663" s="140" t="n"/>
      <c r="BG1663" s="140" t="n"/>
      <c r="BH1663" s="140" t="n"/>
      <c r="BI1663" s="141" t="n"/>
      <c r="BJ1663" s="2" t="n"/>
      <c r="BK1663" s="2" t="n"/>
      <c r="BL1663" s="2" t="n"/>
      <c r="BM1663" s="2" t="n"/>
      <c r="BN1663" s="2" t="n"/>
      <c r="BO1663" s="2" t="n"/>
      <c r="BP1663" s="143" t="n"/>
      <c r="BV1663" s="144" t="n"/>
      <c r="BW1663" s="161">
        <f>計算!$W$21</f>
        <v/>
      </c>
      <c r="CG1663" s="144" t="n"/>
      <c r="CH1663" s="150">
        <f>計算!$X$21</f>
        <v/>
      </c>
      <c r="DU1663" s="144" t="n"/>
      <c r="DV1663" s="2" t="n"/>
      <c r="DW1663" s="2" t="n"/>
      <c r="DX1663" s="2" t="n"/>
      <c r="DY1663" s="2" t="n"/>
      <c r="DZ1663" s="2" t="n"/>
      <c r="EA1663" s="2" t="n"/>
      <c r="EB1663" s="2" t="n"/>
      <c r="EC1663" s="2" t="n"/>
    </row>
    <row r="1664" ht="6.75" customHeight="1" s="118">
      <c r="A1664" s="2" t="n"/>
      <c r="B1664" s="2" t="n"/>
      <c r="C1664" s="2" t="n"/>
      <c r="D1664" s="2" t="n"/>
      <c r="E1664" s="143" t="n"/>
      <c r="K1664" s="144" t="n"/>
      <c r="BI1664" s="144" t="n"/>
      <c r="BJ1664" s="2" t="n"/>
      <c r="BK1664" s="2" t="n"/>
      <c r="BL1664" s="2" t="n"/>
      <c r="BM1664" s="2" t="n"/>
      <c r="BN1664" s="2" t="n"/>
      <c r="BO1664" s="2" t="n"/>
      <c r="BP1664" s="143" t="n"/>
      <c r="BV1664" s="144" t="n"/>
      <c r="BW1664" s="143" t="n"/>
      <c r="CG1664" s="144" t="n"/>
      <c r="DU1664" s="144" t="n"/>
      <c r="DV1664" s="2" t="n"/>
      <c r="DW1664" s="2" t="n"/>
      <c r="DX1664" s="2" t="n"/>
      <c r="DY1664" s="2" t="n"/>
      <c r="DZ1664" s="2" t="n"/>
      <c r="EA1664" s="2" t="n"/>
      <c r="EB1664" s="2" t="n"/>
      <c r="EC1664" s="2" t="n"/>
    </row>
    <row r="1665" ht="6.75" customHeight="1" s="118">
      <c r="A1665" s="2" t="n"/>
      <c r="B1665" s="2" t="n"/>
      <c r="C1665" s="2" t="n"/>
      <c r="D1665" s="2" t="n"/>
      <c r="E1665" s="162" t="n"/>
      <c r="F1665" s="163" t="n"/>
      <c r="G1665" s="163" t="n"/>
      <c r="H1665" s="163" t="n"/>
      <c r="I1665" s="163" t="n"/>
      <c r="J1665" s="163" t="n"/>
      <c r="K1665" s="164" t="n"/>
      <c r="L1665" s="163" t="n"/>
      <c r="M1665" s="163" t="n"/>
      <c r="N1665" s="163" t="n"/>
      <c r="O1665" s="163" t="n"/>
      <c r="P1665" s="163" t="n"/>
      <c r="Q1665" s="163" t="n"/>
      <c r="R1665" s="163" t="n"/>
      <c r="S1665" s="163" t="n"/>
      <c r="T1665" s="163" t="n"/>
      <c r="U1665" s="163" t="n"/>
      <c r="V1665" s="163" t="n"/>
      <c r="W1665" s="163" t="n"/>
      <c r="X1665" s="163" t="n"/>
      <c r="Y1665" s="163" t="n"/>
      <c r="Z1665" s="163" t="n"/>
      <c r="AA1665" s="163" t="n"/>
      <c r="AB1665" s="163" t="n"/>
      <c r="AC1665" s="163" t="n"/>
      <c r="AD1665" s="163" t="n"/>
      <c r="AE1665" s="163" t="n"/>
      <c r="AF1665" s="163" t="n"/>
      <c r="AG1665" s="163" t="n"/>
      <c r="AH1665" s="163" t="n"/>
      <c r="AI1665" s="163" t="n"/>
      <c r="AJ1665" s="163" t="n"/>
      <c r="AK1665" s="163" t="n"/>
      <c r="AL1665" s="163" t="n"/>
      <c r="AM1665" s="163" t="n"/>
      <c r="AN1665" s="163" t="n"/>
      <c r="AO1665" s="163" t="n"/>
      <c r="AP1665" s="163" t="n"/>
      <c r="AQ1665" s="163" t="n"/>
      <c r="AR1665" s="163" t="n"/>
      <c r="AS1665" s="163" t="n"/>
      <c r="AT1665" s="163" t="n"/>
      <c r="AU1665" s="163" t="n"/>
      <c r="AV1665" s="163" t="n"/>
      <c r="AW1665" s="163" t="n"/>
      <c r="AX1665" s="163" t="n"/>
      <c r="AY1665" s="163" t="n"/>
      <c r="AZ1665" s="163" t="n"/>
      <c r="BA1665" s="163" t="n"/>
      <c r="BB1665" s="163" t="n"/>
      <c r="BC1665" s="163" t="n"/>
      <c r="BD1665" s="163" t="n"/>
      <c r="BE1665" s="163" t="n"/>
      <c r="BF1665" s="163" t="n"/>
      <c r="BG1665" s="163" t="n"/>
      <c r="BH1665" s="163" t="n"/>
      <c r="BI1665" s="164" t="n"/>
      <c r="BJ1665" s="2" t="n"/>
      <c r="BK1665" s="2" t="n"/>
      <c r="BL1665" s="2" t="n"/>
      <c r="BM1665" s="2" t="n"/>
      <c r="BN1665" s="2" t="n"/>
      <c r="BO1665" s="2" t="n"/>
      <c r="BP1665" s="143" t="n"/>
      <c r="BV1665" s="144" t="n"/>
      <c r="BW1665" s="143" t="n"/>
      <c r="CG1665" s="144" t="n"/>
      <c r="DU1665" s="144" t="n"/>
      <c r="DV1665" s="2" t="n"/>
      <c r="DW1665" s="2" t="n"/>
      <c r="DX1665" s="2" t="n"/>
      <c r="DY1665" s="2" t="n"/>
      <c r="DZ1665" s="2" t="n"/>
      <c r="EA1665" s="2" t="n"/>
      <c r="EB1665" s="2" t="n"/>
      <c r="EC1665" s="2" t="n"/>
    </row>
    <row r="1666" ht="6.75" customHeight="1" s="118">
      <c r="A1666" s="2" t="n"/>
      <c r="B1666" s="2" t="n"/>
      <c r="C1666" s="2" t="n"/>
      <c r="D1666" s="2" t="n"/>
      <c r="E1666" s="165" t="inlineStr">
        <is>
          <t>現住所</t>
        </is>
      </c>
      <c r="F1666" s="166" t="n"/>
      <c r="G1666" s="166" t="n"/>
      <c r="H1666" s="166" t="n"/>
      <c r="I1666" s="166" t="n"/>
      <c r="J1666" s="166" t="n"/>
      <c r="K1666" s="167" t="n"/>
      <c r="L1666" s="107" t="inlineStr">
        <is>
          <t>〒</t>
        </is>
      </c>
      <c r="M1666" s="166" t="n"/>
      <c r="N1666" s="166" t="n"/>
      <c r="O1666" s="166" t="n"/>
      <c r="P1666" s="168">
        <f>計算!$H$21</f>
        <v/>
      </c>
      <c r="Q1666" s="166" t="n"/>
      <c r="R1666" s="166" t="n"/>
      <c r="S1666" s="166" t="n"/>
      <c r="T1666" s="166" t="n"/>
      <c r="U1666" s="166" t="n"/>
      <c r="V1666" s="166" t="n"/>
      <c r="W1666" s="166" t="n"/>
      <c r="X1666" s="166" t="n"/>
      <c r="Y1666" s="166" t="n"/>
      <c r="Z1666" s="166" t="n"/>
      <c r="AA1666" s="166" t="n"/>
      <c r="AB1666" s="166" t="n"/>
      <c r="AC1666" s="166" t="n"/>
      <c r="AD1666" s="166" t="n"/>
      <c r="AE1666" s="166" t="n"/>
      <c r="AF1666" s="166" t="n"/>
      <c r="AG1666" s="166" t="n"/>
      <c r="AH1666" s="166" t="n"/>
      <c r="AI1666" s="166" t="n"/>
      <c r="AJ1666" s="166" t="n"/>
      <c r="AK1666" s="24" t="n"/>
      <c r="AL1666" s="24" t="n"/>
      <c r="AM1666" s="24" t="n"/>
      <c r="AN1666" s="24" t="n"/>
      <c r="AO1666" s="24" t="n"/>
      <c r="AP1666" s="24" t="n"/>
      <c r="AQ1666" s="24" t="n"/>
      <c r="AR1666" s="24" t="n"/>
      <c r="AS1666" s="24" t="n"/>
      <c r="AT1666" s="24" t="n"/>
      <c r="AU1666" s="24" t="n"/>
      <c r="AV1666" s="24" t="n"/>
      <c r="AW1666" s="24" t="n"/>
      <c r="AX1666" s="24" t="n"/>
      <c r="AY1666" s="24" t="n"/>
      <c r="AZ1666" s="24" t="n"/>
      <c r="BA1666" s="24" t="n"/>
      <c r="BB1666" s="24" t="n"/>
      <c r="BC1666" s="24" t="n"/>
      <c r="BD1666" s="24" t="n"/>
      <c r="BE1666" s="24" t="n"/>
      <c r="BF1666" s="24" t="n"/>
      <c r="BG1666" s="24" t="n"/>
      <c r="BH1666" s="24" t="n"/>
      <c r="BI1666" s="25" t="n"/>
      <c r="BJ1666" s="2" t="n"/>
      <c r="BK1666" s="2" t="n"/>
      <c r="BL1666" s="2" t="n"/>
      <c r="BM1666" s="2" t="n"/>
      <c r="BN1666" s="2" t="n"/>
      <c r="BO1666" s="2" t="n"/>
      <c r="BP1666" s="143" t="n"/>
      <c r="BV1666" s="144" t="n"/>
      <c r="BW1666" s="143" t="n"/>
      <c r="CG1666" s="144" t="n"/>
      <c r="DU1666" s="144" t="n"/>
      <c r="DV1666" s="2" t="n"/>
      <c r="DW1666" s="2" t="n"/>
      <c r="DX1666" s="2" t="n"/>
      <c r="DY1666" s="2" t="n"/>
      <c r="DZ1666" s="2" t="n"/>
      <c r="EA1666" s="2" t="n"/>
      <c r="EB1666" s="2" t="n"/>
      <c r="EC1666" s="2" t="n"/>
    </row>
    <row r="1667" ht="4.5" customHeight="1" s="118">
      <c r="A1667" s="2" t="n"/>
      <c r="B1667" s="2" t="n"/>
      <c r="C1667" s="2" t="n"/>
      <c r="D1667" s="2" t="n"/>
      <c r="E1667" s="143" t="n"/>
      <c r="K1667" s="144" t="n"/>
      <c r="L1667" s="143" t="n"/>
      <c r="AK1667" s="2" t="n"/>
      <c r="AL1667" s="2" t="n"/>
      <c r="AM1667" s="2" t="n"/>
      <c r="AN1667" s="2" t="n"/>
      <c r="AO1667" s="2" t="n"/>
      <c r="AP1667" s="2" t="n"/>
      <c r="AQ1667" s="2" t="n"/>
      <c r="AR1667" s="2" t="n"/>
      <c r="AS1667" s="2" t="n"/>
      <c r="AT1667" s="2" t="n"/>
      <c r="AU1667" s="2" t="n"/>
      <c r="AV1667" s="2" t="n"/>
      <c r="AW1667" s="2" t="n"/>
      <c r="AX1667" s="2" t="n"/>
      <c r="AY1667" s="2" t="n"/>
      <c r="AZ1667" s="2" t="n"/>
      <c r="BA1667" s="2" t="n"/>
      <c r="BB1667" s="2" t="n"/>
      <c r="BC1667" s="2" t="n"/>
      <c r="BD1667" s="2" t="n"/>
      <c r="BE1667" s="2" t="n"/>
      <c r="BF1667" s="2" t="n"/>
      <c r="BG1667" s="2" t="n"/>
      <c r="BH1667" s="2" t="n"/>
      <c r="BI1667" s="8" t="n"/>
      <c r="BJ1667" s="2" t="n"/>
      <c r="BK1667" s="2" t="n"/>
      <c r="BL1667" s="2" t="n"/>
      <c r="BM1667" s="2" t="n"/>
      <c r="BN1667" s="2" t="n"/>
      <c r="BO1667" s="2" t="n"/>
      <c r="BP1667" s="146" t="n"/>
      <c r="BQ1667" s="147" t="n"/>
      <c r="BR1667" s="147" t="n"/>
      <c r="BS1667" s="147" t="n"/>
      <c r="BT1667" s="147" t="n"/>
      <c r="BU1667" s="147" t="n"/>
      <c r="BV1667" s="148" t="n"/>
      <c r="BW1667" s="146" t="n"/>
      <c r="BX1667" s="147" t="n"/>
      <c r="BY1667" s="147" t="n"/>
      <c r="BZ1667" s="147" t="n"/>
      <c r="CA1667" s="147" t="n"/>
      <c r="CB1667" s="147" t="n"/>
      <c r="CC1667" s="147" t="n"/>
      <c r="CD1667" s="147" t="n"/>
      <c r="CE1667" s="147" t="n"/>
      <c r="CF1667" s="147" t="n"/>
      <c r="CG1667" s="148" t="n"/>
      <c r="DU1667" s="144" t="n"/>
      <c r="DV1667" s="2" t="n"/>
      <c r="DW1667" s="2" t="n"/>
      <c r="DX1667" s="2" t="n"/>
      <c r="DY1667" s="2" t="n"/>
      <c r="DZ1667" s="2" t="n"/>
      <c r="EA1667" s="2" t="n"/>
      <c r="EB1667" s="2" t="n"/>
      <c r="EC1667" s="2" t="n"/>
    </row>
    <row r="1668" ht="6.75" customHeight="1" s="118">
      <c r="A1668" s="2" t="n"/>
      <c r="B1668" s="2" t="n"/>
      <c r="C1668" s="2" t="n"/>
      <c r="D1668" s="2" t="n"/>
      <c r="E1668" s="143" t="n"/>
      <c r="K1668" s="144" t="n"/>
      <c r="L1668" s="143" t="n"/>
      <c r="AK1668" s="2" t="n"/>
      <c r="AL1668" s="2" t="n"/>
      <c r="AM1668" s="2" t="n"/>
      <c r="AN1668" s="2" t="n"/>
      <c r="AO1668" s="2" t="n"/>
      <c r="AP1668" s="2" t="n"/>
      <c r="AQ1668" s="2" t="n"/>
      <c r="AR1668" s="2" t="n"/>
      <c r="AS1668" s="2" t="n"/>
      <c r="AT1668" s="2" t="n"/>
      <c r="AU1668" s="2" t="n"/>
      <c r="AV1668" s="2" t="n"/>
      <c r="AW1668" s="2" t="n"/>
      <c r="AX1668" s="2" t="n"/>
      <c r="AY1668" s="2" t="n"/>
      <c r="AZ1668" s="2" t="n"/>
      <c r="BA1668" s="2" t="n"/>
      <c r="BB1668" s="2" t="n"/>
      <c r="BC1668" s="2" t="n"/>
      <c r="BD1668" s="2" t="n"/>
      <c r="BE1668" s="2" t="n"/>
      <c r="BF1668" s="2" t="n"/>
      <c r="BG1668" s="2" t="n"/>
      <c r="BH1668" s="2" t="n"/>
      <c r="BI1668" s="8" t="n"/>
      <c r="BJ1668" s="2" t="n"/>
      <c r="BK1668" s="2" t="n"/>
      <c r="BL1668" s="2" t="n"/>
      <c r="BM1668" s="2" t="n"/>
      <c r="BN1668" s="2" t="n"/>
      <c r="BO1668" s="2" t="n"/>
      <c r="BP1668" s="169" t="inlineStr">
        <is>
          <t>校内外の諸活動</t>
        </is>
      </c>
      <c r="BQ1668" s="140" t="n"/>
      <c r="BR1668" s="140" t="n"/>
      <c r="BS1668" s="140" t="n"/>
      <c r="BT1668" s="140" t="n"/>
      <c r="BU1668" s="140" t="n"/>
      <c r="BV1668" s="141" t="n"/>
      <c r="BW1668" s="170">
        <f>計算!$Y$21</f>
        <v/>
      </c>
      <c r="BX1668" s="140" t="n"/>
      <c r="BY1668" s="140" t="n"/>
      <c r="BZ1668" s="140" t="n"/>
      <c r="CA1668" s="140" t="n"/>
      <c r="CB1668" s="140" t="n"/>
      <c r="CC1668" s="140" t="n"/>
      <c r="CD1668" s="140" t="n"/>
      <c r="CE1668" s="140" t="n"/>
      <c r="CF1668" s="140" t="n"/>
      <c r="CG1668" s="140" t="n"/>
      <c r="CH1668" s="140" t="n"/>
      <c r="CI1668" s="140" t="n"/>
      <c r="CJ1668" s="140" t="n"/>
      <c r="CK1668" s="140" t="n"/>
      <c r="CL1668" s="140" t="n"/>
      <c r="CM1668" s="140" t="n"/>
      <c r="CN1668" s="140" t="n"/>
      <c r="CO1668" s="140" t="n"/>
      <c r="CP1668" s="140" t="n"/>
      <c r="CQ1668" s="140" t="n"/>
      <c r="CR1668" s="140" t="n"/>
      <c r="CS1668" s="140" t="n"/>
      <c r="CT1668" s="140" t="n"/>
      <c r="CU1668" s="140" t="n"/>
      <c r="CV1668" s="140" t="n"/>
      <c r="CW1668" s="140" t="n"/>
      <c r="CX1668" s="140" t="n"/>
      <c r="CY1668" s="140" t="n"/>
      <c r="CZ1668" s="140" t="n"/>
      <c r="DA1668" s="140" t="n"/>
      <c r="DB1668" s="140" t="n"/>
      <c r="DC1668" s="140" t="n"/>
      <c r="DD1668" s="140" t="n"/>
      <c r="DE1668" s="140" t="n"/>
      <c r="DF1668" s="140" t="n"/>
      <c r="DG1668" s="140" t="n"/>
      <c r="DH1668" s="140" t="n"/>
      <c r="DI1668" s="140" t="n"/>
      <c r="DJ1668" s="140" t="n"/>
      <c r="DK1668" s="140" t="n"/>
      <c r="DL1668" s="140" t="n"/>
      <c r="DM1668" s="140" t="n"/>
      <c r="DN1668" s="140" t="n"/>
      <c r="DO1668" s="140" t="n"/>
      <c r="DP1668" s="140" t="n"/>
      <c r="DQ1668" s="140" t="n"/>
      <c r="DR1668" s="140" t="n"/>
      <c r="DS1668" s="140" t="n"/>
      <c r="DT1668" s="140" t="n"/>
      <c r="DU1668" s="141" t="n"/>
      <c r="DV1668" s="7" t="n"/>
      <c r="DW1668" s="2" t="n"/>
      <c r="DX1668" s="2" t="n"/>
      <c r="DY1668" s="2" t="n"/>
      <c r="DZ1668" s="2" t="n"/>
      <c r="EA1668" s="2" t="n"/>
      <c r="EB1668" s="2" t="n"/>
      <c r="EC1668" s="2" t="n"/>
    </row>
    <row r="1669" ht="6.75" customHeight="1" s="118">
      <c r="A1669" s="2" t="n"/>
      <c r="B1669" s="2" t="n"/>
      <c r="C1669" s="2" t="n"/>
      <c r="D1669" s="2" t="n"/>
      <c r="E1669" s="143" t="n"/>
      <c r="K1669" s="144" t="n"/>
      <c r="L1669" s="171">
        <f>計算!$I$21</f>
        <v/>
      </c>
      <c r="BI1669" s="144" t="n"/>
      <c r="BJ1669" s="2" t="n"/>
      <c r="BK1669" s="2" t="n"/>
      <c r="BL1669" s="2" t="n"/>
      <c r="BM1669" s="2" t="n"/>
      <c r="BN1669" s="2" t="n"/>
      <c r="BO1669" s="2" t="n"/>
      <c r="BP1669" s="143" t="n"/>
      <c r="BV1669" s="144" t="n"/>
      <c r="DU1669" s="144" t="n"/>
      <c r="DV1669" s="7" t="n"/>
      <c r="DW1669" s="2" t="n"/>
      <c r="DX1669" s="2" t="n"/>
      <c r="DY1669" s="2" t="n"/>
      <c r="DZ1669" s="2" t="n"/>
      <c r="EA1669" s="2" t="n"/>
      <c r="EB1669" s="2" t="n"/>
      <c r="EC1669" s="2" t="n"/>
    </row>
    <row r="1670" ht="6.75" customHeight="1" s="118">
      <c r="A1670" s="2" t="n"/>
      <c r="B1670" s="2" t="n"/>
      <c r="C1670" s="2" t="n"/>
      <c r="D1670" s="2" t="n"/>
      <c r="E1670" s="143" t="n"/>
      <c r="K1670" s="144" t="n"/>
      <c r="L1670" s="143" t="n"/>
      <c r="BI1670" s="144" t="n"/>
      <c r="BJ1670" s="2" t="n"/>
      <c r="BK1670" s="2" t="n"/>
      <c r="BL1670" s="2" t="n"/>
      <c r="BM1670" s="2" t="n"/>
      <c r="BN1670" s="2" t="n"/>
      <c r="BO1670" s="2" t="n"/>
      <c r="BP1670" s="143" t="n"/>
      <c r="BV1670" s="144" t="n"/>
      <c r="DU1670" s="144" t="n"/>
      <c r="DV1670" s="7" t="n"/>
      <c r="DW1670" s="2" t="n"/>
      <c r="DX1670" s="2" t="n"/>
      <c r="DY1670" s="2" t="n"/>
      <c r="DZ1670" s="2" t="n"/>
      <c r="EA1670" s="2" t="n"/>
      <c r="EB1670" s="2" t="n"/>
      <c r="EC1670" s="2" t="n"/>
    </row>
    <row r="1671" ht="6.75" customHeight="1" s="118">
      <c r="A1671" s="2" t="n"/>
      <c r="B1671" s="2" t="n"/>
      <c r="C1671" s="2" t="n"/>
      <c r="D1671" s="2" t="n"/>
      <c r="E1671" s="146" t="n"/>
      <c r="F1671" s="147" t="n"/>
      <c r="G1671" s="147" t="n"/>
      <c r="H1671" s="147" t="n"/>
      <c r="I1671" s="147" t="n"/>
      <c r="J1671" s="147" t="n"/>
      <c r="K1671" s="148" t="n"/>
      <c r="L1671" s="146" t="n"/>
      <c r="M1671" s="147" t="n"/>
      <c r="N1671" s="147" t="n"/>
      <c r="O1671" s="147" t="n"/>
      <c r="P1671" s="147" t="n"/>
      <c r="Q1671" s="147" t="n"/>
      <c r="R1671" s="147" t="n"/>
      <c r="S1671" s="147" t="n"/>
      <c r="T1671" s="147" t="n"/>
      <c r="U1671" s="147" t="n"/>
      <c r="V1671" s="147" t="n"/>
      <c r="W1671" s="147" t="n"/>
      <c r="X1671" s="147" t="n"/>
      <c r="Y1671" s="147" t="n"/>
      <c r="Z1671" s="147" t="n"/>
      <c r="AA1671" s="147" t="n"/>
      <c r="AB1671" s="147" t="n"/>
      <c r="AC1671" s="147" t="n"/>
      <c r="AD1671" s="147" t="n"/>
      <c r="AE1671" s="147" t="n"/>
      <c r="AF1671" s="147" t="n"/>
      <c r="AG1671" s="147" t="n"/>
      <c r="AH1671" s="147" t="n"/>
      <c r="AI1671" s="147" t="n"/>
      <c r="AJ1671" s="147" t="n"/>
      <c r="AK1671" s="147" t="n"/>
      <c r="AL1671" s="147" t="n"/>
      <c r="AM1671" s="147" t="n"/>
      <c r="AN1671" s="147" t="n"/>
      <c r="AO1671" s="147" t="n"/>
      <c r="AP1671" s="147" t="n"/>
      <c r="AQ1671" s="147" t="n"/>
      <c r="AR1671" s="147" t="n"/>
      <c r="AS1671" s="147" t="n"/>
      <c r="AT1671" s="147" t="n"/>
      <c r="AU1671" s="147" t="n"/>
      <c r="AV1671" s="147" t="n"/>
      <c r="AW1671" s="147" t="n"/>
      <c r="AX1671" s="147" t="n"/>
      <c r="AY1671" s="147" t="n"/>
      <c r="AZ1671" s="147" t="n"/>
      <c r="BA1671" s="147" t="n"/>
      <c r="BB1671" s="147" t="n"/>
      <c r="BC1671" s="147" t="n"/>
      <c r="BD1671" s="147" t="n"/>
      <c r="BE1671" s="147" t="n"/>
      <c r="BF1671" s="147" t="n"/>
      <c r="BG1671" s="147" t="n"/>
      <c r="BH1671" s="147" t="n"/>
      <c r="BI1671" s="148" t="n"/>
      <c r="BJ1671" s="2" t="n"/>
      <c r="BK1671" s="2" t="n"/>
      <c r="BL1671" s="2" t="n"/>
      <c r="BM1671" s="2" t="n"/>
      <c r="BN1671" s="2" t="n"/>
      <c r="BO1671" s="2" t="n"/>
      <c r="BP1671" s="143" t="n"/>
      <c r="BV1671" s="144" t="n"/>
      <c r="DU1671" s="144" t="n"/>
      <c r="DV1671" s="7" t="n"/>
      <c r="DW1671" s="2" t="n"/>
      <c r="DX1671" s="2" t="n"/>
      <c r="DY1671" s="2" t="n"/>
      <c r="DZ1671" s="2" t="n"/>
      <c r="EA1671" s="2" t="n"/>
      <c r="EB1671" s="2" t="n"/>
      <c r="EC1671" s="2" t="n"/>
    </row>
    <row r="1672" ht="6.75" customHeight="1" s="118">
      <c r="A1672" s="2" t="n"/>
      <c r="B1672" s="2" t="n"/>
      <c r="C1672" s="2" t="n"/>
      <c r="D1672" s="2" t="n"/>
      <c r="E1672" s="159" t="inlineStr">
        <is>
          <t>ふ り が な</t>
        </is>
      </c>
      <c r="F1672" s="140" t="n"/>
      <c r="G1672" s="140" t="n"/>
      <c r="H1672" s="140" t="n"/>
      <c r="I1672" s="140" t="n"/>
      <c r="J1672" s="140" t="n"/>
      <c r="K1672" s="141" t="n"/>
      <c r="L1672" s="160">
        <f>計算!$M$21</f>
        <v/>
      </c>
      <c r="M1672" s="140" t="n"/>
      <c r="N1672" s="140" t="n"/>
      <c r="O1672" s="140" t="n"/>
      <c r="P1672" s="140" t="n"/>
      <c r="Q1672" s="140" t="n"/>
      <c r="R1672" s="140" t="n"/>
      <c r="S1672" s="140" t="n"/>
      <c r="T1672" s="140" t="n"/>
      <c r="U1672" s="140" t="n"/>
      <c r="V1672" s="140" t="n"/>
      <c r="W1672" s="140" t="n"/>
      <c r="X1672" s="140" t="n"/>
      <c r="Y1672" s="140" t="n"/>
      <c r="Z1672" s="140" t="n"/>
      <c r="AA1672" s="140" t="n"/>
      <c r="AB1672" s="140" t="n"/>
      <c r="AC1672" s="140" t="n"/>
      <c r="AD1672" s="140" t="n"/>
      <c r="AE1672" s="140" t="n"/>
      <c r="AF1672" s="140" t="n"/>
      <c r="AG1672" s="140" t="n"/>
      <c r="AH1672" s="140" t="n"/>
      <c r="AI1672" s="140" t="n"/>
      <c r="AJ1672" s="140" t="n"/>
      <c r="AK1672" s="140" t="n"/>
      <c r="AL1672" s="140" t="n"/>
      <c r="AM1672" s="140" t="n"/>
      <c r="AN1672" s="140" t="n"/>
      <c r="AO1672" s="140" t="n"/>
      <c r="AP1672" s="140" t="n"/>
      <c r="AQ1672" s="140" t="n"/>
      <c r="AR1672" s="140" t="n"/>
      <c r="AS1672" s="140" t="n"/>
      <c r="AT1672" s="140" t="n"/>
      <c r="AU1672" s="140" t="n"/>
      <c r="AV1672" s="140" t="n"/>
      <c r="AW1672" s="140" t="n"/>
      <c r="AX1672" s="140" t="n"/>
      <c r="AY1672" s="140" t="n"/>
      <c r="AZ1672" s="140" t="n"/>
      <c r="BA1672" s="140" t="n"/>
      <c r="BB1672" s="140" t="n"/>
      <c r="BC1672" s="140" t="n"/>
      <c r="BD1672" s="140" t="n"/>
      <c r="BE1672" s="140" t="n"/>
      <c r="BF1672" s="140" t="n"/>
      <c r="BG1672" s="140" t="n"/>
      <c r="BH1672" s="140" t="n"/>
      <c r="BI1672" s="141" t="n"/>
      <c r="BJ1672" s="2" t="n"/>
      <c r="BK1672" s="2" t="n"/>
      <c r="BL1672" s="2" t="n"/>
      <c r="BM1672" s="2" t="n"/>
      <c r="BN1672" s="2" t="n"/>
      <c r="BO1672" s="2" t="n"/>
      <c r="BP1672" s="143" t="n"/>
      <c r="BV1672" s="144" t="n"/>
      <c r="DU1672" s="144" t="n"/>
      <c r="DV1672" s="7" t="n"/>
      <c r="DW1672" s="2" t="n"/>
      <c r="DX1672" s="2" t="n"/>
      <c r="DY1672" s="2" t="n"/>
      <c r="DZ1672" s="2" t="n"/>
      <c r="EA1672" s="2" t="n"/>
      <c r="EB1672" s="2" t="n"/>
      <c r="EC1672" s="2" t="n"/>
    </row>
    <row r="1673" ht="6.75" customHeight="1" s="118">
      <c r="A1673" s="2" t="n"/>
      <c r="B1673" s="2" t="n"/>
      <c r="C1673" s="2" t="n"/>
      <c r="D1673" s="2" t="n"/>
      <c r="E1673" s="143" t="n"/>
      <c r="K1673" s="144" t="n"/>
      <c r="BI1673" s="144" t="n"/>
      <c r="BJ1673" s="2" t="n"/>
      <c r="BK1673" s="2" t="n"/>
      <c r="BL1673" s="2" t="n"/>
      <c r="BM1673" s="2" t="n"/>
      <c r="BN1673" s="2" t="n"/>
      <c r="BO1673" s="2" t="n"/>
      <c r="BP1673" s="143" t="n"/>
      <c r="BV1673" s="144" t="n"/>
      <c r="DU1673" s="144" t="n"/>
      <c r="DV1673" s="7" t="n"/>
      <c r="DW1673" s="2" t="n"/>
      <c r="DX1673" s="2" t="n"/>
      <c r="DY1673" s="2" t="n"/>
      <c r="DZ1673" s="2" t="n"/>
      <c r="EA1673" s="2" t="n"/>
      <c r="EB1673" s="2" t="n"/>
      <c r="EC1673" s="2" t="n"/>
    </row>
    <row r="1674" ht="6.75" customHeight="1" s="118">
      <c r="A1674" s="2" t="n"/>
      <c r="B1674" s="2" t="n"/>
      <c r="C1674" s="2" t="n"/>
      <c r="D1674" s="2" t="n"/>
      <c r="E1674" s="162" t="n"/>
      <c r="F1674" s="163" t="n"/>
      <c r="G1674" s="163" t="n"/>
      <c r="H1674" s="163" t="n"/>
      <c r="I1674" s="163" t="n"/>
      <c r="J1674" s="163" t="n"/>
      <c r="K1674" s="164" t="n"/>
      <c r="L1674" s="163" t="n"/>
      <c r="M1674" s="163" t="n"/>
      <c r="N1674" s="163" t="n"/>
      <c r="O1674" s="163" t="n"/>
      <c r="P1674" s="163" t="n"/>
      <c r="Q1674" s="163" t="n"/>
      <c r="R1674" s="163" t="n"/>
      <c r="S1674" s="163" t="n"/>
      <c r="T1674" s="163" t="n"/>
      <c r="U1674" s="163" t="n"/>
      <c r="V1674" s="163" t="n"/>
      <c r="W1674" s="163" t="n"/>
      <c r="X1674" s="163" t="n"/>
      <c r="Y1674" s="163" t="n"/>
      <c r="Z1674" s="163" t="n"/>
      <c r="AA1674" s="163" t="n"/>
      <c r="AB1674" s="163" t="n"/>
      <c r="AC1674" s="163" t="n"/>
      <c r="AD1674" s="163" t="n"/>
      <c r="AE1674" s="163" t="n"/>
      <c r="AF1674" s="163" t="n"/>
      <c r="AG1674" s="163" t="n"/>
      <c r="AH1674" s="163" t="n"/>
      <c r="AI1674" s="163" t="n"/>
      <c r="AJ1674" s="163" t="n"/>
      <c r="AK1674" s="163" t="n"/>
      <c r="AL1674" s="163" t="n"/>
      <c r="AM1674" s="163" t="n"/>
      <c r="AN1674" s="163" t="n"/>
      <c r="AO1674" s="163" t="n"/>
      <c r="AP1674" s="163" t="n"/>
      <c r="AQ1674" s="163" t="n"/>
      <c r="AR1674" s="163" t="n"/>
      <c r="AS1674" s="163" t="n"/>
      <c r="AT1674" s="163" t="n"/>
      <c r="AU1674" s="163" t="n"/>
      <c r="AV1674" s="163" t="n"/>
      <c r="AW1674" s="163" t="n"/>
      <c r="AX1674" s="163" t="n"/>
      <c r="AY1674" s="163" t="n"/>
      <c r="AZ1674" s="163" t="n"/>
      <c r="BA1674" s="163" t="n"/>
      <c r="BB1674" s="163" t="n"/>
      <c r="BC1674" s="163" t="n"/>
      <c r="BD1674" s="163" t="n"/>
      <c r="BE1674" s="163" t="n"/>
      <c r="BF1674" s="163" t="n"/>
      <c r="BG1674" s="163" t="n"/>
      <c r="BH1674" s="163" t="n"/>
      <c r="BI1674" s="164" t="n"/>
      <c r="BJ1674" s="2" t="n"/>
      <c r="BK1674" s="2" t="n"/>
      <c r="BL1674" s="2" t="n"/>
      <c r="BM1674" s="2" t="n"/>
      <c r="BN1674" s="2" t="n"/>
      <c r="BO1674" s="2" t="n"/>
      <c r="BP1674" s="143" t="n"/>
      <c r="BV1674" s="144" t="n"/>
      <c r="DU1674" s="144" t="n"/>
      <c r="DV1674" s="7" t="n"/>
      <c r="DW1674" s="2" t="n"/>
      <c r="DX1674" s="2" t="n"/>
      <c r="DY1674" s="2" t="n"/>
      <c r="DZ1674" s="2" t="n"/>
      <c r="EA1674" s="2" t="n"/>
      <c r="EB1674" s="2" t="n"/>
      <c r="EC1674" s="2" t="n"/>
    </row>
    <row r="1675" ht="6.75" customHeight="1" s="118">
      <c r="A1675" s="2" t="n"/>
      <c r="B1675" s="2" t="n"/>
      <c r="C1675" s="2" t="n"/>
      <c r="D1675" s="2" t="n"/>
      <c r="E1675" s="165" t="inlineStr">
        <is>
          <t>連絡先</t>
        </is>
      </c>
      <c r="F1675" s="166" t="n"/>
      <c r="G1675" s="166" t="n"/>
      <c r="H1675" s="166" t="n"/>
      <c r="I1675" s="166" t="n"/>
      <c r="J1675" s="166" t="n"/>
      <c r="K1675" s="167" t="n"/>
      <c r="L1675" s="107" t="inlineStr">
        <is>
          <t>〒</t>
        </is>
      </c>
      <c r="M1675" s="166" t="n"/>
      <c r="N1675" s="166" t="n"/>
      <c r="O1675" s="166" t="n"/>
      <c r="P1675" s="172">
        <f>計算!$K$21</f>
        <v/>
      </c>
      <c r="AK1675" s="2" t="n"/>
      <c r="AL1675" s="2" t="n"/>
      <c r="AM1675" s="2" t="n"/>
      <c r="AN1675" s="2" t="n"/>
      <c r="AO1675" s="2" t="n"/>
      <c r="AP1675" s="2" t="n"/>
      <c r="AQ1675" s="2" t="n"/>
      <c r="AR1675" s="2" t="n"/>
      <c r="AS1675" s="2" t="n"/>
      <c r="AT1675" s="2" t="n"/>
      <c r="AU1675" s="2" t="n"/>
      <c r="AV1675" s="2" t="n"/>
      <c r="AW1675" s="2" t="n"/>
      <c r="AX1675" s="2" t="n"/>
      <c r="AY1675" s="2" t="n"/>
      <c r="AZ1675" s="2" t="n"/>
      <c r="BA1675" s="2" t="n"/>
      <c r="BB1675" s="2" t="n"/>
      <c r="BC1675" s="2" t="n"/>
      <c r="BD1675" s="2" t="n"/>
      <c r="BE1675" s="2" t="n"/>
      <c r="BF1675" s="2" t="n"/>
      <c r="BG1675" s="2" t="n"/>
      <c r="BH1675" s="2" t="n"/>
      <c r="BI1675" s="8" t="n"/>
      <c r="BJ1675" s="2" t="n"/>
      <c r="BK1675" s="2" t="n"/>
      <c r="BL1675" s="2" t="n"/>
      <c r="BM1675" s="2" t="n"/>
      <c r="BN1675" s="2" t="n"/>
      <c r="BO1675" s="2" t="n"/>
      <c r="BP1675" s="143" t="n"/>
      <c r="BV1675" s="144" t="n"/>
      <c r="DU1675" s="144" t="n"/>
      <c r="DV1675" s="7" t="n"/>
      <c r="DW1675" s="2" t="n"/>
      <c r="DX1675" s="2" t="n"/>
      <c r="DY1675" s="2" t="n"/>
      <c r="DZ1675" s="2" t="n"/>
      <c r="EA1675" s="2" t="n"/>
      <c r="EB1675" s="2" t="n"/>
      <c r="EC1675" s="2" t="n"/>
    </row>
    <row r="1676" ht="6.75" customHeight="1" s="118">
      <c r="A1676" s="2" t="n"/>
      <c r="B1676" s="2" t="n"/>
      <c r="C1676" s="2" t="n"/>
      <c r="D1676" s="2" t="n"/>
      <c r="E1676" s="143" t="n"/>
      <c r="K1676" s="144" t="n"/>
      <c r="L1676" s="143" t="n"/>
      <c r="AK1676" s="2" t="n"/>
      <c r="AL1676" s="2" t="n"/>
      <c r="AM1676" s="2" t="n"/>
      <c r="AN1676" s="2" t="n"/>
      <c r="AO1676" s="2" t="n"/>
      <c r="AP1676" s="2" t="n"/>
      <c r="AQ1676" s="2" t="n"/>
      <c r="AR1676" s="2" t="n"/>
      <c r="AS1676" s="2" t="n"/>
      <c r="AT1676" s="2" t="n"/>
      <c r="AU1676" s="2" t="n"/>
      <c r="AV1676" s="2" t="n"/>
      <c r="AW1676" s="2" t="n"/>
      <c r="AX1676" s="2" t="n"/>
      <c r="AY1676" s="2" t="n"/>
      <c r="AZ1676" s="2" t="n"/>
      <c r="BA1676" s="2" t="n"/>
      <c r="BB1676" s="2" t="n"/>
      <c r="BC1676" s="2" t="n"/>
      <c r="BD1676" s="2" t="n"/>
      <c r="BE1676" s="2" t="n"/>
      <c r="BF1676" s="2" t="n"/>
      <c r="BG1676" s="2" t="n"/>
      <c r="BH1676" s="2" t="n"/>
      <c r="BI1676" s="8" t="n"/>
      <c r="BJ1676" s="2" t="n"/>
      <c r="BK1676" s="2" t="n"/>
      <c r="BL1676" s="2" t="n"/>
      <c r="BM1676" s="2" t="n"/>
      <c r="BN1676" s="2" t="n"/>
      <c r="BO1676" s="2" t="n"/>
      <c r="BP1676" s="143" t="n"/>
      <c r="BV1676" s="144" t="n"/>
      <c r="DU1676" s="144" t="n"/>
      <c r="DV1676" s="7" t="n"/>
      <c r="DW1676" s="2" t="n"/>
      <c r="DX1676" s="2" t="n"/>
      <c r="DY1676" s="2" t="n"/>
      <c r="DZ1676" s="2" t="n"/>
      <c r="EA1676" s="2" t="n"/>
      <c r="EB1676" s="2" t="n"/>
      <c r="EC1676" s="2" t="n"/>
    </row>
    <row r="1677" ht="6.75" customHeight="1" s="118">
      <c r="A1677" s="2" t="n"/>
      <c r="B1677" s="2" t="n"/>
      <c r="C1677" s="2" t="n"/>
      <c r="D1677" s="2" t="n"/>
      <c r="E1677" s="143" t="n"/>
      <c r="K1677" s="144" t="n"/>
      <c r="L1677" s="143" t="n"/>
      <c r="AK1677" s="2" t="n"/>
      <c r="AL1677" s="2" t="n"/>
      <c r="AM1677" s="2" t="n"/>
      <c r="AN1677" s="2" t="n"/>
      <c r="AO1677" s="2" t="n"/>
      <c r="AP1677" s="2" t="n"/>
      <c r="AQ1677" s="2" t="n"/>
      <c r="AR1677" s="2" t="n"/>
      <c r="AS1677" s="2" t="n"/>
      <c r="AT1677" s="2" t="n"/>
      <c r="AU1677" s="2" t="n"/>
      <c r="AV1677" s="2" t="n"/>
      <c r="AW1677" s="2" t="n"/>
      <c r="AX1677" s="2" t="n"/>
      <c r="AY1677" s="2" t="n"/>
      <c r="AZ1677" s="2" t="n"/>
      <c r="BA1677" s="2" t="n"/>
      <c r="BB1677" s="2" t="n"/>
      <c r="BC1677" s="2" t="n"/>
      <c r="BD1677" s="2" t="n"/>
      <c r="BE1677" s="2" t="n"/>
      <c r="BF1677" s="2" t="n"/>
      <c r="BG1677" s="2" t="n"/>
      <c r="BH1677" s="2" t="n"/>
      <c r="BI1677" s="8" t="n"/>
      <c r="BJ1677" s="2" t="n"/>
      <c r="BK1677" s="2" t="n"/>
      <c r="BL1677" s="2" t="n"/>
      <c r="BM1677" s="2" t="n"/>
      <c r="BN1677" s="2" t="n"/>
      <c r="BO1677" s="2" t="n"/>
      <c r="BP1677" s="143" t="n"/>
      <c r="BV1677" s="144" t="n"/>
      <c r="DU1677" s="144" t="n"/>
      <c r="DV1677" s="7" t="n"/>
      <c r="DW1677" s="2" t="n"/>
      <c r="DX1677" s="2" t="n"/>
      <c r="DY1677" s="2" t="n"/>
      <c r="DZ1677" s="2" t="n"/>
      <c r="EA1677" s="2" t="n"/>
      <c r="EB1677" s="2" t="n"/>
      <c r="EC1677" s="2" t="n"/>
    </row>
    <row r="1678" ht="6.75" customHeight="1" s="118">
      <c r="A1678" s="2" t="n"/>
      <c r="B1678" s="2" t="n"/>
      <c r="C1678" s="2" t="n"/>
      <c r="D1678" s="2" t="n"/>
      <c r="E1678" s="143" t="n"/>
      <c r="K1678" s="144" t="n"/>
      <c r="L1678" s="173">
        <f>計算!$L$21</f>
        <v/>
      </c>
      <c r="BI1678" s="144" t="n"/>
      <c r="BJ1678" s="2" t="n"/>
      <c r="BK1678" s="2" t="n"/>
      <c r="BL1678" s="2" t="n"/>
      <c r="BM1678" s="2" t="n"/>
      <c r="BN1678" s="2" t="n"/>
      <c r="BO1678" s="2" t="n"/>
      <c r="BP1678" s="143" t="n"/>
      <c r="BV1678" s="144" t="n"/>
      <c r="DU1678" s="144" t="n"/>
      <c r="DV1678" s="7" t="n"/>
      <c r="DW1678" s="2" t="n"/>
      <c r="DX1678" s="2" t="n"/>
      <c r="DY1678" s="2" t="n"/>
      <c r="DZ1678" s="2" t="n"/>
      <c r="EA1678" s="2" t="n"/>
      <c r="EB1678" s="2" t="n"/>
      <c r="EC1678" s="2" t="n"/>
    </row>
    <row r="1679" ht="6.75" customHeight="1" s="118">
      <c r="A1679" s="2" t="n"/>
      <c r="B1679" s="2" t="n"/>
      <c r="C1679" s="2" t="n"/>
      <c r="D1679" s="2" t="n"/>
      <c r="E1679" s="146" t="n"/>
      <c r="F1679" s="147" t="n"/>
      <c r="G1679" s="147" t="n"/>
      <c r="H1679" s="147" t="n"/>
      <c r="I1679" s="147" t="n"/>
      <c r="J1679" s="147" t="n"/>
      <c r="K1679" s="148" t="n"/>
      <c r="L1679" s="147" t="n"/>
      <c r="M1679" s="147" t="n"/>
      <c r="N1679" s="147" t="n"/>
      <c r="O1679" s="147" t="n"/>
      <c r="P1679" s="147" t="n"/>
      <c r="Q1679" s="147" t="n"/>
      <c r="R1679" s="147" t="n"/>
      <c r="S1679" s="147" t="n"/>
      <c r="T1679" s="147" t="n"/>
      <c r="U1679" s="147" t="n"/>
      <c r="V1679" s="147" t="n"/>
      <c r="W1679" s="147" t="n"/>
      <c r="X1679" s="147" t="n"/>
      <c r="Y1679" s="147" t="n"/>
      <c r="Z1679" s="147" t="n"/>
      <c r="AA1679" s="147" t="n"/>
      <c r="AB1679" s="147" t="n"/>
      <c r="AC1679" s="147" t="n"/>
      <c r="AD1679" s="147" t="n"/>
      <c r="AE1679" s="147" t="n"/>
      <c r="AF1679" s="147" t="n"/>
      <c r="AG1679" s="147" t="n"/>
      <c r="AH1679" s="147" t="n"/>
      <c r="AI1679" s="147" t="n"/>
      <c r="AJ1679" s="147" t="n"/>
      <c r="AK1679" s="147" t="n"/>
      <c r="AL1679" s="147" t="n"/>
      <c r="AM1679" s="147" t="n"/>
      <c r="AN1679" s="147" t="n"/>
      <c r="AO1679" s="147" t="n"/>
      <c r="AP1679" s="147" t="n"/>
      <c r="AQ1679" s="147" t="n"/>
      <c r="AR1679" s="147" t="n"/>
      <c r="AS1679" s="147" t="n"/>
      <c r="AT1679" s="147" t="n"/>
      <c r="AU1679" s="147" t="n"/>
      <c r="AV1679" s="147" t="n"/>
      <c r="AW1679" s="147" t="n"/>
      <c r="AX1679" s="147" t="n"/>
      <c r="AY1679" s="147" t="n"/>
      <c r="AZ1679" s="147" t="n"/>
      <c r="BA1679" s="147" t="n"/>
      <c r="BB1679" s="147" t="n"/>
      <c r="BC1679" s="147" t="n"/>
      <c r="BD1679" s="147" t="n"/>
      <c r="BE1679" s="147" t="n"/>
      <c r="BF1679" s="147" t="n"/>
      <c r="BG1679" s="147" t="n"/>
      <c r="BH1679" s="147" t="n"/>
      <c r="BI1679" s="148" t="n"/>
      <c r="BJ1679" s="2" t="n"/>
      <c r="BK1679" s="2" t="n"/>
      <c r="BL1679" s="2" t="n"/>
      <c r="BM1679" s="2" t="n"/>
      <c r="BN1679" s="2" t="n"/>
      <c r="BO1679" s="2" t="n"/>
      <c r="BP1679" s="143" t="n"/>
      <c r="BV1679" s="144" t="n"/>
      <c r="DU1679" s="144" t="n"/>
      <c r="DV1679" s="7" t="n"/>
      <c r="DW1679" s="2" t="n"/>
      <c r="DX1679" s="2" t="n"/>
      <c r="DY1679" s="2" t="n"/>
      <c r="DZ1679" s="2" t="n"/>
      <c r="EA1679" s="2" t="n"/>
      <c r="EB1679" s="2" t="n"/>
      <c r="EC1679" s="2" t="n"/>
    </row>
    <row r="1680" ht="6.75" customHeight="1" s="118">
      <c r="A1680" s="2" t="n"/>
      <c r="B1680" s="2" t="n"/>
      <c r="C1680" s="2" t="n"/>
      <c r="D1680" s="2" t="n"/>
      <c r="E1680" s="2" t="n"/>
      <c r="F1680" s="2" t="n"/>
      <c r="G1680" s="2" t="n"/>
      <c r="H1680" s="2" t="n"/>
      <c r="I1680" s="2" t="n"/>
      <c r="J1680" s="2" t="n"/>
      <c r="K1680" s="2" t="n"/>
      <c r="L1680" s="2" t="n"/>
      <c r="M1680" s="2" t="n"/>
      <c r="N1680" s="2" t="n"/>
      <c r="O1680" s="2" t="n"/>
      <c r="P1680" s="2" t="n"/>
      <c r="Q1680" s="2" t="n"/>
      <c r="R1680" s="2" t="n"/>
      <c r="S1680" s="2" t="n"/>
      <c r="T1680" s="2" t="n"/>
      <c r="U1680" s="2" t="n"/>
      <c r="V1680" s="2" t="n"/>
      <c r="W1680" s="2" t="n"/>
      <c r="X1680" s="2" t="n"/>
      <c r="Y1680" s="2" t="n"/>
      <c r="Z1680" s="2" t="n"/>
      <c r="AA1680" s="2" t="n"/>
      <c r="AB1680" s="2" t="n"/>
      <c r="AC1680" s="2" t="n"/>
      <c r="AD1680" s="2" t="n"/>
      <c r="AE1680" s="2" t="n"/>
      <c r="AF1680" s="2" t="n"/>
      <c r="AG1680" s="2" t="n"/>
      <c r="AH1680" s="2" t="n"/>
      <c r="AI1680" s="2" t="n"/>
      <c r="AJ1680" s="2" t="n"/>
      <c r="AK1680" s="2" t="n"/>
      <c r="AL1680" s="2" t="n"/>
      <c r="AM1680" s="2" t="n"/>
      <c r="AN1680" s="2" t="n"/>
      <c r="AO1680" s="2" t="n"/>
      <c r="AP1680" s="2" t="n"/>
      <c r="AQ1680" s="2" t="n"/>
      <c r="AR1680" s="2" t="n"/>
      <c r="AS1680" s="2" t="n"/>
      <c r="AT1680" s="2" t="n"/>
      <c r="AU1680" s="2" t="n"/>
      <c r="AV1680" s="2" t="n"/>
      <c r="AW1680" s="2" t="n"/>
      <c r="AX1680" s="2" t="n"/>
      <c r="AY1680" s="2" t="n"/>
      <c r="AZ1680" s="2" t="n"/>
      <c r="BA1680" s="2" t="n"/>
      <c r="BB1680" s="2" t="n"/>
      <c r="BC1680" s="2" t="n"/>
      <c r="BD1680" s="2" t="n"/>
      <c r="BE1680" s="2" t="n"/>
      <c r="BF1680" s="2" t="n"/>
      <c r="BG1680" s="2" t="n"/>
      <c r="BH1680" s="2" t="n"/>
      <c r="BI1680" s="2" t="n"/>
      <c r="BJ1680" s="2" t="n"/>
      <c r="BK1680" s="2" t="n"/>
      <c r="BL1680" s="2" t="n"/>
      <c r="BM1680" s="2" t="n"/>
      <c r="BN1680" s="2" t="n"/>
      <c r="BO1680" s="2" t="n"/>
      <c r="BP1680" s="143" t="n"/>
      <c r="BV1680" s="144" t="n"/>
      <c r="DU1680" s="144" t="n"/>
      <c r="DV1680" s="7" t="n"/>
      <c r="DW1680" s="2" t="n"/>
      <c r="DX1680" s="2" t="n"/>
      <c r="DY1680" s="2" t="n"/>
      <c r="DZ1680" s="2" t="n"/>
      <c r="EA1680" s="2" t="n"/>
      <c r="EB1680" s="2" t="n"/>
      <c r="EC1680" s="2" t="n"/>
    </row>
    <row r="1681" ht="6.75" customHeight="1" s="118">
      <c r="A1681" s="2" t="n"/>
      <c r="B1681" s="2" t="n"/>
      <c r="C1681" s="2" t="n"/>
      <c r="D1681" s="2" t="n"/>
      <c r="E1681" s="2" t="n"/>
      <c r="F1681" s="2" t="n"/>
      <c r="G1681" s="2" t="n"/>
      <c r="H1681" s="2" t="n"/>
      <c r="I1681" s="2" t="n"/>
      <c r="J1681" s="2" t="n"/>
      <c r="K1681" s="2" t="n"/>
      <c r="L1681" s="2" t="n"/>
      <c r="M1681" s="2" t="n"/>
      <c r="N1681" s="2" t="n"/>
      <c r="O1681" s="2" t="n"/>
      <c r="P1681" s="2" t="n"/>
      <c r="Q1681" s="2" t="n"/>
      <c r="R1681" s="113" t="inlineStr">
        <is>
          <t>（連絡先欄は現住所以外に連絡を希望する場合のみ記入すること）</t>
        </is>
      </c>
      <c r="BJ1681" s="2" t="n"/>
      <c r="BK1681" s="2" t="n"/>
      <c r="BL1681" s="2" t="n"/>
      <c r="BM1681" s="2" t="n"/>
      <c r="BN1681" s="2" t="n"/>
      <c r="BO1681" s="2" t="n"/>
      <c r="BP1681" s="143" t="n"/>
      <c r="BV1681" s="144" t="n"/>
      <c r="DU1681" s="144" t="n"/>
      <c r="DV1681" s="7" t="n"/>
      <c r="DW1681" s="2" t="n"/>
      <c r="DX1681" s="2" t="n"/>
      <c r="DY1681" s="2" t="n"/>
      <c r="DZ1681" s="2" t="n"/>
      <c r="EA1681" s="2" t="n"/>
      <c r="EB1681" s="2" t="n"/>
      <c r="EC1681" s="2" t="n"/>
    </row>
    <row r="1682" ht="6.75" customHeight="1" s="118">
      <c r="A1682" s="2" t="n"/>
      <c r="B1682" s="2" t="n"/>
      <c r="C1682" s="2" t="n"/>
      <c r="D1682" s="2" t="n"/>
      <c r="E1682" s="2" t="n"/>
      <c r="F1682" s="2" t="n"/>
      <c r="G1682" s="2" t="n"/>
      <c r="H1682" s="2" t="n"/>
      <c r="I1682" s="2" t="n"/>
      <c r="J1682" s="2" t="n"/>
      <c r="K1682" s="2" t="n"/>
      <c r="L1682" s="2" t="n"/>
      <c r="M1682" s="2" t="n"/>
      <c r="N1682" s="2" t="n"/>
      <c r="O1682" s="2" t="n"/>
      <c r="P1682" s="2" t="n"/>
      <c r="Q1682" s="2" t="n"/>
      <c r="BJ1682" s="2" t="n"/>
      <c r="BK1682" s="2" t="n"/>
      <c r="BL1682" s="2" t="n"/>
      <c r="BM1682" s="2" t="n"/>
      <c r="BN1682" s="2" t="n"/>
      <c r="BO1682" s="2" t="n"/>
      <c r="BP1682" s="143" t="n"/>
      <c r="BV1682" s="144" t="n"/>
      <c r="DU1682" s="144" t="n"/>
      <c r="DV1682" s="7" t="n"/>
      <c r="DW1682" s="2" t="n"/>
      <c r="DX1682" s="2" t="n"/>
      <c r="DY1682" s="2" t="n"/>
      <c r="DZ1682" s="2" t="n"/>
      <c r="EA1682" s="2" t="n"/>
      <c r="EB1682" s="2" t="n"/>
      <c r="EC1682" s="2" t="n"/>
    </row>
    <row r="1683" ht="6.75" customHeight="1" s="118">
      <c r="A1683" s="2" t="n"/>
      <c r="B1683" s="2" t="n"/>
      <c r="C1683" s="2" t="n"/>
      <c r="D1683" s="2" t="n"/>
      <c r="E1683" s="2" t="n"/>
      <c r="F1683" s="2" t="n"/>
      <c r="G1683" s="2" t="n"/>
      <c r="H1683" s="2" t="n"/>
      <c r="I1683" s="2" t="n"/>
      <c r="J1683" s="2" t="n"/>
      <c r="K1683" s="2" t="n"/>
      <c r="L1683" s="2" t="n"/>
      <c r="M1683" s="2" t="n"/>
      <c r="N1683" s="2" t="n"/>
      <c r="O1683" s="2" t="n"/>
      <c r="P1683" s="2" t="n"/>
      <c r="Q1683" s="2" t="n"/>
      <c r="BJ1683" s="2" t="n"/>
      <c r="BK1683" s="2" t="n"/>
      <c r="BL1683" s="2" t="n"/>
      <c r="BM1683" s="2" t="n"/>
      <c r="BN1683" s="2" t="n"/>
      <c r="BO1683" s="2" t="n"/>
      <c r="BP1683" s="143" t="n"/>
      <c r="BV1683" s="144" t="n"/>
      <c r="DU1683" s="144" t="n"/>
      <c r="DV1683" s="7" t="n"/>
      <c r="DW1683" s="2" t="n"/>
      <c r="DX1683" s="2" t="n"/>
      <c r="DY1683" s="2" t="n"/>
      <c r="DZ1683" s="2" t="n"/>
      <c r="EA1683" s="2" t="n"/>
      <c r="EB1683" s="2" t="n"/>
      <c r="EC1683" s="2" t="n"/>
    </row>
    <row r="1684" ht="6.75" customHeight="1" s="118">
      <c r="A1684" s="2" t="n"/>
      <c r="B1684" s="2" t="n"/>
      <c r="C1684" s="2" t="n"/>
      <c r="D1684" s="2" t="n"/>
      <c r="E1684" s="2" t="n"/>
      <c r="F1684" s="2" t="n"/>
      <c r="G1684" s="2" t="n"/>
      <c r="H1684" s="2" t="n"/>
      <c r="I1684" s="2" t="n"/>
      <c r="J1684" s="2" t="n"/>
      <c r="K1684" s="2" t="n"/>
      <c r="L1684" s="2" t="n"/>
      <c r="M1684" s="2" t="n"/>
      <c r="N1684" s="2" t="n"/>
      <c r="O1684" s="2" t="n"/>
      <c r="P1684" s="2" t="n"/>
      <c r="Q1684" s="2" t="n"/>
      <c r="R1684" s="2" t="n"/>
      <c r="S1684" s="2" t="n"/>
      <c r="T1684" s="2" t="n"/>
      <c r="U1684" s="2" t="n"/>
      <c r="V1684" s="2" t="n"/>
      <c r="W1684" s="2" t="n"/>
      <c r="X1684" s="2" t="n"/>
      <c r="Y1684" s="2" t="n"/>
      <c r="Z1684" s="2" t="n"/>
      <c r="AA1684" s="2" t="n"/>
      <c r="AB1684" s="2" t="n"/>
      <c r="AC1684" s="2" t="n"/>
      <c r="AD1684" s="2" t="n"/>
      <c r="AE1684" s="2" t="n"/>
      <c r="AF1684" s="2" t="n"/>
      <c r="AG1684" s="2" t="n"/>
      <c r="AH1684" s="2" t="n"/>
      <c r="AI1684" s="2" t="n"/>
      <c r="AJ1684" s="2" t="n"/>
      <c r="AK1684" s="2" t="n"/>
      <c r="AL1684" s="2" t="n"/>
      <c r="AM1684" s="2" t="n"/>
      <c r="AN1684" s="2" t="n"/>
      <c r="AO1684" s="2" t="n"/>
      <c r="AP1684" s="2" t="n"/>
      <c r="AQ1684" s="2" t="n"/>
      <c r="AR1684" s="2" t="n"/>
      <c r="AS1684" s="2" t="n"/>
      <c r="AT1684" s="2" t="n"/>
      <c r="AU1684" s="2" t="n"/>
      <c r="AV1684" s="2" t="n"/>
      <c r="AW1684" s="2" t="n"/>
      <c r="AX1684" s="2" t="n"/>
      <c r="AY1684" s="2" t="n"/>
      <c r="AZ1684" s="2" t="n"/>
      <c r="BA1684" s="2" t="n"/>
      <c r="BB1684" s="2" t="n"/>
      <c r="BC1684" s="2" t="n"/>
      <c r="BD1684" s="2" t="n"/>
      <c r="BE1684" s="2" t="n"/>
      <c r="BF1684" s="2" t="n"/>
      <c r="BG1684" s="2" t="n"/>
      <c r="BH1684" s="2" t="n"/>
      <c r="BI1684" s="2" t="n"/>
      <c r="BJ1684" s="2" t="n"/>
      <c r="BK1684" s="2" t="n"/>
      <c r="BL1684" s="2" t="n"/>
      <c r="BM1684" s="2" t="n"/>
      <c r="BN1684" s="2" t="n"/>
      <c r="BO1684" s="2" t="n"/>
      <c r="BP1684" s="143" t="n"/>
      <c r="BV1684" s="144" t="n"/>
      <c r="DU1684" s="144" t="n"/>
      <c r="DV1684" s="7" t="n"/>
      <c r="DW1684" s="2" t="n"/>
      <c r="DX1684" s="2" t="n"/>
      <c r="DY1684" s="2" t="n"/>
      <c r="DZ1684" s="2" t="n"/>
      <c r="EA1684" s="2" t="n"/>
      <c r="EB1684" s="2" t="n"/>
      <c r="EC1684" s="2" t="n"/>
    </row>
    <row r="1685" ht="6.75" customHeight="1" s="118">
      <c r="A1685" s="2" t="n"/>
      <c r="B1685" s="2" t="n"/>
      <c r="C1685" s="2" t="n"/>
      <c r="D1685" s="2" t="n"/>
      <c r="E1685" s="2" t="n"/>
      <c r="F1685" s="2" t="n"/>
      <c r="G1685" s="2" t="n"/>
      <c r="H1685" s="2" t="n"/>
      <c r="I1685" s="2" t="n"/>
      <c r="J1685" s="2" t="n"/>
      <c r="K1685" s="2" t="n"/>
      <c r="L1685" s="2" t="n"/>
      <c r="M1685" s="2" t="n"/>
      <c r="N1685" s="2" t="n"/>
      <c r="O1685" s="2" t="n"/>
      <c r="P1685" s="2" t="n"/>
      <c r="Q1685" s="2" t="n"/>
      <c r="R1685" s="2" t="n"/>
      <c r="S1685" s="2" t="n"/>
      <c r="T1685" s="2" t="n"/>
      <c r="U1685" s="2" t="n"/>
      <c r="V1685" s="2" t="n"/>
      <c r="W1685" s="2" t="n"/>
      <c r="X1685" s="2" t="n"/>
      <c r="Y1685" s="2" t="n"/>
      <c r="Z1685" s="2" t="n"/>
      <c r="AA1685" s="2" t="n"/>
      <c r="AB1685" s="2" t="n"/>
      <c r="AC1685" s="2" t="n"/>
      <c r="AD1685" s="2" t="n"/>
      <c r="AE1685" s="2" t="n"/>
      <c r="AF1685" s="2" t="n"/>
      <c r="AG1685" s="2" t="n"/>
      <c r="AH1685" s="2" t="n"/>
      <c r="AI1685" s="2" t="n"/>
      <c r="AJ1685" s="2" t="n"/>
      <c r="AK1685" s="2" t="n"/>
      <c r="AL1685" s="2" t="n"/>
      <c r="AM1685" s="2" t="n"/>
      <c r="AN1685" s="2" t="n"/>
      <c r="AO1685" s="2" t="n"/>
      <c r="AP1685" s="2" t="n"/>
      <c r="AQ1685" s="2" t="n"/>
      <c r="AR1685" s="2" t="n"/>
      <c r="AS1685" s="2" t="n"/>
      <c r="AT1685" s="2" t="n"/>
      <c r="AU1685" s="2" t="n"/>
      <c r="AV1685" s="2" t="n"/>
      <c r="AW1685" s="2" t="n"/>
      <c r="AX1685" s="2" t="n"/>
      <c r="AY1685" s="2" t="n"/>
      <c r="AZ1685" s="2" t="n"/>
      <c r="BA1685" s="2" t="n"/>
      <c r="BB1685" s="2" t="n"/>
      <c r="BC1685" s="2" t="n"/>
      <c r="BD1685" s="2" t="n"/>
      <c r="BE1685" s="2" t="n"/>
      <c r="BF1685" s="2" t="n"/>
      <c r="BG1685" s="2" t="n"/>
      <c r="BH1685" s="2" t="n"/>
      <c r="BI1685" s="2" t="n"/>
      <c r="BJ1685" s="2" t="n"/>
      <c r="BK1685" s="2" t="n"/>
      <c r="BL1685" s="2" t="n"/>
      <c r="BM1685" s="2" t="n"/>
      <c r="BN1685" s="2" t="n"/>
      <c r="BO1685" s="2" t="n"/>
      <c r="BP1685" s="174" t="n"/>
      <c r="BQ1685" s="140" t="n"/>
      <c r="BR1685" s="175" t="n"/>
      <c r="BS1685" s="140" t="n"/>
      <c r="BT1685" s="140" t="n"/>
      <c r="BU1685" s="28" t="n"/>
      <c r="BV1685" s="29" t="n"/>
      <c r="BW1685" s="176">
        <f>計算!$Z$21</f>
        <v/>
      </c>
      <c r="BX1685" s="140" t="n"/>
      <c r="BY1685" s="140" t="n"/>
      <c r="BZ1685" s="140" t="n"/>
      <c r="CA1685" s="140" t="n"/>
      <c r="CB1685" s="140" t="n"/>
      <c r="CC1685" s="140" t="n"/>
      <c r="CD1685" s="140" t="n"/>
      <c r="CE1685" s="140" t="n"/>
      <c r="CF1685" s="140" t="n"/>
      <c r="CG1685" s="140" t="n"/>
      <c r="CH1685" s="140" t="n"/>
      <c r="CI1685" s="140" t="n"/>
      <c r="CJ1685" s="140" t="n"/>
      <c r="CK1685" s="140" t="n"/>
      <c r="CL1685" s="140" t="n"/>
      <c r="CM1685" s="140" t="n"/>
      <c r="CN1685" s="140" t="n"/>
      <c r="CO1685" s="140" t="n"/>
      <c r="CP1685" s="140" t="n"/>
      <c r="CQ1685" s="140" t="n"/>
      <c r="CR1685" s="140" t="n"/>
      <c r="CS1685" s="140" t="n"/>
      <c r="CT1685" s="140" t="n"/>
      <c r="CU1685" s="140" t="n"/>
      <c r="CV1685" s="140" t="n"/>
      <c r="CW1685" s="140" t="n"/>
      <c r="CX1685" s="140" t="n"/>
      <c r="CY1685" s="140" t="n"/>
      <c r="CZ1685" s="140" t="n"/>
      <c r="DA1685" s="140" t="n"/>
      <c r="DB1685" s="140" t="n"/>
      <c r="DC1685" s="140" t="n"/>
      <c r="DD1685" s="140" t="n"/>
      <c r="DE1685" s="140" t="n"/>
      <c r="DF1685" s="140" t="n"/>
      <c r="DG1685" s="140" t="n"/>
      <c r="DH1685" s="140" t="n"/>
      <c r="DI1685" s="140" t="n"/>
      <c r="DJ1685" s="140" t="n"/>
      <c r="DK1685" s="140" t="n"/>
      <c r="DL1685" s="140" t="n"/>
      <c r="DM1685" s="140" t="n"/>
      <c r="DN1685" s="140" t="n"/>
      <c r="DO1685" s="140" t="n"/>
      <c r="DP1685" s="140" t="n"/>
      <c r="DQ1685" s="140" t="n"/>
      <c r="DR1685" s="140" t="n"/>
      <c r="DS1685" s="140" t="n"/>
      <c r="DT1685" s="140" t="n"/>
      <c r="DU1685" s="141" t="n"/>
      <c r="DV1685" s="7" t="n"/>
      <c r="DW1685" s="2" t="n"/>
      <c r="DX1685" s="2" t="n"/>
      <c r="DY1685" s="2" t="n"/>
      <c r="DZ1685" s="2" t="n"/>
      <c r="EA1685" s="2" t="n"/>
      <c r="EB1685" s="2" t="n"/>
      <c r="EC1685" s="2" t="n"/>
    </row>
    <row r="1686" ht="6.75" customHeight="1" s="118">
      <c r="A1686" s="2" t="n"/>
      <c r="B1686" s="2" t="n"/>
      <c r="C1686" s="2" t="n"/>
      <c r="D1686" s="2" t="n"/>
      <c r="E1686" s="2" t="n"/>
      <c r="F1686" s="2" t="n"/>
      <c r="G1686" s="2" t="n"/>
      <c r="H1686" s="2" t="n"/>
      <c r="I1686" s="2" t="n"/>
      <c r="J1686" s="2" t="n"/>
      <c r="K1686" s="2" t="n"/>
      <c r="L1686" s="2" t="n"/>
      <c r="M1686" s="2" t="n"/>
      <c r="N1686" s="2" t="n"/>
      <c r="O1686" s="2" t="n"/>
      <c r="P1686" s="2" t="n"/>
      <c r="Q1686" s="2" t="n"/>
      <c r="R1686" s="2" t="n"/>
      <c r="S1686" s="2" t="n"/>
      <c r="T1686" s="2" t="n"/>
      <c r="U1686" s="2" t="n"/>
      <c r="V1686" s="2" t="n"/>
      <c r="W1686" s="2" t="n"/>
      <c r="X1686" s="2" t="n"/>
      <c r="Y1686" s="2" t="n"/>
      <c r="Z1686" s="2" t="n"/>
      <c r="AA1686" s="2" t="n"/>
      <c r="AB1686" s="2" t="n"/>
      <c r="AC1686" s="2" t="n"/>
      <c r="AD1686" s="2" t="n"/>
      <c r="AE1686" s="2" t="n"/>
      <c r="AF1686" s="2" t="n"/>
      <c r="AG1686" s="2" t="n"/>
      <c r="AH1686" s="2" t="n"/>
      <c r="AI1686" s="2" t="n"/>
      <c r="AJ1686" s="2" t="n"/>
      <c r="AK1686" s="2" t="n"/>
      <c r="AL1686" s="2" t="n"/>
      <c r="AM1686" s="2" t="n"/>
      <c r="AN1686" s="2" t="n"/>
      <c r="AO1686" s="2" t="n"/>
      <c r="AP1686" s="2" t="n"/>
      <c r="AQ1686" s="2" t="n"/>
      <c r="AR1686" s="2" t="n"/>
      <c r="AS1686" s="2" t="n"/>
      <c r="AT1686" s="2" t="n"/>
      <c r="AU1686" s="2" t="n"/>
      <c r="AV1686" s="2" t="n"/>
      <c r="AW1686" s="2" t="n"/>
      <c r="AX1686" s="2" t="n"/>
      <c r="AY1686" s="2" t="n"/>
      <c r="AZ1686" s="2" t="n"/>
      <c r="BA1686" s="2" t="n"/>
      <c r="BB1686" s="2" t="n"/>
      <c r="BC1686" s="2" t="n"/>
      <c r="BD1686" s="2" t="n"/>
      <c r="BE1686" s="2" t="n"/>
      <c r="BF1686" s="2" t="n"/>
      <c r="BG1686" s="2" t="n"/>
      <c r="BH1686" s="2" t="n"/>
      <c r="BI1686" s="2" t="n"/>
      <c r="BJ1686" s="2" t="n"/>
      <c r="BK1686" s="2" t="n"/>
      <c r="BL1686" s="2" t="n"/>
      <c r="BM1686" s="2" t="n"/>
      <c r="BN1686" s="2" t="n"/>
      <c r="BO1686" s="2" t="n"/>
      <c r="BP1686" s="143" t="n"/>
      <c r="BU1686" s="31" t="n"/>
      <c r="BV1686" s="32" t="n"/>
      <c r="DU1686" s="144" t="n"/>
      <c r="DV1686" s="7" t="n"/>
      <c r="DW1686" s="2" t="n"/>
      <c r="DX1686" s="2" t="n"/>
      <c r="DY1686" s="2" t="n"/>
      <c r="DZ1686" s="2" t="n"/>
      <c r="EA1686" s="2" t="n"/>
      <c r="EB1686" s="2" t="n"/>
      <c r="EC1686" s="2" t="n"/>
    </row>
    <row r="1687" ht="6.75" customHeight="1" s="118">
      <c r="A1687" s="2" t="n"/>
      <c r="B1687" s="2" t="n"/>
      <c r="C1687" s="2" t="n"/>
      <c r="D1687" s="2" t="n"/>
      <c r="E1687" s="2" t="n"/>
      <c r="F1687" s="2" t="n"/>
      <c r="G1687" s="2" t="n"/>
      <c r="H1687" s="2" t="n"/>
      <c r="I1687" s="2" t="n"/>
      <c r="J1687" s="2" t="n"/>
      <c r="K1687" s="2" t="n"/>
      <c r="L1687" s="2" t="n"/>
      <c r="M1687" s="2" t="n"/>
      <c r="N1687" s="2" t="n"/>
      <c r="O1687" s="2" t="n"/>
      <c r="P1687" s="2" t="n"/>
      <c r="Q1687" s="2" t="n"/>
      <c r="R1687" s="2" t="n"/>
      <c r="S1687" s="2" t="n"/>
      <c r="T1687" s="2" t="n"/>
      <c r="U1687" s="2" t="n"/>
      <c r="V1687" s="2" t="n"/>
      <c r="W1687" s="2" t="n"/>
      <c r="X1687" s="2" t="n"/>
      <c r="Y1687" s="2" t="n"/>
      <c r="Z1687" s="2" t="n"/>
      <c r="AA1687" s="2" t="n"/>
      <c r="AB1687" s="2" t="n"/>
      <c r="AC1687" s="2" t="n"/>
      <c r="AD1687" s="2" t="n"/>
      <c r="AE1687" s="2" t="n"/>
      <c r="AF1687" s="2" t="n"/>
      <c r="AG1687" s="2" t="n"/>
      <c r="AH1687" s="2" t="n"/>
      <c r="AI1687" s="2" t="n"/>
      <c r="AJ1687" s="2" t="n"/>
      <c r="AK1687" s="2" t="n"/>
      <c r="AL1687" s="2" t="n"/>
      <c r="AM1687" s="2" t="n"/>
      <c r="AN1687" s="2" t="n"/>
      <c r="AO1687" s="2" t="n"/>
      <c r="AP1687" s="2" t="n"/>
      <c r="AQ1687" s="2" t="n"/>
      <c r="AR1687" s="2" t="n"/>
      <c r="AS1687" s="2" t="n"/>
      <c r="AT1687" s="2" t="n"/>
      <c r="AU1687" s="2" t="n"/>
      <c r="AV1687" s="2" t="n"/>
      <c r="AW1687" s="2" t="n"/>
      <c r="AX1687" s="2" t="n"/>
      <c r="AY1687" s="2" t="n"/>
      <c r="AZ1687" s="2" t="n"/>
      <c r="BA1687" s="2" t="n"/>
      <c r="BB1687" s="2" t="n"/>
      <c r="BC1687" s="2" t="n"/>
      <c r="BD1687" s="2" t="n"/>
      <c r="BE1687" s="2" t="n"/>
      <c r="BF1687" s="2" t="n"/>
      <c r="BG1687" s="2" t="n"/>
      <c r="BH1687" s="2" t="n"/>
      <c r="BI1687" s="2" t="n"/>
      <c r="BJ1687" s="2" t="n"/>
      <c r="BK1687" s="2" t="n"/>
      <c r="BL1687" s="2" t="n"/>
      <c r="BM1687" s="2" t="n"/>
      <c r="BN1687" s="2" t="n"/>
      <c r="BO1687" s="2" t="n"/>
      <c r="BP1687" s="143" t="n"/>
      <c r="BU1687" s="72" t="n"/>
      <c r="BV1687" s="144" t="n"/>
      <c r="DU1687" s="144" t="n"/>
      <c r="DV1687" s="7" t="n"/>
      <c r="DW1687" s="2" t="n"/>
      <c r="DX1687" s="2" t="n"/>
      <c r="DY1687" s="2" t="n"/>
      <c r="DZ1687" s="2" t="n"/>
      <c r="EA1687" s="2" t="n"/>
      <c r="EB1687" s="2" t="n"/>
      <c r="EC1687" s="2" t="n"/>
    </row>
    <row r="1688" ht="6.75" customHeight="1" s="118">
      <c r="A1688" s="2" t="n"/>
      <c r="B1688" s="2" t="n"/>
      <c r="C1688" s="2" t="n"/>
      <c r="D1688" s="2" t="n"/>
      <c r="E1688" s="2" t="n"/>
      <c r="F1688" s="2" t="n"/>
      <c r="G1688" s="2" t="n"/>
      <c r="H1688" s="2" t="n"/>
      <c r="I1688" s="2" t="n"/>
      <c r="J1688" s="2" t="n"/>
      <c r="K1688" s="2" t="n"/>
      <c r="L1688" s="2" t="n"/>
      <c r="M1688" s="2" t="n"/>
      <c r="N1688" s="2" t="n"/>
      <c r="O1688" s="2" t="n"/>
      <c r="P1688" s="2" t="n"/>
      <c r="Q1688" s="2" t="n"/>
      <c r="R1688" s="2" t="n"/>
      <c r="S1688" s="2" t="n"/>
      <c r="T1688" s="2" t="n"/>
      <c r="U1688" s="2" t="n"/>
      <c r="V1688" s="2" t="n"/>
      <c r="W1688" s="2" t="n"/>
      <c r="X1688" s="2" t="n"/>
      <c r="Y1688" s="2" t="n"/>
      <c r="Z1688" s="2" t="n"/>
      <c r="AA1688" s="2" t="n"/>
      <c r="AB1688" s="2" t="n"/>
      <c r="AC1688" s="2" t="n"/>
      <c r="AD1688" s="2" t="n"/>
      <c r="AE1688" s="2" t="n"/>
      <c r="AF1688" s="2" t="n"/>
      <c r="AG1688" s="2" t="n"/>
      <c r="AH1688" s="2" t="n"/>
      <c r="AI1688" s="2" t="n"/>
      <c r="AJ1688" s="2" t="n"/>
      <c r="AK1688" s="2" t="n"/>
      <c r="AL1688" s="2" t="n"/>
      <c r="AM1688" s="2" t="n"/>
      <c r="AN1688" s="2" t="n"/>
      <c r="AO1688" s="2" t="n"/>
      <c r="AP1688" s="2" t="n"/>
      <c r="AQ1688" s="2" t="n"/>
      <c r="AR1688" s="2" t="n"/>
      <c r="AS1688" s="2" t="n"/>
      <c r="AT1688" s="2" t="n"/>
      <c r="AU1688" s="2" t="n"/>
      <c r="AV1688" s="2" t="n"/>
      <c r="AW1688" s="2" t="n"/>
      <c r="AX1688" s="2" t="n"/>
      <c r="AY1688" s="2" t="n"/>
      <c r="AZ1688" s="2" t="n"/>
      <c r="BA1688" s="2" t="n"/>
      <c r="BB1688" s="2" t="n"/>
      <c r="BC1688" s="2" t="n"/>
      <c r="BD1688" s="2" t="n"/>
      <c r="BE1688" s="2" t="n"/>
      <c r="BF1688" s="2" t="n"/>
      <c r="BG1688" s="2" t="n"/>
      <c r="BH1688" s="2" t="n"/>
      <c r="BI1688" s="2" t="n"/>
      <c r="BJ1688" s="2" t="n"/>
      <c r="BK1688" s="2" t="n"/>
      <c r="BL1688" s="2" t="n"/>
      <c r="BM1688" s="2" t="n"/>
      <c r="BN1688" s="2" t="n"/>
      <c r="BO1688" s="2" t="n"/>
      <c r="BP1688" s="143" t="n"/>
      <c r="BV1688" s="144" t="n"/>
      <c r="DU1688" s="144" t="n"/>
      <c r="DV1688" s="7" t="n"/>
      <c r="DW1688" s="2" t="n"/>
      <c r="DX1688" s="2" t="n"/>
      <c r="DY1688" s="2" t="n"/>
      <c r="DZ1688" s="2" t="n"/>
      <c r="EA1688" s="2" t="n"/>
      <c r="EB1688" s="2" t="n"/>
      <c r="EC1688" s="2" t="n"/>
    </row>
    <row r="1689" ht="6.75" customHeight="1" s="118">
      <c r="A1689" s="2" t="n"/>
      <c r="B1689" s="2" t="n"/>
      <c r="C1689" s="2" t="n"/>
      <c r="D1689" s="2" t="n"/>
      <c r="E1689" s="2" t="n"/>
      <c r="F1689" s="2" t="n"/>
      <c r="G1689" s="2" t="n"/>
      <c r="H1689" s="2" t="n"/>
      <c r="I1689" s="2" t="n"/>
      <c r="J1689" s="2" t="n"/>
      <c r="K1689" s="2" t="n"/>
      <c r="L1689" s="2" t="n"/>
      <c r="M1689" s="2" t="n"/>
      <c r="N1689" s="2" t="n"/>
      <c r="O1689" s="2" t="n"/>
      <c r="P1689" s="2" t="n"/>
      <c r="Q1689" s="2" t="n"/>
      <c r="R1689" s="2" t="n"/>
      <c r="S1689" s="2" t="n"/>
      <c r="T1689" s="2" t="n"/>
      <c r="U1689" s="2" t="n"/>
      <c r="V1689" s="2" t="n"/>
      <c r="W1689" s="2" t="n"/>
      <c r="X1689" s="2" t="n"/>
      <c r="Y1689" s="2" t="n"/>
      <c r="Z1689" s="2" t="n"/>
      <c r="AA1689" s="2" t="n"/>
      <c r="AB1689" s="2" t="n"/>
      <c r="AC1689" s="2" t="n"/>
      <c r="AD1689" s="2" t="n"/>
      <c r="AE1689" s="2" t="n"/>
      <c r="AF1689" s="2" t="n"/>
      <c r="AG1689" s="2" t="n"/>
      <c r="AH1689" s="2" t="n"/>
      <c r="AI1689" s="2" t="n"/>
      <c r="AJ1689" s="2" t="n"/>
      <c r="AK1689" s="2" t="n"/>
      <c r="AL1689" s="2" t="n"/>
      <c r="AM1689" s="2" t="n"/>
      <c r="AN1689" s="2" t="n"/>
      <c r="AO1689" s="2" t="n"/>
      <c r="AP1689" s="2" t="n"/>
      <c r="AQ1689" s="2" t="n"/>
      <c r="AR1689" s="2" t="n"/>
      <c r="AS1689" s="2" t="n"/>
      <c r="AT1689" s="2" t="n"/>
      <c r="AU1689" s="2" t="n"/>
      <c r="AV1689" s="2" t="n"/>
      <c r="AW1689" s="2" t="n"/>
      <c r="AX1689" s="2" t="n"/>
      <c r="AY1689" s="2" t="n"/>
      <c r="AZ1689" s="2" t="n"/>
      <c r="BA1689" s="2" t="n"/>
      <c r="BB1689" s="2" t="n"/>
      <c r="BC1689" s="2" t="n"/>
      <c r="BD1689" s="2" t="n"/>
      <c r="BE1689" s="2" t="n"/>
      <c r="BF1689" s="2" t="n"/>
      <c r="BG1689" s="2" t="n"/>
      <c r="BH1689" s="2" t="n"/>
      <c r="BI1689" s="2" t="n"/>
      <c r="BJ1689" s="2" t="n"/>
      <c r="BK1689" s="2" t="n"/>
      <c r="BL1689" s="2" t="n"/>
      <c r="BM1689" s="2" t="n"/>
      <c r="BN1689" s="2" t="n"/>
      <c r="BO1689" s="2" t="n"/>
      <c r="BP1689" s="143" t="n"/>
      <c r="BV1689" s="144" t="n"/>
      <c r="DU1689" s="144" t="n"/>
      <c r="DV1689" s="7" t="n"/>
      <c r="DW1689" s="2" t="n"/>
      <c r="DX1689" s="2" t="n"/>
      <c r="DY1689" s="2" t="n"/>
      <c r="DZ1689" s="2" t="n"/>
      <c r="EA1689" s="2" t="n"/>
      <c r="EB1689" s="2" t="n"/>
      <c r="EC1689" s="2" t="n"/>
    </row>
    <row r="1690" ht="8.25" customHeight="1" s="118">
      <c r="A1690" s="2" t="n"/>
      <c r="B1690" s="2" t="n"/>
      <c r="C1690" s="2" t="n"/>
      <c r="D1690" s="2" t="n"/>
      <c r="E1690" s="2" t="n"/>
      <c r="F1690" s="2" t="n"/>
      <c r="G1690" s="2" t="n"/>
      <c r="H1690" s="2" t="n"/>
      <c r="I1690" s="2" t="n"/>
      <c r="J1690" s="2" t="n"/>
      <c r="K1690" s="2" t="n"/>
      <c r="L1690" s="2" t="n"/>
      <c r="M1690" s="2" t="n"/>
      <c r="N1690" s="2" t="n"/>
      <c r="O1690" s="2" t="n"/>
      <c r="P1690" s="2" t="n"/>
      <c r="Q1690" s="2" t="n"/>
      <c r="R1690" s="2" t="n"/>
      <c r="S1690" s="2" t="n"/>
      <c r="T1690" s="2" t="n"/>
      <c r="U1690" s="2" t="n"/>
      <c r="V1690" s="2" t="n"/>
      <c r="W1690" s="2" t="n"/>
      <c r="X1690" s="2" t="n"/>
      <c r="Y1690" s="2" t="n"/>
      <c r="Z1690" s="2" t="n"/>
      <c r="AA1690" s="2" t="n"/>
      <c r="AB1690" s="2" t="n"/>
      <c r="AC1690" s="2" t="n"/>
      <c r="AD1690" s="2" t="n"/>
      <c r="AE1690" s="2" t="n"/>
      <c r="AF1690" s="2" t="n"/>
      <c r="AG1690" s="2" t="n"/>
      <c r="AH1690" s="2" t="n"/>
      <c r="AI1690" s="2" t="n"/>
      <c r="AJ1690" s="2" t="n"/>
      <c r="AK1690" s="2" t="n"/>
      <c r="AL1690" s="2" t="n"/>
      <c r="AM1690" s="2" t="n"/>
      <c r="AN1690" s="2" t="n"/>
      <c r="AO1690" s="2" t="n"/>
      <c r="AP1690" s="2" t="n"/>
      <c r="AQ1690" s="2" t="n"/>
      <c r="AR1690" s="2" t="n"/>
      <c r="AS1690" s="2" t="n"/>
      <c r="AT1690" s="2" t="n"/>
      <c r="AU1690" s="2" t="n"/>
      <c r="AV1690" s="2" t="n"/>
      <c r="AW1690" s="2" t="n"/>
      <c r="AX1690" s="2" t="n"/>
      <c r="AY1690" s="2" t="n"/>
      <c r="AZ1690" s="2" t="n"/>
      <c r="BA1690" s="2" t="n"/>
      <c r="BB1690" s="2" t="n"/>
      <c r="BC1690" s="2" t="n"/>
      <c r="BD1690" s="2" t="n"/>
      <c r="BE1690" s="2" t="n"/>
      <c r="BF1690" s="2" t="n"/>
      <c r="BG1690" s="2" t="n"/>
      <c r="BH1690" s="2" t="n"/>
      <c r="BI1690" s="2" t="n"/>
      <c r="BJ1690" s="2" t="n"/>
      <c r="BK1690" s="2" t="n"/>
      <c r="BL1690" s="2" t="n"/>
      <c r="BM1690" s="2" t="n"/>
      <c r="BN1690" s="2" t="n"/>
      <c r="BO1690" s="2" t="n"/>
      <c r="BP1690" s="143" t="n"/>
      <c r="BV1690" s="144" t="n"/>
      <c r="DU1690" s="144" t="n"/>
      <c r="DV1690" s="7" t="n"/>
      <c r="DW1690" s="2" t="n"/>
      <c r="DX1690" s="2" t="n"/>
      <c r="DY1690" s="2" t="n"/>
      <c r="DZ1690" s="2" t="n"/>
      <c r="EA1690" s="2" t="n"/>
      <c r="EB1690" s="2" t="n"/>
      <c r="EC1690" s="2" t="n"/>
    </row>
    <row r="1691" ht="6.75" customHeight="1" s="118">
      <c r="A1691" s="2" t="n"/>
      <c r="B1691" s="2" t="n"/>
      <c r="C1691" s="2" t="n"/>
      <c r="D1691" s="2" t="n"/>
      <c r="E1691" s="177" t="inlineStr">
        <is>
          <t>在籍校</t>
        </is>
      </c>
      <c r="F1691" s="140" t="n"/>
      <c r="G1691" s="140" t="n"/>
      <c r="H1691" s="140" t="n"/>
      <c r="I1691" s="140" t="n"/>
      <c r="J1691" s="140" t="n"/>
      <c r="K1691" s="141" t="n"/>
      <c r="L1691" s="34" t="n"/>
      <c r="M1691" s="18" t="n"/>
      <c r="N1691" s="18" t="n"/>
      <c r="O1691" s="18" t="n"/>
      <c r="P1691" s="18" t="n"/>
      <c r="Q1691" s="18" t="n"/>
      <c r="R1691" s="18" t="n"/>
      <c r="S1691" s="18" t="n"/>
      <c r="T1691" s="18" t="n"/>
      <c r="U1691" s="18" t="n"/>
      <c r="V1691" s="18" t="n"/>
      <c r="W1691" s="18" t="n"/>
      <c r="X1691" s="35" t="n"/>
      <c r="Y1691" s="4" t="n"/>
      <c r="Z1691" s="5" t="n"/>
      <c r="AA1691" s="5" t="n"/>
      <c r="AB1691" s="5" t="n"/>
      <c r="AC1691" s="5" t="n"/>
      <c r="AD1691" s="5" t="n"/>
      <c r="AE1691" s="5" t="n"/>
      <c r="AF1691" s="5" t="n"/>
      <c r="AG1691" s="5" t="n"/>
      <c r="AH1691" s="5" t="n"/>
      <c r="AI1691" s="5" t="n"/>
      <c r="AJ1691" s="5" t="n"/>
      <c r="AK1691" s="5" t="n"/>
      <c r="AL1691" s="5" t="n"/>
      <c r="AM1691" s="5" t="n"/>
      <c r="AN1691" s="5" t="n"/>
      <c r="AO1691" s="5" t="n"/>
      <c r="AP1691" s="5" t="n"/>
      <c r="AQ1691" s="5" t="n"/>
      <c r="AR1691" s="5" t="n"/>
      <c r="AS1691" s="5" t="n"/>
      <c r="AT1691" s="5" t="n"/>
      <c r="AU1691" s="5" t="n"/>
      <c r="AV1691" s="5" t="n"/>
      <c r="AW1691" s="89" t="inlineStr">
        <is>
          <t>卒業見込</t>
        </is>
      </c>
      <c r="AX1691" s="140" t="n"/>
      <c r="AY1691" s="140" t="n"/>
      <c r="AZ1691" s="140" t="n"/>
      <c r="BA1691" s="140" t="n"/>
      <c r="BB1691" s="140" t="n"/>
      <c r="BC1691" s="140" t="n"/>
      <c r="BD1691" s="140" t="n"/>
      <c r="BE1691" s="140" t="n"/>
      <c r="BF1691" s="140" t="n"/>
      <c r="BG1691" s="140" t="n"/>
      <c r="BH1691" s="140" t="n"/>
      <c r="BI1691" s="141" t="n"/>
      <c r="BJ1691" s="2" t="n"/>
      <c r="BK1691" s="2" t="n"/>
      <c r="BL1691" s="2" t="n"/>
      <c r="BM1691" s="2" t="n"/>
      <c r="BN1691" s="2" t="n"/>
      <c r="BO1691" s="2" t="n"/>
      <c r="BP1691" s="143" t="n"/>
      <c r="BV1691" s="144" t="n"/>
      <c r="DU1691" s="144" t="n"/>
      <c r="DV1691" s="2" t="n"/>
      <c r="DW1691" s="2" t="n"/>
      <c r="DX1691" s="2" t="n"/>
      <c r="DY1691" s="2" t="n"/>
      <c r="DZ1691" s="2" t="n"/>
      <c r="EA1691" s="2" t="n"/>
      <c r="EB1691" s="2" t="n"/>
      <c r="EC1691" s="2" t="n"/>
    </row>
    <row r="1692" ht="6.75" customHeight="1" s="118">
      <c r="A1692" s="2" t="n"/>
      <c r="B1692" s="2" t="n"/>
      <c r="C1692" s="2" t="n"/>
      <c r="D1692" s="2" t="n"/>
      <c r="E1692" s="143" t="n"/>
      <c r="K1692" s="144" t="n"/>
      <c r="L1692" s="36" t="n"/>
      <c r="M1692" s="19" t="n"/>
      <c r="N1692" s="19" t="n"/>
      <c r="O1692" s="19" t="n"/>
      <c r="P1692" s="19" t="n"/>
      <c r="Q1692" s="19" t="n"/>
      <c r="R1692" s="19" t="n"/>
      <c r="S1692" s="19" t="n"/>
      <c r="T1692" s="19" t="n"/>
      <c r="U1692" s="19" t="n"/>
      <c r="V1692" s="19" t="n"/>
      <c r="W1692" s="19" t="n"/>
      <c r="X1692" s="37" t="n"/>
      <c r="Y1692" s="178">
        <f>計算!$N$21</f>
        <v/>
      </c>
      <c r="BI1692" s="144" t="n"/>
      <c r="BJ1692" s="2" t="n"/>
      <c r="BK1692" s="2" t="n"/>
      <c r="BL1692" s="2" t="n"/>
      <c r="BM1692" s="2" t="n"/>
      <c r="BN1692" s="2" t="n"/>
      <c r="BO1692" s="2" t="n"/>
      <c r="BP1692" s="143" t="n"/>
      <c r="BV1692" s="144" t="n"/>
      <c r="DU1692" s="144" t="n"/>
      <c r="DV1692" s="2" t="n"/>
      <c r="DW1692" s="2" t="n"/>
      <c r="DX1692" s="2" t="n"/>
      <c r="DY1692" s="2" t="n"/>
      <c r="DZ1692" s="2" t="n"/>
      <c r="EA1692" s="2" t="n"/>
      <c r="EB1692" s="2" t="n"/>
      <c r="EC1692" s="2" t="n"/>
    </row>
    <row r="1693" ht="6.75" customHeight="1" s="118">
      <c r="A1693" s="2" t="n"/>
      <c r="B1693" s="2" t="n"/>
      <c r="C1693" s="2" t="n"/>
      <c r="D1693" s="2" t="n"/>
      <c r="E1693" s="143" t="n"/>
      <c r="K1693" s="144" t="n"/>
      <c r="L1693" s="36" t="n"/>
      <c r="M1693" s="19" t="n"/>
      <c r="N1693" s="19" t="n"/>
      <c r="O1693" s="19" t="n"/>
      <c r="P1693" s="179">
        <f>設定!$B$6</f>
        <v/>
      </c>
      <c r="S1693" s="11" t="n"/>
      <c r="T1693" s="11" t="n"/>
      <c r="U1693" s="179">
        <f>設定!$B$7</f>
        <v/>
      </c>
      <c r="W1693" s="11" t="n"/>
      <c r="X1693" s="12" t="n"/>
      <c r="Y1693" s="143" t="n"/>
      <c r="BI1693" s="144" t="n"/>
      <c r="BJ1693" s="2" t="n"/>
      <c r="BK1693" s="2" t="n"/>
      <c r="BL1693" s="2" t="n"/>
      <c r="BM1693" s="2" t="n"/>
      <c r="BN1693" s="2" t="n"/>
      <c r="BO1693" s="2" t="n"/>
      <c r="BP1693" s="143" t="n"/>
      <c r="BV1693" s="144" t="n"/>
      <c r="DU1693" s="144" t="n"/>
      <c r="DV1693" s="2" t="n"/>
      <c r="DW1693" s="2" t="n"/>
      <c r="DX1693" s="2" t="n"/>
      <c r="DY1693" s="2" t="n"/>
      <c r="DZ1693" s="2" t="n"/>
      <c r="EA1693" s="2" t="n"/>
      <c r="EB1693" s="2" t="n"/>
      <c r="EC1693" s="2" t="n"/>
    </row>
    <row r="1694" ht="6.75" customHeight="1" s="118">
      <c r="A1694" s="2" t="n"/>
      <c r="B1694" s="2" t="n"/>
      <c r="C1694" s="2" t="n"/>
      <c r="D1694" s="2" t="n"/>
      <c r="E1694" s="143" t="n"/>
      <c r="K1694" s="144" t="n"/>
      <c r="L1694" s="92" t="inlineStr">
        <is>
          <t>令和</t>
        </is>
      </c>
      <c r="S1694" s="52" t="inlineStr">
        <is>
          <t>年</t>
        </is>
      </c>
      <c r="W1694" s="53" t="inlineStr">
        <is>
          <t>月</t>
        </is>
      </c>
      <c r="X1694" s="144" t="n"/>
      <c r="Y1694" s="143" t="n"/>
      <c r="BI1694" s="144" t="n"/>
      <c r="BJ1694" s="2" t="n"/>
      <c r="BK1694" s="2" t="n"/>
      <c r="BL1694" s="2" t="n"/>
      <c r="BM1694" s="2" t="n"/>
      <c r="BN1694" s="2" t="n"/>
      <c r="BO1694" s="2" t="n"/>
      <c r="BP1694" s="143" t="n"/>
      <c r="BV1694" s="144" t="n"/>
      <c r="DU1694" s="144" t="n"/>
      <c r="DV1694" s="2" t="n"/>
      <c r="DW1694" s="2" t="n"/>
      <c r="DX1694" s="2" t="n"/>
      <c r="DY1694" s="2" t="n"/>
      <c r="DZ1694" s="2" t="n"/>
      <c r="EA1694" s="2" t="n"/>
      <c r="EB1694" s="2" t="n"/>
      <c r="EC1694" s="2" t="n"/>
    </row>
    <row r="1695" ht="6.75" customHeight="1" s="118">
      <c r="A1695" s="2" t="n"/>
      <c r="B1695" s="2" t="n"/>
      <c r="C1695" s="2" t="n"/>
      <c r="D1695" s="2" t="n"/>
      <c r="E1695" s="143" t="n"/>
      <c r="K1695" s="144" t="n"/>
      <c r="L1695" s="143" t="n"/>
      <c r="X1695" s="144" t="n"/>
      <c r="Y1695" s="143" t="n"/>
      <c r="AW1695" s="75" t="inlineStr">
        <is>
          <t>卒業</t>
        </is>
      </c>
      <c r="BI1695" s="144" t="n"/>
      <c r="BJ1695" s="2" t="n"/>
      <c r="BK1695" s="2" t="n"/>
      <c r="BL1695" s="2" t="n"/>
      <c r="BM1695" s="2" t="n"/>
      <c r="BN1695" s="2" t="n"/>
      <c r="BO1695" s="2" t="n"/>
      <c r="BP1695" s="143" t="n"/>
      <c r="BV1695" s="144" t="n"/>
      <c r="DU1695" s="144" t="n"/>
      <c r="DV1695" s="2" t="n"/>
      <c r="DW1695" s="2" t="n"/>
      <c r="DX1695" s="2" t="n"/>
      <c r="DY1695" s="2" t="n"/>
      <c r="DZ1695" s="2" t="n"/>
      <c r="EA1695" s="2" t="n"/>
      <c r="EB1695" s="2" t="n"/>
      <c r="EC1695" s="2" t="n"/>
    </row>
    <row r="1696" ht="6.75" customHeight="1" s="118">
      <c r="A1696" s="2" t="n"/>
      <c r="B1696" s="2" t="n"/>
      <c r="C1696" s="2" t="n"/>
      <c r="D1696" s="2" t="n"/>
      <c r="E1696" s="143" t="n"/>
      <c r="K1696" s="144" t="n"/>
      <c r="L1696" s="36" t="n"/>
      <c r="M1696" s="19" t="n"/>
      <c r="N1696" s="19" t="n"/>
      <c r="O1696" s="19" t="n"/>
      <c r="P1696" s="19" t="n"/>
      <c r="Q1696" s="19" t="n"/>
      <c r="R1696" s="19" t="n"/>
      <c r="S1696" s="19" t="n"/>
      <c r="T1696" s="19" t="n"/>
      <c r="U1696" s="19" t="n"/>
      <c r="V1696" s="19" t="n"/>
      <c r="W1696" s="19" t="n"/>
      <c r="X1696" s="37" t="n"/>
      <c r="Y1696" s="143" t="n"/>
      <c r="BI1696" s="144" t="n"/>
      <c r="BJ1696" s="2" t="n"/>
      <c r="BK1696" s="2" t="n"/>
      <c r="BL1696" s="2" t="n"/>
      <c r="BM1696" s="2" t="n"/>
      <c r="BN1696" s="2" t="n"/>
      <c r="BO1696" s="2" t="n"/>
      <c r="BP1696" s="143" t="n"/>
      <c r="BV1696" s="144" t="n"/>
      <c r="DU1696" s="144" t="n"/>
      <c r="DV1696" s="2" t="n"/>
      <c r="DW1696" s="2" t="n"/>
      <c r="DX1696" s="2" t="n"/>
      <c r="DY1696" s="2" t="n"/>
      <c r="DZ1696" s="2" t="n"/>
      <c r="EA1696" s="2" t="n"/>
      <c r="EB1696" s="2" t="n"/>
      <c r="EC1696" s="2" t="n"/>
    </row>
    <row r="1697" ht="6.75" customHeight="1" s="118">
      <c r="A1697" s="2" t="n"/>
      <c r="B1697" s="2" t="n"/>
      <c r="C1697" s="2" t="n"/>
      <c r="D1697" s="2" t="n"/>
      <c r="E1697" s="143" t="n"/>
      <c r="K1697" s="144" t="n"/>
      <c r="L1697" s="36" t="n"/>
      <c r="M1697" s="19" t="n"/>
      <c r="N1697" s="19" t="n"/>
      <c r="O1697" s="19" t="n"/>
      <c r="P1697" s="19" t="n"/>
      <c r="Q1697" s="19" t="n"/>
      <c r="R1697" s="19" t="n"/>
      <c r="S1697" s="19" t="n"/>
      <c r="T1697" s="19" t="n"/>
      <c r="U1697" s="19" t="n"/>
      <c r="V1697" s="19" t="n"/>
      <c r="W1697" s="19" t="n"/>
      <c r="X1697" s="37" t="n"/>
      <c r="Y1697" s="143" t="n"/>
      <c r="BI1697" s="144" t="n"/>
      <c r="BJ1697" s="2" t="n"/>
      <c r="BK1697" s="2" t="n"/>
      <c r="BL1697" s="2" t="n"/>
      <c r="BM1697" s="2" t="n"/>
      <c r="BN1697" s="2" t="n"/>
      <c r="BO1697" s="2" t="n"/>
      <c r="BP1697" s="143" t="n"/>
      <c r="BV1697" s="144" t="n"/>
      <c r="DU1697" s="144" t="n"/>
      <c r="DV1697" s="2" t="n"/>
      <c r="DW1697" s="2" t="n"/>
      <c r="DX1697" s="2" t="n"/>
      <c r="DY1697" s="2" t="n"/>
      <c r="DZ1697" s="2" t="n"/>
      <c r="EA1697" s="2" t="n"/>
      <c r="EB1697" s="2" t="n"/>
      <c r="EC1697" s="2" t="n"/>
    </row>
    <row r="1698" ht="6.75" customHeight="1" s="118">
      <c r="A1698" s="2" t="n"/>
      <c r="B1698" s="2" t="n"/>
      <c r="C1698" s="2" t="n"/>
      <c r="D1698" s="2" t="n"/>
      <c r="E1698" s="146" t="n"/>
      <c r="F1698" s="147" t="n"/>
      <c r="G1698" s="147" t="n"/>
      <c r="H1698" s="147" t="n"/>
      <c r="I1698" s="147" t="n"/>
      <c r="J1698" s="147" t="n"/>
      <c r="K1698" s="148" t="n"/>
      <c r="L1698" s="38" t="n"/>
      <c r="M1698" s="20" t="n"/>
      <c r="N1698" s="20" t="n"/>
      <c r="O1698" s="20" t="n"/>
      <c r="P1698" s="20" t="n"/>
      <c r="Q1698" s="20" t="n"/>
      <c r="R1698" s="20" t="n"/>
      <c r="S1698" s="20" t="n"/>
      <c r="T1698" s="20" t="n"/>
      <c r="U1698" s="20" t="n"/>
      <c r="V1698" s="20" t="n"/>
      <c r="W1698" s="20" t="n"/>
      <c r="X1698" s="39" t="n"/>
      <c r="Y1698" s="16" t="n"/>
      <c r="Z1698" s="14" t="n"/>
      <c r="AA1698" s="14" t="n"/>
      <c r="AB1698" s="14" t="n"/>
      <c r="AC1698" s="14" t="n"/>
      <c r="AD1698" s="14" t="n"/>
      <c r="AE1698" s="14" t="n"/>
      <c r="AF1698" s="14" t="n"/>
      <c r="AG1698" s="14" t="n"/>
      <c r="AH1698" s="14" t="n"/>
      <c r="AI1698" s="14" t="n"/>
      <c r="AJ1698" s="14" t="n"/>
      <c r="AK1698" s="14" t="n"/>
      <c r="AL1698" s="14" t="n"/>
      <c r="AM1698" s="14" t="n"/>
      <c r="AN1698" s="14" t="n"/>
      <c r="AO1698" s="14" t="n"/>
      <c r="AP1698" s="14" t="n"/>
      <c r="AQ1698" s="14" t="n"/>
      <c r="AR1698" s="14" t="n"/>
      <c r="AS1698" s="14" t="n"/>
      <c r="AT1698" s="14" t="n"/>
      <c r="AU1698" s="14" t="n"/>
      <c r="AV1698" s="14" t="n"/>
      <c r="AW1698" s="147" t="n"/>
      <c r="AX1698" s="147" t="n"/>
      <c r="AY1698" s="147" t="n"/>
      <c r="AZ1698" s="147" t="n"/>
      <c r="BA1698" s="147" t="n"/>
      <c r="BB1698" s="147" t="n"/>
      <c r="BC1698" s="147" t="n"/>
      <c r="BD1698" s="147" t="n"/>
      <c r="BE1698" s="147" t="n"/>
      <c r="BF1698" s="147" t="n"/>
      <c r="BG1698" s="147" t="n"/>
      <c r="BH1698" s="147" t="n"/>
      <c r="BI1698" s="148" t="n"/>
      <c r="BJ1698" s="2" t="n"/>
      <c r="BK1698" s="2" t="n"/>
      <c r="BL1698" s="2" t="n"/>
      <c r="BM1698" s="2" t="n"/>
      <c r="BN1698" s="2" t="n"/>
      <c r="BO1698" s="2" t="n"/>
      <c r="BP1698" s="143" t="n"/>
      <c r="BV1698" s="144" t="n"/>
      <c r="DU1698" s="144" t="n"/>
      <c r="DV1698" s="2" t="n"/>
      <c r="DW1698" s="2" t="n"/>
      <c r="DX1698" s="2" t="n"/>
      <c r="DY1698" s="2" t="n"/>
      <c r="DZ1698" s="2" t="n"/>
      <c r="EA1698" s="2" t="n"/>
      <c r="EB1698" s="2" t="n"/>
      <c r="EC1698" s="2" t="n"/>
    </row>
    <row r="1699" ht="6.75" customHeight="1" s="118">
      <c r="A1699" s="2" t="n"/>
      <c r="B1699" s="2" t="n"/>
      <c r="C1699" s="2" t="n"/>
      <c r="D1699" s="2" t="n"/>
      <c r="E1699" s="40" t="n"/>
      <c r="F1699" s="40" t="n"/>
      <c r="G1699" s="40" t="n"/>
      <c r="H1699" s="40" t="n"/>
      <c r="I1699" s="40" t="n"/>
      <c r="J1699" s="40" t="n"/>
      <c r="K1699" s="40" t="n"/>
      <c r="L1699" s="18" t="n"/>
      <c r="M1699" s="18" t="n"/>
      <c r="N1699" s="18" t="n"/>
      <c r="O1699" s="18" t="n"/>
      <c r="P1699" s="18" t="n"/>
      <c r="Q1699" s="18" t="n"/>
      <c r="R1699" s="18" t="n"/>
      <c r="S1699" s="76" t="n"/>
      <c r="T1699" s="140" t="n"/>
      <c r="U1699" s="17" t="n"/>
      <c r="V1699" s="17" t="n"/>
      <c r="W1699" s="76" t="n"/>
      <c r="X1699" s="140" t="n"/>
      <c r="Y1699" s="5" t="n"/>
      <c r="Z1699" s="5" t="n"/>
      <c r="AA1699" s="5" t="n"/>
      <c r="AB1699" s="5" t="n"/>
      <c r="AC1699" s="5" t="n"/>
      <c r="AD1699" s="5" t="n"/>
      <c r="AE1699" s="5" t="n"/>
      <c r="AF1699" s="5" t="n"/>
      <c r="AG1699" s="5" t="n"/>
      <c r="AH1699" s="5" t="n"/>
      <c r="AI1699" s="5" t="n"/>
      <c r="AJ1699" s="5" t="n"/>
      <c r="AK1699" s="5" t="n"/>
      <c r="AL1699" s="5" t="n"/>
      <c r="AM1699" s="5" t="n"/>
      <c r="AN1699" s="5" t="n"/>
      <c r="AO1699" s="5" t="n"/>
      <c r="AP1699" s="5" t="n"/>
      <c r="AQ1699" s="5" t="n"/>
      <c r="AR1699" s="5" t="n"/>
      <c r="AS1699" s="5" t="n"/>
      <c r="AT1699" s="5" t="n"/>
      <c r="AU1699" s="5" t="n"/>
      <c r="AV1699" s="5" t="n"/>
      <c r="AW1699" s="5" t="n"/>
      <c r="AX1699" s="5" t="n"/>
      <c r="AY1699" s="5" t="n"/>
      <c r="AZ1699" s="5" t="n"/>
      <c r="BA1699" s="5" t="n"/>
      <c r="BB1699" s="5" t="n"/>
      <c r="BC1699" s="5" t="n"/>
      <c r="BD1699" s="5" t="n"/>
      <c r="BE1699" s="5" t="n"/>
      <c r="BF1699" s="5" t="n"/>
      <c r="BG1699" s="5" t="n"/>
      <c r="BH1699" s="5" t="n"/>
      <c r="BI1699" s="5" t="n"/>
      <c r="BJ1699" s="2" t="n"/>
      <c r="BK1699" s="2" t="n"/>
      <c r="BL1699" s="2" t="n"/>
      <c r="BM1699" s="2" t="n"/>
      <c r="BN1699" s="2" t="n"/>
      <c r="BO1699" s="2" t="n"/>
      <c r="BP1699" s="143" t="n"/>
      <c r="BV1699" s="144" t="n"/>
      <c r="DU1699" s="144" t="n"/>
      <c r="DV1699" s="2" t="n"/>
      <c r="DW1699" s="2" t="n"/>
      <c r="DX1699" s="2" t="n"/>
      <c r="DY1699" s="2" t="n"/>
      <c r="DZ1699" s="2" t="n"/>
      <c r="EA1699" s="2" t="n"/>
      <c r="EB1699" s="2" t="n"/>
      <c r="EC1699" s="2" t="n"/>
    </row>
    <row r="1700" ht="6.75" customHeight="1" s="118">
      <c r="A1700" s="2" t="n"/>
      <c r="B1700" s="2" t="n"/>
      <c r="C1700" s="2" t="n"/>
      <c r="D1700" s="2" t="n"/>
      <c r="E1700" s="41" t="n"/>
      <c r="F1700" s="41" t="n"/>
      <c r="G1700" s="41" t="n"/>
      <c r="H1700" s="41" t="n"/>
      <c r="I1700" s="41" t="n"/>
      <c r="J1700" s="41" t="n"/>
      <c r="K1700" s="41" t="n"/>
      <c r="L1700" s="19" t="n"/>
      <c r="M1700" s="19" t="n"/>
      <c r="N1700" s="19" t="n"/>
      <c r="O1700" s="19" t="n"/>
      <c r="P1700" s="19" t="n"/>
      <c r="Q1700" s="19" t="n"/>
      <c r="R1700" s="19" t="n"/>
      <c r="U1700" s="11" t="n"/>
      <c r="V1700" s="11" t="n"/>
      <c r="Y1700" s="2" t="n"/>
      <c r="Z1700" s="2" t="n"/>
      <c r="AA1700" s="2" t="n"/>
      <c r="AB1700" s="2" t="n"/>
      <c r="AC1700" s="2" t="n"/>
      <c r="AD1700" s="2" t="n"/>
      <c r="AE1700" s="2" t="n"/>
      <c r="AF1700" s="2" t="n"/>
      <c r="AG1700" s="2" t="n"/>
      <c r="AH1700" s="2" t="n"/>
      <c r="AI1700" s="2" t="n"/>
      <c r="AJ1700" s="2" t="n"/>
      <c r="AK1700" s="2" t="n"/>
      <c r="AL1700" s="2" t="n"/>
      <c r="AM1700" s="2" t="n"/>
      <c r="AN1700" s="2" t="n"/>
      <c r="AO1700" s="2" t="n"/>
      <c r="AP1700" s="2" t="n"/>
      <c r="AQ1700" s="2" t="n"/>
      <c r="AR1700" s="2" t="n"/>
      <c r="AS1700" s="2" t="n"/>
      <c r="AT1700" s="2" t="n"/>
      <c r="AU1700" s="2" t="n"/>
      <c r="AV1700" s="2" t="n"/>
      <c r="AW1700" s="2" t="n"/>
      <c r="AX1700" s="2" t="n"/>
      <c r="AY1700" s="2" t="n"/>
      <c r="AZ1700" s="2" t="n"/>
      <c r="BA1700" s="2" t="n"/>
      <c r="BB1700" s="2" t="n"/>
      <c r="BC1700" s="2" t="n"/>
      <c r="BD1700" s="2" t="n"/>
      <c r="BE1700" s="2" t="n"/>
      <c r="BF1700" s="2" t="n"/>
      <c r="BG1700" s="2" t="n"/>
      <c r="BH1700" s="2" t="n"/>
      <c r="BI1700" s="2" t="n"/>
      <c r="BJ1700" s="2" t="n"/>
      <c r="BK1700" s="2" t="n"/>
      <c r="BL1700" s="2" t="n"/>
      <c r="BM1700" s="2" t="n"/>
      <c r="BN1700" s="2" t="n"/>
      <c r="BO1700" s="2" t="n"/>
      <c r="BP1700" s="143" t="n"/>
      <c r="BV1700" s="144" t="n"/>
      <c r="DU1700" s="144" t="n"/>
      <c r="DV1700" s="2" t="n"/>
      <c r="DW1700" s="2" t="n"/>
      <c r="DX1700" s="2" t="n"/>
      <c r="DY1700" s="2" t="n"/>
      <c r="DZ1700" s="2" t="n"/>
      <c r="EA1700" s="2" t="n"/>
      <c r="EB1700" s="2" t="n"/>
      <c r="EC1700" s="2" t="n"/>
    </row>
    <row r="1701" ht="9.75" customHeight="1" s="118">
      <c r="A1701" s="2" t="n"/>
      <c r="B1701" s="2" t="n"/>
      <c r="C1701" s="2" t="n"/>
      <c r="D1701" s="2" t="n"/>
      <c r="E1701" s="42" t="n"/>
      <c r="F1701" s="42" t="n"/>
      <c r="G1701" s="42" t="n"/>
      <c r="H1701" s="42" t="n"/>
      <c r="I1701" s="42" t="n"/>
      <c r="J1701" s="42" t="n"/>
      <c r="K1701" s="42" t="n"/>
      <c r="L1701" s="20" t="n"/>
      <c r="M1701" s="20" t="n"/>
      <c r="N1701" s="20" t="n"/>
      <c r="O1701" s="20" t="n"/>
      <c r="P1701" s="20" t="n"/>
      <c r="Q1701" s="20" t="n"/>
      <c r="R1701" s="20" t="n"/>
      <c r="S1701" s="20" t="n"/>
      <c r="T1701" s="20" t="n"/>
      <c r="U1701" s="20" t="n"/>
      <c r="V1701" s="20" t="n"/>
      <c r="W1701" s="20" t="n"/>
      <c r="X1701" s="20" t="n"/>
      <c r="Y1701" s="14" t="n"/>
      <c r="Z1701" s="14" t="n"/>
      <c r="AA1701" s="14" t="n"/>
      <c r="AB1701" s="14" t="n"/>
      <c r="AC1701" s="14" t="n"/>
      <c r="AD1701" s="14" t="n"/>
      <c r="AE1701" s="14" t="n"/>
      <c r="AF1701" s="14" t="n"/>
      <c r="AG1701" s="14" t="n"/>
      <c r="AH1701" s="14" t="n"/>
      <c r="AI1701" s="14" t="n"/>
      <c r="AJ1701" s="14" t="n"/>
      <c r="AK1701" s="14" t="n"/>
      <c r="AL1701" s="14" t="n"/>
      <c r="AM1701" s="14" t="n"/>
      <c r="AN1701" s="14" t="n"/>
      <c r="AO1701" s="14" t="n"/>
      <c r="AP1701" s="14" t="n"/>
      <c r="AQ1701" s="14" t="n"/>
      <c r="AR1701" s="14" t="n"/>
      <c r="AS1701" s="14" t="n"/>
      <c r="AT1701" s="14" t="n"/>
      <c r="AU1701" s="14" t="n"/>
      <c r="AV1701" s="14" t="n"/>
      <c r="AW1701" s="14" t="n"/>
      <c r="AX1701" s="14" t="n"/>
      <c r="AY1701" s="14" t="n"/>
      <c r="AZ1701" s="14" t="n"/>
      <c r="BA1701" s="14" t="n"/>
      <c r="BB1701" s="14" t="n"/>
      <c r="BC1701" s="14" t="n"/>
      <c r="BD1701" s="14" t="n"/>
      <c r="BE1701" s="14" t="n"/>
      <c r="BF1701" s="14" t="n"/>
      <c r="BG1701" s="14" t="n"/>
      <c r="BH1701" s="14" t="n"/>
      <c r="BI1701" s="14" t="n"/>
      <c r="BJ1701" s="2" t="n"/>
      <c r="BK1701" s="2" t="n"/>
      <c r="BL1701" s="2" t="n"/>
      <c r="BM1701" s="2" t="n"/>
      <c r="BN1701" s="2" t="n"/>
      <c r="BO1701" s="2" t="n"/>
      <c r="BP1701" s="143" t="n"/>
      <c r="BV1701" s="144" t="n"/>
      <c r="DU1701" s="144" t="n"/>
      <c r="DV1701" s="2" t="n"/>
      <c r="DW1701" s="2" t="n"/>
      <c r="DX1701" s="2" t="n"/>
      <c r="DY1701" s="2" t="n"/>
      <c r="DZ1701" s="2" t="n"/>
      <c r="EA1701" s="2" t="n"/>
      <c r="EB1701" s="2" t="n"/>
      <c r="EC1701" s="2" t="n"/>
    </row>
    <row r="1702" ht="6.75" customHeight="1" s="118">
      <c r="A1702" s="2" t="n"/>
      <c r="B1702" s="2" t="n"/>
      <c r="C1702" s="2" t="n"/>
      <c r="D1702" s="2" t="n"/>
      <c r="E1702" s="180" t="inlineStr">
        <is>
          <t>職　歴</t>
        </is>
      </c>
      <c r="K1702" s="144" t="n"/>
      <c r="L1702" s="54" t="inlineStr">
        <is>
          <t>平成</t>
        </is>
      </c>
      <c r="M1702" s="140" t="n"/>
      <c r="N1702" s="140" t="n"/>
      <c r="O1702" s="140" t="n"/>
      <c r="P1702" s="19" t="n"/>
      <c r="Q1702" s="19" t="n"/>
      <c r="R1702" s="19" t="n"/>
      <c r="S1702" s="19" t="n"/>
      <c r="T1702" s="19" t="n"/>
      <c r="U1702" s="19" t="n"/>
      <c r="V1702" s="19" t="n"/>
      <c r="W1702" s="19" t="n"/>
      <c r="X1702" s="37" t="n"/>
      <c r="Y1702" s="171">
        <f>計算!$AD$21</f>
        <v/>
      </c>
      <c r="BI1702" s="144" t="n"/>
      <c r="BJ1702" s="2" t="n"/>
      <c r="BK1702" s="2" t="n"/>
      <c r="BL1702" s="2" t="n"/>
      <c r="BM1702" s="2" t="n"/>
      <c r="BN1702" s="2" t="n"/>
      <c r="BO1702" s="2" t="n"/>
      <c r="BP1702" s="143" t="n"/>
      <c r="BV1702" s="144" t="n"/>
      <c r="DU1702" s="144" t="n"/>
      <c r="DV1702" s="2" t="n"/>
      <c r="DW1702" s="2" t="n"/>
      <c r="DX1702" s="2" t="n"/>
      <c r="DY1702" s="2" t="n"/>
      <c r="DZ1702" s="2" t="n"/>
      <c r="EA1702" s="2" t="n"/>
      <c r="EB1702" s="2" t="n"/>
      <c r="EC1702" s="2" t="n"/>
    </row>
    <row r="1703" ht="6.75" customHeight="1" s="118">
      <c r="A1703" s="2" t="n"/>
      <c r="B1703" s="2" t="n"/>
      <c r="C1703" s="2" t="n"/>
      <c r="D1703" s="2" t="n"/>
      <c r="E1703" s="143" t="n"/>
      <c r="K1703" s="144" t="n"/>
      <c r="L1703" s="143" t="n"/>
      <c r="P1703" s="19" t="n"/>
      <c r="Q1703" s="19" t="n"/>
      <c r="R1703" s="19" t="n"/>
      <c r="S1703" s="19" t="n"/>
      <c r="T1703" s="19" t="n"/>
      <c r="U1703" s="19" t="n"/>
      <c r="V1703" s="19" t="n"/>
      <c r="W1703" s="19" t="n"/>
      <c r="X1703" s="37" t="n"/>
      <c r="Y1703" s="143" t="n"/>
      <c r="BI1703" s="144" t="n"/>
      <c r="BJ1703" s="2" t="n"/>
      <c r="BK1703" s="2" t="n"/>
      <c r="BL1703" s="2" t="n"/>
      <c r="BM1703" s="2" t="n"/>
      <c r="BN1703" s="2" t="n"/>
      <c r="BO1703" s="2" t="n"/>
      <c r="BP1703" s="143" t="n"/>
      <c r="BV1703" s="144" t="n"/>
      <c r="DU1703" s="144" t="n"/>
      <c r="DV1703" s="2" t="n"/>
      <c r="DW1703" s="2" t="n"/>
      <c r="DX1703" s="2" t="n"/>
      <c r="DY1703" s="2" t="n"/>
      <c r="DZ1703" s="2" t="n"/>
      <c r="EA1703" s="2" t="n"/>
      <c r="EB1703" s="2" t="n"/>
      <c r="EC1703" s="2" t="n"/>
    </row>
    <row r="1704" ht="6.75" customHeight="1" s="118">
      <c r="A1704" s="2" t="n"/>
      <c r="B1704" s="2" t="n"/>
      <c r="C1704" s="2" t="n"/>
      <c r="D1704" s="2" t="n"/>
      <c r="E1704" s="143" t="n"/>
      <c r="K1704" s="144" t="n"/>
      <c r="L1704" s="143" t="n"/>
      <c r="P1704" s="179">
        <f>計算!$AB$21</f>
        <v/>
      </c>
      <c r="S1704" s="52" t="inlineStr">
        <is>
          <t>年</t>
        </is>
      </c>
      <c r="U1704" s="179">
        <f>計算!$AC$21</f>
        <v/>
      </c>
      <c r="W1704" s="53" t="inlineStr">
        <is>
          <t>月</t>
        </is>
      </c>
      <c r="X1704" s="144" t="n"/>
      <c r="Y1704" s="143" t="n"/>
      <c r="BI1704" s="144" t="n"/>
      <c r="BJ1704" s="2" t="n"/>
      <c r="BK1704" s="2" t="n"/>
      <c r="BL1704" s="2" t="n"/>
      <c r="BM1704" s="2" t="n"/>
      <c r="BN1704" s="2" t="n"/>
      <c r="BO1704" s="2" t="n"/>
      <c r="BP1704" s="143" t="n"/>
      <c r="BV1704" s="144" t="n"/>
      <c r="DU1704" s="144" t="n"/>
      <c r="DV1704" s="2" t="n"/>
      <c r="DW1704" s="2" t="n"/>
      <c r="DX1704" s="2" t="n"/>
      <c r="DY1704" s="2" t="n"/>
      <c r="DZ1704" s="2" t="n"/>
      <c r="EA1704" s="2" t="n"/>
      <c r="EB1704" s="2" t="n"/>
      <c r="EC1704" s="2" t="n"/>
    </row>
    <row r="1705" ht="6.75" customHeight="1" s="118">
      <c r="A1705" s="2" t="n"/>
      <c r="B1705" s="2" t="n"/>
      <c r="C1705" s="2" t="n"/>
      <c r="D1705" s="2" t="n"/>
      <c r="E1705" s="143" t="n"/>
      <c r="K1705" s="144" t="n"/>
      <c r="L1705" s="49" t="inlineStr">
        <is>
          <t>令和</t>
        </is>
      </c>
      <c r="X1705" s="144" t="n"/>
      <c r="Y1705" s="143" t="n"/>
      <c r="BI1705" s="144" t="n"/>
      <c r="BJ1705" s="2" t="n"/>
      <c r="BK1705" s="2" t="n"/>
      <c r="BL1705" s="2" t="n"/>
      <c r="BM1705" s="2" t="n"/>
      <c r="BN1705" s="2" t="n"/>
      <c r="BO1705" s="2" t="n"/>
      <c r="BP1705" s="143" t="n"/>
      <c r="BV1705" s="144" t="n"/>
      <c r="DU1705" s="144" t="n"/>
      <c r="DV1705" s="2" t="n"/>
      <c r="DW1705" s="2" t="n"/>
      <c r="DX1705" s="2" t="n"/>
      <c r="DY1705" s="2" t="n"/>
      <c r="DZ1705" s="2" t="n"/>
      <c r="EA1705" s="2" t="n"/>
      <c r="EB1705" s="2" t="n"/>
      <c r="EC1705" s="2" t="n"/>
    </row>
    <row r="1706" ht="6.75" customHeight="1" s="118">
      <c r="A1706" s="2" t="n"/>
      <c r="B1706" s="2" t="n"/>
      <c r="C1706" s="2" t="n"/>
      <c r="D1706" s="2" t="n"/>
      <c r="E1706" s="143" t="n"/>
      <c r="K1706" s="144" t="n"/>
      <c r="L1706" s="143" t="n"/>
      <c r="P1706" s="19" t="n"/>
      <c r="Q1706" s="19" t="n"/>
      <c r="R1706" s="19" t="n"/>
      <c r="S1706" s="19" t="n"/>
      <c r="T1706" s="19" t="n"/>
      <c r="U1706" s="19" t="n"/>
      <c r="V1706" s="19" t="n"/>
      <c r="W1706" s="19" t="n"/>
      <c r="X1706" s="37" t="n"/>
      <c r="Y1706" s="143" t="n"/>
      <c r="BI1706" s="144" t="n"/>
      <c r="BJ1706" s="2" t="n"/>
      <c r="BK1706" s="2" t="n"/>
      <c r="BL1706" s="2" t="n"/>
      <c r="BM1706" s="2" t="n"/>
      <c r="BN1706" s="2" t="n"/>
      <c r="BO1706" s="2" t="n"/>
      <c r="BP1706" s="143" t="n"/>
      <c r="BV1706" s="144" t="n"/>
      <c r="DU1706" s="144" t="n"/>
      <c r="DV1706" s="2" t="n"/>
      <c r="DW1706" s="2" t="n"/>
      <c r="DX1706" s="2" t="n"/>
      <c r="DY1706" s="2" t="n"/>
      <c r="DZ1706" s="2" t="n"/>
      <c r="EA1706" s="2" t="n"/>
      <c r="EB1706" s="2" t="n"/>
      <c r="EC1706" s="2" t="n"/>
    </row>
    <row r="1707" ht="5.25" customHeight="1" s="118">
      <c r="A1707" s="2" t="n"/>
      <c r="B1707" s="2" t="n"/>
      <c r="C1707" s="2" t="n"/>
      <c r="D1707" s="2" t="n"/>
      <c r="E1707" s="143" t="n"/>
      <c r="K1707" s="144" t="n"/>
      <c r="L1707" s="146" t="n"/>
      <c r="M1707" s="147" t="n"/>
      <c r="N1707" s="147" t="n"/>
      <c r="O1707" s="147" t="n"/>
      <c r="P1707" s="20" t="n"/>
      <c r="Q1707" s="20" t="n"/>
      <c r="R1707" s="20" t="n"/>
      <c r="S1707" s="20" t="n"/>
      <c r="T1707" s="20" t="n"/>
      <c r="U1707" s="20" t="n"/>
      <c r="V1707" s="20" t="n"/>
      <c r="W1707" s="20" t="n"/>
      <c r="X1707" s="39" t="n"/>
      <c r="Y1707" s="146" t="n"/>
      <c r="Z1707" s="147" t="n"/>
      <c r="AA1707" s="147" t="n"/>
      <c r="AB1707" s="147" t="n"/>
      <c r="AC1707" s="147" t="n"/>
      <c r="AD1707" s="147" t="n"/>
      <c r="AE1707" s="147" t="n"/>
      <c r="AF1707" s="147" t="n"/>
      <c r="AG1707" s="147" t="n"/>
      <c r="AH1707" s="147" t="n"/>
      <c r="AI1707" s="147" t="n"/>
      <c r="AJ1707" s="147" t="n"/>
      <c r="AK1707" s="147" t="n"/>
      <c r="AL1707" s="147" t="n"/>
      <c r="AM1707" s="147" t="n"/>
      <c r="AN1707" s="147" t="n"/>
      <c r="AO1707" s="147" t="n"/>
      <c r="AP1707" s="147" t="n"/>
      <c r="AQ1707" s="147" t="n"/>
      <c r="AR1707" s="147" t="n"/>
      <c r="AS1707" s="147" t="n"/>
      <c r="AT1707" s="147" t="n"/>
      <c r="AU1707" s="147" t="n"/>
      <c r="AV1707" s="147" t="n"/>
      <c r="AW1707" s="147" t="n"/>
      <c r="AX1707" s="147" t="n"/>
      <c r="AY1707" s="147" t="n"/>
      <c r="AZ1707" s="147" t="n"/>
      <c r="BA1707" s="147" t="n"/>
      <c r="BB1707" s="147" t="n"/>
      <c r="BC1707" s="147" t="n"/>
      <c r="BD1707" s="147" t="n"/>
      <c r="BE1707" s="147" t="n"/>
      <c r="BF1707" s="147" t="n"/>
      <c r="BG1707" s="147" t="n"/>
      <c r="BH1707" s="147" t="n"/>
      <c r="BI1707" s="148" t="n"/>
      <c r="BJ1707" s="2" t="n"/>
      <c r="BK1707" s="2" t="n"/>
      <c r="BL1707" s="2" t="n"/>
      <c r="BM1707" s="2" t="n"/>
      <c r="BN1707" s="2" t="n"/>
      <c r="BO1707" s="2" t="n"/>
      <c r="BP1707" s="143" t="n"/>
      <c r="BV1707" s="144" t="n"/>
      <c r="DU1707" s="144" t="n"/>
      <c r="DV1707" s="2" t="n"/>
      <c r="DW1707" s="2" t="n"/>
      <c r="DX1707" s="2" t="n"/>
      <c r="DY1707" s="2" t="n"/>
      <c r="DZ1707" s="2" t="n"/>
      <c r="EA1707" s="2" t="n"/>
      <c r="EB1707" s="2" t="n"/>
      <c r="EC1707" s="2" t="n"/>
    </row>
    <row r="1708" ht="6.75" customHeight="1" s="118">
      <c r="A1708" s="2" t="n"/>
      <c r="B1708" s="2" t="n"/>
      <c r="C1708" s="2" t="n"/>
      <c r="D1708" s="2" t="n"/>
      <c r="E1708" s="143" t="n"/>
      <c r="K1708" s="144" t="n"/>
      <c r="L1708" s="54" t="inlineStr">
        <is>
          <t>平成</t>
        </is>
      </c>
      <c r="M1708" s="140" t="n"/>
      <c r="N1708" s="140" t="n"/>
      <c r="O1708" s="140" t="n"/>
      <c r="P1708" s="18" t="n"/>
      <c r="Q1708" s="18" t="n"/>
      <c r="R1708" s="18" t="n"/>
      <c r="S1708" s="18" t="n"/>
      <c r="T1708" s="18" t="n"/>
      <c r="U1708" s="18" t="n"/>
      <c r="V1708" s="18" t="n"/>
      <c r="W1708" s="18" t="n"/>
      <c r="X1708" s="35" t="n"/>
      <c r="Y1708" s="171">
        <f>計算!$AG$21</f>
        <v/>
      </c>
      <c r="BI1708" s="144" t="n"/>
      <c r="BJ1708" s="2" t="n"/>
      <c r="BK1708" s="2" t="n"/>
      <c r="BL1708" s="2" t="n"/>
      <c r="BM1708" s="2" t="n"/>
      <c r="BN1708" s="2" t="n"/>
      <c r="BO1708" s="2" t="n"/>
      <c r="BP1708" s="143" t="n"/>
      <c r="BV1708" s="144" t="n"/>
      <c r="DU1708" s="144" t="n"/>
      <c r="DV1708" s="2" t="n"/>
      <c r="DW1708" s="2" t="n"/>
      <c r="DX1708" s="2" t="n"/>
      <c r="DY1708" s="2" t="n"/>
      <c r="DZ1708" s="2" t="n"/>
      <c r="EA1708" s="2" t="n"/>
      <c r="EB1708" s="2" t="n"/>
      <c r="EC1708" s="2" t="n"/>
    </row>
    <row r="1709" ht="6.75" customHeight="1" s="118">
      <c r="A1709" s="2" t="n"/>
      <c r="B1709" s="2" t="n"/>
      <c r="C1709" s="2" t="n"/>
      <c r="D1709" s="2" t="n"/>
      <c r="E1709" s="143" t="n"/>
      <c r="K1709" s="144" t="n"/>
      <c r="L1709" s="143" t="n"/>
      <c r="P1709" s="19" t="n"/>
      <c r="Q1709" s="19" t="n"/>
      <c r="R1709" s="19" t="n"/>
      <c r="S1709" s="19" t="n"/>
      <c r="T1709" s="19" t="n"/>
      <c r="U1709" s="19" t="n"/>
      <c r="V1709" s="19" t="n"/>
      <c r="W1709" s="19" t="n"/>
      <c r="X1709" s="37" t="n"/>
      <c r="Y1709" s="143" t="n"/>
      <c r="BI1709" s="144" t="n"/>
      <c r="BJ1709" s="2" t="n"/>
      <c r="BK1709" s="2" t="n"/>
      <c r="BL1709" s="2" t="n"/>
      <c r="BM1709" s="2" t="n"/>
      <c r="BN1709" s="2" t="n"/>
      <c r="BO1709" s="2" t="n"/>
      <c r="BP1709" s="143" t="n"/>
      <c r="BV1709" s="144" t="n"/>
      <c r="DU1709" s="144" t="n"/>
      <c r="DV1709" s="2" t="n"/>
      <c r="DW1709" s="2" t="n"/>
      <c r="DX1709" s="2" t="n"/>
      <c r="DY1709" s="2" t="n"/>
      <c r="DZ1709" s="2" t="n"/>
      <c r="EA1709" s="2" t="n"/>
      <c r="EB1709" s="2" t="n"/>
      <c r="EC1709" s="2" t="n"/>
    </row>
    <row r="1710" ht="6.75" customHeight="1" s="118">
      <c r="A1710" s="2" t="n"/>
      <c r="B1710" s="2" t="n"/>
      <c r="C1710" s="2" t="n"/>
      <c r="D1710" s="2" t="n"/>
      <c r="E1710" s="143" t="n"/>
      <c r="K1710" s="144" t="n"/>
      <c r="L1710" s="143" t="n"/>
      <c r="P1710" s="179">
        <f>計算!$AE$21</f>
        <v/>
      </c>
      <c r="S1710" s="52" t="inlineStr">
        <is>
          <t>年</t>
        </is>
      </c>
      <c r="U1710" s="179">
        <f>計算!$AF$21</f>
        <v/>
      </c>
      <c r="W1710" s="53" t="inlineStr">
        <is>
          <t>月</t>
        </is>
      </c>
      <c r="X1710" s="144" t="n"/>
      <c r="Y1710" s="143" t="n"/>
      <c r="BI1710" s="144" t="n"/>
      <c r="BJ1710" s="2" t="n"/>
      <c r="BK1710" s="2" t="n"/>
      <c r="BL1710" s="2" t="n"/>
      <c r="BM1710" s="2" t="n"/>
      <c r="BN1710" s="2" t="n"/>
      <c r="BO1710" s="2" t="n"/>
      <c r="BP1710" s="143" t="n"/>
      <c r="BV1710" s="144" t="n"/>
      <c r="DU1710" s="144" t="n"/>
      <c r="DV1710" s="2" t="n"/>
      <c r="DW1710" s="2" t="n"/>
      <c r="DX1710" s="2" t="n"/>
      <c r="DY1710" s="2" t="n"/>
      <c r="DZ1710" s="2" t="n"/>
      <c r="EA1710" s="2" t="n"/>
      <c r="EB1710" s="2" t="n"/>
      <c r="EC1710" s="2" t="n"/>
    </row>
    <row r="1711" ht="6.75" customHeight="1" s="118">
      <c r="A1711" s="2" t="n"/>
      <c r="B1711" s="2" t="n"/>
      <c r="C1711" s="2" t="n"/>
      <c r="D1711" s="2" t="n"/>
      <c r="E1711" s="143" t="n"/>
      <c r="K1711" s="144" t="n"/>
      <c r="L1711" s="49" t="inlineStr">
        <is>
          <t>令和</t>
        </is>
      </c>
      <c r="X1711" s="144" t="n"/>
      <c r="Y1711" s="143" t="n"/>
      <c r="BI1711" s="144" t="n"/>
      <c r="BJ1711" s="2" t="n"/>
      <c r="BK1711" s="2" t="n"/>
      <c r="BL1711" s="2" t="n"/>
      <c r="BM1711" s="2" t="n"/>
      <c r="BN1711" s="2" t="n"/>
      <c r="BO1711" s="2" t="n"/>
      <c r="BP1711" s="143" t="n"/>
      <c r="BV1711" s="144" t="n"/>
      <c r="DU1711" s="144" t="n"/>
      <c r="DV1711" s="2" t="n"/>
      <c r="DW1711" s="2" t="n"/>
      <c r="DX1711" s="2" t="n"/>
      <c r="DY1711" s="2" t="n"/>
      <c r="DZ1711" s="2" t="n"/>
      <c r="EA1711" s="2" t="n"/>
      <c r="EB1711" s="2" t="n"/>
      <c r="EC1711" s="2" t="n"/>
    </row>
    <row r="1712" ht="6.75" customHeight="1" s="118">
      <c r="A1712" s="2" t="n"/>
      <c r="B1712" s="2" t="n"/>
      <c r="C1712" s="2" t="n"/>
      <c r="D1712" s="2" t="n"/>
      <c r="E1712" s="143" t="n"/>
      <c r="K1712" s="144" t="n"/>
      <c r="L1712" s="143" t="n"/>
      <c r="P1712" s="19" t="n"/>
      <c r="Q1712" s="19" t="n"/>
      <c r="R1712" s="19" t="n"/>
      <c r="S1712" s="19" t="n"/>
      <c r="T1712" s="19" t="n"/>
      <c r="U1712" s="19" t="n"/>
      <c r="V1712" s="19" t="n"/>
      <c r="W1712" s="19" t="n"/>
      <c r="X1712" s="37" t="n"/>
      <c r="Y1712" s="143" t="n"/>
      <c r="BI1712" s="144" t="n"/>
      <c r="BJ1712" s="2" t="n"/>
      <c r="BK1712" s="2" t="n"/>
      <c r="BL1712" s="2" t="n"/>
      <c r="BM1712" s="2" t="n"/>
      <c r="BN1712" s="2" t="n"/>
      <c r="BO1712" s="2" t="n"/>
      <c r="BP1712" s="143" t="n"/>
      <c r="BU1712" s="43" t="n"/>
      <c r="BV1712" s="44" t="n"/>
      <c r="DU1712" s="144" t="n"/>
      <c r="DV1712" s="2" t="n"/>
      <c r="DW1712" s="2" t="n"/>
      <c r="DX1712" s="2" t="n"/>
      <c r="DY1712" s="2" t="n"/>
      <c r="DZ1712" s="2" t="n"/>
      <c r="EA1712" s="2" t="n"/>
      <c r="EB1712" s="2" t="n"/>
      <c r="EC1712" s="2" t="n"/>
    </row>
    <row r="1713" ht="4.5" customHeight="1" s="118">
      <c r="A1713" s="2" t="n"/>
      <c r="B1713" s="2" t="n"/>
      <c r="C1713" s="2" t="n"/>
      <c r="D1713" s="2" t="n"/>
      <c r="E1713" s="143" t="n"/>
      <c r="K1713" s="144" t="n"/>
      <c r="L1713" s="146" t="n"/>
      <c r="M1713" s="147" t="n"/>
      <c r="N1713" s="147" t="n"/>
      <c r="O1713" s="147" t="n"/>
      <c r="P1713" s="20" t="n"/>
      <c r="Q1713" s="20" t="n"/>
      <c r="R1713" s="20" t="n"/>
      <c r="S1713" s="20" t="n"/>
      <c r="T1713" s="20" t="n"/>
      <c r="U1713" s="20" t="n"/>
      <c r="V1713" s="20" t="n"/>
      <c r="W1713" s="20" t="n"/>
      <c r="X1713" s="39" t="n"/>
      <c r="Y1713" s="146" t="n"/>
      <c r="Z1713" s="147" t="n"/>
      <c r="AA1713" s="147" t="n"/>
      <c r="AB1713" s="147" t="n"/>
      <c r="AC1713" s="147" t="n"/>
      <c r="AD1713" s="147" t="n"/>
      <c r="AE1713" s="147" t="n"/>
      <c r="AF1713" s="147" t="n"/>
      <c r="AG1713" s="147" t="n"/>
      <c r="AH1713" s="147" t="n"/>
      <c r="AI1713" s="147" t="n"/>
      <c r="AJ1713" s="147" t="n"/>
      <c r="AK1713" s="147" t="n"/>
      <c r="AL1713" s="147" t="n"/>
      <c r="AM1713" s="147" t="n"/>
      <c r="AN1713" s="147" t="n"/>
      <c r="AO1713" s="147" t="n"/>
      <c r="AP1713" s="147" t="n"/>
      <c r="AQ1713" s="147" t="n"/>
      <c r="AR1713" s="147" t="n"/>
      <c r="AS1713" s="147" t="n"/>
      <c r="AT1713" s="147" t="n"/>
      <c r="AU1713" s="147" t="n"/>
      <c r="AV1713" s="147" t="n"/>
      <c r="AW1713" s="147" t="n"/>
      <c r="AX1713" s="147" t="n"/>
      <c r="AY1713" s="147" t="n"/>
      <c r="AZ1713" s="147" t="n"/>
      <c r="BA1713" s="147" t="n"/>
      <c r="BB1713" s="147" t="n"/>
      <c r="BC1713" s="147" t="n"/>
      <c r="BD1713" s="147" t="n"/>
      <c r="BE1713" s="147" t="n"/>
      <c r="BF1713" s="147" t="n"/>
      <c r="BG1713" s="147" t="n"/>
      <c r="BH1713" s="147" t="n"/>
      <c r="BI1713" s="148" t="n"/>
      <c r="BJ1713" s="2" t="n"/>
      <c r="BK1713" s="2" t="n"/>
      <c r="BL1713" s="2" t="n"/>
      <c r="BM1713" s="2" t="n"/>
      <c r="BN1713" s="2" t="n"/>
      <c r="BO1713" s="2" t="n"/>
      <c r="BP1713" s="146" t="n"/>
      <c r="BQ1713" s="147" t="n"/>
      <c r="BR1713" s="147" t="n"/>
      <c r="BS1713" s="147" t="n"/>
      <c r="BT1713" s="147" t="n"/>
      <c r="BU1713" s="42" t="n"/>
      <c r="BV1713" s="45" t="n"/>
      <c r="BW1713" s="147" t="n"/>
      <c r="BX1713" s="147" t="n"/>
      <c r="BY1713" s="147" t="n"/>
      <c r="BZ1713" s="147" t="n"/>
      <c r="CA1713" s="147" t="n"/>
      <c r="CB1713" s="147" t="n"/>
      <c r="CC1713" s="147" t="n"/>
      <c r="CD1713" s="147" t="n"/>
      <c r="CE1713" s="147" t="n"/>
      <c r="CF1713" s="147" t="n"/>
      <c r="CG1713" s="147" t="n"/>
      <c r="CH1713" s="147" t="n"/>
      <c r="CI1713" s="147" t="n"/>
      <c r="CJ1713" s="147" t="n"/>
      <c r="CK1713" s="147" t="n"/>
      <c r="CL1713" s="147" t="n"/>
      <c r="CM1713" s="147" t="n"/>
      <c r="CN1713" s="147" t="n"/>
      <c r="CO1713" s="147" t="n"/>
      <c r="CP1713" s="147" t="n"/>
      <c r="CQ1713" s="147" t="n"/>
      <c r="CR1713" s="147" t="n"/>
      <c r="CS1713" s="147" t="n"/>
      <c r="CT1713" s="147" t="n"/>
      <c r="CU1713" s="147" t="n"/>
      <c r="CV1713" s="147" t="n"/>
      <c r="CW1713" s="147" t="n"/>
      <c r="CX1713" s="147" t="n"/>
      <c r="CY1713" s="147" t="n"/>
      <c r="CZ1713" s="147" t="n"/>
      <c r="DA1713" s="147" t="n"/>
      <c r="DB1713" s="147" t="n"/>
      <c r="DC1713" s="147" t="n"/>
      <c r="DD1713" s="147" t="n"/>
      <c r="DE1713" s="147" t="n"/>
      <c r="DF1713" s="147" t="n"/>
      <c r="DG1713" s="147" t="n"/>
      <c r="DH1713" s="147" t="n"/>
      <c r="DI1713" s="147" t="n"/>
      <c r="DJ1713" s="147" t="n"/>
      <c r="DK1713" s="147" t="n"/>
      <c r="DL1713" s="147" t="n"/>
      <c r="DM1713" s="147" t="n"/>
      <c r="DN1713" s="147" t="n"/>
      <c r="DO1713" s="147" t="n"/>
      <c r="DP1713" s="147" t="n"/>
      <c r="DQ1713" s="147" t="n"/>
      <c r="DR1713" s="147" t="n"/>
      <c r="DS1713" s="147" t="n"/>
      <c r="DT1713" s="147" t="n"/>
      <c r="DU1713" s="148" t="n"/>
      <c r="DV1713" s="2" t="n"/>
      <c r="DW1713" s="2" t="n"/>
      <c r="DX1713" s="2" t="n"/>
      <c r="DY1713" s="2" t="n"/>
      <c r="DZ1713" s="2" t="n"/>
      <c r="EA1713" s="2" t="n"/>
      <c r="EB1713" s="2" t="n"/>
      <c r="EC1713" s="2" t="n"/>
    </row>
    <row r="1714" ht="6.75" customHeight="1" s="118">
      <c r="A1714" s="2" t="n"/>
      <c r="B1714" s="2" t="n"/>
      <c r="C1714" s="2" t="n"/>
      <c r="D1714" s="2" t="n"/>
      <c r="E1714" s="143" t="n"/>
      <c r="K1714" s="144" t="n"/>
      <c r="L1714" s="54" t="inlineStr">
        <is>
          <t>平成</t>
        </is>
      </c>
      <c r="M1714" s="140" t="n"/>
      <c r="N1714" s="140" t="n"/>
      <c r="O1714" s="140" t="n"/>
      <c r="P1714" s="18" t="n"/>
      <c r="Q1714" s="18" t="n"/>
      <c r="R1714" s="18" t="n"/>
      <c r="S1714" s="18" t="n"/>
      <c r="T1714" s="18" t="n"/>
      <c r="U1714" s="18" t="n"/>
      <c r="V1714" s="18" t="n"/>
      <c r="W1714" s="18" t="n"/>
      <c r="X1714" s="35" t="n"/>
      <c r="Y1714" s="7" t="n"/>
      <c r="Z1714" s="2" t="n"/>
      <c r="AA1714" s="2" t="n"/>
      <c r="AB1714" s="2" t="n"/>
      <c r="AC1714" s="2" t="n"/>
      <c r="AD1714" s="2" t="n"/>
      <c r="AE1714" s="2" t="n"/>
      <c r="AF1714" s="2" t="n"/>
      <c r="AG1714" s="2" t="n"/>
      <c r="AH1714" s="2" t="n"/>
      <c r="AI1714" s="2" t="n"/>
      <c r="AJ1714" s="2" t="n"/>
      <c r="AK1714" s="2" t="n"/>
      <c r="AL1714" s="2" t="n"/>
      <c r="AM1714" s="2" t="n"/>
      <c r="AN1714" s="2" t="n"/>
      <c r="AO1714" s="2" t="n"/>
      <c r="AP1714" s="2" t="n"/>
      <c r="AQ1714" s="2" t="n"/>
      <c r="AR1714" s="2" t="n"/>
      <c r="AS1714" s="2" t="n"/>
      <c r="AT1714" s="2" t="n"/>
      <c r="AU1714" s="2" t="n"/>
      <c r="AV1714" s="2" t="n"/>
      <c r="AW1714" s="2" t="n"/>
      <c r="AX1714" s="2" t="n"/>
      <c r="AY1714" s="2" t="n"/>
      <c r="AZ1714" s="2" t="n"/>
      <c r="BA1714" s="2" t="n"/>
      <c r="BB1714" s="2" t="n"/>
      <c r="BC1714" s="2" t="n"/>
      <c r="BD1714" s="2" t="n"/>
      <c r="BE1714" s="2" t="n"/>
      <c r="BF1714" s="2" t="n"/>
      <c r="BG1714" s="2" t="n"/>
      <c r="BH1714" s="2" t="n"/>
      <c r="BI1714" s="6" t="n"/>
      <c r="BJ1714" s="2" t="n"/>
      <c r="BK1714" s="2" t="n"/>
      <c r="BL1714" s="2" t="n"/>
      <c r="BM1714" s="2" t="n"/>
      <c r="BN1714" s="2" t="n"/>
      <c r="BO1714" s="2" t="n"/>
      <c r="BP1714" s="139" t="inlineStr">
        <is>
          <t>備　考</t>
        </is>
      </c>
      <c r="BQ1714" s="140" t="n"/>
      <c r="BR1714" s="140" t="n"/>
      <c r="BS1714" s="140" t="n"/>
      <c r="BT1714" s="140" t="n"/>
      <c r="BU1714" s="140" t="n"/>
      <c r="BV1714" s="141" t="n"/>
      <c r="BW1714" s="176">
        <f>計算!$AA$21</f>
        <v/>
      </c>
      <c r="BX1714" s="140" t="n"/>
      <c r="BY1714" s="140" t="n"/>
      <c r="BZ1714" s="140" t="n"/>
      <c r="CA1714" s="140" t="n"/>
      <c r="CB1714" s="140" t="n"/>
      <c r="CC1714" s="140" t="n"/>
      <c r="CD1714" s="140" t="n"/>
      <c r="CE1714" s="140" t="n"/>
      <c r="CF1714" s="140" t="n"/>
      <c r="CG1714" s="140" t="n"/>
      <c r="CH1714" s="140" t="n"/>
      <c r="CI1714" s="140" t="n"/>
      <c r="CJ1714" s="140" t="n"/>
      <c r="CK1714" s="140" t="n"/>
      <c r="CL1714" s="140" t="n"/>
      <c r="CM1714" s="140" t="n"/>
      <c r="CN1714" s="140" t="n"/>
      <c r="CO1714" s="140" t="n"/>
      <c r="CP1714" s="140" t="n"/>
      <c r="CQ1714" s="140" t="n"/>
      <c r="CR1714" s="140" t="n"/>
      <c r="CS1714" s="140" t="n"/>
      <c r="CT1714" s="140" t="n"/>
      <c r="CU1714" s="140" t="n"/>
      <c r="CV1714" s="140" t="n"/>
      <c r="CW1714" s="140" t="n"/>
      <c r="CX1714" s="140" t="n"/>
      <c r="CY1714" s="140" t="n"/>
      <c r="CZ1714" s="140" t="n"/>
      <c r="DA1714" s="140" t="n"/>
      <c r="DB1714" s="140" t="n"/>
      <c r="DC1714" s="140" t="n"/>
      <c r="DD1714" s="140" t="n"/>
      <c r="DE1714" s="140" t="n"/>
      <c r="DF1714" s="140" t="n"/>
      <c r="DG1714" s="140" t="n"/>
      <c r="DH1714" s="140" t="n"/>
      <c r="DI1714" s="140" t="n"/>
      <c r="DJ1714" s="140" t="n"/>
      <c r="DK1714" s="140" t="n"/>
      <c r="DL1714" s="140" t="n"/>
      <c r="DM1714" s="140" t="n"/>
      <c r="DN1714" s="140" t="n"/>
      <c r="DO1714" s="140" t="n"/>
      <c r="DP1714" s="140" t="n"/>
      <c r="DQ1714" s="140" t="n"/>
      <c r="DR1714" s="140" t="n"/>
      <c r="DS1714" s="140" t="n"/>
      <c r="DT1714" s="140" t="n"/>
      <c r="DU1714" s="141" t="n"/>
      <c r="DV1714" s="2" t="n"/>
      <c r="DW1714" s="2" t="n"/>
      <c r="DX1714" s="2" t="n"/>
      <c r="DY1714" s="2" t="n"/>
      <c r="DZ1714" s="2" t="n"/>
      <c r="EA1714" s="2" t="n"/>
      <c r="EB1714" s="2" t="n"/>
      <c r="EC1714" s="2" t="n"/>
    </row>
    <row r="1715" ht="6.75" customHeight="1" s="118">
      <c r="A1715" s="2" t="n"/>
      <c r="B1715" s="2" t="n"/>
      <c r="C1715" s="2" t="n"/>
      <c r="D1715" s="2" t="n"/>
      <c r="E1715" s="143" t="n"/>
      <c r="K1715" s="144" t="n"/>
      <c r="L1715" s="143" t="n"/>
      <c r="P1715" s="19" t="n"/>
      <c r="Q1715" s="19" t="n"/>
      <c r="R1715" s="19" t="n"/>
      <c r="S1715" s="19" t="n"/>
      <c r="T1715" s="19" t="n"/>
      <c r="U1715" s="19" t="n"/>
      <c r="V1715" s="19" t="n"/>
      <c r="W1715" s="19" t="n"/>
      <c r="X1715" s="37" t="n"/>
      <c r="Y1715" s="7" t="n"/>
      <c r="Z1715" s="2" t="n"/>
      <c r="AA1715" s="2" t="n"/>
      <c r="AB1715" s="2" t="n"/>
      <c r="AC1715" s="2" t="n"/>
      <c r="AD1715" s="2" t="n"/>
      <c r="AE1715" s="2" t="n"/>
      <c r="AF1715" s="2" t="n"/>
      <c r="AG1715" s="2" t="n"/>
      <c r="AH1715" s="2" t="n"/>
      <c r="AI1715" s="2" t="n"/>
      <c r="AJ1715" s="2" t="n"/>
      <c r="AK1715" s="2" t="n"/>
      <c r="AL1715" s="2" t="n"/>
      <c r="AM1715" s="2" t="n"/>
      <c r="AN1715" s="2" t="n"/>
      <c r="AO1715" s="2" t="n"/>
      <c r="AP1715" s="2" t="n"/>
      <c r="AQ1715" s="2" t="n"/>
      <c r="AR1715" s="2" t="n"/>
      <c r="AS1715" s="2" t="n"/>
      <c r="AT1715" s="2" t="n"/>
      <c r="AU1715" s="2" t="n"/>
      <c r="AV1715" s="2" t="n"/>
      <c r="AW1715" s="2" t="n"/>
      <c r="AX1715" s="2" t="n"/>
      <c r="AY1715" s="2" t="n"/>
      <c r="AZ1715" s="2" t="n"/>
      <c r="BA1715" s="2" t="n"/>
      <c r="BB1715" s="2" t="n"/>
      <c r="BC1715" s="2" t="n"/>
      <c r="BD1715" s="2" t="n"/>
      <c r="BE1715" s="2" t="n"/>
      <c r="BF1715" s="2" t="n"/>
      <c r="BG1715" s="2" t="n"/>
      <c r="BH1715" s="2" t="n"/>
      <c r="BI1715" s="8" t="n"/>
      <c r="BJ1715" s="2" t="n"/>
      <c r="BK1715" s="2" t="n"/>
      <c r="BL1715" s="2" t="n"/>
      <c r="BM1715" s="2" t="n"/>
      <c r="BN1715" s="2" t="n"/>
      <c r="BO1715" s="2" t="n"/>
      <c r="BP1715" s="143" t="n"/>
      <c r="BV1715" s="144" t="n"/>
      <c r="DU1715" s="144" t="n"/>
      <c r="DV1715" s="2" t="n"/>
      <c r="DW1715" s="2" t="n"/>
      <c r="DX1715" s="2" t="n"/>
      <c r="DY1715" s="2" t="n"/>
      <c r="DZ1715" s="2" t="n"/>
      <c r="EA1715" s="2" t="n"/>
      <c r="EB1715" s="2" t="n"/>
      <c r="EC1715" s="2" t="n"/>
    </row>
    <row r="1716" ht="6.75" customHeight="1" s="118">
      <c r="A1716" s="2" t="n"/>
      <c r="B1716" s="2" t="n"/>
      <c r="C1716" s="2" t="n"/>
      <c r="D1716" s="2" t="n"/>
      <c r="E1716" s="143" t="n"/>
      <c r="K1716" s="144" t="n"/>
      <c r="L1716" s="143" t="n"/>
      <c r="P1716" s="19" t="n"/>
      <c r="Q1716" s="19" t="n"/>
      <c r="R1716" s="19" t="n"/>
      <c r="S1716" s="52" t="inlineStr">
        <is>
          <t>年</t>
        </is>
      </c>
      <c r="U1716" s="11" t="n"/>
      <c r="V1716" s="11" t="n"/>
      <c r="W1716" s="53" t="inlineStr">
        <is>
          <t>月</t>
        </is>
      </c>
      <c r="X1716" s="144" t="n"/>
      <c r="Y1716" s="7" t="n"/>
      <c r="Z1716" s="2" t="n"/>
      <c r="AA1716" s="2" t="n"/>
      <c r="AB1716" s="2" t="n"/>
      <c r="AC1716" s="2" t="n"/>
      <c r="AD1716" s="2" t="n"/>
      <c r="AE1716" s="2" t="n"/>
      <c r="AF1716" s="2" t="n"/>
      <c r="AG1716" s="2" t="n"/>
      <c r="AH1716" s="2" t="n"/>
      <c r="AI1716" s="2" t="n"/>
      <c r="AJ1716" s="2" t="n"/>
      <c r="AK1716" s="2" t="n"/>
      <c r="AL1716" s="2" t="n"/>
      <c r="AM1716" s="2" t="n"/>
      <c r="AN1716" s="2" t="n"/>
      <c r="AO1716" s="2" t="n"/>
      <c r="AP1716" s="2" t="n"/>
      <c r="AQ1716" s="2" t="n"/>
      <c r="AR1716" s="2" t="n"/>
      <c r="AS1716" s="2" t="n"/>
      <c r="AT1716" s="2" t="n"/>
      <c r="AU1716" s="2" t="n"/>
      <c r="AV1716" s="2" t="n"/>
      <c r="AW1716" s="2" t="n"/>
      <c r="AX1716" s="2" t="n"/>
      <c r="AY1716" s="2" t="n"/>
      <c r="AZ1716" s="2" t="n"/>
      <c r="BA1716" s="2" t="n"/>
      <c r="BB1716" s="2" t="n"/>
      <c r="BC1716" s="2" t="n"/>
      <c r="BD1716" s="2" t="n"/>
      <c r="BE1716" s="2" t="n"/>
      <c r="BF1716" s="2" t="n"/>
      <c r="BG1716" s="2" t="n"/>
      <c r="BH1716" s="2" t="n"/>
      <c r="BI1716" s="8" t="n"/>
      <c r="BJ1716" s="2" t="n"/>
      <c r="BK1716" s="2" t="n"/>
      <c r="BL1716" s="2" t="n"/>
      <c r="BM1716" s="2" t="n"/>
      <c r="BN1716" s="2" t="n"/>
      <c r="BO1716" s="2" t="n"/>
      <c r="BP1716" s="143" t="n"/>
      <c r="BV1716" s="144" t="n"/>
      <c r="DU1716" s="144" t="n"/>
      <c r="DV1716" s="2" t="n"/>
      <c r="DW1716" s="2" t="n"/>
      <c r="DX1716" s="2" t="n"/>
      <c r="DY1716" s="2" t="n"/>
      <c r="DZ1716" s="2" t="n"/>
      <c r="EA1716" s="2" t="n"/>
      <c r="EB1716" s="2" t="n"/>
      <c r="EC1716" s="2" t="n"/>
    </row>
    <row r="1717" ht="6.75" customHeight="1" s="118">
      <c r="A1717" s="2" t="n"/>
      <c r="B1717" s="2" t="n"/>
      <c r="C1717" s="2" t="n"/>
      <c r="D1717" s="2" t="n"/>
      <c r="E1717" s="143" t="n"/>
      <c r="K1717" s="144" t="n"/>
      <c r="L1717" s="49" t="inlineStr">
        <is>
          <t>令和</t>
        </is>
      </c>
      <c r="P1717" s="19" t="n"/>
      <c r="Q1717" s="19" t="n"/>
      <c r="R1717" s="19" t="n"/>
      <c r="U1717" s="11" t="n"/>
      <c r="V1717" s="11" t="n"/>
      <c r="X1717" s="144" t="n"/>
      <c r="Y1717" s="7" t="n"/>
      <c r="Z1717" s="2" t="n"/>
      <c r="AA1717" s="2" t="n"/>
      <c r="AB1717" s="2" t="n"/>
      <c r="AC1717" s="2" t="n"/>
      <c r="AD1717" s="2" t="n"/>
      <c r="AE1717" s="2" t="n"/>
      <c r="AF1717" s="2" t="n"/>
      <c r="AG1717" s="2" t="n"/>
      <c r="AH1717" s="2" t="n"/>
      <c r="AI1717" s="2" t="n"/>
      <c r="AJ1717" s="2" t="n"/>
      <c r="AK1717" s="2" t="n"/>
      <c r="AL1717" s="2" t="n"/>
      <c r="AM1717" s="2" t="n"/>
      <c r="AN1717" s="2" t="n"/>
      <c r="AO1717" s="2" t="n"/>
      <c r="AP1717" s="2" t="n"/>
      <c r="AQ1717" s="2" t="n"/>
      <c r="AR1717" s="2" t="n"/>
      <c r="AS1717" s="2" t="n"/>
      <c r="AT1717" s="2" t="n"/>
      <c r="AU1717" s="2" t="n"/>
      <c r="AV1717" s="2" t="n"/>
      <c r="AW1717" s="2" t="n"/>
      <c r="AX1717" s="2" t="n"/>
      <c r="AY1717" s="2" t="n"/>
      <c r="AZ1717" s="2" t="n"/>
      <c r="BA1717" s="2" t="n"/>
      <c r="BB1717" s="2" t="n"/>
      <c r="BC1717" s="2" t="n"/>
      <c r="BD1717" s="2" t="n"/>
      <c r="BE1717" s="2" t="n"/>
      <c r="BF1717" s="2" t="n"/>
      <c r="BG1717" s="2" t="n"/>
      <c r="BH1717" s="2" t="n"/>
      <c r="BI1717" s="8" t="n"/>
      <c r="BJ1717" s="2" t="n"/>
      <c r="BK1717" s="2" t="n"/>
      <c r="BL1717" s="2" t="n"/>
      <c r="BM1717" s="2" t="n"/>
      <c r="BN1717" s="2" t="n"/>
      <c r="BO1717" s="2" t="n"/>
      <c r="BP1717" s="143" t="n"/>
      <c r="BV1717" s="144" t="n"/>
      <c r="DU1717" s="144" t="n"/>
      <c r="DV1717" s="2" t="n"/>
      <c r="DW1717" s="2" t="n"/>
      <c r="DX1717" s="2" t="n"/>
      <c r="DY1717" s="2" t="n"/>
      <c r="DZ1717" s="2" t="n"/>
      <c r="EA1717" s="2" t="n"/>
      <c r="EB1717" s="2" t="n"/>
      <c r="EC1717" s="2" t="n"/>
    </row>
    <row r="1718" ht="6.75" customHeight="1" s="118">
      <c r="A1718" s="2" t="n"/>
      <c r="B1718" s="2" t="n"/>
      <c r="C1718" s="2" t="n"/>
      <c r="D1718" s="2" t="n"/>
      <c r="E1718" s="143" t="n"/>
      <c r="K1718" s="144" t="n"/>
      <c r="L1718" s="143" t="n"/>
      <c r="P1718" s="19" t="n"/>
      <c r="Q1718" s="19" t="n"/>
      <c r="R1718" s="19" t="n"/>
      <c r="S1718" s="19" t="n"/>
      <c r="T1718" s="19" t="n"/>
      <c r="U1718" s="19" t="n"/>
      <c r="V1718" s="19" t="n"/>
      <c r="W1718" s="19" t="n"/>
      <c r="X1718" s="37" t="n"/>
      <c r="Y1718" s="7" t="n"/>
      <c r="Z1718" s="2" t="n"/>
      <c r="AA1718" s="2" t="n"/>
      <c r="AB1718" s="2" t="n"/>
      <c r="AC1718" s="2" t="n"/>
      <c r="AD1718" s="2" t="n"/>
      <c r="AE1718" s="2" t="n"/>
      <c r="AF1718" s="2" t="n"/>
      <c r="AG1718" s="2" t="n"/>
      <c r="AH1718" s="2" t="n"/>
      <c r="AI1718" s="2" t="n"/>
      <c r="AJ1718" s="2" t="n"/>
      <c r="AK1718" s="2" t="n"/>
      <c r="AL1718" s="2" t="n"/>
      <c r="AM1718" s="2" t="n"/>
      <c r="AN1718" s="2" t="n"/>
      <c r="AO1718" s="2" t="n"/>
      <c r="AP1718" s="2" t="n"/>
      <c r="AQ1718" s="2" t="n"/>
      <c r="AR1718" s="2" t="n"/>
      <c r="AS1718" s="2" t="n"/>
      <c r="AT1718" s="2" t="n"/>
      <c r="AU1718" s="2" t="n"/>
      <c r="AV1718" s="2" t="n"/>
      <c r="AW1718" s="2" t="n"/>
      <c r="AX1718" s="2" t="n"/>
      <c r="AY1718" s="2" t="n"/>
      <c r="AZ1718" s="2" t="n"/>
      <c r="BA1718" s="2" t="n"/>
      <c r="BB1718" s="2" t="n"/>
      <c r="BC1718" s="2" t="n"/>
      <c r="BD1718" s="2" t="n"/>
      <c r="BE1718" s="2" t="n"/>
      <c r="BF1718" s="2" t="n"/>
      <c r="BG1718" s="2" t="n"/>
      <c r="BH1718" s="2" t="n"/>
      <c r="BI1718" s="8" t="n"/>
      <c r="BJ1718" s="2" t="n"/>
      <c r="BK1718" s="2" t="n"/>
      <c r="BL1718" s="2" t="n"/>
      <c r="BM1718" s="2" t="n"/>
      <c r="BN1718" s="2" t="n"/>
      <c r="BO1718" s="2" t="n"/>
      <c r="BP1718" s="143" t="n"/>
      <c r="BV1718" s="144" t="n"/>
      <c r="DU1718" s="144" t="n"/>
      <c r="DV1718" s="2" t="n"/>
      <c r="DW1718" s="2" t="n"/>
      <c r="DX1718" s="2" t="n"/>
      <c r="DY1718" s="2" t="n"/>
      <c r="DZ1718" s="2" t="n"/>
      <c r="EA1718" s="2" t="n"/>
      <c r="EB1718" s="2" t="n"/>
      <c r="EC1718" s="2" t="n"/>
    </row>
    <row r="1719" ht="3.75" customHeight="1" s="118">
      <c r="A1719" s="2" t="n"/>
      <c r="B1719" s="2" t="n"/>
      <c r="C1719" s="2" t="n"/>
      <c r="D1719" s="2" t="n"/>
      <c r="E1719" s="143" t="n"/>
      <c r="K1719" s="144" t="n"/>
      <c r="L1719" s="146" t="n"/>
      <c r="M1719" s="147" t="n"/>
      <c r="N1719" s="147" t="n"/>
      <c r="O1719" s="147" t="n"/>
      <c r="P1719" s="20" t="n"/>
      <c r="Q1719" s="20" t="n"/>
      <c r="R1719" s="20" t="n"/>
      <c r="S1719" s="20" t="n"/>
      <c r="T1719" s="20" t="n"/>
      <c r="U1719" s="20" t="n"/>
      <c r="V1719" s="20" t="n"/>
      <c r="W1719" s="20" t="n"/>
      <c r="X1719" s="39" t="n"/>
      <c r="Y1719" s="16" t="n"/>
      <c r="Z1719" s="14" t="n"/>
      <c r="AA1719" s="14" t="n"/>
      <c r="AB1719" s="14" t="n"/>
      <c r="AC1719" s="14" t="n"/>
      <c r="AD1719" s="14" t="n"/>
      <c r="AE1719" s="14" t="n"/>
      <c r="AF1719" s="14" t="n"/>
      <c r="AG1719" s="14" t="n"/>
      <c r="AH1719" s="14" t="n"/>
      <c r="AI1719" s="14" t="n"/>
      <c r="AJ1719" s="14" t="n"/>
      <c r="AK1719" s="14" t="n"/>
      <c r="AL1719" s="14" t="n"/>
      <c r="AM1719" s="14" t="n"/>
      <c r="AN1719" s="14" t="n"/>
      <c r="AO1719" s="14" t="n"/>
      <c r="AP1719" s="14" t="n"/>
      <c r="AQ1719" s="14" t="n"/>
      <c r="AR1719" s="14" t="n"/>
      <c r="AS1719" s="14" t="n"/>
      <c r="AT1719" s="14" t="n"/>
      <c r="AU1719" s="14" t="n"/>
      <c r="AV1719" s="14" t="n"/>
      <c r="AW1719" s="14" t="n"/>
      <c r="AX1719" s="14" t="n"/>
      <c r="AY1719" s="14" t="n"/>
      <c r="AZ1719" s="14" t="n"/>
      <c r="BA1719" s="14" t="n"/>
      <c r="BB1719" s="14" t="n"/>
      <c r="BC1719" s="14" t="n"/>
      <c r="BD1719" s="14" t="n"/>
      <c r="BE1719" s="14" t="n"/>
      <c r="BF1719" s="14" t="n"/>
      <c r="BG1719" s="14" t="n"/>
      <c r="BH1719" s="14" t="n"/>
      <c r="BI1719" s="15" t="n"/>
      <c r="BJ1719" s="2" t="n"/>
      <c r="BK1719" s="2" t="n"/>
      <c r="BL1719" s="2" t="n"/>
      <c r="BM1719" s="2" t="n"/>
      <c r="BN1719" s="2" t="n"/>
      <c r="BO1719" s="2" t="n"/>
      <c r="BP1719" s="143" t="n"/>
      <c r="BV1719" s="144" t="n"/>
      <c r="DU1719" s="144" t="n"/>
      <c r="DV1719" s="2" t="n"/>
      <c r="DW1719" s="2" t="n"/>
      <c r="DX1719" s="2" t="n"/>
      <c r="DY1719" s="2" t="n"/>
      <c r="DZ1719" s="2" t="n"/>
      <c r="EA1719" s="2" t="n"/>
      <c r="EB1719" s="2" t="n"/>
      <c r="EC1719" s="2" t="n"/>
    </row>
    <row r="1720" ht="6.75" customHeight="1" s="118">
      <c r="A1720" s="2" t="n"/>
      <c r="B1720" s="2" t="n"/>
      <c r="C1720" s="2" t="n"/>
      <c r="D1720" s="2" t="n"/>
      <c r="E1720" s="143" t="n"/>
      <c r="K1720" s="144" t="n"/>
      <c r="L1720" s="54" t="inlineStr">
        <is>
          <t>平成</t>
        </is>
      </c>
      <c r="M1720" s="140" t="n"/>
      <c r="N1720" s="140" t="n"/>
      <c r="O1720" s="140" t="n"/>
      <c r="P1720" s="18" t="n"/>
      <c r="Q1720" s="18" t="n"/>
      <c r="R1720" s="18" t="n"/>
      <c r="S1720" s="18" t="n"/>
      <c r="T1720" s="18" t="n"/>
      <c r="U1720" s="18" t="n"/>
      <c r="V1720" s="18" t="n"/>
      <c r="W1720" s="18" t="n"/>
      <c r="X1720" s="35" t="n"/>
      <c r="Y1720" s="7" t="n"/>
      <c r="Z1720" s="2" t="n"/>
      <c r="AA1720" s="2" t="n"/>
      <c r="AB1720" s="2" t="n"/>
      <c r="AC1720" s="2" t="n"/>
      <c r="AD1720" s="2" t="n"/>
      <c r="AE1720" s="2" t="n"/>
      <c r="AF1720" s="2" t="n"/>
      <c r="AG1720" s="2" t="n"/>
      <c r="AH1720" s="2" t="n"/>
      <c r="AI1720" s="2" t="n"/>
      <c r="AJ1720" s="2" t="n"/>
      <c r="AK1720" s="2" t="n"/>
      <c r="AL1720" s="2" t="n"/>
      <c r="AM1720" s="2" t="n"/>
      <c r="AN1720" s="2" t="n"/>
      <c r="AO1720" s="2" t="n"/>
      <c r="AP1720" s="2" t="n"/>
      <c r="AQ1720" s="2" t="n"/>
      <c r="AR1720" s="2" t="n"/>
      <c r="AS1720" s="2" t="n"/>
      <c r="AT1720" s="2" t="n"/>
      <c r="AU1720" s="2" t="n"/>
      <c r="AV1720" s="2" t="n"/>
      <c r="AW1720" s="2" t="n"/>
      <c r="AX1720" s="2" t="n"/>
      <c r="AY1720" s="2" t="n"/>
      <c r="AZ1720" s="2" t="n"/>
      <c r="BA1720" s="2" t="n"/>
      <c r="BB1720" s="2" t="n"/>
      <c r="BC1720" s="2" t="n"/>
      <c r="BD1720" s="2" t="n"/>
      <c r="BE1720" s="2" t="n"/>
      <c r="BF1720" s="2" t="n"/>
      <c r="BG1720" s="2" t="n"/>
      <c r="BH1720" s="2" t="n"/>
      <c r="BI1720" s="6" t="n"/>
      <c r="BJ1720" s="2" t="n"/>
      <c r="BK1720" s="2" t="n"/>
      <c r="BL1720" s="2" t="n"/>
      <c r="BM1720" s="2" t="n"/>
      <c r="BN1720" s="2" t="n"/>
      <c r="BO1720" s="2" t="n"/>
      <c r="BP1720" s="143" t="n"/>
      <c r="BV1720" s="144" t="n"/>
      <c r="DU1720" s="144" t="n"/>
      <c r="DV1720" s="2" t="n"/>
      <c r="DW1720" s="2" t="n"/>
      <c r="DX1720" s="2" t="n"/>
      <c r="DY1720" s="2" t="n"/>
      <c r="DZ1720" s="2" t="n"/>
      <c r="EA1720" s="2" t="n"/>
      <c r="EB1720" s="2" t="n"/>
      <c r="EC1720" s="2" t="n"/>
    </row>
    <row r="1721" ht="6.75" customHeight="1" s="118">
      <c r="A1721" s="2" t="n"/>
      <c r="B1721" s="2" t="n"/>
      <c r="C1721" s="2" t="n"/>
      <c r="D1721" s="2" t="n"/>
      <c r="E1721" s="143" t="n"/>
      <c r="K1721" s="144" t="n"/>
      <c r="L1721" s="143" t="n"/>
      <c r="P1721" s="19" t="n"/>
      <c r="Q1721" s="19" t="n"/>
      <c r="R1721" s="19" t="n"/>
      <c r="S1721" s="19" t="n"/>
      <c r="T1721" s="19" t="n"/>
      <c r="U1721" s="19" t="n"/>
      <c r="V1721" s="19" t="n"/>
      <c r="W1721" s="19" t="n"/>
      <c r="X1721" s="37" t="n"/>
      <c r="Y1721" s="7" t="n"/>
      <c r="Z1721" s="2" t="n"/>
      <c r="AA1721" s="2" t="n"/>
      <c r="AB1721" s="2" t="n"/>
      <c r="AC1721" s="2" t="n"/>
      <c r="AD1721" s="2" t="n"/>
      <c r="AE1721" s="2" t="n"/>
      <c r="AF1721" s="2" t="n"/>
      <c r="AG1721" s="2" t="n"/>
      <c r="AH1721" s="2" t="n"/>
      <c r="AI1721" s="2" t="n"/>
      <c r="AJ1721" s="2" t="n"/>
      <c r="AK1721" s="2" t="n"/>
      <c r="AL1721" s="2" t="n"/>
      <c r="AM1721" s="2" t="n"/>
      <c r="AN1721" s="2" t="n"/>
      <c r="AO1721" s="2" t="n"/>
      <c r="AP1721" s="2" t="n"/>
      <c r="AQ1721" s="2" t="n"/>
      <c r="AR1721" s="2" t="n"/>
      <c r="AS1721" s="2" t="n"/>
      <c r="AT1721" s="2" t="n"/>
      <c r="AU1721" s="2" t="n"/>
      <c r="AV1721" s="2" t="n"/>
      <c r="AW1721" s="2" t="n"/>
      <c r="AX1721" s="2" t="n"/>
      <c r="AY1721" s="2" t="n"/>
      <c r="AZ1721" s="2" t="n"/>
      <c r="BA1721" s="2" t="n"/>
      <c r="BB1721" s="2" t="n"/>
      <c r="BC1721" s="2" t="n"/>
      <c r="BD1721" s="2" t="n"/>
      <c r="BE1721" s="2" t="n"/>
      <c r="BF1721" s="2" t="n"/>
      <c r="BG1721" s="2" t="n"/>
      <c r="BH1721" s="2" t="n"/>
      <c r="BI1721" s="8" t="n"/>
      <c r="BJ1721" s="2" t="n"/>
      <c r="BK1721" s="2" t="n"/>
      <c r="BL1721" s="2" t="n"/>
      <c r="BM1721" s="2" t="n"/>
      <c r="BN1721" s="2" t="n"/>
      <c r="BO1721" s="2" t="n"/>
      <c r="BP1721" s="143" t="n"/>
      <c r="BV1721" s="144" t="n"/>
      <c r="DU1721" s="144" t="n"/>
      <c r="DV1721" s="2" t="n"/>
      <c r="DW1721" s="2" t="n"/>
      <c r="DX1721" s="2" t="n"/>
      <c r="DY1721" s="2" t="n"/>
      <c r="DZ1721" s="2" t="n"/>
      <c r="EA1721" s="2" t="n"/>
      <c r="EB1721" s="2" t="n"/>
      <c r="EC1721" s="2" t="n"/>
    </row>
    <row r="1722" ht="6.75" customHeight="1" s="118">
      <c r="A1722" s="2" t="n"/>
      <c r="B1722" s="2" t="n"/>
      <c r="C1722" s="2" t="n"/>
      <c r="D1722" s="2" t="n"/>
      <c r="E1722" s="143" t="n"/>
      <c r="K1722" s="144" t="n"/>
      <c r="L1722" s="143" t="n"/>
      <c r="P1722" s="19" t="n"/>
      <c r="Q1722" s="19" t="n"/>
      <c r="R1722" s="19" t="n"/>
      <c r="S1722" s="52" t="inlineStr">
        <is>
          <t>年</t>
        </is>
      </c>
      <c r="U1722" s="11" t="n"/>
      <c r="V1722" s="11" t="n"/>
      <c r="W1722" s="53" t="inlineStr">
        <is>
          <t>月</t>
        </is>
      </c>
      <c r="X1722" s="144" t="n"/>
      <c r="Y1722" s="7" t="n"/>
      <c r="Z1722" s="2" t="n"/>
      <c r="AA1722" s="2" t="n"/>
      <c r="AB1722" s="2" t="n"/>
      <c r="AC1722" s="2" t="n"/>
      <c r="AD1722" s="2" t="n"/>
      <c r="AE1722" s="2" t="n"/>
      <c r="AF1722" s="2" t="n"/>
      <c r="AG1722" s="2" t="n"/>
      <c r="AH1722" s="2" t="n"/>
      <c r="AI1722" s="2" t="n"/>
      <c r="AJ1722" s="2" t="n"/>
      <c r="AK1722" s="2" t="n"/>
      <c r="AL1722" s="2" t="n"/>
      <c r="AM1722" s="2" t="n"/>
      <c r="AN1722" s="2" t="n"/>
      <c r="AO1722" s="2" t="n"/>
      <c r="AP1722" s="2" t="n"/>
      <c r="AQ1722" s="2" t="n"/>
      <c r="AR1722" s="2" t="n"/>
      <c r="AS1722" s="2" t="n"/>
      <c r="AT1722" s="2" t="n"/>
      <c r="AU1722" s="2" t="n"/>
      <c r="AV1722" s="2" t="n"/>
      <c r="AW1722" s="2" t="n"/>
      <c r="AX1722" s="2" t="n"/>
      <c r="AY1722" s="2" t="n"/>
      <c r="AZ1722" s="2" t="n"/>
      <c r="BA1722" s="2" t="n"/>
      <c r="BB1722" s="2" t="n"/>
      <c r="BC1722" s="2" t="n"/>
      <c r="BD1722" s="2" t="n"/>
      <c r="BE1722" s="2" t="n"/>
      <c r="BF1722" s="2" t="n"/>
      <c r="BG1722" s="2" t="n"/>
      <c r="BH1722" s="2" t="n"/>
      <c r="BI1722" s="8" t="n"/>
      <c r="BJ1722" s="2" t="n"/>
      <c r="BK1722" s="2" t="n"/>
      <c r="BL1722" s="2" t="n"/>
      <c r="BM1722" s="2" t="n"/>
      <c r="BN1722" s="2" t="n"/>
      <c r="BO1722" s="2" t="n"/>
      <c r="BP1722" s="143" t="n"/>
      <c r="BV1722" s="144" t="n"/>
      <c r="DU1722" s="144" t="n"/>
      <c r="DV1722" s="2" t="n"/>
      <c r="DW1722" s="2" t="n"/>
      <c r="DX1722" s="2" t="n"/>
      <c r="DY1722" s="2" t="n"/>
      <c r="DZ1722" s="2" t="n"/>
      <c r="EA1722" s="2" t="n"/>
      <c r="EB1722" s="2" t="n"/>
      <c r="EC1722" s="2" t="n"/>
    </row>
    <row r="1723" ht="6.75" customHeight="1" s="118">
      <c r="A1723" s="2" t="n"/>
      <c r="B1723" s="2" t="n"/>
      <c r="C1723" s="2" t="n"/>
      <c r="D1723" s="2" t="n"/>
      <c r="E1723" s="143" t="n"/>
      <c r="K1723" s="144" t="n"/>
      <c r="L1723" s="49" t="inlineStr">
        <is>
          <t>令和</t>
        </is>
      </c>
      <c r="P1723" s="19" t="n"/>
      <c r="Q1723" s="19" t="n"/>
      <c r="R1723" s="19" t="n"/>
      <c r="U1723" s="11" t="n"/>
      <c r="V1723" s="11" t="n"/>
      <c r="X1723" s="144" t="n"/>
      <c r="Y1723" s="7" t="n"/>
      <c r="Z1723" s="2" t="n"/>
      <c r="AA1723" s="2" t="n"/>
      <c r="AB1723" s="2" t="n"/>
      <c r="AC1723" s="2" t="n"/>
      <c r="AD1723" s="2" t="n"/>
      <c r="AE1723" s="2" t="n"/>
      <c r="AF1723" s="2" t="n"/>
      <c r="AG1723" s="2" t="n"/>
      <c r="AH1723" s="2" t="n"/>
      <c r="AI1723" s="2" t="n"/>
      <c r="AJ1723" s="2" t="n"/>
      <c r="AK1723" s="2" t="n"/>
      <c r="AL1723" s="2" t="n"/>
      <c r="AM1723" s="2" t="n"/>
      <c r="AN1723" s="2" t="n"/>
      <c r="AO1723" s="2" t="n"/>
      <c r="AP1723" s="2" t="n"/>
      <c r="AQ1723" s="2" t="n"/>
      <c r="AR1723" s="2" t="n"/>
      <c r="AS1723" s="2" t="n"/>
      <c r="AT1723" s="2" t="n"/>
      <c r="AU1723" s="2" t="n"/>
      <c r="AV1723" s="2" t="n"/>
      <c r="AW1723" s="2" t="n"/>
      <c r="AX1723" s="2" t="n"/>
      <c r="AY1723" s="2" t="n"/>
      <c r="AZ1723" s="2" t="n"/>
      <c r="BA1723" s="2" t="n"/>
      <c r="BB1723" s="2" t="n"/>
      <c r="BC1723" s="2" t="n"/>
      <c r="BD1723" s="2" t="n"/>
      <c r="BE1723" s="2" t="n"/>
      <c r="BF1723" s="2" t="n"/>
      <c r="BG1723" s="2" t="n"/>
      <c r="BH1723" s="2" t="n"/>
      <c r="BI1723" s="8" t="n"/>
      <c r="BJ1723" s="2" t="n"/>
      <c r="BK1723" s="2" t="n"/>
      <c r="BL1723" s="2" t="n"/>
      <c r="BM1723" s="2" t="n"/>
      <c r="BN1723" s="2" t="n"/>
      <c r="BO1723" s="2" t="n"/>
      <c r="BP1723" s="143" t="n"/>
      <c r="BV1723" s="144" t="n"/>
      <c r="DU1723" s="144" t="n"/>
      <c r="DV1723" s="2" t="n"/>
      <c r="DW1723" s="2" t="n"/>
      <c r="DX1723" s="2" t="n"/>
      <c r="DY1723" s="2" t="n"/>
      <c r="DZ1723" s="2" t="n"/>
      <c r="EA1723" s="2" t="n"/>
      <c r="EB1723" s="2" t="n"/>
      <c r="EC1723" s="2" t="n"/>
    </row>
    <row r="1724" ht="6.75" customHeight="1" s="118">
      <c r="A1724" s="2" t="n"/>
      <c r="B1724" s="2" t="n"/>
      <c r="C1724" s="2" t="n"/>
      <c r="D1724" s="2" t="n"/>
      <c r="E1724" s="143" t="n"/>
      <c r="K1724" s="144" t="n"/>
      <c r="L1724" s="143" t="n"/>
      <c r="P1724" s="19" t="n"/>
      <c r="Q1724" s="19" t="n"/>
      <c r="R1724" s="19" t="n"/>
      <c r="S1724" s="52" t="n"/>
      <c r="T1724" s="52" t="n"/>
      <c r="U1724" s="11" t="n"/>
      <c r="V1724" s="11" t="n"/>
      <c r="W1724" s="52" t="n"/>
      <c r="X1724" s="53" t="n"/>
      <c r="Y1724" s="7" t="n"/>
      <c r="Z1724" s="2" t="n"/>
      <c r="AA1724" s="2" t="n"/>
      <c r="AB1724" s="2" t="n"/>
      <c r="AC1724" s="2" t="n"/>
      <c r="AD1724" s="2" t="n"/>
      <c r="AE1724" s="2" t="n"/>
      <c r="AF1724" s="2" t="n"/>
      <c r="AG1724" s="2" t="n"/>
      <c r="AH1724" s="2" t="n"/>
      <c r="AI1724" s="2" t="n"/>
      <c r="AJ1724" s="2" t="n"/>
      <c r="AK1724" s="2" t="n"/>
      <c r="AL1724" s="2" t="n"/>
      <c r="AM1724" s="2" t="n"/>
      <c r="AN1724" s="2" t="n"/>
      <c r="AO1724" s="2" t="n"/>
      <c r="AP1724" s="2" t="n"/>
      <c r="AQ1724" s="2" t="n"/>
      <c r="AR1724" s="2" t="n"/>
      <c r="AS1724" s="2" t="n"/>
      <c r="AT1724" s="2" t="n"/>
      <c r="AU1724" s="2" t="n"/>
      <c r="AV1724" s="2" t="n"/>
      <c r="AW1724" s="2" t="n"/>
      <c r="AX1724" s="2" t="n"/>
      <c r="AY1724" s="2" t="n"/>
      <c r="AZ1724" s="2" t="n"/>
      <c r="BA1724" s="2" t="n"/>
      <c r="BB1724" s="2" t="n"/>
      <c r="BC1724" s="2" t="n"/>
      <c r="BD1724" s="2" t="n"/>
      <c r="BE1724" s="2" t="n"/>
      <c r="BF1724" s="2" t="n"/>
      <c r="BG1724" s="2" t="n"/>
      <c r="BH1724" s="2" t="n"/>
      <c r="BI1724" s="8" t="n"/>
      <c r="BJ1724" s="2" t="n"/>
      <c r="BK1724" s="2" t="n"/>
      <c r="BL1724" s="2" t="n"/>
      <c r="BM1724" s="2" t="n"/>
      <c r="BN1724" s="2" t="n"/>
      <c r="BO1724" s="2" t="n"/>
      <c r="BP1724" s="143" t="n"/>
      <c r="BV1724" s="144" t="n"/>
      <c r="DU1724" s="144" t="n"/>
      <c r="DV1724" s="2" t="n"/>
      <c r="DW1724" s="2" t="n"/>
      <c r="DX1724" s="2" t="n"/>
      <c r="DY1724" s="2" t="n"/>
      <c r="DZ1724" s="2" t="n"/>
      <c r="EA1724" s="2" t="n"/>
      <c r="EB1724" s="2" t="n"/>
      <c r="EC1724" s="2" t="n"/>
    </row>
    <row r="1725" ht="6.75" customHeight="1" s="118">
      <c r="A1725" s="2" t="n"/>
      <c r="B1725" s="2" t="n"/>
      <c r="C1725" s="2" t="n"/>
      <c r="D1725" s="2" t="n"/>
      <c r="E1725" s="146" t="n"/>
      <c r="F1725" s="147" t="n"/>
      <c r="G1725" s="147" t="n"/>
      <c r="H1725" s="147" t="n"/>
      <c r="I1725" s="147" t="n"/>
      <c r="J1725" s="147" t="n"/>
      <c r="K1725" s="148" t="n"/>
      <c r="L1725" s="146" t="n"/>
      <c r="M1725" s="147" t="n"/>
      <c r="N1725" s="147" t="n"/>
      <c r="O1725" s="147" t="n"/>
      <c r="P1725" s="20" t="n"/>
      <c r="Q1725" s="20" t="n"/>
      <c r="R1725" s="20" t="n"/>
      <c r="S1725" s="20" t="n"/>
      <c r="T1725" s="20" t="n"/>
      <c r="U1725" s="20" t="n"/>
      <c r="V1725" s="20" t="n"/>
      <c r="W1725" s="20" t="n"/>
      <c r="X1725" s="39" t="n"/>
      <c r="Y1725" s="16" t="n"/>
      <c r="Z1725" s="14" t="n"/>
      <c r="AA1725" s="14" t="n"/>
      <c r="AB1725" s="14" t="n"/>
      <c r="AC1725" s="14" t="n"/>
      <c r="AD1725" s="14" t="n"/>
      <c r="AE1725" s="14" t="n"/>
      <c r="AF1725" s="14" t="n"/>
      <c r="AG1725" s="14" t="n"/>
      <c r="AH1725" s="14" t="n"/>
      <c r="AI1725" s="14" t="n"/>
      <c r="AJ1725" s="14" t="n"/>
      <c r="AK1725" s="14" t="n"/>
      <c r="AL1725" s="14" t="n"/>
      <c r="AM1725" s="14" t="n"/>
      <c r="AN1725" s="14" t="n"/>
      <c r="AO1725" s="14" t="n"/>
      <c r="AP1725" s="14" t="n"/>
      <c r="AQ1725" s="14" t="n"/>
      <c r="AR1725" s="14" t="n"/>
      <c r="AS1725" s="14" t="n"/>
      <c r="AT1725" s="14" t="n"/>
      <c r="AU1725" s="14" t="n"/>
      <c r="AV1725" s="14" t="n"/>
      <c r="AW1725" s="14" t="n"/>
      <c r="AX1725" s="14" t="n"/>
      <c r="AY1725" s="14" t="n"/>
      <c r="AZ1725" s="14" t="n"/>
      <c r="BA1725" s="14" t="n"/>
      <c r="BB1725" s="14" t="n"/>
      <c r="BC1725" s="14" t="n"/>
      <c r="BD1725" s="14" t="n"/>
      <c r="BE1725" s="14" t="n"/>
      <c r="BF1725" s="14" t="n"/>
      <c r="BG1725" s="14" t="n"/>
      <c r="BH1725" s="14" t="n"/>
      <c r="BI1725" s="15" t="n"/>
      <c r="BJ1725" s="2" t="n"/>
      <c r="BK1725" s="2" t="n"/>
      <c r="BL1725" s="2" t="n"/>
      <c r="BM1725" s="2" t="n"/>
      <c r="BN1725" s="2" t="n"/>
      <c r="BO1725" s="2" t="n"/>
      <c r="BP1725" s="146" t="n"/>
      <c r="BQ1725" s="147" t="n"/>
      <c r="BR1725" s="147" t="n"/>
      <c r="BS1725" s="147" t="n"/>
      <c r="BT1725" s="147" t="n"/>
      <c r="BU1725" s="147" t="n"/>
      <c r="BV1725" s="148" t="n"/>
      <c r="BW1725" s="147" t="n"/>
      <c r="BX1725" s="147" t="n"/>
      <c r="BY1725" s="147" t="n"/>
      <c r="BZ1725" s="147" t="n"/>
      <c r="CA1725" s="147" t="n"/>
      <c r="CB1725" s="147" t="n"/>
      <c r="CC1725" s="147" t="n"/>
      <c r="CD1725" s="147" t="n"/>
      <c r="CE1725" s="147" t="n"/>
      <c r="CF1725" s="147" t="n"/>
      <c r="CG1725" s="147" t="n"/>
      <c r="CH1725" s="147" t="n"/>
      <c r="CI1725" s="147" t="n"/>
      <c r="CJ1725" s="147" t="n"/>
      <c r="CK1725" s="147" t="n"/>
      <c r="CL1725" s="147" t="n"/>
      <c r="CM1725" s="147" t="n"/>
      <c r="CN1725" s="147" t="n"/>
      <c r="CO1725" s="147" t="n"/>
      <c r="CP1725" s="147" t="n"/>
      <c r="CQ1725" s="147" t="n"/>
      <c r="CR1725" s="147" t="n"/>
      <c r="CS1725" s="147" t="n"/>
      <c r="CT1725" s="147" t="n"/>
      <c r="CU1725" s="147" t="n"/>
      <c r="CV1725" s="147" t="n"/>
      <c r="CW1725" s="147" t="n"/>
      <c r="CX1725" s="147" t="n"/>
      <c r="CY1725" s="147" t="n"/>
      <c r="CZ1725" s="147" t="n"/>
      <c r="DA1725" s="147" t="n"/>
      <c r="DB1725" s="147" t="n"/>
      <c r="DC1725" s="147" t="n"/>
      <c r="DD1725" s="147" t="n"/>
      <c r="DE1725" s="147" t="n"/>
      <c r="DF1725" s="147" t="n"/>
      <c r="DG1725" s="147" t="n"/>
      <c r="DH1725" s="147" t="n"/>
      <c r="DI1725" s="147" t="n"/>
      <c r="DJ1725" s="147" t="n"/>
      <c r="DK1725" s="147" t="n"/>
      <c r="DL1725" s="147" t="n"/>
      <c r="DM1725" s="147" t="n"/>
      <c r="DN1725" s="147" t="n"/>
      <c r="DO1725" s="147" t="n"/>
      <c r="DP1725" s="147" t="n"/>
      <c r="DQ1725" s="147" t="n"/>
      <c r="DR1725" s="147" t="n"/>
      <c r="DS1725" s="147" t="n"/>
      <c r="DT1725" s="147" t="n"/>
      <c r="DU1725" s="148" t="n"/>
      <c r="DV1725" s="2" t="n"/>
      <c r="DW1725" s="2" t="n"/>
      <c r="DX1725" s="2" t="n"/>
      <c r="DY1725" s="2" t="n"/>
      <c r="DZ1725" s="2" t="n"/>
      <c r="EA1725" s="2" t="n"/>
      <c r="EB1725" s="2" t="n"/>
      <c r="EC1725" s="2" t="n"/>
    </row>
    <row r="1726" ht="6.75" customHeight="1" s="118">
      <c r="A1726" s="2" t="n"/>
      <c r="B1726" s="2" t="n"/>
      <c r="C1726" s="2" t="n"/>
      <c r="D1726" s="2" t="n"/>
      <c r="E1726" s="46" t="n"/>
      <c r="F1726" s="46" t="n"/>
      <c r="G1726" s="46" t="n"/>
      <c r="H1726" s="46" t="n"/>
      <c r="I1726" s="46" t="n"/>
      <c r="J1726" s="46" t="n"/>
      <c r="K1726" s="46" t="n"/>
      <c r="L1726" s="18" t="n"/>
      <c r="M1726" s="18" t="n"/>
      <c r="N1726" s="18" t="n"/>
      <c r="O1726" s="5" t="n"/>
      <c r="P1726" s="5" t="n"/>
      <c r="Q1726" s="5" t="n"/>
      <c r="R1726" s="5" t="n"/>
      <c r="S1726" s="5" t="n"/>
      <c r="T1726" s="5" t="n"/>
      <c r="U1726" s="5" t="n"/>
      <c r="V1726" s="5" t="n"/>
      <c r="W1726" s="5" t="n"/>
      <c r="X1726" s="5" t="n"/>
      <c r="Y1726" s="5" t="n"/>
      <c r="Z1726" s="5" t="n"/>
      <c r="AA1726" s="5" t="n"/>
      <c r="AB1726" s="5" t="n"/>
      <c r="AC1726" s="5" t="n"/>
      <c r="AD1726" s="5" t="n"/>
      <c r="AE1726" s="5" t="n"/>
      <c r="AF1726" s="5" t="n"/>
      <c r="AG1726" s="5" t="n"/>
      <c r="AH1726" s="5" t="n"/>
      <c r="AI1726" s="5" t="n"/>
      <c r="AJ1726" s="5" t="n"/>
      <c r="AK1726" s="5" t="n"/>
      <c r="AL1726" s="5" t="n"/>
      <c r="AM1726" s="5" t="n"/>
      <c r="AN1726" s="5" t="n"/>
      <c r="AO1726" s="5" t="n"/>
      <c r="AP1726" s="5" t="n"/>
      <c r="AQ1726" s="5" t="n"/>
      <c r="AR1726" s="5" t="n"/>
      <c r="AS1726" s="5" t="n"/>
      <c r="AT1726" s="5" t="n"/>
      <c r="AU1726" s="5" t="n"/>
      <c r="AV1726" s="5" t="n"/>
      <c r="AW1726" s="5" t="n"/>
      <c r="AX1726" s="5" t="n"/>
      <c r="AY1726" s="5" t="n"/>
      <c r="AZ1726" s="5" t="n"/>
      <c r="BA1726" s="5" t="n"/>
      <c r="BB1726" s="5" t="n"/>
      <c r="BC1726" s="5" t="n"/>
      <c r="BD1726" s="5" t="n"/>
      <c r="BE1726" s="5" t="n"/>
      <c r="BF1726" s="5" t="n"/>
      <c r="BG1726" s="5" t="n"/>
      <c r="BH1726" s="5" t="n"/>
      <c r="BI1726" s="2" t="n"/>
      <c r="BJ1726" s="2" t="n"/>
      <c r="BK1726" s="2" t="n"/>
      <c r="BL1726" s="2" t="n"/>
      <c r="BM1726" s="2" t="n"/>
      <c r="BN1726" s="2" t="n"/>
      <c r="BO1726" s="2" t="n"/>
      <c r="BP1726" s="2" t="n"/>
      <c r="BQ1726" s="2" t="n"/>
      <c r="BR1726" s="2" t="n"/>
      <c r="BS1726" s="2" t="n"/>
      <c r="BT1726" s="2" t="n"/>
      <c r="BU1726" s="2" t="n"/>
      <c r="BV1726" s="2" t="n"/>
      <c r="BW1726" s="2" t="n"/>
      <c r="BX1726" s="2" t="n"/>
      <c r="BY1726" s="2" t="n"/>
      <c r="BZ1726" s="2" t="n"/>
      <c r="CA1726" s="2" t="n"/>
      <c r="CB1726" s="2" t="n"/>
      <c r="CC1726" s="2" t="n"/>
      <c r="CD1726" s="2" t="n"/>
      <c r="CE1726" s="2" t="n"/>
      <c r="CF1726" s="2" t="n"/>
      <c r="CG1726" s="2" t="n"/>
      <c r="CH1726" s="2" t="n"/>
      <c r="CI1726" s="2" t="n"/>
      <c r="CJ1726" s="2" t="n"/>
      <c r="CK1726" s="2" t="n"/>
      <c r="CL1726" s="2" t="n"/>
      <c r="CM1726" s="2" t="n"/>
      <c r="CN1726" s="2" t="n"/>
      <c r="CO1726" s="2" t="n"/>
      <c r="CP1726" s="2" t="n"/>
      <c r="CQ1726" s="2" t="n"/>
      <c r="CR1726" s="2" t="n"/>
      <c r="CS1726" s="2" t="n"/>
      <c r="CT1726" s="2" t="n"/>
      <c r="CU1726" s="2" t="n"/>
      <c r="CV1726" s="2" t="n"/>
      <c r="CW1726" s="2" t="n"/>
      <c r="CX1726" s="2" t="n"/>
      <c r="CY1726" s="2" t="n"/>
      <c r="CZ1726" s="2" t="n"/>
      <c r="DA1726" s="2" t="n"/>
      <c r="DB1726" s="2" t="n"/>
      <c r="DC1726" s="2" t="n"/>
      <c r="DD1726" s="2" t="n"/>
      <c r="DE1726" s="2" t="n"/>
      <c r="DF1726" s="2" t="n"/>
      <c r="DG1726" s="2" t="n"/>
      <c r="DH1726" s="2" t="n"/>
      <c r="DI1726" s="2" t="n"/>
      <c r="DJ1726" s="2" t="n"/>
      <c r="DK1726" s="2" t="n"/>
      <c r="DL1726" s="2" t="n"/>
      <c r="DM1726" s="2" t="n"/>
      <c r="DN1726" s="2" t="n"/>
      <c r="DO1726" s="2" t="n"/>
      <c r="DP1726" s="2" t="n"/>
      <c r="DQ1726" s="2" t="n"/>
      <c r="DR1726" s="2" t="n"/>
      <c r="DS1726" s="2" t="n"/>
      <c r="DT1726" s="2" t="n"/>
      <c r="DU1726" s="2" t="n"/>
      <c r="DV1726" s="2" t="n"/>
      <c r="DW1726" s="2" t="n"/>
      <c r="DX1726" s="2" t="n"/>
      <c r="DY1726" s="2" t="n"/>
      <c r="DZ1726" s="2" t="n"/>
      <c r="EA1726" s="2" t="n"/>
      <c r="EB1726" s="2" t="n"/>
      <c r="EC1726" s="2" t="n"/>
    </row>
    <row r="1727" ht="6.75" customHeight="1" s="118">
      <c r="A1727" s="2" t="n"/>
      <c r="B1727" s="2" t="n"/>
      <c r="C1727" s="2" t="n"/>
      <c r="D1727" s="2" t="n"/>
      <c r="E1727" s="43" t="n"/>
      <c r="F1727" s="43" t="n"/>
      <c r="G1727" s="43" t="n"/>
      <c r="H1727" s="43" t="n"/>
      <c r="I1727" s="43" t="n"/>
      <c r="J1727" s="43" t="n"/>
      <c r="K1727" s="43" t="n"/>
      <c r="L1727" s="2" t="n"/>
      <c r="M1727" s="2" t="n"/>
      <c r="N1727" s="2" t="n"/>
      <c r="O1727" s="2" t="n"/>
      <c r="P1727" s="2" t="n"/>
      <c r="Q1727" s="2" t="n"/>
      <c r="R1727" s="2" t="n"/>
      <c r="S1727" s="2" t="n"/>
      <c r="T1727" s="2" t="n"/>
      <c r="U1727" s="2" t="n"/>
      <c r="V1727" s="2" t="n"/>
      <c r="W1727" s="2" t="n"/>
      <c r="X1727" s="2" t="n"/>
      <c r="Y1727" s="2" t="n"/>
      <c r="Z1727" s="2" t="n"/>
      <c r="AA1727" s="2" t="n"/>
      <c r="AB1727" s="2" t="n"/>
      <c r="AC1727" s="2" t="n"/>
      <c r="AD1727" s="2" t="n"/>
      <c r="AE1727" s="2" t="n"/>
      <c r="AF1727" s="2" t="n"/>
      <c r="AG1727" s="2" t="n"/>
      <c r="AH1727" s="2" t="n"/>
      <c r="AI1727" s="2" t="n"/>
      <c r="AJ1727" s="2" t="n"/>
      <c r="AK1727" s="2" t="n"/>
      <c r="AL1727" s="2" t="n"/>
      <c r="AM1727" s="2" t="n"/>
      <c r="AN1727" s="2" t="n"/>
      <c r="AO1727" s="2" t="n"/>
      <c r="AP1727" s="2" t="n"/>
      <c r="AQ1727" s="2" t="n"/>
      <c r="AR1727" s="2" t="n"/>
      <c r="AS1727" s="2" t="n"/>
      <c r="AT1727" s="2" t="n"/>
      <c r="AU1727" s="2" t="n"/>
      <c r="AV1727" s="2" t="n"/>
      <c r="AW1727" s="2" t="n"/>
      <c r="AX1727" s="2" t="n"/>
      <c r="AY1727" s="2" t="n"/>
      <c r="AZ1727" s="2" t="n"/>
      <c r="BA1727" s="2" t="n"/>
      <c r="BB1727" s="2" t="n"/>
      <c r="BC1727" s="2" t="n"/>
      <c r="BD1727" s="2" t="n"/>
      <c r="BE1727" s="2" t="n"/>
      <c r="BF1727" s="2" t="n"/>
      <c r="BG1727" s="2" t="n"/>
      <c r="BH1727" s="2" t="n"/>
      <c r="BI1727" s="2" t="n"/>
      <c r="BJ1727" s="2" t="n"/>
      <c r="BK1727" s="2" t="n"/>
      <c r="BL1727" s="2" t="n"/>
      <c r="BM1727" s="2" t="n"/>
      <c r="BN1727" s="2" t="n"/>
      <c r="BO1727" s="2" t="n"/>
      <c r="BP1727" s="2" t="n"/>
      <c r="BQ1727" s="2" t="n"/>
      <c r="BR1727" s="2" t="n"/>
      <c r="BS1727" s="2" t="n"/>
      <c r="BT1727" s="2" t="n"/>
      <c r="BU1727" s="2" t="n"/>
      <c r="BV1727" s="2" t="n"/>
      <c r="BW1727" s="2" t="n"/>
      <c r="BX1727" s="2" t="n"/>
      <c r="BY1727" s="2" t="n"/>
      <c r="BZ1727" s="2" t="n"/>
      <c r="CA1727" s="2" t="n"/>
      <c r="CB1727" s="2" t="n"/>
      <c r="CC1727" s="2" t="n"/>
      <c r="CD1727" s="2" t="n"/>
      <c r="CE1727" s="2" t="n"/>
      <c r="CF1727" s="2" t="n"/>
      <c r="CG1727" s="2" t="n"/>
      <c r="CH1727" s="2" t="n"/>
      <c r="CI1727" s="2" t="n"/>
      <c r="CJ1727" s="51" t="inlineStr">
        <is>
          <t xml:space="preserve">    (近畿高等学校統一用紙　  その２ 　  令和７年度改定)　</t>
        </is>
      </c>
      <c r="DV1727" s="2" t="n"/>
      <c r="DW1727" s="2" t="n"/>
      <c r="DX1727" s="2" t="n"/>
      <c r="DY1727" s="2" t="n"/>
      <c r="DZ1727" s="2" t="n"/>
      <c r="EA1727" s="2" t="n"/>
      <c r="EB1727" s="2" t="n"/>
      <c r="EC1727" s="2" t="n"/>
    </row>
    <row r="1728" ht="6.75" customHeight="1" s="118">
      <c r="A1728" s="2" t="n"/>
      <c r="B1728" s="2" t="n"/>
      <c r="C1728" s="2" t="n"/>
      <c r="D1728" s="2" t="n"/>
      <c r="E1728" s="2" t="n"/>
      <c r="F1728" s="2" t="n"/>
      <c r="G1728" s="2" t="n"/>
      <c r="H1728" s="2" t="n"/>
      <c r="I1728" s="2" t="n"/>
      <c r="J1728" s="2" t="n"/>
      <c r="K1728" s="2" t="n"/>
      <c r="L1728" s="2" t="n"/>
      <c r="M1728" s="2" t="n"/>
      <c r="N1728" s="2" t="n"/>
      <c r="O1728" s="2" t="n"/>
      <c r="P1728" s="2" t="n"/>
      <c r="Q1728" s="2" t="n"/>
      <c r="R1728" s="2" t="n"/>
      <c r="S1728" s="2" t="n"/>
      <c r="T1728" s="2" t="n"/>
      <c r="U1728" s="2" t="n"/>
      <c r="V1728" s="2" t="n"/>
      <c r="W1728" s="2" t="n"/>
      <c r="X1728" s="2" t="n"/>
      <c r="Y1728" s="2" t="n"/>
      <c r="Z1728" s="2" t="n"/>
      <c r="AA1728" s="2" t="n"/>
      <c r="AB1728" s="2" t="n"/>
      <c r="AC1728" s="2" t="n"/>
      <c r="AD1728" s="2" t="n"/>
      <c r="AE1728" s="2" t="n"/>
      <c r="AF1728" s="2" t="n"/>
      <c r="AG1728" s="2" t="n"/>
      <c r="AH1728" s="2" t="n"/>
      <c r="AI1728" s="2" t="n"/>
      <c r="AJ1728" s="2" t="n"/>
      <c r="AK1728" s="2" t="n"/>
      <c r="AL1728" s="2" t="n"/>
      <c r="AM1728" s="2" t="n"/>
      <c r="AN1728" s="2" t="n"/>
      <c r="AO1728" s="2" t="n"/>
      <c r="AP1728" s="2" t="n"/>
      <c r="AQ1728" s="2" t="n"/>
      <c r="AR1728" s="2" t="n"/>
      <c r="AS1728" s="2" t="n"/>
      <c r="AT1728" s="2" t="n"/>
      <c r="AU1728" s="2" t="n"/>
      <c r="AV1728" s="2" t="n"/>
      <c r="AW1728" s="2" t="n"/>
      <c r="AX1728" s="2" t="n"/>
      <c r="AY1728" s="2" t="n"/>
      <c r="AZ1728" s="2" t="n"/>
      <c r="BA1728" s="2" t="n"/>
      <c r="BB1728" s="2" t="n"/>
      <c r="BC1728" s="2" t="n"/>
      <c r="BD1728" s="2" t="n"/>
      <c r="BE1728" s="2" t="n"/>
      <c r="BF1728" s="2" t="n"/>
      <c r="BG1728" s="2" t="n"/>
      <c r="BH1728" s="2" t="n"/>
      <c r="BI1728" s="2" t="n"/>
      <c r="BJ1728" s="2" t="n"/>
      <c r="BK1728" s="2" t="n"/>
      <c r="BL1728" s="2" t="n"/>
      <c r="BM1728" s="2" t="n"/>
      <c r="BN1728" s="2" t="n"/>
      <c r="BO1728" s="2" t="n"/>
      <c r="BP1728" s="2" t="n"/>
      <c r="BQ1728" s="2" t="n"/>
      <c r="BR1728" s="2" t="n"/>
      <c r="BS1728" s="2" t="n"/>
      <c r="BT1728" s="2" t="n"/>
      <c r="BU1728" s="2" t="n"/>
      <c r="BV1728" s="2" t="n"/>
      <c r="BW1728" s="2" t="n"/>
      <c r="BX1728" s="2" t="n"/>
      <c r="BY1728" s="2" t="n"/>
      <c r="BZ1728" s="2" t="n"/>
      <c r="CA1728" s="2" t="n"/>
      <c r="CB1728" s="2" t="n"/>
      <c r="CC1728" s="2" t="n"/>
      <c r="CD1728" s="2" t="n"/>
      <c r="CE1728" s="2" t="n"/>
      <c r="CF1728" s="2" t="n"/>
      <c r="CG1728" s="2" t="n"/>
      <c r="CH1728" s="2" t="n"/>
      <c r="CI1728" s="2" t="n"/>
      <c r="DV1728" s="2" t="n"/>
      <c r="DW1728" s="2" t="n"/>
      <c r="DX1728" s="2" t="n"/>
      <c r="DY1728" s="2" t="n"/>
      <c r="DZ1728" s="2" t="n"/>
      <c r="EA1728" s="2" t="n"/>
      <c r="EB1728" s="2" t="n"/>
      <c r="EC1728" s="2" t="n"/>
    </row>
    <row r="1729" ht="6.75" customHeight="1" s="118">
      <c r="A1729" s="2" t="n"/>
      <c r="B1729" s="2" t="n"/>
      <c r="C1729" s="3" t="n"/>
      <c r="D1729" s="3" t="n"/>
      <c r="E1729" s="3" t="n"/>
      <c r="F1729" s="3" t="n"/>
      <c r="G1729" s="3" t="n"/>
      <c r="H1729" s="3" t="n"/>
      <c r="I1729" s="3" t="n"/>
      <c r="J1729" s="3" t="n"/>
      <c r="K1729" s="3" t="n"/>
      <c r="L1729" s="3" t="n"/>
      <c r="M1729" s="3" t="n"/>
      <c r="N1729" s="3" t="n"/>
      <c r="O1729" s="3" t="n"/>
      <c r="P1729" s="3" t="n"/>
      <c r="Q1729" s="3" t="n"/>
      <c r="R1729" s="3" t="n"/>
      <c r="S1729" s="3" t="n"/>
      <c r="T1729" s="3" t="n"/>
      <c r="U1729" s="3" t="n"/>
      <c r="V1729" s="3" t="n"/>
      <c r="W1729" s="3" t="n"/>
      <c r="X1729" s="3" t="n"/>
      <c r="Y1729" s="3" t="n"/>
      <c r="Z1729" s="3" t="n"/>
      <c r="AA1729" s="3" t="n"/>
      <c r="AB1729" s="3" t="n"/>
      <c r="AC1729" s="3" t="n"/>
      <c r="AD1729" s="3" t="n"/>
      <c r="AE1729" s="3" t="n"/>
      <c r="AF1729" s="3" t="n"/>
      <c r="AG1729" s="3" t="n"/>
      <c r="AH1729" s="3" t="n"/>
      <c r="AI1729" s="3" t="n"/>
      <c r="AJ1729" s="3" t="n"/>
      <c r="AK1729" s="3" t="n"/>
      <c r="AL1729" s="3" t="n"/>
      <c r="AM1729" s="3" t="n"/>
      <c r="AN1729" s="3" t="n"/>
      <c r="AO1729" s="3" t="n"/>
      <c r="AP1729" s="3" t="n"/>
      <c r="AQ1729" s="3" t="n"/>
      <c r="AR1729" s="3" t="n"/>
      <c r="AS1729" s="2" t="n"/>
      <c r="AT1729" s="2" t="n"/>
      <c r="AU1729" s="2" t="n"/>
      <c r="AV1729" s="2" t="n"/>
      <c r="AW1729" s="2" t="n"/>
      <c r="AX1729" s="2" t="n"/>
      <c r="AY1729" s="2" t="n"/>
      <c r="AZ1729" s="2" t="n"/>
      <c r="BA1729" s="2" t="n"/>
      <c r="BB1729" s="2" t="n"/>
      <c r="BC1729" s="2" t="n"/>
      <c r="BD1729" s="2" t="n"/>
      <c r="BE1729" s="2" t="n"/>
      <c r="BF1729" s="2" t="n"/>
      <c r="BG1729" s="2" t="n"/>
      <c r="BH1729" s="2" t="n"/>
      <c r="BI1729" s="2" t="n"/>
      <c r="BJ1729" s="2" t="n"/>
      <c r="BK1729" s="2" t="n"/>
      <c r="BL1729" s="2" t="n"/>
      <c r="BM1729" s="2" t="n"/>
      <c r="BN1729" s="2" t="n"/>
      <c r="BO1729" s="2" t="n"/>
      <c r="BP1729" s="2" t="n"/>
      <c r="BQ1729" s="2" t="n"/>
      <c r="BR1729" s="2" t="n"/>
      <c r="BS1729" s="2" t="n"/>
      <c r="BT1729" s="2" t="n"/>
      <c r="BU1729" s="2" t="n"/>
      <c r="BV1729" s="2" t="n"/>
      <c r="BW1729" s="2" t="n"/>
      <c r="BX1729" s="2" t="n"/>
      <c r="BY1729" s="2" t="n"/>
      <c r="BZ1729" s="2" t="n"/>
      <c r="CA1729" s="2" t="n"/>
      <c r="CB1729" s="2" t="n"/>
      <c r="CC1729" s="2" t="n"/>
      <c r="CD1729" s="2" t="n"/>
      <c r="CE1729" s="2" t="n"/>
      <c r="CF1729" s="2" t="n"/>
      <c r="CG1729" s="2" t="n"/>
      <c r="CH1729" s="2" t="n"/>
      <c r="CI1729" s="2" t="n"/>
      <c r="CJ1729" s="2" t="n"/>
      <c r="CK1729" s="2" t="n"/>
      <c r="CL1729" s="2" t="n"/>
      <c r="CM1729" s="2" t="n"/>
      <c r="CN1729" s="2" t="n"/>
      <c r="CO1729" s="2" t="n"/>
      <c r="CP1729" s="2" t="n"/>
      <c r="CQ1729" s="2" t="n"/>
      <c r="CR1729" s="2" t="n"/>
      <c r="CS1729" s="2" t="n"/>
      <c r="CT1729" s="2" t="n"/>
      <c r="CU1729" s="2" t="n"/>
      <c r="CV1729" s="2" t="n"/>
      <c r="CW1729" s="2" t="n"/>
      <c r="CX1729" s="2" t="n"/>
      <c r="CY1729" s="2" t="n"/>
      <c r="CZ1729" s="2" t="n"/>
      <c r="DA1729" s="2" t="n"/>
      <c r="DB1729" s="2" t="n"/>
      <c r="DC1729" s="2" t="n"/>
      <c r="DD1729" s="2" t="n"/>
      <c r="DE1729" s="2" t="n"/>
      <c r="DF1729" s="2" t="n"/>
      <c r="DG1729" s="2" t="n"/>
      <c r="DH1729" s="2" t="n"/>
      <c r="DI1729" s="2" t="n"/>
      <c r="DJ1729" s="2" t="n"/>
      <c r="DK1729" s="2" t="n"/>
      <c r="DL1729" s="2" t="n"/>
      <c r="DM1729" s="2" t="n"/>
      <c r="DN1729" s="2" t="n"/>
      <c r="DO1729" s="2" t="n"/>
      <c r="DP1729" s="2" t="n"/>
      <c r="DQ1729" s="2" t="n"/>
      <c r="DR1729" s="2" t="n"/>
      <c r="DS1729" s="2" t="n"/>
      <c r="DT1729" s="2" t="n"/>
      <c r="DU1729" s="2" t="n"/>
      <c r="DV1729" s="2" t="n"/>
      <c r="DW1729" s="2" t="n"/>
      <c r="DX1729" s="2" t="n"/>
      <c r="DY1729" s="2" t="n"/>
      <c r="DZ1729" s="2" t="n"/>
      <c r="EA1729" s="2" t="n"/>
      <c r="EB1729" s="2" t="n"/>
      <c r="EC1729" s="2" t="n"/>
    </row>
    <row r="1730" ht="6.75" customHeight="1" s="118">
      <c r="A1730" s="2" t="n"/>
      <c r="B1730" s="2" t="n"/>
      <c r="C1730" s="3" t="n"/>
      <c r="D1730" s="3" t="n"/>
      <c r="E1730" s="3" t="n"/>
      <c r="F1730" s="3" t="n"/>
      <c r="G1730" s="3" t="n"/>
      <c r="H1730" s="3" t="n"/>
      <c r="I1730" s="3" t="n"/>
      <c r="J1730" s="3" t="n"/>
      <c r="K1730" s="3" t="n"/>
      <c r="L1730" s="3" t="n"/>
      <c r="M1730" s="3" t="n"/>
      <c r="N1730" s="3" t="n"/>
      <c r="O1730" s="3" t="n"/>
      <c r="P1730" s="3" t="n"/>
      <c r="Q1730" s="3" t="n"/>
      <c r="R1730" s="3" t="n"/>
      <c r="S1730" s="3" t="n"/>
      <c r="T1730" s="3" t="n"/>
      <c r="U1730" s="3" t="n"/>
      <c r="V1730" s="3" t="n"/>
      <c r="W1730" s="3" t="n"/>
      <c r="X1730" s="3" t="n"/>
      <c r="Y1730" s="3" t="n"/>
      <c r="Z1730" s="3" t="n"/>
      <c r="AA1730" s="3" t="n"/>
      <c r="AB1730" s="3" t="n"/>
      <c r="AC1730" s="3" t="n"/>
      <c r="AD1730" s="3" t="n"/>
      <c r="AE1730" s="3" t="n"/>
      <c r="AF1730" s="3" t="n"/>
      <c r="AG1730" s="3" t="n"/>
      <c r="AH1730" s="3" t="n"/>
      <c r="AI1730" s="3" t="n"/>
      <c r="AJ1730" s="3" t="n"/>
      <c r="AK1730" s="3" t="n"/>
      <c r="AL1730" s="3" t="n"/>
      <c r="AM1730" s="3" t="n"/>
      <c r="AN1730" s="3" t="n"/>
      <c r="AO1730" s="3" t="n"/>
      <c r="AP1730" s="3" t="n"/>
      <c r="AQ1730" s="3" t="n"/>
      <c r="AR1730" s="3" t="n"/>
      <c r="AS1730" s="2" t="n"/>
      <c r="AT1730" s="2" t="n"/>
      <c r="AU1730" s="2" t="n"/>
      <c r="AV1730" s="2" t="n"/>
      <c r="AW1730" s="2" t="n"/>
      <c r="AX1730" s="2" t="n"/>
      <c r="AY1730" s="2" t="n"/>
      <c r="AZ1730" s="2" t="n"/>
      <c r="BA1730" s="2" t="n"/>
      <c r="BB1730" s="2" t="n"/>
      <c r="BC1730" s="2" t="n"/>
      <c r="BD1730" s="2" t="n"/>
      <c r="BE1730" s="2" t="n"/>
      <c r="BF1730" s="2" t="n"/>
      <c r="BG1730" s="2" t="n"/>
      <c r="BH1730" s="2" t="n"/>
      <c r="BI1730" s="2" t="n"/>
      <c r="BJ1730" s="2" t="n"/>
      <c r="BK1730" s="2" t="n"/>
      <c r="BL1730" s="2" t="n"/>
      <c r="BM1730" s="2" t="n"/>
      <c r="BN1730" s="2" t="n"/>
      <c r="BO1730" s="2" t="n"/>
      <c r="BP1730" s="2" t="n"/>
      <c r="BQ1730" s="2" t="n"/>
      <c r="BR1730" s="2" t="n"/>
      <c r="BS1730" s="2" t="n"/>
      <c r="BT1730" s="2" t="n"/>
      <c r="BU1730" s="2" t="n"/>
      <c r="BV1730" s="2" t="n"/>
      <c r="BW1730" s="2" t="n"/>
      <c r="BX1730" s="2" t="n"/>
      <c r="BY1730" s="2" t="n"/>
      <c r="BZ1730" s="2" t="n"/>
      <c r="CA1730" s="2" t="n"/>
      <c r="CB1730" s="2" t="n"/>
      <c r="CC1730" s="2" t="n"/>
      <c r="CD1730" s="2" t="n"/>
      <c r="CE1730" s="2" t="n"/>
      <c r="CF1730" s="2" t="n"/>
      <c r="CG1730" s="2" t="n"/>
      <c r="CH1730" s="2" t="n"/>
      <c r="CI1730" s="2" t="n"/>
      <c r="CJ1730" s="2" t="n"/>
      <c r="CK1730" s="2" t="n"/>
      <c r="CL1730" s="2" t="n"/>
      <c r="CM1730" s="2" t="n"/>
      <c r="CN1730" s="2" t="n"/>
      <c r="CO1730" s="2" t="n"/>
      <c r="CP1730" s="2" t="n"/>
      <c r="CQ1730" s="2" t="n"/>
      <c r="CR1730" s="2" t="n"/>
      <c r="CS1730" s="2" t="n"/>
      <c r="CT1730" s="2" t="n"/>
      <c r="CU1730" s="2" t="n"/>
      <c r="CV1730" s="2" t="n"/>
      <c r="CW1730" s="2" t="n"/>
      <c r="CX1730" s="2" t="n"/>
      <c r="CY1730" s="2" t="n"/>
      <c r="CZ1730" s="2" t="n"/>
      <c r="DA1730" s="2" t="n"/>
      <c r="DB1730" s="2" t="n"/>
      <c r="DC1730" s="2" t="n"/>
      <c r="DD1730" s="2" t="n"/>
      <c r="DE1730" s="2" t="n"/>
      <c r="DF1730" s="2" t="n"/>
      <c r="DG1730" s="2" t="n"/>
      <c r="DH1730" s="2" t="n"/>
      <c r="DI1730" s="2" t="n"/>
      <c r="DJ1730" s="2" t="n"/>
      <c r="DK1730" s="2" t="n"/>
      <c r="DL1730" s="2" t="n"/>
      <c r="DM1730" s="2" t="n"/>
      <c r="DN1730" s="2" t="n"/>
      <c r="DO1730" s="2" t="n"/>
      <c r="DP1730" s="2" t="n"/>
      <c r="DQ1730" s="2" t="n"/>
      <c r="DR1730" s="2" t="n"/>
      <c r="DS1730" s="2" t="n"/>
      <c r="DT1730" s="2" t="n"/>
      <c r="DU1730" s="2" t="n"/>
      <c r="DV1730" s="2" t="n"/>
      <c r="DW1730" s="2" t="n"/>
      <c r="DX1730" s="2" t="n"/>
      <c r="DY1730" s="2" t="n"/>
      <c r="DZ1730" s="2" t="n"/>
      <c r="EA1730" s="2" t="n"/>
      <c r="EB1730" s="2" t="n"/>
      <c r="EC1730" s="2" t="n"/>
    </row>
    <row r="1731" ht="6.75" customHeight="1" s="118">
      <c r="A1731" s="2" t="n"/>
      <c r="B1731" s="2" t="n"/>
      <c r="C1731" s="3" t="n"/>
      <c r="D1731" s="3" t="n"/>
      <c r="E1731" s="3" t="n"/>
      <c r="F1731" s="3" t="n"/>
      <c r="G1731" s="3" t="n"/>
      <c r="H1731" s="3" t="n"/>
      <c r="I1731" s="3" t="n"/>
      <c r="J1731" s="3" t="n"/>
      <c r="K1731" s="3" t="n"/>
      <c r="L1731" s="3" t="n"/>
      <c r="M1731" s="3" t="n"/>
      <c r="N1731" s="3" t="n"/>
      <c r="O1731" s="3" t="n"/>
      <c r="P1731" s="3" t="n"/>
      <c r="Q1731" s="3" t="n"/>
      <c r="R1731" s="3" t="n"/>
      <c r="S1731" s="3" t="n"/>
      <c r="T1731" s="3" t="n"/>
      <c r="U1731" s="3" t="n"/>
      <c r="V1731" s="3" t="n"/>
      <c r="W1731" s="3" t="n"/>
      <c r="X1731" s="3" t="n"/>
      <c r="Y1731" s="3" t="n"/>
      <c r="Z1731" s="3" t="n"/>
      <c r="AA1731" s="3" t="n"/>
      <c r="AB1731" s="3" t="n"/>
      <c r="AC1731" s="3" t="n"/>
      <c r="AD1731" s="3" t="n"/>
      <c r="AE1731" s="3" t="n"/>
      <c r="AF1731" s="3" t="n"/>
      <c r="AG1731" s="3" t="n"/>
      <c r="AH1731" s="3" t="n"/>
      <c r="AI1731" s="3" t="n"/>
      <c r="AJ1731" s="3" t="n"/>
      <c r="AK1731" s="3" t="n"/>
      <c r="AL1731" s="3" t="n"/>
      <c r="AM1731" s="3" t="n"/>
      <c r="AN1731" s="3" t="n"/>
      <c r="AO1731" s="3" t="n"/>
      <c r="AP1731" s="3" t="n"/>
      <c r="AQ1731" s="3" t="n"/>
      <c r="AR1731" s="3" t="n"/>
      <c r="AS1731" s="2" t="n"/>
      <c r="AT1731" s="2" t="n"/>
      <c r="AU1731" s="2" t="n"/>
      <c r="AV1731" s="2" t="n"/>
      <c r="AW1731" s="2" t="n"/>
      <c r="AX1731" s="2" t="n"/>
      <c r="AY1731" s="2" t="n"/>
      <c r="AZ1731" s="2" t="n"/>
      <c r="BA1731" s="2" t="n"/>
      <c r="BB1731" s="2" t="n"/>
      <c r="BC1731" s="2" t="n"/>
      <c r="BD1731" s="2" t="n"/>
      <c r="BE1731" s="2" t="n"/>
      <c r="BF1731" s="2" t="n"/>
      <c r="BG1731" s="2" t="n"/>
      <c r="BH1731" s="2" t="n"/>
      <c r="BI1731" s="2" t="n"/>
      <c r="BJ1731" s="2" t="n"/>
      <c r="BK1731" s="2" t="n"/>
      <c r="BL1731" s="2" t="n"/>
      <c r="BM1731" s="2" t="n"/>
      <c r="BN1731" s="2" t="n"/>
      <c r="BO1731" s="2" t="n"/>
      <c r="BP1731" s="2" t="n"/>
      <c r="BQ1731" s="2" t="n"/>
      <c r="BR1731" s="2" t="n"/>
      <c r="BS1731" s="2" t="n"/>
      <c r="BT1731" s="2" t="n"/>
      <c r="BU1731" s="2" t="n"/>
      <c r="BV1731" s="2" t="n"/>
      <c r="BW1731" s="2" t="n"/>
      <c r="BX1731" s="2" t="n"/>
      <c r="BY1731" s="2" t="n"/>
      <c r="BZ1731" s="2" t="n"/>
      <c r="CA1731" s="2" t="n"/>
      <c r="CB1731" s="2" t="n"/>
      <c r="CC1731" s="2" t="n"/>
      <c r="CD1731" s="2" t="n"/>
      <c r="CE1731" s="2" t="n"/>
      <c r="CF1731" s="2" t="n"/>
      <c r="CG1731" s="2" t="n"/>
      <c r="CH1731" s="2" t="n"/>
      <c r="CI1731" s="2" t="n"/>
      <c r="CJ1731" s="2" t="n"/>
      <c r="CK1731" s="2" t="n"/>
      <c r="CL1731" s="2" t="n"/>
      <c r="CM1731" s="2" t="n"/>
      <c r="CN1731" s="2" t="n"/>
      <c r="CO1731" s="2" t="n"/>
      <c r="CP1731" s="2" t="n"/>
      <c r="CQ1731" s="2" t="n"/>
      <c r="CR1731" s="2" t="n"/>
      <c r="CS1731" s="2" t="n"/>
      <c r="CT1731" s="2" t="n"/>
      <c r="CU1731" s="2" t="n"/>
      <c r="CV1731" s="2" t="n"/>
      <c r="CW1731" s="2" t="n"/>
      <c r="CX1731" s="2" t="n"/>
      <c r="CY1731" s="2" t="n"/>
      <c r="CZ1731" s="2" t="n"/>
      <c r="DA1731" s="2" t="n"/>
      <c r="DB1731" s="2" t="n"/>
      <c r="DC1731" s="2" t="n"/>
      <c r="DD1731" s="2" t="n"/>
      <c r="DE1731" s="2" t="n"/>
      <c r="DF1731" s="2" t="n"/>
      <c r="DG1731" s="2" t="n"/>
      <c r="DH1731" s="2" t="n"/>
      <c r="DI1731" s="2" t="n"/>
      <c r="DJ1731" s="2" t="n"/>
      <c r="DK1731" s="2" t="n"/>
      <c r="DL1731" s="2" t="n"/>
      <c r="DM1731" s="2" t="n"/>
      <c r="DN1731" s="2" t="n"/>
      <c r="DO1731" s="2" t="n"/>
      <c r="DP1731" s="2" t="n"/>
      <c r="DQ1731" s="2" t="n"/>
      <c r="DR1731" s="2" t="n"/>
      <c r="DS1731" s="2" t="n"/>
      <c r="DT1731" s="2" t="n"/>
      <c r="DU1731" s="2" t="n"/>
      <c r="DV1731" s="2" t="n"/>
      <c r="DW1731" s="2" t="n"/>
      <c r="DX1731" s="2" t="n"/>
      <c r="DY1731" s="2" t="n"/>
      <c r="DZ1731" s="2" t="n"/>
      <c r="EA1731" s="2" t="n"/>
      <c r="EB1731" s="2" t="n"/>
      <c r="EC1731" s="2" t="n"/>
    </row>
    <row r="1732" ht="6.75" customHeight="1" s="118">
      <c r="A1732" s="2" t="n"/>
      <c r="B1732" s="2" t="n"/>
      <c r="C1732" s="3" t="n"/>
      <c r="D1732" s="3" t="n"/>
      <c r="E1732" s="3" t="n"/>
      <c r="F1732" s="3" t="n"/>
      <c r="G1732" s="3" t="n"/>
      <c r="H1732" s="3" t="n"/>
      <c r="I1732" s="3" t="n"/>
      <c r="J1732" s="114" t="inlineStr">
        <is>
          <t xml:space="preserve">  履 　   歴　    書</t>
        </is>
      </c>
      <c r="AN1732" s="3" t="n"/>
      <c r="AO1732" s="3" t="n"/>
      <c r="AP1732" s="3" t="n"/>
      <c r="AQ1732" s="3" t="n"/>
      <c r="AR1732" s="3" t="n"/>
      <c r="AS1732" s="2" t="n"/>
      <c r="AT1732" s="2" t="n"/>
      <c r="AU1732" s="2" t="n"/>
      <c r="AV1732" s="2" t="n"/>
      <c r="AW1732" s="2" t="n"/>
      <c r="AX1732" s="2" t="n"/>
      <c r="AY1732" s="2" t="n"/>
      <c r="AZ1732" s="2" t="n"/>
      <c r="BA1732" s="2" t="n"/>
      <c r="BB1732" s="2" t="n"/>
      <c r="BC1732" s="2" t="n"/>
      <c r="BD1732" s="2" t="n"/>
      <c r="BE1732" s="2" t="n"/>
      <c r="BF1732" s="2" t="n"/>
      <c r="BG1732" s="2" t="n"/>
      <c r="BH1732" s="2" t="n"/>
      <c r="BI1732" s="2" t="n"/>
      <c r="BJ1732" s="2" t="n"/>
      <c r="BK1732" s="2" t="n"/>
      <c r="BL1732" s="2" t="n"/>
      <c r="BM1732" s="2" t="n"/>
      <c r="BN1732" s="2" t="n"/>
      <c r="BO1732" s="2" t="n"/>
      <c r="BP1732" s="2" t="n"/>
      <c r="BQ1732" s="2" t="n"/>
      <c r="BR1732" s="2" t="n"/>
      <c r="BS1732" s="2" t="n"/>
      <c r="BT1732" s="2" t="n"/>
      <c r="BU1732" s="2" t="n"/>
      <c r="BV1732" s="2" t="n"/>
      <c r="BW1732" s="2" t="n"/>
      <c r="BX1732" s="2" t="n"/>
      <c r="BY1732" s="2" t="n"/>
      <c r="BZ1732" s="2" t="n"/>
      <c r="CA1732" s="2" t="n"/>
      <c r="CB1732" s="2" t="n"/>
      <c r="CC1732" s="2" t="n"/>
      <c r="CD1732" s="2" t="n"/>
      <c r="CE1732" s="2" t="n"/>
      <c r="CF1732" s="2" t="n"/>
      <c r="CG1732" s="2" t="n"/>
      <c r="CH1732" s="2" t="n"/>
      <c r="CI1732" s="2" t="n"/>
      <c r="CJ1732" s="2" t="n"/>
      <c r="CK1732" s="2" t="n"/>
      <c r="CL1732" s="2" t="n"/>
      <c r="CM1732" s="2" t="n"/>
      <c r="CN1732" s="2" t="n"/>
      <c r="CO1732" s="2" t="n"/>
      <c r="CP1732" s="2" t="n"/>
      <c r="CQ1732" s="2" t="n"/>
      <c r="CR1732" s="2" t="n"/>
      <c r="CS1732" s="2" t="n"/>
      <c r="CT1732" s="2" t="n"/>
      <c r="CU1732" s="2" t="n"/>
      <c r="CV1732" s="2" t="n"/>
      <c r="CW1732" s="2" t="n"/>
      <c r="CX1732" s="2" t="n"/>
      <c r="CY1732" s="2" t="n"/>
      <c r="CZ1732" s="2" t="n"/>
      <c r="DA1732" s="2" t="n"/>
      <c r="DB1732" s="2" t="n"/>
      <c r="DC1732" s="2" t="n"/>
      <c r="DD1732" s="2" t="n"/>
      <c r="DE1732" s="2" t="n"/>
      <c r="DF1732" s="2" t="n"/>
      <c r="DG1732" s="2" t="n"/>
      <c r="DH1732" s="2" t="n"/>
      <c r="DI1732" s="2" t="n"/>
      <c r="DJ1732" s="2" t="n"/>
      <c r="DK1732" s="2" t="n"/>
      <c r="DL1732" s="2" t="n"/>
      <c r="DM1732" s="2" t="n"/>
      <c r="DN1732" s="2" t="n"/>
      <c r="DO1732" s="2" t="n"/>
      <c r="DP1732" s="2" t="n"/>
      <c r="DQ1732" s="2" t="n"/>
      <c r="DR1732" s="2" t="n"/>
      <c r="DS1732" s="2" t="n"/>
      <c r="DT1732" s="2" t="n"/>
      <c r="DU1732" s="2" t="n"/>
      <c r="DV1732" s="2" t="n"/>
      <c r="DW1732" s="2" t="n"/>
      <c r="DX1732" s="2" t="n"/>
      <c r="DY1732" s="2" t="n"/>
      <c r="DZ1732" s="2" t="n"/>
      <c r="EA1732" s="2" t="n"/>
      <c r="EB1732" s="2" t="n"/>
      <c r="EC1732" s="2" t="n"/>
    </row>
    <row r="1733" ht="6.75" customHeight="1" s="118">
      <c r="A1733" s="2" t="n"/>
      <c r="B1733" s="2" t="n"/>
      <c r="C1733" s="3" t="n"/>
      <c r="D1733" s="3" t="n"/>
      <c r="E1733" s="3" t="n"/>
      <c r="F1733" s="3" t="n"/>
      <c r="G1733" s="3" t="n"/>
      <c r="H1733" s="3" t="n"/>
      <c r="I1733" s="3" t="n"/>
      <c r="AN1733" s="3" t="n"/>
      <c r="AO1733" s="3" t="n"/>
      <c r="AP1733" s="3" t="n"/>
      <c r="AQ1733" s="3" t="n"/>
      <c r="AR1733" s="3" t="n"/>
      <c r="AS1733" s="2" t="n"/>
      <c r="AT1733" s="2" t="n"/>
      <c r="AU1733" s="2" t="n"/>
      <c r="AV1733" s="2" t="n"/>
      <c r="AW1733" s="2" t="n"/>
      <c r="AX1733" s="2" t="n"/>
      <c r="AY1733" s="2" t="n"/>
      <c r="AZ1733" s="2" t="n"/>
      <c r="BA1733" s="2" t="n"/>
      <c r="BB1733" s="2" t="n"/>
      <c r="BC1733" s="2" t="n"/>
      <c r="BD1733" s="2" t="n"/>
      <c r="BE1733" s="2" t="n"/>
      <c r="BF1733" s="2" t="n"/>
      <c r="BG1733" s="2" t="n"/>
      <c r="BH1733" s="2" t="n"/>
      <c r="BI1733" s="2" t="n"/>
      <c r="BJ1733" s="2" t="n"/>
      <c r="BK1733" s="2" t="n"/>
      <c r="BL1733" s="2" t="n"/>
      <c r="BM1733" s="2" t="n"/>
      <c r="BN1733" s="2" t="n"/>
      <c r="BO1733" s="2" t="n"/>
      <c r="BP1733" s="2" t="n"/>
      <c r="BQ1733" s="2" t="n"/>
      <c r="BR1733" s="2" t="n"/>
      <c r="BS1733" s="2" t="n"/>
      <c r="BT1733" s="2" t="n"/>
      <c r="BU1733" s="2" t="n"/>
      <c r="BV1733" s="2" t="n"/>
      <c r="BW1733" s="2" t="n"/>
      <c r="BX1733" s="2" t="n"/>
      <c r="BY1733" s="2" t="n"/>
      <c r="BZ1733" s="2" t="n"/>
      <c r="CA1733" s="2" t="n"/>
      <c r="CB1733" s="2" t="n"/>
      <c r="CC1733" s="2" t="n"/>
      <c r="CD1733" s="2" t="n"/>
      <c r="CE1733" s="2" t="n"/>
      <c r="CF1733" s="2" t="n"/>
      <c r="CG1733" s="2" t="n"/>
      <c r="CH1733" s="2" t="n"/>
      <c r="CI1733" s="2" t="n"/>
      <c r="CJ1733" s="2" t="n"/>
      <c r="CK1733" s="2" t="n"/>
      <c r="CL1733" s="2" t="n"/>
      <c r="CM1733" s="2" t="n"/>
      <c r="CN1733" s="2" t="n"/>
      <c r="CO1733" s="2" t="n"/>
      <c r="CP1733" s="2" t="n"/>
      <c r="CQ1733" s="2" t="n"/>
      <c r="CR1733" s="2" t="n"/>
      <c r="CS1733" s="2" t="n"/>
      <c r="CT1733" s="2" t="n"/>
      <c r="CU1733" s="2" t="n"/>
      <c r="CV1733" s="2" t="n"/>
      <c r="CW1733" s="2" t="n"/>
      <c r="CX1733" s="2" t="n"/>
      <c r="CY1733" s="2" t="n"/>
      <c r="CZ1733" s="2" t="n"/>
      <c r="DA1733" s="2" t="n"/>
      <c r="DB1733" s="2" t="n"/>
      <c r="DC1733" s="2" t="n"/>
      <c r="DD1733" s="2" t="n"/>
      <c r="DE1733" s="2" t="n"/>
      <c r="DF1733" s="2" t="n"/>
      <c r="DG1733" s="2" t="n"/>
      <c r="DH1733" s="2" t="n"/>
      <c r="DI1733" s="2" t="n"/>
      <c r="DJ1733" s="2" t="n"/>
      <c r="DK1733" s="2" t="n"/>
      <c r="DL1733" s="2" t="n"/>
      <c r="DM1733" s="2" t="n"/>
      <c r="DN1733" s="2" t="n"/>
      <c r="DO1733" s="2" t="n"/>
      <c r="DP1733" s="2" t="n"/>
      <c r="DQ1733" s="2" t="n"/>
      <c r="DR1733" s="2" t="n"/>
      <c r="DS1733" s="2" t="n"/>
      <c r="DT1733" s="2" t="n"/>
      <c r="DU1733" s="2" t="n"/>
      <c r="DV1733" s="2" t="n"/>
      <c r="DW1733" s="2" t="n"/>
      <c r="DX1733" s="2" t="n"/>
      <c r="DY1733" s="2" t="n"/>
      <c r="DZ1733" s="2" t="n"/>
      <c r="EA1733" s="2" t="n"/>
      <c r="EB1733" s="2" t="n"/>
      <c r="EC1733" s="2" t="n"/>
    </row>
    <row r="1734" ht="4.5" customHeight="1" s="118">
      <c r="A1734" s="2" t="n"/>
      <c r="B1734" s="2" t="n"/>
      <c r="C1734" s="2" t="n"/>
      <c r="D1734" s="2" t="n"/>
      <c r="E1734" s="2" t="n"/>
      <c r="F1734" s="2" t="n"/>
      <c r="G1734" s="2" t="n"/>
      <c r="H1734" s="2" t="n"/>
      <c r="I1734" s="2" t="n"/>
      <c r="AN1734" s="3" t="n"/>
      <c r="AO1734" s="2" t="n"/>
      <c r="AP1734" s="2" t="n"/>
      <c r="AQ1734" s="2" t="n"/>
      <c r="AR1734" s="2" t="n"/>
      <c r="AS1734" s="2" t="n"/>
      <c r="AT1734" s="2" t="n"/>
      <c r="AU1734" s="2" t="n"/>
      <c r="AV1734" s="4" t="n"/>
      <c r="AW1734" s="5" t="n"/>
      <c r="AX1734" s="5" t="n"/>
      <c r="AY1734" s="5" t="n"/>
      <c r="AZ1734" s="5" t="n"/>
      <c r="BA1734" s="5" t="n"/>
      <c r="BB1734" s="5" t="n"/>
      <c r="BC1734" s="5" t="n"/>
      <c r="BD1734" s="5" t="n"/>
      <c r="BE1734" s="5" t="n"/>
      <c r="BF1734" s="5" t="n"/>
      <c r="BG1734" s="5" t="n"/>
      <c r="BH1734" s="5" t="n"/>
      <c r="BI1734" s="6" t="n"/>
      <c r="BJ1734" s="7" t="n"/>
      <c r="BK1734" s="2" t="n"/>
      <c r="BL1734" s="2" t="n"/>
      <c r="BM1734" s="2" t="n"/>
      <c r="BN1734" s="2" t="n"/>
      <c r="BO1734" s="2" t="n"/>
      <c r="BP1734" s="139" t="inlineStr">
        <is>
          <t xml:space="preserve">資 　格  等      </t>
        </is>
      </c>
      <c r="BQ1734" s="140" t="n"/>
      <c r="BR1734" s="140" t="n"/>
      <c r="BS1734" s="140" t="n"/>
      <c r="BT1734" s="140" t="n"/>
      <c r="BU1734" s="140" t="n"/>
      <c r="BV1734" s="141" t="n"/>
      <c r="BW1734" s="142" t="inlineStr">
        <is>
          <t>取  得  年  月</t>
        </is>
      </c>
      <c r="BX1734" s="140" t="n"/>
      <c r="BY1734" s="140" t="n"/>
      <c r="BZ1734" s="140" t="n"/>
      <c r="CA1734" s="140" t="n"/>
      <c r="CB1734" s="140" t="n"/>
      <c r="CC1734" s="140" t="n"/>
      <c r="CD1734" s="140" t="n"/>
      <c r="CE1734" s="140" t="n"/>
      <c r="CF1734" s="140" t="n"/>
      <c r="CG1734" s="141" t="n"/>
      <c r="CH1734" s="142" t="inlineStr">
        <is>
          <t>資       格       等       の       名       称</t>
        </is>
      </c>
      <c r="CI1734" s="140" t="n"/>
      <c r="CJ1734" s="140" t="n"/>
      <c r="CK1734" s="140" t="n"/>
      <c r="CL1734" s="140" t="n"/>
      <c r="CM1734" s="140" t="n"/>
      <c r="CN1734" s="140" t="n"/>
      <c r="CO1734" s="140" t="n"/>
      <c r="CP1734" s="140" t="n"/>
      <c r="CQ1734" s="140" t="n"/>
      <c r="CR1734" s="140" t="n"/>
      <c r="CS1734" s="140" t="n"/>
      <c r="CT1734" s="140" t="n"/>
      <c r="CU1734" s="140" t="n"/>
      <c r="CV1734" s="140" t="n"/>
      <c r="CW1734" s="140" t="n"/>
      <c r="CX1734" s="140" t="n"/>
      <c r="CY1734" s="140" t="n"/>
      <c r="CZ1734" s="140" t="n"/>
      <c r="DA1734" s="140" t="n"/>
      <c r="DB1734" s="140" t="n"/>
      <c r="DC1734" s="140" t="n"/>
      <c r="DD1734" s="140" t="n"/>
      <c r="DE1734" s="140" t="n"/>
      <c r="DF1734" s="140" t="n"/>
      <c r="DG1734" s="140" t="n"/>
      <c r="DH1734" s="140" t="n"/>
      <c r="DI1734" s="140" t="n"/>
      <c r="DJ1734" s="140" t="n"/>
      <c r="DK1734" s="140" t="n"/>
      <c r="DL1734" s="140" t="n"/>
      <c r="DM1734" s="140" t="n"/>
      <c r="DN1734" s="140" t="n"/>
      <c r="DO1734" s="140" t="n"/>
      <c r="DP1734" s="140" t="n"/>
      <c r="DQ1734" s="140" t="n"/>
      <c r="DR1734" s="140" t="n"/>
      <c r="DS1734" s="140" t="n"/>
      <c r="DT1734" s="140" t="n"/>
      <c r="DU1734" s="141" t="n"/>
      <c r="DV1734" s="2" t="n"/>
      <c r="DW1734" s="2" t="n"/>
      <c r="DX1734" s="2" t="n"/>
      <c r="DY1734" s="2" t="n"/>
      <c r="DZ1734" s="2" t="n"/>
      <c r="EA1734" s="2" t="n"/>
      <c r="EB1734" s="2" t="n"/>
      <c r="EC1734" s="2" t="n"/>
    </row>
    <row r="1735" ht="6.75" customHeight="1" s="118">
      <c r="A1735" s="2" t="n"/>
      <c r="B1735" s="2" t="n"/>
      <c r="C1735" s="2" t="n"/>
      <c r="D1735" s="2" t="n"/>
      <c r="E1735" s="2" t="n"/>
      <c r="F1735" s="2" t="n"/>
      <c r="G1735" s="2" t="n"/>
      <c r="H1735" s="2" t="n"/>
      <c r="I1735" s="2" t="n"/>
      <c r="AN1735" s="3" t="n"/>
      <c r="AO1735" s="2" t="n"/>
      <c r="AP1735" s="2" t="n"/>
      <c r="AQ1735" s="2" t="n"/>
      <c r="AR1735" s="2" t="n"/>
      <c r="AS1735" s="2" t="n"/>
      <c r="AT1735" s="2" t="n"/>
      <c r="AU1735" s="2" t="n"/>
      <c r="AV1735" s="7" t="n"/>
      <c r="AW1735" s="2" t="n"/>
      <c r="AX1735" s="2" t="n"/>
      <c r="AY1735" s="2" t="n"/>
      <c r="AZ1735" s="2" t="n"/>
      <c r="BA1735" s="2" t="n"/>
      <c r="BB1735" s="2" t="n"/>
      <c r="BC1735" s="2" t="n"/>
      <c r="BD1735" s="2" t="n"/>
      <c r="BE1735" s="2" t="n"/>
      <c r="BF1735" s="2" t="n"/>
      <c r="BG1735" s="2" t="n"/>
      <c r="BH1735" s="2" t="n"/>
      <c r="BI1735" s="8" t="n"/>
      <c r="BJ1735" s="7" t="n"/>
      <c r="BK1735" s="2" t="n"/>
      <c r="BL1735" s="2" t="n"/>
      <c r="BM1735" s="2" t="n"/>
      <c r="BN1735" s="2" t="n"/>
      <c r="BO1735" s="2" t="n"/>
      <c r="BP1735" s="143" t="n"/>
      <c r="BV1735" s="144" t="n"/>
      <c r="BW1735" s="143" t="n"/>
      <c r="CG1735" s="144" t="n"/>
      <c r="CH1735" s="143" t="n"/>
      <c r="DU1735" s="144" t="n"/>
      <c r="DV1735" s="2" t="n"/>
      <c r="DW1735" s="2" t="n"/>
      <c r="DX1735" s="2" t="n"/>
      <c r="DY1735" s="2" t="n"/>
      <c r="DZ1735" s="2" t="n"/>
      <c r="EA1735" s="2" t="n"/>
      <c r="EB1735" s="2" t="n"/>
      <c r="EC1735" s="2" t="n"/>
    </row>
    <row r="1736" ht="6.75" customHeight="1" s="118">
      <c r="A1736" s="2" t="n"/>
      <c r="B1736" s="2" t="n"/>
      <c r="C1736" s="2" t="n"/>
      <c r="D1736" s="2" t="n"/>
      <c r="E1736" s="2" t="n"/>
      <c r="F1736" s="2" t="n"/>
      <c r="G1736" s="2" t="n"/>
      <c r="H1736" s="2" t="n"/>
      <c r="I1736" s="2" t="n"/>
      <c r="J1736" s="2" t="n"/>
      <c r="K1736" s="2" t="n"/>
      <c r="L1736" s="2" t="n"/>
      <c r="M1736" s="2" t="n"/>
      <c r="N1736" s="3" t="n"/>
      <c r="O1736" s="3" t="n"/>
      <c r="P1736" s="3" t="n"/>
      <c r="Q1736" s="3" t="n"/>
      <c r="R1736" s="3" t="n"/>
      <c r="S1736" s="3" t="n"/>
      <c r="T1736" s="3" t="n"/>
      <c r="U1736" s="3" t="n"/>
      <c r="V1736" s="3" t="n"/>
      <c r="W1736" s="3" t="n"/>
      <c r="X1736" s="3" t="n"/>
      <c r="Y1736" s="3" t="n"/>
      <c r="Z1736" s="3" t="n"/>
      <c r="AA1736" s="3" t="n"/>
      <c r="AB1736" s="3" t="n"/>
      <c r="AC1736" s="3" t="n"/>
      <c r="AD1736" s="3" t="n"/>
      <c r="AE1736" s="3" t="n"/>
      <c r="AF1736" s="3" t="n"/>
      <c r="AG1736" s="3" t="n"/>
      <c r="AH1736" s="3" t="n"/>
      <c r="AI1736" s="3" t="n"/>
      <c r="AJ1736" s="3" t="n"/>
      <c r="AK1736" s="3" t="n"/>
      <c r="AL1736" s="3" t="n"/>
      <c r="AM1736" s="3" t="n"/>
      <c r="AN1736" s="2" t="n"/>
      <c r="AO1736" s="2" t="n"/>
      <c r="AP1736" s="2" t="n"/>
      <c r="AQ1736" s="2" t="n"/>
      <c r="AR1736" s="2" t="n"/>
      <c r="AS1736" s="2" t="n"/>
      <c r="AT1736" s="2" t="n"/>
      <c r="AU1736" s="2" t="n"/>
      <c r="AV1736" s="7" t="n"/>
      <c r="AW1736" s="2" t="n"/>
      <c r="AX1736" s="2" t="n"/>
      <c r="AY1736" s="2" t="n"/>
      <c r="AZ1736" s="2" t="n"/>
      <c r="BA1736" s="2" t="n"/>
      <c r="BB1736" s="2" t="n"/>
      <c r="BC1736" s="2" t="n"/>
      <c r="BD1736" s="2" t="n"/>
      <c r="BE1736" s="2" t="n"/>
      <c r="BF1736" s="2" t="n"/>
      <c r="BG1736" s="2" t="n"/>
      <c r="BH1736" s="2" t="n"/>
      <c r="BI1736" s="8" t="n"/>
      <c r="BJ1736" s="7" t="n"/>
      <c r="BK1736" s="2" t="n"/>
      <c r="BL1736" s="2" t="n"/>
      <c r="BM1736" s="2" t="n"/>
      <c r="BN1736" s="2" t="n"/>
      <c r="BO1736" s="2" t="n"/>
      <c r="BP1736" s="143" t="n"/>
      <c r="BV1736" s="144" t="n"/>
      <c r="BW1736" s="143" t="n"/>
      <c r="CG1736" s="144" t="n"/>
      <c r="CH1736" s="143" t="n"/>
      <c r="DU1736" s="144" t="n"/>
      <c r="DV1736" s="2" t="n"/>
      <c r="DW1736" s="2" t="n"/>
      <c r="DX1736" s="2" t="n"/>
      <c r="DY1736" s="2" t="n"/>
      <c r="DZ1736" s="2" t="n"/>
      <c r="EA1736" s="2" t="n"/>
      <c r="EB1736" s="2" t="n"/>
      <c r="EC1736" s="2" t="n"/>
    </row>
    <row r="1737" ht="6.75" customHeight="1" s="118">
      <c r="A1737" s="2" t="n"/>
      <c r="B1737" s="2" t="n"/>
      <c r="C1737" s="2" t="n"/>
      <c r="D1737" s="2" t="n"/>
      <c r="E1737" s="2" t="n"/>
      <c r="F1737" s="2" t="n"/>
      <c r="G1737" s="2" t="n"/>
      <c r="H1737" s="2" t="n"/>
      <c r="I1737" s="2" t="n"/>
      <c r="J1737" s="2" t="n"/>
      <c r="K1737" s="2" t="n"/>
      <c r="L1737" s="2" t="n"/>
      <c r="M1737" s="2" t="n"/>
      <c r="N1737" s="2" t="n"/>
      <c r="O1737" s="2" t="n"/>
      <c r="P1737" s="2" t="n"/>
      <c r="Q1737" s="2" t="n"/>
      <c r="R1737" s="2" t="n"/>
      <c r="S1737" s="2" t="n"/>
      <c r="T1737" s="2" t="n"/>
      <c r="U1737" s="2" t="n"/>
      <c r="V1737" s="2" t="n"/>
      <c r="W1737" s="2" t="n"/>
      <c r="X1737" s="2" t="n"/>
      <c r="Y1737" s="2" t="n"/>
      <c r="Z1737" s="95" t="inlineStr">
        <is>
          <t>令和</t>
        </is>
      </c>
      <c r="AD1737" s="145">
        <f>IF(N(設定!$B$3)=0,"",YEAR(設定!$B$3)-2018)</f>
        <v/>
      </c>
      <c r="AG1737" s="95" t="inlineStr">
        <is>
          <t>年</t>
        </is>
      </c>
      <c r="AI1737" s="145">
        <f>IF(N(設定!$B$3)=0,"",MONTH(設定!$B$3))</f>
        <v/>
      </c>
      <c r="AL1737" s="95" t="inlineStr">
        <is>
          <t>月</t>
        </is>
      </c>
      <c r="AN1737" s="145">
        <f>IF(N(設定!$B$3)=0,"",DAY(設定!$B$3))</f>
        <v/>
      </c>
      <c r="AP1737" s="95" t="inlineStr">
        <is>
          <t>日現在</t>
        </is>
      </c>
      <c r="AU1737" s="12" t="n"/>
      <c r="AV1737" s="7" t="n"/>
      <c r="AW1737" s="2" t="n"/>
      <c r="AX1737" s="2" t="n"/>
      <c r="AY1737" s="2" t="n"/>
      <c r="AZ1737" s="2" t="n"/>
      <c r="BA1737" s="2" t="n"/>
      <c r="BB1737" s="2" t="n"/>
      <c r="BC1737" s="2" t="n"/>
      <c r="BD1737" s="2" t="n"/>
      <c r="BE1737" s="2" t="n"/>
      <c r="BF1737" s="2" t="n"/>
      <c r="BG1737" s="2" t="n"/>
      <c r="BH1737" s="2" t="n"/>
      <c r="BI1737" s="8" t="n"/>
      <c r="BJ1737" s="7" t="n"/>
      <c r="BK1737" s="2" t="n"/>
      <c r="BL1737" s="2" t="n"/>
      <c r="BM1737" s="2" t="n"/>
      <c r="BN1737" s="2" t="n"/>
      <c r="BO1737" s="2" t="n"/>
      <c r="BP1737" s="143" t="n"/>
      <c r="BV1737" s="144" t="n"/>
      <c r="BW1737" s="146" t="n"/>
      <c r="BX1737" s="147" t="n"/>
      <c r="BY1737" s="147" t="n"/>
      <c r="BZ1737" s="147" t="n"/>
      <c r="CA1737" s="147" t="n"/>
      <c r="CB1737" s="147" t="n"/>
      <c r="CC1737" s="147" t="n"/>
      <c r="CD1737" s="147" t="n"/>
      <c r="CE1737" s="147" t="n"/>
      <c r="CF1737" s="147" t="n"/>
      <c r="CG1737" s="148" t="n"/>
      <c r="CH1737" s="146" t="n"/>
      <c r="CI1737" s="147" t="n"/>
      <c r="CJ1737" s="147" t="n"/>
      <c r="CK1737" s="147" t="n"/>
      <c r="CL1737" s="147" t="n"/>
      <c r="CM1737" s="147" t="n"/>
      <c r="CN1737" s="147" t="n"/>
      <c r="CO1737" s="147" t="n"/>
      <c r="CP1737" s="147" t="n"/>
      <c r="CQ1737" s="147" t="n"/>
      <c r="CR1737" s="147" t="n"/>
      <c r="CS1737" s="147" t="n"/>
      <c r="CT1737" s="147" t="n"/>
      <c r="CU1737" s="147" t="n"/>
      <c r="CV1737" s="147" t="n"/>
      <c r="CW1737" s="147" t="n"/>
      <c r="CX1737" s="147" t="n"/>
      <c r="CY1737" s="147" t="n"/>
      <c r="CZ1737" s="147" t="n"/>
      <c r="DA1737" s="147" t="n"/>
      <c r="DB1737" s="147" t="n"/>
      <c r="DC1737" s="147" t="n"/>
      <c r="DD1737" s="147" t="n"/>
      <c r="DE1737" s="147" t="n"/>
      <c r="DF1737" s="147" t="n"/>
      <c r="DG1737" s="147" t="n"/>
      <c r="DH1737" s="147" t="n"/>
      <c r="DI1737" s="147" t="n"/>
      <c r="DJ1737" s="147" t="n"/>
      <c r="DK1737" s="147" t="n"/>
      <c r="DL1737" s="147" t="n"/>
      <c r="DM1737" s="147" t="n"/>
      <c r="DN1737" s="147" t="n"/>
      <c r="DO1737" s="147" t="n"/>
      <c r="DP1737" s="147" t="n"/>
      <c r="DQ1737" s="147" t="n"/>
      <c r="DR1737" s="147" t="n"/>
      <c r="DS1737" s="147" t="n"/>
      <c r="DT1737" s="147" t="n"/>
      <c r="DU1737" s="148" t="n"/>
      <c r="DV1737" s="2" t="n"/>
      <c r="DW1737" s="2" t="n"/>
      <c r="DX1737" s="2" t="n"/>
      <c r="DY1737" s="2" t="n"/>
      <c r="DZ1737" s="2" t="n"/>
      <c r="EA1737" s="2" t="n"/>
      <c r="EB1737" s="2" t="n"/>
      <c r="EC1737" s="2" t="n"/>
    </row>
    <row r="1738" ht="6.75" customHeight="1" s="118">
      <c r="A1738" s="2" t="n"/>
      <c r="B1738" s="2" t="n"/>
      <c r="C1738" s="2" t="n"/>
      <c r="D1738" s="2" t="n"/>
      <c r="E1738" s="2" t="n"/>
      <c r="F1738" s="2" t="n"/>
      <c r="G1738" s="2" t="n"/>
      <c r="H1738" s="2" t="n"/>
      <c r="I1738" s="2" t="n"/>
      <c r="J1738" s="2" t="n"/>
      <c r="K1738" s="2" t="n"/>
      <c r="L1738" s="2" t="n"/>
      <c r="M1738" s="2" t="n"/>
      <c r="N1738" s="2" t="n"/>
      <c r="O1738" s="2" t="n"/>
      <c r="P1738" s="2" t="n"/>
      <c r="Q1738" s="2" t="n"/>
      <c r="R1738" s="2" t="n"/>
      <c r="S1738" s="2" t="n"/>
      <c r="T1738" s="2" t="n"/>
      <c r="U1738" s="2" t="n"/>
      <c r="V1738" s="2" t="n"/>
      <c r="W1738" s="2" t="n"/>
      <c r="X1738" s="2" t="n"/>
      <c r="Y1738" s="2" t="n"/>
      <c r="AU1738" s="12" t="n"/>
      <c r="AV1738" s="7" t="n"/>
      <c r="AW1738" s="48" t="inlineStr">
        <is>
          <t>写真をはる位置</t>
        </is>
      </c>
      <c r="BI1738" s="8" t="n"/>
      <c r="BJ1738" s="7" t="n"/>
      <c r="BK1738" s="2" t="n"/>
      <c r="BL1738" s="2" t="n"/>
      <c r="BM1738" s="2" t="n"/>
      <c r="BN1738" s="2" t="n"/>
      <c r="BO1738" s="2" t="n"/>
      <c r="BP1738" s="143" t="n"/>
      <c r="BV1738" s="144" t="n"/>
      <c r="BW1738" s="149">
        <f>計算!$O$22</f>
        <v/>
      </c>
      <c r="CG1738" s="144" t="n"/>
      <c r="CH1738" s="150">
        <f>計算!$P$22</f>
        <v/>
      </c>
      <c r="DU1738" s="144" t="n"/>
      <c r="DV1738" s="2" t="n"/>
      <c r="DW1738" s="2" t="n"/>
      <c r="DX1738" s="2" t="n"/>
      <c r="DY1738" s="2" t="n"/>
      <c r="DZ1738" s="2" t="n"/>
      <c r="EA1738" s="2" t="n"/>
      <c r="EB1738" s="2" t="n"/>
      <c r="EC1738" s="2" t="n"/>
    </row>
    <row r="1739" ht="6.75" customHeight="1" s="118">
      <c r="A1739" s="2" t="n"/>
      <c r="B1739" s="2" t="n"/>
      <c r="C1739" s="2" t="n"/>
      <c r="D1739" s="2" t="n"/>
      <c r="E1739" s="2" t="n"/>
      <c r="F1739" s="2" t="n"/>
      <c r="G1739" s="2" t="n"/>
      <c r="H1739" s="2" t="n"/>
      <c r="I1739" s="2" t="n"/>
      <c r="J1739" s="2" t="n"/>
      <c r="K1739" s="2" t="n"/>
      <c r="L1739" s="2" t="n"/>
      <c r="M1739" s="2" t="n"/>
      <c r="N1739" s="2" t="n"/>
      <c r="O1739" s="2" t="n"/>
      <c r="P1739" s="2" t="n"/>
      <c r="Q1739" s="2" t="n"/>
      <c r="R1739" s="2" t="n"/>
      <c r="S1739" s="2" t="n"/>
      <c r="T1739" s="2" t="n"/>
      <c r="U1739" s="2" t="n"/>
      <c r="V1739" s="2" t="n"/>
      <c r="W1739" s="2" t="n"/>
      <c r="X1739" s="2" t="n"/>
      <c r="Y1739" s="2" t="n"/>
      <c r="Z1739" s="147" t="n"/>
      <c r="AA1739" s="147" t="n"/>
      <c r="AB1739" s="147" t="n"/>
      <c r="AC1739" s="147" t="n"/>
      <c r="AD1739" s="147" t="n"/>
      <c r="AE1739" s="147" t="n"/>
      <c r="AF1739" s="147" t="n"/>
      <c r="AG1739" s="147" t="n"/>
      <c r="AH1739" s="147" t="n"/>
      <c r="AI1739" s="147" t="n"/>
      <c r="AJ1739" s="147" t="n"/>
      <c r="AK1739" s="147" t="n"/>
      <c r="AL1739" s="147" t="n"/>
      <c r="AM1739" s="147" t="n"/>
      <c r="AN1739" s="147" t="n"/>
      <c r="AO1739" s="147" t="n"/>
      <c r="AP1739" s="147" t="n"/>
      <c r="AQ1739" s="147" t="n"/>
      <c r="AR1739" s="147" t="n"/>
      <c r="AS1739" s="147" t="n"/>
      <c r="AT1739" s="147" t="n"/>
      <c r="AU1739" s="12" t="n"/>
      <c r="AV1739" s="7" t="n"/>
      <c r="BI1739" s="8" t="n"/>
      <c r="BJ1739" s="7" t="n"/>
      <c r="BK1739" s="2" t="n"/>
      <c r="BL1739" s="2" t="n"/>
      <c r="BM1739" s="2" t="n"/>
      <c r="BN1739" s="2" t="n"/>
      <c r="BO1739" s="2" t="n"/>
      <c r="BP1739" s="143" t="n"/>
      <c r="BV1739" s="144" t="n"/>
      <c r="BW1739" s="143" t="n"/>
      <c r="CG1739" s="144" t="n"/>
      <c r="DU1739" s="144" t="n"/>
      <c r="DV1739" s="2" t="n"/>
      <c r="DW1739" s="2" t="n"/>
      <c r="DX1739" s="2" t="n"/>
      <c r="DY1739" s="2" t="n"/>
      <c r="DZ1739" s="2" t="n"/>
      <c r="EA1739" s="2" t="n"/>
      <c r="EB1739" s="2" t="n"/>
      <c r="EC1739" s="2" t="n"/>
    </row>
    <row r="1740" ht="6.75" customHeight="1" s="118">
      <c r="A1740" s="2" t="n"/>
      <c r="B1740" s="2" t="n"/>
      <c r="C1740" s="2" t="n"/>
      <c r="D1740" s="2" t="n"/>
      <c r="E1740" s="142" t="inlineStr">
        <is>
          <t>ふ り が な</t>
        </is>
      </c>
      <c r="F1740" s="140" t="n"/>
      <c r="G1740" s="140" t="n"/>
      <c r="H1740" s="140" t="n"/>
      <c r="I1740" s="140" t="n"/>
      <c r="J1740" s="140" t="n"/>
      <c r="K1740" s="141" t="n"/>
      <c r="L1740" s="151">
        <f>計算!$C$22</f>
        <v/>
      </c>
      <c r="M1740" s="140" t="n"/>
      <c r="N1740" s="140" t="n"/>
      <c r="O1740" s="140" t="n"/>
      <c r="P1740" s="140" t="n"/>
      <c r="Q1740" s="140" t="n"/>
      <c r="R1740" s="140" t="n"/>
      <c r="S1740" s="140" t="n"/>
      <c r="T1740" s="140" t="n"/>
      <c r="U1740" s="140" t="n"/>
      <c r="V1740" s="140" t="n"/>
      <c r="W1740" s="140" t="n"/>
      <c r="X1740" s="140" t="n"/>
      <c r="Y1740" s="140" t="n"/>
      <c r="Z1740" s="140" t="n"/>
      <c r="AA1740" s="140" t="n"/>
      <c r="AB1740" s="140" t="n"/>
      <c r="AC1740" s="140" t="n"/>
      <c r="AD1740" s="140" t="n"/>
      <c r="AE1740" s="140" t="n"/>
      <c r="AF1740" s="140" t="n"/>
      <c r="AG1740" s="140" t="n"/>
      <c r="AH1740" s="140" t="n"/>
      <c r="AI1740" s="140" t="n"/>
      <c r="AJ1740" s="140" t="n"/>
      <c r="AK1740" s="140" t="n"/>
      <c r="AL1740" s="140" t="n"/>
      <c r="AM1740" s="140" t="n"/>
      <c r="AN1740" s="140" t="n"/>
      <c r="AO1740" s="140" t="n"/>
      <c r="AP1740" s="140" t="n"/>
      <c r="AQ1740" s="140" t="n"/>
      <c r="AR1740" s="140" t="n"/>
      <c r="AS1740" s="140" t="n"/>
      <c r="AT1740" s="141" t="n"/>
      <c r="AU1740" s="8" t="n"/>
      <c r="AV1740" s="7" t="n"/>
      <c r="AW1740" s="2" t="n"/>
      <c r="AX1740" s="2" t="n"/>
      <c r="AY1740" s="2" t="n"/>
      <c r="AZ1740" s="2" t="n"/>
      <c r="BA1740" s="2" t="n"/>
      <c r="BB1740" s="2" t="n"/>
      <c r="BC1740" s="2" t="n"/>
      <c r="BD1740" s="2" t="n"/>
      <c r="BE1740" s="2" t="n"/>
      <c r="BF1740" s="2" t="n"/>
      <c r="BG1740" s="2" t="n"/>
      <c r="BH1740" s="2" t="n"/>
      <c r="BI1740" s="8" t="n"/>
      <c r="BJ1740" s="7" t="n"/>
      <c r="BK1740" s="2" t="n"/>
      <c r="BL1740" s="2" t="n"/>
      <c r="BM1740" s="2" t="n"/>
      <c r="BN1740" s="2" t="n"/>
      <c r="BO1740" s="2" t="n"/>
      <c r="BP1740" s="143" t="n"/>
      <c r="BV1740" s="144" t="n"/>
      <c r="BW1740" s="143" t="n"/>
      <c r="CG1740" s="144" t="n"/>
      <c r="DU1740" s="144" t="n"/>
      <c r="DV1740" s="2" t="n"/>
      <c r="DW1740" s="2" t="n"/>
      <c r="DX1740" s="2" t="n"/>
      <c r="DY1740" s="2" t="n"/>
      <c r="DZ1740" s="2" t="n"/>
      <c r="EA1740" s="2" t="n"/>
      <c r="EB1740" s="2" t="n"/>
      <c r="EC1740" s="2" t="n"/>
    </row>
    <row r="1741" ht="6.75" customHeight="1" s="118">
      <c r="A1741" s="2" t="n"/>
      <c r="B1741" s="2" t="n"/>
      <c r="C1741" s="2" t="n"/>
      <c r="D1741" s="2" t="n"/>
      <c r="E1741" s="143" t="n"/>
      <c r="K1741" s="144" t="n"/>
      <c r="AT1741" s="144" t="n"/>
      <c r="AU1741" s="8" t="n"/>
      <c r="AV1741" s="7" t="n"/>
      <c r="AW1741" s="2" t="n"/>
      <c r="AX1741" s="2" t="n"/>
      <c r="AY1741" s="2" t="n"/>
      <c r="AZ1741" s="2" t="n"/>
      <c r="BA1741" s="2" t="n"/>
      <c r="BB1741" s="2" t="n"/>
      <c r="BC1741" s="2" t="n"/>
      <c r="BD1741" s="2" t="n"/>
      <c r="BE1741" s="2" t="n"/>
      <c r="BF1741" s="2" t="n"/>
      <c r="BG1741" s="2" t="n"/>
      <c r="BH1741" s="2" t="n"/>
      <c r="BI1741" s="8" t="n"/>
      <c r="BJ1741" s="7" t="n"/>
      <c r="BK1741" s="2" t="n"/>
      <c r="BL1741" s="2" t="n"/>
      <c r="BM1741" s="2" t="n"/>
      <c r="BN1741" s="2" t="n"/>
      <c r="BO1741" s="2" t="n"/>
      <c r="BP1741" s="143" t="n"/>
      <c r="BV1741" s="144" t="n"/>
      <c r="BW1741" s="143" t="n"/>
      <c r="CG1741" s="144" t="n"/>
      <c r="DU1741" s="144" t="n"/>
      <c r="DV1741" s="2" t="n"/>
      <c r="DW1741" s="2" t="n"/>
      <c r="DX1741" s="2" t="n"/>
      <c r="DY1741" s="2" t="n"/>
      <c r="DZ1741" s="2" t="n"/>
      <c r="EA1741" s="2" t="n"/>
      <c r="EB1741" s="2" t="n"/>
      <c r="EC1741" s="2" t="n"/>
    </row>
    <row r="1742" ht="6.75" customHeight="1" s="118">
      <c r="A1742" s="2" t="n"/>
      <c r="B1742" s="2" t="n"/>
      <c r="C1742" s="2" t="n"/>
      <c r="D1742" s="2" t="n"/>
      <c r="E1742" s="143" t="n"/>
      <c r="K1742" s="144" t="n"/>
      <c r="AT1742" s="144" t="n"/>
      <c r="AU1742" s="8" t="n"/>
      <c r="AV1742" s="7" t="n"/>
      <c r="AW1742" s="2" t="n"/>
      <c r="AX1742" s="2" t="n"/>
      <c r="AY1742" s="2" t="n"/>
      <c r="AZ1742" s="2" t="n"/>
      <c r="BA1742" s="2" t="n"/>
      <c r="BB1742" s="2" t="n"/>
      <c r="BC1742" s="2" t="n"/>
      <c r="BD1742" s="2" t="n"/>
      <c r="BE1742" s="2" t="n"/>
      <c r="BF1742" s="2" t="n"/>
      <c r="BG1742" s="2" t="n"/>
      <c r="BH1742" s="2" t="n"/>
      <c r="BI1742" s="8" t="n"/>
      <c r="BJ1742" s="7" t="n"/>
      <c r="BK1742" s="2" t="n"/>
      <c r="BL1742" s="2" t="n"/>
      <c r="BM1742" s="2" t="n"/>
      <c r="BN1742" s="2" t="n"/>
      <c r="BO1742" s="2" t="n"/>
      <c r="BP1742" s="143" t="n"/>
      <c r="BV1742" s="144" t="n"/>
      <c r="BW1742" s="149">
        <f>計算!$Q$22</f>
        <v/>
      </c>
      <c r="CG1742" s="144" t="n"/>
      <c r="CH1742" s="150">
        <f>計算!$R$22</f>
        <v/>
      </c>
      <c r="DU1742" s="144" t="n"/>
      <c r="DV1742" s="2" t="n"/>
      <c r="DW1742" s="2" t="n"/>
      <c r="DX1742" s="2" t="n"/>
      <c r="DY1742" s="2" t="n"/>
      <c r="DZ1742" s="2" t="n"/>
      <c r="EA1742" s="2" t="n"/>
      <c r="EB1742" s="2" t="n"/>
      <c r="EC1742" s="2" t="n"/>
    </row>
    <row r="1743" ht="6.75" customHeight="1" s="118">
      <c r="A1743" s="2" t="n"/>
      <c r="B1743" s="2" t="n"/>
      <c r="C1743" s="2" t="n"/>
      <c r="D1743" s="2" t="n"/>
      <c r="E1743" s="146" t="n"/>
      <c r="F1743" s="147" t="n"/>
      <c r="G1743" s="147" t="n"/>
      <c r="H1743" s="147" t="n"/>
      <c r="I1743" s="147" t="n"/>
      <c r="J1743" s="147" t="n"/>
      <c r="K1743" s="148" t="n"/>
      <c r="L1743" s="147" t="n"/>
      <c r="M1743" s="147" t="n"/>
      <c r="N1743" s="147" t="n"/>
      <c r="O1743" s="147" t="n"/>
      <c r="P1743" s="147" t="n"/>
      <c r="Q1743" s="147" t="n"/>
      <c r="R1743" s="147" t="n"/>
      <c r="S1743" s="147" t="n"/>
      <c r="T1743" s="147" t="n"/>
      <c r="U1743" s="147" t="n"/>
      <c r="V1743" s="147" t="n"/>
      <c r="W1743" s="147" t="n"/>
      <c r="X1743" s="147" t="n"/>
      <c r="Y1743" s="147" t="n"/>
      <c r="Z1743" s="147" t="n"/>
      <c r="AA1743" s="147" t="n"/>
      <c r="AB1743" s="147" t="n"/>
      <c r="AC1743" s="147" t="n"/>
      <c r="AD1743" s="147" t="n"/>
      <c r="AE1743" s="147" t="n"/>
      <c r="AF1743" s="147" t="n"/>
      <c r="AG1743" s="147" t="n"/>
      <c r="AH1743" s="147" t="n"/>
      <c r="AI1743" s="147" t="n"/>
      <c r="AJ1743" s="147" t="n"/>
      <c r="AK1743" s="147" t="n"/>
      <c r="AL1743" s="147" t="n"/>
      <c r="AM1743" s="147" t="n"/>
      <c r="AN1743" s="147" t="n"/>
      <c r="AO1743" s="147" t="n"/>
      <c r="AP1743" s="147" t="n"/>
      <c r="AQ1743" s="147" t="n"/>
      <c r="AR1743" s="147" t="n"/>
      <c r="AS1743" s="147" t="n"/>
      <c r="AT1743" s="148" t="n"/>
      <c r="AU1743" s="8" t="n"/>
      <c r="AV1743" s="7" t="n"/>
      <c r="AW1743" s="2" t="n"/>
      <c r="AX1743" s="2" t="n"/>
      <c r="AY1743" s="2" t="n"/>
      <c r="AZ1743" s="2" t="n"/>
      <c r="BA1743" s="2" t="n"/>
      <c r="BB1743" s="2" t="n"/>
      <c r="BC1743" s="2" t="n"/>
      <c r="BD1743" s="2" t="n"/>
      <c r="BE1743" s="2" t="n"/>
      <c r="BF1743" s="2" t="n"/>
      <c r="BG1743" s="2" t="n"/>
      <c r="BH1743" s="2" t="n"/>
      <c r="BI1743" s="8" t="n"/>
      <c r="BJ1743" s="7" t="n"/>
      <c r="BK1743" s="2" t="n"/>
      <c r="BL1743" s="2" t="n"/>
      <c r="BM1743" s="2" t="n"/>
      <c r="BN1743" s="2" t="n"/>
      <c r="BO1743" s="2" t="n"/>
      <c r="BP1743" s="143" t="n"/>
      <c r="BV1743" s="144" t="n"/>
      <c r="BW1743" s="143" t="n"/>
      <c r="CG1743" s="144" t="n"/>
      <c r="DU1743" s="144" t="n"/>
      <c r="DV1743" s="2" t="n"/>
      <c r="DW1743" s="2" t="n"/>
      <c r="DX1743" s="2" t="n"/>
      <c r="DY1743" s="2" t="n"/>
      <c r="DZ1743" s="2" t="n"/>
      <c r="EA1743" s="2" t="n"/>
      <c r="EB1743" s="2" t="n"/>
      <c r="EC1743" s="2" t="n"/>
    </row>
    <row r="1744" ht="6.75" customHeight="1" s="118">
      <c r="A1744" s="2" t="n"/>
      <c r="B1744" s="2" t="n"/>
      <c r="C1744" s="2" t="n"/>
      <c r="D1744" s="2" t="n"/>
      <c r="E1744" s="152" t="inlineStr">
        <is>
          <t>名　前</t>
        </is>
      </c>
      <c r="F1744" s="140" t="n"/>
      <c r="G1744" s="140" t="n"/>
      <c r="H1744" s="140" t="n"/>
      <c r="I1744" s="140" t="n"/>
      <c r="J1744" s="140" t="n"/>
      <c r="K1744" s="141" t="n"/>
      <c r="L1744" s="153">
        <f>計算!$B$22</f>
        <v/>
      </c>
      <c r="M1744" s="140" t="n"/>
      <c r="N1744" s="140" t="n"/>
      <c r="O1744" s="140" t="n"/>
      <c r="P1744" s="140" t="n"/>
      <c r="Q1744" s="140" t="n"/>
      <c r="R1744" s="140" t="n"/>
      <c r="S1744" s="140" t="n"/>
      <c r="T1744" s="140" t="n"/>
      <c r="U1744" s="140" t="n"/>
      <c r="V1744" s="140" t="n"/>
      <c r="W1744" s="140" t="n"/>
      <c r="X1744" s="140" t="n"/>
      <c r="Y1744" s="140" t="n"/>
      <c r="Z1744" s="140" t="n"/>
      <c r="AA1744" s="140" t="n"/>
      <c r="AB1744" s="140" t="n"/>
      <c r="AC1744" s="140" t="n"/>
      <c r="AD1744" s="140" t="n"/>
      <c r="AE1744" s="140" t="n"/>
      <c r="AF1744" s="140" t="n"/>
      <c r="AG1744" s="140" t="n"/>
      <c r="AH1744" s="140" t="n"/>
      <c r="AI1744" s="140" t="n"/>
      <c r="AJ1744" s="140" t="n"/>
      <c r="AK1744" s="140" t="n"/>
      <c r="AL1744" s="140" t="n"/>
      <c r="AM1744" s="140" t="n"/>
      <c r="AN1744" s="140" t="n"/>
      <c r="AO1744" s="140" t="n"/>
      <c r="AP1744" s="140" t="n"/>
      <c r="AQ1744" s="140" t="n"/>
      <c r="AR1744" s="140" t="n"/>
      <c r="AS1744" s="140" t="n"/>
      <c r="AT1744" s="141" t="n"/>
      <c r="AU1744" s="8" t="n"/>
      <c r="AV1744" s="7" t="n"/>
      <c r="AW1744" s="2" t="n"/>
      <c r="AX1744" s="2" t="n"/>
      <c r="AY1744" s="2" t="n"/>
      <c r="AZ1744" s="2" t="n"/>
      <c r="BA1744" s="2" t="n"/>
      <c r="BB1744" s="2" t="n"/>
      <c r="BC1744" s="2" t="n"/>
      <c r="BD1744" s="2" t="n"/>
      <c r="BE1744" s="2" t="n"/>
      <c r="BF1744" s="2" t="n"/>
      <c r="BG1744" s="2" t="n"/>
      <c r="BH1744" s="2" t="n"/>
      <c r="BI1744" s="8" t="n"/>
      <c r="BJ1744" s="7" t="n"/>
      <c r="BK1744" s="2" t="n"/>
      <c r="BL1744" s="2" t="n"/>
      <c r="BM1744" s="2" t="n"/>
      <c r="BN1744" s="2" t="n"/>
      <c r="BO1744" s="2" t="n"/>
      <c r="BP1744" s="143" t="n"/>
      <c r="BV1744" s="144" t="n"/>
      <c r="BW1744" s="143" t="n"/>
      <c r="CG1744" s="144" t="n"/>
      <c r="DU1744" s="144" t="n"/>
      <c r="DV1744" s="2" t="n"/>
      <c r="DW1744" s="2" t="n"/>
      <c r="DX1744" s="2" t="n"/>
      <c r="DY1744" s="2" t="n"/>
      <c r="DZ1744" s="2" t="n"/>
      <c r="EA1744" s="2" t="n"/>
      <c r="EB1744" s="2" t="n"/>
      <c r="EC1744" s="2" t="n"/>
    </row>
    <row r="1745" ht="6.75" customHeight="1" s="118">
      <c r="A1745" s="2" t="n"/>
      <c r="B1745" s="2" t="n"/>
      <c r="C1745" s="2" t="n"/>
      <c r="D1745" s="2" t="n"/>
      <c r="E1745" s="143" t="n"/>
      <c r="K1745" s="144" t="n"/>
      <c r="L1745" s="143" t="n"/>
      <c r="AT1745" s="144" t="n"/>
      <c r="AU1745" s="8" t="n"/>
      <c r="AV1745" s="7" t="n"/>
      <c r="AW1745" s="2" t="n"/>
      <c r="AX1745" s="52" t="inlineStr">
        <is>
          <t>（30×40mm）</t>
        </is>
      </c>
      <c r="BH1745" s="2" t="n"/>
      <c r="BI1745" s="8" t="n"/>
      <c r="BJ1745" s="7" t="n"/>
      <c r="BK1745" s="2" t="n"/>
      <c r="BL1745" s="2" t="n"/>
      <c r="BM1745" s="2" t="n"/>
      <c r="BN1745" s="2" t="n"/>
      <c r="BO1745" s="2" t="n"/>
      <c r="BP1745" s="143" t="n"/>
      <c r="BV1745" s="144" t="n"/>
      <c r="BW1745" s="143" t="n"/>
      <c r="CG1745" s="144" t="n"/>
      <c r="DU1745" s="144" t="n"/>
      <c r="DV1745" s="2" t="n"/>
      <c r="DW1745" s="2" t="n"/>
      <c r="DX1745" s="2" t="n"/>
      <c r="DY1745" s="2" t="n"/>
      <c r="DZ1745" s="2" t="n"/>
      <c r="EA1745" s="2" t="n"/>
      <c r="EB1745" s="2" t="n"/>
      <c r="EC1745" s="2" t="n"/>
    </row>
    <row r="1746" ht="6.75" customHeight="1" s="118">
      <c r="A1746" s="2" t="n"/>
      <c r="B1746" s="2" t="n"/>
      <c r="C1746" s="2" t="n"/>
      <c r="D1746" s="2" t="n"/>
      <c r="E1746" s="143" t="n"/>
      <c r="K1746" s="144" t="n"/>
      <c r="L1746" s="143" t="n"/>
      <c r="AT1746" s="144" t="n"/>
      <c r="AU1746" s="8" t="n"/>
      <c r="AV1746" s="7" t="n"/>
      <c r="AW1746" s="2" t="n"/>
      <c r="BH1746" s="2" t="n"/>
      <c r="BI1746" s="8" t="n"/>
      <c r="BJ1746" s="7" t="n"/>
      <c r="BK1746" s="2" t="n"/>
      <c r="BL1746" s="2" t="n"/>
      <c r="BM1746" s="2" t="n"/>
      <c r="BN1746" s="2" t="n"/>
      <c r="BO1746" s="2" t="n"/>
      <c r="BP1746" s="143" t="n"/>
      <c r="BV1746" s="144" t="n"/>
      <c r="BW1746" s="149">
        <f>計算!$S$22</f>
        <v/>
      </c>
      <c r="CG1746" s="144" t="n"/>
      <c r="CH1746" s="150">
        <f>計算!$T$22</f>
        <v/>
      </c>
      <c r="DU1746" s="144" t="n"/>
      <c r="DV1746" s="2" t="n"/>
      <c r="DW1746" s="2" t="n"/>
      <c r="DX1746" s="2" t="n"/>
      <c r="DY1746" s="2" t="n"/>
      <c r="DZ1746" s="2" t="n"/>
      <c r="EA1746" s="2" t="n"/>
      <c r="EB1746" s="2" t="n"/>
      <c r="EC1746" s="2" t="n"/>
    </row>
    <row r="1747" ht="6.75" customHeight="1" s="118">
      <c r="A1747" s="2" t="n"/>
      <c r="B1747" s="2" t="n"/>
      <c r="C1747" s="2" t="n"/>
      <c r="D1747" s="2" t="n"/>
      <c r="E1747" s="143" t="n"/>
      <c r="K1747" s="144" t="n"/>
      <c r="L1747" s="143" t="n"/>
      <c r="AT1747" s="144" t="n"/>
      <c r="AU1747" s="8" t="n"/>
      <c r="AV1747" s="7" t="n"/>
      <c r="AW1747" s="2" t="n"/>
      <c r="AX1747" s="2" t="n"/>
      <c r="AY1747" s="2" t="n"/>
      <c r="AZ1747" s="2" t="n"/>
      <c r="BA1747" s="2" t="n"/>
      <c r="BB1747" s="2" t="n"/>
      <c r="BC1747" s="2" t="n"/>
      <c r="BD1747" s="2" t="n"/>
      <c r="BE1747" s="2" t="n"/>
      <c r="BF1747" s="2" t="n"/>
      <c r="BG1747" s="2" t="n"/>
      <c r="BH1747" s="2" t="n"/>
      <c r="BI1747" s="8" t="n"/>
      <c r="BJ1747" s="7" t="n"/>
      <c r="BK1747" s="2" t="n"/>
      <c r="BL1747" s="2" t="n"/>
      <c r="BM1747" s="2" t="n"/>
      <c r="BN1747" s="2" t="n"/>
      <c r="BO1747" s="2" t="n"/>
      <c r="BP1747" s="143" t="n"/>
      <c r="BV1747" s="144" t="n"/>
      <c r="BW1747" s="143" t="n"/>
      <c r="CG1747" s="144" t="n"/>
      <c r="DU1747" s="144" t="n"/>
      <c r="DV1747" s="2" t="n"/>
      <c r="DW1747" s="2" t="n"/>
      <c r="DX1747" s="2" t="n"/>
      <c r="DY1747" s="2" t="n"/>
      <c r="DZ1747" s="2" t="n"/>
      <c r="EA1747" s="2" t="n"/>
      <c r="EB1747" s="2" t="n"/>
      <c r="EC1747" s="2" t="n"/>
    </row>
    <row r="1748" ht="6.75" customHeight="1" s="118">
      <c r="A1748" s="2" t="n"/>
      <c r="B1748" s="2" t="n"/>
      <c r="C1748" s="2" t="n"/>
      <c r="D1748" s="2" t="n"/>
      <c r="E1748" s="143" t="n"/>
      <c r="K1748" s="144" t="n"/>
      <c r="L1748" s="143" t="n"/>
      <c r="AT1748" s="144" t="n"/>
      <c r="AU1748" s="8" t="n"/>
      <c r="AV1748" s="7" t="n"/>
      <c r="AW1748" s="2" t="n"/>
      <c r="AX1748" s="2" t="n"/>
      <c r="AY1748" s="2" t="n"/>
      <c r="AZ1748" s="2" t="n"/>
      <c r="BA1748" s="2" t="n"/>
      <c r="BB1748" s="2" t="n"/>
      <c r="BC1748" s="2" t="n"/>
      <c r="BD1748" s="2" t="n"/>
      <c r="BE1748" s="2" t="n"/>
      <c r="BF1748" s="2" t="n"/>
      <c r="BG1748" s="2" t="n"/>
      <c r="BH1748" s="2" t="n"/>
      <c r="BI1748" s="8" t="n"/>
      <c r="BJ1748" s="7" t="n"/>
      <c r="BK1748" s="2" t="n"/>
      <c r="BL1748" s="2" t="n"/>
      <c r="BM1748" s="2" t="n"/>
      <c r="BN1748" s="2" t="n"/>
      <c r="BO1748" s="2" t="n"/>
      <c r="BP1748" s="143" t="n"/>
      <c r="BV1748" s="144" t="n"/>
      <c r="BW1748" s="143" t="n"/>
      <c r="CG1748" s="144" t="n"/>
      <c r="DU1748" s="144" t="n"/>
      <c r="DV1748" s="2" t="n"/>
      <c r="DW1748" s="2" t="n"/>
      <c r="DX1748" s="2" t="n"/>
      <c r="DY1748" s="2" t="n"/>
      <c r="DZ1748" s="2" t="n"/>
      <c r="EA1748" s="2" t="n"/>
      <c r="EB1748" s="2" t="n"/>
      <c r="EC1748" s="2" t="n"/>
    </row>
    <row r="1749" ht="4.5" customHeight="1" s="118">
      <c r="A1749" s="2" t="n"/>
      <c r="B1749" s="2" t="n"/>
      <c r="C1749" s="2" t="n"/>
      <c r="D1749" s="2" t="n"/>
      <c r="E1749" s="146" t="n"/>
      <c r="F1749" s="147" t="n"/>
      <c r="G1749" s="147" t="n"/>
      <c r="H1749" s="147" t="n"/>
      <c r="I1749" s="147" t="n"/>
      <c r="J1749" s="147" t="n"/>
      <c r="K1749" s="148" t="n"/>
      <c r="L1749" s="146" t="n"/>
      <c r="M1749" s="147" t="n"/>
      <c r="N1749" s="147" t="n"/>
      <c r="O1749" s="147" t="n"/>
      <c r="P1749" s="147" t="n"/>
      <c r="Q1749" s="147" t="n"/>
      <c r="R1749" s="147" t="n"/>
      <c r="S1749" s="147" t="n"/>
      <c r="T1749" s="147" t="n"/>
      <c r="U1749" s="147" t="n"/>
      <c r="V1749" s="147" t="n"/>
      <c r="W1749" s="147" t="n"/>
      <c r="X1749" s="147" t="n"/>
      <c r="Y1749" s="147" t="n"/>
      <c r="Z1749" s="147" t="n"/>
      <c r="AA1749" s="147" t="n"/>
      <c r="AB1749" s="147" t="n"/>
      <c r="AC1749" s="147" t="n"/>
      <c r="AD1749" s="147" t="n"/>
      <c r="AE1749" s="147" t="n"/>
      <c r="AF1749" s="147" t="n"/>
      <c r="AG1749" s="147" t="n"/>
      <c r="AH1749" s="147" t="n"/>
      <c r="AI1749" s="147" t="n"/>
      <c r="AJ1749" s="147" t="n"/>
      <c r="AK1749" s="147" t="n"/>
      <c r="AL1749" s="147" t="n"/>
      <c r="AM1749" s="147" t="n"/>
      <c r="AN1749" s="147" t="n"/>
      <c r="AO1749" s="147" t="n"/>
      <c r="AP1749" s="147" t="n"/>
      <c r="AQ1749" s="147" t="n"/>
      <c r="AR1749" s="147" t="n"/>
      <c r="AS1749" s="147" t="n"/>
      <c r="AT1749" s="148" t="n"/>
      <c r="AU1749" s="8" t="n"/>
      <c r="AV1749" s="7" t="n"/>
      <c r="AW1749" s="2" t="n"/>
      <c r="AX1749" s="2" t="n"/>
      <c r="AY1749" s="2" t="n"/>
      <c r="AZ1749" s="2" t="n"/>
      <c r="BA1749" s="2" t="n"/>
      <c r="BB1749" s="2" t="n"/>
      <c r="BC1749" s="2" t="n"/>
      <c r="BD1749" s="2" t="n"/>
      <c r="BE1749" s="2" t="n"/>
      <c r="BF1749" s="2" t="n"/>
      <c r="BG1749" s="2" t="n"/>
      <c r="BH1749" s="2" t="n"/>
      <c r="BI1749" s="8" t="n"/>
      <c r="BJ1749" s="7" t="n"/>
      <c r="BK1749" s="2" t="n"/>
      <c r="BL1749" s="2" t="n"/>
      <c r="BM1749" s="2" t="n"/>
      <c r="BN1749" s="2" t="n"/>
      <c r="BO1749" s="2" t="n"/>
      <c r="BP1749" s="143" t="n"/>
      <c r="BV1749" s="144" t="n"/>
      <c r="BW1749" s="143" t="n"/>
      <c r="CG1749" s="144" t="n"/>
      <c r="DU1749" s="144" t="n"/>
      <c r="DV1749" s="2" t="n"/>
      <c r="DW1749" s="2" t="n"/>
      <c r="DX1749" s="2" t="n"/>
      <c r="DY1749" s="2" t="n"/>
      <c r="DZ1749" s="2" t="n"/>
      <c r="EA1749" s="2" t="n"/>
      <c r="EB1749" s="2" t="n"/>
      <c r="EC1749" s="2" t="n"/>
    </row>
    <row r="1750" ht="6.75" customHeight="1" s="118">
      <c r="A1750" s="2" t="n"/>
      <c r="B1750" s="2" t="n"/>
      <c r="C1750" s="2" t="n"/>
      <c r="D1750" s="2" t="n"/>
      <c r="E1750" s="152" t="inlineStr">
        <is>
          <t>生年月日</t>
        </is>
      </c>
      <c r="F1750" s="140" t="n"/>
      <c r="G1750" s="140" t="n"/>
      <c r="H1750" s="140" t="n"/>
      <c r="I1750" s="140" t="n"/>
      <c r="J1750" s="140" t="n"/>
      <c r="K1750" s="141" t="n"/>
      <c r="L1750" s="154" t="inlineStr">
        <is>
          <t>昭和 ・ 平成</t>
        </is>
      </c>
      <c r="M1750" s="140" t="n"/>
      <c r="N1750" s="140" t="n"/>
      <c r="O1750" s="140" t="n"/>
      <c r="P1750" s="140" t="n"/>
      <c r="Q1750" s="140" t="n"/>
      <c r="R1750" s="140" t="n"/>
      <c r="S1750" s="140" t="n"/>
      <c r="T1750" s="140" t="n"/>
      <c r="U1750" s="140" t="n"/>
      <c r="V1750" s="155">
        <f>計算!$D$22</f>
        <v/>
      </c>
      <c r="W1750" s="140" t="n"/>
      <c r="X1750" s="156" t="inlineStr">
        <is>
          <t>年</t>
        </is>
      </c>
      <c r="Y1750" s="140" t="n"/>
      <c r="Z1750" s="155">
        <f>計算!$E$22</f>
        <v/>
      </c>
      <c r="AA1750" s="140" t="n"/>
      <c r="AB1750" s="140" t="n"/>
      <c r="AC1750" s="156" t="inlineStr">
        <is>
          <t>月</t>
        </is>
      </c>
      <c r="AD1750" s="140" t="n"/>
      <c r="AE1750" s="155">
        <f>計算!$F$22</f>
        <v/>
      </c>
      <c r="AF1750" s="140" t="n"/>
      <c r="AG1750" s="140" t="n"/>
      <c r="AH1750" s="156" t="inlineStr">
        <is>
          <t>日　生 （満</t>
        </is>
      </c>
      <c r="AI1750" s="140" t="n"/>
      <c r="AJ1750" s="140" t="n"/>
      <c r="AK1750" s="140" t="n"/>
      <c r="AL1750" s="140" t="n"/>
      <c r="AM1750" s="140" t="n"/>
      <c r="AN1750" s="140" t="n"/>
      <c r="AO1750" s="140" t="n"/>
      <c r="AP1750" s="157">
        <f>計算!$G$22</f>
        <v/>
      </c>
      <c r="AQ1750" s="140" t="n"/>
      <c r="AR1750" s="158" t="inlineStr">
        <is>
          <t>歳）</t>
        </is>
      </c>
      <c r="AS1750" s="140" t="n"/>
      <c r="AT1750" s="141" t="n"/>
      <c r="AU1750" s="8" t="n"/>
      <c r="AV1750" s="7" t="n"/>
      <c r="AW1750" s="2" t="n"/>
      <c r="AX1750" s="2" t="n"/>
      <c r="AY1750" s="2" t="n"/>
      <c r="AZ1750" s="2" t="n"/>
      <c r="BA1750" s="2" t="n"/>
      <c r="BB1750" s="2" t="n"/>
      <c r="BC1750" s="2" t="n"/>
      <c r="BD1750" s="2" t="n"/>
      <c r="BE1750" s="2" t="n"/>
      <c r="BF1750" s="2" t="n"/>
      <c r="BG1750" s="2" t="n"/>
      <c r="BH1750" s="2" t="n"/>
      <c r="BI1750" s="8" t="n"/>
      <c r="BJ1750" s="7" t="n"/>
      <c r="BK1750" s="2" t="n"/>
      <c r="BL1750" s="2" t="n"/>
      <c r="BM1750" s="2" t="n"/>
      <c r="BN1750" s="2" t="n"/>
      <c r="BO1750" s="2" t="n"/>
      <c r="BP1750" s="143" t="n"/>
      <c r="BV1750" s="144" t="n"/>
      <c r="BW1750" s="149">
        <f>計算!$U$22</f>
        <v/>
      </c>
      <c r="CG1750" s="144" t="n"/>
      <c r="CH1750" s="150">
        <f>計算!$V$22</f>
        <v/>
      </c>
      <c r="DU1750" s="144" t="n"/>
      <c r="DV1750" s="2" t="n"/>
      <c r="DW1750" s="2" t="n"/>
      <c r="DX1750" s="2" t="n"/>
      <c r="DY1750" s="2" t="n"/>
      <c r="DZ1750" s="2" t="n"/>
      <c r="EA1750" s="2" t="n"/>
      <c r="EB1750" s="2" t="n"/>
      <c r="EC1750" s="2" t="n"/>
    </row>
    <row r="1751" ht="6.75" customHeight="1" s="118">
      <c r="A1751" s="2" t="n"/>
      <c r="B1751" s="2" t="n"/>
      <c r="C1751" s="2" t="n"/>
      <c r="D1751" s="2" t="n"/>
      <c r="E1751" s="143" t="n"/>
      <c r="K1751" s="144" t="n"/>
      <c r="L1751" s="143" t="n"/>
      <c r="AT1751" s="144" t="n"/>
      <c r="AU1751" s="8" t="n"/>
      <c r="AV1751" s="7" t="n"/>
      <c r="AW1751" s="2" t="n"/>
      <c r="AX1751" s="2" t="n"/>
      <c r="AY1751" s="2" t="n"/>
      <c r="AZ1751" s="2" t="n"/>
      <c r="BA1751" s="2" t="n"/>
      <c r="BB1751" s="2" t="n"/>
      <c r="BC1751" s="2" t="n"/>
      <c r="BD1751" s="2" t="n"/>
      <c r="BE1751" s="2" t="n"/>
      <c r="BF1751" s="2" t="n"/>
      <c r="BG1751" s="2" t="n"/>
      <c r="BH1751" s="2" t="n"/>
      <c r="BI1751" s="8" t="n"/>
      <c r="BJ1751" s="7" t="n"/>
      <c r="BK1751" s="2" t="n"/>
      <c r="BL1751" s="2" t="n"/>
      <c r="BM1751" s="2" t="n"/>
      <c r="BN1751" s="2" t="n"/>
      <c r="BO1751" s="2" t="n"/>
      <c r="BP1751" s="143" t="n"/>
      <c r="BV1751" s="144" t="n"/>
      <c r="BW1751" s="143" t="n"/>
      <c r="CG1751" s="144" t="n"/>
      <c r="DU1751" s="144" t="n"/>
      <c r="DV1751" s="2" t="n"/>
      <c r="DW1751" s="2" t="n"/>
      <c r="DX1751" s="2" t="n"/>
      <c r="DY1751" s="2" t="n"/>
      <c r="DZ1751" s="2" t="n"/>
      <c r="EA1751" s="2" t="n"/>
      <c r="EB1751" s="2" t="n"/>
      <c r="EC1751" s="2" t="n"/>
    </row>
    <row r="1752" ht="6.75" customHeight="1" s="118">
      <c r="A1752" s="2" t="n"/>
      <c r="B1752" s="2" t="n"/>
      <c r="C1752" s="2" t="n"/>
      <c r="D1752" s="2" t="n"/>
      <c r="E1752" s="143" t="n"/>
      <c r="K1752" s="144" t="n"/>
      <c r="L1752" s="143" t="n"/>
      <c r="AT1752" s="144" t="n"/>
      <c r="AU1752" s="8" t="n"/>
      <c r="AV1752" s="16" t="n"/>
      <c r="AW1752" s="14" t="n"/>
      <c r="AX1752" s="14" t="n"/>
      <c r="AY1752" s="14" t="n"/>
      <c r="AZ1752" s="14" t="n"/>
      <c r="BA1752" s="14" t="n"/>
      <c r="BB1752" s="14" t="n"/>
      <c r="BC1752" s="14" t="n"/>
      <c r="BD1752" s="14" t="n"/>
      <c r="BE1752" s="14" t="n"/>
      <c r="BF1752" s="14" t="n"/>
      <c r="BG1752" s="14" t="n"/>
      <c r="BH1752" s="14" t="n"/>
      <c r="BI1752" s="15" t="n"/>
      <c r="BJ1752" s="7" t="n"/>
      <c r="BK1752" s="2" t="n"/>
      <c r="BL1752" s="2" t="n"/>
      <c r="BM1752" s="2" t="n"/>
      <c r="BN1752" s="2" t="n"/>
      <c r="BO1752" s="2" t="n"/>
      <c r="BP1752" s="143" t="n"/>
      <c r="BV1752" s="144" t="n"/>
      <c r="BW1752" s="143" t="n"/>
      <c r="CG1752" s="144" t="n"/>
      <c r="DU1752" s="144" t="n"/>
      <c r="DV1752" s="2" t="n"/>
      <c r="DW1752" s="2" t="n"/>
      <c r="DX1752" s="2" t="n"/>
      <c r="DY1752" s="2" t="n"/>
      <c r="DZ1752" s="2" t="n"/>
      <c r="EA1752" s="2" t="n"/>
      <c r="EB1752" s="2" t="n"/>
      <c r="EC1752" s="2" t="n"/>
    </row>
    <row r="1753" ht="3.75" customHeight="1" s="118">
      <c r="A1753" s="2" t="n"/>
      <c r="B1753" s="2" t="n"/>
      <c r="C1753" s="2" t="n"/>
      <c r="D1753" s="2" t="n"/>
      <c r="E1753" s="146" t="n"/>
      <c r="F1753" s="147" t="n"/>
      <c r="G1753" s="147" t="n"/>
      <c r="H1753" s="147" t="n"/>
      <c r="I1753" s="147" t="n"/>
      <c r="J1753" s="147" t="n"/>
      <c r="K1753" s="148" t="n"/>
      <c r="L1753" s="146" t="n"/>
      <c r="M1753" s="147" t="n"/>
      <c r="N1753" s="147" t="n"/>
      <c r="O1753" s="147" t="n"/>
      <c r="P1753" s="147" t="n"/>
      <c r="Q1753" s="147" t="n"/>
      <c r="R1753" s="147" t="n"/>
      <c r="S1753" s="147" t="n"/>
      <c r="T1753" s="147" t="n"/>
      <c r="U1753" s="147" t="n"/>
      <c r="X1753" s="147" t="n"/>
      <c r="Y1753" s="147" t="n"/>
      <c r="AC1753" s="147" t="n"/>
      <c r="AD1753" s="147" t="n"/>
      <c r="AH1753" s="147" t="n"/>
      <c r="AI1753" s="147" t="n"/>
      <c r="AJ1753" s="147" t="n"/>
      <c r="AK1753" s="147" t="n"/>
      <c r="AL1753" s="147" t="n"/>
      <c r="AM1753" s="147" t="n"/>
      <c r="AN1753" s="147" t="n"/>
      <c r="AO1753" s="147" t="n"/>
      <c r="AP1753" s="147" t="n"/>
      <c r="AQ1753" s="147" t="n"/>
      <c r="AR1753" s="147" t="n"/>
      <c r="AS1753" s="147" t="n"/>
      <c r="AT1753" s="148" t="n"/>
      <c r="AU1753" s="2" t="n"/>
      <c r="AV1753" s="21" t="n"/>
      <c r="AW1753" s="2" t="n"/>
      <c r="AX1753" s="2" t="n"/>
      <c r="AY1753" s="2" t="n"/>
      <c r="AZ1753" s="2" t="n"/>
      <c r="BA1753" s="2" t="n"/>
      <c r="BB1753" s="2" t="n"/>
      <c r="BC1753" s="2" t="n"/>
      <c r="BD1753" s="2" t="n"/>
      <c r="BE1753" s="2" t="n"/>
      <c r="BF1753" s="2" t="n"/>
      <c r="BG1753" s="2" t="n"/>
      <c r="BH1753" s="2" t="n"/>
      <c r="BI1753" s="2" t="n"/>
      <c r="BJ1753" s="2" t="n"/>
      <c r="BK1753" s="2" t="n"/>
      <c r="BL1753" s="2" t="n"/>
      <c r="BM1753" s="2" t="n"/>
      <c r="BN1753" s="2" t="n"/>
      <c r="BO1753" s="2" t="n"/>
      <c r="BP1753" s="143" t="n"/>
      <c r="BV1753" s="144" t="n"/>
      <c r="BW1753" s="143" t="n"/>
      <c r="CG1753" s="144" t="n"/>
      <c r="DU1753" s="144" t="n"/>
      <c r="DV1753" s="2" t="n"/>
      <c r="DW1753" s="2" t="n"/>
      <c r="DX1753" s="2" t="n"/>
      <c r="DY1753" s="2" t="n"/>
      <c r="DZ1753" s="2" t="n"/>
      <c r="EA1753" s="2" t="n"/>
      <c r="EB1753" s="2" t="n"/>
      <c r="EC1753" s="2" t="n"/>
    </row>
    <row r="1754" ht="6.75" customHeight="1" s="118">
      <c r="A1754" s="2" t="n"/>
      <c r="B1754" s="2" t="n"/>
      <c r="C1754" s="2" t="n"/>
      <c r="D1754" s="2" t="n"/>
      <c r="E1754" s="159" t="inlineStr">
        <is>
          <t>ふ り が な</t>
        </is>
      </c>
      <c r="F1754" s="140" t="n"/>
      <c r="G1754" s="140" t="n"/>
      <c r="H1754" s="140" t="n"/>
      <c r="I1754" s="140" t="n"/>
      <c r="J1754" s="140" t="n"/>
      <c r="K1754" s="141" t="n"/>
      <c r="L1754" s="160">
        <f>計算!$J$22</f>
        <v/>
      </c>
      <c r="M1754" s="140" t="n"/>
      <c r="N1754" s="140" t="n"/>
      <c r="O1754" s="140" t="n"/>
      <c r="P1754" s="140" t="n"/>
      <c r="Q1754" s="140" t="n"/>
      <c r="R1754" s="140" t="n"/>
      <c r="S1754" s="140" t="n"/>
      <c r="T1754" s="140" t="n"/>
      <c r="U1754" s="140" t="n"/>
      <c r="V1754" s="140" t="n"/>
      <c r="W1754" s="140" t="n"/>
      <c r="X1754" s="140" t="n"/>
      <c r="Y1754" s="140" t="n"/>
      <c r="Z1754" s="140" t="n"/>
      <c r="AA1754" s="140" t="n"/>
      <c r="AB1754" s="140" t="n"/>
      <c r="AC1754" s="140" t="n"/>
      <c r="AD1754" s="140" t="n"/>
      <c r="AE1754" s="140" t="n"/>
      <c r="AF1754" s="140" t="n"/>
      <c r="AG1754" s="140" t="n"/>
      <c r="AH1754" s="140" t="n"/>
      <c r="AI1754" s="140" t="n"/>
      <c r="AJ1754" s="140" t="n"/>
      <c r="AK1754" s="140" t="n"/>
      <c r="AL1754" s="140" t="n"/>
      <c r="AM1754" s="140" t="n"/>
      <c r="AN1754" s="140" t="n"/>
      <c r="AO1754" s="140" t="n"/>
      <c r="AP1754" s="140" t="n"/>
      <c r="AQ1754" s="140" t="n"/>
      <c r="AR1754" s="140" t="n"/>
      <c r="AS1754" s="140" t="n"/>
      <c r="AT1754" s="140" t="n"/>
      <c r="AU1754" s="140" t="n"/>
      <c r="AV1754" s="140" t="n"/>
      <c r="AW1754" s="140" t="n"/>
      <c r="AX1754" s="140" t="n"/>
      <c r="AY1754" s="140" t="n"/>
      <c r="AZ1754" s="140" t="n"/>
      <c r="BA1754" s="140" t="n"/>
      <c r="BB1754" s="140" t="n"/>
      <c r="BC1754" s="140" t="n"/>
      <c r="BD1754" s="140" t="n"/>
      <c r="BE1754" s="140" t="n"/>
      <c r="BF1754" s="140" t="n"/>
      <c r="BG1754" s="140" t="n"/>
      <c r="BH1754" s="140" t="n"/>
      <c r="BI1754" s="141" t="n"/>
      <c r="BJ1754" s="2" t="n"/>
      <c r="BK1754" s="2" t="n"/>
      <c r="BL1754" s="2" t="n"/>
      <c r="BM1754" s="2" t="n"/>
      <c r="BN1754" s="2" t="n"/>
      <c r="BO1754" s="2" t="n"/>
      <c r="BP1754" s="143" t="n"/>
      <c r="BV1754" s="144" t="n"/>
      <c r="BW1754" s="161">
        <f>計算!$W$22</f>
        <v/>
      </c>
      <c r="CG1754" s="144" t="n"/>
      <c r="CH1754" s="150">
        <f>計算!$X$22</f>
        <v/>
      </c>
      <c r="DU1754" s="144" t="n"/>
      <c r="DV1754" s="2" t="n"/>
      <c r="DW1754" s="2" t="n"/>
      <c r="DX1754" s="2" t="n"/>
      <c r="DY1754" s="2" t="n"/>
      <c r="DZ1754" s="2" t="n"/>
      <c r="EA1754" s="2" t="n"/>
      <c r="EB1754" s="2" t="n"/>
      <c r="EC1754" s="2" t="n"/>
    </row>
    <row r="1755" ht="6.75" customHeight="1" s="118">
      <c r="A1755" s="2" t="n"/>
      <c r="B1755" s="2" t="n"/>
      <c r="C1755" s="2" t="n"/>
      <c r="D1755" s="2" t="n"/>
      <c r="E1755" s="143" t="n"/>
      <c r="K1755" s="144" t="n"/>
      <c r="BI1755" s="144" t="n"/>
      <c r="BJ1755" s="2" t="n"/>
      <c r="BK1755" s="2" t="n"/>
      <c r="BL1755" s="2" t="n"/>
      <c r="BM1755" s="2" t="n"/>
      <c r="BN1755" s="2" t="n"/>
      <c r="BO1755" s="2" t="n"/>
      <c r="BP1755" s="143" t="n"/>
      <c r="BV1755" s="144" t="n"/>
      <c r="BW1755" s="143" t="n"/>
      <c r="CG1755" s="144" t="n"/>
      <c r="DU1755" s="144" t="n"/>
      <c r="DV1755" s="2" t="n"/>
      <c r="DW1755" s="2" t="n"/>
      <c r="DX1755" s="2" t="n"/>
      <c r="DY1755" s="2" t="n"/>
      <c r="DZ1755" s="2" t="n"/>
      <c r="EA1755" s="2" t="n"/>
      <c r="EB1755" s="2" t="n"/>
      <c r="EC1755" s="2" t="n"/>
    </row>
    <row r="1756" ht="6.75" customHeight="1" s="118">
      <c r="A1756" s="2" t="n"/>
      <c r="B1756" s="2" t="n"/>
      <c r="C1756" s="2" t="n"/>
      <c r="D1756" s="2" t="n"/>
      <c r="E1756" s="162" t="n"/>
      <c r="F1756" s="163" t="n"/>
      <c r="G1756" s="163" t="n"/>
      <c r="H1756" s="163" t="n"/>
      <c r="I1756" s="163" t="n"/>
      <c r="J1756" s="163" t="n"/>
      <c r="K1756" s="164" t="n"/>
      <c r="L1756" s="163" t="n"/>
      <c r="M1756" s="163" t="n"/>
      <c r="N1756" s="163" t="n"/>
      <c r="O1756" s="163" t="n"/>
      <c r="P1756" s="163" t="n"/>
      <c r="Q1756" s="163" t="n"/>
      <c r="R1756" s="163" t="n"/>
      <c r="S1756" s="163" t="n"/>
      <c r="T1756" s="163" t="n"/>
      <c r="U1756" s="163" t="n"/>
      <c r="V1756" s="163" t="n"/>
      <c r="W1756" s="163" t="n"/>
      <c r="X1756" s="163" t="n"/>
      <c r="Y1756" s="163" t="n"/>
      <c r="Z1756" s="163" t="n"/>
      <c r="AA1756" s="163" t="n"/>
      <c r="AB1756" s="163" t="n"/>
      <c r="AC1756" s="163" t="n"/>
      <c r="AD1756" s="163" t="n"/>
      <c r="AE1756" s="163" t="n"/>
      <c r="AF1756" s="163" t="n"/>
      <c r="AG1756" s="163" t="n"/>
      <c r="AH1756" s="163" t="n"/>
      <c r="AI1756" s="163" t="n"/>
      <c r="AJ1756" s="163" t="n"/>
      <c r="AK1756" s="163" t="n"/>
      <c r="AL1756" s="163" t="n"/>
      <c r="AM1756" s="163" t="n"/>
      <c r="AN1756" s="163" t="n"/>
      <c r="AO1756" s="163" t="n"/>
      <c r="AP1756" s="163" t="n"/>
      <c r="AQ1756" s="163" t="n"/>
      <c r="AR1756" s="163" t="n"/>
      <c r="AS1756" s="163" t="n"/>
      <c r="AT1756" s="163" t="n"/>
      <c r="AU1756" s="163" t="n"/>
      <c r="AV1756" s="163" t="n"/>
      <c r="AW1756" s="163" t="n"/>
      <c r="AX1756" s="163" t="n"/>
      <c r="AY1756" s="163" t="n"/>
      <c r="AZ1756" s="163" t="n"/>
      <c r="BA1756" s="163" t="n"/>
      <c r="BB1756" s="163" t="n"/>
      <c r="BC1756" s="163" t="n"/>
      <c r="BD1756" s="163" t="n"/>
      <c r="BE1756" s="163" t="n"/>
      <c r="BF1756" s="163" t="n"/>
      <c r="BG1756" s="163" t="n"/>
      <c r="BH1756" s="163" t="n"/>
      <c r="BI1756" s="164" t="n"/>
      <c r="BJ1756" s="2" t="n"/>
      <c r="BK1756" s="2" t="n"/>
      <c r="BL1756" s="2" t="n"/>
      <c r="BM1756" s="2" t="n"/>
      <c r="BN1756" s="2" t="n"/>
      <c r="BO1756" s="2" t="n"/>
      <c r="BP1756" s="143" t="n"/>
      <c r="BV1756" s="144" t="n"/>
      <c r="BW1756" s="143" t="n"/>
      <c r="CG1756" s="144" t="n"/>
      <c r="DU1756" s="144" t="n"/>
      <c r="DV1756" s="2" t="n"/>
      <c r="DW1756" s="2" t="n"/>
      <c r="DX1756" s="2" t="n"/>
      <c r="DY1756" s="2" t="n"/>
      <c r="DZ1756" s="2" t="n"/>
      <c r="EA1756" s="2" t="n"/>
      <c r="EB1756" s="2" t="n"/>
      <c r="EC1756" s="2" t="n"/>
    </row>
    <row r="1757" ht="6.75" customHeight="1" s="118">
      <c r="A1757" s="2" t="n"/>
      <c r="B1757" s="2" t="n"/>
      <c r="C1757" s="2" t="n"/>
      <c r="D1757" s="2" t="n"/>
      <c r="E1757" s="165" t="inlineStr">
        <is>
          <t>現住所</t>
        </is>
      </c>
      <c r="F1757" s="166" t="n"/>
      <c r="G1757" s="166" t="n"/>
      <c r="H1757" s="166" t="n"/>
      <c r="I1757" s="166" t="n"/>
      <c r="J1757" s="166" t="n"/>
      <c r="K1757" s="167" t="n"/>
      <c r="L1757" s="107" t="inlineStr">
        <is>
          <t>〒</t>
        </is>
      </c>
      <c r="M1757" s="166" t="n"/>
      <c r="N1757" s="166" t="n"/>
      <c r="O1757" s="166" t="n"/>
      <c r="P1757" s="168">
        <f>計算!$H$22</f>
        <v/>
      </c>
      <c r="Q1757" s="166" t="n"/>
      <c r="R1757" s="166" t="n"/>
      <c r="S1757" s="166" t="n"/>
      <c r="T1757" s="166" t="n"/>
      <c r="U1757" s="166" t="n"/>
      <c r="V1757" s="166" t="n"/>
      <c r="W1757" s="166" t="n"/>
      <c r="X1757" s="166" t="n"/>
      <c r="Y1757" s="166" t="n"/>
      <c r="Z1757" s="166" t="n"/>
      <c r="AA1757" s="166" t="n"/>
      <c r="AB1757" s="166" t="n"/>
      <c r="AC1757" s="166" t="n"/>
      <c r="AD1757" s="166" t="n"/>
      <c r="AE1757" s="166" t="n"/>
      <c r="AF1757" s="166" t="n"/>
      <c r="AG1757" s="166" t="n"/>
      <c r="AH1757" s="166" t="n"/>
      <c r="AI1757" s="166" t="n"/>
      <c r="AJ1757" s="166" t="n"/>
      <c r="AK1757" s="24" t="n"/>
      <c r="AL1757" s="24" t="n"/>
      <c r="AM1757" s="24" t="n"/>
      <c r="AN1757" s="24" t="n"/>
      <c r="AO1757" s="24" t="n"/>
      <c r="AP1757" s="24" t="n"/>
      <c r="AQ1757" s="24" t="n"/>
      <c r="AR1757" s="24" t="n"/>
      <c r="AS1757" s="24" t="n"/>
      <c r="AT1757" s="24" t="n"/>
      <c r="AU1757" s="24" t="n"/>
      <c r="AV1757" s="24" t="n"/>
      <c r="AW1757" s="24" t="n"/>
      <c r="AX1757" s="24" t="n"/>
      <c r="AY1757" s="24" t="n"/>
      <c r="AZ1757" s="24" t="n"/>
      <c r="BA1757" s="24" t="n"/>
      <c r="BB1757" s="24" t="n"/>
      <c r="BC1757" s="24" t="n"/>
      <c r="BD1757" s="24" t="n"/>
      <c r="BE1757" s="24" t="n"/>
      <c r="BF1757" s="24" t="n"/>
      <c r="BG1757" s="24" t="n"/>
      <c r="BH1757" s="24" t="n"/>
      <c r="BI1757" s="25" t="n"/>
      <c r="BJ1757" s="2" t="n"/>
      <c r="BK1757" s="2" t="n"/>
      <c r="BL1757" s="2" t="n"/>
      <c r="BM1757" s="2" t="n"/>
      <c r="BN1757" s="2" t="n"/>
      <c r="BO1757" s="2" t="n"/>
      <c r="BP1757" s="143" t="n"/>
      <c r="BV1757" s="144" t="n"/>
      <c r="BW1757" s="143" t="n"/>
      <c r="CG1757" s="144" t="n"/>
      <c r="DU1757" s="144" t="n"/>
      <c r="DV1757" s="2" t="n"/>
      <c r="DW1757" s="2" t="n"/>
      <c r="DX1757" s="2" t="n"/>
      <c r="DY1757" s="2" t="n"/>
      <c r="DZ1757" s="2" t="n"/>
      <c r="EA1757" s="2" t="n"/>
      <c r="EB1757" s="2" t="n"/>
      <c r="EC1757" s="2" t="n"/>
    </row>
    <row r="1758" ht="4.5" customHeight="1" s="118">
      <c r="A1758" s="2" t="n"/>
      <c r="B1758" s="2" t="n"/>
      <c r="C1758" s="2" t="n"/>
      <c r="D1758" s="2" t="n"/>
      <c r="E1758" s="143" t="n"/>
      <c r="K1758" s="144" t="n"/>
      <c r="L1758" s="143" t="n"/>
      <c r="AK1758" s="2" t="n"/>
      <c r="AL1758" s="2" t="n"/>
      <c r="AM1758" s="2" t="n"/>
      <c r="AN1758" s="2" t="n"/>
      <c r="AO1758" s="2" t="n"/>
      <c r="AP1758" s="2" t="n"/>
      <c r="AQ1758" s="2" t="n"/>
      <c r="AR1758" s="2" t="n"/>
      <c r="AS1758" s="2" t="n"/>
      <c r="AT1758" s="2" t="n"/>
      <c r="AU1758" s="2" t="n"/>
      <c r="AV1758" s="2" t="n"/>
      <c r="AW1758" s="2" t="n"/>
      <c r="AX1758" s="2" t="n"/>
      <c r="AY1758" s="2" t="n"/>
      <c r="AZ1758" s="2" t="n"/>
      <c r="BA1758" s="2" t="n"/>
      <c r="BB1758" s="2" t="n"/>
      <c r="BC1758" s="2" t="n"/>
      <c r="BD1758" s="2" t="n"/>
      <c r="BE1758" s="2" t="n"/>
      <c r="BF1758" s="2" t="n"/>
      <c r="BG1758" s="2" t="n"/>
      <c r="BH1758" s="2" t="n"/>
      <c r="BI1758" s="8" t="n"/>
      <c r="BJ1758" s="2" t="n"/>
      <c r="BK1758" s="2" t="n"/>
      <c r="BL1758" s="2" t="n"/>
      <c r="BM1758" s="2" t="n"/>
      <c r="BN1758" s="2" t="n"/>
      <c r="BO1758" s="2" t="n"/>
      <c r="BP1758" s="146" t="n"/>
      <c r="BQ1758" s="147" t="n"/>
      <c r="BR1758" s="147" t="n"/>
      <c r="BS1758" s="147" t="n"/>
      <c r="BT1758" s="147" t="n"/>
      <c r="BU1758" s="147" t="n"/>
      <c r="BV1758" s="148" t="n"/>
      <c r="BW1758" s="146" t="n"/>
      <c r="BX1758" s="147" t="n"/>
      <c r="BY1758" s="147" t="n"/>
      <c r="BZ1758" s="147" t="n"/>
      <c r="CA1758" s="147" t="n"/>
      <c r="CB1758" s="147" t="n"/>
      <c r="CC1758" s="147" t="n"/>
      <c r="CD1758" s="147" t="n"/>
      <c r="CE1758" s="147" t="n"/>
      <c r="CF1758" s="147" t="n"/>
      <c r="CG1758" s="148" t="n"/>
      <c r="DU1758" s="144" t="n"/>
      <c r="DV1758" s="2" t="n"/>
      <c r="DW1758" s="2" t="n"/>
      <c r="DX1758" s="2" t="n"/>
      <c r="DY1758" s="2" t="n"/>
      <c r="DZ1758" s="2" t="n"/>
      <c r="EA1758" s="2" t="n"/>
      <c r="EB1758" s="2" t="n"/>
      <c r="EC1758" s="2" t="n"/>
    </row>
    <row r="1759" ht="6.75" customHeight="1" s="118">
      <c r="A1759" s="2" t="n"/>
      <c r="B1759" s="2" t="n"/>
      <c r="C1759" s="2" t="n"/>
      <c r="D1759" s="2" t="n"/>
      <c r="E1759" s="143" t="n"/>
      <c r="K1759" s="144" t="n"/>
      <c r="L1759" s="143" t="n"/>
      <c r="AK1759" s="2" t="n"/>
      <c r="AL1759" s="2" t="n"/>
      <c r="AM1759" s="2" t="n"/>
      <c r="AN1759" s="2" t="n"/>
      <c r="AO1759" s="2" t="n"/>
      <c r="AP1759" s="2" t="n"/>
      <c r="AQ1759" s="2" t="n"/>
      <c r="AR1759" s="2" t="n"/>
      <c r="AS1759" s="2" t="n"/>
      <c r="AT1759" s="2" t="n"/>
      <c r="AU1759" s="2" t="n"/>
      <c r="AV1759" s="2" t="n"/>
      <c r="AW1759" s="2" t="n"/>
      <c r="AX1759" s="2" t="n"/>
      <c r="AY1759" s="2" t="n"/>
      <c r="AZ1759" s="2" t="n"/>
      <c r="BA1759" s="2" t="n"/>
      <c r="BB1759" s="2" t="n"/>
      <c r="BC1759" s="2" t="n"/>
      <c r="BD1759" s="2" t="n"/>
      <c r="BE1759" s="2" t="n"/>
      <c r="BF1759" s="2" t="n"/>
      <c r="BG1759" s="2" t="n"/>
      <c r="BH1759" s="2" t="n"/>
      <c r="BI1759" s="8" t="n"/>
      <c r="BJ1759" s="2" t="n"/>
      <c r="BK1759" s="2" t="n"/>
      <c r="BL1759" s="2" t="n"/>
      <c r="BM1759" s="2" t="n"/>
      <c r="BN1759" s="2" t="n"/>
      <c r="BO1759" s="2" t="n"/>
      <c r="BP1759" s="169" t="inlineStr">
        <is>
          <t>校内外の諸活動</t>
        </is>
      </c>
      <c r="BQ1759" s="140" t="n"/>
      <c r="BR1759" s="140" t="n"/>
      <c r="BS1759" s="140" t="n"/>
      <c r="BT1759" s="140" t="n"/>
      <c r="BU1759" s="140" t="n"/>
      <c r="BV1759" s="141" t="n"/>
      <c r="BW1759" s="170">
        <f>計算!$Y$22</f>
        <v/>
      </c>
      <c r="BX1759" s="140" t="n"/>
      <c r="BY1759" s="140" t="n"/>
      <c r="BZ1759" s="140" t="n"/>
      <c r="CA1759" s="140" t="n"/>
      <c r="CB1759" s="140" t="n"/>
      <c r="CC1759" s="140" t="n"/>
      <c r="CD1759" s="140" t="n"/>
      <c r="CE1759" s="140" t="n"/>
      <c r="CF1759" s="140" t="n"/>
      <c r="CG1759" s="140" t="n"/>
      <c r="CH1759" s="140" t="n"/>
      <c r="CI1759" s="140" t="n"/>
      <c r="CJ1759" s="140" t="n"/>
      <c r="CK1759" s="140" t="n"/>
      <c r="CL1759" s="140" t="n"/>
      <c r="CM1759" s="140" t="n"/>
      <c r="CN1759" s="140" t="n"/>
      <c r="CO1759" s="140" t="n"/>
      <c r="CP1759" s="140" t="n"/>
      <c r="CQ1759" s="140" t="n"/>
      <c r="CR1759" s="140" t="n"/>
      <c r="CS1759" s="140" t="n"/>
      <c r="CT1759" s="140" t="n"/>
      <c r="CU1759" s="140" t="n"/>
      <c r="CV1759" s="140" t="n"/>
      <c r="CW1759" s="140" t="n"/>
      <c r="CX1759" s="140" t="n"/>
      <c r="CY1759" s="140" t="n"/>
      <c r="CZ1759" s="140" t="n"/>
      <c r="DA1759" s="140" t="n"/>
      <c r="DB1759" s="140" t="n"/>
      <c r="DC1759" s="140" t="n"/>
      <c r="DD1759" s="140" t="n"/>
      <c r="DE1759" s="140" t="n"/>
      <c r="DF1759" s="140" t="n"/>
      <c r="DG1759" s="140" t="n"/>
      <c r="DH1759" s="140" t="n"/>
      <c r="DI1759" s="140" t="n"/>
      <c r="DJ1759" s="140" t="n"/>
      <c r="DK1759" s="140" t="n"/>
      <c r="DL1759" s="140" t="n"/>
      <c r="DM1759" s="140" t="n"/>
      <c r="DN1759" s="140" t="n"/>
      <c r="DO1759" s="140" t="n"/>
      <c r="DP1759" s="140" t="n"/>
      <c r="DQ1759" s="140" t="n"/>
      <c r="DR1759" s="140" t="n"/>
      <c r="DS1759" s="140" t="n"/>
      <c r="DT1759" s="140" t="n"/>
      <c r="DU1759" s="141" t="n"/>
      <c r="DV1759" s="7" t="n"/>
      <c r="DW1759" s="2" t="n"/>
      <c r="DX1759" s="2" t="n"/>
      <c r="DY1759" s="2" t="n"/>
      <c r="DZ1759" s="2" t="n"/>
      <c r="EA1759" s="2" t="n"/>
      <c r="EB1759" s="2" t="n"/>
      <c r="EC1759" s="2" t="n"/>
    </row>
    <row r="1760" ht="6.75" customHeight="1" s="118">
      <c r="A1760" s="2" t="n"/>
      <c r="B1760" s="2" t="n"/>
      <c r="C1760" s="2" t="n"/>
      <c r="D1760" s="2" t="n"/>
      <c r="E1760" s="143" t="n"/>
      <c r="K1760" s="144" t="n"/>
      <c r="L1760" s="171">
        <f>計算!$I$22</f>
        <v/>
      </c>
      <c r="BI1760" s="144" t="n"/>
      <c r="BJ1760" s="2" t="n"/>
      <c r="BK1760" s="2" t="n"/>
      <c r="BL1760" s="2" t="n"/>
      <c r="BM1760" s="2" t="n"/>
      <c r="BN1760" s="2" t="n"/>
      <c r="BO1760" s="2" t="n"/>
      <c r="BP1760" s="143" t="n"/>
      <c r="BV1760" s="144" t="n"/>
      <c r="DU1760" s="144" t="n"/>
      <c r="DV1760" s="7" t="n"/>
      <c r="DW1760" s="2" t="n"/>
      <c r="DX1760" s="2" t="n"/>
      <c r="DY1760" s="2" t="n"/>
      <c r="DZ1760" s="2" t="n"/>
      <c r="EA1760" s="2" t="n"/>
      <c r="EB1760" s="2" t="n"/>
      <c r="EC1760" s="2" t="n"/>
    </row>
    <row r="1761" ht="6.75" customHeight="1" s="118">
      <c r="A1761" s="2" t="n"/>
      <c r="B1761" s="2" t="n"/>
      <c r="C1761" s="2" t="n"/>
      <c r="D1761" s="2" t="n"/>
      <c r="E1761" s="143" t="n"/>
      <c r="K1761" s="144" t="n"/>
      <c r="L1761" s="143" t="n"/>
      <c r="BI1761" s="144" t="n"/>
      <c r="BJ1761" s="2" t="n"/>
      <c r="BK1761" s="2" t="n"/>
      <c r="BL1761" s="2" t="n"/>
      <c r="BM1761" s="2" t="n"/>
      <c r="BN1761" s="2" t="n"/>
      <c r="BO1761" s="2" t="n"/>
      <c r="BP1761" s="143" t="n"/>
      <c r="BV1761" s="144" t="n"/>
      <c r="DU1761" s="144" t="n"/>
      <c r="DV1761" s="7" t="n"/>
      <c r="DW1761" s="2" t="n"/>
      <c r="DX1761" s="2" t="n"/>
      <c r="DY1761" s="2" t="n"/>
      <c r="DZ1761" s="2" t="n"/>
      <c r="EA1761" s="2" t="n"/>
      <c r="EB1761" s="2" t="n"/>
      <c r="EC1761" s="2" t="n"/>
    </row>
    <row r="1762" ht="6.75" customHeight="1" s="118">
      <c r="A1762" s="2" t="n"/>
      <c r="B1762" s="2" t="n"/>
      <c r="C1762" s="2" t="n"/>
      <c r="D1762" s="2" t="n"/>
      <c r="E1762" s="146" t="n"/>
      <c r="F1762" s="147" t="n"/>
      <c r="G1762" s="147" t="n"/>
      <c r="H1762" s="147" t="n"/>
      <c r="I1762" s="147" t="n"/>
      <c r="J1762" s="147" t="n"/>
      <c r="K1762" s="148" t="n"/>
      <c r="L1762" s="146" t="n"/>
      <c r="M1762" s="147" t="n"/>
      <c r="N1762" s="147" t="n"/>
      <c r="O1762" s="147" t="n"/>
      <c r="P1762" s="147" t="n"/>
      <c r="Q1762" s="147" t="n"/>
      <c r="R1762" s="147" t="n"/>
      <c r="S1762" s="147" t="n"/>
      <c r="T1762" s="147" t="n"/>
      <c r="U1762" s="147" t="n"/>
      <c r="V1762" s="147" t="n"/>
      <c r="W1762" s="147" t="n"/>
      <c r="X1762" s="147" t="n"/>
      <c r="Y1762" s="147" t="n"/>
      <c r="Z1762" s="147" t="n"/>
      <c r="AA1762" s="147" t="n"/>
      <c r="AB1762" s="147" t="n"/>
      <c r="AC1762" s="147" t="n"/>
      <c r="AD1762" s="147" t="n"/>
      <c r="AE1762" s="147" t="n"/>
      <c r="AF1762" s="147" t="n"/>
      <c r="AG1762" s="147" t="n"/>
      <c r="AH1762" s="147" t="n"/>
      <c r="AI1762" s="147" t="n"/>
      <c r="AJ1762" s="147" t="n"/>
      <c r="AK1762" s="147" t="n"/>
      <c r="AL1762" s="147" t="n"/>
      <c r="AM1762" s="147" t="n"/>
      <c r="AN1762" s="147" t="n"/>
      <c r="AO1762" s="147" t="n"/>
      <c r="AP1762" s="147" t="n"/>
      <c r="AQ1762" s="147" t="n"/>
      <c r="AR1762" s="147" t="n"/>
      <c r="AS1762" s="147" t="n"/>
      <c r="AT1762" s="147" t="n"/>
      <c r="AU1762" s="147" t="n"/>
      <c r="AV1762" s="147" t="n"/>
      <c r="AW1762" s="147" t="n"/>
      <c r="AX1762" s="147" t="n"/>
      <c r="AY1762" s="147" t="n"/>
      <c r="AZ1762" s="147" t="n"/>
      <c r="BA1762" s="147" t="n"/>
      <c r="BB1762" s="147" t="n"/>
      <c r="BC1762" s="147" t="n"/>
      <c r="BD1762" s="147" t="n"/>
      <c r="BE1762" s="147" t="n"/>
      <c r="BF1762" s="147" t="n"/>
      <c r="BG1762" s="147" t="n"/>
      <c r="BH1762" s="147" t="n"/>
      <c r="BI1762" s="148" t="n"/>
      <c r="BJ1762" s="2" t="n"/>
      <c r="BK1762" s="2" t="n"/>
      <c r="BL1762" s="2" t="n"/>
      <c r="BM1762" s="2" t="n"/>
      <c r="BN1762" s="2" t="n"/>
      <c r="BO1762" s="2" t="n"/>
      <c r="BP1762" s="143" t="n"/>
      <c r="BV1762" s="144" t="n"/>
      <c r="DU1762" s="144" t="n"/>
      <c r="DV1762" s="7" t="n"/>
      <c r="DW1762" s="2" t="n"/>
      <c r="DX1762" s="2" t="n"/>
      <c r="DY1762" s="2" t="n"/>
      <c r="DZ1762" s="2" t="n"/>
      <c r="EA1762" s="2" t="n"/>
      <c r="EB1762" s="2" t="n"/>
      <c r="EC1762" s="2" t="n"/>
    </row>
    <row r="1763" ht="6.75" customHeight="1" s="118">
      <c r="A1763" s="2" t="n"/>
      <c r="B1763" s="2" t="n"/>
      <c r="C1763" s="2" t="n"/>
      <c r="D1763" s="2" t="n"/>
      <c r="E1763" s="159" t="inlineStr">
        <is>
          <t>ふ り が な</t>
        </is>
      </c>
      <c r="F1763" s="140" t="n"/>
      <c r="G1763" s="140" t="n"/>
      <c r="H1763" s="140" t="n"/>
      <c r="I1763" s="140" t="n"/>
      <c r="J1763" s="140" t="n"/>
      <c r="K1763" s="141" t="n"/>
      <c r="L1763" s="160">
        <f>計算!$M$22</f>
        <v/>
      </c>
      <c r="M1763" s="140" t="n"/>
      <c r="N1763" s="140" t="n"/>
      <c r="O1763" s="140" t="n"/>
      <c r="P1763" s="140" t="n"/>
      <c r="Q1763" s="140" t="n"/>
      <c r="R1763" s="140" t="n"/>
      <c r="S1763" s="140" t="n"/>
      <c r="T1763" s="140" t="n"/>
      <c r="U1763" s="140" t="n"/>
      <c r="V1763" s="140" t="n"/>
      <c r="W1763" s="140" t="n"/>
      <c r="X1763" s="140" t="n"/>
      <c r="Y1763" s="140" t="n"/>
      <c r="Z1763" s="140" t="n"/>
      <c r="AA1763" s="140" t="n"/>
      <c r="AB1763" s="140" t="n"/>
      <c r="AC1763" s="140" t="n"/>
      <c r="AD1763" s="140" t="n"/>
      <c r="AE1763" s="140" t="n"/>
      <c r="AF1763" s="140" t="n"/>
      <c r="AG1763" s="140" t="n"/>
      <c r="AH1763" s="140" t="n"/>
      <c r="AI1763" s="140" t="n"/>
      <c r="AJ1763" s="140" t="n"/>
      <c r="AK1763" s="140" t="n"/>
      <c r="AL1763" s="140" t="n"/>
      <c r="AM1763" s="140" t="n"/>
      <c r="AN1763" s="140" t="n"/>
      <c r="AO1763" s="140" t="n"/>
      <c r="AP1763" s="140" t="n"/>
      <c r="AQ1763" s="140" t="n"/>
      <c r="AR1763" s="140" t="n"/>
      <c r="AS1763" s="140" t="n"/>
      <c r="AT1763" s="140" t="n"/>
      <c r="AU1763" s="140" t="n"/>
      <c r="AV1763" s="140" t="n"/>
      <c r="AW1763" s="140" t="n"/>
      <c r="AX1763" s="140" t="n"/>
      <c r="AY1763" s="140" t="n"/>
      <c r="AZ1763" s="140" t="n"/>
      <c r="BA1763" s="140" t="n"/>
      <c r="BB1763" s="140" t="n"/>
      <c r="BC1763" s="140" t="n"/>
      <c r="BD1763" s="140" t="n"/>
      <c r="BE1763" s="140" t="n"/>
      <c r="BF1763" s="140" t="n"/>
      <c r="BG1763" s="140" t="n"/>
      <c r="BH1763" s="140" t="n"/>
      <c r="BI1763" s="141" t="n"/>
      <c r="BJ1763" s="2" t="n"/>
      <c r="BK1763" s="2" t="n"/>
      <c r="BL1763" s="2" t="n"/>
      <c r="BM1763" s="2" t="n"/>
      <c r="BN1763" s="2" t="n"/>
      <c r="BO1763" s="2" t="n"/>
      <c r="BP1763" s="143" t="n"/>
      <c r="BV1763" s="144" t="n"/>
      <c r="DU1763" s="144" t="n"/>
      <c r="DV1763" s="7" t="n"/>
      <c r="DW1763" s="2" t="n"/>
      <c r="DX1763" s="2" t="n"/>
      <c r="DY1763" s="2" t="n"/>
      <c r="DZ1763" s="2" t="n"/>
      <c r="EA1763" s="2" t="n"/>
      <c r="EB1763" s="2" t="n"/>
      <c r="EC1763" s="2" t="n"/>
    </row>
    <row r="1764" ht="6.75" customHeight="1" s="118">
      <c r="A1764" s="2" t="n"/>
      <c r="B1764" s="2" t="n"/>
      <c r="C1764" s="2" t="n"/>
      <c r="D1764" s="2" t="n"/>
      <c r="E1764" s="143" t="n"/>
      <c r="K1764" s="144" t="n"/>
      <c r="BI1764" s="144" t="n"/>
      <c r="BJ1764" s="2" t="n"/>
      <c r="BK1764" s="2" t="n"/>
      <c r="BL1764" s="2" t="n"/>
      <c r="BM1764" s="2" t="n"/>
      <c r="BN1764" s="2" t="n"/>
      <c r="BO1764" s="2" t="n"/>
      <c r="BP1764" s="143" t="n"/>
      <c r="BV1764" s="144" t="n"/>
      <c r="DU1764" s="144" t="n"/>
      <c r="DV1764" s="7" t="n"/>
      <c r="DW1764" s="2" t="n"/>
      <c r="DX1764" s="2" t="n"/>
      <c r="DY1764" s="2" t="n"/>
      <c r="DZ1764" s="2" t="n"/>
      <c r="EA1764" s="2" t="n"/>
      <c r="EB1764" s="2" t="n"/>
      <c r="EC1764" s="2" t="n"/>
    </row>
    <row r="1765" ht="6.75" customHeight="1" s="118">
      <c r="A1765" s="2" t="n"/>
      <c r="B1765" s="2" t="n"/>
      <c r="C1765" s="2" t="n"/>
      <c r="D1765" s="2" t="n"/>
      <c r="E1765" s="162" t="n"/>
      <c r="F1765" s="163" t="n"/>
      <c r="G1765" s="163" t="n"/>
      <c r="H1765" s="163" t="n"/>
      <c r="I1765" s="163" t="n"/>
      <c r="J1765" s="163" t="n"/>
      <c r="K1765" s="164" t="n"/>
      <c r="L1765" s="163" t="n"/>
      <c r="M1765" s="163" t="n"/>
      <c r="N1765" s="163" t="n"/>
      <c r="O1765" s="163" t="n"/>
      <c r="P1765" s="163" t="n"/>
      <c r="Q1765" s="163" t="n"/>
      <c r="R1765" s="163" t="n"/>
      <c r="S1765" s="163" t="n"/>
      <c r="T1765" s="163" t="n"/>
      <c r="U1765" s="163" t="n"/>
      <c r="V1765" s="163" t="n"/>
      <c r="W1765" s="163" t="n"/>
      <c r="X1765" s="163" t="n"/>
      <c r="Y1765" s="163" t="n"/>
      <c r="Z1765" s="163" t="n"/>
      <c r="AA1765" s="163" t="n"/>
      <c r="AB1765" s="163" t="n"/>
      <c r="AC1765" s="163" t="n"/>
      <c r="AD1765" s="163" t="n"/>
      <c r="AE1765" s="163" t="n"/>
      <c r="AF1765" s="163" t="n"/>
      <c r="AG1765" s="163" t="n"/>
      <c r="AH1765" s="163" t="n"/>
      <c r="AI1765" s="163" t="n"/>
      <c r="AJ1765" s="163" t="n"/>
      <c r="AK1765" s="163" t="n"/>
      <c r="AL1765" s="163" t="n"/>
      <c r="AM1765" s="163" t="n"/>
      <c r="AN1765" s="163" t="n"/>
      <c r="AO1765" s="163" t="n"/>
      <c r="AP1765" s="163" t="n"/>
      <c r="AQ1765" s="163" t="n"/>
      <c r="AR1765" s="163" t="n"/>
      <c r="AS1765" s="163" t="n"/>
      <c r="AT1765" s="163" t="n"/>
      <c r="AU1765" s="163" t="n"/>
      <c r="AV1765" s="163" t="n"/>
      <c r="AW1765" s="163" t="n"/>
      <c r="AX1765" s="163" t="n"/>
      <c r="AY1765" s="163" t="n"/>
      <c r="AZ1765" s="163" t="n"/>
      <c r="BA1765" s="163" t="n"/>
      <c r="BB1765" s="163" t="n"/>
      <c r="BC1765" s="163" t="n"/>
      <c r="BD1765" s="163" t="n"/>
      <c r="BE1765" s="163" t="n"/>
      <c r="BF1765" s="163" t="n"/>
      <c r="BG1765" s="163" t="n"/>
      <c r="BH1765" s="163" t="n"/>
      <c r="BI1765" s="164" t="n"/>
      <c r="BJ1765" s="2" t="n"/>
      <c r="BK1765" s="2" t="n"/>
      <c r="BL1765" s="2" t="n"/>
      <c r="BM1765" s="2" t="n"/>
      <c r="BN1765" s="2" t="n"/>
      <c r="BO1765" s="2" t="n"/>
      <c r="BP1765" s="143" t="n"/>
      <c r="BV1765" s="144" t="n"/>
      <c r="DU1765" s="144" t="n"/>
      <c r="DV1765" s="7" t="n"/>
      <c r="DW1765" s="2" t="n"/>
      <c r="DX1765" s="2" t="n"/>
      <c r="DY1765" s="2" t="n"/>
      <c r="DZ1765" s="2" t="n"/>
      <c r="EA1765" s="2" t="n"/>
      <c r="EB1765" s="2" t="n"/>
      <c r="EC1765" s="2" t="n"/>
    </row>
    <row r="1766" ht="6.75" customHeight="1" s="118">
      <c r="A1766" s="2" t="n"/>
      <c r="B1766" s="2" t="n"/>
      <c r="C1766" s="2" t="n"/>
      <c r="D1766" s="2" t="n"/>
      <c r="E1766" s="165" t="inlineStr">
        <is>
          <t>連絡先</t>
        </is>
      </c>
      <c r="F1766" s="166" t="n"/>
      <c r="G1766" s="166" t="n"/>
      <c r="H1766" s="166" t="n"/>
      <c r="I1766" s="166" t="n"/>
      <c r="J1766" s="166" t="n"/>
      <c r="K1766" s="167" t="n"/>
      <c r="L1766" s="107" t="inlineStr">
        <is>
          <t>〒</t>
        </is>
      </c>
      <c r="M1766" s="166" t="n"/>
      <c r="N1766" s="166" t="n"/>
      <c r="O1766" s="166" t="n"/>
      <c r="P1766" s="172">
        <f>計算!$K$22</f>
        <v/>
      </c>
      <c r="AK1766" s="2" t="n"/>
      <c r="AL1766" s="2" t="n"/>
      <c r="AM1766" s="2" t="n"/>
      <c r="AN1766" s="2" t="n"/>
      <c r="AO1766" s="2" t="n"/>
      <c r="AP1766" s="2" t="n"/>
      <c r="AQ1766" s="2" t="n"/>
      <c r="AR1766" s="2" t="n"/>
      <c r="AS1766" s="2" t="n"/>
      <c r="AT1766" s="2" t="n"/>
      <c r="AU1766" s="2" t="n"/>
      <c r="AV1766" s="2" t="n"/>
      <c r="AW1766" s="2" t="n"/>
      <c r="AX1766" s="2" t="n"/>
      <c r="AY1766" s="2" t="n"/>
      <c r="AZ1766" s="2" t="n"/>
      <c r="BA1766" s="2" t="n"/>
      <c r="BB1766" s="2" t="n"/>
      <c r="BC1766" s="2" t="n"/>
      <c r="BD1766" s="2" t="n"/>
      <c r="BE1766" s="2" t="n"/>
      <c r="BF1766" s="2" t="n"/>
      <c r="BG1766" s="2" t="n"/>
      <c r="BH1766" s="2" t="n"/>
      <c r="BI1766" s="8" t="n"/>
      <c r="BJ1766" s="2" t="n"/>
      <c r="BK1766" s="2" t="n"/>
      <c r="BL1766" s="2" t="n"/>
      <c r="BM1766" s="2" t="n"/>
      <c r="BN1766" s="2" t="n"/>
      <c r="BO1766" s="2" t="n"/>
      <c r="BP1766" s="143" t="n"/>
      <c r="BV1766" s="144" t="n"/>
      <c r="DU1766" s="144" t="n"/>
      <c r="DV1766" s="7" t="n"/>
      <c r="DW1766" s="2" t="n"/>
      <c r="DX1766" s="2" t="n"/>
      <c r="DY1766" s="2" t="n"/>
      <c r="DZ1766" s="2" t="n"/>
      <c r="EA1766" s="2" t="n"/>
      <c r="EB1766" s="2" t="n"/>
      <c r="EC1766" s="2" t="n"/>
    </row>
    <row r="1767" ht="6.75" customHeight="1" s="118">
      <c r="A1767" s="2" t="n"/>
      <c r="B1767" s="2" t="n"/>
      <c r="C1767" s="2" t="n"/>
      <c r="D1767" s="2" t="n"/>
      <c r="E1767" s="143" t="n"/>
      <c r="K1767" s="144" t="n"/>
      <c r="L1767" s="143" t="n"/>
      <c r="AK1767" s="2" t="n"/>
      <c r="AL1767" s="2" t="n"/>
      <c r="AM1767" s="2" t="n"/>
      <c r="AN1767" s="2" t="n"/>
      <c r="AO1767" s="2" t="n"/>
      <c r="AP1767" s="2" t="n"/>
      <c r="AQ1767" s="2" t="n"/>
      <c r="AR1767" s="2" t="n"/>
      <c r="AS1767" s="2" t="n"/>
      <c r="AT1767" s="2" t="n"/>
      <c r="AU1767" s="2" t="n"/>
      <c r="AV1767" s="2" t="n"/>
      <c r="AW1767" s="2" t="n"/>
      <c r="AX1767" s="2" t="n"/>
      <c r="AY1767" s="2" t="n"/>
      <c r="AZ1767" s="2" t="n"/>
      <c r="BA1767" s="2" t="n"/>
      <c r="BB1767" s="2" t="n"/>
      <c r="BC1767" s="2" t="n"/>
      <c r="BD1767" s="2" t="n"/>
      <c r="BE1767" s="2" t="n"/>
      <c r="BF1767" s="2" t="n"/>
      <c r="BG1767" s="2" t="n"/>
      <c r="BH1767" s="2" t="n"/>
      <c r="BI1767" s="8" t="n"/>
      <c r="BJ1767" s="2" t="n"/>
      <c r="BK1767" s="2" t="n"/>
      <c r="BL1767" s="2" t="n"/>
      <c r="BM1767" s="2" t="n"/>
      <c r="BN1767" s="2" t="n"/>
      <c r="BO1767" s="2" t="n"/>
      <c r="BP1767" s="143" t="n"/>
      <c r="BV1767" s="144" t="n"/>
      <c r="DU1767" s="144" t="n"/>
      <c r="DV1767" s="7" t="n"/>
      <c r="DW1767" s="2" t="n"/>
      <c r="DX1767" s="2" t="n"/>
      <c r="DY1767" s="2" t="n"/>
      <c r="DZ1767" s="2" t="n"/>
      <c r="EA1767" s="2" t="n"/>
      <c r="EB1767" s="2" t="n"/>
      <c r="EC1767" s="2" t="n"/>
    </row>
    <row r="1768" ht="6.75" customHeight="1" s="118">
      <c r="A1768" s="2" t="n"/>
      <c r="B1768" s="2" t="n"/>
      <c r="C1768" s="2" t="n"/>
      <c r="D1768" s="2" t="n"/>
      <c r="E1768" s="143" t="n"/>
      <c r="K1768" s="144" t="n"/>
      <c r="L1768" s="143" t="n"/>
      <c r="AK1768" s="2" t="n"/>
      <c r="AL1768" s="2" t="n"/>
      <c r="AM1768" s="2" t="n"/>
      <c r="AN1768" s="2" t="n"/>
      <c r="AO1768" s="2" t="n"/>
      <c r="AP1768" s="2" t="n"/>
      <c r="AQ1768" s="2" t="n"/>
      <c r="AR1768" s="2" t="n"/>
      <c r="AS1768" s="2" t="n"/>
      <c r="AT1768" s="2" t="n"/>
      <c r="AU1768" s="2" t="n"/>
      <c r="AV1768" s="2" t="n"/>
      <c r="AW1768" s="2" t="n"/>
      <c r="AX1768" s="2" t="n"/>
      <c r="AY1768" s="2" t="n"/>
      <c r="AZ1768" s="2" t="n"/>
      <c r="BA1768" s="2" t="n"/>
      <c r="BB1768" s="2" t="n"/>
      <c r="BC1768" s="2" t="n"/>
      <c r="BD1768" s="2" t="n"/>
      <c r="BE1768" s="2" t="n"/>
      <c r="BF1768" s="2" t="n"/>
      <c r="BG1768" s="2" t="n"/>
      <c r="BH1768" s="2" t="n"/>
      <c r="BI1768" s="8" t="n"/>
      <c r="BJ1768" s="2" t="n"/>
      <c r="BK1768" s="2" t="n"/>
      <c r="BL1768" s="2" t="n"/>
      <c r="BM1768" s="2" t="n"/>
      <c r="BN1768" s="2" t="n"/>
      <c r="BO1768" s="2" t="n"/>
      <c r="BP1768" s="143" t="n"/>
      <c r="BV1768" s="144" t="n"/>
      <c r="DU1768" s="144" t="n"/>
      <c r="DV1768" s="7" t="n"/>
      <c r="DW1768" s="2" t="n"/>
      <c r="DX1768" s="2" t="n"/>
      <c r="DY1768" s="2" t="n"/>
      <c r="DZ1768" s="2" t="n"/>
      <c r="EA1768" s="2" t="n"/>
      <c r="EB1768" s="2" t="n"/>
      <c r="EC1768" s="2" t="n"/>
    </row>
    <row r="1769" ht="6.75" customHeight="1" s="118">
      <c r="A1769" s="2" t="n"/>
      <c r="B1769" s="2" t="n"/>
      <c r="C1769" s="2" t="n"/>
      <c r="D1769" s="2" t="n"/>
      <c r="E1769" s="143" t="n"/>
      <c r="K1769" s="144" t="n"/>
      <c r="L1769" s="173">
        <f>計算!$L$22</f>
        <v/>
      </c>
      <c r="BI1769" s="144" t="n"/>
      <c r="BJ1769" s="2" t="n"/>
      <c r="BK1769" s="2" t="n"/>
      <c r="BL1769" s="2" t="n"/>
      <c r="BM1769" s="2" t="n"/>
      <c r="BN1769" s="2" t="n"/>
      <c r="BO1769" s="2" t="n"/>
      <c r="BP1769" s="143" t="n"/>
      <c r="BV1769" s="144" t="n"/>
      <c r="DU1769" s="144" t="n"/>
      <c r="DV1769" s="7" t="n"/>
      <c r="DW1769" s="2" t="n"/>
      <c r="DX1769" s="2" t="n"/>
      <c r="DY1769" s="2" t="n"/>
      <c r="DZ1769" s="2" t="n"/>
      <c r="EA1769" s="2" t="n"/>
      <c r="EB1769" s="2" t="n"/>
      <c r="EC1769" s="2" t="n"/>
    </row>
    <row r="1770" ht="6.75" customHeight="1" s="118">
      <c r="A1770" s="2" t="n"/>
      <c r="B1770" s="2" t="n"/>
      <c r="C1770" s="2" t="n"/>
      <c r="D1770" s="2" t="n"/>
      <c r="E1770" s="146" t="n"/>
      <c r="F1770" s="147" t="n"/>
      <c r="G1770" s="147" t="n"/>
      <c r="H1770" s="147" t="n"/>
      <c r="I1770" s="147" t="n"/>
      <c r="J1770" s="147" t="n"/>
      <c r="K1770" s="148" t="n"/>
      <c r="L1770" s="147" t="n"/>
      <c r="M1770" s="147" t="n"/>
      <c r="N1770" s="147" t="n"/>
      <c r="O1770" s="147" t="n"/>
      <c r="P1770" s="147" t="n"/>
      <c r="Q1770" s="147" t="n"/>
      <c r="R1770" s="147" t="n"/>
      <c r="S1770" s="147" t="n"/>
      <c r="T1770" s="147" t="n"/>
      <c r="U1770" s="147" t="n"/>
      <c r="V1770" s="147" t="n"/>
      <c r="W1770" s="147" t="n"/>
      <c r="X1770" s="147" t="n"/>
      <c r="Y1770" s="147" t="n"/>
      <c r="Z1770" s="147" t="n"/>
      <c r="AA1770" s="147" t="n"/>
      <c r="AB1770" s="147" t="n"/>
      <c r="AC1770" s="147" t="n"/>
      <c r="AD1770" s="147" t="n"/>
      <c r="AE1770" s="147" t="n"/>
      <c r="AF1770" s="147" t="n"/>
      <c r="AG1770" s="147" t="n"/>
      <c r="AH1770" s="147" t="n"/>
      <c r="AI1770" s="147" t="n"/>
      <c r="AJ1770" s="147" t="n"/>
      <c r="AK1770" s="147" t="n"/>
      <c r="AL1770" s="147" t="n"/>
      <c r="AM1770" s="147" t="n"/>
      <c r="AN1770" s="147" t="n"/>
      <c r="AO1770" s="147" t="n"/>
      <c r="AP1770" s="147" t="n"/>
      <c r="AQ1770" s="147" t="n"/>
      <c r="AR1770" s="147" t="n"/>
      <c r="AS1770" s="147" t="n"/>
      <c r="AT1770" s="147" t="n"/>
      <c r="AU1770" s="147" t="n"/>
      <c r="AV1770" s="147" t="n"/>
      <c r="AW1770" s="147" t="n"/>
      <c r="AX1770" s="147" t="n"/>
      <c r="AY1770" s="147" t="n"/>
      <c r="AZ1770" s="147" t="n"/>
      <c r="BA1770" s="147" t="n"/>
      <c r="BB1770" s="147" t="n"/>
      <c r="BC1770" s="147" t="n"/>
      <c r="BD1770" s="147" t="n"/>
      <c r="BE1770" s="147" t="n"/>
      <c r="BF1770" s="147" t="n"/>
      <c r="BG1770" s="147" t="n"/>
      <c r="BH1770" s="147" t="n"/>
      <c r="BI1770" s="148" t="n"/>
      <c r="BJ1770" s="2" t="n"/>
      <c r="BK1770" s="2" t="n"/>
      <c r="BL1770" s="2" t="n"/>
      <c r="BM1770" s="2" t="n"/>
      <c r="BN1770" s="2" t="n"/>
      <c r="BO1770" s="2" t="n"/>
      <c r="BP1770" s="143" t="n"/>
      <c r="BV1770" s="144" t="n"/>
      <c r="DU1770" s="144" t="n"/>
      <c r="DV1770" s="7" t="n"/>
      <c r="DW1770" s="2" t="n"/>
      <c r="DX1770" s="2" t="n"/>
      <c r="DY1770" s="2" t="n"/>
      <c r="DZ1770" s="2" t="n"/>
      <c r="EA1770" s="2" t="n"/>
      <c r="EB1770" s="2" t="n"/>
      <c r="EC1770" s="2" t="n"/>
    </row>
    <row r="1771" ht="6.75" customHeight="1" s="118">
      <c r="A1771" s="2" t="n"/>
      <c r="B1771" s="2" t="n"/>
      <c r="C1771" s="2" t="n"/>
      <c r="D1771" s="2" t="n"/>
      <c r="E1771" s="2" t="n"/>
      <c r="F1771" s="2" t="n"/>
      <c r="G1771" s="2" t="n"/>
      <c r="H1771" s="2" t="n"/>
      <c r="I1771" s="2" t="n"/>
      <c r="J1771" s="2" t="n"/>
      <c r="K1771" s="2" t="n"/>
      <c r="L1771" s="2" t="n"/>
      <c r="M1771" s="2" t="n"/>
      <c r="N1771" s="2" t="n"/>
      <c r="O1771" s="2" t="n"/>
      <c r="P1771" s="2" t="n"/>
      <c r="Q1771" s="2" t="n"/>
      <c r="R1771" s="2" t="n"/>
      <c r="S1771" s="2" t="n"/>
      <c r="T1771" s="2" t="n"/>
      <c r="U1771" s="2" t="n"/>
      <c r="V1771" s="2" t="n"/>
      <c r="W1771" s="2" t="n"/>
      <c r="X1771" s="2" t="n"/>
      <c r="Y1771" s="2" t="n"/>
      <c r="Z1771" s="2" t="n"/>
      <c r="AA1771" s="2" t="n"/>
      <c r="AB1771" s="2" t="n"/>
      <c r="AC1771" s="2" t="n"/>
      <c r="AD1771" s="2" t="n"/>
      <c r="AE1771" s="2" t="n"/>
      <c r="AF1771" s="2" t="n"/>
      <c r="AG1771" s="2" t="n"/>
      <c r="AH1771" s="2" t="n"/>
      <c r="AI1771" s="2" t="n"/>
      <c r="AJ1771" s="2" t="n"/>
      <c r="AK1771" s="2" t="n"/>
      <c r="AL1771" s="2" t="n"/>
      <c r="AM1771" s="2" t="n"/>
      <c r="AN1771" s="2" t="n"/>
      <c r="AO1771" s="2" t="n"/>
      <c r="AP1771" s="2" t="n"/>
      <c r="AQ1771" s="2" t="n"/>
      <c r="AR1771" s="2" t="n"/>
      <c r="AS1771" s="2" t="n"/>
      <c r="AT1771" s="2" t="n"/>
      <c r="AU1771" s="2" t="n"/>
      <c r="AV1771" s="2" t="n"/>
      <c r="AW1771" s="2" t="n"/>
      <c r="AX1771" s="2" t="n"/>
      <c r="AY1771" s="2" t="n"/>
      <c r="AZ1771" s="2" t="n"/>
      <c r="BA1771" s="2" t="n"/>
      <c r="BB1771" s="2" t="n"/>
      <c r="BC1771" s="2" t="n"/>
      <c r="BD1771" s="2" t="n"/>
      <c r="BE1771" s="2" t="n"/>
      <c r="BF1771" s="2" t="n"/>
      <c r="BG1771" s="2" t="n"/>
      <c r="BH1771" s="2" t="n"/>
      <c r="BI1771" s="2" t="n"/>
      <c r="BJ1771" s="2" t="n"/>
      <c r="BK1771" s="2" t="n"/>
      <c r="BL1771" s="2" t="n"/>
      <c r="BM1771" s="2" t="n"/>
      <c r="BN1771" s="2" t="n"/>
      <c r="BO1771" s="2" t="n"/>
      <c r="BP1771" s="143" t="n"/>
      <c r="BV1771" s="144" t="n"/>
      <c r="DU1771" s="144" t="n"/>
      <c r="DV1771" s="7" t="n"/>
      <c r="DW1771" s="2" t="n"/>
      <c r="DX1771" s="2" t="n"/>
      <c r="DY1771" s="2" t="n"/>
      <c r="DZ1771" s="2" t="n"/>
      <c r="EA1771" s="2" t="n"/>
      <c r="EB1771" s="2" t="n"/>
      <c r="EC1771" s="2" t="n"/>
    </row>
    <row r="1772" ht="6.75" customHeight="1" s="118">
      <c r="A1772" s="2" t="n"/>
      <c r="B1772" s="2" t="n"/>
      <c r="C1772" s="2" t="n"/>
      <c r="D1772" s="2" t="n"/>
      <c r="E1772" s="2" t="n"/>
      <c r="F1772" s="2" t="n"/>
      <c r="G1772" s="2" t="n"/>
      <c r="H1772" s="2" t="n"/>
      <c r="I1772" s="2" t="n"/>
      <c r="J1772" s="2" t="n"/>
      <c r="K1772" s="2" t="n"/>
      <c r="L1772" s="2" t="n"/>
      <c r="M1772" s="2" t="n"/>
      <c r="N1772" s="2" t="n"/>
      <c r="O1772" s="2" t="n"/>
      <c r="P1772" s="2" t="n"/>
      <c r="Q1772" s="2" t="n"/>
      <c r="R1772" s="113" t="inlineStr">
        <is>
          <t>（連絡先欄は現住所以外に連絡を希望する場合のみ記入すること）</t>
        </is>
      </c>
      <c r="BJ1772" s="2" t="n"/>
      <c r="BK1772" s="2" t="n"/>
      <c r="BL1772" s="2" t="n"/>
      <c r="BM1772" s="2" t="n"/>
      <c r="BN1772" s="2" t="n"/>
      <c r="BO1772" s="2" t="n"/>
      <c r="BP1772" s="143" t="n"/>
      <c r="BV1772" s="144" t="n"/>
      <c r="DU1772" s="144" t="n"/>
      <c r="DV1772" s="7" t="n"/>
      <c r="DW1772" s="2" t="n"/>
      <c r="DX1772" s="2" t="n"/>
      <c r="DY1772" s="2" t="n"/>
      <c r="DZ1772" s="2" t="n"/>
      <c r="EA1772" s="2" t="n"/>
      <c r="EB1772" s="2" t="n"/>
      <c r="EC1772" s="2" t="n"/>
    </row>
    <row r="1773" ht="6.75" customHeight="1" s="118">
      <c r="A1773" s="2" t="n"/>
      <c r="B1773" s="2" t="n"/>
      <c r="C1773" s="2" t="n"/>
      <c r="D1773" s="2" t="n"/>
      <c r="E1773" s="2" t="n"/>
      <c r="F1773" s="2" t="n"/>
      <c r="G1773" s="2" t="n"/>
      <c r="H1773" s="2" t="n"/>
      <c r="I1773" s="2" t="n"/>
      <c r="J1773" s="2" t="n"/>
      <c r="K1773" s="2" t="n"/>
      <c r="L1773" s="2" t="n"/>
      <c r="M1773" s="2" t="n"/>
      <c r="N1773" s="2" t="n"/>
      <c r="O1773" s="2" t="n"/>
      <c r="P1773" s="2" t="n"/>
      <c r="Q1773" s="2" t="n"/>
      <c r="BJ1773" s="2" t="n"/>
      <c r="BK1773" s="2" t="n"/>
      <c r="BL1773" s="2" t="n"/>
      <c r="BM1773" s="2" t="n"/>
      <c r="BN1773" s="2" t="n"/>
      <c r="BO1773" s="2" t="n"/>
      <c r="BP1773" s="143" t="n"/>
      <c r="BV1773" s="144" t="n"/>
      <c r="DU1773" s="144" t="n"/>
      <c r="DV1773" s="7" t="n"/>
      <c r="DW1773" s="2" t="n"/>
      <c r="DX1773" s="2" t="n"/>
      <c r="DY1773" s="2" t="n"/>
      <c r="DZ1773" s="2" t="n"/>
      <c r="EA1773" s="2" t="n"/>
      <c r="EB1773" s="2" t="n"/>
      <c r="EC1773" s="2" t="n"/>
    </row>
    <row r="1774" ht="6.75" customHeight="1" s="118">
      <c r="A1774" s="2" t="n"/>
      <c r="B1774" s="2" t="n"/>
      <c r="C1774" s="2" t="n"/>
      <c r="D1774" s="2" t="n"/>
      <c r="E1774" s="2" t="n"/>
      <c r="F1774" s="2" t="n"/>
      <c r="G1774" s="2" t="n"/>
      <c r="H1774" s="2" t="n"/>
      <c r="I1774" s="2" t="n"/>
      <c r="J1774" s="2" t="n"/>
      <c r="K1774" s="2" t="n"/>
      <c r="L1774" s="2" t="n"/>
      <c r="M1774" s="2" t="n"/>
      <c r="N1774" s="2" t="n"/>
      <c r="O1774" s="2" t="n"/>
      <c r="P1774" s="2" t="n"/>
      <c r="Q1774" s="2" t="n"/>
      <c r="BJ1774" s="2" t="n"/>
      <c r="BK1774" s="2" t="n"/>
      <c r="BL1774" s="2" t="n"/>
      <c r="BM1774" s="2" t="n"/>
      <c r="BN1774" s="2" t="n"/>
      <c r="BO1774" s="2" t="n"/>
      <c r="BP1774" s="143" t="n"/>
      <c r="BV1774" s="144" t="n"/>
      <c r="DU1774" s="144" t="n"/>
      <c r="DV1774" s="7" t="n"/>
      <c r="DW1774" s="2" t="n"/>
      <c r="DX1774" s="2" t="n"/>
      <c r="DY1774" s="2" t="n"/>
      <c r="DZ1774" s="2" t="n"/>
      <c r="EA1774" s="2" t="n"/>
      <c r="EB1774" s="2" t="n"/>
      <c r="EC1774" s="2" t="n"/>
    </row>
    <row r="1775" ht="6.75" customHeight="1" s="118">
      <c r="A1775" s="2" t="n"/>
      <c r="B1775" s="2" t="n"/>
      <c r="C1775" s="2" t="n"/>
      <c r="D1775" s="2" t="n"/>
      <c r="E1775" s="2" t="n"/>
      <c r="F1775" s="2" t="n"/>
      <c r="G1775" s="2" t="n"/>
      <c r="H1775" s="2" t="n"/>
      <c r="I1775" s="2" t="n"/>
      <c r="J1775" s="2" t="n"/>
      <c r="K1775" s="2" t="n"/>
      <c r="L1775" s="2" t="n"/>
      <c r="M1775" s="2" t="n"/>
      <c r="N1775" s="2" t="n"/>
      <c r="O1775" s="2" t="n"/>
      <c r="P1775" s="2" t="n"/>
      <c r="Q1775" s="2" t="n"/>
      <c r="R1775" s="2" t="n"/>
      <c r="S1775" s="2" t="n"/>
      <c r="T1775" s="2" t="n"/>
      <c r="U1775" s="2" t="n"/>
      <c r="V1775" s="2" t="n"/>
      <c r="W1775" s="2" t="n"/>
      <c r="X1775" s="2" t="n"/>
      <c r="Y1775" s="2" t="n"/>
      <c r="Z1775" s="2" t="n"/>
      <c r="AA1775" s="2" t="n"/>
      <c r="AB1775" s="2" t="n"/>
      <c r="AC1775" s="2" t="n"/>
      <c r="AD1775" s="2" t="n"/>
      <c r="AE1775" s="2" t="n"/>
      <c r="AF1775" s="2" t="n"/>
      <c r="AG1775" s="2" t="n"/>
      <c r="AH1775" s="2" t="n"/>
      <c r="AI1775" s="2" t="n"/>
      <c r="AJ1775" s="2" t="n"/>
      <c r="AK1775" s="2" t="n"/>
      <c r="AL1775" s="2" t="n"/>
      <c r="AM1775" s="2" t="n"/>
      <c r="AN1775" s="2" t="n"/>
      <c r="AO1775" s="2" t="n"/>
      <c r="AP1775" s="2" t="n"/>
      <c r="AQ1775" s="2" t="n"/>
      <c r="AR1775" s="2" t="n"/>
      <c r="AS1775" s="2" t="n"/>
      <c r="AT1775" s="2" t="n"/>
      <c r="AU1775" s="2" t="n"/>
      <c r="AV1775" s="2" t="n"/>
      <c r="AW1775" s="2" t="n"/>
      <c r="AX1775" s="2" t="n"/>
      <c r="AY1775" s="2" t="n"/>
      <c r="AZ1775" s="2" t="n"/>
      <c r="BA1775" s="2" t="n"/>
      <c r="BB1775" s="2" t="n"/>
      <c r="BC1775" s="2" t="n"/>
      <c r="BD1775" s="2" t="n"/>
      <c r="BE1775" s="2" t="n"/>
      <c r="BF1775" s="2" t="n"/>
      <c r="BG1775" s="2" t="n"/>
      <c r="BH1775" s="2" t="n"/>
      <c r="BI1775" s="2" t="n"/>
      <c r="BJ1775" s="2" t="n"/>
      <c r="BK1775" s="2" t="n"/>
      <c r="BL1775" s="2" t="n"/>
      <c r="BM1775" s="2" t="n"/>
      <c r="BN1775" s="2" t="n"/>
      <c r="BO1775" s="2" t="n"/>
      <c r="BP1775" s="143" t="n"/>
      <c r="BV1775" s="144" t="n"/>
      <c r="DU1775" s="144" t="n"/>
      <c r="DV1775" s="7" t="n"/>
      <c r="DW1775" s="2" t="n"/>
      <c r="DX1775" s="2" t="n"/>
      <c r="DY1775" s="2" t="n"/>
      <c r="DZ1775" s="2" t="n"/>
      <c r="EA1775" s="2" t="n"/>
      <c r="EB1775" s="2" t="n"/>
      <c r="EC1775" s="2" t="n"/>
    </row>
    <row r="1776" ht="6.75" customHeight="1" s="118">
      <c r="A1776" s="2" t="n"/>
      <c r="B1776" s="2" t="n"/>
      <c r="C1776" s="2" t="n"/>
      <c r="D1776" s="2" t="n"/>
      <c r="E1776" s="2" t="n"/>
      <c r="F1776" s="2" t="n"/>
      <c r="G1776" s="2" t="n"/>
      <c r="H1776" s="2" t="n"/>
      <c r="I1776" s="2" t="n"/>
      <c r="J1776" s="2" t="n"/>
      <c r="K1776" s="2" t="n"/>
      <c r="L1776" s="2" t="n"/>
      <c r="M1776" s="2" t="n"/>
      <c r="N1776" s="2" t="n"/>
      <c r="O1776" s="2" t="n"/>
      <c r="P1776" s="2" t="n"/>
      <c r="Q1776" s="2" t="n"/>
      <c r="R1776" s="2" t="n"/>
      <c r="S1776" s="2" t="n"/>
      <c r="T1776" s="2" t="n"/>
      <c r="U1776" s="2" t="n"/>
      <c r="V1776" s="2" t="n"/>
      <c r="W1776" s="2" t="n"/>
      <c r="X1776" s="2" t="n"/>
      <c r="Y1776" s="2" t="n"/>
      <c r="Z1776" s="2" t="n"/>
      <c r="AA1776" s="2" t="n"/>
      <c r="AB1776" s="2" t="n"/>
      <c r="AC1776" s="2" t="n"/>
      <c r="AD1776" s="2" t="n"/>
      <c r="AE1776" s="2" t="n"/>
      <c r="AF1776" s="2" t="n"/>
      <c r="AG1776" s="2" t="n"/>
      <c r="AH1776" s="2" t="n"/>
      <c r="AI1776" s="2" t="n"/>
      <c r="AJ1776" s="2" t="n"/>
      <c r="AK1776" s="2" t="n"/>
      <c r="AL1776" s="2" t="n"/>
      <c r="AM1776" s="2" t="n"/>
      <c r="AN1776" s="2" t="n"/>
      <c r="AO1776" s="2" t="n"/>
      <c r="AP1776" s="2" t="n"/>
      <c r="AQ1776" s="2" t="n"/>
      <c r="AR1776" s="2" t="n"/>
      <c r="AS1776" s="2" t="n"/>
      <c r="AT1776" s="2" t="n"/>
      <c r="AU1776" s="2" t="n"/>
      <c r="AV1776" s="2" t="n"/>
      <c r="AW1776" s="2" t="n"/>
      <c r="AX1776" s="2" t="n"/>
      <c r="AY1776" s="2" t="n"/>
      <c r="AZ1776" s="2" t="n"/>
      <c r="BA1776" s="2" t="n"/>
      <c r="BB1776" s="2" t="n"/>
      <c r="BC1776" s="2" t="n"/>
      <c r="BD1776" s="2" t="n"/>
      <c r="BE1776" s="2" t="n"/>
      <c r="BF1776" s="2" t="n"/>
      <c r="BG1776" s="2" t="n"/>
      <c r="BH1776" s="2" t="n"/>
      <c r="BI1776" s="2" t="n"/>
      <c r="BJ1776" s="2" t="n"/>
      <c r="BK1776" s="2" t="n"/>
      <c r="BL1776" s="2" t="n"/>
      <c r="BM1776" s="2" t="n"/>
      <c r="BN1776" s="2" t="n"/>
      <c r="BO1776" s="2" t="n"/>
      <c r="BP1776" s="174" t="n"/>
      <c r="BQ1776" s="140" t="n"/>
      <c r="BR1776" s="175" t="n"/>
      <c r="BS1776" s="140" t="n"/>
      <c r="BT1776" s="140" t="n"/>
      <c r="BU1776" s="28" t="n"/>
      <c r="BV1776" s="29" t="n"/>
      <c r="BW1776" s="176">
        <f>計算!$Z$22</f>
        <v/>
      </c>
      <c r="BX1776" s="140" t="n"/>
      <c r="BY1776" s="140" t="n"/>
      <c r="BZ1776" s="140" t="n"/>
      <c r="CA1776" s="140" t="n"/>
      <c r="CB1776" s="140" t="n"/>
      <c r="CC1776" s="140" t="n"/>
      <c r="CD1776" s="140" t="n"/>
      <c r="CE1776" s="140" t="n"/>
      <c r="CF1776" s="140" t="n"/>
      <c r="CG1776" s="140" t="n"/>
      <c r="CH1776" s="140" t="n"/>
      <c r="CI1776" s="140" t="n"/>
      <c r="CJ1776" s="140" t="n"/>
      <c r="CK1776" s="140" t="n"/>
      <c r="CL1776" s="140" t="n"/>
      <c r="CM1776" s="140" t="n"/>
      <c r="CN1776" s="140" t="n"/>
      <c r="CO1776" s="140" t="n"/>
      <c r="CP1776" s="140" t="n"/>
      <c r="CQ1776" s="140" t="n"/>
      <c r="CR1776" s="140" t="n"/>
      <c r="CS1776" s="140" t="n"/>
      <c r="CT1776" s="140" t="n"/>
      <c r="CU1776" s="140" t="n"/>
      <c r="CV1776" s="140" t="n"/>
      <c r="CW1776" s="140" t="n"/>
      <c r="CX1776" s="140" t="n"/>
      <c r="CY1776" s="140" t="n"/>
      <c r="CZ1776" s="140" t="n"/>
      <c r="DA1776" s="140" t="n"/>
      <c r="DB1776" s="140" t="n"/>
      <c r="DC1776" s="140" t="n"/>
      <c r="DD1776" s="140" t="n"/>
      <c r="DE1776" s="140" t="n"/>
      <c r="DF1776" s="140" t="n"/>
      <c r="DG1776" s="140" t="n"/>
      <c r="DH1776" s="140" t="n"/>
      <c r="DI1776" s="140" t="n"/>
      <c r="DJ1776" s="140" t="n"/>
      <c r="DK1776" s="140" t="n"/>
      <c r="DL1776" s="140" t="n"/>
      <c r="DM1776" s="140" t="n"/>
      <c r="DN1776" s="140" t="n"/>
      <c r="DO1776" s="140" t="n"/>
      <c r="DP1776" s="140" t="n"/>
      <c r="DQ1776" s="140" t="n"/>
      <c r="DR1776" s="140" t="n"/>
      <c r="DS1776" s="140" t="n"/>
      <c r="DT1776" s="140" t="n"/>
      <c r="DU1776" s="141" t="n"/>
      <c r="DV1776" s="7" t="n"/>
      <c r="DW1776" s="2" t="n"/>
      <c r="DX1776" s="2" t="n"/>
      <c r="DY1776" s="2" t="n"/>
      <c r="DZ1776" s="2" t="n"/>
      <c r="EA1776" s="2" t="n"/>
      <c r="EB1776" s="2" t="n"/>
      <c r="EC1776" s="2" t="n"/>
    </row>
    <row r="1777" ht="6.75" customHeight="1" s="118">
      <c r="A1777" s="2" t="n"/>
      <c r="B1777" s="2" t="n"/>
      <c r="C1777" s="2" t="n"/>
      <c r="D1777" s="2" t="n"/>
      <c r="E1777" s="2" t="n"/>
      <c r="F1777" s="2" t="n"/>
      <c r="G1777" s="2" t="n"/>
      <c r="H1777" s="2" t="n"/>
      <c r="I1777" s="2" t="n"/>
      <c r="J1777" s="2" t="n"/>
      <c r="K1777" s="2" t="n"/>
      <c r="L1777" s="2" t="n"/>
      <c r="M1777" s="2" t="n"/>
      <c r="N1777" s="2" t="n"/>
      <c r="O1777" s="2" t="n"/>
      <c r="P1777" s="2" t="n"/>
      <c r="Q1777" s="2" t="n"/>
      <c r="R1777" s="2" t="n"/>
      <c r="S1777" s="2" t="n"/>
      <c r="T1777" s="2" t="n"/>
      <c r="U1777" s="2" t="n"/>
      <c r="V1777" s="2" t="n"/>
      <c r="W1777" s="2" t="n"/>
      <c r="X1777" s="2" t="n"/>
      <c r="Y1777" s="2" t="n"/>
      <c r="Z1777" s="2" t="n"/>
      <c r="AA1777" s="2" t="n"/>
      <c r="AB1777" s="2" t="n"/>
      <c r="AC1777" s="2" t="n"/>
      <c r="AD1777" s="2" t="n"/>
      <c r="AE1777" s="2" t="n"/>
      <c r="AF1777" s="2" t="n"/>
      <c r="AG1777" s="2" t="n"/>
      <c r="AH1777" s="2" t="n"/>
      <c r="AI1777" s="2" t="n"/>
      <c r="AJ1777" s="2" t="n"/>
      <c r="AK1777" s="2" t="n"/>
      <c r="AL1777" s="2" t="n"/>
      <c r="AM1777" s="2" t="n"/>
      <c r="AN1777" s="2" t="n"/>
      <c r="AO1777" s="2" t="n"/>
      <c r="AP1777" s="2" t="n"/>
      <c r="AQ1777" s="2" t="n"/>
      <c r="AR1777" s="2" t="n"/>
      <c r="AS1777" s="2" t="n"/>
      <c r="AT1777" s="2" t="n"/>
      <c r="AU1777" s="2" t="n"/>
      <c r="AV1777" s="2" t="n"/>
      <c r="AW1777" s="2" t="n"/>
      <c r="AX1777" s="2" t="n"/>
      <c r="AY1777" s="2" t="n"/>
      <c r="AZ1777" s="2" t="n"/>
      <c r="BA1777" s="2" t="n"/>
      <c r="BB1777" s="2" t="n"/>
      <c r="BC1777" s="2" t="n"/>
      <c r="BD1777" s="2" t="n"/>
      <c r="BE1777" s="2" t="n"/>
      <c r="BF1777" s="2" t="n"/>
      <c r="BG1777" s="2" t="n"/>
      <c r="BH1777" s="2" t="n"/>
      <c r="BI1777" s="2" t="n"/>
      <c r="BJ1777" s="2" t="n"/>
      <c r="BK1777" s="2" t="n"/>
      <c r="BL1777" s="2" t="n"/>
      <c r="BM1777" s="2" t="n"/>
      <c r="BN1777" s="2" t="n"/>
      <c r="BO1777" s="2" t="n"/>
      <c r="BP1777" s="143" t="n"/>
      <c r="BU1777" s="31" t="n"/>
      <c r="BV1777" s="32" t="n"/>
      <c r="DU1777" s="144" t="n"/>
      <c r="DV1777" s="7" t="n"/>
      <c r="DW1777" s="2" t="n"/>
      <c r="DX1777" s="2" t="n"/>
      <c r="DY1777" s="2" t="n"/>
      <c r="DZ1777" s="2" t="n"/>
      <c r="EA1777" s="2" t="n"/>
      <c r="EB1777" s="2" t="n"/>
      <c r="EC1777" s="2" t="n"/>
    </row>
    <row r="1778" ht="6.75" customHeight="1" s="118">
      <c r="A1778" s="2" t="n"/>
      <c r="B1778" s="2" t="n"/>
      <c r="C1778" s="2" t="n"/>
      <c r="D1778" s="2" t="n"/>
      <c r="E1778" s="2" t="n"/>
      <c r="F1778" s="2" t="n"/>
      <c r="G1778" s="2" t="n"/>
      <c r="H1778" s="2" t="n"/>
      <c r="I1778" s="2" t="n"/>
      <c r="J1778" s="2" t="n"/>
      <c r="K1778" s="2" t="n"/>
      <c r="L1778" s="2" t="n"/>
      <c r="M1778" s="2" t="n"/>
      <c r="N1778" s="2" t="n"/>
      <c r="O1778" s="2" t="n"/>
      <c r="P1778" s="2" t="n"/>
      <c r="Q1778" s="2" t="n"/>
      <c r="R1778" s="2" t="n"/>
      <c r="S1778" s="2" t="n"/>
      <c r="T1778" s="2" t="n"/>
      <c r="U1778" s="2" t="n"/>
      <c r="V1778" s="2" t="n"/>
      <c r="W1778" s="2" t="n"/>
      <c r="X1778" s="2" t="n"/>
      <c r="Y1778" s="2" t="n"/>
      <c r="Z1778" s="2" t="n"/>
      <c r="AA1778" s="2" t="n"/>
      <c r="AB1778" s="2" t="n"/>
      <c r="AC1778" s="2" t="n"/>
      <c r="AD1778" s="2" t="n"/>
      <c r="AE1778" s="2" t="n"/>
      <c r="AF1778" s="2" t="n"/>
      <c r="AG1778" s="2" t="n"/>
      <c r="AH1778" s="2" t="n"/>
      <c r="AI1778" s="2" t="n"/>
      <c r="AJ1778" s="2" t="n"/>
      <c r="AK1778" s="2" t="n"/>
      <c r="AL1778" s="2" t="n"/>
      <c r="AM1778" s="2" t="n"/>
      <c r="AN1778" s="2" t="n"/>
      <c r="AO1778" s="2" t="n"/>
      <c r="AP1778" s="2" t="n"/>
      <c r="AQ1778" s="2" t="n"/>
      <c r="AR1778" s="2" t="n"/>
      <c r="AS1778" s="2" t="n"/>
      <c r="AT1778" s="2" t="n"/>
      <c r="AU1778" s="2" t="n"/>
      <c r="AV1778" s="2" t="n"/>
      <c r="AW1778" s="2" t="n"/>
      <c r="AX1778" s="2" t="n"/>
      <c r="AY1778" s="2" t="n"/>
      <c r="AZ1778" s="2" t="n"/>
      <c r="BA1778" s="2" t="n"/>
      <c r="BB1778" s="2" t="n"/>
      <c r="BC1778" s="2" t="n"/>
      <c r="BD1778" s="2" t="n"/>
      <c r="BE1778" s="2" t="n"/>
      <c r="BF1778" s="2" t="n"/>
      <c r="BG1778" s="2" t="n"/>
      <c r="BH1778" s="2" t="n"/>
      <c r="BI1778" s="2" t="n"/>
      <c r="BJ1778" s="2" t="n"/>
      <c r="BK1778" s="2" t="n"/>
      <c r="BL1778" s="2" t="n"/>
      <c r="BM1778" s="2" t="n"/>
      <c r="BN1778" s="2" t="n"/>
      <c r="BO1778" s="2" t="n"/>
      <c r="BP1778" s="143" t="n"/>
      <c r="BU1778" s="72" t="n"/>
      <c r="BV1778" s="144" t="n"/>
      <c r="DU1778" s="144" t="n"/>
      <c r="DV1778" s="7" t="n"/>
      <c r="DW1778" s="2" t="n"/>
      <c r="DX1778" s="2" t="n"/>
      <c r="DY1778" s="2" t="n"/>
      <c r="DZ1778" s="2" t="n"/>
      <c r="EA1778" s="2" t="n"/>
      <c r="EB1778" s="2" t="n"/>
      <c r="EC1778" s="2" t="n"/>
    </row>
    <row r="1779" ht="6.75" customHeight="1" s="118">
      <c r="A1779" s="2" t="n"/>
      <c r="B1779" s="2" t="n"/>
      <c r="C1779" s="2" t="n"/>
      <c r="D1779" s="2" t="n"/>
      <c r="E1779" s="2" t="n"/>
      <c r="F1779" s="2" t="n"/>
      <c r="G1779" s="2" t="n"/>
      <c r="H1779" s="2" t="n"/>
      <c r="I1779" s="2" t="n"/>
      <c r="J1779" s="2" t="n"/>
      <c r="K1779" s="2" t="n"/>
      <c r="L1779" s="2" t="n"/>
      <c r="M1779" s="2" t="n"/>
      <c r="N1779" s="2" t="n"/>
      <c r="O1779" s="2" t="n"/>
      <c r="P1779" s="2" t="n"/>
      <c r="Q1779" s="2" t="n"/>
      <c r="R1779" s="2" t="n"/>
      <c r="S1779" s="2" t="n"/>
      <c r="T1779" s="2" t="n"/>
      <c r="U1779" s="2" t="n"/>
      <c r="V1779" s="2" t="n"/>
      <c r="W1779" s="2" t="n"/>
      <c r="X1779" s="2" t="n"/>
      <c r="Y1779" s="2" t="n"/>
      <c r="Z1779" s="2" t="n"/>
      <c r="AA1779" s="2" t="n"/>
      <c r="AB1779" s="2" t="n"/>
      <c r="AC1779" s="2" t="n"/>
      <c r="AD1779" s="2" t="n"/>
      <c r="AE1779" s="2" t="n"/>
      <c r="AF1779" s="2" t="n"/>
      <c r="AG1779" s="2" t="n"/>
      <c r="AH1779" s="2" t="n"/>
      <c r="AI1779" s="2" t="n"/>
      <c r="AJ1779" s="2" t="n"/>
      <c r="AK1779" s="2" t="n"/>
      <c r="AL1779" s="2" t="n"/>
      <c r="AM1779" s="2" t="n"/>
      <c r="AN1779" s="2" t="n"/>
      <c r="AO1779" s="2" t="n"/>
      <c r="AP1779" s="2" t="n"/>
      <c r="AQ1779" s="2" t="n"/>
      <c r="AR1779" s="2" t="n"/>
      <c r="AS1779" s="2" t="n"/>
      <c r="AT1779" s="2" t="n"/>
      <c r="AU1779" s="2" t="n"/>
      <c r="AV1779" s="2" t="n"/>
      <c r="AW1779" s="2" t="n"/>
      <c r="AX1779" s="2" t="n"/>
      <c r="AY1779" s="2" t="n"/>
      <c r="AZ1779" s="2" t="n"/>
      <c r="BA1779" s="2" t="n"/>
      <c r="BB1779" s="2" t="n"/>
      <c r="BC1779" s="2" t="n"/>
      <c r="BD1779" s="2" t="n"/>
      <c r="BE1779" s="2" t="n"/>
      <c r="BF1779" s="2" t="n"/>
      <c r="BG1779" s="2" t="n"/>
      <c r="BH1779" s="2" t="n"/>
      <c r="BI1779" s="2" t="n"/>
      <c r="BJ1779" s="2" t="n"/>
      <c r="BK1779" s="2" t="n"/>
      <c r="BL1779" s="2" t="n"/>
      <c r="BM1779" s="2" t="n"/>
      <c r="BN1779" s="2" t="n"/>
      <c r="BO1779" s="2" t="n"/>
      <c r="BP1779" s="143" t="n"/>
      <c r="BV1779" s="144" t="n"/>
      <c r="DU1779" s="144" t="n"/>
      <c r="DV1779" s="7" t="n"/>
      <c r="DW1779" s="2" t="n"/>
      <c r="DX1779" s="2" t="n"/>
      <c r="DY1779" s="2" t="n"/>
      <c r="DZ1779" s="2" t="n"/>
      <c r="EA1779" s="2" t="n"/>
      <c r="EB1779" s="2" t="n"/>
      <c r="EC1779" s="2" t="n"/>
    </row>
    <row r="1780" ht="6.75" customHeight="1" s="118">
      <c r="A1780" s="2" t="n"/>
      <c r="B1780" s="2" t="n"/>
      <c r="C1780" s="2" t="n"/>
      <c r="D1780" s="2" t="n"/>
      <c r="E1780" s="2" t="n"/>
      <c r="F1780" s="2" t="n"/>
      <c r="G1780" s="2" t="n"/>
      <c r="H1780" s="2" t="n"/>
      <c r="I1780" s="2" t="n"/>
      <c r="J1780" s="2" t="n"/>
      <c r="K1780" s="2" t="n"/>
      <c r="L1780" s="2" t="n"/>
      <c r="M1780" s="2" t="n"/>
      <c r="N1780" s="2" t="n"/>
      <c r="O1780" s="2" t="n"/>
      <c r="P1780" s="2" t="n"/>
      <c r="Q1780" s="2" t="n"/>
      <c r="R1780" s="2" t="n"/>
      <c r="S1780" s="2" t="n"/>
      <c r="T1780" s="2" t="n"/>
      <c r="U1780" s="2" t="n"/>
      <c r="V1780" s="2" t="n"/>
      <c r="W1780" s="2" t="n"/>
      <c r="X1780" s="2" t="n"/>
      <c r="Y1780" s="2" t="n"/>
      <c r="Z1780" s="2" t="n"/>
      <c r="AA1780" s="2" t="n"/>
      <c r="AB1780" s="2" t="n"/>
      <c r="AC1780" s="2" t="n"/>
      <c r="AD1780" s="2" t="n"/>
      <c r="AE1780" s="2" t="n"/>
      <c r="AF1780" s="2" t="n"/>
      <c r="AG1780" s="2" t="n"/>
      <c r="AH1780" s="2" t="n"/>
      <c r="AI1780" s="2" t="n"/>
      <c r="AJ1780" s="2" t="n"/>
      <c r="AK1780" s="2" t="n"/>
      <c r="AL1780" s="2" t="n"/>
      <c r="AM1780" s="2" t="n"/>
      <c r="AN1780" s="2" t="n"/>
      <c r="AO1780" s="2" t="n"/>
      <c r="AP1780" s="2" t="n"/>
      <c r="AQ1780" s="2" t="n"/>
      <c r="AR1780" s="2" t="n"/>
      <c r="AS1780" s="2" t="n"/>
      <c r="AT1780" s="2" t="n"/>
      <c r="AU1780" s="2" t="n"/>
      <c r="AV1780" s="2" t="n"/>
      <c r="AW1780" s="2" t="n"/>
      <c r="AX1780" s="2" t="n"/>
      <c r="AY1780" s="2" t="n"/>
      <c r="AZ1780" s="2" t="n"/>
      <c r="BA1780" s="2" t="n"/>
      <c r="BB1780" s="2" t="n"/>
      <c r="BC1780" s="2" t="n"/>
      <c r="BD1780" s="2" t="n"/>
      <c r="BE1780" s="2" t="n"/>
      <c r="BF1780" s="2" t="n"/>
      <c r="BG1780" s="2" t="n"/>
      <c r="BH1780" s="2" t="n"/>
      <c r="BI1780" s="2" t="n"/>
      <c r="BJ1780" s="2" t="n"/>
      <c r="BK1780" s="2" t="n"/>
      <c r="BL1780" s="2" t="n"/>
      <c r="BM1780" s="2" t="n"/>
      <c r="BN1780" s="2" t="n"/>
      <c r="BO1780" s="2" t="n"/>
      <c r="BP1780" s="143" t="n"/>
      <c r="BV1780" s="144" t="n"/>
      <c r="DU1780" s="144" t="n"/>
      <c r="DV1780" s="7" t="n"/>
      <c r="DW1780" s="2" t="n"/>
      <c r="DX1780" s="2" t="n"/>
      <c r="DY1780" s="2" t="n"/>
      <c r="DZ1780" s="2" t="n"/>
      <c r="EA1780" s="2" t="n"/>
      <c r="EB1780" s="2" t="n"/>
      <c r="EC1780" s="2" t="n"/>
    </row>
    <row r="1781" ht="8.25" customHeight="1" s="118">
      <c r="A1781" s="2" t="n"/>
      <c r="B1781" s="2" t="n"/>
      <c r="C1781" s="2" t="n"/>
      <c r="D1781" s="2" t="n"/>
      <c r="E1781" s="2" t="n"/>
      <c r="F1781" s="2" t="n"/>
      <c r="G1781" s="2" t="n"/>
      <c r="H1781" s="2" t="n"/>
      <c r="I1781" s="2" t="n"/>
      <c r="J1781" s="2" t="n"/>
      <c r="K1781" s="2" t="n"/>
      <c r="L1781" s="2" t="n"/>
      <c r="M1781" s="2" t="n"/>
      <c r="N1781" s="2" t="n"/>
      <c r="O1781" s="2" t="n"/>
      <c r="P1781" s="2" t="n"/>
      <c r="Q1781" s="2" t="n"/>
      <c r="R1781" s="2" t="n"/>
      <c r="S1781" s="2" t="n"/>
      <c r="T1781" s="2" t="n"/>
      <c r="U1781" s="2" t="n"/>
      <c r="V1781" s="2" t="n"/>
      <c r="W1781" s="2" t="n"/>
      <c r="X1781" s="2" t="n"/>
      <c r="Y1781" s="2" t="n"/>
      <c r="Z1781" s="2" t="n"/>
      <c r="AA1781" s="2" t="n"/>
      <c r="AB1781" s="2" t="n"/>
      <c r="AC1781" s="2" t="n"/>
      <c r="AD1781" s="2" t="n"/>
      <c r="AE1781" s="2" t="n"/>
      <c r="AF1781" s="2" t="n"/>
      <c r="AG1781" s="2" t="n"/>
      <c r="AH1781" s="2" t="n"/>
      <c r="AI1781" s="2" t="n"/>
      <c r="AJ1781" s="2" t="n"/>
      <c r="AK1781" s="2" t="n"/>
      <c r="AL1781" s="2" t="n"/>
      <c r="AM1781" s="2" t="n"/>
      <c r="AN1781" s="2" t="n"/>
      <c r="AO1781" s="2" t="n"/>
      <c r="AP1781" s="2" t="n"/>
      <c r="AQ1781" s="2" t="n"/>
      <c r="AR1781" s="2" t="n"/>
      <c r="AS1781" s="2" t="n"/>
      <c r="AT1781" s="2" t="n"/>
      <c r="AU1781" s="2" t="n"/>
      <c r="AV1781" s="2" t="n"/>
      <c r="AW1781" s="2" t="n"/>
      <c r="AX1781" s="2" t="n"/>
      <c r="AY1781" s="2" t="n"/>
      <c r="AZ1781" s="2" t="n"/>
      <c r="BA1781" s="2" t="n"/>
      <c r="BB1781" s="2" t="n"/>
      <c r="BC1781" s="2" t="n"/>
      <c r="BD1781" s="2" t="n"/>
      <c r="BE1781" s="2" t="n"/>
      <c r="BF1781" s="2" t="n"/>
      <c r="BG1781" s="2" t="n"/>
      <c r="BH1781" s="2" t="n"/>
      <c r="BI1781" s="2" t="n"/>
      <c r="BJ1781" s="2" t="n"/>
      <c r="BK1781" s="2" t="n"/>
      <c r="BL1781" s="2" t="n"/>
      <c r="BM1781" s="2" t="n"/>
      <c r="BN1781" s="2" t="n"/>
      <c r="BO1781" s="2" t="n"/>
      <c r="BP1781" s="143" t="n"/>
      <c r="BV1781" s="144" t="n"/>
      <c r="DU1781" s="144" t="n"/>
      <c r="DV1781" s="7" t="n"/>
      <c r="DW1781" s="2" t="n"/>
      <c r="DX1781" s="2" t="n"/>
      <c r="DY1781" s="2" t="n"/>
      <c r="DZ1781" s="2" t="n"/>
      <c r="EA1781" s="2" t="n"/>
      <c r="EB1781" s="2" t="n"/>
      <c r="EC1781" s="2" t="n"/>
    </row>
    <row r="1782" ht="6.75" customHeight="1" s="118">
      <c r="A1782" s="2" t="n"/>
      <c r="B1782" s="2" t="n"/>
      <c r="C1782" s="2" t="n"/>
      <c r="D1782" s="2" t="n"/>
      <c r="E1782" s="177" t="inlineStr">
        <is>
          <t>在籍校</t>
        </is>
      </c>
      <c r="F1782" s="140" t="n"/>
      <c r="G1782" s="140" t="n"/>
      <c r="H1782" s="140" t="n"/>
      <c r="I1782" s="140" t="n"/>
      <c r="J1782" s="140" t="n"/>
      <c r="K1782" s="141" t="n"/>
      <c r="L1782" s="34" t="n"/>
      <c r="M1782" s="18" t="n"/>
      <c r="N1782" s="18" t="n"/>
      <c r="O1782" s="18" t="n"/>
      <c r="P1782" s="18" t="n"/>
      <c r="Q1782" s="18" t="n"/>
      <c r="R1782" s="18" t="n"/>
      <c r="S1782" s="18" t="n"/>
      <c r="T1782" s="18" t="n"/>
      <c r="U1782" s="18" t="n"/>
      <c r="V1782" s="18" t="n"/>
      <c r="W1782" s="18" t="n"/>
      <c r="X1782" s="35" t="n"/>
      <c r="Y1782" s="4" t="n"/>
      <c r="Z1782" s="5" t="n"/>
      <c r="AA1782" s="5" t="n"/>
      <c r="AB1782" s="5" t="n"/>
      <c r="AC1782" s="5" t="n"/>
      <c r="AD1782" s="5" t="n"/>
      <c r="AE1782" s="5" t="n"/>
      <c r="AF1782" s="5" t="n"/>
      <c r="AG1782" s="5" t="n"/>
      <c r="AH1782" s="5" t="n"/>
      <c r="AI1782" s="5" t="n"/>
      <c r="AJ1782" s="5" t="n"/>
      <c r="AK1782" s="5" t="n"/>
      <c r="AL1782" s="5" t="n"/>
      <c r="AM1782" s="5" t="n"/>
      <c r="AN1782" s="5" t="n"/>
      <c r="AO1782" s="5" t="n"/>
      <c r="AP1782" s="5" t="n"/>
      <c r="AQ1782" s="5" t="n"/>
      <c r="AR1782" s="5" t="n"/>
      <c r="AS1782" s="5" t="n"/>
      <c r="AT1782" s="5" t="n"/>
      <c r="AU1782" s="5" t="n"/>
      <c r="AV1782" s="5" t="n"/>
      <c r="AW1782" s="89" t="inlineStr">
        <is>
          <t>卒業見込</t>
        </is>
      </c>
      <c r="AX1782" s="140" t="n"/>
      <c r="AY1782" s="140" t="n"/>
      <c r="AZ1782" s="140" t="n"/>
      <c r="BA1782" s="140" t="n"/>
      <c r="BB1782" s="140" t="n"/>
      <c r="BC1782" s="140" t="n"/>
      <c r="BD1782" s="140" t="n"/>
      <c r="BE1782" s="140" t="n"/>
      <c r="BF1782" s="140" t="n"/>
      <c r="BG1782" s="140" t="n"/>
      <c r="BH1782" s="140" t="n"/>
      <c r="BI1782" s="141" t="n"/>
      <c r="BJ1782" s="2" t="n"/>
      <c r="BK1782" s="2" t="n"/>
      <c r="BL1782" s="2" t="n"/>
      <c r="BM1782" s="2" t="n"/>
      <c r="BN1782" s="2" t="n"/>
      <c r="BO1782" s="2" t="n"/>
      <c r="BP1782" s="143" t="n"/>
      <c r="BV1782" s="144" t="n"/>
      <c r="DU1782" s="144" t="n"/>
      <c r="DV1782" s="2" t="n"/>
      <c r="DW1782" s="2" t="n"/>
      <c r="DX1782" s="2" t="n"/>
      <c r="DY1782" s="2" t="n"/>
      <c r="DZ1782" s="2" t="n"/>
      <c r="EA1782" s="2" t="n"/>
      <c r="EB1782" s="2" t="n"/>
      <c r="EC1782" s="2" t="n"/>
    </row>
    <row r="1783" ht="6.75" customHeight="1" s="118">
      <c r="A1783" s="2" t="n"/>
      <c r="B1783" s="2" t="n"/>
      <c r="C1783" s="2" t="n"/>
      <c r="D1783" s="2" t="n"/>
      <c r="E1783" s="143" t="n"/>
      <c r="K1783" s="144" t="n"/>
      <c r="L1783" s="36" t="n"/>
      <c r="M1783" s="19" t="n"/>
      <c r="N1783" s="19" t="n"/>
      <c r="O1783" s="19" t="n"/>
      <c r="P1783" s="19" t="n"/>
      <c r="Q1783" s="19" t="n"/>
      <c r="R1783" s="19" t="n"/>
      <c r="S1783" s="19" t="n"/>
      <c r="T1783" s="19" t="n"/>
      <c r="U1783" s="19" t="n"/>
      <c r="V1783" s="19" t="n"/>
      <c r="W1783" s="19" t="n"/>
      <c r="X1783" s="37" t="n"/>
      <c r="Y1783" s="178">
        <f>計算!$N$22</f>
        <v/>
      </c>
      <c r="BI1783" s="144" t="n"/>
      <c r="BJ1783" s="2" t="n"/>
      <c r="BK1783" s="2" t="n"/>
      <c r="BL1783" s="2" t="n"/>
      <c r="BM1783" s="2" t="n"/>
      <c r="BN1783" s="2" t="n"/>
      <c r="BO1783" s="2" t="n"/>
      <c r="BP1783" s="143" t="n"/>
      <c r="BV1783" s="144" t="n"/>
      <c r="DU1783" s="144" t="n"/>
      <c r="DV1783" s="2" t="n"/>
      <c r="DW1783" s="2" t="n"/>
      <c r="DX1783" s="2" t="n"/>
      <c r="DY1783" s="2" t="n"/>
      <c r="DZ1783" s="2" t="n"/>
      <c r="EA1783" s="2" t="n"/>
      <c r="EB1783" s="2" t="n"/>
      <c r="EC1783" s="2" t="n"/>
    </row>
    <row r="1784" ht="6.75" customHeight="1" s="118">
      <c r="A1784" s="2" t="n"/>
      <c r="B1784" s="2" t="n"/>
      <c r="C1784" s="2" t="n"/>
      <c r="D1784" s="2" t="n"/>
      <c r="E1784" s="143" t="n"/>
      <c r="K1784" s="144" t="n"/>
      <c r="L1784" s="36" t="n"/>
      <c r="M1784" s="19" t="n"/>
      <c r="N1784" s="19" t="n"/>
      <c r="O1784" s="19" t="n"/>
      <c r="P1784" s="179">
        <f>設定!$B$6</f>
        <v/>
      </c>
      <c r="S1784" s="11" t="n"/>
      <c r="T1784" s="11" t="n"/>
      <c r="U1784" s="179">
        <f>設定!$B$7</f>
        <v/>
      </c>
      <c r="W1784" s="11" t="n"/>
      <c r="X1784" s="12" t="n"/>
      <c r="Y1784" s="143" t="n"/>
      <c r="BI1784" s="144" t="n"/>
      <c r="BJ1784" s="2" t="n"/>
      <c r="BK1784" s="2" t="n"/>
      <c r="BL1784" s="2" t="n"/>
      <c r="BM1784" s="2" t="n"/>
      <c r="BN1784" s="2" t="n"/>
      <c r="BO1784" s="2" t="n"/>
      <c r="BP1784" s="143" t="n"/>
      <c r="BV1784" s="144" t="n"/>
      <c r="DU1784" s="144" t="n"/>
      <c r="DV1784" s="2" t="n"/>
      <c r="DW1784" s="2" t="n"/>
      <c r="DX1784" s="2" t="n"/>
      <c r="DY1784" s="2" t="n"/>
      <c r="DZ1784" s="2" t="n"/>
      <c r="EA1784" s="2" t="n"/>
      <c r="EB1784" s="2" t="n"/>
      <c r="EC1784" s="2" t="n"/>
    </row>
    <row r="1785" ht="6.75" customHeight="1" s="118">
      <c r="A1785" s="2" t="n"/>
      <c r="B1785" s="2" t="n"/>
      <c r="C1785" s="2" t="n"/>
      <c r="D1785" s="2" t="n"/>
      <c r="E1785" s="143" t="n"/>
      <c r="K1785" s="144" t="n"/>
      <c r="L1785" s="92" t="inlineStr">
        <is>
          <t>令和</t>
        </is>
      </c>
      <c r="S1785" s="52" t="inlineStr">
        <is>
          <t>年</t>
        </is>
      </c>
      <c r="W1785" s="53" t="inlineStr">
        <is>
          <t>月</t>
        </is>
      </c>
      <c r="X1785" s="144" t="n"/>
      <c r="Y1785" s="143" t="n"/>
      <c r="BI1785" s="144" t="n"/>
      <c r="BJ1785" s="2" t="n"/>
      <c r="BK1785" s="2" t="n"/>
      <c r="BL1785" s="2" t="n"/>
      <c r="BM1785" s="2" t="n"/>
      <c r="BN1785" s="2" t="n"/>
      <c r="BO1785" s="2" t="n"/>
      <c r="BP1785" s="143" t="n"/>
      <c r="BV1785" s="144" t="n"/>
      <c r="DU1785" s="144" t="n"/>
      <c r="DV1785" s="2" t="n"/>
      <c r="DW1785" s="2" t="n"/>
      <c r="DX1785" s="2" t="n"/>
      <c r="DY1785" s="2" t="n"/>
      <c r="DZ1785" s="2" t="n"/>
      <c r="EA1785" s="2" t="n"/>
      <c r="EB1785" s="2" t="n"/>
      <c r="EC1785" s="2" t="n"/>
    </row>
    <row r="1786" ht="6.75" customHeight="1" s="118">
      <c r="A1786" s="2" t="n"/>
      <c r="B1786" s="2" t="n"/>
      <c r="C1786" s="2" t="n"/>
      <c r="D1786" s="2" t="n"/>
      <c r="E1786" s="143" t="n"/>
      <c r="K1786" s="144" t="n"/>
      <c r="L1786" s="143" t="n"/>
      <c r="X1786" s="144" t="n"/>
      <c r="Y1786" s="143" t="n"/>
      <c r="AW1786" s="75" t="inlineStr">
        <is>
          <t>卒業</t>
        </is>
      </c>
      <c r="BI1786" s="144" t="n"/>
      <c r="BJ1786" s="2" t="n"/>
      <c r="BK1786" s="2" t="n"/>
      <c r="BL1786" s="2" t="n"/>
      <c r="BM1786" s="2" t="n"/>
      <c r="BN1786" s="2" t="n"/>
      <c r="BO1786" s="2" t="n"/>
      <c r="BP1786" s="143" t="n"/>
      <c r="BV1786" s="144" t="n"/>
      <c r="DU1786" s="144" t="n"/>
      <c r="DV1786" s="2" t="n"/>
      <c r="DW1786" s="2" t="n"/>
      <c r="DX1786" s="2" t="n"/>
      <c r="DY1786" s="2" t="n"/>
      <c r="DZ1786" s="2" t="n"/>
      <c r="EA1786" s="2" t="n"/>
      <c r="EB1786" s="2" t="n"/>
      <c r="EC1786" s="2" t="n"/>
    </row>
    <row r="1787" ht="6.75" customHeight="1" s="118">
      <c r="A1787" s="2" t="n"/>
      <c r="B1787" s="2" t="n"/>
      <c r="C1787" s="2" t="n"/>
      <c r="D1787" s="2" t="n"/>
      <c r="E1787" s="143" t="n"/>
      <c r="K1787" s="144" t="n"/>
      <c r="L1787" s="36" t="n"/>
      <c r="M1787" s="19" t="n"/>
      <c r="N1787" s="19" t="n"/>
      <c r="O1787" s="19" t="n"/>
      <c r="P1787" s="19" t="n"/>
      <c r="Q1787" s="19" t="n"/>
      <c r="R1787" s="19" t="n"/>
      <c r="S1787" s="19" t="n"/>
      <c r="T1787" s="19" t="n"/>
      <c r="U1787" s="19" t="n"/>
      <c r="V1787" s="19" t="n"/>
      <c r="W1787" s="19" t="n"/>
      <c r="X1787" s="37" t="n"/>
      <c r="Y1787" s="143" t="n"/>
      <c r="BI1787" s="144" t="n"/>
      <c r="BJ1787" s="2" t="n"/>
      <c r="BK1787" s="2" t="n"/>
      <c r="BL1787" s="2" t="n"/>
      <c r="BM1787" s="2" t="n"/>
      <c r="BN1787" s="2" t="n"/>
      <c r="BO1787" s="2" t="n"/>
      <c r="BP1787" s="143" t="n"/>
      <c r="BV1787" s="144" t="n"/>
      <c r="DU1787" s="144" t="n"/>
      <c r="DV1787" s="2" t="n"/>
      <c r="DW1787" s="2" t="n"/>
      <c r="DX1787" s="2" t="n"/>
      <c r="DY1787" s="2" t="n"/>
      <c r="DZ1787" s="2" t="n"/>
      <c r="EA1787" s="2" t="n"/>
      <c r="EB1787" s="2" t="n"/>
      <c r="EC1787" s="2" t="n"/>
    </row>
    <row r="1788" ht="6.75" customHeight="1" s="118">
      <c r="A1788" s="2" t="n"/>
      <c r="B1788" s="2" t="n"/>
      <c r="C1788" s="2" t="n"/>
      <c r="D1788" s="2" t="n"/>
      <c r="E1788" s="143" t="n"/>
      <c r="K1788" s="144" t="n"/>
      <c r="L1788" s="36" t="n"/>
      <c r="M1788" s="19" t="n"/>
      <c r="N1788" s="19" t="n"/>
      <c r="O1788" s="19" t="n"/>
      <c r="P1788" s="19" t="n"/>
      <c r="Q1788" s="19" t="n"/>
      <c r="R1788" s="19" t="n"/>
      <c r="S1788" s="19" t="n"/>
      <c r="T1788" s="19" t="n"/>
      <c r="U1788" s="19" t="n"/>
      <c r="V1788" s="19" t="n"/>
      <c r="W1788" s="19" t="n"/>
      <c r="X1788" s="37" t="n"/>
      <c r="Y1788" s="143" t="n"/>
      <c r="BI1788" s="144" t="n"/>
      <c r="BJ1788" s="2" t="n"/>
      <c r="BK1788" s="2" t="n"/>
      <c r="BL1788" s="2" t="n"/>
      <c r="BM1788" s="2" t="n"/>
      <c r="BN1788" s="2" t="n"/>
      <c r="BO1788" s="2" t="n"/>
      <c r="BP1788" s="143" t="n"/>
      <c r="BV1788" s="144" t="n"/>
      <c r="DU1788" s="144" t="n"/>
      <c r="DV1788" s="2" t="n"/>
      <c r="DW1788" s="2" t="n"/>
      <c r="DX1788" s="2" t="n"/>
      <c r="DY1788" s="2" t="n"/>
      <c r="DZ1788" s="2" t="n"/>
      <c r="EA1788" s="2" t="n"/>
      <c r="EB1788" s="2" t="n"/>
      <c r="EC1788" s="2" t="n"/>
    </row>
    <row r="1789" ht="6.75" customHeight="1" s="118">
      <c r="A1789" s="2" t="n"/>
      <c r="B1789" s="2" t="n"/>
      <c r="C1789" s="2" t="n"/>
      <c r="D1789" s="2" t="n"/>
      <c r="E1789" s="146" t="n"/>
      <c r="F1789" s="147" t="n"/>
      <c r="G1789" s="147" t="n"/>
      <c r="H1789" s="147" t="n"/>
      <c r="I1789" s="147" t="n"/>
      <c r="J1789" s="147" t="n"/>
      <c r="K1789" s="148" t="n"/>
      <c r="L1789" s="38" t="n"/>
      <c r="M1789" s="20" t="n"/>
      <c r="N1789" s="20" t="n"/>
      <c r="O1789" s="20" t="n"/>
      <c r="P1789" s="20" t="n"/>
      <c r="Q1789" s="20" t="n"/>
      <c r="R1789" s="20" t="n"/>
      <c r="S1789" s="20" t="n"/>
      <c r="T1789" s="20" t="n"/>
      <c r="U1789" s="20" t="n"/>
      <c r="V1789" s="20" t="n"/>
      <c r="W1789" s="20" t="n"/>
      <c r="X1789" s="39" t="n"/>
      <c r="Y1789" s="16" t="n"/>
      <c r="Z1789" s="14" t="n"/>
      <c r="AA1789" s="14" t="n"/>
      <c r="AB1789" s="14" t="n"/>
      <c r="AC1789" s="14" t="n"/>
      <c r="AD1789" s="14" t="n"/>
      <c r="AE1789" s="14" t="n"/>
      <c r="AF1789" s="14" t="n"/>
      <c r="AG1789" s="14" t="n"/>
      <c r="AH1789" s="14" t="n"/>
      <c r="AI1789" s="14" t="n"/>
      <c r="AJ1789" s="14" t="n"/>
      <c r="AK1789" s="14" t="n"/>
      <c r="AL1789" s="14" t="n"/>
      <c r="AM1789" s="14" t="n"/>
      <c r="AN1789" s="14" t="n"/>
      <c r="AO1789" s="14" t="n"/>
      <c r="AP1789" s="14" t="n"/>
      <c r="AQ1789" s="14" t="n"/>
      <c r="AR1789" s="14" t="n"/>
      <c r="AS1789" s="14" t="n"/>
      <c r="AT1789" s="14" t="n"/>
      <c r="AU1789" s="14" t="n"/>
      <c r="AV1789" s="14" t="n"/>
      <c r="AW1789" s="147" t="n"/>
      <c r="AX1789" s="147" t="n"/>
      <c r="AY1789" s="147" t="n"/>
      <c r="AZ1789" s="147" t="n"/>
      <c r="BA1789" s="147" t="n"/>
      <c r="BB1789" s="147" t="n"/>
      <c r="BC1789" s="147" t="n"/>
      <c r="BD1789" s="147" t="n"/>
      <c r="BE1789" s="147" t="n"/>
      <c r="BF1789" s="147" t="n"/>
      <c r="BG1789" s="147" t="n"/>
      <c r="BH1789" s="147" t="n"/>
      <c r="BI1789" s="148" t="n"/>
      <c r="BJ1789" s="2" t="n"/>
      <c r="BK1789" s="2" t="n"/>
      <c r="BL1789" s="2" t="n"/>
      <c r="BM1789" s="2" t="n"/>
      <c r="BN1789" s="2" t="n"/>
      <c r="BO1789" s="2" t="n"/>
      <c r="BP1789" s="143" t="n"/>
      <c r="BV1789" s="144" t="n"/>
      <c r="DU1789" s="144" t="n"/>
      <c r="DV1789" s="2" t="n"/>
      <c r="DW1789" s="2" t="n"/>
      <c r="DX1789" s="2" t="n"/>
      <c r="DY1789" s="2" t="n"/>
      <c r="DZ1789" s="2" t="n"/>
      <c r="EA1789" s="2" t="n"/>
      <c r="EB1789" s="2" t="n"/>
      <c r="EC1789" s="2" t="n"/>
    </row>
    <row r="1790" ht="6.75" customHeight="1" s="118">
      <c r="A1790" s="2" t="n"/>
      <c r="B1790" s="2" t="n"/>
      <c r="C1790" s="2" t="n"/>
      <c r="D1790" s="2" t="n"/>
      <c r="E1790" s="40" t="n"/>
      <c r="F1790" s="40" t="n"/>
      <c r="G1790" s="40" t="n"/>
      <c r="H1790" s="40" t="n"/>
      <c r="I1790" s="40" t="n"/>
      <c r="J1790" s="40" t="n"/>
      <c r="K1790" s="40" t="n"/>
      <c r="L1790" s="18" t="n"/>
      <c r="M1790" s="18" t="n"/>
      <c r="N1790" s="18" t="n"/>
      <c r="O1790" s="18" t="n"/>
      <c r="P1790" s="18" t="n"/>
      <c r="Q1790" s="18" t="n"/>
      <c r="R1790" s="18" t="n"/>
      <c r="S1790" s="76" t="n"/>
      <c r="T1790" s="140" t="n"/>
      <c r="U1790" s="17" t="n"/>
      <c r="V1790" s="17" t="n"/>
      <c r="W1790" s="76" t="n"/>
      <c r="X1790" s="140" t="n"/>
      <c r="Y1790" s="5" t="n"/>
      <c r="Z1790" s="5" t="n"/>
      <c r="AA1790" s="5" t="n"/>
      <c r="AB1790" s="5" t="n"/>
      <c r="AC1790" s="5" t="n"/>
      <c r="AD1790" s="5" t="n"/>
      <c r="AE1790" s="5" t="n"/>
      <c r="AF1790" s="5" t="n"/>
      <c r="AG1790" s="5" t="n"/>
      <c r="AH1790" s="5" t="n"/>
      <c r="AI1790" s="5" t="n"/>
      <c r="AJ1790" s="5" t="n"/>
      <c r="AK1790" s="5" t="n"/>
      <c r="AL1790" s="5" t="n"/>
      <c r="AM1790" s="5" t="n"/>
      <c r="AN1790" s="5" t="n"/>
      <c r="AO1790" s="5" t="n"/>
      <c r="AP1790" s="5" t="n"/>
      <c r="AQ1790" s="5" t="n"/>
      <c r="AR1790" s="5" t="n"/>
      <c r="AS1790" s="5" t="n"/>
      <c r="AT1790" s="5" t="n"/>
      <c r="AU1790" s="5" t="n"/>
      <c r="AV1790" s="5" t="n"/>
      <c r="AW1790" s="5" t="n"/>
      <c r="AX1790" s="5" t="n"/>
      <c r="AY1790" s="5" t="n"/>
      <c r="AZ1790" s="5" t="n"/>
      <c r="BA1790" s="5" t="n"/>
      <c r="BB1790" s="5" t="n"/>
      <c r="BC1790" s="5" t="n"/>
      <c r="BD1790" s="5" t="n"/>
      <c r="BE1790" s="5" t="n"/>
      <c r="BF1790" s="5" t="n"/>
      <c r="BG1790" s="5" t="n"/>
      <c r="BH1790" s="5" t="n"/>
      <c r="BI1790" s="5" t="n"/>
      <c r="BJ1790" s="2" t="n"/>
      <c r="BK1790" s="2" t="n"/>
      <c r="BL1790" s="2" t="n"/>
      <c r="BM1790" s="2" t="n"/>
      <c r="BN1790" s="2" t="n"/>
      <c r="BO1790" s="2" t="n"/>
      <c r="BP1790" s="143" t="n"/>
      <c r="BV1790" s="144" t="n"/>
      <c r="DU1790" s="144" t="n"/>
      <c r="DV1790" s="2" t="n"/>
      <c r="DW1790" s="2" t="n"/>
      <c r="DX1790" s="2" t="n"/>
      <c r="DY1790" s="2" t="n"/>
      <c r="DZ1790" s="2" t="n"/>
      <c r="EA1790" s="2" t="n"/>
      <c r="EB1790" s="2" t="n"/>
      <c r="EC1790" s="2" t="n"/>
    </row>
    <row r="1791" ht="6.75" customHeight="1" s="118">
      <c r="A1791" s="2" t="n"/>
      <c r="B1791" s="2" t="n"/>
      <c r="C1791" s="2" t="n"/>
      <c r="D1791" s="2" t="n"/>
      <c r="E1791" s="41" t="n"/>
      <c r="F1791" s="41" t="n"/>
      <c r="G1791" s="41" t="n"/>
      <c r="H1791" s="41" t="n"/>
      <c r="I1791" s="41" t="n"/>
      <c r="J1791" s="41" t="n"/>
      <c r="K1791" s="41" t="n"/>
      <c r="L1791" s="19" t="n"/>
      <c r="M1791" s="19" t="n"/>
      <c r="N1791" s="19" t="n"/>
      <c r="O1791" s="19" t="n"/>
      <c r="P1791" s="19" t="n"/>
      <c r="Q1791" s="19" t="n"/>
      <c r="R1791" s="19" t="n"/>
      <c r="U1791" s="11" t="n"/>
      <c r="V1791" s="11" t="n"/>
      <c r="Y1791" s="2" t="n"/>
      <c r="Z1791" s="2" t="n"/>
      <c r="AA1791" s="2" t="n"/>
      <c r="AB1791" s="2" t="n"/>
      <c r="AC1791" s="2" t="n"/>
      <c r="AD1791" s="2" t="n"/>
      <c r="AE1791" s="2" t="n"/>
      <c r="AF1791" s="2" t="n"/>
      <c r="AG1791" s="2" t="n"/>
      <c r="AH1791" s="2" t="n"/>
      <c r="AI1791" s="2" t="n"/>
      <c r="AJ1791" s="2" t="n"/>
      <c r="AK1791" s="2" t="n"/>
      <c r="AL1791" s="2" t="n"/>
      <c r="AM1791" s="2" t="n"/>
      <c r="AN1791" s="2" t="n"/>
      <c r="AO1791" s="2" t="n"/>
      <c r="AP1791" s="2" t="n"/>
      <c r="AQ1791" s="2" t="n"/>
      <c r="AR1791" s="2" t="n"/>
      <c r="AS1791" s="2" t="n"/>
      <c r="AT1791" s="2" t="n"/>
      <c r="AU1791" s="2" t="n"/>
      <c r="AV1791" s="2" t="n"/>
      <c r="AW1791" s="2" t="n"/>
      <c r="AX1791" s="2" t="n"/>
      <c r="AY1791" s="2" t="n"/>
      <c r="AZ1791" s="2" t="n"/>
      <c r="BA1791" s="2" t="n"/>
      <c r="BB1791" s="2" t="n"/>
      <c r="BC1791" s="2" t="n"/>
      <c r="BD1791" s="2" t="n"/>
      <c r="BE1791" s="2" t="n"/>
      <c r="BF1791" s="2" t="n"/>
      <c r="BG1791" s="2" t="n"/>
      <c r="BH1791" s="2" t="n"/>
      <c r="BI1791" s="2" t="n"/>
      <c r="BJ1791" s="2" t="n"/>
      <c r="BK1791" s="2" t="n"/>
      <c r="BL1791" s="2" t="n"/>
      <c r="BM1791" s="2" t="n"/>
      <c r="BN1791" s="2" t="n"/>
      <c r="BO1791" s="2" t="n"/>
      <c r="BP1791" s="143" t="n"/>
      <c r="BV1791" s="144" t="n"/>
      <c r="DU1791" s="144" t="n"/>
      <c r="DV1791" s="2" t="n"/>
      <c r="DW1791" s="2" t="n"/>
      <c r="DX1791" s="2" t="n"/>
      <c r="DY1791" s="2" t="n"/>
      <c r="DZ1791" s="2" t="n"/>
      <c r="EA1791" s="2" t="n"/>
      <c r="EB1791" s="2" t="n"/>
      <c r="EC1791" s="2" t="n"/>
    </row>
    <row r="1792" ht="9.75" customHeight="1" s="118">
      <c r="A1792" s="2" t="n"/>
      <c r="B1792" s="2" t="n"/>
      <c r="C1792" s="2" t="n"/>
      <c r="D1792" s="2" t="n"/>
      <c r="E1792" s="42" t="n"/>
      <c r="F1792" s="42" t="n"/>
      <c r="G1792" s="42" t="n"/>
      <c r="H1792" s="42" t="n"/>
      <c r="I1792" s="42" t="n"/>
      <c r="J1792" s="42" t="n"/>
      <c r="K1792" s="42" t="n"/>
      <c r="L1792" s="20" t="n"/>
      <c r="M1792" s="20" t="n"/>
      <c r="N1792" s="20" t="n"/>
      <c r="O1792" s="20" t="n"/>
      <c r="P1792" s="20" t="n"/>
      <c r="Q1792" s="20" t="n"/>
      <c r="R1792" s="20" t="n"/>
      <c r="S1792" s="20" t="n"/>
      <c r="T1792" s="20" t="n"/>
      <c r="U1792" s="20" t="n"/>
      <c r="V1792" s="20" t="n"/>
      <c r="W1792" s="20" t="n"/>
      <c r="X1792" s="20" t="n"/>
      <c r="Y1792" s="14" t="n"/>
      <c r="Z1792" s="14" t="n"/>
      <c r="AA1792" s="14" t="n"/>
      <c r="AB1792" s="14" t="n"/>
      <c r="AC1792" s="14" t="n"/>
      <c r="AD1792" s="14" t="n"/>
      <c r="AE1792" s="14" t="n"/>
      <c r="AF1792" s="14" t="n"/>
      <c r="AG1792" s="14" t="n"/>
      <c r="AH1792" s="14" t="n"/>
      <c r="AI1792" s="14" t="n"/>
      <c r="AJ1792" s="14" t="n"/>
      <c r="AK1792" s="14" t="n"/>
      <c r="AL1792" s="14" t="n"/>
      <c r="AM1792" s="14" t="n"/>
      <c r="AN1792" s="14" t="n"/>
      <c r="AO1792" s="14" t="n"/>
      <c r="AP1792" s="14" t="n"/>
      <c r="AQ1792" s="14" t="n"/>
      <c r="AR1792" s="14" t="n"/>
      <c r="AS1792" s="14" t="n"/>
      <c r="AT1792" s="14" t="n"/>
      <c r="AU1792" s="14" t="n"/>
      <c r="AV1792" s="14" t="n"/>
      <c r="AW1792" s="14" t="n"/>
      <c r="AX1792" s="14" t="n"/>
      <c r="AY1792" s="14" t="n"/>
      <c r="AZ1792" s="14" t="n"/>
      <c r="BA1792" s="14" t="n"/>
      <c r="BB1792" s="14" t="n"/>
      <c r="BC1792" s="14" t="n"/>
      <c r="BD1792" s="14" t="n"/>
      <c r="BE1792" s="14" t="n"/>
      <c r="BF1792" s="14" t="n"/>
      <c r="BG1792" s="14" t="n"/>
      <c r="BH1792" s="14" t="n"/>
      <c r="BI1792" s="14" t="n"/>
      <c r="BJ1792" s="2" t="n"/>
      <c r="BK1792" s="2" t="n"/>
      <c r="BL1792" s="2" t="n"/>
      <c r="BM1792" s="2" t="n"/>
      <c r="BN1792" s="2" t="n"/>
      <c r="BO1792" s="2" t="n"/>
      <c r="BP1792" s="143" t="n"/>
      <c r="BV1792" s="144" t="n"/>
      <c r="DU1792" s="144" t="n"/>
      <c r="DV1792" s="2" t="n"/>
      <c r="DW1792" s="2" t="n"/>
      <c r="DX1792" s="2" t="n"/>
      <c r="DY1792" s="2" t="n"/>
      <c r="DZ1792" s="2" t="n"/>
      <c r="EA1792" s="2" t="n"/>
      <c r="EB1792" s="2" t="n"/>
      <c r="EC1792" s="2" t="n"/>
    </row>
    <row r="1793" ht="6.75" customHeight="1" s="118">
      <c r="A1793" s="2" t="n"/>
      <c r="B1793" s="2" t="n"/>
      <c r="C1793" s="2" t="n"/>
      <c r="D1793" s="2" t="n"/>
      <c r="E1793" s="180" t="inlineStr">
        <is>
          <t>職　歴</t>
        </is>
      </c>
      <c r="K1793" s="144" t="n"/>
      <c r="L1793" s="54" t="inlineStr">
        <is>
          <t>平成</t>
        </is>
      </c>
      <c r="M1793" s="140" t="n"/>
      <c r="N1793" s="140" t="n"/>
      <c r="O1793" s="140" t="n"/>
      <c r="P1793" s="19" t="n"/>
      <c r="Q1793" s="19" t="n"/>
      <c r="R1793" s="19" t="n"/>
      <c r="S1793" s="19" t="n"/>
      <c r="T1793" s="19" t="n"/>
      <c r="U1793" s="19" t="n"/>
      <c r="V1793" s="19" t="n"/>
      <c r="W1793" s="19" t="n"/>
      <c r="X1793" s="37" t="n"/>
      <c r="Y1793" s="171">
        <f>計算!$AD$22</f>
        <v/>
      </c>
      <c r="BI1793" s="144" t="n"/>
      <c r="BJ1793" s="2" t="n"/>
      <c r="BK1793" s="2" t="n"/>
      <c r="BL1793" s="2" t="n"/>
      <c r="BM1793" s="2" t="n"/>
      <c r="BN1793" s="2" t="n"/>
      <c r="BO1793" s="2" t="n"/>
      <c r="BP1793" s="143" t="n"/>
      <c r="BV1793" s="144" t="n"/>
      <c r="DU1793" s="144" t="n"/>
      <c r="DV1793" s="2" t="n"/>
      <c r="DW1793" s="2" t="n"/>
      <c r="DX1793" s="2" t="n"/>
      <c r="DY1793" s="2" t="n"/>
      <c r="DZ1793" s="2" t="n"/>
      <c r="EA1793" s="2" t="n"/>
      <c r="EB1793" s="2" t="n"/>
      <c r="EC1793" s="2" t="n"/>
    </row>
    <row r="1794" ht="6.75" customHeight="1" s="118">
      <c r="A1794" s="2" t="n"/>
      <c r="B1794" s="2" t="n"/>
      <c r="C1794" s="2" t="n"/>
      <c r="D1794" s="2" t="n"/>
      <c r="E1794" s="143" t="n"/>
      <c r="K1794" s="144" t="n"/>
      <c r="L1794" s="143" t="n"/>
      <c r="P1794" s="19" t="n"/>
      <c r="Q1794" s="19" t="n"/>
      <c r="R1794" s="19" t="n"/>
      <c r="S1794" s="19" t="n"/>
      <c r="T1794" s="19" t="n"/>
      <c r="U1794" s="19" t="n"/>
      <c r="V1794" s="19" t="n"/>
      <c r="W1794" s="19" t="n"/>
      <c r="X1794" s="37" t="n"/>
      <c r="Y1794" s="143" t="n"/>
      <c r="BI1794" s="144" t="n"/>
      <c r="BJ1794" s="2" t="n"/>
      <c r="BK1794" s="2" t="n"/>
      <c r="BL1794" s="2" t="n"/>
      <c r="BM1794" s="2" t="n"/>
      <c r="BN1794" s="2" t="n"/>
      <c r="BO1794" s="2" t="n"/>
      <c r="BP1794" s="143" t="n"/>
      <c r="BV1794" s="144" t="n"/>
      <c r="DU1794" s="144" t="n"/>
      <c r="DV1794" s="2" t="n"/>
      <c r="DW1794" s="2" t="n"/>
      <c r="DX1794" s="2" t="n"/>
      <c r="DY1794" s="2" t="n"/>
      <c r="DZ1794" s="2" t="n"/>
      <c r="EA1794" s="2" t="n"/>
      <c r="EB1794" s="2" t="n"/>
      <c r="EC1794" s="2" t="n"/>
    </row>
    <row r="1795" ht="6.75" customHeight="1" s="118">
      <c r="A1795" s="2" t="n"/>
      <c r="B1795" s="2" t="n"/>
      <c r="C1795" s="2" t="n"/>
      <c r="D1795" s="2" t="n"/>
      <c r="E1795" s="143" t="n"/>
      <c r="K1795" s="144" t="n"/>
      <c r="L1795" s="143" t="n"/>
      <c r="P1795" s="179">
        <f>計算!$AB$22</f>
        <v/>
      </c>
      <c r="S1795" s="52" t="inlineStr">
        <is>
          <t>年</t>
        </is>
      </c>
      <c r="U1795" s="179">
        <f>計算!$AC$22</f>
        <v/>
      </c>
      <c r="W1795" s="53" t="inlineStr">
        <is>
          <t>月</t>
        </is>
      </c>
      <c r="X1795" s="144" t="n"/>
      <c r="Y1795" s="143" t="n"/>
      <c r="BI1795" s="144" t="n"/>
      <c r="BJ1795" s="2" t="n"/>
      <c r="BK1795" s="2" t="n"/>
      <c r="BL1795" s="2" t="n"/>
      <c r="BM1795" s="2" t="n"/>
      <c r="BN1795" s="2" t="n"/>
      <c r="BO1795" s="2" t="n"/>
      <c r="BP1795" s="143" t="n"/>
      <c r="BV1795" s="144" t="n"/>
      <c r="DU1795" s="144" t="n"/>
      <c r="DV1795" s="2" t="n"/>
      <c r="DW1795" s="2" t="n"/>
      <c r="DX1795" s="2" t="n"/>
      <c r="DY1795" s="2" t="n"/>
      <c r="DZ1795" s="2" t="n"/>
      <c r="EA1795" s="2" t="n"/>
      <c r="EB1795" s="2" t="n"/>
      <c r="EC1795" s="2" t="n"/>
    </row>
    <row r="1796" ht="6.75" customHeight="1" s="118">
      <c r="A1796" s="2" t="n"/>
      <c r="B1796" s="2" t="n"/>
      <c r="C1796" s="2" t="n"/>
      <c r="D1796" s="2" t="n"/>
      <c r="E1796" s="143" t="n"/>
      <c r="K1796" s="144" t="n"/>
      <c r="L1796" s="49" t="inlineStr">
        <is>
          <t>令和</t>
        </is>
      </c>
      <c r="X1796" s="144" t="n"/>
      <c r="Y1796" s="143" t="n"/>
      <c r="BI1796" s="144" t="n"/>
      <c r="BJ1796" s="2" t="n"/>
      <c r="BK1796" s="2" t="n"/>
      <c r="BL1796" s="2" t="n"/>
      <c r="BM1796" s="2" t="n"/>
      <c r="BN1796" s="2" t="n"/>
      <c r="BO1796" s="2" t="n"/>
      <c r="BP1796" s="143" t="n"/>
      <c r="BV1796" s="144" t="n"/>
      <c r="DU1796" s="144" t="n"/>
      <c r="DV1796" s="2" t="n"/>
      <c r="DW1796" s="2" t="n"/>
      <c r="DX1796" s="2" t="n"/>
      <c r="DY1796" s="2" t="n"/>
      <c r="DZ1796" s="2" t="n"/>
      <c r="EA1796" s="2" t="n"/>
      <c r="EB1796" s="2" t="n"/>
      <c r="EC1796" s="2" t="n"/>
    </row>
    <row r="1797" ht="6.75" customHeight="1" s="118">
      <c r="A1797" s="2" t="n"/>
      <c r="B1797" s="2" t="n"/>
      <c r="C1797" s="2" t="n"/>
      <c r="D1797" s="2" t="n"/>
      <c r="E1797" s="143" t="n"/>
      <c r="K1797" s="144" t="n"/>
      <c r="L1797" s="143" t="n"/>
      <c r="P1797" s="19" t="n"/>
      <c r="Q1797" s="19" t="n"/>
      <c r="R1797" s="19" t="n"/>
      <c r="S1797" s="19" t="n"/>
      <c r="T1797" s="19" t="n"/>
      <c r="U1797" s="19" t="n"/>
      <c r="V1797" s="19" t="n"/>
      <c r="W1797" s="19" t="n"/>
      <c r="X1797" s="37" t="n"/>
      <c r="Y1797" s="143" t="n"/>
      <c r="BI1797" s="144" t="n"/>
      <c r="BJ1797" s="2" t="n"/>
      <c r="BK1797" s="2" t="n"/>
      <c r="BL1797" s="2" t="n"/>
      <c r="BM1797" s="2" t="n"/>
      <c r="BN1797" s="2" t="n"/>
      <c r="BO1797" s="2" t="n"/>
      <c r="BP1797" s="143" t="n"/>
      <c r="BV1797" s="144" t="n"/>
      <c r="DU1797" s="144" t="n"/>
      <c r="DV1797" s="2" t="n"/>
      <c r="DW1797" s="2" t="n"/>
      <c r="DX1797" s="2" t="n"/>
      <c r="DY1797" s="2" t="n"/>
      <c r="DZ1797" s="2" t="n"/>
      <c r="EA1797" s="2" t="n"/>
      <c r="EB1797" s="2" t="n"/>
      <c r="EC1797" s="2" t="n"/>
    </row>
    <row r="1798" ht="5.25" customHeight="1" s="118">
      <c r="A1798" s="2" t="n"/>
      <c r="B1798" s="2" t="n"/>
      <c r="C1798" s="2" t="n"/>
      <c r="D1798" s="2" t="n"/>
      <c r="E1798" s="143" t="n"/>
      <c r="K1798" s="144" t="n"/>
      <c r="L1798" s="146" t="n"/>
      <c r="M1798" s="147" t="n"/>
      <c r="N1798" s="147" t="n"/>
      <c r="O1798" s="147" t="n"/>
      <c r="P1798" s="20" t="n"/>
      <c r="Q1798" s="20" t="n"/>
      <c r="R1798" s="20" t="n"/>
      <c r="S1798" s="20" t="n"/>
      <c r="T1798" s="20" t="n"/>
      <c r="U1798" s="20" t="n"/>
      <c r="V1798" s="20" t="n"/>
      <c r="W1798" s="20" t="n"/>
      <c r="X1798" s="39" t="n"/>
      <c r="Y1798" s="146" t="n"/>
      <c r="Z1798" s="147" t="n"/>
      <c r="AA1798" s="147" t="n"/>
      <c r="AB1798" s="147" t="n"/>
      <c r="AC1798" s="147" t="n"/>
      <c r="AD1798" s="147" t="n"/>
      <c r="AE1798" s="147" t="n"/>
      <c r="AF1798" s="147" t="n"/>
      <c r="AG1798" s="147" t="n"/>
      <c r="AH1798" s="147" t="n"/>
      <c r="AI1798" s="147" t="n"/>
      <c r="AJ1798" s="147" t="n"/>
      <c r="AK1798" s="147" t="n"/>
      <c r="AL1798" s="147" t="n"/>
      <c r="AM1798" s="147" t="n"/>
      <c r="AN1798" s="147" t="n"/>
      <c r="AO1798" s="147" t="n"/>
      <c r="AP1798" s="147" t="n"/>
      <c r="AQ1798" s="147" t="n"/>
      <c r="AR1798" s="147" t="n"/>
      <c r="AS1798" s="147" t="n"/>
      <c r="AT1798" s="147" t="n"/>
      <c r="AU1798" s="147" t="n"/>
      <c r="AV1798" s="147" t="n"/>
      <c r="AW1798" s="147" t="n"/>
      <c r="AX1798" s="147" t="n"/>
      <c r="AY1798" s="147" t="n"/>
      <c r="AZ1798" s="147" t="n"/>
      <c r="BA1798" s="147" t="n"/>
      <c r="BB1798" s="147" t="n"/>
      <c r="BC1798" s="147" t="n"/>
      <c r="BD1798" s="147" t="n"/>
      <c r="BE1798" s="147" t="n"/>
      <c r="BF1798" s="147" t="n"/>
      <c r="BG1798" s="147" t="n"/>
      <c r="BH1798" s="147" t="n"/>
      <c r="BI1798" s="148" t="n"/>
      <c r="BJ1798" s="2" t="n"/>
      <c r="BK1798" s="2" t="n"/>
      <c r="BL1798" s="2" t="n"/>
      <c r="BM1798" s="2" t="n"/>
      <c r="BN1798" s="2" t="n"/>
      <c r="BO1798" s="2" t="n"/>
      <c r="BP1798" s="143" t="n"/>
      <c r="BV1798" s="144" t="n"/>
      <c r="DU1798" s="144" t="n"/>
      <c r="DV1798" s="2" t="n"/>
      <c r="DW1798" s="2" t="n"/>
      <c r="DX1798" s="2" t="n"/>
      <c r="DY1798" s="2" t="n"/>
      <c r="DZ1798" s="2" t="n"/>
      <c r="EA1798" s="2" t="n"/>
      <c r="EB1798" s="2" t="n"/>
      <c r="EC1798" s="2" t="n"/>
    </row>
    <row r="1799" ht="6.75" customHeight="1" s="118">
      <c r="A1799" s="2" t="n"/>
      <c r="B1799" s="2" t="n"/>
      <c r="C1799" s="2" t="n"/>
      <c r="D1799" s="2" t="n"/>
      <c r="E1799" s="143" t="n"/>
      <c r="K1799" s="144" t="n"/>
      <c r="L1799" s="54" t="inlineStr">
        <is>
          <t>平成</t>
        </is>
      </c>
      <c r="M1799" s="140" t="n"/>
      <c r="N1799" s="140" t="n"/>
      <c r="O1799" s="140" t="n"/>
      <c r="P1799" s="18" t="n"/>
      <c r="Q1799" s="18" t="n"/>
      <c r="R1799" s="18" t="n"/>
      <c r="S1799" s="18" t="n"/>
      <c r="T1799" s="18" t="n"/>
      <c r="U1799" s="18" t="n"/>
      <c r="V1799" s="18" t="n"/>
      <c r="W1799" s="18" t="n"/>
      <c r="X1799" s="35" t="n"/>
      <c r="Y1799" s="171">
        <f>計算!$AG$22</f>
        <v/>
      </c>
      <c r="BI1799" s="144" t="n"/>
      <c r="BJ1799" s="2" t="n"/>
      <c r="BK1799" s="2" t="n"/>
      <c r="BL1799" s="2" t="n"/>
      <c r="BM1799" s="2" t="n"/>
      <c r="BN1799" s="2" t="n"/>
      <c r="BO1799" s="2" t="n"/>
      <c r="BP1799" s="143" t="n"/>
      <c r="BV1799" s="144" t="n"/>
      <c r="DU1799" s="144" t="n"/>
      <c r="DV1799" s="2" t="n"/>
      <c r="DW1799" s="2" t="n"/>
      <c r="DX1799" s="2" t="n"/>
      <c r="DY1799" s="2" t="n"/>
      <c r="DZ1799" s="2" t="n"/>
      <c r="EA1799" s="2" t="n"/>
      <c r="EB1799" s="2" t="n"/>
      <c r="EC1799" s="2" t="n"/>
    </row>
    <row r="1800" ht="6.75" customHeight="1" s="118">
      <c r="A1800" s="2" t="n"/>
      <c r="B1800" s="2" t="n"/>
      <c r="C1800" s="2" t="n"/>
      <c r="D1800" s="2" t="n"/>
      <c r="E1800" s="143" t="n"/>
      <c r="K1800" s="144" t="n"/>
      <c r="L1800" s="143" t="n"/>
      <c r="P1800" s="19" t="n"/>
      <c r="Q1800" s="19" t="n"/>
      <c r="R1800" s="19" t="n"/>
      <c r="S1800" s="19" t="n"/>
      <c r="T1800" s="19" t="n"/>
      <c r="U1800" s="19" t="n"/>
      <c r="V1800" s="19" t="n"/>
      <c r="W1800" s="19" t="n"/>
      <c r="X1800" s="37" t="n"/>
      <c r="Y1800" s="143" t="n"/>
      <c r="BI1800" s="144" t="n"/>
      <c r="BJ1800" s="2" t="n"/>
      <c r="BK1800" s="2" t="n"/>
      <c r="BL1800" s="2" t="n"/>
      <c r="BM1800" s="2" t="n"/>
      <c r="BN1800" s="2" t="n"/>
      <c r="BO1800" s="2" t="n"/>
      <c r="BP1800" s="143" t="n"/>
      <c r="BV1800" s="144" t="n"/>
      <c r="DU1800" s="144" t="n"/>
      <c r="DV1800" s="2" t="n"/>
      <c r="DW1800" s="2" t="n"/>
      <c r="DX1800" s="2" t="n"/>
      <c r="DY1800" s="2" t="n"/>
      <c r="DZ1800" s="2" t="n"/>
      <c r="EA1800" s="2" t="n"/>
      <c r="EB1800" s="2" t="n"/>
      <c r="EC1800" s="2" t="n"/>
    </row>
    <row r="1801" ht="6.75" customHeight="1" s="118">
      <c r="A1801" s="2" t="n"/>
      <c r="B1801" s="2" t="n"/>
      <c r="C1801" s="2" t="n"/>
      <c r="D1801" s="2" t="n"/>
      <c r="E1801" s="143" t="n"/>
      <c r="K1801" s="144" t="n"/>
      <c r="L1801" s="143" t="n"/>
      <c r="P1801" s="179">
        <f>計算!$AE$22</f>
        <v/>
      </c>
      <c r="S1801" s="52" t="inlineStr">
        <is>
          <t>年</t>
        </is>
      </c>
      <c r="U1801" s="179">
        <f>計算!$AF$22</f>
        <v/>
      </c>
      <c r="W1801" s="53" t="inlineStr">
        <is>
          <t>月</t>
        </is>
      </c>
      <c r="X1801" s="144" t="n"/>
      <c r="Y1801" s="143" t="n"/>
      <c r="BI1801" s="144" t="n"/>
      <c r="BJ1801" s="2" t="n"/>
      <c r="BK1801" s="2" t="n"/>
      <c r="BL1801" s="2" t="n"/>
      <c r="BM1801" s="2" t="n"/>
      <c r="BN1801" s="2" t="n"/>
      <c r="BO1801" s="2" t="n"/>
      <c r="BP1801" s="143" t="n"/>
      <c r="BV1801" s="144" t="n"/>
      <c r="DU1801" s="144" t="n"/>
      <c r="DV1801" s="2" t="n"/>
      <c r="DW1801" s="2" t="n"/>
      <c r="DX1801" s="2" t="n"/>
      <c r="DY1801" s="2" t="n"/>
      <c r="DZ1801" s="2" t="n"/>
      <c r="EA1801" s="2" t="n"/>
      <c r="EB1801" s="2" t="n"/>
      <c r="EC1801" s="2" t="n"/>
    </row>
    <row r="1802" ht="6.75" customHeight="1" s="118">
      <c r="A1802" s="2" t="n"/>
      <c r="B1802" s="2" t="n"/>
      <c r="C1802" s="2" t="n"/>
      <c r="D1802" s="2" t="n"/>
      <c r="E1802" s="143" t="n"/>
      <c r="K1802" s="144" t="n"/>
      <c r="L1802" s="49" t="inlineStr">
        <is>
          <t>令和</t>
        </is>
      </c>
      <c r="X1802" s="144" t="n"/>
      <c r="Y1802" s="143" t="n"/>
      <c r="BI1802" s="144" t="n"/>
      <c r="BJ1802" s="2" t="n"/>
      <c r="BK1802" s="2" t="n"/>
      <c r="BL1802" s="2" t="n"/>
      <c r="BM1802" s="2" t="n"/>
      <c r="BN1802" s="2" t="n"/>
      <c r="BO1802" s="2" t="n"/>
      <c r="BP1802" s="143" t="n"/>
      <c r="BV1802" s="144" t="n"/>
      <c r="DU1802" s="144" t="n"/>
      <c r="DV1802" s="2" t="n"/>
      <c r="DW1802" s="2" t="n"/>
      <c r="DX1802" s="2" t="n"/>
      <c r="DY1802" s="2" t="n"/>
      <c r="DZ1802" s="2" t="n"/>
      <c r="EA1802" s="2" t="n"/>
      <c r="EB1802" s="2" t="n"/>
      <c r="EC1802" s="2" t="n"/>
    </row>
    <row r="1803" ht="6.75" customHeight="1" s="118">
      <c r="A1803" s="2" t="n"/>
      <c r="B1803" s="2" t="n"/>
      <c r="C1803" s="2" t="n"/>
      <c r="D1803" s="2" t="n"/>
      <c r="E1803" s="143" t="n"/>
      <c r="K1803" s="144" t="n"/>
      <c r="L1803" s="143" t="n"/>
      <c r="P1803" s="19" t="n"/>
      <c r="Q1803" s="19" t="n"/>
      <c r="R1803" s="19" t="n"/>
      <c r="S1803" s="19" t="n"/>
      <c r="T1803" s="19" t="n"/>
      <c r="U1803" s="19" t="n"/>
      <c r="V1803" s="19" t="n"/>
      <c r="W1803" s="19" t="n"/>
      <c r="X1803" s="37" t="n"/>
      <c r="Y1803" s="143" t="n"/>
      <c r="BI1803" s="144" t="n"/>
      <c r="BJ1803" s="2" t="n"/>
      <c r="BK1803" s="2" t="n"/>
      <c r="BL1803" s="2" t="n"/>
      <c r="BM1803" s="2" t="n"/>
      <c r="BN1803" s="2" t="n"/>
      <c r="BO1803" s="2" t="n"/>
      <c r="BP1803" s="143" t="n"/>
      <c r="BU1803" s="43" t="n"/>
      <c r="BV1803" s="44" t="n"/>
      <c r="DU1803" s="144" t="n"/>
      <c r="DV1803" s="2" t="n"/>
      <c r="DW1803" s="2" t="n"/>
      <c r="DX1803" s="2" t="n"/>
      <c r="DY1803" s="2" t="n"/>
      <c r="DZ1803" s="2" t="n"/>
      <c r="EA1803" s="2" t="n"/>
      <c r="EB1803" s="2" t="n"/>
      <c r="EC1803" s="2" t="n"/>
    </row>
    <row r="1804" ht="4.5" customHeight="1" s="118">
      <c r="A1804" s="2" t="n"/>
      <c r="B1804" s="2" t="n"/>
      <c r="C1804" s="2" t="n"/>
      <c r="D1804" s="2" t="n"/>
      <c r="E1804" s="143" t="n"/>
      <c r="K1804" s="144" t="n"/>
      <c r="L1804" s="146" t="n"/>
      <c r="M1804" s="147" t="n"/>
      <c r="N1804" s="147" t="n"/>
      <c r="O1804" s="147" t="n"/>
      <c r="P1804" s="20" t="n"/>
      <c r="Q1804" s="20" t="n"/>
      <c r="R1804" s="20" t="n"/>
      <c r="S1804" s="20" t="n"/>
      <c r="T1804" s="20" t="n"/>
      <c r="U1804" s="20" t="n"/>
      <c r="V1804" s="20" t="n"/>
      <c r="W1804" s="20" t="n"/>
      <c r="X1804" s="39" t="n"/>
      <c r="Y1804" s="146" t="n"/>
      <c r="Z1804" s="147" t="n"/>
      <c r="AA1804" s="147" t="n"/>
      <c r="AB1804" s="147" t="n"/>
      <c r="AC1804" s="147" t="n"/>
      <c r="AD1804" s="147" t="n"/>
      <c r="AE1804" s="147" t="n"/>
      <c r="AF1804" s="147" t="n"/>
      <c r="AG1804" s="147" t="n"/>
      <c r="AH1804" s="147" t="n"/>
      <c r="AI1804" s="147" t="n"/>
      <c r="AJ1804" s="147" t="n"/>
      <c r="AK1804" s="147" t="n"/>
      <c r="AL1804" s="147" t="n"/>
      <c r="AM1804" s="147" t="n"/>
      <c r="AN1804" s="147" t="n"/>
      <c r="AO1804" s="147" t="n"/>
      <c r="AP1804" s="147" t="n"/>
      <c r="AQ1804" s="147" t="n"/>
      <c r="AR1804" s="147" t="n"/>
      <c r="AS1804" s="147" t="n"/>
      <c r="AT1804" s="147" t="n"/>
      <c r="AU1804" s="147" t="n"/>
      <c r="AV1804" s="147" t="n"/>
      <c r="AW1804" s="147" t="n"/>
      <c r="AX1804" s="147" t="n"/>
      <c r="AY1804" s="147" t="n"/>
      <c r="AZ1804" s="147" t="n"/>
      <c r="BA1804" s="147" t="n"/>
      <c r="BB1804" s="147" t="n"/>
      <c r="BC1804" s="147" t="n"/>
      <c r="BD1804" s="147" t="n"/>
      <c r="BE1804" s="147" t="n"/>
      <c r="BF1804" s="147" t="n"/>
      <c r="BG1804" s="147" t="n"/>
      <c r="BH1804" s="147" t="n"/>
      <c r="BI1804" s="148" t="n"/>
      <c r="BJ1804" s="2" t="n"/>
      <c r="BK1804" s="2" t="n"/>
      <c r="BL1804" s="2" t="n"/>
      <c r="BM1804" s="2" t="n"/>
      <c r="BN1804" s="2" t="n"/>
      <c r="BO1804" s="2" t="n"/>
      <c r="BP1804" s="146" t="n"/>
      <c r="BQ1804" s="147" t="n"/>
      <c r="BR1804" s="147" t="n"/>
      <c r="BS1804" s="147" t="n"/>
      <c r="BT1804" s="147" t="n"/>
      <c r="BU1804" s="42" t="n"/>
      <c r="BV1804" s="45" t="n"/>
      <c r="BW1804" s="147" t="n"/>
      <c r="BX1804" s="147" t="n"/>
      <c r="BY1804" s="147" t="n"/>
      <c r="BZ1804" s="147" t="n"/>
      <c r="CA1804" s="147" t="n"/>
      <c r="CB1804" s="147" t="n"/>
      <c r="CC1804" s="147" t="n"/>
      <c r="CD1804" s="147" t="n"/>
      <c r="CE1804" s="147" t="n"/>
      <c r="CF1804" s="147" t="n"/>
      <c r="CG1804" s="147" t="n"/>
      <c r="CH1804" s="147" t="n"/>
      <c r="CI1804" s="147" t="n"/>
      <c r="CJ1804" s="147" t="n"/>
      <c r="CK1804" s="147" t="n"/>
      <c r="CL1804" s="147" t="n"/>
      <c r="CM1804" s="147" t="n"/>
      <c r="CN1804" s="147" t="n"/>
      <c r="CO1804" s="147" t="n"/>
      <c r="CP1804" s="147" t="n"/>
      <c r="CQ1804" s="147" t="n"/>
      <c r="CR1804" s="147" t="n"/>
      <c r="CS1804" s="147" t="n"/>
      <c r="CT1804" s="147" t="n"/>
      <c r="CU1804" s="147" t="n"/>
      <c r="CV1804" s="147" t="n"/>
      <c r="CW1804" s="147" t="n"/>
      <c r="CX1804" s="147" t="n"/>
      <c r="CY1804" s="147" t="n"/>
      <c r="CZ1804" s="147" t="n"/>
      <c r="DA1804" s="147" t="n"/>
      <c r="DB1804" s="147" t="n"/>
      <c r="DC1804" s="147" t="n"/>
      <c r="DD1804" s="147" t="n"/>
      <c r="DE1804" s="147" t="n"/>
      <c r="DF1804" s="147" t="n"/>
      <c r="DG1804" s="147" t="n"/>
      <c r="DH1804" s="147" t="n"/>
      <c r="DI1804" s="147" t="n"/>
      <c r="DJ1804" s="147" t="n"/>
      <c r="DK1804" s="147" t="n"/>
      <c r="DL1804" s="147" t="n"/>
      <c r="DM1804" s="147" t="n"/>
      <c r="DN1804" s="147" t="n"/>
      <c r="DO1804" s="147" t="n"/>
      <c r="DP1804" s="147" t="n"/>
      <c r="DQ1804" s="147" t="n"/>
      <c r="DR1804" s="147" t="n"/>
      <c r="DS1804" s="147" t="n"/>
      <c r="DT1804" s="147" t="n"/>
      <c r="DU1804" s="148" t="n"/>
      <c r="DV1804" s="2" t="n"/>
      <c r="DW1804" s="2" t="n"/>
      <c r="DX1804" s="2" t="n"/>
      <c r="DY1804" s="2" t="n"/>
      <c r="DZ1804" s="2" t="n"/>
      <c r="EA1804" s="2" t="n"/>
      <c r="EB1804" s="2" t="n"/>
      <c r="EC1804" s="2" t="n"/>
    </row>
    <row r="1805" ht="6.75" customHeight="1" s="118">
      <c r="A1805" s="2" t="n"/>
      <c r="B1805" s="2" t="n"/>
      <c r="C1805" s="2" t="n"/>
      <c r="D1805" s="2" t="n"/>
      <c r="E1805" s="143" t="n"/>
      <c r="K1805" s="144" t="n"/>
      <c r="L1805" s="54" t="inlineStr">
        <is>
          <t>平成</t>
        </is>
      </c>
      <c r="M1805" s="140" t="n"/>
      <c r="N1805" s="140" t="n"/>
      <c r="O1805" s="140" t="n"/>
      <c r="P1805" s="18" t="n"/>
      <c r="Q1805" s="18" t="n"/>
      <c r="R1805" s="18" t="n"/>
      <c r="S1805" s="18" t="n"/>
      <c r="T1805" s="18" t="n"/>
      <c r="U1805" s="18" t="n"/>
      <c r="V1805" s="18" t="n"/>
      <c r="W1805" s="18" t="n"/>
      <c r="X1805" s="35" t="n"/>
      <c r="Y1805" s="7" t="n"/>
      <c r="Z1805" s="2" t="n"/>
      <c r="AA1805" s="2" t="n"/>
      <c r="AB1805" s="2" t="n"/>
      <c r="AC1805" s="2" t="n"/>
      <c r="AD1805" s="2" t="n"/>
      <c r="AE1805" s="2" t="n"/>
      <c r="AF1805" s="2" t="n"/>
      <c r="AG1805" s="2" t="n"/>
      <c r="AH1805" s="2" t="n"/>
      <c r="AI1805" s="2" t="n"/>
      <c r="AJ1805" s="2" t="n"/>
      <c r="AK1805" s="2" t="n"/>
      <c r="AL1805" s="2" t="n"/>
      <c r="AM1805" s="2" t="n"/>
      <c r="AN1805" s="2" t="n"/>
      <c r="AO1805" s="2" t="n"/>
      <c r="AP1805" s="2" t="n"/>
      <c r="AQ1805" s="2" t="n"/>
      <c r="AR1805" s="2" t="n"/>
      <c r="AS1805" s="2" t="n"/>
      <c r="AT1805" s="2" t="n"/>
      <c r="AU1805" s="2" t="n"/>
      <c r="AV1805" s="2" t="n"/>
      <c r="AW1805" s="2" t="n"/>
      <c r="AX1805" s="2" t="n"/>
      <c r="AY1805" s="2" t="n"/>
      <c r="AZ1805" s="2" t="n"/>
      <c r="BA1805" s="2" t="n"/>
      <c r="BB1805" s="2" t="n"/>
      <c r="BC1805" s="2" t="n"/>
      <c r="BD1805" s="2" t="n"/>
      <c r="BE1805" s="2" t="n"/>
      <c r="BF1805" s="2" t="n"/>
      <c r="BG1805" s="2" t="n"/>
      <c r="BH1805" s="2" t="n"/>
      <c r="BI1805" s="6" t="n"/>
      <c r="BJ1805" s="2" t="n"/>
      <c r="BK1805" s="2" t="n"/>
      <c r="BL1805" s="2" t="n"/>
      <c r="BM1805" s="2" t="n"/>
      <c r="BN1805" s="2" t="n"/>
      <c r="BO1805" s="2" t="n"/>
      <c r="BP1805" s="139" t="inlineStr">
        <is>
          <t>備　考</t>
        </is>
      </c>
      <c r="BQ1805" s="140" t="n"/>
      <c r="BR1805" s="140" t="n"/>
      <c r="BS1805" s="140" t="n"/>
      <c r="BT1805" s="140" t="n"/>
      <c r="BU1805" s="140" t="n"/>
      <c r="BV1805" s="141" t="n"/>
      <c r="BW1805" s="176">
        <f>計算!$AA$22</f>
        <v/>
      </c>
      <c r="BX1805" s="140" t="n"/>
      <c r="BY1805" s="140" t="n"/>
      <c r="BZ1805" s="140" t="n"/>
      <c r="CA1805" s="140" t="n"/>
      <c r="CB1805" s="140" t="n"/>
      <c r="CC1805" s="140" t="n"/>
      <c r="CD1805" s="140" t="n"/>
      <c r="CE1805" s="140" t="n"/>
      <c r="CF1805" s="140" t="n"/>
      <c r="CG1805" s="140" t="n"/>
      <c r="CH1805" s="140" t="n"/>
      <c r="CI1805" s="140" t="n"/>
      <c r="CJ1805" s="140" t="n"/>
      <c r="CK1805" s="140" t="n"/>
      <c r="CL1805" s="140" t="n"/>
      <c r="CM1805" s="140" t="n"/>
      <c r="CN1805" s="140" t="n"/>
      <c r="CO1805" s="140" t="n"/>
      <c r="CP1805" s="140" t="n"/>
      <c r="CQ1805" s="140" t="n"/>
      <c r="CR1805" s="140" t="n"/>
      <c r="CS1805" s="140" t="n"/>
      <c r="CT1805" s="140" t="n"/>
      <c r="CU1805" s="140" t="n"/>
      <c r="CV1805" s="140" t="n"/>
      <c r="CW1805" s="140" t="n"/>
      <c r="CX1805" s="140" t="n"/>
      <c r="CY1805" s="140" t="n"/>
      <c r="CZ1805" s="140" t="n"/>
      <c r="DA1805" s="140" t="n"/>
      <c r="DB1805" s="140" t="n"/>
      <c r="DC1805" s="140" t="n"/>
      <c r="DD1805" s="140" t="n"/>
      <c r="DE1805" s="140" t="n"/>
      <c r="DF1805" s="140" t="n"/>
      <c r="DG1805" s="140" t="n"/>
      <c r="DH1805" s="140" t="n"/>
      <c r="DI1805" s="140" t="n"/>
      <c r="DJ1805" s="140" t="n"/>
      <c r="DK1805" s="140" t="n"/>
      <c r="DL1805" s="140" t="n"/>
      <c r="DM1805" s="140" t="n"/>
      <c r="DN1805" s="140" t="n"/>
      <c r="DO1805" s="140" t="n"/>
      <c r="DP1805" s="140" t="n"/>
      <c r="DQ1805" s="140" t="n"/>
      <c r="DR1805" s="140" t="n"/>
      <c r="DS1805" s="140" t="n"/>
      <c r="DT1805" s="140" t="n"/>
      <c r="DU1805" s="141" t="n"/>
      <c r="DV1805" s="2" t="n"/>
      <c r="DW1805" s="2" t="n"/>
      <c r="DX1805" s="2" t="n"/>
      <c r="DY1805" s="2" t="n"/>
      <c r="DZ1805" s="2" t="n"/>
      <c r="EA1805" s="2" t="n"/>
      <c r="EB1805" s="2" t="n"/>
      <c r="EC1805" s="2" t="n"/>
    </row>
    <row r="1806" ht="6.75" customHeight="1" s="118">
      <c r="A1806" s="2" t="n"/>
      <c r="B1806" s="2" t="n"/>
      <c r="C1806" s="2" t="n"/>
      <c r="D1806" s="2" t="n"/>
      <c r="E1806" s="143" t="n"/>
      <c r="K1806" s="144" t="n"/>
      <c r="L1806" s="143" t="n"/>
      <c r="P1806" s="19" t="n"/>
      <c r="Q1806" s="19" t="n"/>
      <c r="R1806" s="19" t="n"/>
      <c r="S1806" s="19" t="n"/>
      <c r="T1806" s="19" t="n"/>
      <c r="U1806" s="19" t="n"/>
      <c r="V1806" s="19" t="n"/>
      <c r="W1806" s="19" t="n"/>
      <c r="X1806" s="37" t="n"/>
      <c r="Y1806" s="7" t="n"/>
      <c r="Z1806" s="2" t="n"/>
      <c r="AA1806" s="2" t="n"/>
      <c r="AB1806" s="2" t="n"/>
      <c r="AC1806" s="2" t="n"/>
      <c r="AD1806" s="2" t="n"/>
      <c r="AE1806" s="2" t="n"/>
      <c r="AF1806" s="2" t="n"/>
      <c r="AG1806" s="2" t="n"/>
      <c r="AH1806" s="2" t="n"/>
      <c r="AI1806" s="2" t="n"/>
      <c r="AJ1806" s="2" t="n"/>
      <c r="AK1806" s="2" t="n"/>
      <c r="AL1806" s="2" t="n"/>
      <c r="AM1806" s="2" t="n"/>
      <c r="AN1806" s="2" t="n"/>
      <c r="AO1806" s="2" t="n"/>
      <c r="AP1806" s="2" t="n"/>
      <c r="AQ1806" s="2" t="n"/>
      <c r="AR1806" s="2" t="n"/>
      <c r="AS1806" s="2" t="n"/>
      <c r="AT1806" s="2" t="n"/>
      <c r="AU1806" s="2" t="n"/>
      <c r="AV1806" s="2" t="n"/>
      <c r="AW1806" s="2" t="n"/>
      <c r="AX1806" s="2" t="n"/>
      <c r="AY1806" s="2" t="n"/>
      <c r="AZ1806" s="2" t="n"/>
      <c r="BA1806" s="2" t="n"/>
      <c r="BB1806" s="2" t="n"/>
      <c r="BC1806" s="2" t="n"/>
      <c r="BD1806" s="2" t="n"/>
      <c r="BE1806" s="2" t="n"/>
      <c r="BF1806" s="2" t="n"/>
      <c r="BG1806" s="2" t="n"/>
      <c r="BH1806" s="2" t="n"/>
      <c r="BI1806" s="8" t="n"/>
      <c r="BJ1806" s="2" t="n"/>
      <c r="BK1806" s="2" t="n"/>
      <c r="BL1806" s="2" t="n"/>
      <c r="BM1806" s="2" t="n"/>
      <c r="BN1806" s="2" t="n"/>
      <c r="BO1806" s="2" t="n"/>
      <c r="BP1806" s="143" t="n"/>
      <c r="BV1806" s="144" t="n"/>
      <c r="DU1806" s="144" t="n"/>
      <c r="DV1806" s="2" t="n"/>
      <c r="DW1806" s="2" t="n"/>
      <c r="DX1806" s="2" t="n"/>
      <c r="DY1806" s="2" t="n"/>
      <c r="DZ1806" s="2" t="n"/>
      <c r="EA1806" s="2" t="n"/>
      <c r="EB1806" s="2" t="n"/>
      <c r="EC1806" s="2" t="n"/>
    </row>
    <row r="1807" ht="6.75" customHeight="1" s="118">
      <c r="A1807" s="2" t="n"/>
      <c r="B1807" s="2" t="n"/>
      <c r="C1807" s="2" t="n"/>
      <c r="D1807" s="2" t="n"/>
      <c r="E1807" s="143" t="n"/>
      <c r="K1807" s="144" t="n"/>
      <c r="L1807" s="143" t="n"/>
      <c r="P1807" s="19" t="n"/>
      <c r="Q1807" s="19" t="n"/>
      <c r="R1807" s="19" t="n"/>
      <c r="S1807" s="52" t="inlineStr">
        <is>
          <t>年</t>
        </is>
      </c>
      <c r="U1807" s="11" t="n"/>
      <c r="V1807" s="11" t="n"/>
      <c r="W1807" s="53" t="inlineStr">
        <is>
          <t>月</t>
        </is>
      </c>
      <c r="X1807" s="144" t="n"/>
      <c r="Y1807" s="7" t="n"/>
      <c r="Z1807" s="2" t="n"/>
      <c r="AA1807" s="2" t="n"/>
      <c r="AB1807" s="2" t="n"/>
      <c r="AC1807" s="2" t="n"/>
      <c r="AD1807" s="2" t="n"/>
      <c r="AE1807" s="2" t="n"/>
      <c r="AF1807" s="2" t="n"/>
      <c r="AG1807" s="2" t="n"/>
      <c r="AH1807" s="2" t="n"/>
      <c r="AI1807" s="2" t="n"/>
      <c r="AJ1807" s="2" t="n"/>
      <c r="AK1807" s="2" t="n"/>
      <c r="AL1807" s="2" t="n"/>
      <c r="AM1807" s="2" t="n"/>
      <c r="AN1807" s="2" t="n"/>
      <c r="AO1807" s="2" t="n"/>
      <c r="AP1807" s="2" t="n"/>
      <c r="AQ1807" s="2" t="n"/>
      <c r="AR1807" s="2" t="n"/>
      <c r="AS1807" s="2" t="n"/>
      <c r="AT1807" s="2" t="n"/>
      <c r="AU1807" s="2" t="n"/>
      <c r="AV1807" s="2" t="n"/>
      <c r="AW1807" s="2" t="n"/>
      <c r="AX1807" s="2" t="n"/>
      <c r="AY1807" s="2" t="n"/>
      <c r="AZ1807" s="2" t="n"/>
      <c r="BA1807" s="2" t="n"/>
      <c r="BB1807" s="2" t="n"/>
      <c r="BC1807" s="2" t="n"/>
      <c r="BD1807" s="2" t="n"/>
      <c r="BE1807" s="2" t="n"/>
      <c r="BF1807" s="2" t="n"/>
      <c r="BG1807" s="2" t="n"/>
      <c r="BH1807" s="2" t="n"/>
      <c r="BI1807" s="8" t="n"/>
      <c r="BJ1807" s="2" t="n"/>
      <c r="BK1807" s="2" t="n"/>
      <c r="BL1807" s="2" t="n"/>
      <c r="BM1807" s="2" t="n"/>
      <c r="BN1807" s="2" t="n"/>
      <c r="BO1807" s="2" t="n"/>
      <c r="BP1807" s="143" t="n"/>
      <c r="BV1807" s="144" t="n"/>
      <c r="DU1807" s="144" t="n"/>
      <c r="DV1807" s="2" t="n"/>
      <c r="DW1807" s="2" t="n"/>
      <c r="DX1807" s="2" t="n"/>
      <c r="DY1807" s="2" t="n"/>
      <c r="DZ1807" s="2" t="n"/>
      <c r="EA1807" s="2" t="n"/>
      <c r="EB1807" s="2" t="n"/>
      <c r="EC1807" s="2" t="n"/>
    </row>
    <row r="1808" ht="6.75" customHeight="1" s="118">
      <c r="A1808" s="2" t="n"/>
      <c r="B1808" s="2" t="n"/>
      <c r="C1808" s="2" t="n"/>
      <c r="D1808" s="2" t="n"/>
      <c r="E1808" s="143" t="n"/>
      <c r="K1808" s="144" t="n"/>
      <c r="L1808" s="49" t="inlineStr">
        <is>
          <t>令和</t>
        </is>
      </c>
      <c r="P1808" s="19" t="n"/>
      <c r="Q1808" s="19" t="n"/>
      <c r="R1808" s="19" t="n"/>
      <c r="U1808" s="11" t="n"/>
      <c r="V1808" s="11" t="n"/>
      <c r="X1808" s="144" t="n"/>
      <c r="Y1808" s="7" t="n"/>
      <c r="Z1808" s="2" t="n"/>
      <c r="AA1808" s="2" t="n"/>
      <c r="AB1808" s="2" t="n"/>
      <c r="AC1808" s="2" t="n"/>
      <c r="AD1808" s="2" t="n"/>
      <c r="AE1808" s="2" t="n"/>
      <c r="AF1808" s="2" t="n"/>
      <c r="AG1808" s="2" t="n"/>
      <c r="AH1808" s="2" t="n"/>
      <c r="AI1808" s="2" t="n"/>
      <c r="AJ1808" s="2" t="n"/>
      <c r="AK1808" s="2" t="n"/>
      <c r="AL1808" s="2" t="n"/>
      <c r="AM1808" s="2" t="n"/>
      <c r="AN1808" s="2" t="n"/>
      <c r="AO1808" s="2" t="n"/>
      <c r="AP1808" s="2" t="n"/>
      <c r="AQ1808" s="2" t="n"/>
      <c r="AR1808" s="2" t="n"/>
      <c r="AS1808" s="2" t="n"/>
      <c r="AT1808" s="2" t="n"/>
      <c r="AU1808" s="2" t="n"/>
      <c r="AV1808" s="2" t="n"/>
      <c r="AW1808" s="2" t="n"/>
      <c r="AX1808" s="2" t="n"/>
      <c r="AY1808" s="2" t="n"/>
      <c r="AZ1808" s="2" t="n"/>
      <c r="BA1808" s="2" t="n"/>
      <c r="BB1808" s="2" t="n"/>
      <c r="BC1808" s="2" t="n"/>
      <c r="BD1808" s="2" t="n"/>
      <c r="BE1808" s="2" t="n"/>
      <c r="BF1808" s="2" t="n"/>
      <c r="BG1808" s="2" t="n"/>
      <c r="BH1808" s="2" t="n"/>
      <c r="BI1808" s="8" t="n"/>
      <c r="BJ1808" s="2" t="n"/>
      <c r="BK1808" s="2" t="n"/>
      <c r="BL1808" s="2" t="n"/>
      <c r="BM1808" s="2" t="n"/>
      <c r="BN1808" s="2" t="n"/>
      <c r="BO1808" s="2" t="n"/>
      <c r="BP1808" s="143" t="n"/>
      <c r="BV1808" s="144" t="n"/>
      <c r="DU1808" s="144" t="n"/>
      <c r="DV1808" s="2" t="n"/>
      <c r="DW1808" s="2" t="n"/>
      <c r="DX1808" s="2" t="n"/>
      <c r="DY1808" s="2" t="n"/>
      <c r="DZ1808" s="2" t="n"/>
      <c r="EA1808" s="2" t="n"/>
      <c r="EB1808" s="2" t="n"/>
      <c r="EC1808" s="2" t="n"/>
    </row>
    <row r="1809" ht="6.75" customHeight="1" s="118">
      <c r="A1809" s="2" t="n"/>
      <c r="B1809" s="2" t="n"/>
      <c r="C1809" s="2" t="n"/>
      <c r="D1809" s="2" t="n"/>
      <c r="E1809" s="143" t="n"/>
      <c r="K1809" s="144" t="n"/>
      <c r="L1809" s="143" t="n"/>
      <c r="P1809" s="19" t="n"/>
      <c r="Q1809" s="19" t="n"/>
      <c r="R1809" s="19" t="n"/>
      <c r="S1809" s="19" t="n"/>
      <c r="T1809" s="19" t="n"/>
      <c r="U1809" s="19" t="n"/>
      <c r="V1809" s="19" t="n"/>
      <c r="W1809" s="19" t="n"/>
      <c r="X1809" s="37" t="n"/>
      <c r="Y1809" s="7" t="n"/>
      <c r="Z1809" s="2" t="n"/>
      <c r="AA1809" s="2" t="n"/>
      <c r="AB1809" s="2" t="n"/>
      <c r="AC1809" s="2" t="n"/>
      <c r="AD1809" s="2" t="n"/>
      <c r="AE1809" s="2" t="n"/>
      <c r="AF1809" s="2" t="n"/>
      <c r="AG1809" s="2" t="n"/>
      <c r="AH1809" s="2" t="n"/>
      <c r="AI1809" s="2" t="n"/>
      <c r="AJ1809" s="2" t="n"/>
      <c r="AK1809" s="2" t="n"/>
      <c r="AL1809" s="2" t="n"/>
      <c r="AM1809" s="2" t="n"/>
      <c r="AN1809" s="2" t="n"/>
      <c r="AO1809" s="2" t="n"/>
      <c r="AP1809" s="2" t="n"/>
      <c r="AQ1809" s="2" t="n"/>
      <c r="AR1809" s="2" t="n"/>
      <c r="AS1809" s="2" t="n"/>
      <c r="AT1809" s="2" t="n"/>
      <c r="AU1809" s="2" t="n"/>
      <c r="AV1809" s="2" t="n"/>
      <c r="AW1809" s="2" t="n"/>
      <c r="AX1809" s="2" t="n"/>
      <c r="AY1809" s="2" t="n"/>
      <c r="AZ1809" s="2" t="n"/>
      <c r="BA1809" s="2" t="n"/>
      <c r="BB1809" s="2" t="n"/>
      <c r="BC1809" s="2" t="n"/>
      <c r="BD1809" s="2" t="n"/>
      <c r="BE1809" s="2" t="n"/>
      <c r="BF1809" s="2" t="n"/>
      <c r="BG1809" s="2" t="n"/>
      <c r="BH1809" s="2" t="n"/>
      <c r="BI1809" s="8" t="n"/>
      <c r="BJ1809" s="2" t="n"/>
      <c r="BK1809" s="2" t="n"/>
      <c r="BL1809" s="2" t="n"/>
      <c r="BM1809" s="2" t="n"/>
      <c r="BN1809" s="2" t="n"/>
      <c r="BO1809" s="2" t="n"/>
      <c r="BP1809" s="143" t="n"/>
      <c r="BV1809" s="144" t="n"/>
      <c r="DU1809" s="144" t="n"/>
      <c r="DV1809" s="2" t="n"/>
      <c r="DW1809" s="2" t="n"/>
      <c r="DX1809" s="2" t="n"/>
      <c r="DY1809" s="2" t="n"/>
      <c r="DZ1809" s="2" t="n"/>
      <c r="EA1809" s="2" t="n"/>
      <c r="EB1809" s="2" t="n"/>
      <c r="EC1809" s="2" t="n"/>
    </row>
    <row r="1810" ht="3.75" customHeight="1" s="118">
      <c r="A1810" s="2" t="n"/>
      <c r="B1810" s="2" t="n"/>
      <c r="C1810" s="2" t="n"/>
      <c r="D1810" s="2" t="n"/>
      <c r="E1810" s="143" t="n"/>
      <c r="K1810" s="144" t="n"/>
      <c r="L1810" s="146" t="n"/>
      <c r="M1810" s="147" t="n"/>
      <c r="N1810" s="147" t="n"/>
      <c r="O1810" s="147" t="n"/>
      <c r="P1810" s="20" t="n"/>
      <c r="Q1810" s="20" t="n"/>
      <c r="R1810" s="20" t="n"/>
      <c r="S1810" s="20" t="n"/>
      <c r="T1810" s="20" t="n"/>
      <c r="U1810" s="20" t="n"/>
      <c r="V1810" s="20" t="n"/>
      <c r="W1810" s="20" t="n"/>
      <c r="X1810" s="39" t="n"/>
      <c r="Y1810" s="16" t="n"/>
      <c r="Z1810" s="14" t="n"/>
      <c r="AA1810" s="14" t="n"/>
      <c r="AB1810" s="14" t="n"/>
      <c r="AC1810" s="14" t="n"/>
      <c r="AD1810" s="14" t="n"/>
      <c r="AE1810" s="14" t="n"/>
      <c r="AF1810" s="14" t="n"/>
      <c r="AG1810" s="14" t="n"/>
      <c r="AH1810" s="14" t="n"/>
      <c r="AI1810" s="14" t="n"/>
      <c r="AJ1810" s="14" t="n"/>
      <c r="AK1810" s="14" t="n"/>
      <c r="AL1810" s="14" t="n"/>
      <c r="AM1810" s="14" t="n"/>
      <c r="AN1810" s="14" t="n"/>
      <c r="AO1810" s="14" t="n"/>
      <c r="AP1810" s="14" t="n"/>
      <c r="AQ1810" s="14" t="n"/>
      <c r="AR1810" s="14" t="n"/>
      <c r="AS1810" s="14" t="n"/>
      <c r="AT1810" s="14" t="n"/>
      <c r="AU1810" s="14" t="n"/>
      <c r="AV1810" s="14" t="n"/>
      <c r="AW1810" s="14" t="n"/>
      <c r="AX1810" s="14" t="n"/>
      <c r="AY1810" s="14" t="n"/>
      <c r="AZ1810" s="14" t="n"/>
      <c r="BA1810" s="14" t="n"/>
      <c r="BB1810" s="14" t="n"/>
      <c r="BC1810" s="14" t="n"/>
      <c r="BD1810" s="14" t="n"/>
      <c r="BE1810" s="14" t="n"/>
      <c r="BF1810" s="14" t="n"/>
      <c r="BG1810" s="14" t="n"/>
      <c r="BH1810" s="14" t="n"/>
      <c r="BI1810" s="15" t="n"/>
      <c r="BJ1810" s="2" t="n"/>
      <c r="BK1810" s="2" t="n"/>
      <c r="BL1810" s="2" t="n"/>
      <c r="BM1810" s="2" t="n"/>
      <c r="BN1810" s="2" t="n"/>
      <c r="BO1810" s="2" t="n"/>
      <c r="BP1810" s="143" t="n"/>
      <c r="BV1810" s="144" t="n"/>
      <c r="DU1810" s="144" t="n"/>
      <c r="DV1810" s="2" t="n"/>
      <c r="DW1810" s="2" t="n"/>
      <c r="DX1810" s="2" t="n"/>
      <c r="DY1810" s="2" t="n"/>
      <c r="DZ1810" s="2" t="n"/>
      <c r="EA1810" s="2" t="n"/>
      <c r="EB1810" s="2" t="n"/>
      <c r="EC1810" s="2" t="n"/>
    </row>
    <row r="1811" ht="6.75" customHeight="1" s="118">
      <c r="A1811" s="2" t="n"/>
      <c r="B1811" s="2" t="n"/>
      <c r="C1811" s="2" t="n"/>
      <c r="D1811" s="2" t="n"/>
      <c r="E1811" s="143" t="n"/>
      <c r="K1811" s="144" t="n"/>
      <c r="L1811" s="54" t="inlineStr">
        <is>
          <t>平成</t>
        </is>
      </c>
      <c r="M1811" s="140" t="n"/>
      <c r="N1811" s="140" t="n"/>
      <c r="O1811" s="140" t="n"/>
      <c r="P1811" s="18" t="n"/>
      <c r="Q1811" s="18" t="n"/>
      <c r="R1811" s="18" t="n"/>
      <c r="S1811" s="18" t="n"/>
      <c r="T1811" s="18" t="n"/>
      <c r="U1811" s="18" t="n"/>
      <c r="V1811" s="18" t="n"/>
      <c r="W1811" s="18" t="n"/>
      <c r="X1811" s="35" t="n"/>
      <c r="Y1811" s="7" t="n"/>
      <c r="Z1811" s="2" t="n"/>
      <c r="AA1811" s="2" t="n"/>
      <c r="AB1811" s="2" t="n"/>
      <c r="AC1811" s="2" t="n"/>
      <c r="AD1811" s="2" t="n"/>
      <c r="AE1811" s="2" t="n"/>
      <c r="AF1811" s="2" t="n"/>
      <c r="AG1811" s="2" t="n"/>
      <c r="AH1811" s="2" t="n"/>
      <c r="AI1811" s="2" t="n"/>
      <c r="AJ1811" s="2" t="n"/>
      <c r="AK1811" s="2" t="n"/>
      <c r="AL1811" s="2" t="n"/>
      <c r="AM1811" s="2" t="n"/>
      <c r="AN1811" s="2" t="n"/>
      <c r="AO1811" s="2" t="n"/>
      <c r="AP1811" s="2" t="n"/>
      <c r="AQ1811" s="2" t="n"/>
      <c r="AR1811" s="2" t="n"/>
      <c r="AS1811" s="2" t="n"/>
      <c r="AT1811" s="2" t="n"/>
      <c r="AU1811" s="2" t="n"/>
      <c r="AV1811" s="2" t="n"/>
      <c r="AW1811" s="2" t="n"/>
      <c r="AX1811" s="2" t="n"/>
      <c r="AY1811" s="2" t="n"/>
      <c r="AZ1811" s="2" t="n"/>
      <c r="BA1811" s="2" t="n"/>
      <c r="BB1811" s="2" t="n"/>
      <c r="BC1811" s="2" t="n"/>
      <c r="BD1811" s="2" t="n"/>
      <c r="BE1811" s="2" t="n"/>
      <c r="BF1811" s="2" t="n"/>
      <c r="BG1811" s="2" t="n"/>
      <c r="BH1811" s="2" t="n"/>
      <c r="BI1811" s="6" t="n"/>
      <c r="BJ1811" s="2" t="n"/>
      <c r="BK1811" s="2" t="n"/>
      <c r="BL1811" s="2" t="n"/>
      <c r="BM1811" s="2" t="n"/>
      <c r="BN1811" s="2" t="n"/>
      <c r="BO1811" s="2" t="n"/>
      <c r="BP1811" s="143" t="n"/>
      <c r="BV1811" s="144" t="n"/>
      <c r="DU1811" s="144" t="n"/>
      <c r="DV1811" s="2" t="n"/>
      <c r="DW1811" s="2" t="n"/>
      <c r="DX1811" s="2" t="n"/>
      <c r="DY1811" s="2" t="n"/>
      <c r="DZ1811" s="2" t="n"/>
      <c r="EA1811" s="2" t="n"/>
      <c r="EB1811" s="2" t="n"/>
      <c r="EC1811" s="2" t="n"/>
    </row>
    <row r="1812" ht="6.75" customHeight="1" s="118">
      <c r="A1812" s="2" t="n"/>
      <c r="B1812" s="2" t="n"/>
      <c r="C1812" s="2" t="n"/>
      <c r="D1812" s="2" t="n"/>
      <c r="E1812" s="143" t="n"/>
      <c r="K1812" s="144" t="n"/>
      <c r="L1812" s="143" t="n"/>
      <c r="P1812" s="19" t="n"/>
      <c r="Q1812" s="19" t="n"/>
      <c r="R1812" s="19" t="n"/>
      <c r="S1812" s="19" t="n"/>
      <c r="T1812" s="19" t="n"/>
      <c r="U1812" s="19" t="n"/>
      <c r="V1812" s="19" t="n"/>
      <c r="W1812" s="19" t="n"/>
      <c r="X1812" s="37" t="n"/>
      <c r="Y1812" s="7" t="n"/>
      <c r="Z1812" s="2" t="n"/>
      <c r="AA1812" s="2" t="n"/>
      <c r="AB1812" s="2" t="n"/>
      <c r="AC1812" s="2" t="n"/>
      <c r="AD1812" s="2" t="n"/>
      <c r="AE1812" s="2" t="n"/>
      <c r="AF1812" s="2" t="n"/>
      <c r="AG1812" s="2" t="n"/>
      <c r="AH1812" s="2" t="n"/>
      <c r="AI1812" s="2" t="n"/>
      <c r="AJ1812" s="2" t="n"/>
      <c r="AK1812" s="2" t="n"/>
      <c r="AL1812" s="2" t="n"/>
      <c r="AM1812" s="2" t="n"/>
      <c r="AN1812" s="2" t="n"/>
      <c r="AO1812" s="2" t="n"/>
      <c r="AP1812" s="2" t="n"/>
      <c r="AQ1812" s="2" t="n"/>
      <c r="AR1812" s="2" t="n"/>
      <c r="AS1812" s="2" t="n"/>
      <c r="AT1812" s="2" t="n"/>
      <c r="AU1812" s="2" t="n"/>
      <c r="AV1812" s="2" t="n"/>
      <c r="AW1812" s="2" t="n"/>
      <c r="AX1812" s="2" t="n"/>
      <c r="AY1812" s="2" t="n"/>
      <c r="AZ1812" s="2" t="n"/>
      <c r="BA1812" s="2" t="n"/>
      <c r="BB1812" s="2" t="n"/>
      <c r="BC1812" s="2" t="n"/>
      <c r="BD1812" s="2" t="n"/>
      <c r="BE1812" s="2" t="n"/>
      <c r="BF1812" s="2" t="n"/>
      <c r="BG1812" s="2" t="n"/>
      <c r="BH1812" s="2" t="n"/>
      <c r="BI1812" s="8" t="n"/>
      <c r="BJ1812" s="2" t="n"/>
      <c r="BK1812" s="2" t="n"/>
      <c r="BL1812" s="2" t="n"/>
      <c r="BM1812" s="2" t="n"/>
      <c r="BN1812" s="2" t="n"/>
      <c r="BO1812" s="2" t="n"/>
      <c r="BP1812" s="143" t="n"/>
      <c r="BV1812" s="144" t="n"/>
      <c r="DU1812" s="144" t="n"/>
      <c r="DV1812" s="2" t="n"/>
      <c r="DW1812" s="2" t="n"/>
      <c r="DX1812" s="2" t="n"/>
      <c r="DY1812" s="2" t="n"/>
      <c r="DZ1812" s="2" t="n"/>
      <c r="EA1812" s="2" t="n"/>
      <c r="EB1812" s="2" t="n"/>
      <c r="EC1812" s="2" t="n"/>
    </row>
    <row r="1813" ht="6.75" customHeight="1" s="118">
      <c r="A1813" s="2" t="n"/>
      <c r="B1813" s="2" t="n"/>
      <c r="C1813" s="2" t="n"/>
      <c r="D1813" s="2" t="n"/>
      <c r="E1813" s="143" t="n"/>
      <c r="K1813" s="144" t="n"/>
      <c r="L1813" s="143" t="n"/>
      <c r="P1813" s="19" t="n"/>
      <c r="Q1813" s="19" t="n"/>
      <c r="R1813" s="19" t="n"/>
      <c r="S1813" s="52" t="inlineStr">
        <is>
          <t>年</t>
        </is>
      </c>
      <c r="U1813" s="11" t="n"/>
      <c r="V1813" s="11" t="n"/>
      <c r="W1813" s="53" t="inlineStr">
        <is>
          <t>月</t>
        </is>
      </c>
      <c r="X1813" s="144" t="n"/>
      <c r="Y1813" s="7" t="n"/>
      <c r="Z1813" s="2" t="n"/>
      <c r="AA1813" s="2" t="n"/>
      <c r="AB1813" s="2" t="n"/>
      <c r="AC1813" s="2" t="n"/>
      <c r="AD1813" s="2" t="n"/>
      <c r="AE1813" s="2" t="n"/>
      <c r="AF1813" s="2" t="n"/>
      <c r="AG1813" s="2" t="n"/>
      <c r="AH1813" s="2" t="n"/>
      <c r="AI1813" s="2" t="n"/>
      <c r="AJ1813" s="2" t="n"/>
      <c r="AK1813" s="2" t="n"/>
      <c r="AL1813" s="2" t="n"/>
      <c r="AM1813" s="2" t="n"/>
      <c r="AN1813" s="2" t="n"/>
      <c r="AO1813" s="2" t="n"/>
      <c r="AP1813" s="2" t="n"/>
      <c r="AQ1813" s="2" t="n"/>
      <c r="AR1813" s="2" t="n"/>
      <c r="AS1813" s="2" t="n"/>
      <c r="AT1813" s="2" t="n"/>
      <c r="AU1813" s="2" t="n"/>
      <c r="AV1813" s="2" t="n"/>
      <c r="AW1813" s="2" t="n"/>
      <c r="AX1813" s="2" t="n"/>
      <c r="AY1813" s="2" t="n"/>
      <c r="AZ1813" s="2" t="n"/>
      <c r="BA1813" s="2" t="n"/>
      <c r="BB1813" s="2" t="n"/>
      <c r="BC1813" s="2" t="n"/>
      <c r="BD1813" s="2" t="n"/>
      <c r="BE1813" s="2" t="n"/>
      <c r="BF1813" s="2" t="n"/>
      <c r="BG1813" s="2" t="n"/>
      <c r="BH1813" s="2" t="n"/>
      <c r="BI1813" s="8" t="n"/>
      <c r="BJ1813" s="2" t="n"/>
      <c r="BK1813" s="2" t="n"/>
      <c r="BL1813" s="2" t="n"/>
      <c r="BM1813" s="2" t="n"/>
      <c r="BN1813" s="2" t="n"/>
      <c r="BO1813" s="2" t="n"/>
      <c r="BP1813" s="143" t="n"/>
      <c r="BV1813" s="144" t="n"/>
      <c r="DU1813" s="144" t="n"/>
      <c r="DV1813" s="2" t="n"/>
      <c r="DW1813" s="2" t="n"/>
      <c r="DX1813" s="2" t="n"/>
      <c r="DY1813" s="2" t="n"/>
      <c r="DZ1813" s="2" t="n"/>
      <c r="EA1813" s="2" t="n"/>
      <c r="EB1813" s="2" t="n"/>
      <c r="EC1813" s="2" t="n"/>
    </row>
    <row r="1814" ht="6.75" customHeight="1" s="118">
      <c r="A1814" s="2" t="n"/>
      <c r="B1814" s="2" t="n"/>
      <c r="C1814" s="2" t="n"/>
      <c r="D1814" s="2" t="n"/>
      <c r="E1814" s="143" t="n"/>
      <c r="K1814" s="144" t="n"/>
      <c r="L1814" s="49" t="inlineStr">
        <is>
          <t>令和</t>
        </is>
      </c>
      <c r="P1814" s="19" t="n"/>
      <c r="Q1814" s="19" t="n"/>
      <c r="R1814" s="19" t="n"/>
      <c r="U1814" s="11" t="n"/>
      <c r="V1814" s="11" t="n"/>
      <c r="X1814" s="144" t="n"/>
      <c r="Y1814" s="7" t="n"/>
      <c r="Z1814" s="2" t="n"/>
      <c r="AA1814" s="2" t="n"/>
      <c r="AB1814" s="2" t="n"/>
      <c r="AC1814" s="2" t="n"/>
      <c r="AD1814" s="2" t="n"/>
      <c r="AE1814" s="2" t="n"/>
      <c r="AF1814" s="2" t="n"/>
      <c r="AG1814" s="2" t="n"/>
      <c r="AH1814" s="2" t="n"/>
      <c r="AI1814" s="2" t="n"/>
      <c r="AJ1814" s="2" t="n"/>
      <c r="AK1814" s="2" t="n"/>
      <c r="AL1814" s="2" t="n"/>
      <c r="AM1814" s="2" t="n"/>
      <c r="AN1814" s="2" t="n"/>
      <c r="AO1814" s="2" t="n"/>
      <c r="AP1814" s="2" t="n"/>
      <c r="AQ1814" s="2" t="n"/>
      <c r="AR1814" s="2" t="n"/>
      <c r="AS1814" s="2" t="n"/>
      <c r="AT1814" s="2" t="n"/>
      <c r="AU1814" s="2" t="n"/>
      <c r="AV1814" s="2" t="n"/>
      <c r="AW1814" s="2" t="n"/>
      <c r="AX1814" s="2" t="n"/>
      <c r="AY1814" s="2" t="n"/>
      <c r="AZ1814" s="2" t="n"/>
      <c r="BA1814" s="2" t="n"/>
      <c r="BB1814" s="2" t="n"/>
      <c r="BC1814" s="2" t="n"/>
      <c r="BD1814" s="2" t="n"/>
      <c r="BE1814" s="2" t="n"/>
      <c r="BF1814" s="2" t="n"/>
      <c r="BG1814" s="2" t="n"/>
      <c r="BH1814" s="2" t="n"/>
      <c r="BI1814" s="8" t="n"/>
      <c r="BJ1814" s="2" t="n"/>
      <c r="BK1814" s="2" t="n"/>
      <c r="BL1814" s="2" t="n"/>
      <c r="BM1814" s="2" t="n"/>
      <c r="BN1814" s="2" t="n"/>
      <c r="BO1814" s="2" t="n"/>
      <c r="BP1814" s="143" t="n"/>
      <c r="BV1814" s="144" t="n"/>
      <c r="DU1814" s="144" t="n"/>
      <c r="DV1814" s="2" t="n"/>
      <c r="DW1814" s="2" t="n"/>
      <c r="DX1814" s="2" t="n"/>
      <c r="DY1814" s="2" t="n"/>
      <c r="DZ1814" s="2" t="n"/>
      <c r="EA1814" s="2" t="n"/>
      <c r="EB1814" s="2" t="n"/>
      <c r="EC1814" s="2" t="n"/>
    </row>
    <row r="1815" ht="6.75" customHeight="1" s="118">
      <c r="A1815" s="2" t="n"/>
      <c r="B1815" s="2" t="n"/>
      <c r="C1815" s="2" t="n"/>
      <c r="D1815" s="2" t="n"/>
      <c r="E1815" s="143" t="n"/>
      <c r="K1815" s="144" t="n"/>
      <c r="L1815" s="143" t="n"/>
      <c r="P1815" s="19" t="n"/>
      <c r="Q1815" s="19" t="n"/>
      <c r="R1815" s="19" t="n"/>
      <c r="S1815" s="52" t="n"/>
      <c r="T1815" s="52" t="n"/>
      <c r="U1815" s="11" t="n"/>
      <c r="V1815" s="11" t="n"/>
      <c r="W1815" s="52" t="n"/>
      <c r="X1815" s="53" t="n"/>
      <c r="Y1815" s="7" t="n"/>
      <c r="Z1815" s="2" t="n"/>
      <c r="AA1815" s="2" t="n"/>
      <c r="AB1815" s="2" t="n"/>
      <c r="AC1815" s="2" t="n"/>
      <c r="AD1815" s="2" t="n"/>
      <c r="AE1815" s="2" t="n"/>
      <c r="AF1815" s="2" t="n"/>
      <c r="AG1815" s="2" t="n"/>
      <c r="AH1815" s="2" t="n"/>
      <c r="AI1815" s="2" t="n"/>
      <c r="AJ1815" s="2" t="n"/>
      <c r="AK1815" s="2" t="n"/>
      <c r="AL1815" s="2" t="n"/>
      <c r="AM1815" s="2" t="n"/>
      <c r="AN1815" s="2" t="n"/>
      <c r="AO1815" s="2" t="n"/>
      <c r="AP1815" s="2" t="n"/>
      <c r="AQ1815" s="2" t="n"/>
      <c r="AR1815" s="2" t="n"/>
      <c r="AS1815" s="2" t="n"/>
      <c r="AT1815" s="2" t="n"/>
      <c r="AU1815" s="2" t="n"/>
      <c r="AV1815" s="2" t="n"/>
      <c r="AW1815" s="2" t="n"/>
      <c r="AX1815" s="2" t="n"/>
      <c r="AY1815" s="2" t="n"/>
      <c r="AZ1815" s="2" t="n"/>
      <c r="BA1815" s="2" t="n"/>
      <c r="BB1815" s="2" t="n"/>
      <c r="BC1815" s="2" t="n"/>
      <c r="BD1815" s="2" t="n"/>
      <c r="BE1815" s="2" t="n"/>
      <c r="BF1815" s="2" t="n"/>
      <c r="BG1815" s="2" t="n"/>
      <c r="BH1815" s="2" t="n"/>
      <c r="BI1815" s="8" t="n"/>
      <c r="BJ1815" s="2" t="n"/>
      <c r="BK1815" s="2" t="n"/>
      <c r="BL1815" s="2" t="n"/>
      <c r="BM1815" s="2" t="n"/>
      <c r="BN1815" s="2" t="n"/>
      <c r="BO1815" s="2" t="n"/>
      <c r="BP1815" s="143" t="n"/>
      <c r="BV1815" s="144" t="n"/>
      <c r="DU1815" s="144" t="n"/>
      <c r="DV1815" s="2" t="n"/>
      <c r="DW1815" s="2" t="n"/>
      <c r="DX1815" s="2" t="n"/>
      <c r="DY1815" s="2" t="n"/>
      <c r="DZ1815" s="2" t="n"/>
      <c r="EA1815" s="2" t="n"/>
      <c r="EB1815" s="2" t="n"/>
      <c r="EC1815" s="2" t="n"/>
    </row>
    <row r="1816" ht="6.75" customHeight="1" s="118">
      <c r="A1816" s="2" t="n"/>
      <c r="B1816" s="2" t="n"/>
      <c r="C1816" s="2" t="n"/>
      <c r="D1816" s="2" t="n"/>
      <c r="E1816" s="146" t="n"/>
      <c r="F1816" s="147" t="n"/>
      <c r="G1816" s="147" t="n"/>
      <c r="H1816" s="147" t="n"/>
      <c r="I1816" s="147" t="n"/>
      <c r="J1816" s="147" t="n"/>
      <c r="K1816" s="148" t="n"/>
      <c r="L1816" s="146" t="n"/>
      <c r="M1816" s="147" t="n"/>
      <c r="N1816" s="147" t="n"/>
      <c r="O1816" s="147" t="n"/>
      <c r="P1816" s="20" t="n"/>
      <c r="Q1816" s="20" t="n"/>
      <c r="R1816" s="20" t="n"/>
      <c r="S1816" s="20" t="n"/>
      <c r="T1816" s="20" t="n"/>
      <c r="U1816" s="20" t="n"/>
      <c r="V1816" s="20" t="n"/>
      <c r="W1816" s="20" t="n"/>
      <c r="X1816" s="39" t="n"/>
      <c r="Y1816" s="16" t="n"/>
      <c r="Z1816" s="14" t="n"/>
      <c r="AA1816" s="14" t="n"/>
      <c r="AB1816" s="14" t="n"/>
      <c r="AC1816" s="14" t="n"/>
      <c r="AD1816" s="14" t="n"/>
      <c r="AE1816" s="14" t="n"/>
      <c r="AF1816" s="14" t="n"/>
      <c r="AG1816" s="14" t="n"/>
      <c r="AH1816" s="14" t="n"/>
      <c r="AI1816" s="14" t="n"/>
      <c r="AJ1816" s="14" t="n"/>
      <c r="AK1816" s="14" t="n"/>
      <c r="AL1816" s="14" t="n"/>
      <c r="AM1816" s="14" t="n"/>
      <c r="AN1816" s="14" t="n"/>
      <c r="AO1816" s="14" t="n"/>
      <c r="AP1816" s="14" t="n"/>
      <c r="AQ1816" s="14" t="n"/>
      <c r="AR1816" s="14" t="n"/>
      <c r="AS1816" s="14" t="n"/>
      <c r="AT1816" s="14" t="n"/>
      <c r="AU1816" s="14" t="n"/>
      <c r="AV1816" s="14" t="n"/>
      <c r="AW1816" s="14" t="n"/>
      <c r="AX1816" s="14" t="n"/>
      <c r="AY1816" s="14" t="n"/>
      <c r="AZ1816" s="14" t="n"/>
      <c r="BA1816" s="14" t="n"/>
      <c r="BB1816" s="14" t="n"/>
      <c r="BC1816" s="14" t="n"/>
      <c r="BD1816" s="14" t="n"/>
      <c r="BE1816" s="14" t="n"/>
      <c r="BF1816" s="14" t="n"/>
      <c r="BG1816" s="14" t="n"/>
      <c r="BH1816" s="14" t="n"/>
      <c r="BI1816" s="15" t="n"/>
      <c r="BJ1816" s="2" t="n"/>
      <c r="BK1816" s="2" t="n"/>
      <c r="BL1816" s="2" t="n"/>
      <c r="BM1816" s="2" t="n"/>
      <c r="BN1816" s="2" t="n"/>
      <c r="BO1816" s="2" t="n"/>
      <c r="BP1816" s="146" t="n"/>
      <c r="BQ1816" s="147" t="n"/>
      <c r="BR1816" s="147" t="n"/>
      <c r="BS1816" s="147" t="n"/>
      <c r="BT1816" s="147" t="n"/>
      <c r="BU1816" s="147" t="n"/>
      <c r="BV1816" s="148" t="n"/>
      <c r="BW1816" s="147" t="n"/>
      <c r="BX1816" s="147" t="n"/>
      <c r="BY1816" s="147" t="n"/>
      <c r="BZ1816" s="147" t="n"/>
      <c r="CA1816" s="147" t="n"/>
      <c r="CB1816" s="147" t="n"/>
      <c r="CC1816" s="147" t="n"/>
      <c r="CD1816" s="147" t="n"/>
      <c r="CE1816" s="147" t="n"/>
      <c r="CF1816" s="147" t="n"/>
      <c r="CG1816" s="147" t="n"/>
      <c r="CH1816" s="147" t="n"/>
      <c r="CI1816" s="147" t="n"/>
      <c r="CJ1816" s="147" t="n"/>
      <c r="CK1816" s="147" t="n"/>
      <c r="CL1816" s="147" t="n"/>
      <c r="CM1816" s="147" t="n"/>
      <c r="CN1816" s="147" t="n"/>
      <c r="CO1816" s="147" t="n"/>
      <c r="CP1816" s="147" t="n"/>
      <c r="CQ1816" s="147" t="n"/>
      <c r="CR1816" s="147" t="n"/>
      <c r="CS1816" s="147" t="n"/>
      <c r="CT1816" s="147" t="n"/>
      <c r="CU1816" s="147" t="n"/>
      <c r="CV1816" s="147" t="n"/>
      <c r="CW1816" s="147" t="n"/>
      <c r="CX1816" s="147" t="n"/>
      <c r="CY1816" s="147" t="n"/>
      <c r="CZ1816" s="147" t="n"/>
      <c r="DA1816" s="147" t="n"/>
      <c r="DB1816" s="147" t="n"/>
      <c r="DC1816" s="147" t="n"/>
      <c r="DD1816" s="147" t="n"/>
      <c r="DE1816" s="147" t="n"/>
      <c r="DF1816" s="147" t="n"/>
      <c r="DG1816" s="147" t="n"/>
      <c r="DH1816" s="147" t="n"/>
      <c r="DI1816" s="147" t="n"/>
      <c r="DJ1816" s="147" t="n"/>
      <c r="DK1816" s="147" t="n"/>
      <c r="DL1816" s="147" t="n"/>
      <c r="DM1816" s="147" t="n"/>
      <c r="DN1816" s="147" t="n"/>
      <c r="DO1816" s="147" t="n"/>
      <c r="DP1816" s="147" t="n"/>
      <c r="DQ1816" s="147" t="n"/>
      <c r="DR1816" s="147" t="n"/>
      <c r="DS1816" s="147" t="n"/>
      <c r="DT1816" s="147" t="n"/>
      <c r="DU1816" s="148" t="n"/>
      <c r="DV1816" s="2" t="n"/>
      <c r="DW1816" s="2" t="n"/>
      <c r="DX1816" s="2" t="n"/>
      <c r="DY1816" s="2" t="n"/>
      <c r="DZ1816" s="2" t="n"/>
      <c r="EA1816" s="2" t="n"/>
      <c r="EB1816" s="2" t="n"/>
      <c r="EC1816" s="2" t="n"/>
    </row>
    <row r="1817" ht="6.75" customHeight="1" s="118">
      <c r="A1817" s="2" t="n"/>
      <c r="B1817" s="2" t="n"/>
      <c r="C1817" s="2" t="n"/>
      <c r="D1817" s="2" t="n"/>
      <c r="E1817" s="46" t="n"/>
      <c r="F1817" s="46" t="n"/>
      <c r="G1817" s="46" t="n"/>
      <c r="H1817" s="46" t="n"/>
      <c r="I1817" s="46" t="n"/>
      <c r="J1817" s="46" t="n"/>
      <c r="K1817" s="46" t="n"/>
      <c r="L1817" s="18" t="n"/>
      <c r="M1817" s="18" t="n"/>
      <c r="N1817" s="18" t="n"/>
      <c r="O1817" s="5" t="n"/>
      <c r="P1817" s="5" t="n"/>
      <c r="Q1817" s="5" t="n"/>
      <c r="R1817" s="5" t="n"/>
      <c r="S1817" s="5" t="n"/>
      <c r="T1817" s="5" t="n"/>
      <c r="U1817" s="5" t="n"/>
      <c r="V1817" s="5" t="n"/>
      <c r="W1817" s="5" t="n"/>
      <c r="X1817" s="5" t="n"/>
      <c r="Y1817" s="5" t="n"/>
      <c r="Z1817" s="5" t="n"/>
      <c r="AA1817" s="5" t="n"/>
      <c r="AB1817" s="5" t="n"/>
      <c r="AC1817" s="5" t="n"/>
      <c r="AD1817" s="5" t="n"/>
      <c r="AE1817" s="5" t="n"/>
      <c r="AF1817" s="5" t="n"/>
      <c r="AG1817" s="5" t="n"/>
      <c r="AH1817" s="5" t="n"/>
      <c r="AI1817" s="5" t="n"/>
      <c r="AJ1817" s="5" t="n"/>
      <c r="AK1817" s="5" t="n"/>
      <c r="AL1817" s="5" t="n"/>
      <c r="AM1817" s="5" t="n"/>
      <c r="AN1817" s="5" t="n"/>
      <c r="AO1817" s="5" t="n"/>
      <c r="AP1817" s="5" t="n"/>
      <c r="AQ1817" s="5" t="n"/>
      <c r="AR1817" s="5" t="n"/>
      <c r="AS1817" s="5" t="n"/>
      <c r="AT1817" s="5" t="n"/>
      <c r="AU1817" s="5" t="n"/>
      <c r="AV1817" s="5" t="n"/>
      <c r="AW1817" s="5" t="n"/>
      <c r="AX1817" s="5" t="n"/>
      <c r="AY1817" s="5" t="n"/>
      <c r="AZ1817" s="5" t="n"/>
      <c r="BA1817" s="5" t="n"/>
      <c r="BB1817" s="5" t="n"/>
      <c r="BC1817" s="5" t="n"/>
      <c r="BD1817" s="5" t="n"/>
      <c r="BE1817" s="5" t="n"/>
      <c r="BF1817" s="5" t="n"/>
      <c r="BG1817" s="5" t="n"/>
      <c r="BH1817" s="5" t="n"/>
      <c r="BI1817" s="2" t="n"/>
      <c r="BJ1817" s="2" t="n"/>
      <c r="BK1817" s="2" t="n"/>
      <c r="BL1817" s="2" t="n"/>
      <c r="BM1817" s="2" t="n"/>
      <c r="BN1817" s="2" t="n"/>
      <c r="BO1817" s="2" t="n"/>
      <c r="BP1817" s="2" t="n"/>
      <c r="BQ1817" s="2" t="n"/>
      <c r="BR1817" s="2" t="n"/>
      <c r="BS1817" s="2" t="n"/>
      <c r="BT1817" s="2" t="n"/>
      <c r="BU1817" s="2" t="n"/>
      <c r="BV1817" s="2" t="n"/>
      <c r="BW1817" s="2" t="n"/>
      <c r="BX1817" s="2" t="n"/>
      <c r="BY1817" s="2" t="n"/>
      <c r="BZ1817" s="2" t="n"/>
      <c r="CA1817" s="2" t="n"/>
      <c r="CB1817" s="2" t="n"/>
      <c r="CC1817" s="2" t="n"/>
      <c r="CD1817" s="2" t="n"/>
      <c r="CE1817" s="2" t="n"/>
      <c r="CF1817" s="2" t="n"/>
      <c r="CG1817" s="2" t="n"/>
      <c r="CH1817" s="2" t="n"/>
      <c r="CI1817" s="2" t="n"/>
      <c r="CJ1817" s="2" t="n"/>
      <c r="CK1817" s="2" t="n"/>
      <c r="CL1817" s="2" t="n"/>
      <c r="CM1817" s="2" t="n"/>
      <c r="CN1817" s="2" t="n"/>
      <c r="CO1817" s="2" t="n"/>
      <c r="CP1817" s="2" t="n"/>
      <c r="CQ1817" s="2" t="n"/>
      <c r="CR1817" s="2" t="n"/>
      <c r="CS1817" s="2" t="n"/>
      <c r="CT1817" s="2" t="n"/>
      <c r="CU1817" s="2" t="n"/>
      <c r="CV1817" s="2" t="n"/>
      <c r="CW1817" s="2" t="n"/>
      <c r="CX1817" s="2" t="n"/>
      <c r="CY1817" s="2" t="n"/>
      <c r="CZ1817" s="2" t="n"/>
      <c r="DA1817" s="2" t="n"/>
      <c r="DB1817" s="2" t="n"/>
      <c r="DC1817" s="2" t="n"/>
      <c r="DD1817" s="2" t="n"/>
      <c r="DE1817" s="2" t="n"/>
      <c r="DF1817" s="2" t="n"/>
      <c r="DG1817" s="2" t="n"/>
      <c r="DH1817" s="2" t="n"/>
      <c r="DI1817" s="2" t="n"/>
      <c r="DJ1817" s="2" t="n"/>
      <c r="DK1817" s="2" t="n"/>
      <c r="DL1817" s="2" t="n"/>
      <c r="DM1817" s="2" t="n"/>
      <c r="DN1817" s="2" t="n"/>
      <c r="DO1817" s="2" t="n"/>
      <c r="DP1817" s="2" t="n"/>
      <c r="DQ1817" s="2" t="n"/>
      <c r="DR1817" s="2" t="n"/>
      <c r="DS1817" s="2" t="n"/>
      <c r="DT1817" s="2" t="n"/>
      <c r="DU1817" s="2" t="n"/>
      <c r="DV1817" s="2" t="n"/>
      <c r="DW1817" s="2" t="n"/>
      <c r="DX1817" s="2" t="n"/>
      <c r="DY1817" s="2" t="n"/>
      <c r="DZ1817" s="2" t="n"/>
      <c r="EA1817" s="2" t="n"/>
      <c r="EB1817" s="2" t="n"/>
      <c r="EC1817" s="2" t="n"/>
    </row>
    <row r="1818" ht="6.75" customHeight="1" s="118">
      <c r="A1818" s="2" t="n"/>
      <c r="B1818" s="2" t="n"/>
      <c r="C1818" s="2" t="n"/>
      <c r="D1818" s="2" t="n"/>
      <c r="E1818" s="43" t="n"/>
      <c r="F1818" s="43" t="n"/>
      <c r="G1818" s="43" t="n"/>
      <c r="H1818" s="43" t="n"/>
      <c r="I1818" s="43" t="n"/>
      <c r="J1818" s="43" t="n"/>
      <c r="K1818" s="43" t="n"/>
      <c r="L1818" s="2" t="n"/>
      <c r="M1818" s="2" t="n"/>
      <c r="N1818" s="2" t="n"/>
      <c r="O1818" s="2" t="n"/>
      <c r="P1818" s="2" t="n"/>
      <c r="Q1818" s="2" t="n"/>
      <c r="R1818" s="2" t="n"/>
      <c r="S1818" s="2" t="n"/>
      <c r="T1818" s="2" t="n"/>
      <c r="U1818" s="2" t="n"/>
      <c r="V1818" s="2" t="n"/>
      <c r="W1818" s="2" t="n"/>
      <c r="X1818" s="2" t="n"/>
      <c r="Y1818" s="2" t="n"/>
      <c r="Z1818" s="2" t="n"/>
      <c r="AA1818" s="2" t="n"/>
      <c r="AB1818" s="2" t="n"/>
      <c r="AC1818" s="2" t="n"/>
      <c r="AD1818" s="2" t="n"/>
      <c r="AE1818" s="2" t="n"/>
      <c r="AF1818" s="2" t="n"/>
      <c r="AG1818" s="2" t="n"/>
      <c r="AH1818" s="2" t="n"/>
      <c r="AI1818" s="2" t="n"/>
      <c r="AJ1818" s="2" t="n"/>
      <c r="AK1818" s="2" t="n"/>
      <c r="AL1818" s="2" t="n"/>
      <c r="AM1818" s="2" t="n"/>
      <c r="AN1818" s="2" t="n"/>
      <c r="AO1818" s="2" t="n"/>
      <c r="AP1818" s="2" t="n"/>
      <c r="AQ1818" s="2" t="n"/>
      <c r="AR1818" s="2" t="n"/>
      <c r="AS1818" s="2" t="n"/>
      <c r="AT1818" s="2" t="n"/>
      <c r="AU1818" s="2" t="n"/>
      <c r="AV1818" s="2" t="n"/>
      <c r="AW1818" s="2" t="n"/>
      <c r="AX1818" s="2" t="n"/>
      <c r="AY1818" s="2" t="n"/>
      <c r="AZ1818" s="2" t="n"/>
      <c r="BA1818" s="2" t="n"/>
      <c r="BB1818" s="2" t="n"/>
      <c r="BC1818" s="2" t="n"/>
      <c r="BD1818" s="2" t="n"/>
      <c r="BE1818" s="2" t="n"/>
      <c r="BF1818" s="2" t="n"/>
      <c r="BG1818" s="2" t="n"/>
      <c r="BH1818" s="2" t="n"/>
      <c r="BI1818" s="2" t="n"/>
      <c r="BJ1818" s="2" t="n"/>
      <c r="BK1818" s="2" t="n"/>
      <c r="BL1818" s="2" t="n"/>
      <c r="BM1818" s="2" t="n"/>
      <c r="BN1818" s="2" t="n"/>
      <c r="BO1818" s="2" t="n"/>
      <c r="BP1818" s="2" t="n"/>
      <c r="BQ1818" s="2" t="n"/>
      <c r="BR1818" s="2" t="n"/>
      <c r="BS1818" s="2" t="n"/>
      <c r="BT1818" s="2" t="n"/>
      <c r="BU1818" s="2" t="n"/>
      <c r="BV1818" s="2" t="n"/>
      <c r="BW1818" s="2" t="n"/>
      <c r="BX1818" s="2" t="n"/>
      <c r="BY1818" s="2" t="n"/>
      <c r="BZ1818" s="2" t="n"/>
      <c r="CA1818" s="2" t="n"/>
      <c r="CB1818" s="2" t="n"/>
      <c r="CC1818" s="2" t="n"/>
      <c r="CD1818" s="2" t="n"/>
      <c r="CE1818" s="2" t="n"/>
      <c r="CF1818" s="2" t="n"/>
      <c r="CG1818" s="2" t="n"/>
      <c r="CH1818" s="2" t="n"/>
      <c r="CI1818" s="2" t="n"/>
      <c r="CJ1818" s="51" t="inlineStr">
        <is>
          <t xml:space="preserve">    (近畿高等学校統一用紙　  その２ 　  令和７年度改定)　</t>
        </is>
      </c>
      <c r="DV1818" s="2" t="n"/>
      <c r="DW1818" s="2" t="n"/>
      <c r="DX1818" s="2" t="n"/>
      <c r="DY1818" s="2" t="n"/>
      <c r="DZ1818" s="2" t="n"/>
      <c r="EA1818" s="2" t="n"/>
      <c r="EB1818" s="2" t="n"/>
      <c r="EC1818" s="2" t="n"/>
    </row>
    <row r="1819" ht="6.75" customHeight="1" s="118">
      <c r="A1819" s="2" t="n"/>
      <c r="B1819" s="2" t="n"/>
      <c r="C1819" s="2" t="n"/>
      <c r="D1819" s="2" t="n"/>
      <c r="E1819" s="2" t="n"/>
      <c r="F1819" s="2" t="n"/>
      <c r="G1819" s="2" t="n"/>
      <c r="H1819" s="2" t="n"/>
      <c r="I1819" s="2" t="n"/>
      <c r="J1819" s="2" t="n"/>
      <c r="K1819" s="2" t="n"/>
      <c r="L1819" s="2" t="n"/>
      <c r="M1819" s="2" t="n"/>
      <c r="N1819" s="2" t="n"/>
      <c r="O1819" s="2" t="n"/>
      <c r="P1819" s="2" t="n"/>
      <c r="Q1819" s="2" t="n"/>
      <c r="R1819" s="2" t="n"/>
      <c r="S1819" s="2" t="n"/>
      <c r="T1819" s="2" t="n"/>
      <c r="U1819" s="2" t="n"/>
      <c r="V1819" s="2" t="n"/>
      <c r="W1819" s="2" t="n"/>
      <c r="X1819" s="2" t="n"/>
      <c r="Y1819" s="2" t="n"/>
      <c r="Z1819" s="2" t="n"/>
      <c r="AA1819" s="2" t="n"/>
      <c r="AB1819" s="2" t="n"/>
      <c r="AC1819" s="2" t="n"/>
      <c r="AD1819" s="2" t="n"/>
      <c r="AE1819" s="2" t="n"/>
      <c r="AF1819" s="2" t="n"/>
      <c r="AG1819" s="2" t="n"/>
      <c r="AH1819" s="2" t="n"/>
      <c r="AI1819" s="2" t="n"/>
      <c r="AJ1819" s="2" t="n"/>
      <c r="AK1819" s="2" t="n"/>
      <c r="AL1819" s="2" t="n"/>
      <c r="AM1819" s="2" t="n"/>
      <c r="AN1819" s="2" t="n"/>
      <c r="AO1819" s="2" t="n"/>
      <c r="AP1819" s="2" t="n"/>
      <c r="AQ1819" s="2" t="n"/>
      <c r="AR1819" s="2" t="n"/>
      <c r="AS1819" s="2" t="n"/>
      <c r="AT1819" s="2" t="n"/>
      <c r="AU1819" s="2" t="n"/>
      <c r="AV1819" s="2" t="n"/>
      <c r="AW1819" s="2" t="n"/>
      <c r="AX1819" s="2" t="n"/>
      <c r="AY1819" s="2" t="n"/>
      <c r="AZ1819" s="2" t="n"/>
      <c r="BA1819" s="2" t="n"/>
      <c r="BB1819" s="2" t="n"/>
      <c r="BC1819" s="2" t="n"/>
      <c r="BD1819" s="2" t="n"/>
      <c r="BE1819" s="2" t="n"/>
      <c r="BF1819" s="2" t="n"/>
      <c r="BG1819" s="2" t="n"/>
      <c r="BH1819" s="2" t="n"/>
      <c r="BI1819" s="2" t="n"/>
      <c r="BJ1819" s="2" t="n"/>
      <c r="BK1819" s="2" t="n"/>
      <c r="BL1819" s="2" t="n"/>
      <c r="BM1819" s="2" t="n"/>
      <c r="BN1819" s="2" t="n"/>
      <c r="BO1819" s="2" t="n"/>
      <c r="BP1819" s="2" t="n"/>
      <c r="BQ1819" s="2" t="n"/>
      <c r="BR1819" s="2" t="n"/>
      <c r="BS1819" s="2" t="n"/>
      <c r="BT1819" s="2" t="n"/>
      <c r="BU1819" s="2" t="n"/>
      <c r="BV1819" s="2" t="n"/>
      <c r="BW1819" s="2" t="n"/>
      <c r="BX1819" s="2" t="n"/>
      <c r="BY1819" s="2" t="n"/>
      <c r="BZ1819" s="2" t="n"/>
      <c r="CA1819" s="2" t="n"/>
      <c r="CB1819" s="2" t="n"/>
      <c r="CC1819" s="2" t="n"/>
      <c r="CD1819" s="2" t="n"/>
      <c r="CE1819" s="2" t="n"/>
      <c r="CF1819" s="2" t="n"/>
      <c r="CG1819" s="2" t="n"/>
      <c r="CH1819" s="2" t="n"/>
      <c r="CI1819" s="2" t="n"/>
      <c r="DV1819" s="2" t="n"/>
      <c r="DW1819" s="2" t="n"/>
      <c r="DX1819" s="2" t="n"/>
      <c r="DY1819" s="2" t="n"/>
      <c r="DZ1819" s="2" t="n"/>
      <c r="EA1819" s="2" t="n"/>
      <c r="EB1819" s="2" t="n"/>
      <c r="EC1819" s="2" t="n"/>
    </row>
    <row r="1820" ht="6.75" customHeight="1" s="118">
      <c r="A1820" s="2" t="n"/>
      <c r="B1820" s="2" t="n"/>
      <c r="C1820" s="3" t="n"/>
      <c r="D1820" s="3" t="n"/>
      <c r="E1820" s="3" t="n"/>
      <c r="F1820" s="3" t="n"/>
      <c r="G1820" s="3" t="n"/>
      <c r="H1820" s="3" t="n"/>
      <c r="I1820" s="3" t="n"/>
      <c r="J1820" s="3" t="n"/>
      <c r="K1820" s="3" t="n"/>
      <c r="L1820" s="3" t="n"/>
      <c r="M1820" s="3" t="n"/>
      <c r="N1820" s="3" t="n"/>
      <c r="O1820" s="3" t="n"/>
      <c r="P1820" s="3" t="n"/>
      <c r="Q1820" s="3" t="n"/>
      <c r="R1820" s="3" t="n"/>
      <c r="S1820" s="3" t="n"/>
      <c r="T1820" s="3" t="n"/>
      <c r="U1820" s="3" t="n"/>
      <c r="V1820" s="3" t="n"/>
      <c r="W1820" s="3" t="n"/>
      <c r="X1820" s="3" t="n"/>
      <c r="Y1820" s="3" t="n"/>
      <c r="Z1820" s="3" t="n"/>
      <c r="AA1820" s="3" t="n"/>
      <c r="AB1820" s="3" t="n"/>
      <c r="AC1820" s="3" t="n"/>
      <c r="AD1820" s="3" t="n"/>
      <c r="AE1820" s="3" t="n"/>
      <c r="AF1820" s="3" t="n"/>
      <c r="AG1820" s="3" t="n"/>
      <c r="AH1820" s="3" t="n"/>
      <c r="AI1820" s="3" t="n"/>
      <c r="AJ1820" s="3" t="n"/>
      <c r="AK1820" s="3" t="n"/>
      <c r="AL1820" s="3" t="n"/>
      <c r="AM1820" s="3" t="n"/>
      <c r="AN1820" s="3" t="n"/>
      <c r="AO1820" s="3" t="n"/>
      <c r="AP1820" s="3" t="n"/>
      <c r="AQ1820" s="3" t="n"/>
      <c r="AR1820" s="3" t="n"/>
      <c r="AS1820" s="2" t="n"/>
      <c r="AT1820" s="2" t="n"/>
      <c r="AU1820" s="2" t="n"/>
      <c r="AV1820" s="2" t="n"/>
      <c r="AW1820" s="2" t="n"/>
      <c r="AX1820" s="2" t="n"/>
      <c r="AY1820" s="2" t="n"/>
      <c r="AZ1820" s="2" t="n"/>
      <c r="BA1820" s="2" t="n"/>
      <c r="BB1820" s="2" t="n"/>
      <c r="BC1820" s="2" t="n"/>
      <c r="BD1820" s="2" t="n"/>
      <c r="BE1820" s="2" t="n"/>
      <c r="BF1820" s="2" t="n"/>
      <c r="BG1820" s="2" t="n"/>
      <c r="BH1820" s="2" t="n"/>
      <c r="BI1820" s="2" t="n"/>
      <c r="BJ1820" s="2" t="n"/>
      <c r="BK1820" s="2" t="n"/>
      <c r="BL1820" s="2" t="n"/>
      <c r="BM1820" s="2" t="n"/>
      <c r="BN1820" s="2" t="n"/>
      <c r="BO1820" s="2" t="n"/>
      <c r="BP1820" s="2" t="n"/>
      <c r="BQ1820" s="2" t="n"/>
      <c r="BR1820" s="2" t="n"/>
      <c r="BS1820" s="2" t="n"/>
      <c r="BT1820" s="2" t="n"/>
      <c r="BU1820" s="2" t="n"/>
      <c r="BV1820" s="2" t="n"/>
      <c r="BW1820" s="2" t="n"/>
      <c r="BX1820" s="2" t="n"/>
      <c r="BY1820" s="2" t="n"/>
      <c r="BZ1820" s="2" t="n"/>
      <c r="CA1820" s="2" t="n"/>
      <c r="CB1820" s="2" t="n"/>
      <c r="CC1820" s="2" t="n"/>
      <c r="CD1820" s="2" t="n"/>
      <c r="CE1820" s="2" t="n"/>
      <c r="CF1820" s="2" t="n"/>
      <c r="CG1820" s="2" t="n"/>
      <c r="CH1820" s="2" t="n"/>
      <c r="CI1820" s="2" t="n"/>
      <c r="CJ1820" s="2" t="n"/>
      <c r="CK1820" s="2" t="n"/>
      <c r="CL1820" s="2" t="n"/>
      <c r="CM1820" s="2" t="n"/>
      <c r="CN1820" s="2" t="n"/>
      <c r="CO1820" s="2" t="n"/>
      <c r="CP1820" s="2" t="n"/>
      <c r="CQ1820" s="2" t="n"/>
      <c r="CR1820" s="2" t="n"/>
      <c r="CS1820" s="2" t="n"/>
      <c r="CT1820" s="2" t="n"/>
      <c r="CU1820" s="2" t="n"/>
      <c r="CV1820" s="2" t="n"/>
      <c r="CW1820" s="2" t="n"/>
      <c r="CX1820" s="2" t="n"/>
      <c r="CY1820" s="2" t="n"/>
      <c r="CZ1820" s="2" t="n"/>
      <c r="DA1820" s="2" t="n"/>
      <c r="DB1820" s="2" t="n"/>
      <c r="DC1820" s="2" t="n"/>
      <c r="DD1820" s="2" t="n"/>
      <c r="DE1820" s="2" t="n"/>
      <c r="DF1820" s="2" t="n"/>
      <c r="DG1820" s="2" t="n"/>
      <c r="DH1820" s="2" t="n"/>
      <c r="DI1820" s="2" t="n"/>
      <c r="DJ1820" s="2" t="n"/>
      <c r="DK1820" s="2" t="n"/>
      <c r="DL1820" s="2" t="n"/>
      <c r="DM1820" s="2" t="n"/>
      <c r="DN1820" s="2" t="n"/>
      <c r="DO1820" s="2" t="n"/>
      <c r="DP1820" s="2" t="n"/>
      <c r="DQ1820" s="2" t="n"/>
      <c r="DR1820" s="2" t="n"/>
      <c r="DS1820" s="2" t="n"/>
      <c r="DT1820" s="2" t="n"/>
      <c r="DU1820" s="2" t="n"/>
      <c r="DV1820" s="2" t="n"/>
      <c r="DW1820" s="2" t="n"/>
      <c r="DX1820" s="2" t="n"/>
      <c r="DY1820" s="2" t="n"/>
      <c r="DZ1820" s="2" t="n"/>
      <c r="EA1820" s="2" t="n"/>
      <c r="EB1820" s="2" t="n"/>
      <c r="EC1820" s="2" t="n"/>
    </row>
    <row r="1821" ht="6.75" customHeight="1" s="118">
      <c r="A1821" s="2" t="n"/>
      <c r="B1821" s="2" t="n"/>
      <c r="C1821" s="3" t="n"/>
      <c r="D1821" s="3" t="n"/>
      <c r="E1821" s="3" t="n"/>
      <c r="F1821" s="3" t="n"/>
      <c r="G1821" s="3" t="n"/>
      <c r="H1821" s="3" t="n"/>
      <c r="I1821" s="3" t="n"/>
      <c r="J1821" s="3" t="n"/>
      <c r="K1821" s="3" t="n"/>
      <c r="L1821" s="3" t="n"/>
      <c r="M1821" s="3" t="n"/>
      <c r="N1821" s="3" t="n"/>
      <c r="O1821" s="3" t="n"/>
      <c r="P1821" s="3" t="n"/>
      <c r="Q1821" s="3" t="n"/>
      <c r="R1821" s="3" t="n"/>
      <c r="S1821" s="3" t="n"/>
      <c r="T1821" s="3" t="n"/>
      <c r="U1821" s="3" t="n"/>
      <c r="V1821" s="3" t="n"/>
      <c r="W1821" s="3" t="n"/>
      <c r="X1821" s="3" t="n"/>
      <c r="Y1821" s="3" t="n"/>
      <c r="Z1821" s="3" t="n"/>
      <c r="AA1821" s="3" t="n"/>
      <c r="AB1821" s="3" t="n"/>
      <c r="AC1821" s="3" t="n"/>
      <c r="AD1821" s="3" t="n"/>
      <c r="AE1821" s="3" t="n"/>
      <c r="AF1821" s="3" t="n"/>
      <c r="AG1821" s="3" t="n"/>
      <c r="AH1821" s="3" t="n"/>
      <c r="AI1821" s="3" t="n"/>
      <c r="AJ1821" s="3" t="n"/>
      <c r="AK1821" s="3" t="n"/>
      <c r="AL1821" s="3" t="n"/>
      <c r="AM1821" s="3" t="n"/>
      <c r="AN1821" s="3" t="n"/>
      <c r="AO1821" s="3" t="n"/>
      <c r="AP1821" s="3" t="n"/>
      <c r="AQ1821" s="3" t="n"/>
      <c r="AR1821" s="3" t="n"/>
      <c r="AS1821" s="2" t="n"/>
      <c r="AT1821" s="2" t="n"/>
      <c r="AU1821" s="2" t="n"/>
      <c r="AV1821" s="2" t="n"/>
      <c r="AW1821" s="2" t="n"/>
      <c r="AX1821" s="2" t="n"/>
      <c r="AY1821" s="2" t="n"/>
      <c r="AZ1821" s="2" t="n"/>
      <c r="BA1821" s="2" t="n"/>
      <c r="BB1821" s="2" t="n"/>
      <c r="BC1821" s="2" t="n"/>
      <c r="BD1821" s="2" t="n"/>
      <c r="BE1821" s="2" t="n"/>
      <c r="BF1821" s="2" t="n"/>
      <c r="BG1821" s="2" t="n"/>
      <c r="BH1821" s="2" t="n"/>
      <c r="BI1821" s="2" t="n"/>
      <c r="BJ1821" s="2" t="n"/>
      <c r="BK1821" s="2" t="n"/>
      <c r="BL1821" s="2" t="n"/>
      <c r="BM1821" s="2" t="n"/>
      <c r="BN1821" s="2" t="n"/>
      <c r="BO1821" s="2" t="n"/>
      <c r="BP1821" s="2" t="n"/>
      <c r="BQ1821" s="2" t="n"/>
      <c r="BR1821" s="2" t="n"/>
      <c r="BS1821" s="2" t="n"/>
      <c r="BT1821" s="2" t="n"/>
      <c r="BU1821" s="2" t="n"/>
      <c r="BV1821" s="2" t="n"/>
      <c r="BW1821" s="2" t="n"/>
      <c r="BX1821" s="2" t="n"/>
      <c r="BY1821" s="2" t="n"/>
      <c r="BZ1821" s="2" t="n"/>
      <c r="CA1821" s="2" t="n"/>
      <c r="CB1821" s="2" t="n"/>
      <c r="CC1821" s="2" t="n"/>
      <c r="CD1821" s="2" t="n"/>
      <c r="CE1821" s="2" t="n"/>
      <c r="CF1821" s="2" t="n"/>
      <c r="CG1821" s="2" t="n"/>
      <c r="CH1821" s="2" t="n"/>
      <c r="CI1821" s="2" t="n"/>
      <c r="CJ1821" s="2" t="n"/>
      <c r="CK1821" s="2" t="n"/>
      <c r="CL1821" s="2" t="n"/>
      <c r="CM1821" s="2" t="n"/>
      <c r="CN1821" s="2" t="n"/>
      <c r="CO1821" s="2" t="n"/>
      <c r="CP1821" s="2" t="n"/>
      <c r="CQ1821" s="2" t="n"/>
      <c r="CR1821" s="2" t="n"/>
      <c r="CS1821" s="2" t="n"/>
      <c r="CT1821" s="2" t="n"/>
      <c r="CU1821" s="2" t="n"/>
      <c r="CV1821" s="2" t="n"/>
      <c r="CW1821" s="2" t="n"/>
      <c r="CX1821" s="2" t="n"/>
      <c r="CY1821" s="2" t="n"/>
      <c r="CZ1821" s="2" t="n"/>
      <c r="DA1821" s="2" t="n"/>
      <c r="DB1821" s="2" t="n"/>
      <c r="DC1821" s="2" t="n"/>
      <c r="DD1821" s="2" t="n"/>
      <c r="DE1821" s="2" t="n"/>
      <c r="DF1821" s="2" t="n"/>
      <c r="DG1821" s="2" t="n"/>
      <c r="DH1821" s="2" t="n"/>
      <c r="DI1821" s="2" t="n"/>
      <c r="DJ1821" s="2" t="n"/>
      <c r="DK1821" s="2" t="n"/>
      <c r="DL1821" s="2" t="n"/>
      <c r="DM1821" s="2" t="n"/>
      <c r="DN1821" s="2" t="n"/>
      <c r="DO1821" s="2" t="n"/>
      <c r="DP1821" s="2" t="n"/>
      <c r="DQ1821" s="2" t="n"/>
      <c r="DR1821" s="2" t="n"/>
      <c r="DS1821" s="2" t="n"/>
      <c r="DT1821" s="2" t="n"/>
      <c r="DU1821" s="2" t="n"/>
      <c r="DV1821" s="2" t="n"/>
      <c r="DW1821" s="2" t="n"/>
      <c r="DX1821" s="2" t="n"/>
      <c r="DY1821" s="2" t="n"/>
      <c r="DZ1821" s="2" t="n"/>
      <c r="EA1821" s="2" t="n"/>
      <c r="EB1821" s="2" t="n"/>
      <c r="EC1821" s="2" t="n"/>
    </row>
    <row r="1822" ht="6.75" customHeight="1" s="118">
      <c r="A1822" s="2" t="n"/>
      <c r="B1822" s="2" t="n"/>
      <c r="C1822" s="3" t="n"/>
      <c r="D1822" s="3" t="n"/>
      <c r="E1822" s="3" t="n"/>
      <c r="F1822" s="3" t="n"/>
      <c r="G1822" s="3" t="n"/>
      <c r="H1822" s="3" t="n"/>
      <c r="I1822" s="3" t="n"/>
      <c r="J1822" s="3" t="n"/>
      <c r="K1822" s="3" t="n"/>
      <c r="L1822" s="3" t="n"/>
      <c r="M1822" s="3" t="n"/>
      <c r="N1822" s="3" t="n"/>
      <c r="O1822" s="3" t="n"/>
      <c r="P1822" s="3" t="n"/>
      <c r="Q1822" s="3" t="n"/>
      <c r="R1822" s="3" t="n"/>
      <c r="S1822" s="3" t="n"/>
      <c r="T1822" s="3" t="n"/>
      <c r="U1822" s="3" t="n"/>
      <c r="V1822" s="3" t="n"/>
      <c r="W1822" s="3" t="n"/>
      <c r="X1822" s="3" t="n"/>
      <c r="Y1822" s="3" t="n"/>
      <c r="Z1822" s="3" t="n"/>
      <c r="AA1822" s="3" t="n"/>
      <c r="AB1822" s="3" t="n"/>
      <c r="AC1822" s="3" t="n"/>
      <c r="AD1822" s="3" t="n"/>
      <c r="AE1822" s="3" t="n"/>
      <c r="AF1822" s="3" t="n"/>
      <c r="AG1822" s="3" t="n"/>
      <c r="AH1822" s="3" t="n"/>
      <c r="AI1822" s="3" t="n"/>
      <c r="AJ1822" s="3" t="n"/>
      <c r="AK1822" s="3" t="n"/>
      <c r="AL1822" s="3" t="n"/>
      <c r="AM1822" s="3" t="n"/>
      <c r="AN1822" s="3" t="n"/>
      <c r="AO1822" s="3" t="n"/>
      <c r="AP1822" s="3" t="n"/>
      <c r="AQ1822" s="3" t="n"/>
      <c r="AR1822" s="3" t="n"/>
      <c r="AS1822" s="2" t="n"/>
      <c r="AT1822" s="2" t="n"/>
      <c r="AU1822" s="2" t="n"/>
      <c r="AV1822" s="2" t="n"/>
      <c r="AW1822" s="2" t="n"/>
      <c r="AX1822" s="2" t="n"/>
      <c r="AY1822" s="2" t="n"/>
      <c r="AZ1822" s="2" t="n"/>
      <c r="BA1822" s="2" t="n"/>
      <c r="BB1822" s="2" t="n"/>
      <c r="BC1822" s="2" t="n"/>
      <c r="BD1822" s="2" t="n"/>
      <c r="BE1822" s="2" t="n"/>
      <c r="BF1822" s="2" t="n"/>
      <c r="BG1822" s="2" t="n"/>
      <c r="BH1822" s="2" t="n"/>
      <c r="BI1822" s="2" t="n"/>
      <c r="BJ1822" s="2" t="n"/>
      <c r="BK1822" s="2" t="n"/>
      <c r="BL1822" s="2" t="n"/>
      <c r="BM1822" s="2" t="n"/>
      <c r="BN1822" s="2" t="n"/>
      <c r="BO1822" s="2" t="n"/>
      <c r="BP1822" s="2" t="n"/>
      <c r="BQ1822" s="2" t="n"/>
      <c r="BR1822" s="2" t="n"/>
      <c r="BS1822" s="2" t="n"/>
      <c r="BT1822" s="2" t="n"/>
      <c r="BU1822" s="2" t="n"/>
      <c r="BV1822" s="2" t="n"/>
      <c r="BW1822" s="2" t="n"/>
      <c r="BX1822" s="2" t="n"/>
      <c r="BY1822" s="2" t="n"/>
      <c r="BZ1822" s="2" t="n"/>
      <c r="CA1822" s="2" t="n"/>
      <c r="CB1822" s="2" t="n"/>
      <c r="CC1822" s="2" t="n"/>
      <c r="CD1822" s="2" t="n"/>
      <c r="CE1822" s="2" t="n"/>
      <c r="CF1822" s="2" t="n"/>
      <c r="CG1822" s="2" t="n"/>
      <c r="CH1822" s="2" t="n"/>
      <c r="CI1822" s="2" t="n"/>
      <c r="CJ1822" s="2" t="n"/>
      <c r="CK1822" s="2" t="n"/>
      <c r="CL1822" s="2" t="n"/>
      <c r="CM1822" s="2" t="n"/>
      <c r="CN1822" s="2" t="n"/>
      <c r="CO1822" s="2" t="n"/>
      <c r="CP1822" s="2" t="n"/>
      <c r="CQ1822" s="2" t="n"/>
      <c r="CR1822" s="2" t="n"/>
      <c r="CS1822" s="2" t="n"/>
      <c r="CT1822" s="2" t="n"/>
      <c r="CU1822" s="2" t="n"/>
      <c r="CV1822" s="2" t="n"/>
      <c r="CW1822" s="2" t="n"/>
      <c r="CX1822" s="2" t="n"/>
      <c r="CY1822" s="2" t="n"/>
      <c r="CZ1822" s="2" t="n"/>
      <c r="DA1822" s="2" t="n"/>
      <c r="DB1822" s="2" t="n"/>
      <c r="DC1822" s="2" t="n"/>
      <c r="DD1822" s="2" t="n"/>
      <c r="DE1822" s="2" t="n"/>
      <c r="DF1822" s="2" t="n"/>
      <c r="DG1822" s="2" t="n"/>
      <c r="DH1822" s="2" t="n"/>
      <c r="DI1822" s="2" t="n"/>
      <c r="DJ1822" s="2" t="n"/>
      <c r="DK1822" s="2" t="n"/>
      <c r="DL1822" s="2" t="n"/>
      <c r="DM1822" s="2" t="n"/>
      <c r="DN1822" s="2" t="n"/>
      <c r="DO1822" s="2" t="n"/>
      <c r="DP1822" s="2" t="n"/>
      <c r="DQ1822" s="2" t="n"/>
      <c r="DR1822" s="2" t="n"/>
      <c r="DS1822" s="2" t="n"/>
      <c r="DT1822" s="2" t="n"/>
      <c r="DU1822" s="2" t="n"/>
      <c r="DV1822" s="2" t="n"/>
      <c r="DW1822" s="2" t="n"/>
      <c r="DX1822" s="2" t="n"/>
      <c r="DY1822" s="2" t="n"/>
      <c r="DZ1822" s="2" t="n"/>
      <c r="EA1822" s="2" t="n"/>
      <c r="EB1822" s="2" t="n"/>
      <c r="EC1822" s="2" t="n"/>
    </row>
    <row r="1823" ht="6.75" customHeight="1" s="118">
      <c r="A1823" s="2" t="n"/>
      <c r="B1823" s="2" t="n"/>
      <c r="C1823" s="3" t="n"/>
      <c r="D1823" s="3" t="n"/>
      <c r="E1823" s="3" t="n"/>
      <c r="F1823" s="3" t="n"/>
      <c r="G1823" s="3" t="n"/>
      <c r="H1823" s="3" t="n"/>
      <c r="I1823" s="3" t="n"/>
      <c r="J1823" s="114" t="inlineStr">
        <is>
          <t xml:space="preserve">  履 　   歴　    書</t>
        </is>
      </c>
      <c r="AN1823" s="3" t="n"/>
      <c r="AO1823" s="3" t="n"/>
      <c r="AP1823" s="3" t="n"/>
      <c r="AQ1823" s="3" t="n"/>
      <c r="AR1823" s="3" t="n"/>
      <c r="AS1823" s="2" t="n"/>
      <c r="AT1823" s="2" t="n"/>
      <c r="AU1823" s="2" t="n"/>
      <c r="AV1823" s="2" t="n"/>
      <c r="AW1823" s="2" t="n"/>
      <c r="AX1823" s="2" t="n"/>
      <c r="AY1823" s="2" t="n"/>
      <c r="AZ1823" s="2" t="n"/>
      <c r="BA1823" s="2" t="n"/>
      <c r="BB1823" s="2" t="n"/>
      <c r="BC1823" s="2" t="n"/>
      <c r="BD1823" s="2" t="n"/>
      <c r="BE1823" s="2" t="n"/>
      <c r="BF1823" s="2" t="n"/>
      <c r="BG1823" s="2" t="n"/>
      <c r="BH1823" s="2" t="n"/>
      <c r="BI1823" s="2" t="n"/>
      <c r="BJ1823" s="2" t="n"/>
      <c r="BK1823" s="2" t="n"/>
      <c r="BL1823" s="2" t="n"/>
      <c r="BM1823" s="2" t="n"/>
      <c r="BN1823" s="2" t="n"/>
      <c r="BO1823" s="2" t="n"/>
      <c r="BP1823" s="2" t="n"/>
      <c r="BQ1823" s="2" t="n"/>
      <c r="BR1823" s="2" t="n"/>
      <c r="BS1823" s="2" t="n"/>
      <c r="BT1823" s="2" t="n"/>
      <c r="BU1823" s="2" t="n"/>
      <c r="BV1823" s="2" t="n"/>
      <c r="BW1823" s="2" t="n"/>
      <c r="BX1823" s="2" t="n"/>
      <c r="BY1823" s="2" t="n"/>
      <c r="BZ1823" s="2" t="n"/>
      <c r="CA1823" s="2" t="n"/>
      <c r="CB1823" s="2" t="n"/>
      <c r="CC1823" s="2" t="n"/>
      <c r="CD1823" s="2" t="n"/>
      <c r="CE1823" s="2" t="n"/>
      <c r="CF1823" s="2" t="n"/>
      <c r="CG1823" s="2" t="n"/>
      <c r="CH1823" s="2" t="n"/>
      <c r="CI1823" s="2" t="n"/>
      <c r="CJ1823" s="2" t="n"/>
      <c r="CK1823" s="2" t="n"/>
      <c r="CL1823" s="2" t="n"/>
      <c r="CM1823" s="2" t="n"/>
      <c r="CN1823" s="2" t="n"/>
      <c r="CO1823" s="2" t="n"/>
      <c r="CP1823" s="2" t="n"/>
      <c r="CQ1823" s="2" t="n"/>
      <c r="CR1823" s="2" t="n"/>
      <c r="CS1823" s="2" t="n"/>
      <c r="CT1823" s="2" t="n"/>
      <c r="CU1823" s="2" t="n"/>
      <c r="CV1823" s="2" t="n"/>
      <c r="CW1823" s="2" t="n"/>
      <c r="CX1823" s="2" t="n"/>
      <c r="CY1823" s="2" t="n"/>
      <c r="CZ1823" s="2" t="n"/>
      <c r="DA1823" s="2" t="n"/>
      <c r="DB1823" s="2" t="n"/>
      <c r="DC1823" s="2" t="n"/>
      <c r="DD1823" s="2" t="n"/>
      <c r="DE1823" s="2" t="n"/>
      <c r="DF1823" s="2" t="n"/>
      <c r="DG1823" s="2" t="n"/>
      <c r="DH1823" s="2" t="n"/>
      <c r="DI1823" s="2" t="n"/>
      <c r="DJ1823" s="2" t="n"/>
      <c r="DK1823" s="2" t="n"/>
      <c r="DL1823" s="2" t="n"/>
      <c r="DM1823" s="2" t="n"/>
      <c r="DN1823" s="2" t="n"/>
      <c r="DO1823" s="2" t="n"/>
      <c r="DP1823" s="2" t="n"/>
      <c r="DQ1823" s="2" t="n"/>
      <c r="DR1823" s="2" t="n"/>
      <c r="DS1823" s="2" t="n"/>
      <c r="DT1823" s="2" t="n"/>
      <c r="DU1823" s="2" t="n"/>
      <c r="DV1823" s="2" t="n"/>
      <c r="DW1823" s="2" t="n"/>
      <c r="DX1823" s="2" t="n"/>
      <c r="DY1823" s="2" t="n"/>
      <c r="DZ1823" s="2" t="n"/>
      <c r="EA1823" s="2" t="n"/>
      <c r="EB1823" s="2" t="n"/>
      <c r="EC1823" s="2" t="n"/>
    </row>
    <row r="1824" ht="6.75" customHeight="1" s="118">
      <c r="A1824" s="2" t="n"/>
      <c r="B1824" s="2" t="n"/>
      <c r="C1824" s="3" t="n"/>
      <c r="D1824" s="3" t="n"/>
      <c r="E1824" s="3" t="n"/>
      <c r="F1824" s="3" t="n"/>
      <c r="G1824" s="3" t="n"/>
      <c r="H1824" s="3" t="n"/>
      <c r="I1824" s="3" t="n"/>
      <c r="AN1824" s="3" t="n"/>
      <c r="AO1824" s="3" t="n"/>
      <c r="AP1824" s="3" t="n"/>
      <c r="AQ1824" s="3" t="n"/>
      <c r="AR1824" s="3" t="n"/>
      <c r="AS1824" s="2" t="n"/>
      <c r="AT1824" s="2" t="n"/>
      <c r="AU1824" s="2" t="n"/>
      <c r="AV1824" s="2" t="n"/>
      <c r="AW1824" s="2" t="n"/>
      <c r="AX1824" s="2" t="n"/>
      <c r="AY1824" s="2" t="n"/>
      <c r="AZ1824" s="2" t="n"/>
      <c r="BA1824" s="2" t="n"/>
      <c r="BB1824" s="2" t="n"/>
      <c r="BC1824" s="2" t="n"/>
      <c r="BD1824" s="2" t="n"/>
      <c r="BE1824" s="2" t="n"/>
      <c r="BF1824" s="2" t="n"/>
      <c r="BG1824" s="2" t="n"/>
      <c r="BH1824" s="2" t="n"/>
      <c r="BI1824" s="2" t="n"/>
      <c r="BJ1824" s="2" t="n"/>
      <c r="BK1824" s="2" t="n"/>
      <c r="BL1824" s="2" t="n"/>
      <c r="BM1824" s="2" t="n"/>
      <c r="BN1824" s="2" t="n"/>
      <c r="BO1824" s="2" t="n"/>
      <c r="BP1824" s="2" t="n"/>
      <c r="BQ1824" s="2" t="n"/>
      <c r="BR1824" s="2" t="n"/>
      <c r="BS1824" s="2" t="n"/>
      <c r="BT1824" s="2" t="n"/>
      <c r="BU1824" s="2" t="n"/>
      <c r="BV1824" s="2" t="n"/>
      <c r="BW1824" s="2" t="n"/>
      <c r="BX1824" s="2" t="n"/>
      <c r="BY1824" s="2" t="n"/>
      <c r="BZ1824" s="2" t="n"/>
      <c r="CA1824" s="2" t="n"/>
      <c r="CB1824" s="2" t="n"/>
      <c r="CC1824" s="2" t="n"/>
      <c r="CD1824" s="2" t="n"/>
      <c r="CE1824" s="2" t="n"/>
      <c r="CF1824" s="2" t="n"/>
      <c r="CG1824" s="2" t="n"/>
      <c r="CH1824" s="2" t="n"/>
      <c r="CI1824" s="2" t="n"/>
      <c r="CJ1824" s="2" t="n"/>
      <c r="CK1824" s="2" t="n"/>
      <c r="CL1824" s="2" t="n"/>
      <c r="CM1824" s="2" t="n"/>
      <c r="CN1824" s="2" t="n"/>
      <c r="CO1824" s="2" t="n"/>
      <c r="CP1824" s="2" t="n"/>
      <c r="CQ1824" s="2" t="n"/>
      <c r="CR1824" s="2" t="n"/>
      <c r="CS1824" s="2" t="n"/>
      <c r="CT1824" s="2" t="n"/>
      <c r="CU1824" s="2" t="n"/>
      <c r="CV1824" s="2" t="n"/>
      <c r="CW1824" s="2" t="n"/>
      <c r="CX1824" s="2" t="n"/>
      <c r="CY1824" s="2" t="n"/>
      <c r="CZ1824" s="2" t="n"/>
      <c r="DA1824" s="2" t="n"/>
      <c r="DB1824" s="2" t="n"/>
      <c r="DC1824" s="2" t="n"/>
      <c r="DD1824" s="2" t="n"/>
      <c r="DE1824" s="2" t="n"/>
      <c r="DF1824" s="2" t="n"/>
      <c r="DG1824" s="2" t="n"/>
      <c r="DH1824" s="2" t="n"/>
      <c r="DI1824" s="2" t="n"/>
      <c r="DJ1824" s="2" t="n"/>
      <c r="DK1824" s="2" t="n"/>
      <c r="DL1824" s="2" t="n"/>
      <c r="DM1824" s="2" t="n"/>
      <c r="DN1824" s="2" t="n"/>
      <c r="DO1824" s="2" t="n"/>
      <c r="DP1824" s="2" t="n"/>
      <c r="DQ1824" s="2" t="n"/>
      <c r="DR1824" s="2" t="n"/>
      <c r="DS1824" s="2" t="n"/>
      <c r="DT1824" s="2" t="n"/>
      <c r="DU1824" s="2" t="n"/>
      <c r="DV1824" s="2" t="n"/>
      <c r="DW1824" s="2" t="n"/>
      <c r="DX1824" s="2" t="n"/>
      <c r="DY1824" s="2" t="n"/>
      <c r="DZ1824" s="2" t="n"/>
      <c r="EA1824" s="2" t="n"/>
      <c r="EB1824" s="2" t="n"/>
      <c r="EC1824" s="2" t="n"/>
    </row>
    <row r="1825" ht="4.5" customHeight="1" s="118">
      <c r="A1825" s="2" t="n"/>
      <c r="B1825" s="2" t="n"/>
      <c r="C1825" s="2" t="n"/>
      <c r="D1825" s="2" t="n"/>
      <c r="E1825" s="2" t="n"/>
      <c r="F1825" s="2" t="n"/>
      <c r="G1825" s="2" t="n"/>
      <c r="H1825" s="2" t="n"/>
      <c r="I1825" s="2" t="n"/>
      <c r="AN1825" s="3" t="n"/>
      <c r="AO1825" s="2" t="n"/>
      <c r="AP1825" s="2" t="n"/>
      <c r="AQ1825" s="2" t="n"/>
      <c r="AR1825" s="2" t="n"/>
      <c r="AS1825" s="2" t="n"/>
      <c r="AT1825" s="2" t="n"/>
      <c r="AU1825" s="2" t="n"/>
      <c r="AV1825" s="4" t="n"/>
      <c r="AW1825" s="5" t="n"/>
      <c r="AX1825" s="5" t="n"/>
      <c r="AY1825" s="5" t="n"/>
      <c r="AZ1825" s="5" t="n"/>
      <c r="BA1825" s="5" t="n"/>
      <c r="BB1825" s="5" t="n"/>
      <c r="BC1825" s="5" t="n"/>
      <c r="BD1825" s="5" t="n"/>
      <c r="BE1825" s="5" t="n"/>
      <c r="BF1825" s="5" t="n"/>
      <c r="BG1825" s="5" t="n"/>
      <c r="BH1825" s="5" t="n"/>
      <c r="BI1825" s="6" t="n"/>
      <c r="BJ1825" s="7" t="n"/>
      <c r="BK1825" s="2" t="n"/>
      <c r="BL1825" s="2" t="n"/>
      <c r="BM1825" s="2" t="n"/>
      <c r="BN1825" s="2" t="n"/>
      <c r="BO1825" s="2" t="n"/>
      <c r="BP1825" s="139" t="inlineStr">
        <is>
          <t xml:space="preserve">資 　格  等      </t>
        </is>
      </c>
      <c r="BQ1825" s="140" t="n"/>
      <c r="BR1825" s="140" t="n"/>
      <c r="BS1825" s="140" t="n"/>
      <c r="BT1825" s="140" t="n"/>
      <c r="BU1825" s="140" t="n"/>
      <c r="BV1825" s="141" t="n"/>
      <c r="BW1825" s="142" t="inlineStr">
        <is>
          <t>取  得  年  月</t>
        </is>
      </c>
      <c r="BX1825" s="140" t="n"/>
      <c r="BY1825" s="140" t="n"/>
      <c r="BZ1825" s="140" t="n"/>
      <c r="CA1825" s="140" t="n"/>
      <c r="CB1825" s="140" t="n"/>
      <c r="CC1825" s="140" t="n"/>
      <c r="CD1825" s="140" t="n"/>
      <c r="CE1825" s="140" t="n"/>
      <c r="CF1825" s="140" t="n"/>
      <c r="CG1825" s="141" t="n"/>
      <c r="CH1825" s="142" t="inlineStr">
        <is>
          <t>資       格       等       の       名       称</t>
        </is>
      </c>
      <c r="CI1825" s="140" t="n"/>
      <c r="CJ1825" s="140" t="n"/>
      <c r="CK1825" s="140" t="n"/>
      <c r="CL1825" s="140" t="n"/>
      <c r="CM1825" s="140" t="n"/>
      <c r="CN1825" s="140" t="n"/>
      <c r="CO1825" s="140" t="n"/>
      <c r="CP1825" s="140" t="n"/>
      <c r="CQ1825" s="140" t="n"/>
      <c r="CR1825" s="140" t="n"/>
      <c r="CS1825" s="140" t="n"/>
      <c r="CT1825" s="140" t="n"/>
      <c r="CU1825" s="140" t="n"/>
      <c r="CV1825" s="140" t="n"/>
      <c r="CW1825" s="140" t="n"/>
      <c r="CX1825" s="140" t="n"/>
      <c r="CY1825" s="140" t="n"/>
      <c r="CZ1825" s="140" t="n"/>
      <c r="DA1825" s="140" t="n"/>
      <c r="DB1825" s="140" t="n"/>
      <c r="DC1825" s="140" t="n"/>
      <c r="DD1825" s="140" t="n"/>
      <c r="DE1825" s="140" t="n"/>
      <c r="DF1825" s="140" t="n"/>
      <c r="DG1825" s="140" t="n"/>
      <c r="DH1825" s="140" t="n"/>
      <c r="DI1825" s="140" t="n"/>
      <c r="DJ1825" s="140" t="n"/>
      <c r="DK1825" s="140" t="n"/>
      <c r="DL1825" s="140" t="n"/>
      <c r="DM1825" s="140" t="n"/>
      <c r="DN1825" s="140" t="n"/>
      <c r="DO1825" s="140" t="n"/>
      <c r="DP1825" s="140" t="n"/>
      <c r="DQ1825" s="140" t="n"/>
      <c r="DR1825" s="140" t="n"/>
      <c r="DS1825" s="140" t="n"/>
      <c r="DT1825" s="140" t="n"/>
      <c r="DU1825" s="141" t="n"/>
      <c r="DV1825" s="2" t="n"/>
      <c r="DW1825" s="2" t="n"/>
      <c r="DX1825" s="2" t="n"/>
      <c r="DY1825" s="2" t="n"/>
      <c r="DZ1825" s="2" t="n"/>
      <c r="EA1825" s="2" t="n"/>
      <c r="EB1825" s="2" t="n"/>
      <c r="EC1825" s="2" t="n"/>
    </row>
    <row r="1826" ht="6.75" customHeight="1" s="118">
      <c r="A1826" s="2" t="n"/>
      <c r="B1826" s="2" t="n"/>
      <c r="C1826" s="2" t="n"/>
      <c r="D1826" s="2" t="n"/>
      <c r="E1826" s="2" t="n"/>
      <c r="F1826" s="2" t="n"/>
      <c r="G1826" s="2" t="n"/>
      <c r="H1826" s="2" t="n"/>
      <c r="I1826" s="2" t="n"/>
      <c r="AN1826" s="3" t="n"/>
      <c r="AO1826" s="2" t="n"/>
      <c r="AP1826" s="2" t="n"/>
      <c r="AQ1826" s="2" t="n"/>
      <c r="AR1826" s="2" t="n"/>
      <c r="AS1826" s="2" t="n"/>
      <c r="AT1826" s="2" t="n"/>
      <c r="AU1826" s="2" t="n"/>
      <c r="AV1826" s="7" t="n"/>
      <c r="AW1826" s="2" t="n"/>
      <c r="AX1826" s="2" t="n"/>
      <c r="AY1826" s="2" t="n"/>
      <c r="AZ1826" s="2" t="n"/>
      <c r="BA1826" s="2" t="n"/>
      <c r="BB1826" s="2" t="n"/>
      <c r="BC1826" s="2" t="n"/>
      <c r="BD1826" s="2" t="n"/>
      <c r="BE1826" s="2" t="n"/>
      <c r="BF1826" s="2" t="n"/>
      <c r="BG1826" s="2" t="n"/>
      <c r="BH1826" s="2" t="n"/>
      <c r="BI1826" s="8" t="n"/>
      <c r="BJ1826" s="7" t="n"/>
      <c r="BK1826" s="2" t="n"/>
      <c r="BL1826" s="2" t="n"/>
      <c r="BM1826" s="2" t="n"/>
      <c r="BN1826" s="2" t="n"/>
      <c r="BO1826" s="2" t="n"/>
      <c r="BP1826" s="143" t="n"/>
      <c r="BV1826" s="144" t="n"/>
      <c r="BW1826" s="143" t="n"/>
      <c r="CG1826" s="144" t="n"/>
      <c r="CH1826" s="143" t="n"/>
      <c r="DU1826" s="144" t="n"/>
      <c r="DV1826" s="2" t="n"/>
      <c r="DW1826" s="2" t="n"/>
      <c r="DX1826" s="2" t="n"/>
      <c r="DY1826" s="2" t="n"/>
      <c r="DZ1826" s="2" t="n"/>
      <c r="EA1826" s="2" t="n"/>
      <c r="EB1826" s="2" t="n"/>
      <c r="EC1826" s="2" t="n"/>
    </row>
    <row r="1827" ht="6.75" customHeight="1" s="118">
      <c r="A1827" s="2" t="n"/>
      <c r="B1827" s="2" t="n"/>
      <c r="C1827" s="2" t="n"/>
      <c r="D1827" s="2" t="n"/>
      <c r="E1827" s="2" t="n"/>
      <c r="F1827" s="2" t="n"/>
      <c r="G1827" s="2" t="n"/>
      <c r="H1827" s="2" t="n"/>
      <c r="I1827" s="2" t="n"/>
      <c r="J1827" s="2" t="n"/>
      <c r="K1827" s="2" t="n"/>
      <c r="L1827" s="2" t="n"/>
      <c r="M1827" s="2" t="n"/>
      <c r="N1827" s="3" t="n"/>
      <c r="O1827" s="3" t="n"/>
      <c r="P1827" s="3" t="n"/>
      <c r="Q1827" s="3" t="n"/>
      <c r="R1827" s="3" t="n"/>
      <c r="S1827" s="3" t="n"/>
      <c r="T1827" s="3" t="n"/>
      <c r="U1827" s="3" t="n"/>
      <c r="V1827" s="3" t="n"/>
      <c r="W1827" s="3" t="n"/>
      <c r="X1827" s="3" t="n"/>
      <c r="Y1827" s="3" t="n"/>
      <c r="Z1827" s="3" t="n"/>
      <c r="AA1827" s="3" t="n"/>
      <c r="AB1827" s="3" t="n"/>
      <c r="AC1827" s="3" t="n"/>
      <c r="AD1827" s="3" t="n"/>
      <c r="AE1827" s="3" t="n"/>
      <c r="AF1827" s="3" t="n"/>
      <c r="AG1827" s="3" t="n"/>
      <c r="AH1827" s="3" t="n"/>
      <c r="AI1827" s="3" t="n"/>
      <c r="AJ1827" s="3" t="n"/>
      <c r="AK1827" s="3" t="n"/>
      <c r="AL1827" s="3" t="n"/>
      <c r="AM1827" s="3" t="n"/>
      <c r="AN1827" s="2" t="n"/>
      <c r="AO1827" s="2" t="n"/>
      <c r="AP1827" s="2" t="n"/>
      <c r="AQ1827" s="2" t="n"/>
      <c r="AR1827" s="2" t="n"/>
      <c r="AS1827" s="2" t="n"/>
      <c r="AT1827" s="2" t="n"/>
      <c r="AU1827" s="2" t="n"/>
      <c r="AV1827" s="7" t="n"/>
      <c r="AW1827" s="2" t="n"/>
      <c r="AX1827" s="2" t="n"/>
      <c r="AY1827" s="2" t="n"/>
      <c r="AZ1827" s="2" t="n"/>
      <c r="BA1827" s="2" t="n"/>
      <c r="BB1827" s="2" t="n"/>
      <c r="BC1827" s="2" t="n"/>
      <c r="BD1827" s="2" t="n"/>
      <c r="BE1827" s="2" t="n"/>
      <c r="BF1827" s="2" t="n"/>
      <c r="BG1827" s="2" t="n"/>
      <c r="BH1827" s="2" t="n"/>
      <c r="BI1827" s="8" t="n"/>
      <c r="BJ1827" s="7" t="n"/>
      <c r="BK1827" s="2" t="n"/>
      <c r="BL1827" s="2" t="n"/>
      <c r="BM1827" s="2" t="n"/>
      <c r="BN1827" s="2" t="n"/>
      <c r="BO1827" s="2" t="n"/>
      <c r="BP1827" s="143" t="n"/>
      <c r="BV1827" s="144" t="n"/>
      <c r="BW1827" s="143" t="n"/>
      <c r="CG1827" s="144" t="n"/>
      <c r="CH1827" s="143" t="n"/>
      <c r="DU1827" s="144" t="n"/>
      <c r="DV1827" s="2" t="n"/>
      <c r="DW1827" s="2" t="n"/>
      <c r="DX1827" s="2" t="n"/>
      <c r="DY1827" s="2" t="n"/>
      <c r="DZ1827" s="2" t="n"/>
      <c r="EA1827" s="2" t="n"/>
      <c r="EB1827" s="2" t="n"/>
      <c r="EC1827" s="2" t="n"/>
    </row>
    <row r="1828" ht="6.75" customHeight="1" s="118">
      <c r="A1828" s="2" t="n"/>
      <c r="B1828" s="2" t="n"/>
      <c r="C1828" s="2" t="n"/>
      <c r="D1828" s="2" t="n"/>
      <c r="E1828" s="2" t="n"/>
      <c r="F1828" s="2" t="n"/>
      <c r="G1828" s="2" t="n"/>
      <c r="H1828" s="2" t="n"/>
      <c r="I1828" s="2" t="n"/>
      <c r="J1828" s="2" t="n"/>
      <c r="K1828" s="2" t="n"/>
      <c r="L1828" s="2" t="n"/>
      <c r="M1828" s="2" t="n"/>
      <c r="N1828" s="2" t="n"/>
      <c r="O1828" s="2" t="n"/>
      <c r="P1828" s="2" t="n"/>
      <c r="Q1828" s="2" t="n"/>
      <c r="R1828" s="2" t="n"/>
      <c r="S1828" s="2" t="n"/>
      <c r="T1828" s="2" t="n"/>
      <c r="U1828" s="2" t="n"/>
      <c r="V1828" s="2" t="n"/>
      <c r="W1828" s="2" t="n"/>
      <c r="X1828" s="2" t="n"/>
      <c r="Y1828" s="2" t="n"/>
      <c r="Z1828" s="95" t="inlineStr">
        <is>
          <t>令和</t>
        </is>
      </c>
      <c r="AD1828" s="145">
        <f>IF(N(設定!$B$3)=0,"",YEAR(設定!$B$3)-2018)</f>
        <v/>
      </c>
      <c r="AG1828" s="95" t="inlineStr">
        <is>
          <t>年</t>
        </is>
      </c>
      <c r="AI1828" s="145">
        <f>IF(N(設定!$B$3)=0,"",MONTH(設定!$B$3))</f>
        <v/>
      </c>
      <c r="AL1828" s="95" t="inlineStr">
        <is>
          <t>月</t>
        </is>
      </c>
      <c r="AN1828" s="145">
        <f>IF(N(設定!$B$3)=0,"",DAY(設定!$B$3))</f>
        <v/>
      </c>
      <c r="AP1828" s="95" t="inlineStr">
        <is>
          <t>日現在</t>
        </is>
      </c>
      <c r="AU1828" s="12" t="n"/>
      <c r="AV1828" s="7" t="n"/>
      <c r="AW1828" s="2" t="n"/>
      <c r="AX1828" s="2" t="n"/>
      <c r="AY1828" s="2" t="n"/>
      <c r="AZ1828" s="2" t="n"/>
      <c r="BA1828" s="2" t="n"/>
      <c r="BB1828" s="2" t="n"/>
      <c r="BC1828" s="2" t="n"/>
      <c r="BD1828" s="2" t="n"/>
      <c r="BE1828" s="2" t="n"/>
      <c r="BF1828" s="2" t="n"/>
      <c r="BG1828" s="2" t="n"/>
      <c r="BH1828" s="2" t="n"/>
      <c r="BI1828" s="8" t="n"/>
      <c r="BJ1828" s="7" t="n"/>
      <c r="BK1828" s="2" t="n"/>
      <c r="BL1828" s="2" t="n"/>
      <c r="BM1828" s="2" t="n"/>
      <c r="BN1828" s="2" t="n"/>
      <c r="BO1828" s="2" t="n"/>
      <c r="BP1828" s="143" t="n"/>
      <c r="BV1828" s="144" t="n"/>
      <c r="BW1828" s="146" t="n"/>
      <c r="BX1828" s="147" t="n"/>
      <c r="BY1828" s="147" t="n"/>
      <c r="BZ1828" s="147" t="n"/>
      <c r="CA1828" s="147" t="n"/>
      <c r="CB1828" s="147" t="n"/>
      <c r="CC1828" s="147" t="n"/>
      <c r="CD1828" s="147" t="n"/>
      <c r="CE1828" s="147" t="n"/>
      <c r="CF1828" s="147" t="n"/>
      <c r="CG1828" s="148" t="n"/>
      <c r="CH1828" s="146" t="n"/>
      <c r="CI1828" s="147" t="n"/>
      <c r="CJ1828" s="147" t="n"/>
      <c r="CK1828" s="147" t="n"/>
      <c r="CL1828" s="147" t="n"/>
      <c r="CM1828" s="147" t="n"/>
      <c r="CN1828" s="147" t="n"/>
      <c r="CO1828" s="147" t="n"/>
      <c r="CP1828" s="147" t="n"/>
      <c r="CQ1828" s="147" t="n"/>
      <c r="CR1828" s="147" t="n"/>
      <c r="CS1828" s="147" t="n"/>
      <c r="CT1828" s="147" t="n"/>
      <c r="CU1828" s="147" t="n"/>
      <c r="CV1828" s="147" t="n"/>
      <c r="CW1828" s="147" t="n"/>
      <c r="CX1828" s="147" t="n"/>
      <c r="CY1828" s="147" t="n"/>
      <c r="CZ1828" s="147" t="n"/>
      <c r="DA1828" s="147" t="n"/>
      <c r="DB1828" s="147" t="n"/>
      <c r="DC1828" s="147" t="n"/>
      <c r="DD1828" s="147" t="n"/>
      <c r="DE1828" s="147" t="n"/>
      <c r="DF1828" s="147" t="n"/>
      <c r="DG1828" s="147" t="n"/>
      <c r="DH1828" s="147" t="n"/>
      <c r="DI1828" s="147" t="n"/>
      <c r="DJ1828" s="147" t="n"/>
      <c r="DK1828" s="147" t="n"/>
      <c r="DL1828" s="147" t="n"/>
      <c r="DM1828" s="147" t="n"/>
      <c r="DN1828" s="147" t="n"/>
      <c r="DO1828" s="147" t="n"/>
      <c r="DP1828" s="147" t="n"/>
      <c r="DQ1828" s="147" t="n"/>
      <c r="DR1828" s="147" t="n"/>
      <c r="DS1828" s="147" t="n"/>
      <c r="DT1828" s="147" t="n"/>
      <c r="DU1828" s="148" t="n"/>
      <c r="DV1828" s="2" t="n"/>
      <c r="DW1828" s="2" t="n"/>
      <c r="DX1828" s="2" t="n"/>
      <c r="DY1828" s="2" t="n"/>
      <c r="DZ1828" s="2" t="n"/>
      <c r="EA1828" s="2" t="n"/>
      <c r="EB1828" s="2" t="n"/>
      <c r="EC1828" s="2" t="n"/>
    </row>
    <row r="1829" ht="6.75" customHeight="1" s="118">
      <c r="A1829" s="2" t="n"/>
      <c r="B1829" s="2" t="n"/>
      <c r="C1829" s="2" t="n"/>
      <c r="D1829" s="2" t="n"/>
      <c r="E1829" s="2" t="n"/>
      <c r="F1829" s="2" t="n"/>
      <c r="G1829" s="2" t="n"/>
      <c r="H1829" s="2" t="n"/>
      <c r="I1829" s="2" t="n"/>
      <c r="J1829" s="2" t="n"/>
      <c r="K1829" s="2" t="n"/>
      <c r="L1829" s="2" t="n"/>
      <c r="M1829" s="2" t="n"/>
      <c r="N1829" s="2" t="n"/>
      <c r="O1829" s="2" t="n"/>
      <c r="P1829" s="2" t="n"/>
      <c r="Q1829" s="2" t="n"/>
      <c r="R1829" s="2" t="n"/>
      <c r="S1829" s="2" t="n"/>
      <c r="T1829" s="2" t="n"/>
      <c r="U1829" s="2" t="n"/>
      <c r="V1829" s="2" t="n"/>
      <c r="W1829" s="2" t="n"/>
      <c r="X1829" s="2" t="n"/>
      <c r="Y1829" s="2" t="n"/>
      <c r="AU1829" s="12" t="n"/>
      <c r="AV1829" s="7" t="n"/>
      <c r="AW1829" s="48" t="inlineStr">
        <is>
          <t>写真をはる位置</t>
        </is>
      </c>
      <c r="BI1829" s="8" t="n"/>
      <c r="BJ1829" s="7" t="n"/>
      <c r="BK1829" s="2" t="n"/>
      <c r="BL1829" s="2" t="n"/>
      <c r="BM1829" s="2" t="n"/>
      <c r="BN1829" s="2" t="n"/>
      <c r="BO1829" s="2" t="n"/>
      <c r="BP1829" s="143" t="n"/>
      <c r="BV1829" s="144" t="n"/>
      <c r="BW1829" s="149">
        <f>計算!$O$23</f>
        <v/>
      </c>
      <c r="CG1829" s="144" t="n"/>
      <c r="CH1829" s="150">
        <f>計算!$P$23</f>
        <v/>
      </c>
      <c r="DU1829" s="144" t="n"/>
      <c r="DV1829" s="2" t="n"/>
      <c r="DW1829" s="2" t="n"/>
      <c r="DX1829" s="2" t="n"/>
      <c r="DY1829" s="2" t="n"/>
      <c r="DZ1829" s="2" t="n"/>
      <c r="EA1829" s="2" t="n"/>
      <c r="EB1829" s="2" t="n"/>
      <c r="EC1829" s="2" t="n"/>
    </row>
    <row r="1830" ht="6.75" customHeight="1" s="118">
      <c r="A1830" s="2" t="n"/>
      <c r="B1830" s="2" t="n"/>
      <c r="C1830" s="2" t="n"/>
      <c r="D1830" s="2" t="n"/>
      <c r="E1830" s="2" t="n"/>
      <c r="F1830" s="2" t="n"/>
      <c r="G1830" s="2" t="n"/>
      <c r="H1830" s="2" t="n"/>
      <c r="I1830" s="2" t="n"/>
      <c r="J1830" s="2" t="n"/>
      <c r="K1830" s="2" t="n"/>
      <c r="L1830" s="2" t="n"/>
      <c r="M1830" s="2" t="n"/>
      <c r="N1830" s="2" t="n"/>
      <c r="O1830" s="2" t="n"/>
      <c r="P1830" s="2" t="n"/>
      <c r="Q1830" s="2" t="n"/>
      <c r="R1830" s="2" t="n"/>
      <c r="S1830" s="2" t="n"/>
      <c r="T1830" s="2" t="n"/>
      <c r="U1830" s="2" t="n"/>
      <c r="V1830" s="2" t="n"/>
      <c r="W1830" s="2" t="n"/>
      <c r="X1830" s="2" t="n"/>
      <c r="Y1830" s="2" t="n"/>
      <c r="Z1830" s="147" t="n"/>
      <c r="AA1830" s="147" t="n"/>
      <c r="AB1830" s="147" t="n"/>
      <c r="AC1830" s="147" t="n"/>
      <c r="AD1830" s="147" t="n"/>
      <c r="AE1830" s="147" t="n"/>
      <c r="AF1830" s="147" t="n"/>
      <c r="AG1830" s="147" t="n"/>
      <c r="AH1830" s="147" t="n"/>
      <c r="AI1830" s="147" t="n"/>
      <c r="AJ1830" s="147" t="n"/>
      <c r="AK1830" s="147" t="n"/>
      <c r="AL1830" s="147" t="n"/>
      <c r="AM1830" s="147" t="n"/>
      <c r="AN1830" s="147" t="n"/>
      <c r="AO1830" s="147" t="n"/>
      <c r="AP1830" s="147" t="n"/>
      <c r="AQ1830" s="147" t="n"/>
      <c r="AR1830" s="147" t="n"/>
      <c r="AS1830" s="147" t="n"/>
      <c r="AT1830" s="147" t="n"/>
      <c r="AU1830" s="12" t="n"/>
      <c r="AV1830" s="7" t="n"/>
      <c r="BI1830" s="8" t="n"/>
      <c r="BJ1830" s="7" t="n"/>
      <c r="BK1830" s="2" t="n"/>
      <c r="BL1830" s="2" t="n"/>
      <c r="BM1830" s="2" t="n"/>
      <c r="BN1830" s="2" t="n"/>
      <c r="BO1830" s="2" t="n"/>
      <c r="BP1830" s="143" t="n"/>
      <c r="BV1830" s="144" t="n"/>
      <c r="BW1830" s="143" t="n"/>
      <c r="CG1830" s="144" t="n"/>
      <c r="DU1830" s="144" t="n"/>
      <c r="DV1830" s="2" t="n"/>
      <c r="DW1830" s="2" t="n"/>
      <c r="DX1830" s="2" t="n"/>
      <c r="DY1830" s="2" t="n"/>
      <c r="DZ1830" s="2" t="n"/>
      <c r="EA1830" s="2" t="n"/>
      <c r="EB1830" s="2" t="n"/>
      <c r="EC1830" s="2" t="n"/>
    </row>
    <row r="1831" ht="6.75" customHeight="1" s="118">
      <c r="A1831" s="2" t="n"/>
      <c r="B1831" s="2" t="n"/>
      <c r="C1831" s="2" t="n"/>
      <c r="D1831" s="2" t="n"/>
      <c r="E1831" s="142" t="inlineStr">
        <is>
          <t>ふ り が な</t>
        </is>
      </c>
      <c r="F1831" s="140" t="n"/>
      <c r="G1831" s="140" t="n"/>
      <c r="H1831" s="140" t="n"/>
      <c r="I1831" s="140" t="n"/>
      <c r="J1831" s="140" t="n"/>
      <c r="K1831" s="141" t="n"/>
      <c r="L1831" s="151">
        <f>計算!$C$23</f>
        <v/>
      </c>
      <c r="M1831" s="140" t="n"/>
      <c r="N1831" s="140" t="n"/>
      <c r="O1831" s="140" t="n"/>
      <c r="P1831" s="140" t="n"/>
      <c r="Q1831" s="140" t="n"/>
      <c r="R1831" s="140" t="n"/>
      <c r="S1831" s="140" t="n"/>
      <c r="T1831" s="140" t="n"/>
      <c r="U1831" s="140" t="n"/>
      <c r="V1831" s="140" t="n"/>
      <c r="W1831" s="140" t="n"/>
      <c r="X1831" s="140" t="n"/>
      <c r="Y1831" s="140" t="n"/>
      <c r="Z1831" s="140" t="n"/>
      <c r="AA1831" s="140" t="n"/>
      <c r="AB1831" s="140" t="n"/>
      <c r="AC1831" s="140" t="n"/>
      <c r="AD1831" s="140" t="n"/>
      <c r="AE1831" s="140" t="n"/>
      <c r="AF1831" s="140" t="n"/>
      <c r="AG1831" s="140" t="n"/>
      <c r="AH1831" s="140" t="n"/>
      <c r="AI1831" s="140" t="n"/>
      <c r="AJ1831" s="140" t="n"/>
      <c r="AK1831" s="140" t="n"/>
      <c r="AL1831" s="140" t="n"/>
      <c r="AM1831" s="140" t="n"/>
      <c r="AN1831" s="140" t="n"/>
      <c r="AO1831" s="140" t="n"/>
      <c r="AP1831" s="140" t="n"/>
      <c r="AQ1831" s="140" t="n"/>
      <c r="AR1831" s="140" t="n"/>
      <c r="AS1831" s="140" t="n"/>
      <c r="AT1831" s="141" t="n"/>
      <c r="AU1831" s="8" t="n"/>
      <c r="AV1831" s="7" t="n"/>
      <c r="AW1831" s="2" t="n"/>
      <c r="AX1831" s="2" t="n"/>
      <c r="AY1831" s="2" t="n"/>
      <c r="AZ1831" s="2" t="n"/>
      <c r="BA1831" s="2" t="n"/>
      <c r="BB1831" s="2" t="n"/>
      <c r="BC1831" s="2" t="n"/>
      <c r="BD1831" s="2" t="n"/>
      <c r="BE1831" s="2" t="n"/>
      <c r="BF1831" s="2" t="n"/>
      <c r="BG1831" s="2" t="n"/>
      <c r="BH1831" s="2" t="n"/>
      <c r="BI1831" s="8" t="n"/>
      <c r="BJ1831" s="7" t="n"/>
      <c r="BK1831" s="2" t="n"/>
      <c r="BL1831" s="2" t="n"/>
      <c r="BM1831" s="2" t="n"/>
      <c r="BN1831" s="2" t="n"/>
      <c r="BO1831" s="2" t="n"/>
      <c r="BP1831" s="143" t="n"/>
      <c r="BV1831" s="144" t="n"/>
      <c r="BW1831" s="143" t="n"/>
      <c r="CG1831" s="144" t="n"/>
      <c r="DU1831" s="144" t="n"/>
      <c r="DV1831" s="2" t="n"/>
      <c r="DW1831" s="2" t="n"/>
      <c r="DX1831" s="2" t="n"/>
      <c r="DY1831" s="2" t="n"/>
      <c r="DZ1831" s="2" t="n"/>
      <c r="EA1831" s="2" t="n"/>
      <c r="EB1831" s="2" t="n"/>
      <c r="EC1831" s="2" t="n"/>
    </row>
    <row r="1832" ht="6.75" customHeight="1" s="118">
      <c r="A1832" s="2" t="n"/>
      <c r="B1832" s="2" t="n"/>
      <c r="C1832" s="2" t="n"/>
      <c r="D1832" s="2" t="n"/>
      <c r="E1832" s="143" t="n"/>
      <c r="K1832" s="144" t="n"/>
      <c r="AT1832" s="144" t="n"/>
      <c r="AU1832" s="8" t="n"/>
      <c r="AV1832" s="7" t="n"/>
      <c r="AW1832" s="2" t="n"/>
      <c r="AX1832" s="2" t="n"/>
      <c r="AY1832" s="2" t="n"/>
      <c r="AZ1832" s="2" t="n"/>
      <c r="BA1832" s="2" t="n"/>
      <c r="BB1832" s="2" t="n"/>
      <c r="BC1832" s="2" t="n"/>
      <c r="BD1832" s="2" t="n"/>
      <c r="BE1832" s="2" t="n"/>
      <c r="BF1832" s="2" t="n"/>
      <c r="BG1832" s="2" t="n"/>
      <c r="BH1832" s="2" t="n"/>
      <c r="BI1832" s="8" t="n"/>
      <c r="BJ1832" s="7" t="n"/>
      <c r="BK1832" s="2" t="n"/>
      <c r="BL1832" s="2" t="n"/>
      <c r="BM1832" s="2" t="n"/>
      <c r="BN1832" s="2" t="n"/>
      <c r="BO1832" s="2" t="n"/>
      <c r="BP1832" s="143" t="n"/>
      <c r="BV1832" s="144" t="n"/>
      <c r="BW1832" s="143" t="n"/>
      <c r="CG1832" s="144" t="n"/>
      <c r="DU1832" s="144" t="n"/>
      <c r="DV1832" s="2" t="n"/>
      <c r="DW1832" s="2" t="n"/>
      <c r="DX1832" s="2" t="n"/>
      <c r="DY1832" s="2" t="n"/>
      <c r="DZ1832" s="2" t="n"/>
      <c r="EA1832" s="2" t="n"/>
      <c r="EB1832" s="2" t="n"/>
      <c r="EC1832" s="2" t="n"/>
    </row>
    <row r="1833" ht="6.75" customHeight="1" s="118">
      <c r="A1833" s="2" t="n"/>
      <c r="B1833" s="2" t="n"/>
      <c r="C1833" s="2" t="n"/>
      <c r="D1833" s="2" t="n"/>
      <c r="E1833" s="143" t="n"/>
      <c r="K1833" s="144" t="n"/>
      <c r="AT1833" s="144" t="n"/>
      <c r="AU1833" s="8" t="n"/>
      <c r="AV1833" s="7" t="n"/>
      <c r="AW1833" s="2" t="n"/>
      <c r="AX1833" s="2" t="n"/>
      <c r="AY1833" s="2" t="n"/>
      <c r="AZ1833" s="2" t="n"/>
      <c r="BA1833" s="2" t="n"/>
      <c r="BB1833" s="2" t="n"/>
      <c r="BC1833" s="2" t="n"/>
      <c r="BD1833" s="2" t="n"/>
      <c r="BE1833" s="2" t="n"/>
      <c r="BF1833" s="2" t="n"/>
      <c r="BG1833" s="2" t="n"/>
      <c r="BH1833" s="2" t="n"/>
      <c r="BI1833" s="8" t="n"/>
      <c r="BJ1833" s="7" t="n"/>
      <c r="BK1833" s="2" t="n"/>
      <c r="BL1833" s="2" t="n"/>
      <c r="BM1833" s="2" t="n"/>
      <c r="BN1833" s="2" t="n"/>
      <c r="BO1833" s="2" t="n"/>
      <c r="BP1833" s="143" t="n"/>
      <c r="BV1833" s="144" t="n"/>
      <c r="BW1833" s="149">
        <f>計算!$Q$23</f>
        <v/>
      </c>
      <c r="CG1833" s="144" t="n"/>
      <c r="CH1833" s="150">
        <f>計算!$R$23</f>
        <v/>
      </c>
      <c r="DU1833" s="144" t="n"/>
      <c r="DV1833" s="2" t="n"/>
      <c r="DW1833" s="2" t="n"/>
      <c r="DX1833" s="2" t="n"/>
      <c r="DY1833" s="2" t="n"/>
      <c r="DZ1833" s="2" t="n"/>
      <c r="EA1833" s="2" t="n"/>
      <c r="EB1833" s="2" t="n"/>
      <c r="EC1833" s="2" t="n"/>
    </row>
    <row r="1834" ht="6.75" customHeight="1" s="118">
      <c r="A1834" s="2" t="n"/>
      <c r="B1834" s="2" t="n"/>
      <c r="C1834" s="2" t="n"/>
      <c r="D1834" s="2" t="n"/>
      <c r="E1834" s="146" t="n"/>
      <c r="F1834" s="147" t="n"/>
      <c r="G1834" s="147" t="n"/>
      <c r="H1834" s="147" t="n"/>
      <c r="I1834" s="147" t="n"/>
      <c r="J1834" s="147" t="n"/>
      <c r="K1834" s="148" t="n"/>
      <c r="L1834" s="147" t="n"/>
      <c r="M1834" s="147" t="n"/>
      <c r="N1834" s="147" t="n"/>
      <c r="O1834" s="147" t="n"/>
      <c r="P1834" s="147" t="n"/>
      <c r="Q1834" s="147" t="n"/>
      <c r="R1834" s="147" t="n"/>
      <c r="S1834" s="147" t="n"/>
      <c r="T1834" s="147" t="n"/>
      <c r="U1834" s="147" t="n"/>
      <c r="V1834" s="147" t="n"/>
      <c r="W1834" s="147" t="n"/>
      <c r="X1834" s="147" t="n"/>
      <c r="Y1834" s="147" t="n"/>
      <c r="Z1834" s="147" t="n"/>
      <c r="AA1834" s="147" t="n"/>
      <c r="AB1834" s="147" t="n"/>
      <c r="AC1834" s="147" t="n"/>
      <c r="AD1834" s="147" t="n"/>
      <c r="AE1834" s="147" t="n"/>
      <c r="AF1834" s="147" t="n"/>
      <c r="AG1834" s="147" t="n"/>
      <c r="AH1834" s="147" t="n"/>
      <c r="AI1834" s="147" t="n"/>
      <c r="AJ1834" s="147" t="n"/>
      <c r="AK1834" s="147" t="n"/>
      <c r="AL1834" s="147" t="n"/>
      <c r="AM1834" s="147" t="n"/>
      <c r="AN1834" s="147" t="n"/>
      <c r="AO1834" s="147" t="n"/>
      <c r="AP1834" s="147" t="n"/>
      <c r="AQ1834" s="147" t="n"/>
      <c r="AR1834" s="147" t="n"/>
      <c r="AS1834" s="147" t="n"/>
      <c r="AT1834" s="148" t="n"/>
      <c r="AU1834" s="8" t="n"/>
      <c r="AV1834" s="7" t="n"/>
      <c r="AW1834" s="2" t="n"/>
      <c r="AX1834" s="2" t="n"/>
      <c r="AY1834" s="2" t="n"/>
      <c r="AZ1834" s="2" t="n"/>
      <c r="BA1834" s="2" t="n"/>
      <c r="BB1834" s="2" t="n"/>
      <c r="BC1834" s="2" t="n"/>
      <c r="BD1834" s="2" t="n"/>
      <c r="BE1834" s="2" t="n"/>
      <c r="BF1834" s="2" t="n"/>
      <c r="BG1834" s="2" t="n"/>
      <c r="BH1834" s="2" t="n"/>
      <c r="BI1834" s="8" t="n"/>
      <c r="BJ1834" s="7" t="n"/>
      <c r="BK1834" s="2" t="n"/>
      <c r="BL1834" s="2" t="n"/>
      <c r="BM1834" s="2" t="n"/>
      <c r="BN1834" s="2" t="n"/>
      <c r="BO1834" s="2" t="n"/>
      <c r="BP1834" s="143" t="n"/>
      <c r="BV1834" s="144" t="n"/>
      <c r="BW1834" s="143" t="n"/>
      <c r="CG1834" s="144" t="n"/>
      <c r="DU1834" s="144" t="n"/>
      <c r="DV1834" s="2" t="n"/>
      <c r="DW1834" s="2" t="n"/>
      <c r="DX1834" s="2" t="n"/>
      <c r="DY1834" s="2" t="n"/>
      <c r="DZ1834" s="2" t="n"/>
      <c r="EA1834" s="2" t="n"/>
      <c r="EB1834" s="2" t="n"/>
      <c r="EC1834" s="2" t="n"/>
    </row>
    <row r="1835" ht="6.75" customHeight="1" s="118">
      <c r="A1835" s="2" t="n"/>
      <c r="B1835" s="2" t="n"/>
      <c r="C1835" s="2" t="n"/>
      <c r="D1835" s="2" t="n"/>
      <c r="E1835" s="152" t="inlineStr">
        <is>
          <t>名　前</t>
        </is>
      </c>
      <c r="F1835" s="140" t="n"/>
      <c r="G1835" s="140" t="n"/>
      <c r="H1835" s="140" t="n"/>
      <c r="I1835" s="140" t="n"/>
      <c r="J1835" s="140" t="n"/>
      <c r="K1835" s="141" t="n"/>
      <c r="L1835" s="153">
        <f>計算!$B$23</f>
        <v/>
      </c>
      <c r="M1835" s="140" t="n"/>
      <c r="N1835" s="140" t="n"/>
      <c r="O1835" s="140" t="n"/>
      <c r="P1835" s="140" t="n"/>
      <c r="Q1835" s="140" t="n"/>
      <c r="R1835" s="140" t="n"/>
      <c r="S1835" s="140" t="n"/>
      <c r="T1835" s="140" t="n"/>
      <c r="U1835" s="140" t="n"/>
      <c r="V1835" s="140" t="n"/>
      <c r="W1835" s="140" t="n"/>
      <c r="X1835" s="140" t="n"/>
      <c r="Y1835" s="140" t="n"/>
      <c r="Z1835" s="140" t="n"/>
      <c r="AA1835" s="140" t="n"/>
      <c r="AB1835" s="140" t="n"/>
      <c r="AC1835" s="140" t="n"/>
      <c r="AD1835" s="140" t="n"/>
      <c r="AE1835" s="140" t="n"/>
      <c r="AF1835" s="140" t="n"/>
      <c r="AG1835" s="140" t="n"/>
      <c r="AH1835" s="140" t="n"/>
      <c r="AI1835" s="140" t="n"/>
      <c r="AJ1835" s="140" t="n"/>
      <c r="AK1835" s="140" t="n"/>
      <c r="AL1835" s="140" t="n"/>
      <c r="AM1835" s="140" t="n"/>
      <c r="AN1835" s="140" t="n"/>
      <c r="AO1835" s="140" t="n"/>
      <c r="AP1835" s="140" t="n"/>
      <c r="AQ1835" s="140" t="n"/>
      <c r="AR1835" s="140" t="n"/>
      <c r="AS1835" s="140" t="n"/>
      <c r="AT1835" s="141" t="n"/>
      <c r="AU1835" s="8" t="n"/>
      <c r="AV1835" s="7" t="n"/>
      <c r="AW1835" s="2" t="n"/>
      <c r="AX1835" s="2" t="n"/>
      <c r="AY1835" s="2" t="n"/>
      <c r="AZ1835" s="2" t="n"/>
      <c r="BA1835" s="2" t="n"/>
      <c r="BB1835" s="2" t="n"/>
      <c r="BC1835" s="2" t="n"/>
      <c r="BD1835" s="2" t="n"/>
      <c r="BE1835" s="2" t="n"/>
      <c r="BF1835" s="2" t="n"/>
      <c r="BG1835" s="2" t="n"/>
      <c r="BH1835" s="2" t="n"/>
      <c r="BI1835" s="8" t="n"/>
      <c r="BJ1835" s="7" t="n"/>
      <c r="BK1835" s="2" t="n"/>
      <c r="BL1835" s="2" t="n"/>
      <c r="BM1835" s="2" t="n"/>
      <c r="BN1835" s="2" t="n"/>
      <c r="BO1835" s="2" t="n"/>
      <c r="BP1835" s="143" t="n"/>
      <c r="BV1835" s="144" t="n"/>
      <c r="BW1835" s="143" t="n"/>
      <c r="CG1835" s="144" t="n"/>
      <c r="DU1835" s="144" t="n"/>
      <c r="DV1835" s="2" t="n"/>
      <c r="DW1835" s="2" t="n"/>
      <c r="DX1835" s="2" t="n"/>
      <c r="DY1835" s="2" t="n"/>
      <c r="DZ1835" s="2" t="n"/>
      <c r="EA1835" s="2" t="n"/>
      <c r="EB1835" s="2" t="n"/>
      <c r="EC1835" s="2" t="n"/>
    </row>
    <row r="1836" ht="6.75" customHeight="1" s="118">
      <c r="A1836" s="2" t="n"/>
      <c r="B1836" s="2" t="n"/>
      <c r="C1836" s="2" t="n"/>
      <c r="D1836" s="2" t="n"/>
      <c r="E1836" s="143" t="n"/>
      <c r="K1836" s="144" t="n"/>
      <c r="L1836" s="143" t="n"/>
      <c r="AT1836" s="144" t="n"/>
      <c r="AU1836" s="8" t="n"/>
      <c r="AV1836" s="7" t="n"/>
      <c r="AW1836" s="2" t="n"/>
      <c r="AX1836" s="52" t="inlineStr">
        <is>
          <t>（30×40mm）</t>
        </is>
      </c>
      <c r="BH1836" s="2" t="n"/>
      <c r="BI1836" s="8" t="n"/>
      <c r="BJ1836" s="7" t="n"/>
      <c r="BK1836" s="2" t="n"/>
      <c r="BL1836" s="2" t="n"/>
      <c r="BM1836" s="2" t="n"/>
      <c r="BN1836" s="2" t="n"/>
      <c r="BO1836" s="2" t="n"/>
      <c r="BP1836" s="143" t="n"/>
      <c r="BV1836" s="144" t="n"/>
      <c r="BW1836" s="143" t="n"/>
      <c r="CG1836" s="144" t="n"/>
      <c r="DU1836" s="144" t="n"/>
      <c r="DV1836" s="2" t="n"/>
      <c r="DW1836" s="2" t="n"/>
      <c r="DX1836" s="2" t="n"/>
      <c r="DY1836" s="2" t="n"/>
      <c r="DZ1836" s="2" t="n"/>
      <c r="EA1836" s="2" t="n"/>
      <c r="EB1836" s="2" t="n"/>
      <c r="EC1836" s="2" t="n"/>
    </row>
    <row r="1837" ht="6.75" customHeight="1" s="118">
      <c r="A1837" s="2" t="n"/>
      <c r="B1837" s="2" t="n"/>
      <c r="C1837" s="2" t="n"/>
      <c r="D1837" s="2" t="n"/>
      <c r="E1837" s="143" t="n"/>
      <c r="K1837" s="144" t="n"/>
      <c r="L1837" s="143" t="n"/>
      <c r="AT1837" s="144" t="n"/>
      <c r="AU1837" s="8" t="n"/>
      <c r="AV1837" s="7" t="n"/>
      <c r="AW1837" s="2" t="n"/>
      <c r="BH1837" s="2" t="n"/>
      <c r="BI1837" s="8" t="n"/>
      <c r="BJ1837" s="7" t="n"/>
      <c r="BK1837" s="2" t="n"/>
      <c r="BL1837" s="2" t="n"/>
      <c r="BM1837" s="2" t="n"/>
      <c r="BN1837" s="2" t="n"/>
      <c r="BO1837" s="2" t="n"/>
      <c r="BP1837" s="143" t="n"/>
      <c r="BV1837" s="144" t="n"/>
      <c r="BW1837" s="149">
        <f>計算!$S$23</f>
        <v/>
      </c>
      <c r="CG1837" s="144" t="n"/>
      <c r="CH1837" s="150">
        <f>計算!$T$23</f>
        <v/>
      </c>
      <c r="DU1837" s="144" t="n"/>
      <c r="DV1837" s="2" t="n"/>
      <c r="DW1837" s="2" t="n"/>
      <c r="DX1837" s="2" t="n"/>
      <c r="DY1837" s="2" t="n"/>
      <c r="DZ1837" s="2" t="n"/>
      <c r="EA1837" s="2" t="n"/>
      <c r="EB1837" s="2" t="n"/>
      <c r="EC1837" s="2" t="n"/>
    </row>
    <row r="1838" ht="6.75" customHeight="1" s="118">
      <c r="A1838" s="2" t="n"/>
      <c r="B1838" s="2" t="n"/>
      <c r="C1838" s="2" t="n"/>
      <c r="D1838" s="2" t="n"/>
      <c r="E1838" s="143" t="n"/>
      <c r="K1838" s="144" t="n"/>
      <c r="L1838" s="143" t="n"/>
      <c r="AT1838" s="144" t="n"/>
      <c r="AU1838" s="8" t="n"/>
      <c r="AV1838" s="7" t="n"/>
      <c r="AW1838" s="2" t="n"/>
      <c r="AX1838" s="2" t="n"/>
      <c r="AY1838" s="2" t="n"/>
      <c r="AZ1838" s="2" t="n"/>
      <c r="BA1838" s="2" t="n"/>
      <c r="BB1838" s="2" t="n"/>
      <c r="BC1838" s="2" t="n"/>
      <c r="BD1838" s="2" t="n"/>
      <c r="BE1838" s="2" t="n"/>
      <c r="BF1838" s="2" t="n"/>
      <c r="BG1838" s="2" t="n"/>
      <c r="BH1838" s="2" t="n"/>
      <c r="BI1838" s="8" t="n"/>
      <c r="BJ1838" s="7" t="n"/>
      <c r="BK1838" s="2" t="n"/>
      <c r="BL1838" s="2" t="n"/>
      <c r="BM1838" s="2" t="n"/>
      <c r="BN1838" s="2" t="n"/>
      <c r="BO1838" s="2" t="n"/>
      <c r="BP1838" s="143" t="n"/>
      <c r="BV1838" s="144" t="n"/>
      <c r="BW1838" s="143" t="n"/>
      <c r="CG1838" s="144" t="n"/>
      <c r="DU1838" s="144" t="n"/>
      <c r="DV1838" s="2" t="n"/>
      <c r="DW1838" s="2" t="n"/>
      <c r="DX1838" s="2" t="n"/>
      <c r="DY1838" s="2" t="n"/>
      <c r="DZ1838" s="2" t="n"/>
      <c r="EA1838" s="2" t="n"/>
      <c r="EB1838" s="2" t="n"/>
      <c r="EC1838" s="2" t="n"/>
    </row>
    <row r="1839" ht="6.75" customHeight="1" s="118">
      <c r="A1839" s="2" t="n"/>
      <c r="B1839" s="2" t="n"/>
      <c r="C1839" s="2" t="n"/>
      <c r="D1839" s="2" t="n"/>
      <c r="E1839" s="143" t="n"/>
      <c r="K1839" s="144" t="n"/>
      <c r="L1839" s="143" t="n"/>
      <c r="AT1839" s="144" t="n"/>
      <c r="AU1839" s="8" t="n"/>
      <c r="AV1839" s="7" t="n"/>
      <c r="AW1839" s="2" t="n"/>
      <c r="AX1839" s="2" t="n"/>
      <c r="AY1839" s="2" t="n"/>
      <c r="AZ1839" s="2" t="n"/>
      <c r="BA1839" s="2" t="n"/>
      <c r="BB1839" s="2" t="n"/>
      <c r="BC1839" s="2" t="n"/>
      <c r="BD1839" s="2" t="n"/>
      <c r="BE1839" s="2" t="n"/>
      <c r="BF1839" s="2" t="n"/>
      <c r="BG1839" s="2" t="n"/>
      <c r="BH1839" s="2" t="n"/>
      <c r="BI1839" s="8" t="n"/>
      <c r="BJ1839" s="7" t="n"/>
      <c r="BK1839" s="2" t="n"/>
      <c r="BL1839" s="2" t="n"/>
      <c r="BM1839" s="2" t="n"/>
      <c r="BN1839" s="2" t="n"/>
      <c r="BO1839" s="2" t="n"/>
      <c r="BP1839" s="143" t="n"/>
      <c r="BV1839" s="144" t="n"/>
      <c r="BW1839" s="143" t="n"/>
      <c r="CG1839" s="144" t="n"/>
      <c r="DU1839" s="144" t="n"/>
      <c r="DV1839" s="2" t="n"/>
      <c r="DW1839" s="2" t="n"/>
      <c r="DX1839" s="2" t="n"/>
      <c r="DY1839" s="2" t="n"/>
      <c r="DZ1839" s="2" t="n"/>
      <c r="EA1839" s="2" t="n"/>
      <c r="EB1839" s="2" t="n"/>
      <c r="EC1839" s="2" t="n"/>
    </row>
    <row r="1840" ht="4.5" customHeight="1" s="118">
      <c r="A1840" s="2" t="n"/>
      <c r="B1840" s="2" t="n"/>
      <c r="C1840" s="2" t="n"/>
      <c r="D1840" s="2" t="n"/>
      <c r="E1840" s="146" t="n"/>
      <c r="F1840" s="147" t="n"/>
      <c r="G1840" s="147" t="n"/>
      <c r="H1840" s="147" t="n"/>
      <c r="I1840" s="147" t="n"/>
      <c r="J1840" s="147" t="n"/>
      <c r="K1840" s="148" t="n"/>
      <c r="L1840" s="146" t="n"/>
      <c r="M1840" s="147" t="n"/>
      <c r="N1840" s="147" t="n"/>
      <c r="O1840" s="147" t="n"/>
      <c r="P1840" s="147" t="n"/>
      <c r="Q1840" s="147" t="n"/>
      <c r="R1840" s="147" t="n"/>
      <c r="S1840" s="147" t="n"/>
      <c r="T1840" s="147" t="n"/>
      <c r="U1840" s="147" t="n"/>
      <c r="V1840" s="147" t="n"/>
      <c r="W1840" s="147" t="n"/>
      <c r="X1840" s="147" t="n"/>
      <c r="Y1840" s="147" t="n"/>
      <c r="Z1840" s="147" t="n"/>
      <c r="AA1840" s="147" t="n"/>
      <c r="AB1840" s="147" t="n"/>
      <c r="AC1840" s="147" t="n"/>
      <c r="AD1840" s="147" t="n"/>
      <c r="AE1840" s="147" t="n"/>
      <c r="AF1840" s="147" t="n"/>
      <c r="AG1840" s="147" t="n"/>
      <c r="AH1840" s="147" t="n"/>
      <c r="AI1840" s="147" t="n"/>
      <c r="AJ1840" s="147" t="n"/>
      <c r="AK1840" s="147" t="n"/>
      <c r="AL1840" s="147" t="n"/>
      <c r="AM1840" s="147" t="n"/>
      <c r="AN1840" s="147" t="n"/>
      <c r="AO1840" s="147" t="n"/>
      <c r="AP1840" s="147" t="n"/>
      <c r="AQ1840" s="147" t="n"/>
      <c r="AR1840" s="147" t="n"/>
      <c r="AS1840" s="147" t="n"/>
      <c r="AT1840" s="148" t="n"/>
      <c r="AU1840" s="8" t="n"/>
      <c r="AV1840" s="7" t="n"/>
      <c r="AW1840" s="2" t="n"/>
      <c r="AX1840" s="2" t="n"/>
      <c r="AY1840" s="2" t="n"/>
      <c r="AZ1840" s="2" t="n"/>
      <c r="BA1840" s="2" t="n"/>
      <c r="BB1840" s="2" t="n"/>
      <c r="BC1840" s="2" t="n"/>
      <c r="BD1840" s="2" t="n"/>
      <c r="BE1840" s="2" t="n"/>
      <c r="BF1840" s="2" t="n"/>
      <c r="BG1840" s="2" t="n"/>
      <c r="BH1840" s="2" t="n"/>
      <c r="BI1840" s="8" t="n"/>
      <c r="BJ1840" s="7" t="n"/>
      <c r="BK1840" s="2" t="n"/>
      <c r="BL1840" s="2" t="n"/>
      <c r="BM1840" s="2" t="n"/>
      <c r="BN1840" s="2" t="n"/>
      <c r="BO1840" s="2" t="n"/>
      <c r="BP1840" s="143" t="n"/>
      <c r="BV1840" s="144" t="n"/>
      <c r="BW1840" s="143" t="n"/>
      <c r="CG1840" s="144" t="n"/>
      <c r="DU1840" s="144" t="n"/>
      <c r="DV1840" s="2" t="n"/>
      <c r="DW1840" s="2" t="n"/>
      <c r="DX1840" s="2" t="n"/>
      <c r="DY1840" s="2" t="n"/>
      <c r="DZ1840" s="2" t="n"/>
      <c r="EA1840" s="2" t="n"/>
      <c r="EB1840" s="2" t="n"/>
      <c r="EC1840" s="2" t="n"/>
    </row>
    <row r="1841" ht="6.75" customHeight="1" s="118">
      <c r="A1841" s="2" t="n"/>
      <c r="B1841" s="2" t="n"/>
      <c r="C1841" s="2" t="n"/>
      <c r="D1841" s="2" t="n"/>
      <c r="E1841" s="152" t="inlineStr">
        <is>
          <t>生年月日</t>
        </is>
      </c>
      <c r="F1841" s="140" t="n"/>
      <c r="G1841" s="140" t="n"/>
      <c r="H1841" s="140" t="n"/>
      <c r="I1841" s="140" t="n"/>
      <c r="J1841" s="140" t="n"/>
      <c r="K1841" s="141" t="n"/>
      <c r="L1841" s="154" t="inlineStr">
        <is>
          <t>昭和 ・ 平成</t>
        </is>
      </c>
      <c r="M1841" s="140" t="n"/>
      <c r="N1841" s="140" t="n"/>
      <c r="O1841" s="140" t="n"/>
      <c r="P1841" s="140" t="n"/>
      <c r="Q1841" s="140" t="n"/>
      <c r="R1841" s="140" t="n"/>
      <c r="S1841" s="140" t="n"/>
      <c r="T1841" s="140" t="n"/>
      <c r="U1841" s="140" t="n"/>
      <c r="V1841" s="155">
        <f>計算!$D$23</f>
        <v/>
      </c>
      <c r="W1841" s="140" t="n"/>
      <c r="X1841" s="156" t="inlineStr">
        <is>
          <t>年</t>
        </is>
      </c>
      <c r="Y1841" s="140" t="n"/>
      <c r="Z1841" s="155">
        <f>計算!$E$23</f>
        <v/>
      </c>
      <c r="AA1841" s="140" t="n"/>
      <c r="AB1841" s="140" t="n"/>
      <c r="AC1841" s="156" t="inlineStr">
        <is>
          <t>月</t>
        </is>
      </c>
      <c r="AD1841" s="140" t="n"/>
      <c r="AE1841" s="155">
        <f>計算!$F$23</f>
        <v/>
      </c>
      <c r="AF1841" s="140" t="n"/>
      <c r="AG1841" s="140" t="n"/>
      <c r="AH1841" s="156" t="inlineStr">
        <is>
          <t>日　生 （満</t>
        </is>
      </c>
      <c r="AI1841" s="140" t="n"/>
      <c r="AJ1841" s="140" t="n"/>
      <c r="AK1841" s="140" t="n"/>
      <c r="AL1841" s="140" t="n"/>
      <c r="AM1841" s="140" t="n"/>
      <c r="AN1841" s="140" t="n"/>
      <c r="AO1841" s="140" t="n"/>
      <c r="AP1841" s="157">
        <f>計算!$G$23</f>
        <v/>
      </c>
      <c r="AQ1841" s="140" t="n"/>
      <c r="AR1841" s="158" t="inlineStr">
        <is>
          <t>歳）</t>
        </is>
      </c>
      <c r="AS1841" s="140" t="n"/>
      <c r="AT1841" s="141" t="n"/>
      <c r="AU1841" s="8" t="n"/>
      <c r="AV1841" s="7" t="n"/>
      <c r="AW1841" s="2" t="n"/>
      <c r="AX1841" s="2" t="n"/>
      <c r="AY1841" s="2" t="n"/>
      <c r="AZ1841" s="2" t="n"/>
      <c r="BA1841" s="2" t="n"/>
      <c r="BB1841" s="2" t="n"/>
      <c r="BC1841" s="2" t="n"/>
      <c r="BD1841" s="2" t="n"/>
      <c r="BE1841" s="2" t="n"/>
      <c r="BF1841" s="2" t="n"/>
      <c r="BG1841" s="2" t="n"/>
      <c r="BH1841" s="2" t="n"/>
      <c r="BI1841" s="8" t="n"/>
      <c r="BJ1841" s="7" t="n"/>
      <c r="BK1841" s="2" t="n"/>
      <c r="BL1841" s="2" t="n"/>
      <c r="BM1841" s="2" t="n"/>
      <c r="BN1841" s="2" t="n"/>
      <c r="BO1841" s="2" t="n"/>
      <c r="BP1841" s="143" t="n"/>
      <c r="BV1841" s="144" t="n"/>
      <c r="BW1841" s="149">
        <f>計算!$U$23</f>
        <v/>
      </c>
      <c r="CG1841" s="144" t="n"/>
      <c r="CH1841" s="150">
        <f>計算!$V$23</f>
        <v/>
      </c>
      <c r="DU1841" s="144" t="n"/>
      <c r="DV1841" s="2" t="n"/>
      <c r="DW1841" s="2" t="n"/>
      <c r="DX1841" s="2" t="n"/>
      <c r="DY1841" s="2" t="n"/>
      <c r="DZ1841" s="2" t="n"/>
      <c r="EA1841" s="2" t="n"/>
      <c r="EB1841" s="2" t="n"/>
      <c r="EC1841" s="2" t="n"/>
    </row>
    <row r="1842" ht="6.75" customHeight="1" s="118">
      <c r="A1842" s="2" t="n"/>
      <c r="B1842" s="2" t="n"/>
      <c r="C1842" s="2" t="n"/>
      <c r="D1842" s="2" t="n"/>
      <c r="E1842" s="143" t="n"/>
      <c r="K1842" s="144" t="n"/>
      <c r="L1842" s="143" t="n"/>
      <c r="AT1842" s="144" t="n"/>
      <c r="AU1842" s="8" t="n"/>
      <c r="AV1842" s="7" t="n"/>
      <c r="AW1842" s="2" t="n"/>
      <c r="AX1842" s="2" t="n"/>
      <c r="AY1842" s="2" t="n"/>
      <c r="AZ1842" s="2" t="n"/>
      <c r="BA1842" s="2" t="n"/>
      <c r="BB1842" s="2" t="n"/>
      <c r="BC1842" s="2" t="n"/>
      <c r="BD1842" s="2" t="n"/>
      <c r="BE1842" s="2" t="n"/>
      <c r="BF1842" s="2" t="n"/>
      <c r="BG1842" s="2" t="n"/>
      <c r="BH1842" s="2" t="n"/>
      <c r="BI1842" s="8" t="n"/>
      <c r="BJ1842" s="7" t="n"/>
      <c r="BK1842" s="2" t="n"/>
      <c r="BL1842" s="2" t="n"/>
      <c r="BM1842" s="2" t="n"/>
      <c r="BN1842" s="2" t="n"/>
      <c r="BO1842" s="2" t="n"/>
      <c r="BP1842" s="143" t="n"/>
      <c r="BV1842" s="144" t="n"/>
      <c r="BW1842" s="143" t="n"/>
      <c r="CG1842" s="144" t="n"/>
      <c r="DU1842" s="144" t="n"/>
      <c r="DV1842" s="2" t="n"/>
      <c r="DW1842" s="2" t="n"/>
      <c r="DX1842" s="2" t="n"/>
      <c r="DY1842" s="2" t="n"/>
      <c r="DZ1842" s="2" t="n"/>
      <c r="EA1842" s="2" t="n"/>
      <c r="EB1842" s="2" t="n"/>
      <c r="EC1842" s="2" t="n"/>
    </row>
    <row r="1843" ht="6.75" customHeight="1" s="118">
      <c r="A1843" s="2" t="n"/>
      <c r="B1843" s="2" t="n"/>
      <c r="C1843" s="2" t="n"/>
      <c r="D1843" s="2" t="n"/>
      <c r="E1843" s="143" t="n"/>
      <c r="K1843" s="144" t="n"/>
      <c r="L1843" s="143" t="n"/>
      <c r="AT1843" s="144" t="n"/>
      <c r="AU1843" s="8" t="n"/>
      <c r="AV1843" s="16" t="n"/>
      <c r="AW1843" s="14" t="n"/>
      <c r="AX1843" s="14" t="n"/>
      <c r="AY1843" s="14" t="n"/>
      <c r="AZ1843" s="14" t="n"/>
      <c r="BA1843" s="14" t="n"/>
      <c r="BB1843" s="14" t="n"/>
      <c r="BC1843" s="14" t="n"/>
      <c r="BD1843" s="14" t="n"/>
      <c r="BE1843" s="14" t="n"/>
      <c r="BF1843" s="14" t="n"/>
      <c r="BG1843" s="14" t="n"/>
      <c r="BH1843" s="14" t="n"/>
      <c r="BI1843" s="15" t="n"/>
      <c r="BJ1843" s="7" t="n"/>
      <c r="BK1843" s="2" t="n"/>
      <c r="BL1843" s="2" t="n"/>
      <c r="BM1843" s="2" t="n"/>
      <c r="BN1843" s="2" t="n"/>
      <c r="BO1843" s="2" t="n"/>
      <c r="BP1843" s="143" t="n"/>
      <c r="BV1843" s="144" t="n"/>
      <c r="BW1843" s="143" t="n"/>
      <c r="CG1843" s="144" t="n"/>
      <c r="DU1843" s="144" t="n"/>
      <c r="DV1843" s="2" t="n"/>
      <c r="DW1843" s="2" t="n"/>
      <c r="DX1843" s="2" t="n"/>
      <c r="DY1843" s="2" t="n"/>
      <c r="DZ1843" s="2" t="n"/>
      <c r="EA1843" s="2" t="n"/>
      <c r="EB1843" s="2" t="n"/>
      <c r="EC1843" s="2" t="n"/>
    </row>
    <row r="1844" ht="3.75" customHeight="1" s="118">
      <c r="A1844" s="2" t="n"/>
      <c r="B1844" s="2" t="n"/>
      <c r="C1844" s="2" t="n"/>
      <c r="D1844" s="2" t="n"/>
      <c r="E1844" s="146" t="n"/>
      <c r="F1844" s="147" t="n"/>
      <c r="G1844" s="147" t="n"/>
      <c r="H1844" s="147" t="n"/>
      <c r="I1844" s="147" t="n"/>
      <c r="J1844" s="147" t="n"/>
      <c r="K1844" s="148" t="n"/>
      <c r="L1844" s="146" t="n"/>
      <c r="M1844" s="147" t="n"/>
      <c r="N1844" s="147" t="n"/>
      <c r="O1844" s="147" t="n"/>
      <c r="P1844" s="147" t="n"/>
      <c r="Q1844" s="147" t="n"/>
      <c r="R1844" s="147" t="n"/>
      <c r="S1844" s="147" t="n"/>
      <c r="T1844" s="147" t="n"/>
      <c r="U1844" s="147" t="n"/>
      <c r="X1844" s="147" t="n"/>
      <c r="Y1844" s="147" t="n"/>
      <c r="AC1844" s="147" t="n"/>
      <c r="AD1844" s="147" t="n"/>
      <c r="AH1844" s="147" t="n"/>
      <c r="AI1844" s="147" t="n"/>
      <c r="AJ1844" s="147" t="n"/>
      <c r="AK1844" s="147" t="n"/>
      <c r="AL1844" s="147" t="n"/>
      <c r="AM1844" s="147" t="n"/>
      <c r="AN1844" s="147" t="n"/>
      <c r="AO1844" s="147" t="n"/>
      <c r="AP1844" s="147" t="n"/>
      <c r="AQ1844" s="147" t="n"/>
      <c r="AR1844" s="147" t="n"/>
      <c r="AS1844" s="147" t="n"/>
      <c r="AT1844" s="148" t="n"/>
      <c r="AU1844" s="2" t="n"/>
      <c r="AV1844" s="21" t="n"/>
      <c r="AW1844" s="2" t="n"/>
      <c r="AX1844" s="2" t="n"/>
      <c r="AY1844" s="2" t="n"/>
      <c r="AZ1844" s="2" t="n"/>
      <c r="BA1844" s="2" t="n"/>
      <c r="BB1844" s="2" t="n"/>
      <c r="BC1844" s="2" t="n"/>
      <c r="BD1844" s="2" t="n"/>
      <c r="BE1844" s="2" t="n"/>
      <c r="BF1844" s="2" t="n"/>
      <c r="BG1844" s="2" t="n"/>
      <c r="BH1844" s="2" t="n"/>
      <c r="BI1844" s="2" t="n"/>
      <c r="BJ1844" s="2" t="n"/>
      <c r="BK1844" s="2" t="n"/>
      <c r="BL1844" s="2" t="n"/>
      <c r="BM1844" s="2" t="n"/>
      <c r="BN1844" s="2" t="n"/>
      <c r="BO1844" s="2" t="n"/>
      <c r="BP1844" s="143" t="n"/>
      <c r="BV1844" s="144" t="n"/>
      <c r="BW1844" s="143" t="n"/>
      <c r="CG1844" s="144" t="n"/>
      <c r="DU1844" s="144" t="n"/>
      <c r="DV1844" s="2" t="n"/>
      <c r="DW1844" s="2" t="n"/>
      <c r="DX1844" s="2" t="n"/>
      <c r="DY1844" s="2" t="n"/>
      <c r="DZ1844" s="2" t="n"/>
      <c r="EA1844" s="2" t="n"/>
      <c r="EB1844" s="2" t="n"/>
      <c r="EC1844" s="2" t="n"/>
    </row>
    <row r="1845" ht="6.75" customHeight="1" s="118">
      <c r="A1845" s="2" t="n"/>
      <c r="B1845" s="2" t="n"/>
      <c r="C1845" s="2" t="n"/>
      <c r="D1845" s="2" t="n"/>
      <c r="E1845" s="159" t="inlineStr">
        <is>
          <t>ふ り が な</t>
        </is>
      </c>
      <c r="F1845" s="140" t="n"/>
      <c r="G1845" s="140" t="n"/>
      <c r="H1845" s="140" t="n"/>
      <c r="I1845" s="140" t="n"/>
      <c r="J1845" s="140" t="n"/>
      <c r="K1845" s="141" t="n"/>
      <c r="L1845" s="160">
        <f>計算!$J$23</f>
        <v/>
      </c>
      <c r="M1845" s="140" t="n"/>
      <c r="N1845" s="140" t="n"/>
      <c r="O1845" s="140" t="n"/>
      <c r="P1845" s="140" t="n"/>
      <c r="Q1845" s="140" t="n"/>
      <c r="R1845" s="140" t="n"/>
      <c r="S1845" s="140" t="n"/>
      <c r="T1845" s="140" t="n"/>
      <c r="U1845" s="140" t="n"/>
      <c r="V1845" s="140" t="n"/>
      <c r="W1845" s="140" t="n"/>
      <c r="X1845" s="140" t="n"/>
      <c r="Y1845" s="140" t="n"/>
      <c r="Z1845" s="140" t="n"/>
      <c r="AA1845" s="140" t="n"/>
      <c r="AB1845" s="140" t="n"/>
      <c r="AC1845" s="140" t="n"/>
      <c r="AD1845" s="140" t="n"/>
      <c r="AE1845" s="140" t="n"/>
      <c r="AF1845" s="140" t="n"/>
      <c r="AG1845" s="140" t="n"/>
      <c r="AH1845" s="140" t="n"/>
      <c r="AI1845" s="140" t="n"/>
      <c r="AJ1845" s="140" t="n"/>
      <c r="AK1845" s="140" t="n"/>
      <c r="AL1845" s="140" t="n"/>
      <c r="AM1845" s="140" t="n"/>
      <c r="AN1845" s="140" t="n"/>
      <c r="AO1845" s="140" t="n"/>
      <c r="AP1845" s="140" t="n"/>
      <c r="AQ1845" s="140" t="n"/>
      <c r="AR1845" s="140" t="n"/>
      <c r="AS1845" s="140" t="n"/>
      <c r="AT1845" s="140" t="n"/>
      <c r="AU1845" s="140" t="n"/>
      <c r="AV1845" s="140" t="n"/>
      <c r="AW1845" s="140" t="n"/>
      <c r="AX1845" s="140" t="n"/>
      <c r="AY1845" s="140" t="n"/>
      <c r="AZ1845" s="140" t="n"/>
      <c r="BA1845" s="140" t="n"/>
      <c r="BB1845" s="140" t="n"/>
      <c r="BC1845" s="140" t="n"/>
      <c r="BD1845" s="140" t="n"/>
      <c r="BE1845" s="140" t="n"/>
      <c r="BF1845" s="140" t="n"/>
      <c r="BG1845" s="140" t="n"/>
      <c r="BH1845" s="140" t="n"/>
      <c r="BI1845" s="141" t="n"/>
      <c r="BJ1845" s="2" t="n"/>
      <c r="BK1845" s="2" t="n"/>
      <c r="BL1845" s="2" t="n"/>
      <c r="BM1845" s="2" t="n"/>
      <c r="BN1845" s="2" t="n"/>
      <c r="BO1845" s="2" t="n"/>
      <c r="BP1845" s="143" t="n"/>
      <c r="BV1845" s="144" t="n"/>
      <c r="BW1845" s="161">
        <f>計算!$W$23</f>
        <v/>
      </c>
      <c r="CG1845" s="144" t="n"/>
      <c r="CH1845" s="150">
        <f>計算!$X$23</f>
        <v/>
      </c>
      <c r="DU1845" s="144" t="n"/>
      <c r="DV1845" s="2" t="n"/>
      <c r="DW1845" s="2" t="n"/>
      <c r="DX1845" s="2" t="n"/>
      <c r="DY1845" s="2" t="n"/>
      <c r="DZ1845" s="2" t="n"/>
      <c r="EA1845" s="2" t="n"/>
      <c r="EB1845" s="2" t="n"/>
      <c r="EC1845" s="2" t="n"/>
    </row>
    <row r="1846" ht="6.75" customHeight="1" s="118">
      <c r="A1846" s="2" t="n"/>
      <c r="B1846" s="2" t="n"/>
      <c r="C1846" s="2" t="n"/>
      <c r="D1846" s="2" t="n"/>
      <c r="E1846" s="143" t="n"/>
      <c r="K1846" s="144" t="n"/>
      <c r="BI1846" s="144" t="n"/>
      <c r="BJ1846" s="2" t="n"/>
      <c r="BK1846" s="2" t="n"/>
      <c r="BL1846" s="2" t="n"/>
      <c r="BM1846" s="2" t="n"/>
      <c r="BN1846" s="2" t="n"/>
      <c r="BO1846" s="2" t="n"/>
      <c r="BP1846" s="143" t="n"/>
      <c r="BV1846" s="144" t="n"/>
      <c r="BW1846" s="143" t="n"/>
      <c r="CG1846" s="144" t="n"/>
      <c r="DU1846" s="144" t="n"/>
      <c r="DV1846" s="2" t="n"/>
      <c r="DW1846" s="2" t="n"/>
      <c r="DX1846" s="2" t="n"/>
      <c r="DY1846" s="2" t="n"/>
      <c r="DZ1846" s="2" t="n"/>
      <c r="EA1846" s="2" t="n"/>
      <c r="EB1846" s="2" t="n"/>
      <c r="EC1846" s="2" t="n"/>
    </row>
    <row r="1847" ht="6.75" customHeight="1" s="118">
      <c r="A1847" s="2" t="n"/>
      <c r="B1847" s="2" t="n"/>
      <c r="C1847" s="2" t="n"/>
      <c r="D1847" s="2" t="n"/>
      <c r="E1847" s="162" t="n"/>
      <c r="F1847" s="163" t="n"/>
      <c r="G1847" s="163" t="n"/>
      <c r="H1847" s="163" t="n"/>
      <c r="I1847" s="163" t="n"/>
      <c r="J1847" s="163" t="n"/>
      <c r="K1847" s="164" t="n"/>
      <c r="L1847" s="163" t="n"/>
      <c r="M1847" s="163" t="n"/>
      <c r="N1847" s="163" t="n"/>
      <c r="O1847" s="163" t="n"/>
      <c r="P1847" s="163" t="n"/>
      <c r="Q1847" s="163" t="n"/>
      <c r="R1847" s="163" t="n"/>
      <c r="S1847" s="163" t="n"/>
      <c r="T1847" s="163" t="n"/>
      <c r="U1847" s="163" t="n"/>
      <c r="V1847" s="163" t="n"/>
      <c r="W1847" s="163" t="n"/>
      <c r="X1847" s="163" t="n"/>
      <c r="Y1847" s="163" t="n"/>
      <c r="Z1847" s="163" t="n"/>
      <c r="AA1847" s="163" t="n"/>
      <c r="AB1847" s="163" t="n"/>
      <c r="AC1847" s="163" t="n"/>
      <c r="AD1847" s="163" t="n"/>
      <c r="AE1847" s="163" t="n"/>
      <c r="AF1847" s="163" t="n"/>
      <c r="AG1847" s="163" t="n"/>
      <c r="AH1847" s="163" t="n"/>
      <c r="AI1847" s="163" t="n"/>
      <c r="AJ1847" s="163" t="n"/>
      <c r="AK1847" s="163" t="n"/>
      <c r="AL1847" s="163" t="n"/>
      <c r="AM1847" s="163" t="n"/>
      <c r="AN1847" s="163" t="n"/>
      <c r="AO1847" s="163" t="n"/>
      <c r="AP1847" s="163" t="n"/>
      <c r="AQ1847" s="163" t="n"/>
      <c r="AR1847" s="163" t="n"/>
      <c r="AS1847" s="163" t="n"/>
      <c r="AT1847" s="163" t="n"/>
      <c r="AU1847" s="163" t="n"/>
      <c r="AV1847" s="163" t="n"/>
      <c r="AW1847" s="163" t="n"/>
      <c r="AX1847" s="163" t="n"/>
      <c r="AY1847" s="163" t="n"/>
      <c r="AZ1847" s="163" t="n"/>
      <c r="BA1847" s="163" t="n"/>
      <c r="BB1847" s="163" t="n"/>
      <c r="BC1847" s="163" t="n"/>
      <c r="BD1847" s="163" t="n"/>
      <c r="BE1847" s="163" t="n"/>
      <c r="BF1847" s="163" t="n"/>
      <c r="BG1847" s="163" t="n"/>
      <c r="BH1847" s="163" t="n"/>
      <c r="BI1847" s="164" t="n"/>
      <c r="BJ1847" s="2" t="n"/>
      <c r="BK1847" s="2" t="n"/>
      <c r="BL1847" s="2" t="n"/>
      <c r="BM1847" s="2" t="n"/>
      <c r="BN1847" s="2" t="n"/>
      <c r="BO1847" s="2" t="n"/>
      <c r="BP1847" s="143" t="n"/>
      <c r="BV1847" s="144" t="n"/>
      <c r="BW1847" s="143" t="n"/>
      <c r="CG1847" s="144" t="n"/>
      <c r="DU1847" s="144" t="n"/>
      <c r="DV1847" s="2" t="n"/>
      <c r="DW1847" s="2" t="n"/>
      <c r="DX1847" s="2" t="n"/>
      <c r="DY1847" s="2" t="n"/>
      <c r="DZ1847" s="2" t="n"/>
      <c r="EA1847" s="2" t="n"/>
      <c r="EB1847" s="2" t="n"/>
      <c r="EC1847" s="2" t="n"/>
    </row>
    <row r="1848" ht="6.75" customHeight="1" s="118">
      <c r="A1848" s="2" t="n"/>
      <c r="B1848" s="2" t="n"/>
      <c r="C1848" s="2" t="n"/>
      <c r="D1848" s="2" t="n"/>
      <c r="E1848" s="165" t="inlineStr">
        <is>
          <t>現住所</t>
        </is>
      </c>
      <c r="F1848" s="166" t="n"/>
      <c r="G1848" s="166" t="n"/>
      <c r="H1848" s="166" t="n"/>
      <c r="I1848" s="166" t="n"/>
      <c r="J1848" s="166" t="n"/>
      <c r="K1848" s="167" t="n"/>
      <c r="L1848" s="107" t="inlineStr">
        <is>
          <t>〒</t>
        </is>
      </c>
      <c r="M1848" s="166" t="n"/>
      <c r="N1848" s="166" t="n"/>
      <c r="O1848" s="166" t="n"/>
      <c r="P1848" s="168">
        <f>計算!$H$23</f>
        <v/>
      </c>
      <c r="Q1848" s="166" t="n"/>
      <c r="R1848" s="166" t="n"/>
      <c r="S1848" s="166" t="n"/>
      <c r="T1848" s="166" t="n"/>
      <c r="U1848" s="166" t="n"/>
      <c r="V1848" s="166" t="n"/>
      <c r="W1848" s="166" t="n"/>
      <c r="X1848" s="166" t="n"/>
      <c r="Y1848" s="166" t="n"/>
      <c r="Z1848" s="166" t="n"/>
      <c r="AA1848" s="166" t="n"/>
      <c r="AB1848" s="166" t="n"/>
      <c r="AC1848" s="166" t="n"/>
      <c r="AD1848" s="166" t="n"/>
      <c r="AE1848" s="166" t="n"/>
      <c r="AF1848" s="166" t="n"/>
      <c r="AG1848" s="166" t="n"/>
      <c r="AH1848" s="166" t="n"/>
      <c r="AI1848" s="166" t="n"/>
      <c r="AJ1848" s="166" t="n"/>
      <c r="AK1848" s="24" t="n"/>
      <c r="AL1848" s="24" t="n"/>
      <c r="AM1848" s="24" t="n"/>
      <c r="AN1848" s="24" t="n"/>
      <c r="AO1848" s="24" t="n"/>
      <c r="AP1848" s="24" t="n"/>
      <c r="AQ1848" s="24" t="n"/>
      <c r="AR1848" s="24" t="n"/>
      <c r="AS1848" s="24" t="n"/>
      <c r="AT1848" s="24" t="n"/>
      <c r="AU1848" s="24" t="n"/>
      <c r="AV1848" s="24" t="n"/>
      <c r="AW1848" s="24" t="n"/>
      <c r="AX1848" s="24" t="n"/>
      <c r="AY1848" s="24" t="n"/>
      <c r="AZ1848" s="24" t="n"/>
      <c r="BA1848" s="24" t="n"/>
      <c r="BB1848" s="24" t="n"/>
      <c r="BC1848" s="24" t="n"/>
      <c r="BD1848" s="24" t="n"/>
      <c r="BE1848" s="24" t="n"/>
      <c r="BF1848" s="24" t="n"/>
      <c r="BG1848" s="24" t="n"/>
      <c r="BH1848" s="24" t="n"/>
      <c r="BI1848" s="25" t="n"/>
      <c r="BJ1848" s="2" t="n"/>
      <c r="BK1848" s="2" t="n"/>
      <c r="BL1848" s="2" t="n"/>
      <c r="BM1848" s="2" t="n"/>
      <c r="BN1848" s="2" t="n"/>
      <c r="BO1848" s="2" t="n"/>
      <c r="BP1848" s="143" t="n"/>
      <c r="BV1848" s="144" t="n"/>
      <c r="BW1848" s="143" t="n"/>
      <c r="CG1848" s="144" t="n"/>
      <c r="DU1848" s="144" t="n"/>
      <c r="DV1848" s="2" t="n"/>
      <c r="DW1848" s="2" t="n"/>
      <c r="DX1848" s="2" t="n"/>
      <c r="DY1848" s="2" t="n"/>
      <c r="DZ1848" s="2" t="n"/>
      <c r="EA1848" s="2" t="n"/>
      <c r="EB1848" s="2" t="n"/>
      <c r="EC1848" s="2" t="n"/>
    </row>
    <row r="1849" ht="4.5" customHeight="1" s="118">
      <c r="A1849" s="2" t="n"/>
      <c r="B1849" s="2" t="n"/>
      <c r="C1849" s="2" t="n"/>
      <c r="D1849" s="2" t="n"/>
      <c r="E1849" s="143" t="n"/>
      <c r="K1849" s="144" t="n"/>
      <c r="L1849" s="143" t="n"/>
      <c r="AK1849" s="2" t="n"/>
      <c r="AL1849" s="2" t="n"/>
      <c r="AM1849" s="2" t="n"/>
      <c r="AN1849" s="2" t="n"/>
      <c r="AO1849" s="2" t="n"/>
      <c r="AP1849" s="2" t="n"/>
      <c r="AQ1849" s="2" t="n"/>
      <c r="AR1849" s="2" t="n"/>
      <c r="AS1849" s="2" t="n"/>
      <c r="AT1849" s="2" t="n"/>
      <c r="AU1849" s="2" t="n"/>
      <c r="AV1849" s="2" t="n"/>
      <c r="AW1849" s="2" t="n"/>
      <c r="AX1849" s="2" t="n"/>
      <c r="AY1849" s="2" t="n"/>
      <c r="AZ1849" s="2" t="n"/>
      <c r="BA1849" s="2" t="n"/>
      <c r="BB1849" s="2" t="n"/>
      <c r="BC1849" s="2" t="n"/>
      <c r="BD1849" s="2" t="n"/>
      <c r="BE1849" s="2" t="n"/>
      <c r="BF1849" s="2" t="n"/>
      <c r="BG1849" s="2" t="n"/>
      <c r="BH1849" s="2" t="n"/>
      <c r="BI1849" s="8" t="n"/>
      <c r="BJ1849" s="2" t="n"/>
      <c r="BK1849" s="2" t="n"/>
      <c r="BL1849" s="2" t="n"/>
      <c r="BM1849" s="2" t="n"/>
      <c r="BN1849" s="2" t="n"/>
      <c r="BO1849" s="2" t="n"/>
      <c r="BP1849" s="146" t="n"/>
      <c r="BQ1849" s="147" t="n"/>
      <c r="BR1849" s="147" t="n"/>
      <c r="BS1849" s="147" t="n"/>
      <c r="BT1849" s="147" t="n"/>
      <c r="BU1849" s="147" t="n"/>
      <c r="BV1849" s="148" t="n"/>
      <c r="BW1849" s="146" t="n"/>
      <c r="BX1849" s="147" t="n"/>
      <c r="BY1849" s="147" t="n"/>
      <c r="BZ1849" s="147" t="n"/>
      <c r="CA1849" s="147" t="n"/>
      <c r="CB1849" s="147" t="n"/>
      <c r="CC1849" s="147" t="n"/>
      <c r="CD1849" s="147" t="n"/>
      <c r="CE1849" s="147" t="n"/>
      <c r="CF1849" s="147" t="n"/>
      <c r="CG1849" s="148" t="n"/>
      <c r="DU1849" s="144" t="n"/>
      <c r="DV1849" s="2" t="n"/>
      <c r="DW1849" s="2" t="n"/>
      <c r="DX1849" s="2" t="n"/>
      <c r="DY1849" s="2" t="n"/>
      <c r="DZ1849" s="2" t="n"/>
      <c r="EA1849" s="2" t="n"/>
      <c r="EB1849" s="2" t="n"/>
      <c r="EC1849" s="2" t="n"/>
    </row>
    <row r="1850" ht="6.75" customHeight="1" s="118">
      <c r="A1850" s="2" t="n"/>
      <c r="B1850" s="2" t="n"/>
      <c r="C1850" s="2" t="n"/>
      <c r="D1850" s="2" t="n"/>
      <c r="E1850" s="143" t="n"/>
      <c r="K1850" s="144" t="n"/>
      <c r="L1850" s="143" t="n"/>
      <c r="AK1850" s="2" t="n"/>
      <c r="AL1850" s="2" t="n"/>
      <c r="AM1850" s="2" t="n"/>
      <c r="AN1850" s="2" t="n"/>
      <c r="AO1850" s="2" t="n"/>
      <c r="AP1850" s="2" t="n"/>
      <c r="AQ1850" s="2" t="n"/>
      <c r="AR1850" s="2" t="n"/>
      <c r="AS1850" s="2" t="n"/>
      <c r="AT1850" s="2" t="n"/>
      <c r="AU1850" s="2" t="n"/>
      <c r="AV1850" s="2" t="n"/>
      <c r="AW1850" s="2" t="n"/>
      <c r="AX1850" s="2" t="n"/>
      <c r="AY1850" s="2" t="n"/>
      <c r="AZ1850" s="2" t="n"/>
      <c r="BA1850" s="2" t="n"/>
      <c r="BB1850" s="2" t="n"/>
      <c r="BC1850" s="2" t="n"/>
      <c r="BD1850" s="2" t="n"/>
      <c r="BE1850" s="2" t="n"/>
      <c r="BF1850" s="2" t="n"/>
      <c r="BG1850" s="2" t="n"/>
      <c r="BH1850" s="2" t="n"/>
      <c r="BI1850" s="8" t="n"/>
      <c r="BJ1850" s="2" t="n"/>
      <c r="BK1850" s="2" t="n"/>
      <c r="BL1850" s="2" t="n"/>
      <c r="BM1850" s="2" t="n"/>
      <c r="BN1850" s="2" t="n"/>
      <c r="BO1850" s="2" t="n"/>
      <c r="BP1850" s="169" t="inlineStr">
        <is>
          <t>校内外の諸活動</t>
        </is>
      </c>
      <c r="BQ1850" s="140" t="n"/>
      <c r="BR1850" s="140" t="n"/>
      <c r="BS1850" s="140" t="n"/>
      <c r="BT1850" s="140" t="n"/>
      <c r="BU1850" s="140" t="n"/>
      <c r="BV1850" s="141" t="n"/>
      <c r="BW1850" s="170">
        <f>計算!$Y$23</f>
        <v/>
      </c>
      <c r="BX1850" s="140" t="n"/>
      <c r="BY1850" s="140" t="n"/>
      <c r="BZ1850" s="140" t="n"/>
      <c r="CA1850" s="140" t="n"/>
      <c r="CB1850" s="140" t="n"/>
      <c r="CC1850" s="140" t="n"/>
      <c r="CD1850" s="140" t="n"/>
      <c r="CE1850" s="140" t="n"/>
      <c r="CF1850" s="140" t="n"/>
      <c r="CG1850" s="140" t="n"/>
      <c r="CH1850" s="140" t="n"/>
      <c r="CI1850" s="140" t="n"/>
      <c r="CJ1850" s="140" t="n"/>
      <c r="CK1850" s="140" t="n"/>
      <c r="CL1850" s="140" t="n"/>
      <c r="CM1850" s="140" t="n"/>
      <c r="CN1850" s="140" t="n"/>
      <c r="CO1850" s="140" t="n"/>
      <c r="CP1850" s="140" t="n"/>
      <c r="CQ1850" s="140" t="n"/>
      <c r="CR1850" s="140" t="n"/>
      <c r="CS1850" s="140" t="n"/>
      <c r="CT1850" s="140" t="n"/>
      <c r="CU1850" s="140" t="n"/>
      <c r="CV1850" s="140" t="n"/>
      <c r="CW1850" s="140" t="n"/>
      <c r="CX1850" s="140" t="n"/>
      <c r="CY1850" s="140" t="n"/>
      <c r="CZ1850" s="140" t="n"/>
      <c r="DA1850" s="140" t="n"/>
      <c r="DB1850" s="140" t="n"/>
      <c r="DC1850" s="140" t="n"/>
      <c r="DD1850" s="140" t="n"/>
      <c r="DE1850" s="140" t="n"/>
      <c r="DF1850" s="140" t="n"/>
      <c r="DG1850" s="140" t="n"/>
      <c r="DH1850" s="140" t="n"/>
      <c r="DI1850" s="140" t="n"/>
      <c r="DJ1850" s="140" t="n"/>
      <c r="DK1850" s="140" t="n"/>
      <c r="DL1850" s="140" t="n"/>
      <c r="DM1850" s="140" t="n"/>
      <c r="DN1850" s="140" t="n"/>
      <c r="DO1850" s="140" t="n"/>
      <c r="DP1850" s="140" t="n"/>
      <c r="DQ1850" s="140" t="n"/>
      <c r="DR1850" s="140" t="n"/>
      <c r="DS1850" s="140" t="n"/>
      <c r="DT1850" s="140" t="n"/>
      <c r="DU1850" s="141" t="n"/>
      <c r="DV1850" s="7" t="n"/>
      <c r="DW1850" s="2" t="n"/>
      <c r="DX1850" s="2" t="n"/>
      <c r="DY1850" s="2" t="n"/>
      <c r="DZ1850" s="2" t="n"/>
      <c r="EA1850" s="2" t="n"/>
      <c r="EB1850" s="2" t="n"/>
      <c r="EC1850" s="2" t="n"/>
    </row>
    <row r="1851" ht="6.75" customHeight="1" s="118">
      <c r="A1851" s="2" t="n"/>
      <c r="B1851" s="2" t="n"/>
      <c r="C1851" s="2" t="n"/>
      <c r="D1851" s="2" t="n"/>
      <c r="E1851" s="143" t="n"/>
      <c r="K1851" s="144" t="n"/>
      <c r="L1851" s="171">
        <f>計算!$I$23</f>
        <v/>
      </c>
      <c r="BI1851" s="144" t="n"/>
      <c r="BJ1851" s="2" t="n"/>
      <c r="BK1851" s="2" t="n"/>
      <c r="BL1851" s="2" t="n"/>
      <c r="BM1851" s="2" t="n"/>
      <c r="BN1851" s="2" t="n"/>
      <c r="BO1851" s="2" t="n"/>
      <c r="BP1851" s="143" t="n"/>
      <c r="BV1851" s="144" t="n"/>
      <c r="DU1851" s="144" t="n"/>
      <c r="DV1851" s="7" t="n"/>
      <c r="DW1851" s="2" t="n"/>
      <c r="DX1851" s="2" t="n"/>
      <c r="DY1851" s="2" t="n"/>
      <c r="DZ1851" s="2" t="n"/>
      <c r="EA1851" s="2" t="n"/>
      <c r="EB1851" s="2" t="n"/>
      <c r="EC1851" s="2" t="n"/>
    </row>
    <row r="1852" ht="6.75" customHeight="1" s="118">
      <c r="A1852" s="2" t="n"/>
      <c r="B1852" s="2" t="n"/>
      <c r="C1852" s="2" t="n"/>
      <c r="D1852" s="2" t="n"/>
      <c r="E1852" s="143" t="n"/>
      <c r="K1852" s="144" t="n"/>
      <c r="L1852" s="143" t="n"/>
      <c r="BI1852" s="144" t="n"/>
      <c r="BJ1852" s="2" t="n"/>
      <c r="BK1852" s="2" t="n"/>
      <c r="BL1852" s="2" t="n"/>
      <c r="BM1852" s="2" t="n"/>
      <c r="BN1852" s="2" t="n"/>
      <c r="BO1852" s="2" t="n"/>
      <c r="BP1852" s="143" t="n"/>
      <c r="BV1852" s="144" t="n"/>
      <c r="DU1852" s="144" t="n"/>
      <c r="DV1852" s="7" t="n"/>
      <c r="DW1852" s="2" t="n"/>
      <c r="DX1852" s="2" t="n"/>
      <c r="DY1852" s="2" t="n"/>
      <c r="DZ1852" s="2" t="n"/>
      <c r="EA1852" s="2" t="n"/>
      <c r="EB1852" s="2" t="n"/>
      <c r="EC1852" s="2" t="n"/>
    </row>
    <row r="1853" ht="6.75" customHeight="1" s="118">
      <c r="A1853" s="2" t="n"/>
      <c r="B1853" s="2" t="n"/>
      <c r="C1853" s="2" t="n"/>
      <c r="D1853" s="2" t="n"/>
      <c r="E1853" s="146" t="n"/>
      <c r="F1853" s="147" t="n"/>
      <c r="G1853" s="147" t="n"/>
      <c r="H1853" s="147" t="n"/>
      <c r="I1853" s="147" t="n"/>
      <c r="J1853" s="147" t="n"/>
      <c r="K1853" s="148" t="n"/>
      <c r="L1853" s="146" t="n"/>
      <c r="M1853" s="147" t="n"/>
      <c r="N1853" s="147" t="n"/>
      <c r="O1853" s="147" t="n"/>
      <c r="P1853" s="147" t="n"/>
      <c r="Q1853" s="147" t="n"/>
      <c r="R1853" s="147" t="n"/>
      <c r="S1853" s="147" t="n"/>
      <c r="T1853" s="147" t="n"/>
      <c r="U1853" s="147" t="n"/>
      <c r="V1853" s="147" t="n"/>
      <c r="W1853" s="147" t="n"/>
      <c r="X1853" s="147" t="n"/>
      <c r="Y1853" s="147" t="n"/>
      <c r="Z1853" s="147" t="n"/>
      <c r="AA1853" s="147" t="n"/>
      <c r="AB1853" s="147" t="n"/>
      <c r="AC1853" s="147" t="n"/>
      <c r="AD1853" s="147" t="n"/>
      <c r="AE1853" s="147" t="n"/>
      <c r="AF1853" s="147" t="n"/>
      <c r="AG1853" s="147" t="n"/>
      <c r="AH1853" s="147" t="n"/>
      <c r="AI1853" s="147" t="n"/>
      <c r="AJ1853" s="147" t="n"/>
      <c r="AK1853" s="147" t="n"/>
      <c r="AL1853" s="147" t="n"/>
      <c r="AM1853" s="147" t="n"/>
      <c r="AN1853" s="147" t="n"/>
      <c r="AO1853" s="147" t="n"/>
      <c r="AP1853" s="147" t="n"/>
      <c r="AQ1853" s="147" t="n"/>
      <c r="AR1853" s="147" t="n"/>
      <c r="AS1853" s="147" t="n"/>
      <c r="AT1853" s="147" t="n"/>
      <c r="AU1853" s="147" t="n"/>
      <c r="AV1853" s="147" t="n"/>
      <c r="AW1853" s="147" t="n"/>
      <c r="AX1853" s="147" t="n"/>
      <c r="AY1853" s="147" t="n"/>
      <c r="AZ1853" s="147" t="n"/>
      <c r="BA1853" s="147" t="n"/>
      <c r="BB1853" s="147" t="n"/>
      <c r="BC1853" s="147" t="n"/>
      <c r="BD1853" s="147" t="n"/>
      <c r="BE1853" s="147" t="n"/>
      <c r="BF1853" s="147" t="n"/>
      <c r="BG1853" s="147" t="n"/>
      <c r="BH1853" s="147" t="n"/>
      <c r="BI1853" s="148" t="n"/>
      <c r="BJ1853" s="2" t="n"/>
      <c r="BK1853" s="2" t="n"/>
      <c r="BL1853" s="2" t="n"/>
      <c r="BM1853" s="2" t="n"/>
      <c r="BN1853" s="2" t="n"/>
      <c r="BO1853" s="2" t="n"/>
      <c r="BP1853" s="143" t="n"/>
      <c r="BV1853" s="144" t="n"/>
      <c r="DU1853" s="144" t="n"/>
      <c r="DV1853" s="7" t="n"/>
      <c r="DW1853" s="2" t="n"/>
      <c r="DX1853" s="2" t="n"/>
      <c r="DY1853" s="2" t="n"/>
      <c r="DZ1853" s="2" t="n"/>
      <c r="EA1853" s="2" t="n"/>
      <c r="EB1853" s="2" t="n"/>
      <c r="EC1853" s="2" t="n"/>
    </row>
    <row r="1854" ht="6.75" customHeight="1" s="118">
      <c r="A1854" s="2" t="n"/>
      <c r="B1854" s="2" t="n"/>
      <c r="C1854" s="2" t="n"/>
      <c r="D1854" s="2" t="n"/>
      <c r="E1854" s="159" t="inlineStr">
        <is>
          <t>ふ り が な</t>
        </is>
      </c>
      <c r="F1854" s="140" t="n"/>
      <c r="G1854" s="140" t="n"/>
      <c r="H1854" s="140" t="n"/>
      <c r="I1854" s="140" t="n"/>
      <c r="J1854" s="140" t="n"/>
      <c r="K1854" s="141" t="n"/>
      <c r="L1854" s="160">
        <f>計算!$M$23</f>
        <v/>
      </c>
      <c r="M1854" s="140" t="n"/>
      <c r="N1854" s="140" t="n"/>
      <c r="O1854" s="140" t="n"/>
      <c r="P1854" s="140" t="n"/>
      <c r="Q1854" s="140" t="n"/>
      <c r="R1854" s="140" t="n"/>
      <c r="S1854" s="140" t="n"/>
      <c r="T1854" s="140" t="n"/>
      <c r="U1854" s="140" t="n"/>
      <c r="V1854" s="140" t="n"/>
      <c r="W1854" s="140" t="n"/>
      <c r="X1854" s="140" t="n"/>
      <c r="Y1854" s="140" t="n"/>
      <c r="Z1854" s="140" t="n"/>
      <c r="AA1854" s="140" t="n"/>
      <c r="AB1854" s="140" t="n"/>
      <c r="AC1854" s="140" t="n"/>
      <c r="AD1854" s="140" t="n"/>
      <c r="AE1854" s="140" t="n"/>
      <c r="AF1854" s="140" t="n"/>
      <c r="AG1854" s="140" t="n"/>
      <c r="AH1854" s="140" t="n"/>
      <c r="AI1854" s="140" t="n"/>
      <c r="AJ1854" s="140" t="n"/>
      <c r="AK1854" s="140" t="n"/>
      <c r="AL1854" s="140" t="n"/>
      <c r="AM1854" s="140" t="n"/>
      <c r="AN1854" s="140" t="n"/>
      <c r="AO1854" s="140" t="n"/>
      <c r="AP1854" s="140" t="n"/>
      <c r="AQ1854" s="140" t="n"/>
      <c r="AR1854" s="140" t="n"/>
      <c r="AS1854" s="140" t="n"/>
      <c r="AT1854" s="140" t="n"/>
      <c r="AU1854" s="140" t="n"/>
      <c r="AV1854" s="140" t="n"/>
      <c r="AW1854" s="140" t="n"/>
      <c r="AX1854" s="140" t="n"/>
      <c r="AY1854" s="140" t="n"/>
      <c r="AZ1854" s="140" t="n"/>
      <c r="BA1854" s="140" t="n"/>
      <c r="BB1854" s="140" t="n"/>
      <c r="BC1854" s="140" t="n"/>
      <c r="BD1854" s="140" t="n"/>
      <c r="BE1854" s="140" t="n"/>
      <c r="BF1854" s="140" t="n"/>
      <c r="BG1854" s="140" t="n"/>
      <c r="BH1854" s="140" t="n"/>
      <c r="BI1854" s="141" t="n"/>
      <c r="BJ1854" s="2" t="n"/>
      <c r="BK1854" s="2" t="n"/>
      <c r="BL1854" s="2" t="n"/>
      <c r="BM1854" s="2" t="n"/>
      <c r="BN1854" s="2" t="n"/>
      <c r="BO1854" s="2" t="n"/>
      <c r="BP1854" s="143" t="n"/>
      <c r="BV1854" s="144" t="n"/>
      <c r="DU1854" s="144" t="n"/>
      <c r="DV1854" s="7" t="n"/>
      <c r="DW1854" s="2" t="n"/>
      <c r="DX1854" s="2" t="n"/>
      <c r="DY1854" s="2" t="n"/>
      <c r="DZ1854" s="2" t="n"/>
      <c r="EA1854" s="2" t="n"/>
      <c r="EB1854" s="2" t="n"/>
      <c r="EC1854" s="2" t="n"/>
    </row>
    <row r="1855" ht="6.75" customHeight="1" s="118">
      <c r="A1855" s="2" t="n"/>
      <c r="B1855" s="2" t="n"/>
      <c r="C1855" s="2" t="n"/>
      <c r="D1855" s="2" t="n"/>
      <c r="E1855" s="143" t="n"/>
      <c r="K1855" s="144" t="n"/>
      <c r="BI1855" s="144" t="n"/>
      <c r="BJ1855" s="2" t="n"/>
      <c r="BK1855" s="2" t="n"/>
      <c r="BL1855" s="2" t="n"/>
      <c r="BM1855" s="2" t="n"/>
      <c r="BN1855" s="2" t="n"/>
      <c r="BO1855" s="2" t="n"/>
      <c r="BP1855" s="143" t="n"/>
      <c r="BV1855" s="144" t="n"/>
      <c r="DU1855" s="144" t="n"/>
      <c r="DV1855" s="7" t="n"/>
      <c r="DW1855" s="2" t="n"/>
      <c r="DX1855" s="2" t="n"/>
      <c r="DY1855" s="2" t="n"/>
      <c r="DZ1855" s="2" t="n"/>
      <c r="EA1855" s="2" t="n"/>
      <c r="EB1855" s="2" t="n"/>
      <c r="EC1855" s="2" t="n"/>
    </row>
    <row r="1856" ht="6.75" customHeight="1" s="118">
      <c r="A1856" s="2" t="n"/>
      <c r="B1856" s="2" t="n"/>
      <c r="C1856" s="2" t="n"/>
      <c r="D1856" s="2" t="n"/>
      <c r="E1856" s="162" t="n"/>
      <c r="F1856" s="163" t="n"/>
      <c r="G1856" s="163" t="n"/>
      <c r="H1856" s="163" t="n"/>
      <c r="I1856" s="163" t="n"/>
      <c r="J1856" s="163" t="n"/>
      <c r="K1856" s="164" t="n"/>
      <c r="L1856" s="163" t="n"/>
      <c r="M1856" s="163" t="n"/>
      <c r="N1856" s="163" t="n"/>
      <c r="O1856" s="163" t="n"/>
      <c r="P1856" s="163" t="n"/>
      <c r="Q1856" s="163" t="n"/>
      <c r="R1856" s="163" t="n"/>
      <c r="S1856" s="163" t="n"/>
      <c r="T1856" s="163" t="n"/>
      <c r="U1856" s="163" t="n"/>
      <c r="V1856" s="163" t="n"/>
      <c r="W1856" s="163" t="n"/>
      <c r="X1856" s="163" t="n"/>
      <c r="Y1856" s="163" t="n"/>
      <c r="Z1856" s="163" t="n"/>
      <c r="AA1856" s="163" t="n"/>
      <c r="AB1856" s="163" t="n"/>
      <c r="AC1856" s="163" t="n"/>
      <c r="AD1856" s="163" t="n"/>
      <c r="AE1856" s="163" t="n"/>
      <c r="AF1856" s="163" t="n"/>
      <c r="AG1856" s="163" t="n"/>
      <c r="AH1856" s="163" t="n"/>
      <c r="AI1856" s="163" t="n"/>
      <c r="AJ1856" s="163" t="n"/>
      <c r="AK1856" s="163" t="n"/>
      <c r="AL1856" s="163" t="n"/>
      <c r="AM1856" s="163" t="n"/>
      <c r="AN1856" s="163" t="n"/>
      <c r="AO1856" s="163" t="n"/>
      <c r="AP1856" s="163" t="n"/>
      <c r="AQ1856" s="163" t="n"/>
      <c r="AR1856" s="163" t="n"/>
      <c r="AS1856" s="163" t="n"/>
      <c r="AT1856" s="163" t="n"/>
      <c r="AU1856" s="163" t="n"/>
      <c r="AV1856" s="163" t="n"/>
      <c r="AW1856" s="163" t="n"/>
      <c r="AX1856" s="163" t="n"/>
      <c r="AY1856" s="163" t="n"/>
      <c r="AZ1856" s="163" t="n"/>
      <c r="BA1856" s="163" t="n"/>
      <c r="BB1856" s="163" t="n"/>
      <c r="BC1856" s="163" t="n"/>
      <c r="BD1856" s="163" t="n"/>
      <c r="BE1856" s="163" t="n"/>
      <c r="BF1856" s="163" t="n"/>
      <c r="BG1856" s="163" t="n"/>
      <c r="BH1856" s="163" t="n"/>
      <c r="BI1856" s="164" t="n"/>
      <c r="BJ1856" s="2" t="n"/>
      <c r="BK1856" s="2" t="n"/>
      <c r="BL1856" s="2" t="n"/>
      <c r="BM1856" s="2" t="n"/>
      <c r="BN1856" s="2" t="n"/>
      <c r="BO1856" s="2" t="n"/>
      <c r="BP1856" s="143" t="n"/>
      <c r="BV1856" s="144" t="n"/>
      <c r="DU1856" s="144" t="n"/>
      <c r="DV1856" s="7" t="n"/>
      <c r="DW1856" s="2" t="n"/>
      <c r="DX1856" s="2" t="n"/>
      <c r="DY1856" s="2" t="n"/>
      <c r="DZ1856" s="2" t="n"/>
      <c r="EA1856" s="2" t="n"/>
      <c r="EB1856" s="2" t="n"/>
      <c r="EC1856" s="2" t="n"/>
    </row>
    <row r="1857" ht="6.75" customHeight="1" s="118">
      <c r="A1857" s="2" t="n"/>
      <c r="B1857" s="2" t="n"/>
      <c r="C1857" s="2" t="n"/>
      <c r="D1857" s="2" t="n"/>
      <c r="E1857" s="165" t="inlineStr">
        <is>
          <t>連絡先</t>
        </is>
      </c>
      <c r="F1857" s="166" t="n"/>
      <c r="G1857" s="166" t="n"/>
      <c r="H1857" s="166" t="n"/>
      <c r="I1857" s="166" t="n"/>
      <c r="J1857" s="166" t="n"/>
      <c r="K1857" s="167" t="n"/>
      <c r="L1857" s="107" t="inlineStr">
        <is>
          <t>〒</t>
        </is>
      </c>
      <c r="M1857" s="166" t="n"/>
      <c r="N1857" s="166" t="n"/>
      <c r="O1857" s="166" t="n"/>
      <c r="P1857" s="172">
        <f>計算!$K$23</f>
        <v/>
      </c>
      <c r="AK1857" s="2" t="n"/>
      <c r="AL1857" s="2" t="n"/>
      <c r="AM1857" s="2" t="n"/>
      <c r="AN1857" s="2" t="n"/>
      <c r="AO1857" s="2" t="n"/>
      <c r="AP1857" s="2" t="n"/>
      <c r="AQ1857" s="2" t="n"/>
      <c r="AR1857" s="2" t="n"/>
      <c r="AS1857" s="2" t="n"/>
      <c r="AT1857" s="2" t="n"/>
      <c r="AU1857" s="2" t="n"/>
      <c r="AV1857" s="2" t="n"/>
      <c r="AW1857" s="2" t="n"/>
      <c r="AX1857" s="2" t="n"/>
      <c r="AY1857" s="2" t="n"/>
      <c r="AZ1857" s="2" t="n"/>
      <c r="BA1857" s="2" t="n"/>
      <c r="BB1857" s="2" t="n"/>
      <c r="BC1857" s="2" t="n"/>
      <c r="BD1857" s="2" t="n"/>
      <c r="BE1857" s="2" t="n"/>
      <c r="BF1857" s="2" t="n"/>
      <c r="BG1857" s="2" t="n"/>
      <c r="BH1857" s="2" t="n"/>
      <c r="BI1857" s="8" t="n"/>
      <c r="BJ1857" s="2" t="n"/>
      <c r="BK1857" s="2" t="n"/>
      <c r="BL1857" s="2" t="n"/>
      <c r="BM1857" s="2" t="n"/>
      <c r="BN1857" s="2" t="n"/>
      <c r="BO1857" s="2" t="n"/>
      <c r="BP1857" s="143" t="n"/>
      <c r="BV1857" s="144" t="n"/>
      <c r="DU1857" s="144" t="n"/>
      <c r="DV1857" s="7" t="n"/>
      <c r="DW1857" s="2" t="n"/>
      <c r="DX1857" s="2" t="n"/>
      <c r="DY1857" s="2" t="n"/>
      <c r="DZ1857" s="2" t="n"/>
      <c r="EA1857" s="2" t="n"/>
      <c r="EB1857" s="2" t="n"/>
      <c r="EC1857" s="2" t="n"/>
    </row>
    <row r="1858" ht="6.75" customHeight="1" s="118">
      <c r="A1858" s="2" t="n"/>
      <c r="B1858" s="2" t="n"/>
      <c r="C1858" s="2" t="n"/>
      <c r="D1858" s="2" t="n"/>
      <c r="E1858" s="143" t="n"/>
      <c r="K1858" s="144" t="n"/>
      <c r="L1858" s="143" t="n"/>
      <c r="AK1858" s="2" t="n"/>
      <c r="AL1858" s="2" t="n"/>
      <c r="AM1858" s="2" t="n"/>
      <c r="AN1858" s="2" t="n"/>
      <c r="AO1858" s="2" t="n"/>
      <c r="AP1858" s="2" t="n"/>
      <c r="AQ1858" s="2" t="n"/>
      <c r="AR1858" s="2" t="n"/>
      <c r="AS1858" s="2" t="n"/>
      <c r="AT1858" s="2" t="n"/>
      <c r="AU1858" s="2" t="n"/>
      <c r="AV1858" s="2" t="n"/>
      <c r="AW1858" s="2" t="n"/>
      <c r="AX1858" s="2" t="n"/>
      <c r="AY1858" s="2" t="n"/>
      <c r="AZ1858" s="2" t="n"/>
      <c r="BA1858" s="2" t="n"/>
      <c r="BB1858" s="2" t="n"/>
      <c r="BC1858" s="2" t="n"/>
      <c r="BD1858" s="2" t="n"/>
      <c r="BE1858" s="2" t="n"/>
      <c r="BF1858" s="2" t="n"/>
      <c r="BG1858" s="2" t="n"/>
      <c r="BH1858" s="2" t="n"/>
      <c r="BI1858" s="8" t="n"/>
      <c r="BJ1858" s="2" t="n"/>
      <c r="BK1858" s="2" t="n"/>
      <c r="BL1858" s="2" t="n"/>
      <c r="BM1858" s="2" t="n"/>
      <c r="BN1858" s="2" t="n"/>
      <c r="BO1858" s="2" t="n"/>
      <c r="BP1858" s="143" t="n"/>
      <c r="BV1858" s="144" t="n"/>
      <c r="DU1858" s="144" t="n"/>
      <c r="DV1858" s="7" t="n"/>
      <c r="DW1858" s="2" t="n"/>
      <c r="DX1858" s="2" t="n"/>
      <c r="DY1858" s="2" t="n"/>
      <c r="DZ1858" s="2" t="n"/>
      <c r="EA1858" s="2" t="n"/>
      <c r="EB1858" s="2" t="n"/>
      <c r="EC1858" s="2" t="n"/>
    </row>
    <row r="1859" ht="6.75" customHeight="1" s="118">
      <c r="A1859" s="2" t="n"/>
      <c r="B1859" s="2" t="n"/>
      <c r="C1859" s="2" t="n"/>
      <c r="D1859" s="2" t="n"/>
      <c r="E1859" s="143" t="n"/>
      <c r="K1859" s="144" t="n"/>
      <c r="L1859" s="143" t="n"/>
      <c r="AK1859" s="2" t="n"/>
      <c r="AL1859" s="2" t="n"/>
      <c r="AM1859" s="2" t="n"/>
      <c r="AN1859" s="2" t="n"/>
      <c r="AO1859" s="2" t="n"/>
      <c r="AP1859" s="2" t="n"/>
      <c r="AQ1859" s="2" t="n"/>
      <c r="AR1859" s="2" t="n"/>
      <c r="AS1859" s="2" t="n"/>
      <c r="AT1859" s="2" t="n"/>
      <c r="AU1859" s="2" t="n"/>
      <c r="AV1859" s="2" t="n"/>
      <c r="AW1859" s="2" t="n"/>
      <c r="AX1859" s="2" t="n"/>
      <c r="AY1859" s="2" t="n"/>
      <c r="AZ1859" s="2" t="n"/>
      <c r="BA1859" s="2" t="n"/>
      <c r="BB1859" s="2" t="n"/>
      <c r="BC1859" s="2" t="n"/>
      <c r="BD1859" s="2" t="n"/>
      <c r="BE1859" s="2" t="n"/>
      <c r="BF1859" s="2" t="n"/>
      <c r="BG1859" s="2" t="n"/>
      <c r="BH1859" s="2" t="n"/>
      <c r="BI1859" s="8" t="n"/>
      <c r="BJ1859" s="2" t="n"/>
      <c r="BK1859" s="2" t="n"/>
      <c r="BL1859" s="2" t="n"/>
      <c r="BM1859" s="2" t="n"/>
      <c r="BN1859" s="2" t="n"/>
      <c r="BO1859" s="2" t="n"/>
      <c r="BP1859" s="143" t="n"/>
      <c r="BV1859" s="144" t="n"/>
      <c r="DU1859" s="144" t="n"/>
      <c r="DV1859" s="7" t="n"/>
      <c r="DW1859" s="2" t="n"/>
      <c r="DX1859" s="2" t="n"/>
      <c r="DY1859" s="2" t="n"/>
      <c r="DZ1859" s="2" t="n"/>
      <c r="EA1859" s="2" t="n"/>
      <c r="EB1859" s="2" t="n"/>
      <c r="EC1859" s="2" t="n"/>
    </row>
    <row r="1860" ht="6.75" customHeight="1" s="118">
      <c r="A1860" s="2" t="n"/>
      <c r="B1860" s="2" t="n"/>
      <c r="C1860" s="2" t="n"/>
      <c r="D1860" s="2" t="n"/>
      <c r="E1860" s="143" t="n"/>
      <c r="K1860" s="144" t="n"/>
      <c r="L1860" s="173">
        <f>計算!$L$23</f>
        <v/>
      </c>
      <c r="BI1860" s="144" t="n"/>
      <c r="BJ1860" s="2" t="n"/>
      <c r="BK1860" s="2" t="n"/>
      <c r="BL1860" s="2" t="n"/>
      <c r="BM1860" s="2" t="n"/>
      <c r="BN1860" s="2" t="n"/>
      <c r="BO1860" s="2" t="n"/>
      <c r="BP1860" s="143" t="n"/>
      <c r="BV1860" s="144" t="n"/>
      <c r="DU1860" s="144" t="n"/>
      <c r="DV1860" s="7" t="n"/>
      <c r="DW1860" s="2" t="n"/>
      <c r="DX1860" s="2" t="n"/>
      <c r="DY1860" s="2" t="n"/>
      <c r="DZ1860" s="2" t="n"/>
      <c r="EA1860" s="2" t="n"/>
      <c r="EB1860" s="2" t="n"/>
      <c r="EC1860" s="2" t="n"/>
    </row>
    <row r="1861" ht="6.75" customHeight="1" s="118">
      <c r="A1861" s="2" t="n"/>
      <c r="B1861" s="2" t="n"/>
      <c r="C1861" s="2" t="n"/>
      <c r="D1861" s="2" t="n"/>
      <c r="E1861" s="146" t="n"/>
      <c r="F1861" s="147" t="n"/>
      <c r="G1861" s="147" t="n"/>
      <c r="H1861" s="147" t="n"/>
      <c r="I1861" s="147" t="n"/>
      <c r="J1861" s="147" t="n"/>
      <c r="K1861" s="148" t="n"/>
      <c r="L1861" s="147" t="n"/>
      <c r="M1861" s="147" t="n"/>
      <c r="N1861" s="147" t="n"/>
      <c r="O1861" s="147" t="n"/>
      <c r="P1861" s="147" t="n"/>
      <c r="Q1861" s="147" t="n"/>
      <c r="R1861" s="147" t="n"/>
      <c r="S1861" s="147" t="n"/>
      <c r="T1861" s="147" t="n"/>
      <c r="U1861" s="147" t="n"/>
      <c r="V1861" s="147" t="n"/>
      <c r="W1861" s="147" t="n"/>
      <c r="X1861" s="147" t="n"/>
      <c r="Y1861" s="147" t="n"/>
      <c r="Z1861" s="147" t="n"/>
      <c r="AA1861" s="147" t="n"/>
      <c r="AB1861" s="147" t="n"/>
      <c r="AC1861" s="147" t="n"/>
      <c r="AD1861" s="147" t="n"/>
      <c r="AE1861" s="147" t="n"/>
      <c r="AF1861" s="147" t="n"/>
      <c r="AG1861" s="147" t="n"/>
      <c r="AH1861" s="147" t="n"/>
      <c r="AI1861" s="147" t="n"/>
      <c r="AJ1861" s="147" t="n"/>
      <c r="AK1861" s="147" t="n"/>
      <c r="AL1861" s="147" t="n"/>
      <c r="AM1861" s="147" t="n"/>
      <c r="AN1861" s="147" t="n"/>
      <c r="AO1861" s="147" t="n"/>
      <c r="AP1861" s="147" t="n"/>
      <c r="AQ1861" s="147" t="n"/>
      <c r="AR1861" s="147" t="n"/>
      <c r="AS1861" s="147" t="n"/>
      <c r="AT1861" s="147" t="n"/>
      <c r="AU1861" s="147" t="n"/>
      <c r="AV1861" s="147" t="n"/>
      <c r="AW1861" s="147" t="n"/>
      <c r="AX1861" s="147" t="n"/>
      <c r="AY1861" s="147" t="n"/>
      <c r="AZ1861" s="147" t="n"/>
      <c r="BA1861" s="147" t="n"/>
      <c r="BB1861" s="147" t="n"/>
      <c r="BC1861" s="147" t="n"/>
      <c r="BD1861" s="147" t="n"/>
      <c r="BE1861" s="147" t="n"/>
      <c r="BF1861" s="147" t="n"/>
      <c r="BG1861" s="147" t="n"/>
      <c r="BH1861" s="147" t="n"/>
      <c r="BI1861" s="148" t="n"/>
      <c r="BJ1861" s="2" t="n"/>
      <c r="BK1861" s="2" t="n"/>
      <c r="BL1861" s="2" t="n"/>
      <c r="BM1861" s="2" t="n"/>
      <c r="BN1861" s="2" t="n"/>
      <c r="BO1861" s="2" t="n"/>
      <c r="BP1861" s="143" t="n"/>
      <c r="BV1861" s="144" t="n"/>
      <c r="DU1861" s="144" t="n"/>
      <c r="DV1861" s="7" t="n"/>
      <c r="DW1861" s="2" t="n"/>
      <c r="DX1861" s="2" t="n"/>
      <c r="DY1861" s="2" t="n"/>
      <c r="DZ1861" s="2" t="n"/>
      <c r="EA1861" s="2" t="n"/>
      <c r="EB1861" s="2" t="n"/>
      <c r="EC1861" s="2" t="n"/>
    </row>
    <row r="1862" ht="6.75" customHeight="1" s="118">
      <c r="A1862" s="2" t="n"/>
      <c r="B1862" s="2" t="n"/>
      <c r="C1862" s="2" t="n"/>
      <c r="D1862" s="2" t="n"/>
      <c r="E1862" s="2" t="n"/>
      <c r="F1862" s="2" t="n"/>
      <c r="G1862" s="2" t="n"/>
      <c r="H1862" s="2" t="n"/>
      <c r="I1862" s="2" t="n"/>
      <c r="J1862" s="2" t="n"/>
      <c r="K1862" s="2" t="n"/>
      <c r="L1862" s="2" t="n"/>
      <c r="M1862" s="2" t="n"/>
      <c r="N1862" s="2" t="n"/>
      <c r="O1862" s="2" t="n"/>
      <c r="P1862" s="2" t="n"/>
      <c r="Q1862" s="2" t="n"/>
      <c r="R1862" s="2" t="n"/>
      <c r="S1862" s="2" t="n"/>
      <c r="T1862" s="2" t="n"/>
      <c r="U1862" s="2" t="n"/>
      <c r="V1862" s="2" t="n"/>
      <c r="W1862" s="2" t="n"/>
      <c r="X1862" s="2" t="n"/>
      <c r="Y1862" s="2" t="n"/>
      <c r="Z1862" s="2" t="n"/>
      <c r="AA1862" s="2" t="n"/>
      <c r="AB1862" s="2" t="n"/>
      <c r="AC1862" s="2" t="n"/>
      <c r="AD1862" s="2" t="n"/>
      <c r="AE1862" s="2" t="n"/>
      <c r="AF1862" s="2" t="n"/>
      <c r="AG1862" s="2" t="n"/>
      <c r="AH1862" s="2" t="n"/>
      <c r="AI1862" s="2" t="n"/>
      <c r="AJ1862" s="2" t="n"/>
      <c r="AK1862" s="2" t="n"/>
      <c r="AL1862" s="2" t="n"/>
      <c r="AM1862" s="2" t="n"/>
      <c r="AN1862" s="2" t="n"/>
      <c r="AO1862" s="2" t="n"/>
      <c r="AP1862" s="2" t="n"/>
      <c r="AQ1862" s="2" t="n"/>
      <c r="AR1862" s="2" t="n"/>
      <c r="AS1862" s="2" t="n"/>
      <c r="AT1862" s="2" t="n"/>
      <c r="AU1862" s="2" t="n"/>
      <c r="AV1862" s="2" t="n"/>
      <c r="AW1862" s="2" t="n"/>
      <c r="AX1862" s="2" t="n"/>
      <c r="AY1862" s="2" t="n"/>
      <c r="AZ1862" s="2" t="n"/>
      <c r="BA1862" s="2" t="n"/>
      <c r="BB1862" s="2" t="n"/>
      <c r="BC1862" s="2" t="n"/>
      <c r="BD1862" s="2" t="n"/>
      <c r="BE1862" s="2" t="n"/>
      <c r="BF1862" s="2" t="n"/>
      <c r="BG1862" s="2" t="n"/>
      <c r="BH1862" s="2" t="n"/>
      <c r="BI1862" s="2" t="n"/>
      <c r="BJ1862" s="2" t="n"/>
      <c r="BK1862" s="2" t="n"/>
      <c r="BL1862" s="2" t="n"/>
      <c r="BM1862" s="2" t="n"/>
      <c r="BN1862" s="2" t="n"/>
      <c r="BO1862" s="2" t="n"/>
      <c r="BP1862" s="143" t="n"/>
      <c r="BV1862" s="144" t="n"/>
      <c r="DU1862" s="144" t="n"/>
      <c r="DV1862" s="7" t="n"/>
      <c r="DW1862" s="2" t="n"/>
      <c r="DX1862" s="2" t="n"/>
      <c r="DY1862" s="2" t="n"/>
      <c r="DZ1862" s="2" t="n"/>
      <c r="EA1862" s="2" t="n"/>
      <c r="EB1862" s="2" t="n"/>
      <c r="EC1862" s="2" t="n"/>
    </row>
    <row r="1863" ht="6.75" customHeight="1" s="118">
      <c r="A1863" s="2" t="n"/>
      <c r="B1863" s="2" t="n"/>
      <c r="C1863" s="2" t="n"/>
      <c r="D1863" s="2" t="n"/>
      <c r="E1863" s="2" t="n"/>
      <c r="F1863" s="2" t="n"/>
      <c r="G1863" s="2" t="n"/>
      <c r="H1863" s="2" t="n"/>
      <c r="I1863" s="2" t="n"/>
      <c r="J1863" s="2" t="n"/>
      <c r="K1863" s="2" t="n"/>
      <c r="L1863" s="2" t="n"/>
      <c r="M1863" s="2" t="n"/>
      <c r="N1863" s="2" t="n"/>
      <c r="O1863" s="2" t="n"/>
      <c r="P1863" s="2" t="n"/>
      <c r="Q1863" s="2" t="n"/>
      <c r="R1863" s="113" t="inlineStr">
        <is>
          <t>（連絡先欄は現住所以外に連絡を希望する場合のみ記入すること）</t>
        </is>
      </c>
      <c r="BJ1863" s="2" t="n"/>
      <c r="BK1863" s="2" t="n"/>
      <c r="BL1863" s="2" t="n"/>
      <c r="BM1863" s="2" t="n"/>
      <c r="BN1863" s="2" t="n"/>
      <c r="BO1863" s="2" t="n"/>
      <c r="BP1863" s="143" t="n"/>
      <c r="BV1863" s="144" t="n"/>
      <c r="DU1863" s="144" t="n"/>
      <c r="DV1863" s="7" t="n"/>
      <c r="DW1863" s="2" t="n"/>
      <c r="DX1863" s="2" t="n"/>
      <c r="DY1863" s="2" t="n"/>
      <c r="DZ1863" s="2" t="n"/>
      <c r="EA1863" s="2" t="n"/>
      <c r="EB1863" s="2" t="n"/>
      <c r="EC1863" s="2" t="n"/>
    </row>
    <row r="1864" ht="6.75" customHeight="1" s="118">
      <c r="A1864" s="2" t="n"/>
      <c r="B1864" s="2" t="n"/>
      <c r="C1864" s="2" t="n"/>
      <c r="D1864" s="2" t="n"/>
      <c r="E1864" s="2" t="n"/>
      <c r="F1864" s="2" t="n"/>
      <c r="G1864" s="2" t="n"/>
      <c r="H1864" s="2" t="n"/>
      <c r="I1864" s="2" t="n"/>
      <c r="J1864" s="2" t="n"/>
      <c r="K1864" s="2" t="n"/>
      <c r="L1864" s="2" t="n"/>
      <c r="M1864" s="2" t="n"/>
      <c r="N1864" s="2" t="n"/>
      <c r="O1864" s="2" t="n"/>
      <c r="P1864" s="2" t="n"/>
      <c r="Q1864" s="2" t="n"/>
      <c r="BJ1864" s="2" t="n"/>
      <c r="BK1864" s="2" t="n"/>
      <c r="BL1864" s="2" t="n"/>
      <c r="BM1864" s="2" t="n"/>
      <c r="BN1864" s="2" t="n"/>
      <c r="BO1864" s="2" t="n"/>
      <c r="BP1864" s="143" t="n"/>
      <c r="BV1864" s="144" t="n"/>
      <c r="DU1864" s="144" t="n"/>
      <c r="DV1864" s="7" t="n"/>
      <c r="DW1864" s="2" t="n"/>
      <c r="DX1864" s="2" t="n"/>
      <c r="DY1864" s="2" t="n"/>
      <c r="DZ1864" s="2" t="n"/>
      <c r="EA1864" s="2" t="n"/>
      <c r="EB1864" s="2" t="n"/>
      <c r="EC1864" s="2" t="n"/>
    </row>
    <row r="1865" ht="6.75" customHeight="1" s="118">
      <c r="A1865" s="2" t="n"/>
      <c r="B1865" s="2" t="n"/>
      <c r="C1865" s="2" t="n"/>
      <c r="D1865" s="2" t="n"/>
      <c r="E1865" s="2" t="n"/>
      <c r="F1865" s="2" t="n"/>
      <c r="G1865" s="2" t="n"/>
      <c r="H1865" s="2" t="n"/>
      <c r="I1865" s="2" t="n"/>
      <c r="J1865" s="2" t="n"/>
      <c r="K1865" s="2" t="n"/>
      <c r="L1865" s="2" t="n"/>
      <c r="M1865" s="2" t="n"/>
      <c r="N1865" s="2" t="n"/>
      <c r="O1865" s="2" t="n"/>
      <c r="P1865" s="2" t="n"/>
      <c r="Q1865" s="2" t="n"/>
      <c r="BJ1865" s="2" t="n"/>
      <c r="BK1865" s="2" t="n"/>
      <c r="BL1865" s="2" t="n"/>
      <c r="BM1865" s="2" t="n"/>
      <c r="BN1865" s="2" t="n"/>
      <c r="BO1865" s="2" t="n"/>
      <c r="BP1865" s="143" t="n"/>
      <c r="BV1865" s="144" t="n"/>
      <c r="DU1865" s="144" t="n"/>
      <c r="DV1865" s="7" t="n"/>
      <c r="DW1865" s="2" t="n"/>
      <c r="DX1865" s="2" t="n"/>
      <c r="DY1865" s="2" t="n"/>
      <c r="DZ1865" s="2" t="n"/>
      <c r="EA1865" s="2" t="n"/>
      <c r="EB1865" s="2" t="n"/>
      <c r="EC1865" s="2" t="n"/>
    </row>
    <row r="1866" ht="6.75" customHeight="1" s="118">
      <c r="A1866" s="2" t="n"/>
      <c r="B1866" s="2" t="n"/>
      <c r="C1866" s="2" t="n"/>
      <c r="D1866" s="2" t="n"/>
      <c r="E1866" s="2" t="n"/>
      <c r="F1866" s="2" t="n"/>
      <c r="G1866" s="2" t="n"/>
      <c r="H1866" s="2" t="n"/>
      <c r="I1866" s="2" t="n"/>
      <c r="J1866" s="2" t="n"/>
      <c r="K1866" s="2" t="n"/>
      <c r="L1866" s="2" t="n"/>
      <c r="M1866" s="2" t="n"/>
      <c r="N1866" s="2" t="n"/>
      <c r="O1866" s="2" t="n"/>
      <c r="P1866" s="2" t="n"/>
      <c r="Q1866" s="2" t="n"/>
      <c r="R1866" s="2" t="n"/>
      <c r="S1866" s="2" t="n"/>
      <c r="T1866" s="2" t="n"/>
      <c r="U1866" s="2" t="n"/>
      <c r="V1866" s="2" t="n"/>
      <c r="W1866" s="2" t="n"/>
      <c r="X1866" s="2" t="n"/>
      <c r="Y1866" s="2" t="n"/>
      <c r="Z1866" s="2" t="n"/>
      <c r="AA1866" s="2" t="n"/>
      <c r="AB1866" s="2" t="n"/>
      <c r="AC1866" s="2" t="n"/>
      <c r="AD1866" s="2" t="n"/>
      <c r="AE1866" s="2" t="n"/>
      <c r="AF1866" s="2" t="n"/>
      <c r="AG1866" s="2" t="n"/>
      <c r="AH1866" s="2" t="n"/>
      <c r="AI1866" s="2" t="n"/>
      <c r="AJ1866" s="2" t="n"/>
      <c r="AK1866" s="2" t="n"/>
      <c r="AL1866" s="2" t="n"/>
      <c r="AM1866" s="2" t="n"/>
      <c r="AN1866" s="2" t="n"/>
      <c r="AO1866" s="2" t="n"/>
      <c r="AP1866" s="2" t="n"/>
      <c r="AQ1866" s="2" t="n"/>
      <c r="AR1866" s="2" t="n"/>
      <c r="AS1866" s="2" t="n"/>
      <c r="AT1866" s="2" t="n"/>
      <c r="AU1866" s="2" t="n"/>
      <c r="AV1866" s="2" t="n"/>
      <c r="AW1866" s="2" t="n"/>
      <c r="AX1866" s="2" t="n"/>
      <c r="AY1866" s="2" t="n"/>
      <c r="AZ1866" s="2" t="n"/>
      <c r="BA1866" s="2" t="n"/>
      <c r="BB1866" s="2" t="n"/>
      <c r="BC1866" s="2" t="n"/>
      <c r="BD1866" s="2" t="n"/>
      <c r="BE1866" s="2" t="n"/>
      <c r="BF1866" s="2" t="n"/>
      <c r="BG1866" s="2" t="n"/>
      <c r="BH1866" s="2" t="n"/>
      <c r="BI1866" s="2" t="n"/>
      <c r="BJ1866" s="2" t="n"/>
      <c r="BK1866" s="2" t="n"/>
      <c r="BL1866" s="2" t="n"/>
      <c r="BM1866" s="2" t="n"/>
      <c r="BN1866" s="2" t="n"/>
      <c r="BO1866" s="2" t="n"/>
      <c r="BP1866" s="143" t="n"/>
      <c r="BV1866" s="144" t="n"/>
      <c r="DU1866" s="144" t="n"/>
      <c r="DV1866" s="7" t="n"/>
      <c r="DW1866" s="2" t="n"/>
      <c r="DX1866" s="2" t="n"/>
      <c r="DY1866" s="2" t="n"/>
      <c r="DZ1866" s="2" t="n"/>
      <c r="EA1866" s="2" t="n"/>
      <c r="EB1866" s="2" t="n"/>
      <c r="EC1866" s="2" t="n"/>
    </row>
    <row r="1867" ht="6.75" customHeight="1" s="118">
      <c r="A1867" s="2" t="n"/>
      <c r="B1867" s="2" t="n"/>
      <c r="C1867" s="2" t="n"/>
      <c r="D1867" s="2" t="n"/>
      <c r="E1867" s="2" t="n"/>
      <c r="F1867" s="2" t="n"/>
      <c r="G1867" s="2" t="n"/>
      <c r="H1867" s="2" t="n"/>
      <c r="I1867" s="2" t="n"/>
      <c r="J1867" s="2" t="n"/>
      <c r="K1867" s="2" t="n"/>
      <c r="L1867" s="2" t="n"/>
      <c r="M1867" s="2" t="n"/>
      <c r="N1867" s="2" t="n"/>
      <c r="O1867" s="2" t="n"/>
      <c r="P1867" s="2" t="n"/>
      <c r="Q1867" s="2" t="n"/>
      <c r="R1867" s="2" t="n"/>
      <c r="S1867" s="2" t="n"/>
      <c r="T1867" s="2" t="n"/>
      <c r="U1867" s="2" t="n"/>
      <c r="V1867" s="2" t="n"/>
      <c r="W1867" s="2" t="n"/>
      <c r="X1867" s="2" t="n"/>
      <c r="Y1867" s="2" t="n"/>
      <c r="Z1867" s="2" t="n"/>
      <c r="AA1867" s="2" t="n"/>
      <c r="AB1867" s="2" t="n"/>
      <c r="AC1867" s="2" t="n"/>
      <c r="AD1867" s="2" t="n"/>
      <c r="AE1867" s="2" t="n"/>
      <c r="AF1867" s="2" t="n"/>
      <c r="AG1867" s="2" t="n"/>
      <c r="AH1867" s="2" t="n"/>
      <c r="AI1867" s="2" t="n"/>
      <c r="AJ1867" s="2" t="n"/>
      <c r="AK1867" s="2" t="n"/>
      <c r="AL1867" s="2" t="n"/>
      <c r="AM1867" s="2" t="n"/>
      <c r="AN1867" s="2" t="n"/>
      <c r="AO1867" s="2" t="n"/>
      <c r="AP1867" s="2" t="n"/>
      <c r="AQ1867" s="2" t="n"/>
      <c r="AR1867" s="2" t="n"/>
      <c r="AS1867" s="2" t="n"/>
      <c r="AT1867" s="2" t="n"/>
      <c r="AU1867" s="2" t="n"/>
      <c r="AV1867" s="2" t="n"/>
      <c r="AW1867" s="2" t="n"/>
      <c r="AX1867" s="2" t="n"/>
      <c r="AY1867" s="2" t="n"/>
      <c r="AZ1867" s="2" t="n"/>
      <c r="BA1867" s="2" t="n"/>
      <c r="BB1867" s="2" t="n"/>
      <c r="BC1867" s="2" t="n"/>
      <c r="BD1867" s="2" t="n"/>
      <c r="BE1867" s="2" t="n"/>
      <c r="BF1867" s="2" t="n"/>
      <c r="BG1867" s="2" t="n"/>
      <c r="BH1867" s="2" t="n"/>
      <c r="BI1867" s="2" t="n"/>
      <c r="BJ1867" s="2" t="n"/>
      <c r="BK1867" s="2" t="n"/>
      <c r="BL1867" s="2" t="n"/>
      <c r="BM1867" s="2" t="n"/>
      <c r="BN1867" s="2" t="n"/>
      <c r="BO1867" s="2" t="n"/>
      <c r="BP1867" s="174" t="n"/>
      <c r="BQ1867" s="140" t="n"/>
      <c r="BR1867" s="175" t="n"/>
      <c r="BS1867" s="140" t="n"/>
      <c r="BT1867" s="140" t="n"/>
      <c r="BU1867" s="28" t="n"/>
      <c r="BV1867" s="29" t="n"/>
      <c r="BW1867" s="176">
        <f>計算!$Z$23</f>
        <v/>
      </c>
      <c r="BX1867" s="140" t="n"/>
      <c r="BY1867" s="140" t="n"/>
      <c r="BZ1867" s="140" t="n"/>
      <c r="CA1867" s="140" t="n"/>
      <c r="CB1867" s="140" t="n"/>
      <c r="CC1867" s="140" t="n"/>
      <c r="CD1867" s="140" t="n"/>
      <c r="CE1867" s="140" t="n"/>
      <c r="CF1867" s="140" t="n"/>
      <c r="CG1867" s="140" t="n"/>
      <c r="CH1867" s="140" t="n"/>
      <c r="CI1867" s="140" t="n"/>
      <c r="CJ1867" s="140" t="n"/>
      <c r="CK1867" s="140" t="n"/>
      <c r="CL1867" s="140" t="n"/>
      <c r="CM1867" s="140" t="n"/>
      <c r="CN1867" s="140" t="n"/>
      <c r="CO1867" s="140" t="n"/>
      <c r="CP1867" s="140" t="n"/>
      <c r="CQ1867" s="140" t="n"/>
      <c r="CR1867" s="140" t="n"/>
      <c r="CS1867" s="140" t="n"/>
      <c r="CT1867" s="140" t="n"/>
      <c r="CU1867" s="140" t="n"/>
      <c r="CV1867" s="140" t="n"/>
      <c r="CW1867" s="140" t="n"/>
      <c r="CX1867" s="140" t="n"/>
      <c r="CY1867" s="140" t="n"/>
      <c r="CZ1867" s="140" t="n"/>
      <c r="DA1867" s="140" t="n"/>
      <c r="DB1867" s="140" t="n"/>
      <c r="DC1867" s="140" t="n"/>
      <c r="DD1867" s="140" t="n"/>
      <c r="DE1867" s="140" t="n"/>
      <c r="DF1867" s="140" t="n"/>
      <c r="DG1867" s="140" t="n"/>
      <c r="DH1867" s="140" t="n"/>
      <c r="DI1867" s="140" t="n"/>
      <c r="DJ1867" s="140" t="n"/>
      <c r="DK1867" s="140" t="n"/>
      <c r="DL1867" s="140" t="n"/>
      <c r="DM1867" s="140" t="n"/>
      <c r="DN1867" s="140" t="n"/>
      <c r="DO1867" s="140" t="n"/>
      <c r="DP1867" s="140" t="n"/>
      <c r="DQ1867" s="140" t="n"/>
      <c r="DR1867" s="140" t="n"/>
      <c r="DS1867" s="140" t="n"/>
      <c r="DT1867" s="140" t="n"/>
      <c r="DU1867" s="141" t="n"/>
      <c r="DV1867" s="7" t="n"/>
      <c r="DW1867" s="2" t="n"/>
      <c r="DX1867" s="2" t="n"/>
      <c r="DY1867" s="2" t="n"/>
      <c r="DZ1867" s="2" t="n"/>
      <c r="EA1867" s="2" t="n"/>
      <c r="EB1867" s="2" t="n"/>
      <c r="EC1867" s="2" t="n"/>
    </row>
    <row r="1868" ht="6.75" customHeight="1" s="118">
      <c r="A1868" s="2" t="n"/>
      <c r="B1868" s="2" t="n"/>
      <c r="C1868" s="2" t="n"/>
      <c r="D1868" s="2" t="n"/>
      <c r="E1868" s="2" t="n"/>
      <c r="F1868" s="2" t="n"/>
      <c r="G1868" s="2" t="n"/>
      <c r="H1868" s="2" t="n"/>
      <c r="I1868" s="2" t="n"/>
      <c r="J1868" s="2" t="n"/>
      <c r="K1868" s="2" t="n"/>
      <c r="L1868" s="2" t="n"/>
      <c r="M1868" s="2" t="n"/>
      <c r="N1868" s="2" t="n"/>
      <c r="O1868" s="2" t="n"/>
      <c r="P1868" s="2" t="n"/>
      <c r="Q1868" s="2" t="n"/>
      <c r="R1868" s="2" t="n"/>
      <c r="S1868" s="2" t="n"/>
      <c r="T1868" s="2" t="n"/>
      <c r="U1868" s="2" t="n"/>
      <c r="V1868" s="2" t="n"/>
      <c r="W1868" s="2" t="n"/>
      <c r="X1868" s="2" t="n"/>
      <c r="Y1868" s="2" t="n"/>
      <c r="Z1868" s="2" t="n"/>
      <c r="AA1868" s="2" t="n"/>
      <c r="AB1868" s="2" t="n"/>
      <c r="AC1868" s="2" t="n"/>
      <c r="AD1868" s="2" t="n"/>
      <c r="AE1868" s="2" t="n"/>
      <c r="AF1868" s="2" t="n"/>
      <c r="AG1868" s="2" t="n"/>
      <c r="AH1868" s="2" t="n"/>
      <c r="AI1868" s="2" t="n"/>
      <c r="AJ1868" s="2" t="n"/>
      <c r="AK1868" s="2" t="n"/>
      <c r="AL1868" s="2" t="n"/>
      <c r="AM1868" s="2" t="n"/>
      <c r="AN1868" s="2" t="n"/>
      <c r="AO1868" s="2" t="n"/>
      <c r="AP1868" s="2" t="n"/>
      <c r="AQ1868" s="2" t="n"/>
      <c r="AR1868" s="2" t="n"/>
      <c r="AS1868" s="2" t="n"/>
      <c r="AT1868" s="2" t="n"/>
      <c r="AU1868" s="2" t="n"/>
      <c r="AV1868" s="2" t="n"/>
      <c r="AW1868" s="2" t="n"/>
      <c r="AX1868" s="2" t="n"/>
      <c r="AY1868" s="2" t="n"/>
      <c r="AZ1868" s="2" t="n"/>
      <c r="BA1868" s="2" t="n"/>
      <c r="BB1868" s="2" t="n"/>
      <c r="BC1868" s="2" t="n"/>
      <c r="BD1868" s="2" t="n"/>
      <c r="BE1868" s="2" t="n"/>
      <c r="BF1868" s="2" t="n"/>
      <c r="BG1868" s="2" t="n"/>
      <c r="BH1868" s="2" t="n"/>
      <c r="BI1868" s="2" t="n"/>
      <c r="BJ1868" s="2" t="n"/>
      <c r="BK1868" s="2" t="n"/>
      <c r="BL1868" s="2" t="n"/>
      <c r="BM1868" s="2" t="n"/>
      <c r="BN1868" s="2" t="n"/>
      <c r="BO1868" s="2" t="n"/>
      <c r="BP1868" s="143" t="n"/>
      <c r="BU1868" s="31" t="n"/>
      <c r="BV1868" s="32" t="n"/>
      <c r="DU1868" s="144" t="n"/>
      <c r="DV1868" s="7" t="n"/>
      <c r="DW1868" s="2" t="n"/>
      <c r="DX1868" s="2" t="n"/>
      <c r="DY1868" s="2" t="n"/>
      <c r="DZ1868" s="2" t="n"/>
      <c r="EA1868" s="2" t="n"/>
      <c r="EB1868" s="2" t="n"/>
      <c r="EC1868" s="2" t="n"/>
    </row>
    <row r="1869" ht="6.75" customHeight="1" s="118">
      <c r="A1869" s="2" t="n"/>
      <c r="B1869" s="2" t="n"/>
      <c r="C1869" s="2" t="n"/>
      <c r="D1869" s="2" t="n"/>
      <c r="E1869" s="2" t="n"/>
      <c r="F1869" s="2" t="n"/>
      <c r="G1869" s="2" t="n"/>
      <c r="H1869" s="2" t="n"/>
      <c r="I1869" s="2" t="n"/>
      <c r="J1869" s="2" t="n"/>
      <c r="K1869" s="2" t="n"/>
      <c r="L1869" s="2" t="n"/>
      <c r="M1869" s="2" t="n"/>
      <c r="N1869" s="2" t="n"/>
      <c r="O1869" s="2" t="n"/>
      <c r="P1869" s="2" t="n"/>
      <c r="Q1869" s="2" t="n"/>
      <c r="R1869" s="2" t="n"/>
      <c r="S1869" s="2" t="n"/>
      <c r="T1869" s="2" t="n"/>
      <c r="U1869" s="2" t="n"/>
      <c r="V1869" s="2" t="n"/>
      <c r="W1869" s="2" t="n"/>
      <c r="X1869" s="2" t="n"/>
      <c r="Y1869" s="2" t="n"/>
      <c r="Z1869" s="2" t="n"/>
      <c r="AA1869" s="2" t="n"/>
      <c r="AB1869" s="2" t="n"/>
      <c r="AC1869" s="2" t="n"/>
      <c r="AD1869" s="2" t="n"/>
      <c r="AE1869" s="2" t="n"/>
      <c r="AF1869" s="2" t="n"/>
      <c r="AG1869" s="2" t="n"/>
      <c r="AH1869" s="2" t="n"/>
      <c r="AI1869" s="2" t="n"/>
      <c r="AJ1869" s="2" t="n"/>
      <c r="AK1869" s="2" t="n"/>
      <c r="AL1869" s="2" t="n"/>
      <c r="AM1869" s="2" t="n"/>
      <c r="AN1869" s="2" t="n"/>
      <c r="AO1869" s="2" t="n"/>
      <c r="AP1869" s="2" t="n"/>
      <c r="AQ1869" s="2" t="n"/>
      <c r="AR1869" s="2" t="n"/>
      <c r="AS1869" s="2" t="n"/>
      <c r="AT1869" s="2" t="n"/>
      <c r="AU1869" s="2" t="n"/>
      <c r="AV1869" s="2" t="n"/>
      <c r="AW1869" s="2" t="n"/>
      <c r="AX1869" s="2" t="n"/>
      <c r="AY1869" s="2" t="n"/>
      <c r="AZ1869" s="2" t="n"/>
      <c r="BA1869" s="2" t="n"/>
      <c r="BB1869" s="2" t="n"/>
      <c r="BC1869" s="2" t="n"/>
      <c r="BD1869" s="2" t="n"/>
      <c r="BE1869" s="2" t="n"/>
      <c r="BF1869" s="2" t="n"/>
      <c r="BG1869" s="2" t="n"/>
      <c r="BH1869" s="2" t="n"/>
      <c r="BI1869" s="2" t="n"/>
      <c r="BJ1869" s="2" t="n"/>
      <c r="BK1869" s="2" t="n"/>
      <c r="BL1869" s="2" t="n"/>
      <c r="BM1869" s="2" t="n"/>
      <c r="BN1869" s="2" t="n"/>
      <c r="BO1869" s="2" t="n"/>
      <c r="BP1869" s="143" t="n"/>
      <c r="BU1869" s="72" t="n"/>
      <c r="BV1869" s="144" t="n"/>
      <c r="DU1869" s="144" t="n"/>
      <c r="DV1869" s="7" t="n"/>
      <c r="DW1869" s="2" t="n"/>
      <c r="DX1869" s="2" t="n"/>
      <c r="DY1869" s="2" t="n"/>
      <c r="DZ1869" s="2" t="n"/>
      <c r="EA1869" s="2" t="n"/>
      <c r="EB1869" s="2" t="n"/>
      <c r="EC1869" s="2" t="n"/>
    </row>
    <row r="1870" ht="6.75" customHeight="1" s="118">
      <c r="A1870" s="2" t="n"/>
      <c r="B1870" s="2" t="n"/>
      <c r="C1870" s="2" t="n"/>
      <c r="D1870" s="2" t="n"/>
      <c r="E1870" s="2" t="n"/>
      <c r="F1870" s="2" t="n"/>
      <c r="G1870" s="2" t="n"/>
      <c r="H1870" s="2" t="n"/>
      <c r="I1870" s="2" t="n"/>
      <c r="J1870" s="2" t="n"/>
      <c r="K1870" s="2" t="n"/>
      <c r="L1870" s="2" t="n"/>
      <c r="M1870" s="2" t="n"/>
      <c r="N1870" s="2" t="n"/>
      <c r="O1870" s="2" t="n"/>
      <c r="P1870" s="2" t="n"/>
      <c r="Q1870" s="2" t="n"/>
      <c r="R1870" s="2" t="n"/>
      <c r="S1870" s="2" t="n"/>
      <c r="T1870" s="2" t="n"/>
      <c r="U1870" s="2" t="n"/>
      <c r="V1870" s="2" t="n"/>
      <c r="W1870" s="2" t="n"/>
      <c r="X1870" s="2" t="n"/>
      <c r="Y1870" s="2" t="n"/>
      <c r="Z1870" s="2" t="n"/>
      <c r="AA1870" s="2" t="n"/>
      <c r="AB1870" s="2" t="n"/>
      <c r="AC1870" s="2" t="n"/>
      <c r="AD1870" s="2" t="n"/>
      <c r="AE1870" s="2" t="n"/>
      <c r="AF1870" s="2" t="n"/>
      <c r="AG1870" s="2" t="n"/>
      <c r="AH1870" s="2" t="n"/>
      <c r="AI1870" s="2" t="n"/>
      <c r="AJ1870" s="2" t="n"/>
      <c r="AK1870" s="2" t="n"/>
      <c r="AL1870" s="2" t="n"/>
      <c r="AM1870" s="2" t="n"/>
      <c r="AN1870" s="2" t="n"/>
      <c r="AO1870" s="2" t="n"/>
      <c r="AP1870" s="2" t="n"/>
      <c r="AQ1870" s="2" t="n"/>
      <c r="AR1870" s="2" t="n"/>
      <c r="AS1870" s="2" t="n"/>
      <c r="AT1870" s="2" t="n"/>
      <c r="AU1870" s="2" t="n"/>
      <c r="AV1870" s="2" t="n"/>
      <c r="AW1870" s="2" t="n"/>
      <c r="AX1870" s="2" t="n"/>
      <c r="AY1870" s="2" t="n"/>
      <c r="AZ1870" s="2" t="n"/>
      <c r="BA1870" s="2" t="n"/>
      <c r="BB1870" s="2" t="n"/>
      <c r="BC1870" s="2" t="n"/>
      <c r="BD1870" s="2" t="n"/>
      <c r="BE1870" s="2" t="n"/>
      <c r="BF1870" s="2" t="n"/>
      <c r="BG1870" s="2" t="n"/>
      <c r="BH1870" s="2" t="n"/>
      <c r="BI1870" s="2" t="n"/>
      <c r="BJ1870" s="2" t="n"/>
      <c r="BK1870" s="2" t="n"/>
      <c r="BL1870" s="2" t="n"/>
      <c r="BM1870" s="2" t="n"/>
      <c r="BN1870" s="2" t="n"/>
      <c r="BO1870" s="2" t="n"/>
      <c r="BP1870" s="143" t="n"/>
      <c r="BV1870" s="144" t="n"/>
      <c r="DU1870" s="144" t="n"/>
      <c r="DV1870" s="7" t="n"/>
      <c r="DW1870" s="2" t="n"/>
      <c r="DX1870" s="2" t="n"/>
      <c r="DY1870" s="2" t="n"/>
      <c r="DZ1870" s="2" t="n"/>
      <c r="EA1870" s="2" t="n"/>
      <c r="EB1870" s="2" t="n"/>
      <c r="EC1870" s="2" t="n"/>
    </row>
    <row r="1871" ht="6.75" customHeight="1" s="118">
      <c r="A1871" s="2" t="n"/>
      <c r="B1871" s="2" t="n"/>
      <c r="C1871" s="2" t="n"/>
      <c r="D1871" s="2" t="n"/>
      <c r="E1871" s="2" t="n"/>
      <c r="F1871" s="2" t="n"/>
      <c r="G1871" s="2" t="n"/>
      <c r="H1871" s="2" t="n"/>
      <c r="I1871" s="2" t="n"/>
      <c r="J1871" s="2" t="n"/>
      <c r="K1871" s="2" t="n"/>
      <c r="L1871" s="2" t="n"/>
      <c r="M1871" s="2" t="n"/>
      <c r="N1871" s="2" t="n"/>
      <c r="O1871" s="2" t="n"/>
      <c r="P1871" s="2" t="n"/>
      <c r="Q1871" s="2" t="n"/>
      <c r="R1871" s="2" t="n"/>
      <c r="S1871" s="2" t="n"/>
      <c r="T1871" s="2" t="n"/>
      <c r="U1871" s="2" t="n"/>
      <c r="V1871" s="2" t="n"/>
      <c r="W1871" s="2" t="n"/>
      <c r="X1871" s="2" t="n"/>
      <c r="Y1871" s="2" t="n"/>
      <c r="Z1871" s="2" t="n"/>
      <c r="AA1871" s="2" t="n"/>
      <c r="AB1871" s="2" t="n"/>
      <c r="AC1871" s="2" t="n"/>
      <c r="AD1871" s="2" t="n"/>
      <c r="AE1871" s="2" t="n"/>
      <c r="AF1871" s="2" t="n"/>
      <c r="AG1871" s="2" t="n"/>
      <c r="AH1871" s="2" t="n"/>
      <c r="AI1871" s="2" t="n"/>
      <c r="AJ1871" s="2" t="n"/>
      <c r="AK1871" s="2" t="n"/>
      <c r="AL1871" s="2" t="n"/>
      <c r="AM1871" s="2" t="n"/>
      <c r="AN1871" s="2" t="n"/>
      <c r="AO1871" s="2" t="n"/>
      <c r="AP1871" s="2" t="n"/>
      <c r="AQ1871" s="2" t="n"/>
      <c r="AR1871" s="2" t="n"/>
      <c r="AS1871" s="2" t="n"/>
      <c r="AT1871" s="2" t="n"/>
      <c r="AU1871" s="2" t="n"/>
      <c r="AV1871" s="2" t="n"/>
      <c r="AW1871" s="2" t="n"/>
      <c r="AX1871" s="2" t="n"/>
      <c r="AY1871" s="2" t="n"/>
      <c r="AZ1871" s="2" t="n"/>
      <c r="BA1871" s="2" t="n"/>
      <c r="BB1871" s="2" t="n"/>
      <c r="BC1871" s="2" t="n"/>
      <c r="BD1871" s="2" t="n"/>
      <c r="BE1871" s="2" t="n"/>
      <c r="BF1871" s="2" t="n"/>
      <c r="BG1871" s="2" t="n"/>
      <c r="BH1871" s="2" t="n"/>
      <c r="BI1871" s="2" t="n"/>
      <c r="BJ1871" s="2" t="n"/>
      <c r="BK1871" s="2" t="n"/>
      <c r="BL1871" s="2" t="n"/>
      <c r="BM1871" s="2" t="n"/>
      <c r="BN1871" s="2" t="n"/>
      <c r="BO1871" s="2" t="n"/>
      <c r="BP1871" s="143" t="n"/>
      <c r="BV1871" s="144" t="n"/>
      <c r="DU1871" s="144" t="n"/>
      <c r="DV1871" s="7" t="n"/>
      <c r="DW1871" s="2" t="n"/>
      <c r="DX1871" s="2" t="n"/>
      <c r="DY1871" s="2" t="n"/>
      <c r="DZ1871" s="2" t="n"/>
      <c r="EA1871" s="2" t="n"/>
      <c r="EB1871" s="2" t="n"/>
      <c r="EC1871" s="2" t="n"/>
    </row>
    <row r="1872" ht="8.25" customHeight="1" s="118">
      <c r="A1872" s="2" t="n"/>
      <c r="B1872" s="2" t="n"/>
      <c r="C1872" s="2" t="n"/>
      <c r="D1872" s="2" t="n"/>
      <c r="E1872" s="2" t="n"/>
      <c r="F1872" s="2" t="n"/>
      <c r="G1872" s="2" t="n"/>
      <c r="H1872" s="2" t="n"/>
      <c r="I1872" s="2" t="n"/>
      <c r="J1872" s="2" t="n"/>
      <c r="K1872" s="2" t="n"/>
      <c r="L1872" s="2" t="n"/>
      <c r="M1872" s="2" t="n"/>
      <c r="N1872" s="2" t="n"/>
      <c r="O1872" s="2" t="n"/>
      <c r="P1872" s="2" t="n"/>
      <c r="Q1872" s="2" t="n"/>
      <c r="R1872" s="2" t="n"/>
      <c r="S1872" s="2" t="n"/>
      <c r="T1872" s="2" t="n"/>
      <c r="U1872" s="2" t="n"/>
      <c r="V1872" s="2" t="n"/>
      <c r="W1872" s="2" t="n"/>
      <c r="X1872" s="2" t="n"/>
      <c r="Y1872" s="2" t="n"/>
      <c r="Z1872" s="2" t="n"/>
      <c r="AA1872" s="2" t="n"/>
      <c r="AB1872" s="2" t="n"/>
      <c r="AC1872" s="2" t="n"/>
      <c r="AD1872" s="2" t="n"/>
      <c r="AE1872" s="2" t="n"/>
      <c r="AF1872" s="2" t="n"/>
      <c r="AG1872" s="2" t="n"/>
      <c r="AH1872" s="2" t="n"/>
      <c r="AI1872" s="2" t="n"/>
      <c r="AJ1872" s="2" t="n"/>
      <c r="AK1872" s="2" t="n"/>
      <c r="AL1872" s="2" t="n"/>
      <c r="AM1872" s="2" t="n"/>
      <c r="AN1872" s="2" t="n"/>
      <c r="AO1872" s="2" t="n"/>
      <c r="AP1872" s="2" t="n"/>
      <c r="AQ1872" s="2" t="n"/>
      <c r="AR1872" s="2" t="n"/>
      <c r="AS1872" s="2" t="n"/>
      <c r="AT1872" s="2" t="n"/>
      <c r="AU1872" s="2" t="n"/>
      <c r="AV1872" s="2" t="n"/>
      <c r="AW1872" s="2" t="n"/>
      <c r="AX1872" s="2" t="n"/>
      <c r="AY1872" s="2" t="n"/>
      <c r="AZ1872" s="2" t="n"/>
      <c r="BA1872" s="2" t="n"/>
      <c r="BB1872" s="2" t="n"/>
      <c r="BC1872" s="2" t="n"/>
      <c r="BD1872" s="2" t="n"/>
      <c r="BE1872" s="2" t="n"/>
      <c r="BF1872" s="2" t="n"/>
      <c r="BG1872" s="2" t="n"/>
      <c r="BH1872" s="2" t="n"/>
      <c r="BI1872" s="2" t="n"/>
      <c r="BJ1872" s="2" t="n"/>
      <c r="BK1872" s="2" t="n"/>
      <c r="BL1872" s="2" t="n"/>
      <c r="BM1872" s="2" t="n"/>
      <c r="BN1872" s="2" t="n"/>
      <c r="BO1872" s="2" t="n"/>
      <c r="BP1872" s="143" t="n"/>
      <c r="BV1872" s="144" t="n"/>
      <c r="DU1872" s="144" t="n"/>
      <c r="DV1872" s="7" t="n"/>
      <c r="DW1872" s="2" t="n"/>
      <c r="DX1872" s="2" t="n"/>
      <c r="DY1872" s="2" t="n"/>
      <c r="DZ1872" s="2" t="n"/>
      <c r="EA1872" s="2" t="n"/>
      <c r="EB1872" s="2" t="n"/>
      <c r="EC1872" s="2" t="n"/>
    </row>
    <row r="1873" ht="6.75" customHeight="1" s="118">
      <c r="A1873" s="2" t="n"/>
      <c r="B1873" s="2" t="n"/>
      <c r="C1873" s="2" t="n"/>
      <c r="D1873" s="2" t="n"/>
      <c r="E1873" s="177" t="inlineStr">
        <is>
          <t>在籍校</t>
        </is>
      </c>
      <c r="F1873" s="140" t="n"/>
      <c r="G1873" s="140" t="n"/>
      <c r="H1873" s="140" t="n"/>
      <c r="I1873" s="140" t="n"/>
      <c r="J1873" s="140" t="n"/>
      <c r="K1873" s="141" t="n"/>
      <c r="L1873" s="34" t="n"/>
      <c r="M1873" s="18" t="n"/>
      <c r="N1873" s="18" t="n"/>
      <c r="O1873" s="18" t="n"/>
      <c r="P1873" s="18" t="n"/>
      <c r="Q1873" s="18" t="n"/>
      <c r="R1873" s="18" t="n"/>
      <c r="S1873" s="18" t="n"/>
      <c r="T1873" s="18" t="n"/>
      <c r="U1873" s="18" t="n"/>
      <c r="V1873" s="18" t="n"/>
      <c r="W1873" s="18" t="n"/>
      <c r="X1873" s="35" t="n"/>
      <c r="Y1873" s="4" t="n"/>
      <c r="Z1873" s="5" t="n"/>
      <c r="AA1873" s="5" t="n"/>
      <c r="AB1873" s="5" t="n"/>
      <c r="AC1873" s="5" t="n"/>
      <c r="AD1873" s="5" t="n"/>
      <c r="AE1873" s="5" t="n"/>
      <c r="AF1873" s="5" t="n"/>
      <c r="AG1873" s="5" t="n"/>
      <c r="AH1873" s="5" t="n"/>
      <c r="AI1873" s="5" t="n"/>
      <c r="AJ1873" s="5" t="n"/>
      <c r="AK1873" s="5" t="n"/>
      <c r="AL1873" s="5" t="n"/>
      <c r="AM1873" s="5" t="n"/>
      <c r="AN1873" s="5" t="n"/>
      <c r="AO1873" s="5" t="n"/>
      <c r="AP1873" s="5" t="n"/>
      <c r="AQ1873" s="5" t="n"/>
      <c r="AR1873" s="5" t="n"/>
      <c r="AS1873" s="5" t="n"/>
      <c r="AT1873" s="5" t="n"/>
      <c r="AU1873" s="5" t="n"/>
      <c r="AV1873" s="5" t="n"/>
      <c r="AW1873" s="89" t="inlineStr">
        <is>
          <t>卒業見込</t>
        </is>
      </c>
      <c r="AX1873" s="140" t="n"/>
      <c r="AY1873" s="140" t="n"/>
      <c r="AZ1873" s="140" t="n"/>
      <c r="BA1873" s="140" t="n"/>
      <c r="BB1873" s="140" t="n"/>
      <c r="BC1873" s="140" t="n"/>
      <c r="BD1873" s="140" t="n"/>
      <c r="BE1873" s="140" t="n"/>
      <c r="BF1873" s="140" t="n"/>
      <c r="BG1873" s="140" t="n"/>
      <c r="BH1873" s="140" t="n"/>
      <c r="BI1873" s="141" t="n"/>
      <c r="BJ1873" s="2" t="n"/>
      <c r="BK1873" s="2" t="n"/>
      <c r="BL1873" s="2" t="n"/>
      <c r="BM1873" s="2" t="n"/>
      <c r="BN1873" s="2" t="n"/>
      <c r="BO1873" s="2" t="n"/>
      <c r="BP1873" s="143" t="n"/>
      <c r="BV1873" s="144" t="n"/>
      <c r="DU1873" s="144" t="n"/>
      <c r="DV1873" s="2" t="n"/>
      <c r="DW1873" s="2" t="n"/>
      <c r="DX1873" s="2" t="n"/>
      <c r="DY1873" s="2" t="n"/>
      <c r="DZ1873" s="2" t="n"/>
      <c r="EA1873" s="2" t="n"/>
      <c r="EB1873" s="2" t="n"/>
      <c r="EC1873" s="2" t="n"/>
    </row>
    <row r="1874" ht="6.75" customHeight="1" s="118">
      <c r="A1874" s="2" t="n"/>
      <c r="B1874" s="2" t="n"/>
      <c r="C1874" s="2" t="n"/>
      <c r="D1874" s="2" t="n"/>
      <c r="E1874" s="143" t="n"/>
      <c r="K1874" s="144" t="n"/>
      <c r="L1874" s="36" t="n"/>
      <c r="M1874" s="19" t="n"/>
      <c r="N1874" s="19" t="n"/>
      <c r="O1874" s="19" t="n"/>
      <c r="P1874" s="19" t="n"/>
      <c r="Q1874" s="19" t="n"/>
      <c r="R1874" s="19" t="n"/>
      <c r="S1874" s="19" t="n"/>
      <c r="T1874" s="19" t="n"/>
      <c r="U1874" s="19" t="n"/>
      <c r="V1874" s="19" t="n"/>
      <c r="W1874" s="19" t="n"/>
      <c r="X1874" s="37" t="n"/>
      <c r="Y1874" s="178">
        <f>計算!$N$23</f>
        <v/>
      </c>
      <c r="BI1874" s="144" t="n"/>
      <c r="BJ1874" s="2" t="n"/>
      <c r="BK1874" s="2" t="n"/>
      <c r="BL1874" s="2" t="n"/>
      <c r="BM1874" s="2" t="n"/>
      <c r="BN1874" s="2" t="n"/>
      <c r="BO1874" s="2" t="n"/>
      <c r="BP1874" s="143" t="n"/>
      <c r="BV1874" s="144" t="n"/>
      <c r="DU1874" s="144" t="n"/>
      <c r="DV1874" s="2" t="n"/>
      <c r="DW1874" s="2" t="n"/>
      <c r="DX1874" s="2" t="n"/>
      <c r="DY1874" s="2" t="n"/>
      <c r="DZ1874" s="2" t="n"/>
      <c r="EA1874" s="2" t="n"/>
      <c r="EB1874" s="2" t="n"/>
      <c r="EC1874" s="2" t="n"/>
    </row>
    <row r="1875" ht="6.75" customHeight="1" s="118">
      <c r="A1875" s="2" t="n"/>
      <c r="B1875" s="2" t="n"/>
      <c r="C1875" s="2" t="n"/>
      <c r="D1875" s="2" t="n"/>
      <c r="E1875" s="143" t="n"/>
      <c r="K1875" s="144" t="n"/>
      <c r="L1875" s="36" t="n"/>
      <c r="M1875" s="19" t="n"/>
      <c r="N1875" s="19" t="n"/>
      <c r="O1875" s="19" t="n"/>
      <c r="P1875" s="179">
        <f>設定!$B$6</f>
        <v/>
      </c>
      <c r="S1875" s="11" t="n"/>
      <c r="T1875" s="11" t="n"/>
      <c r="U1875" s="179">
        <f>設定!$B$7</f>
        <v/>
      </c>
      <c r="W1875" s="11" t="n"/>
      <c r="X1875" s="12" t="n"/>
      <c r="Y1875" s="143" t="n"/>
      <c r="BI1875" s="144" t="n"/>
      <c r="BJ1875" s="2" t="n"/>
      <c r="BK1875" s="2" t="n"/>
      <c r="BL1875" s="2" t="n"/>
      <c r="BM1875" s="2" t="n"/>
      <c r="BN1875" s="2" t="n"/>
      <c r="BO1875" s="2" t="n"/>
      <c r="BP1875" s="143" t="n"/>
      <c r="BV1875" s="144" t="n"/>
      <c r="DU1875" s="144" t="n"/>
      <c r="DV1875" s="2" t="n"/>
      <c r="DW1875" s="2" t="n"/>
      <c r="DX1875" s="2" t="n"/>
      <c r="DY1875" s="2" t="n"/>
      <c r="DZ1875" s="2" t="n"/>
      <c r="EA1875" s="2" t="n"/>
      <c r="EB1875" s="2" t="n"/>
      <c r="EC1875" s="2" t="n"/>
    </row>
    <row r="1876" ht="6.75" customHeight="1" s="118">
      <c r="A1876" s="2" t="n"/>
      <c r="B1876" s="2" t="n"/>
      <c r="C1876" s="2" t="n"/>
      <c r="D1876" s="2" t="n"/>
      <c r="E1876" s="143" t="n"/>
      <c r="K1876" s="144" t="n"/>
      <c r="L1876" s="92" t="inlineStr">
        <is>
          <t>令和</t>
        </is>
      </c>
      <c r="S1876" s="52" t="inlineStr">
        <is>
          <t>年</t>
        </is>
      </c>
      <c r="W1876" s="53" t="inlineStr">
        <is>
          <t>月</t>
        </is>
      </c>
      <c r="X1876" s="144" t="n"/>
      <c r="Y1876" s="143" t="n"/>
      <c r="BI1876" s="144" t="n"/>
      <c r="BJ1876" s="2" t="n"/>
      <c r="BK1876" s="2" t="n"/>
      <c r="BL1876" s="2" t="n"/>
      <c r="BM1876" s="2" t="n"/>
      <c r="BN1876" s="2" t="n"/>
      <c r="BO1876" s="2" t="n"/>
      <c r="BP1876" s="143" t="n"/>
      <c r="BV1876" s="144" t="n"/>
      <c r="DU1876" s="144" t="n"/>
      <c r="DV1876" s="2" t="n"/>
      <c r="DW1876" s="2" t="n"/>
      <c r="DX1876" s="2" t="n"/>
      <c r="DY1876" s="2" t="n"/>
      <c r="DZ1876" s="2" t="n"/>
      <c r="EA1876" s="2" t="n"/>
      <c r="EB1876" s="2" t="n"/>
      <c r="EC1876" s="2" t="n"/>
    </row>
    <row r="1877" ht="6.75" customHeight="1" s="118">
      <c r="A1877" s="2" t="n"/>
      <c r="B1877" s="2" t="n"/>
      <c r="C1877" s="2" t="n"/>
      <c r="D1877" s="2" t="n"/>
      <c r="E1877" s="143" t="n"/>
      <c r="K1877" s="144" t="n"/>
      <c r="L1877" s="143" t="n"/>
      <c r="X1877" s="144" t="n"/>
      <c r="Y1877" s="143" t="n"/>
      <c r="AW1877" s="75" t="inlineStr">
        <is>
          <t>卒業</t>
        </is>
      </c>
      <c r="BI1877" s="144" t="n"/>
      <c r="BJ1877" s="2" t="n"/>
      <c r="BK1877" s="2" t="n"/>
      <c r="BL1877" s="2" t="n"/>
      <c r="BM1877" s="2" t="n"/>
      <c r="BN1877" s="2" t="n"/>
      <c r="BO1877" s="2" t="n"/>
      <c r="BP1877" s="143" t="n"/>
      <c r="BV1877" s="144" t="n"/>
      <c r="DU1877" s="144" t="n"/>
      <c r="DV1877" s="2" t="n"/>
      <c r="DW1877" s="2" t="n"/>
      <c r="DX1877" s="2" t="n"/>
      <c r="DY1877" s="2" t="n"/>
      <c r="DZ1877" s="2" t="n"/>
      <c r="EA1877" s="2" t="n"/>
      <c r="EB1877" s="2" t="n"/>
      <c r="EC1877" s="2" t="n"/>
    </row>
    <row r="1878" ht="6.75" customHeight="1" s="118">
      <c r="A1878" s="2" t="n"/>
      <c r="B1878" s="2" t="n"/>
      <c r="C1878" s="2" t="n"/>
      <c r="D1878" s="2" t="n"/>
      <c r="E1878" s="143" t="n"/>
      <c r="K1878" s="144" t="n"/>
      <c r="L1878" s="36" t="n"/>
      <c r="M1878" s="19" t="n"/>
      <c r="N1878" s="19" t="n"/>
      <c r="O1878" s="19" t="n"/>
      <c r="P1878" s="19" t="n"/>
      <c r="Q1878" s="19" t="n"/>
      <c r="R1878" s="19" t="n"/>
      <c r="S1878" s="19" t="n"/>
      <c r="T1878" s="19" t="n"/>
      <c r="U1878" s="19" t="n"/>
      <c r="V1878" s="19" t="n"/>
      <c r="W1878" s="19" t="n"/>
      <c r="X1878" s="37" t="n"/>
      <c r="Y1878" s="143" t="n"/>
      <c r="BI1878" s="144" t="n"/>
      <c r="BJ1878" s="2" t="n"/>
      <c r="BK1878" s="2" t="n"/>
      <c r="BL1878" s="2" t="n"/>
      <c r="BM1878" s="2" t="n"/>
      <c r="BN1878" s="2" t="n"/>
      <c r="BO1878" s="2" t="n"/>
      <c r="BP1878" s="143" t="n"/>
      <c r="BV1878" s="144" t="n"/>
      <c r="DU1878" s="144" t="n"/>
      <c r="DV1878" s="2" t="n"/>
      <c r="DW1878" s="2" t="n"/>
      <c r="DX1878" s="2" t="n"/>
      <c r="DY1878" s="2" t="n"/>
      <c r="DZ1878" s="2" t="n"/>
      <c r="EA1878" s="2" t="n"/>
      <c r="EB1878" s="2" t="n"/>
      <c r="EC1878" s="2" t="n"/>
    </row>
    <row r="1879" ht="6.75" customHeight="1" s="118">
      <c r="A1879" s="2" t="n"/>
      <c r="B1879" s="2" t="n"/>
      <c r="C1879" s="2" t="n"/>
      <c r="D1879" s="2" t="n"/>
      <c r="E1879" s="143" t="n"/>
      <c r="K1879" s="144" t="n"/>
      <c r="L1879" s="36" t="n"/>
      <c r="M1879" s="19" t="n"/>
      <c r="N1879" s="19" t="n"/>
      <c r="O1879" s="19" t="n"/>
      <c r="P1879" s="19" t="n"/>
      <c r="Q1879" s="19" t="n"/>
      <c r="R1879" s="19" t="n"/>
      <c r="S1879" s="19" t="n"/>
      <c r="T1879" s="19" t="n"/>
      <c r="U1879" s="19" t="n"/>
      <c r="V1879" s="19" t="n"/>
      <c r="W1879" s="19" t="n"/>
      <c r="X1879" s="37" t="n"/>
      <c r="Y1879" s="143" t="n"/>
      <c r="BI1879" s="144" t="n"/>
      <c r="BJ1879" s="2" t="n"/>
      <c r="BK1879" s="2" t="n"/>
      <c r="BL1879" s="2" t="n"/>
      <c r="BM1879" s="2" t="n"/>
      <c r="BN1879" s="2" t="n"/>
      <c r="BO1879" s="2" t="n"/>
      <c r="BP1879" s="143" t="n"/>
      <c r="BV1879" s="144" t="n"/>
      <c r="DU1879" s="144" t="n"/>
      <c r="DV1879" s="2" t="n"/>
      <c r="DW1879" s="2" t="n"/>
      <c r="DX1879" s="2" t="n"/>
      <c r="DY1879" s="2" t="n"/>
      <c r="DZ1879" s="2" t="n"/>
      <c r="EA1879" s="2" t="n"/>
      <c r="EB1879" s="2" t="n"/>
      <c r="EC1879" s="2" t="n"/>
    </row>
    <row r="1880" ht="6.75" customHeight="1" s="118">
      <c r="A1880" s="2" t="n"/>
      <c r="B1880" s="2" t="n"/>
      <c r="C1880" s="2" t="n"/>
      <c r="D1880" s="2" t="n"/>
      <c r="E1880" s="146" t="n"/>
      <c r="F1880" s="147" t="n"/>
      <c r="G1880" s="147" t="n"/>
      <c r="H1880" s="147" t="n"/>
      <c r="I1880" s="147" t="n"/>
      <c r="J1880" s="147" t="n"/>
      <c r="K1880" s="148" t="n"/>
      <c r="L1880" s="38" t="n"/>
      <c r="M1880" s="20" t="n"/>
      <c r="N1880" s="20" t="n"/>
      <c r="O1880" s="20" t="n"/>
      <c r="P1880" s="20" t="n"/>
      <c r="Q1880" s="20" t="n"/>
      <c r="R1880" s="20" t="n"/>
      <c r="S1880" s="20" t="n"/>
      <c r="T1880" s="20" t="n"/>
      <c r="U1880" s="20" t="n"/>
      <c r="V1880" s="20" t="n"/>
      <c r="W1880" s="20" t="n"/>
      <c r="X1880" s="39" t="n"/>
      <c r="Y1880" s="16" t="n"/>
      <c r="Z1880" s="14" t="n"/>
      <c r="AA1880" s="14" t="n"/>
      <c r="AB1880" s="14" t="n"/>
      <c r="AC1880" s="14" t="n"/>
      <c r="AD1880" s="14" t="n"/>
      <c r="AE1880" s="14" t="n"/>
      <c r="AF1880" s="14" t="n"/>
      <c r="AG1880" s="14" t="n"/>
      <c r="AH1880" s="14" t="n"/>
      <c r="AI1880" s="14" t="n"/>
      <c r="AJ1880" s="14" t="n"/>
      <c r="AK1880" s="14" t="n"/>
      <c r="AL1880" s="14" t="n"/>
      <c r="AM1880" s="14" t="n"/>
      <c r="AN1880" s="14" t="n"/>
      <c r="AO1880" s="14" t="n"/>
      <c r="AP1880" s="14" t="n"/>
      <c r="AQ1880" s="14" t="n"/>
      <c r="AR1880" s="14" t="n"/>
      <c r="AS1880" s="14" t="n"/>
      <c r="AT1880" s="14" t="n"/>
      <c r="AU1880" s="14" t="n"/>
      <c r="AV1880" s="14" t="n"/>
      <c r="AW1880" s="147" t="n"/>
      <c r="AX1880" s="147" t="n"/>
      <c r="AY1880" s="147" t="n"/>
      <c r="AZ1880" s="147" t="n"/>
      <c r="BA1880" s="147" t="n"/>
      <c r="BB1880" s="147" t="n"/>
      <c r="BC1880" s="147" t="n"/>
      <c r="BD1880" s="147" t="n"/>
      <c r="BE1880" s="147" t="n"/>
      <c r="BF1880" s="147" t="n"/>
      <c r="BG1880" s="147" t="n"/>
      <c r="BH1880" s="147" t="n"/>
      <c r="BI1880" s="148" t="n"/>
      <c r="BJ1880" s="2" t="n"/>
      <c r="BK1880" s="2" t="n"/>
      <c r="BL1880" s="2" t="n"/>
      <c r="BM1880" s="2" t="n"/>
      <c r="BN1880" s="2" t="n"/>
      <c r="BO1880" s="2" t="n"/>
      <c r="BP1880" s="143" t="n"/>
      <c r="BV1880" s="144" t="n"/>
      <c r="DU1880" s="144" t="n"/>
      <c r="DV1880" s="2" t="n"/>
      <c r="DW1880" s="2" t="n"/>
      <c r="DX1880" s="2" t="n"/>
      <c r="DY1880" s="2" t="n"/>
      <c r="DZ1880" s="2" t="n"/>
      <c r="EA1880" s="2" t="n"/>
      <c r="EB1880" s="2" t="n"/>
      <c r="EC1880" s="2" t="n"/>
    </row>
    <row r="1881" ht="6.75" customHeight="1" s="118">
      <c r="A1881" s="2" t="n"/>
      <c r="B1881" s="2" t="n"/>
      <c r="C1881" s="2" t="n"/>
      <c r="D1881" s="2" t="n"/>
      <c r="E1881" s="40" t="n"/>
      <c r="F1881" s="40" t="n"/>
      <c r="G1881" s="40" t="n"/>
      <c r="H1881" s="40" t="n"/>
      <c r="I1881" s="40" t="n"/>
      <c r="J1881" s="40" t="n"/>
      <c r="K1881" s="40" t="n"/>
      <c r="L1881" s="18" t="n"/>
      <c r="M1881" s="18" t="n"/>
      <c r="N1881" s="18" t="n"/>
      <c r="O1881" s="18" t="n"/>
      <c r="P1881" s="18" t="n"/>
      <c r="Q1881" s="18" t="n"/>
      <c r="R1881" s="18" t="n"/>
      <c r="S1881" s="76" t="n"/>
      <c r="T1881" s="140" t="n"/>
      <c r="U1881" s="17" t="n"/>
      <c r="V1881" s="17" t="n"/>
      <c r="W1881" s="76" t="n"/>
      <c r="X1881" s="140" t="n"/>
      <c r="Y1881" s="5" t="n"/>
      <c r="Z1881" s="5" t="n"/>
      <c r="AA1881" s="5" t="n"/>
      <c r="AB1881" s="5" t="n"/>
      <c r="AC1881" s="5" t="n"/>
      <c r="AD1881" s="5" t="n"/>
      <c r="AE1881" s="5" t="n"/>
      <c r="AF1881" s="5" t="n"/>
      <c r="AG1881" s="5" t="n"/>
      <c r="AH1881" s="5" t="n"/>
      <c r="AI1881" s="5" t="n"/>
      <c r="AJ1881" s="5" t="n"/>
      <c r="AK1881" s="5" t="n"/>
      <c r="AL1881" s="5" t="n"/>
      <c r="AM1881" s="5" t="n"/>
      <c r="AN1881" s="5" t="n"/>
      <c r="AO1881" s="5" t="n"/>
      <c r="AP1881" s="5" t="n"/>
      <c r="AQ1881" s="5" t="n"/>
      <c r="AR1881" s="5" t="n"/>
      <c r="AS1881" s="5" t="n"/>
      <c r="AT1881" s="5" t="n"/>
      <c r="AU1881" s="5" t="n"/>
      <c r="AV1881" s="5" t="n"/>
      <c r="AW1881" s="5" t="n"/>
      <c r="AX1881" s="5" t="n"/>
      <c r="AY1881" s="5" t="n"/>
      <c r="AZ1881" s="5" t="n"/>
      <c r="BA1881" s="5" t="n"/>
      <c r="BB1881" s="5" t="n"/>
      <c r="BC1881" s="5" t="n"/>
      <c r="BD1881" s="5" t="n"/>
      <c r="BE1881" s="5" t="n"/>
      <c r="BF1881" s="5" t="n"/>
      <c r="BG1881" s="5" t="n"/>
      <c r="BH1881" s="5" t="n"/>
      <c r="BI1881" s="5" t="n"/>
      <c r="BJ1881" s="2" t="n"/>
      <c r="BK1881" s="2" t="n"/>
      <c r="BL1881" s="2" t="n"/>
      <c r="BM1881" s="2" t="n"/>
      <c r="BN1881" s="2" t="n"/>
      <c r="BO1881" s="2" t="n"/>
      <c r="BP1881" s="143" t="n"/>
      <c r="BV1881" s="144" t="n"/>
      <c r="DU1881" s="144" t="n"/>
      <c r="DV1881" s="2" t="n"/>
      <c r="DW1881" s="2" t="n"/>
      <c r="DX1881" s="2" t="n"/>
      <c r="DY1881" s="2" t="n"/>
      <c r="DZ1881" s="2" t="n"/>
      <c r="EA1881" s="2" t="n"/>
      <c r="EB1881" s="2" t="n"/>
      <c r="EC1881" s="2" t="n"/>
    </row>
    <row r="1882" ht="6.75" customHeight="1" s="118">
      <c r="A1882" s="2" t="n"/>
      <c r="B1882" s="2" t="n"/>
      <c r="C1882" s="2" t="n"/>
      <c r="D1882" s="2" t="n"/>
      <c r="E1882" s="41" t="n"/>
      <c r="F1882" s="41" t="n"/>
      <c r="G1882" s="41" t="n"/>
      <c r="H1882" s="41" t="n"/>
      <c r="I1882" s="41" t="n"/>
      <c r="J1882" s="41" t="n"/>
      <c r="K1882" s="41" t="n"/>
      <c r="L1882" s="19" t="n"/>
      <c r="M1882" s="19" t="n"/>
      <c r="N1882" s="19" t="n"/>
      <c r="O1882" s="19" t="n"/>
      <c r="P1882" s="19" t="n"/>
      <c r="Q1882" s="19" t="n"/>
      <c r="R1882" s="19" t="n"/>
      <c r="U1882" s="11" t="n"/>
      <c r="V1882" s="11" t="n"/>
      <c r="Y1882" s="2" t="n"/>
      <c r="Z1882" s="2" t="n"/>
      <c r="AA1882" s="2" t="n"/>
      <c r="AB1882" s="2" t="n"/>
      <c r="AC1882" s="2" t="n"/>
      <c r="AD1882" s="2" t="n"/>
      <c r="AE1882" s="2" t="n"/>
      <c r="AF1882" s="2" t="n"/>
      <c r="AG1882" s="2" t="n"/>
      <c r="AH1882" s="2" t="n"/>
      <c r="AI1882" s="2" t="n"/>
      <c r="AJ1882" s="2" t="n"/>
      <c r="AK1882" s="2" t="n"/>
      <c r="AL1882" s="2" t="n"/>
      <c r="AM1882" s="2" t="n"/>
      <c r="AN1882" s="2" t="n"/>
      <c r="AO1882" s="2" t="n"/>
      <c r="AP1882" s="2" t="n"/>
      <c r="AQ1882" s="2" t="n"/>
      <c r="AR1882" s="2" t="n"/>
      <c r="AS1882" s="2" t="n"/>
      <c r="AT1882" s="2" t="n"/>
      <c r="AU1882" s="2" t="n"/>
      <c r="AV1882" s="2" t="n"/>
      <c r="AW1882" s="2" t="n"/>
      <c r="AX1882" s="2" t="n"/>
      <c r="AY1882" s="2" t="n"/>
      <c r="AZ1882" s="2" t="n"/>
      <c r="BA1882" s="2" t="n"/>
      <c r="BB1882" s="2" t="n"/>
      <c r="BC1882" s="2" t="n"/>
      <c r="BD1882" s="2" t="n"/>
      <c r="BE1882" s="2" t="n"/>
      <c r="BF1882" s="2" t="n"/>
      <c r="BG1882" s="2" t="n"/>
      <c r="BH1882" s="2" t="n"/>
      <c r="BI1882" s="2" t="n"/>
      <c r="BJ1882" s="2" t="n"/>
      <c r="BK1882" s="2" t="n"/>
      <c r="BL1882" s="2" t="n"/>
      <c r="BM1882" s="2" t="n"/>
      <c r="BN1882" s="2" t="n"/>
      <c r="BO1882" s="2" t="n"/>
      <c r="BP1882" s="143" t="n"/>
      <c r="BV1882" s="144" t="n"/>
      <c r="DU1882" s="144" t="n"/>
      <c r="DV1882" s="2" t="n"/>
      <c r="DW1882" s="2" t="n"/>
      <c r="DX1882" s="2" t="n"/>
      <c r="DY1882" s="2" t="n"/>
      <c r="DZ1882" s="2" t="n"/>
      <c r="EA1882" s="2" t="n"/>
      <c r="EB1882" s="2" t="n"/>
      <c r="EC1882" s="2" t="n"/>
    </row>
    <row r="1883" ht="9.75" customHeight="1" s="118">
      <c r="A1883" s="2" t="n"/>
      <c r="B1883" s="2" t="n"/>
      <c r="C1883" s="2" t="n"/>
      <c r="D1883" s="2" t="n"/>
      <c r="E1883" s="42" t="n"/>
      <c r="F1883" s="42" t="n"/>
      <c r="G1883" s="42" t="n"/>
      <c r="H1883" s="42" t="n"/>
      <c r="I1883" s="42" t="n"/>
      <c r="J1883" s="42" t="n"/>
      <c r="K1883" s="42" t="n"/>
      <c r="L1883" s="20" t="n"/>
      <c r="M1883" s="20" t="n"/>
      <c r="N1883" s="20" t="n"/>
      <c r="O1883" s="20" t="n"/>
      <c r="P1883" s="20" t="n"/>
      <c r="Q1883" s="20" t="n"/>
      <c r="R1883" s="20" t="n"/>
      <c r="S1883" s="20" t="n"/>
      <c r="T1883" s="20" t="n"/>
      <c r="U1883" s="20" t="n"/>
      <c r="V1883" s="20" t="n"/>
      <c r="W1883" s="20" t="n"/>
      <c r="X1883" s="20" t="n"/>
      <c r="Y1883" s="14" t="n"/>
      <c r="Z1883" s="14" t="n"/>
      <c r="AA1883" s="14" t="n"/>
      <c r="AB1883" s="14" t="n"/>
      <c r="AC1883" s="14" t="n"/>
      <c r="AD1883" s="14" t="n"/>
      <c r="AE1883" s="14" t="n"/>
      <c r="AF1883" s="14" t="n"/>
      <c r="AG1883" s="14" t="n"/>
      <c r="AH1883" s="14" t="n"/>
      <c r="AI1883" s="14" t="n"/>
      <c r="AJ1883" s="14" t="n"/>
      <c r="AK1883" s="14" t="n"/>
      <c r="AL1883" s="14" t="n"/>
      <c r="AM1883" s="14" t="n"/>
      <c r="AN1883" s="14" t="n"/>
      <c r="AO1883" s="14" t="n"/>
      <c r="AP1883" s="14" t="n"/>
      <c r="AQ1883" s="14" t="n"/>
      <c r="AR1883" s="14" t="n"/>
      <c r="AS1883" s="14" t="n"/>
      <c r="AT1883" s="14" t="n"/>
      <c r="AU1883" s="14" t="n"/>
      <c r="AV1883" s="14" t="n"/>
      <c r="AW1883" s="14" t="n"/>
      <c r="AX1883" s="14" t="n"/>
      <c r="AY1883" s="14" t="n"/>
      <c r="AZ1883" s="14" t="n"/>
      <c r="BA1883" s="14" t="n"/>
      <c r="BB1883" s="14" t="n"/>
      <c r="BC1883" s="14" t="n"/>
      <c r="BD1883" s="14" t="n"/>
      <c r="BE1883" s="14" t="n"/>
      <c r="BF1883" s="14" t="n"/>
      <c r="BG1883" s="14" t="n"/>
      <c r="BH1883" s="14" t="n"/>
      <c r="BI1883" s="14" t="n"/>
      <c r="BJ1883" s="2" t="n"/>
      <c r="BK1883" s="2" t="n"/>
      <c r="BL1883" s="2" t="n"/>
      <c r="BM1883" s="2" t="n"/>
      <c r="BN1883" s="2" t="n"/>
      <c r="BO1883" s="2" t="n"/>
      <c r="BP1883" s="143" t="n"/>
      <c r="BV1883" s="144" t="n"/>
      <c r="DU1883" s="144" t="n"/>
      <c r="DV1883" s="2" t="n"/>
      <c r="DW1883" s="2" t="n"/>
      <c r="DX1883" s="2" t="n"/>
      <c r="DY1883" s="2" t="n"/>
      <c r="DZ1883" s="2" t="n"/>
      <c r="EA1883" s="2" t="n"/>
      <c r="EB1883" s="2" t="n"/>
      <c r="EC1883" s="2" t="n"/>
    </row>
    <row r="1884" ht="6.75" customHeight="1" s="118">
      <c r="A1884" s="2" t="n"/>
      <c r="B1884" s="2" t="n"/>
      <c r="C1884" s="2" t="n"/>
      <c r="D1884" s="2" t="n"/>
      <c r="E1884" s="180" t="inlineStr">
        <is>
          <t>職　歴</t>
        </is>
      </c>
      <c r="K1884" s="144" t="n"/>
      <c r="L1884" s="54" t="inlineStr">
        <is>
          <t>平成</t>
        </is>
      </c>
      <c r="M1884" s="140" t="n"/>
      <c r="N1884" s="140" t="n"/>
      <c r="O1884" s="140" t="n"/>
      <c r="P1884" s="19" t="n"/>
      <c r="Q1884" s="19" t="n"/>
      <c r="R1884" s="19" t="n"/>
      <c r="S1884" s="19" t="n"/>
      <c r="T1884" s="19" t="n"/>
      <c r="U1884" s="19" t="n"/>
      <c r="V1884" s="19" t="n"/>
      <c r="W1884" s="19" t="n"/>
      <c r="X1884" s="37" t="n"/>
      <c r="Y1884" s="171">
        <f>計算!$AD$23</f>
        <v/>
      </c>
      <c r="BI1884" s="144" t="n"/>
      <c r="BJ1884" s="2" t="n"/>
      <c r="BK1884" s="2" t="n"/>
      <c r="BL1884" s="2" t="n"/>
      <c r="BM1884" s="2" t="n"/>
      <c r="BN1884" s="2" t="n"/>
      <c r="BO1884" s="2" t="n"/>
      <c r="BP1884" s="143" t="n"/>
      <c r="BV1884" s="144" t="n"/>
      <c r="DU1884" s="144" t="n"/>
      <c r="DV1884" s="2" t="n"/>
      <c r="DW1884" s="2" t="n"/>
      <c r="DX1884" s="2" t="n"/>
      <c r="DY1884" s="2" t="n"/>
      <c r="DZ1884" s="2" t="n"/>
      <c r="EA1884" s="2" t="n"/>
      <c r="EB1884" s="2" t="n"/>
      <c r="EC1884" s="2" t="n"/>
    </row>
    <row r="1885" ht="6.75" customHeight="1" s="118">
      <c r="A1885" s="2" t="n"/>
      <c r="B1885" s="2" t="n"/>
      <c r="C1885" s="2" t="n"/>
      <c r="D1885" s="2" t="n"/>
      <c r="E1885" s="143" t="n"/>
      <c r="K1885" s="144" t="n"/>
      <c r="L1885" s="143" t="n"/>
      <c r="P1885" s="19" t="n"/>
      <c r="Q1885" s="19" t="n"/>
      <c r="R1885" s="19" t="n"/>
      <c r="S1885" s="19" t="n"/>
      <c r="T1885" s="19" t="n"/>
      <c r="U1885" s="19" t="n"/>
      <c r="V1885" s="19" t="n"/>
      <c r="W1885" s="19" t="n"/>
      <c r="X1885" s="37" t="n"/>
      <c r="Y1885" s="143" t="n"/>
      <c r="BI1885" s="144" t="n"/>
      <c r="BJ1885" s="2" t="n"/>
      <c r="BK1885" s="2" t="n"/>
      <c r="BL1885" s="2" t="n"/>
      <c r="BM1885" s="2" t="n"/>
      <c r="BN1885" s="2" t="n"/>
      <c r="BO1885" s="2" t="n"/>
      <c r="BP1885" s="143" t="n"/>
      <c r="BV1885" s="144" t="n"/>
      <c r="DU1885" s="144" t="n"/>
      <c r="DV1885" s="2" t="n"/>
      <c r="DW1885" s="2" t="n"/>
      <c r="DX1885" s="2" t="n"/>
      <c r="DY1885" s="2" t="n"/>
      <c r="DZ1885" s="2" t="n"/>
      <c r="EA1885" s="2" t="n"/>
      <c r="EB1885" s="2" t="n"/>
      <c r="EC1885" s="2" t="n"/>
    </row>
    <row r="1886" ht="6.75" customHeight="1" s="118">
      <c r="A1886" s="2" t="n"/>
      <c r="B1886" s="2" t="n"/>
      <c r="C1886" s="2" t="n"/>
      <c r="D1886" s="2" t="n"/>
      <c r="E1886" s="143" t="n"/>
      <c r="K1886" s="144" t="n"/>
      <c r="L1886" s="143" t="n"/>
      <c r="P1886" s="179">
        <f>計算!$AB$23</f>
        <v/>
      </c>
      <c r="S1886" s="52" t="inlineStr">
        <is>
          <t>年</t>
        </is>
      </c>
      <c r="U1886" s="179">
        <f>計算!$AC$23</f>
        <v/>
      </c>
      <c r="W1886" s="53" t="inlineStr">
        <is>
          <t>月</t>
        </is>
      </c>
      <c r="X1886" s="144" t="n"/>
      <c r="Y1886" s="143" t="n"/>
      <c r="BI1886" s="144" t="n"/>
      <c r="BJ1886" s="2" t="n"/>
      <c r="BK1886" s="2" t="n"/>
      <c r="BL1886" s="2" t="n"/>
      <c r="BM1886" s="2" t="n"/>
      <c r="BN1886" s="2" t="n"/>
      <c r="BO1886" s="2" t="n"/>
      <c r="BP1886" s="143" t="n"/>
      <c r="BV1886" s="144" t="n"/>
      <c r="DU1886" s="144" t="n"/>
      <c r="DV1886" s="2" t="n"/>
      <c r="DW1886" s="2" t="n"/>
      <c r="DX1886" s="2" t="n"/>
      <c r="DY1886" s="2" t="n"/>
      <c r="DZ1886" s="2" t="n"/>
      <c r="EA1886" s="2" t="n"/>
      <c r="EB1886" s="2" t="n"/>
      <c r="EC1886" s="2" t="n"/>
    </row>
    <row r="1887" ht="6.75" customHeight="1" s="118">
      <c r="A1887" s="2" t="n"/>
      <c r="B1887" s="2" t="n"/>
      <c r="C1887" s="2" t="n"/>
      <c r="D1887" s="2" t="n"/>
      <c r="E1887" s="143" t="n"/>
      <c r="K1887" s="144" t="n"/>
      <c r="L1887" s="49" t="inlineStr">
        <is>
          <t>令和</t>
        </is>
      </c>
      <c r="X1887" s="144" t="n"/>
      <c r="Y1887" s="143" t="n"/>
      <c r="BI1887" s="144" t="n"/>
      <c r="BJ1887" s="2" t="n"/>
      <c r="BK1887" s="2" t="n"/>
      <c r="BL1887" s="2" t="n"/>
      <c r="BM1887" s="2" t="n"/>
      <c r="BN1887" s="2" t="n"/>
      <c r="BO1887" s="2" t="n"/>
      <c r="BP1887" s="143" t="n"/>
      <c r="BV1887" s="144" t="n"/>
      <c r="DU1887" s="144" t="n"/>
      <c r="DV1887" s="2" t="n"/>
      <c r="DW1887" s="2" t="n"/>
      <c r="DX1887" s="2" t="n"/>
      <c r="DY1887" s="2" t="n"/>
      <c r="DZ1887" s="2" t="n"/>
      <c r="EA1887" s="2" t="n"/>
      <c r="EB1887" s="2" t="n"/>
      <c r="EC1887" s="2" t="n"/>
    </row>
    <row r="1888" ht="6.75" customHeight="1" s="118">
      <c r="A1888" s="2" t="n"/>
      <c r="B1888" s="2" t="n"/>
      <c r="C1888" s="2" t="n"/>
      <c r="D1888" s="2" t="n"/>
      <c r="E1888" s="143" t="n"/>
      <c r="K1888" s="144" t="n"/>
      <c r="L1888" s="143" t="n"/>
      <c r="P1888" s="19" t="n"/>
      <c r="Q1888" s="19" t="n"/>
      <c r="R1888" s="19" t="n"/>
      <c r="S1888" s="19" t="n"/>
      <c r="T1888" s="19" t="n"/>
      <c r="U1888" s="19" t="n"/>
      <c r="V1888" s="19" t="n"/>
      <c r="W1888" s="19" t="n"/>
      <c r="X1888" s="37" t="n"/>
      <c r="Y1888" s="143" t="n"/>
      <c r="BI1888" s="144" t="n"/>
      <c r="BJ1888" s="2" t="n"/>
      <c r="BK1888" s="2" t="n"/>
      <c r="BL1888" s="2" t="n"/>
      <c r="BM1888" s="2" t="n"/>
      <c r="BN1888" s="2" t="n"/>
      <c r="BO1888" s="2" t="n"/>
      <c r="BP1888" s="143" t="n"/>
      <c r="BV1888" s="144" t="n"/>
      <c r="DU1888" s="144" t="n"/>
      <c r="DV1888" s="2" t="n"/>
      <c r="DW1888" s="2" t="n"/>
      <c r="DX1888" s="2" t="n"/>
      <c r="DY1888" s="2" t="n"/>
      <c r="DZ1888" s="2" t="n"/>
      <c r="EA1888" s="2" t="n"/>
      <c r="EB1888" s="2" t="n"/>
      <c r="EC1888" s="2" t="n"/>
    </row>
    <row r="1889" ht="5.25" customHeight="1" s="118">
      <c r="A1889" s="2" t="n"/>
      <c r="B1889" s="2" t="n"/>
      <c r="C1889" s="2" t="n"/>
      <c r="D1889" s="2" t="n"/>
      <c r="E1889" s="143" t="n"/>
      <c r="K1889" s="144" t="n"/>
      <c r="L1889" s="146" t="n"/>
      <c r="M1889" s="147" t="n"/>
      <c r="N1889" s="147" t="n"/>
      <c r="O1889" s="147" t="n"/>
      <c r="P1889" s="20" t="n"/>
      <c r="Q1889" s="20" t="n"/>
      <c r="R1889" s="20" t="n"/>
      <c r="S1889" s="20" t="n"/>
      <c r="T1889" s="20" t="n"/>
      <c r="U1889" s="20" t="n"/>
      <c r="V1889" s="20" t="n"/>
      <c r="W1889" s="20" t="n"/>
      <c r="X1889" s="39" t="n"/>
      <c r="Y1889" s="146" t="n"/>
      <c r="Z1889" s="147" t="n"/>
      <c r="AA1889" s="147" t="n"/>
      <c r="AB1889" s="147" t="n"/>
      <c r="AC1889" s="147" t="n"/>
      <c r="AD1889" s="147" t="n"/>
      <c r="AE1889" s="147" t="n"/>
      <c r="AF1889" s="147" t="n"/>
      <c r="AG1889" s="147" t="n"/>
      <c r="AH1889" s="147" t="n"/>
      <c r="AI1889" s="147" t="n"/>
      <c r="AJ1889" s="147" t="n"/>
      <c r="AK1889" s="147" t="n"/>
      <c r="AL1889" s="147" t="n"/>
      <c r="AM1889" s="147" t="n"/>
      <c r="AN1889" s="147" t="n"/>
      <c r="AO1889" s="147" t="n"/>
      <c r="AP1889" s="147" t="n"/>
      <c r="AQ1889" s="147" t="n"/>
      <c r="AR1889" s="147" t="n"/>
      <c r="AS1889" s="147" t="n"/>
      <c r="AT1889" s="147" t="n"/>
      <c r="AU1889" s="147" t="n"/>
      <c r="AV1889" s="147" t="n"/>
      <c r="AW1889" s="147" t="n"/>
      <c r="AX1889" s="147" t="n"/>
      <c r="AY1889" s="147" t="n"/>
      <c r="AZ1889" s="147" t="n"/>
      <c r="BA1889" s="147" t="n"/>
      <c r="BB1889" s="147" t="n"/>
      <c r="BC1889" s="147" t="n"/>
      <c r="BD1889" s="147" t="n"/>
      <c r="BE1889" s="147" t="n"/>
      <c r="BF1889" s="147" t="n"/>
      <c r="BG1889" s="147" t="n"/>
      <c r="BH1889" s="147" t="n"/>
      <c r="BI1889" s="148" t="n"/>
      <c r="BJ1889" s="2" t="n"/>
      <c r="BK1889" s="2" t="n"/>
      <c r="BL1889" s="2" t="n"/>
      <c r="BM1889" s="2" t="n"/>
      <c r="BN1889" s="2" t="n"/>
      <c r="BO1889" s="2" t="n"/>
      <c r="BP1889" s="143" t="n"/>
      <c r="BV1889" s="144" t="n"/>
      <c r="DU1889" s="144" t="n"/>
      <c r="DV1889" s="2" t="n"/>
      <c r="DW1889" s="2" t="n"/>
      <c r="DX1889" s="2" t="n"/>
      <c r="DY1889" s="2" t="n"/>
      <c r="DZ1889" s="2" t="n"/>
      <c r="EA1889" s="2" t="n"/>
      <c r="EB1889" s="2" t="n"/>
      <c r="EC1889" s="2" t="n"/>
    </row>
    <row r="1890" ht="6.75" customHeight="1" s="118">
      <c r="A1890" s="2" t="n"/>
      <c r="B1890" s="2" t="n"/>
      <c r="C1890" s="2" t="n"/>
      <c r="D1890" s="2" t="n"/>
      <c r="E1890" s="143" t="n"/>
      <c r="K1890" s="144" t="n"/>
      <c r="L1890" s="54" t="inlineStr">
        <is>
          <t>平成</t>
        </is>
      </c>
      <c r="M1890" s="140" t="n"/>
      <c r="N1890" s="140" t="n"/>
      <c r="O1890" s="140" t="n"/>
      <c r="P1890" s="18" t="n"/>
      <c r="Q1890" s="18" t="n"/>
      <c r="R1890" s="18" t="n"/>
      <c r="S1890" s="18" t="n"/>
      <c r="T1890" s="18" t="n"/>
      <c r="U1890" s="18" t="n"/>
      <c r="V1890" s="18" t="n"/>
      <c r="W1890" s="18" t="n"/>
      <c r="X1890" s="35" t="n"/>
      <c r="Y1890" s="171">
        <f>計算!$AG$23</f>
        <v/>
      </c>
      <c r="BI1890" s="144" t="n"/>
      <c r="BJ1890" s="2" t="n"/>
      <c r="BK1890" s="2" t="n"/>
      <c r="BL1890" s="2" t="n"/>
      <c r="BM1890" s="2" t="n"/>
      <c r="BN1890" s="2" t="n"/>
      <c r="BO1890" s="2" t="n"/>
      <c r="BP1890" s="143" t="n"/>
      <c r="BV1890" s="144" t="n"/>
      <c r="DU1890" s="144" t="n"/>
      <c r="DV1890" s="2" t="n"/>
      <c r="DW1890" s="2" t="n"/>
      <c r="DX1890" s="2" t="n"/>
      <c r="DY1890" s="2" t="n"/>
      <c r="DZ1890" s="2" t="n"/>
      <c r="EA1890" s="2" t="n"/>
      <c r="EB1890" s="2" t="n"/>
      <c r="EC1890" s="2" t="n"/>
    </row>
    <row r="1891" ht="6.75" customHeight="1" s="118">
      <c r="A1891" s="2" t="n"/>
      <c r="B1891" s="2" t="n"/>
      <c r="C1891" s="2" t="n"/>
      <c r="D1891" s="2" t="n"/>
      <c r="E1891" s="143" t="n"/>
      <c r="K1891" s="144" t="n"/>
      <c r="L1891" s="143" t="n"/>
      <c r="P1891" s="19" t="n"/>
      <c r="Q1891" s="19" t="n"/>
      <c r="R1891" s="19" t="n"/>
      <c r="S1891" s="19" t="n"/>
      <c r="T1891" s="19" t="n"/>
      <c r="U1891" s="19" t="n"/>
      <c r="V1891" s="19" t="n"/>
      <c r="W1891" s="19" t="n"/>
      <c r="X1891" s="37" t="n"/>
      <c r="Y1891" s="143" t="n"/>
      <c r="BI1891" s="144" t="n"/>
      <c r="BJ1891" s="2" t="n"/>
      <c r="BK1891" s="2" t="n"/>
      <c r="BL1891" s="2" t="n"/>
      <c r="BM1891" s="2" t="n"/>
      <c r="BN1891" s="2" t="n"/>
      <c r="BO1891" s="2" t="n"/>
      <c r="BP1891" s="143" t="n"/>
      <c r="BV1891" s="144" t="n"/>
      <c r="DU1891" s="144" t="n"/>
      <c r="DV1891" s="2" t="n"/>
      <c r="DW1891" s="2" t="n"/>
      <c r="DX1891" s="2" t="n"/>
      <c r="DY1891" s="2" t="n"/>
      <c r="DZ1891" s="2" t="n"/>
      <c r="EA1891" s="2" t="n"/>
      <c r="EB1891" s="2" t="n"/>
      <c r="EC1891" s="2" t="n"/>
    </row>
    <row r="1892" ht="6.75" customHeight="1" s="118">
      <c r="A1892" s="2" t="n"/>
      <c r="B1892" s="2" t="n"/>
      <c r="C1892" s="2" t="n"/>
      <c r="D1892" s="2" t="n"/>
      <c r="E1892" s="143" t="n"/>
      <c r="K1892" s="144" t="n"/>
      <c r="L1892" s="143" t="n"/>
      <c r="P1892" s="179">
        <f>計算!$AE$23</f>
        <v/>
      </c>
      <c r="S1892" s="52" t="inlineStr">
        <is>
          <t>年</t>
        </is>
      </c>
      <c r="U1892" s="179">
        <f>計算!$AF$23</f>
        <v/>
      </c>
      <c r="W1892" s="53" t="inlineStr">
        <is>
          <t>月</t>
        </is>
      </c>
      <c r="X1892" s="144" t="n"/>
      <c r="Y1892" s="143" t="n"/>
      <c r="BI1892" s="144" t="n"/>
      <c r="BJ1892" s="2" t="n"/>
      <c r="BK1892" s="2" t="n"/>
      <c r="BL1892" s="2" t="n"/>
      <c r="BM1892" s="2" t="n"/>
      <c r="BN1892" s="2" t="n"/>
      <c r="BO1892" s="2" t="n"/>
      <c r="BP1892" s="143" t="n"/>
      <c r="BV1892" s="144" t="n"/>
      <c r="DU1892" s="144" t="n"/>
      <c r="DV1892" s="2" t="n"/>
      <c r="DW1892" s="2" t="n"/>
      <c r="DX1892" s="2" t="n"/>
      <c r="DY1892" s="2" t="n"/>
      <c r="DZ1892" s="2" t="n"/>
      <c r="EA1892" s="2" t="n"/>
      <c r="EB1892" s="2" t="n"/>
      <c r="EC1892" s="2" t="n"/>
    </row>
    <row r="1893" ht="6.75" customHeight="1" s="118">
      <c r="A1893" s="2" t="n"/>
      <c r="B1893" s="2" t="n"/>
      <c r="C1893" s="2" t="n"/>
      <c r="D1893" s="2" t="n"/>
      <c r="E1893" s="143" t="n"/>
      <c r="K1893" s="144" t="n"/>
      <c r="L1893" s="49" t="inlineStr">
        <is>
          <t>令和</t>
        </is>
      </c>
      <c r="X1893" s="144" t="n"/>
      <c r="Y1893" s="143" t="n"/>
      <c r="BI1893" s="144" t="n"/>
      <c r="BJ1893" s="2" t="n"/>
      <c r="BK1893" s="2" t="n"/>
      <c r="BL1893" s="2" t="n"/>
      <c r="BM1893" s="2" t="n"/>
      <c r="BN1893" s="2" t="n"/>
      <c r="BO1893" s="2" t="n"/>
      <c r="BP1893" s="143" t="n"/>
      <c r="BV1893" s="144" t="n"/>
      <c r="DU1893" s="144" t="n"/>
      <c r="DV1893" s="2" t="n"/>
      <c r="DW1893" s="2" t="n"/>
      <c r="DX1893" s="2" t="n"/>
      <c r="DY1893" s="2" t="n"/>
      <c r="DZ1893" s="2" t="n"/>
      <c r="EA1893" s="2" t="n"/>
      <c r="EB1893" s="2" t="n"/>
      <c r="EC1893" s="2" t="n"/>
    </row>
    <row r="1894" ht="6.75" customHeight="1" s="118">
      <c r="A1894" s="2" t="n"/>
      <c r="B1894" s="2" t="n"/>
      <c r="C1894" s="2" t="n"/>
      <c r="D1894" s="2" t="n"/>
      <c r="E1894" s="143" t="n"/>
      <c r="K1894" s="144" t="n"/>
      <c r="L1894" s="143" t="n"/>
      <c r="P1894" s="19" t="n"/>
      <c r="Q1894" s="19" t="n"/>
      <c r="R1894" s="19" t="n"/>
      <c r="S1894" s="19" t="n"/>
      <c r="T1894" s="19" t="n"/>
      <c r="U1894" s="19" t="n"/>
      <c r="V1894" s="19" t="n"/>
      <c r="W1894" s="19" t="n"/>
      <c r="X1894" s="37" t="n"/>
      <c r="Y1894" s="143" t="n"/>
      <c r="BI1894" s="144" t="n"/>
      <c r="BJ1894" s="2" t="n"/>
      <c r="BK1894" s="2" t="n"/>
      <c r="BL1894" s="2" t="n"/>
      <c r="BM1894" s="2" t="n"/>
      <c r="BN1894" s="2" t="n"/>
      <c r="BO1894" s="2" t="n"/>
      <c r="BP1894" s="143" t="n"/>
      <c r="BU1894" s="43" t="n"/>
      <c r="BV1894" s="44" t="n"/>
      <c r="DU1894" s="144" t="n"/>
      <c r="DV1894" s="2" t="n"/>
      <c r="DW1894" s="2" t="n"/>
      <c r="DX1894" s="2" t="n"/>
      <c r="DY1894" s="2" t="n"/>
      <c r="DZ1894" s="2" t="n"/>
      <c r="EA1894" s="2" t="n"/>
      <c r="EB1894" s="2" t="n"/>
      <c r="EC1894" s="2" t="n"/>
    </row>
    <row r="1895" ht="4.5" customHeight="1" s="118">
      <c r="A1895" s="2" t="n"/>
      <c r="B1895" s="2" t="n"/>
      <c r="C1895" s="2" t="n"/>
      <c r="D1895" s="2" t="n"/>
      <c r="E1895" s="143" t="n"/>
      <c r="K1895" s="144" t="n"/>
      <c r="L1895" s="146" t="n"/>
      <c r="M1895" s="147" t="n"/>
      <c r="N1895" s="147" t="n"/>
      <c r="O1895" s="147" t="n"/>
      <c r="P1895" s="20" t="n"/>
      <c r="Q1895" s="20" t="n"/>
      <c r="R1895" s="20" t="n"/>
      <c r="S1895" s="20" t="n"/>
      <c r="T1895" s="20" t="n"/>
      <c r="U1895" s="20" t="n"/>
      <c r="V1895" s="20" t="n"/>
      <c r="W1895" s="20" t="n"/>
      <c r="X1895" s="39" t="n"/>
      <c r="Y1895" s="146" t="n"/>
      <c r="Z1895" s="147" t="n"/>
      <c r="AA1895" s="147" t="n"/>
      <c r="AB1895" s="147" t="n"/>
      <c r="AC1895" s="147" t="n"/>
      <c r="AD1895" s="147" t="n"/>
      <c r="AE1895" s="147" t="n"/>
      <c r="AF1895" s="147" t="n"/>
      <c r="AG1895" s="147" t="n"/>
      <c r="AH1895" s="147" t="n"/>
      <c r="AI1895" s="147" t="n"/>
      <c r="AJ1895" s="147" t="n"/>
      <c r="AK1895" s="147" t="n"/>
      <c r="AL1895" s="147" t="n"/>
      <c r="AM1895" s="147" t="n"/>
      <c r="AN1895" s="147" t="n"/>
      <c r="AO1895" s="147" t="n"/>
      <c r="AP1895" s="147" t="n"/>
      <c r="AQ1895" s="147" t="n"/>
      <c r="AR1895" s="147" t="n"/>
      <c r="AS1895" s="147" t="n"/>
      <c r="AT1895" s="147" t="n"/>
      <c r="AU1895" s="147" t="n"/>
      <c r="AV1895" s="147" t="n"/>
      <c r="AW1895" s="147" t="n"/>
      <c r="AX1895" s="147" t="n"/>
      <c r="AY1895" s="147" t="n"/>
      <c r="AZ1895" s="147" t="n"/>
      <c r="BA1895" s="147" t="n"/>
      <c r="BB1895" s="147" t="n"/>
      <c r="BC1895" s="147" t="n"/>
      <c r="BD1895" s="147" t="n"/>
      <c r="BE1895" s="147" t="n"/>
      <c r="BF1895" s="147" t="n"/>
      <c r="BG1895" s="147" t="n"/>
      <c r="BH1895" s="147" t="n"/>
      <c r="BI1895" s="148" t="n"/>
      <c r="BJ1895" s="2" t="n"/>
      <c r="BK1895" s="2" t="n"/>
      <c r="BL1895" s="2" t="n"/>
      <c r="BM1895" s="2" t="n"/>
      <c r="BN1895" s="2" t="n"/>
      <c r="BO1895" s="2" t="n"/>
      <c r="BP1895" s="146" t="n"/>
      <c r="BQ1895" s="147" t="n"/>
      <c r="BR1895" s="147" t="n"/>
      <c r="BS1895" s="147" t="n"/>
      <c r="BT1895" s="147" t="n"/>
      <c r="BU1895" s="42" t="n"/>
      <c r="BV1895" s="45" t="n"/>
      <c r="BW1895" s="147" t="n"/>
      <c r="BX1895" s="147" t="n"/>
      <c r="BY1895" s="147" t="n"/>
      <c r="BZ1895" s="147" t="n"/>
      <c r="CA1895" s="147" t="n"/>
      <c r="CB1895" s="147" t="n"/>
      <c r="CC1895" s="147" t="n"/>
      <c r="CD1895" s="147" t="n"/>
      <c r="CE1895" s="147" t="n"/>
      <c r="CF1895" s="147" t="n"/>
      <c r="CG1895" s="147" t="n"/>
      <c r="CH1895" s="147" t="n"/>
      <c r="CI1895" s="147" t="n"/>
      <c r="CJ1895" s="147" t="n"/>
      <c r="CK1895" s="147" t="n"/>
      <c r="CL1895" s="147" t="n"/>
      <c r="CM1895" s="147" t="n"/>
      <c r="CN1895" s="147" t="n"/>
      <c r="CO1895" s="147" t="n"/>
      <c r="CP1895" s="147" t="n"/>
      <c r="CQ1895" s="147" t="n"/>
      <c r="CR1895" s="147" t="n"/>
      <c r="CS1895" s="147" t="n"/>
      <c r="CT1895" s="147" t="n"/>
      <c r="CU1895" s="147" t="n"/>
      <c r="CV1895" s="147" t="n"/>
      <c r="CW1895" s="147" t="n"/>
      <c r="CX1895" s="147" t="n"/>
      <c r="CY1895" s="147" t="n"/>
      <c r="CZ1895" s="147" t="n"/>
      <c r="DA1895" s="147" t="n"/>
      <c r="DB1895" s="147" t="n"/>
      <c r="DC1895" s="147" t="n"/>
      <c r="DD1895" s="147" t="n"/>
      <c r="DE1895" s="147" t="n"/>
      <c r="DF1895" s="147" t="n"/>
      <c r="DG1895" s="147" t="n"/>
      <c r="DH1895" s="147" t="n"/>
      <c r="DI1895" s="147" t="n"/>
      <c r="DJ1895" s="147" t="n"/>
      <c r="DK1895" s="147" t="n"/>
      <c r="DL1895" s="147" t="n"/>
      <c r="DM1895" s="147" t="n"/>
      <c r="DN1895" s="147" t="n"/>
      <c r="DO1895" s="147" t="n"/>
      <c r="DP1895" s="147" t="n"/>
      <c r="DQ1895" s="147" t="n"/>
      <c r="DR1895" s="147" t="n"/>
      <c r="DS1895" s="147" t="n"/>
      <c r="DT1895" s="147" t="n"/>
      <c r="DU1895" s="148" t="n"/>
      <c r="DV1895" s="2" t="n"/>
      <c r="DW1895" s="2" t="n"/>
      <c r="DX1895" s="2" t="n"/>
      <c r="DY1895" s="2" t="n"/>
      <c r="DZ1895" s="2" t="n"/>
      <c r="EA1895" s="2" t="n"/>
      <c r="EB1895" s="2" t="n"/>
      <c r="EC1895" s="2" t="n"/>
    </row>
    <row r="1896" ht="6.75" customHeight="1" s="118">
      <c r="A1896" s="2" t="n"/>
      <c r="B1896" s="2" t="n"/>
      <c r="C1896" s="2" t="n"/>
      <c r="D1896" s="2" t="n"/>
      <c r="E1896" s="143" t="n"/>
      <c r="K1896" s="144" t="n"/>
      <c r="L1896" s="54" t="inlineStr">
        <is>
          <t>平成</t>
        </is>
      </c>
      <c r="M1896" s="140" t="n"/>
      <c r="N1896" s="140" t="n"/>
      <c r="O1896" s="140" t="n"/>
      <c r="P1896" s="18" t="n"/>
      <c r="Q1896" s="18" t="n"/>
      <c r="R1896" s="18" t="n"/>
      <c r="S1896" s="18" t="n"/>
      <c r="T1896" s="18" t="n"/>
      <c r="U1896" s="18" t="n"/>
      <c r="V1896" s="18" t="n"/>
      <c r="W1896" s="18" t="n"/>
      <c r="X1896" s="35" t="n"/>
      <c r="Y1896" s="7" t="n"/>
      <c r="Z1896" s="2" t="n"/>
      <c r="AA1896" s="2" t="n"/>
      <c r="AB1896" s="2" t="n"/>
      <c r="AC1896" s="2" t="n"/>
      <c r="AD1896" s="2" t="n"/>
      <c r="AE1896" s="2" t="n"/>
      <c r="AF1896" s="2" t="n"/>
      <c r="AG1896" s="2" t="n"/>
      <c r="AH1896" s="2" t="n"/>
      <c r="AI1896" s="2" t="n"/>
      <c r="AJ1896" s="2" t="n"/>
      <c r="AK1896" s="2" t="n"/>
      <c r="AL1896" s="2" t="n"/>
      <c r="AM1896" s="2" t="n"/>
      <c r="AN1896" s="2" t="n"/>
      <c r="AO1896" s="2" t="n"/>
      <c r="AP1896" s="2" t="n"/>
      <c r="AQ1896" s="2" t="n"/>
      <c r="AR1896" s="2" t="n"/>
      <c r="AS1896" s="2" t="n"/>
      <c r="AT1896" s="2" t="n"/>
      <c r="AU1896" s="2" t="n"/>
      <c r="AV1896" s="2" t="n"/>
      <c r="AW1896" s="2" t="n"/>
      <c r="AX1896" s="2" t="n"/>
      <c r="AY1896" s="2" t="n"/>
      <c r="AZ1896" s="2" t="n"/>
      <c r="BA1896" s="2" t="n"/>
      <c r="BB1896" s="2" t="n"/>
      <c r="BC1896" s="2" t="n"/>
      <c r="BD1896" s="2" t="n"/>
      <c r="BE1896" s="2" t="n"/>
      <c r="BF1896" s="2" t="n"/>
      <c r="BG1896" s="2" t="n"/>
      <c r="BH1896" s="2" t="n"/>
      <c r="BI1896" s="6" t="n"/>
      <c r="BJ1896" s="2" t="n"/>
      <c r="BK1896" s="2" t="n"/>
      <c r="BL1896" s="2" t="n"/>
      <c r="BM1896" s="2" t="n"/>
      <c r="BN1896" s="2" t="n"/>
      <c r="BO1896" s="2" t="n"/>
      <c r="BP1896" s="139" t="inlineStr">
        <is>
          <t>備　考</t>
        </is>
      </c>
      <c r="BQ1896" s="140" t="n"/>
      <c r="BR1896" s="140" t="n"/>
      <c r="BS1896" s="140" t="n"/>
      <c r="BT1896" s="140" t="n"/>
      <c r="BU1896" s="140" t="n"/>
      <c r="BV1896" s="141" t="n"/>
      <c r="BW1896" s="176">
        <f>計算!$AA$23</f>
        <v/>
      </c>
      <c r="BX1896" s="140" t="n"/>
      <c r="BY1896" s="140" t="n"/>
      <c r="BZ1896" s="140" t="n"/>
      <c r="CA1896" s="140" t="n"/>
      <c r="CB1896" s="140" t="n"/>
      <c r="CC1896" s="140" t="n"/>
      <c r="CD1896" s="140" t="n"/>
      <c r="CE1896" s="140" t="n"/>
      <c r="CF1896" s="140" t="n"/>
      <c r="CG1896" s="140" t="n"/>
      <c r="CH1896" s="140" t="n"/>
      <c r="CI1896" s="140" t="n"/>
      <c r="CJ1896" s="140" t="n"/>
      <c r="CK1896" s="140" t="n"/>
      <c r="CL1896" s="140" t="n"/>
      <c r="CM1896" s="140" t="n"/>
      <c r="CN1896" s="140" t="n"/>
      <c r="CO1896" s="140" t="n"/>
      <c r="CP1896" s="140" t="n"/>
      <c r="CQ1896" s="140" t="n"/>
      <c r="CR1896" s="140" t="n"/>
      <c r="CS1896" s="140" t="n"/>
      <c r="CT1896" s="140" t="n"/>
      <c r="CU1896" s="140" t="n"/>
      <c r="CV1896" s="140" t="n"/>
      <c r="CW1896" s="140" t="n"/>
      <c r="CX1896" s="140" t="n"/>
      <c r="CY1896" s="140" t="n"/>
      <c r="CZ1896" s="140" t="n"/>
      <c r="DA1896" s="140" t="n"/>
      <c r="DB1896" s="140" t="n"/>
      <c r="DC1896" s="140" t="n"/>
      <c r="DD1896" s="140" t="n"/>
      <c r="DE1896" s="140" t="n"/>
      <c r="DF1896" s="140" t="n"/>
      <c r="DG1896" s="140" t="n"/>
      <c r="DH1896" s="140" t="n"/>
      <c r="DI1896" s="140" t="n"/>
      <c r="DJ1896" s="140" t="n"/>
      <c r="DK1896" s="140" t="n"/>
      <c r="DL1896" s="140" t="n"/>
      <c r="DM1896" s="140" t="n"/>
      <c r="DN1896" s="140" t="n"/>
      <c r="DO1896" s="140" t="n"/>
      <c r="DP1896" s="140" t="n"/>
      <c r="DQ1896" s="140" t="n"/>
      <c r="DR1896" s="140" t="n"/>
      <c r="DS1896" s="140" t="n"/>
      <c r="DT1896" s="140" t="n"/>
      <c r="DU1896" s="141" t="n"/>
      <c r="DV1896" s="2" t="n"/>
      <c r="DW1896" s="2" t="n"/>
      <c r="DX1896" s="2" t="n"/>
      <c r="DY1896" s="2" t="n"/>
      <c r="DZ1896" s="2" t="n"/>
      <c r="EA1896" s="2" t="n"/>
      <c r="EB1896" s="2" t="n"/>
      <c r="EC1896" s="2" t="n"/>
    </row>
    <row r="1897" ht="6.75" customHeight="1" s="118">
      <c r="A1897" s="2" t="n"/>
      <c r="B1897" s="2" t="n"/>
      <c r="C1897" s="2" t="n"/>
      <c r="D1897" s="2" t="n"/>
      <c r="E1897" s="143" t="n"/>
      <c r="K1897" s="144" t="n"/>
      <c r="L1897" s="143" t="n"/>
      <c r="P1897" s="19" t="n"/>
      <c r="Q1897" s="19" t="n"/>
      <c r="R1897" s="19" t="n"/>
      <c r="S1897" s="19" t="n"/>
      <c r="T1897" s="19" t="n"/>
      <c r="U1897" s="19" t="n"/>
      <c r="V1897" s="19" t="n"/>
      <c r="W1897" s="19" t="n"/>
      <c r="X1897" s="37" t="n"/>
      <c r="Y1897" s="7" t="n"/>
      <c r="Z1897" s="2" t="n"/>
      <c r="AA1897" s="2" t="n"/>
      <c r="AB1897" s="2" t="n"/>
      <c r="AC1897" s="2" t="n"/>
      <c r="AD1897" s="2" t="n"/>
      <c r="AE1897" s="2" t="n"/>
      <c r="AF1897" s="2" t="n"/>
      <c r="AG1897" s="2" t="n"/>
      <c r="AH1897" s="2" t="n"/>
      <c r="AI1897" s="2" t="n"/>
      <c r="AJ1897" s="2" t="n"/>
      <c r="AK1897" s="2" t="n"/>
      <c r="AL1897" s="2" t="n"/>
      <c r="AM1897" s="2" t="n"/>
      <c r="AN1897" s="2" t="n"/>
      <c r="AO1897" s="2" t="n"/>
      <c r="AP1897" s="2" t="n"/>
      <c r="AQ1897" s="2" t="n"/>
      <c r="AR1897" s="2" t="n"/>
      <c r="AS1897" s="2" t="n"/>
      <c r="AT1897" s="2" t="n"/>
      <c r="AU1897" s="2" t="n"/>
      <c r="AV1897" s="2" t="n"/>
      <c r="AW1897" s="2" t="n"/>
      <c r="AX1897" s="2" t="n"/>
      <c r="AY1897" s="2" t="n"/>
      <c r="AZ1897" s="2" t="n"/>
      <c r="BA1897" s="2" t="n"/>
      <c r="BB1897" s="2" t="n"/>
      <c r="BC1897" s="2" t="n"/>
      <c r="BD1897" s="2" t="n"/>
      <c r="BE1897" s="2" t="n"/>
      <c r="BF1897" s="2" t="n"/>
      <c r="BG1897" s="2" t="n"/>
      <c r="BH1897" s="2" t="n"/>
      <c r="BI1897" s="8" t="n"/>
      <c r="BJ1897" s="2" t="n"/>
      <c r="BK1897" s="2" t="n"/>
      <c r="BL1897" s="2" t="n"/>
      <c r="BM1897" s="2" t="n"/>
      <c r="BN1897" s="2" t="n"/>
      <c r="BO1897" s="2" t="n"/>
      <c r="BP1897" s="143" t="n"/>
      <c r="BV1897" s="144" t="n"/>
      <c r="DU1897" s="144" t="n"/>
      <c r="DV1897" s="2" t="n"/>
      <c r="DW1897" s="2" t="n"/>
      <c r="DX1897" s="2" t="n"/>
      <c r="DY1897" s="2" t="n"/>
      <c r="DZ1897" s="2" t="n"/>
      <c r="EA1897" s="2" t="n"/>
      <c r="EB1897" s="2" t="n"/>
      <c r="EC1897" s="2" t="n"/>
    </row>
    <row r="1898" ht="6.75" customHeight="1" s="118">
      <c r="A1898" s="2" t="n"/>
      <c r="B1898" s="2" t="n"/>
      <c r="C1898" s="2" t="n"/>
      <c r="D1898" s="2" t="n"/>
      <c r="E1898" s="143" t="n"/>
      <c r="K1898" s="144" t="n"/>
      <c r="L1898" s="143" t="n"/>
      <c r="P1898" s="19" t="n"/>
      <c r="Q1898" s="19" t="n"/>
      <c r="R1898" s="19" t="n"/>
      <c r="S1898" s="52" t="inlineStr">
        <is>
          <t>年</t>
        </is>
      </c>
      <c r="U1898" s="11" t="n"/>
      <c r="V1898" s="11" t="n"/>
      <c r="W1898" s="53" t="inlineStr">
        <is>
          <t>月</t>
        </is>
      </c>
      <c r="X1898" s="144" t="n"/>
      <c r="Y1898" s="7" t="n"/>
      <c r="Z1898" s="2" t="n"/>
      <c r="AA1898" s="2" t="n"/>
      <c r="AB1898" s="2" t="n"/>
      <c r="AC1898" s="2" t="n"/>
      <c r="AD1898" s="2" t="n"/>
      <c r="AE1898" s="2" t="n"/>
      <c r="AF1898" s="2" t="n"/>
      <c r="AG1898" s="2" t="n"/>
      <c r="AH1898" s="2" t="n"/>
      <c r="AI1898" s="2" t="n"/>
      <c r="AJ1898" s="2" t="n"/>
      <c r="AK1898" s="2" t="n"/>
      <c r="AL1898" s="2" t="n"/>
      <c r="AM1898" s="2" t="n"/>
      <c r="AN1898" s="2" t="n"/>
      <c r="AO1898" s="2" t="n"/>
      <c r="AP1898" s="2" t="n"/>
      <c r="AQ1898" s="2" t="n"/>
      <c r="AR1898" s="2" t="n"/>
      <c r="AS1898" s="2" t="n"/>
      <c r="AT1898" s="2" t="n"/>
      <c r="AU1898" s="2" t="n"/>
      <c r="AV1898" s="2" t="n"/>
      <c r="AW1898" s="2" t="n"/>
      <c r="AX1898" s="2" t="n"/>
      <c r="AY1898" s="2" t="n"/>
      <c r="AZ1898" s="2" t="n"/>
      <c r="BA1898" s="2" t="n"/>
      <c r="BB1898" s="2" t="n"/>
      <c r="BC1898" s="2" t="n"/>
      <c r="BD1898" s="2" t="n"/>
      <c r="BE1898" s="2" t="n"/>
      <c r="BF1898" s="2" t="n"/>
      <c r="BG1898" s="2" t="n"/>
      <c r="BH1898" s="2" t="n"/>
      <c r="BI1898" s="8" t="n"/>
      <c r="BJ1898" s="2" t="n"/>
      <c r="BK1898" s="2" t="n"/>
      <c r="BL1898" s="2" t="n"/>
      <c r="BM1898" s="2" t="n"/>
      <c r="BN1898" s="2" t="n"/>
      <c r="BO1898" s="2" t="n"/>
      <c r="BP1898" s="143" t="n"/>
      <c r="BV1898" s="144" t="n"/>
      <c r="DU1898" s="144" t="n"/>
      <c r="DV1898" s="2" t="n"/>
      <c r="DW1898" s="2" t="n"/>
      <c r="DX1898" s="2" t="n"/>
      <c r="DY1898" s="2" t="n"/>
      <c r="DZ1898" s="2" t="n"/>
      <c r="EA1898" s="2" t="n"/>
      <c r="EB1898" s="2" t="n"/>
      <c r="EC1898" s="2" t="n"/>
    </row>
    <row r="1899" ht="6.75" customHeight="1" s="118">
      <c r="A1899" s="2" t="n"/>
      <c r="B1899" s="2" t="n"/>
      <c r="C1899" s="2" t="n"/>
      <c r="D1899" s="2" t="n"/>
      <c r="E1899" s="143" t="n"/>
      <c r="K1899" s="144" t="n"/>
      <c r="L1899" s="49" t="inlineStr">
        <is>
          <t>令和</t>
        </is>
      </c>
      <c r="P1899" s="19" t="n"/>
      <c r="Q1899" s="19" t="n"/>
      <c r="R1899" s="19" t="n"/>
      <c r="U1899" s="11" t="n"/>
      <c r="V1899" s="11" t="n"/>
      <c r="X1899" s="144" t="n"/>
      <c r="Y1899" s="7" t="n"/>
      <c r="Z1899" s="2" t="n"/>
      <c r="AA1899" s="2" t="n"/>
      <c r="AB1899" s="2" t="n"/>
      <c r="AC1899" s="2" t="n"/>
      <c r="AD1899" s="2" t="n"/>
      <c r="AE1899" s="2" t="n"/>
      <c r="AF1899" s="2" t="n"/>
      <c r="AG1899" s="2" t="n"/>
      <c r="AH1899" s="2" t="n"/>
      <c r="AI1899" s="2" t="n"/>
      <c r="AJ1899" s="2" t="n"/>
      <c r="AK1899" s="2" t="n"/>
      <c r="AL1899" s="2" t="n"/>
      <c r="AM1899" s="2" t="n"/>
      <c r="AN1899" s="2" t="n"/>
      <c r="AO1899" s="2" t="n"/>
      <c r="AP1899" s="2" t="n"/>
      <c r="AQ1899" s="2" t="n"/>
      <c r="AR1899" s="2" t="n"/>
      <c r="AS1899" s="2" t="n"/>
      <c r="AT1899" s="2" t="n"/>
      <c r="AU1899" s="2" t="n"/>
      <c r="AV1899" s="2" t="n"/>
      <c r="AW1899" s="2" t="n"/>
      <c r="AX1899" s="2" t="n"/>
      <c r="AY1899" s="2" t="n"/>
      <c r="AZ1899" s="2" t="n"/>
      <c r="BA1899" s="2" t="n"/>
      <c r="BB1899" s="2" t="n"/>
      <c r="BC1899" s="2" t="n"/>
      <c r="BD1899" s="2" t="n"/>
      <c r="BE1899" s="2" t="n"/>
      <c r="BF1899" s="2" t="n"/>
      <c r="BG1899" s="2" t="n"/>
      <c r="BH1899" s="2" t="n"/>
      <c r="BI1899" s="8" t="n"/>
      <c r="BJ1899" s="2" t="n"/>
      <c r="BK1899" s="2" t="n"/>
      <c r="BL1899" s="2" t="n"/>
      <c r="BM1899" s="2" t="n"/>
      <c r="BN1899" s="2" t="n"/>
      <c r="BO1899" s="2" t="n"/>
      <c r="BP1899" s="143" t="n"/>
      <c r="BV1899" s="144" t="n"/>
      <c r="DU1899" s="144" t="n"/>
      <c r="DV1899" s="2" t="n"/>
      <c r="DW1899" s="2" t="n"/>
      <c r="DX1899" s="2" t="n"/>
      <c r="DY1899" s="2" t="n"/>
      <c r="DZ1899" s="2" t="n"/>
      <c r="EA1899" s="2" t="n"/>
      <c r="EB1899" s="2" t="n"/>
      <c r="EC1899" s="2" t="n"/>
    </row>
    <row r="1900" ht="6.75" customHeight="1" s="118">
      <c r="A1900" s="2" t="n"/>
      <c r="B1900" s="2" t="n"/>
      <c r="C1900" s="2" t="n"/>
      <c r="D1900" s="2" t="n"/>
      <c r="E1900" s="143" t="n"/>
      <c r="K1900" s="144" t="n"/>
      <c r="L1900" s="143" t="n"/>
      <c r="P1900" s="19" t="n"/>
      <c r="Q1900" s="19" t="n"/>
      <c r="R1900" s="19" t="n"/>
      <c r="S1900" s="19" t="n"/>
      <c r="T1900" s="19" t="n"/>
      <c r="U1900" s="19" t="n"/>
      <c r="V1900" s="19" t="n"/>
      <c r="W1900" s="19" t="n"/>
      <c r="X1900" s="37" t="n"/>
      <c r="Y1900" s="7" t="n"/>
      <c r="Z1900" s="2" t="n"/>
      <c r="AA1900" s="2" t="n"/>
      <c r="AB1900" s="2" t="n"/>
      <c r="AC1900" s="2" t="n"/>
      <c r="AD1900" s="2" t="n"/>
      <c r="AE1900" s="2" t="n"/>
      <c r="AF1900" s="2" t="n"/>
      <c r="AG1900" s="2" t="n"/>
      <c r="AH1900" s="2" t="n"/>
      <c r="AI1900" s="2" t="n"/>
      <c r="AJ1900" s="2" t="n"/>
      <c r="AK1900" s="2" t="n"/>
      <c r="AL1900" s="2" t="n"/>
      <c r="AM1900" s="2" t="n"/>
      <c r="AN1900" s="2" t="n"/>
      <c r="AO1900" s="2" t="n"/>
      <c r="AP1900" s="2" t="n"/>
      <c r="AQ1900" s="2" t="n"/>
      <c r="AR1900" s="2" t="n"/>
      <c r="AS1900" s="2" t="n"/>
      <c r="AT1900" s="2" t="n"/>
      <c r="AU1900" s="2" t="n"/>
      <c r="AV1900" s="2" t="n"/>
      <c r="AW1900" s="2" t="n"/>
      <c r="AX1900" s="2" t="n"/>
      <c r="AY1900" s="2" t="n"/>
      <c r="AZ1900" s="2" t="n"/>
      <c r="BA1900" s="2" t="n"/>
      <c r="BB1900" s="2" t="n"/>
      <c r="BC1900" s="2" t="n"/>
      <c r="BD1900" s="2" t="n"/>
      <c r="BE1900" s="2" t="n"/>
      <c r="BF1900" s="2" t="n"/>
      <c r="BG1900" s="2" t="n"/>
      <c r="BH1900" s="2" t="n"/>
      <c r="BI1900" s="8" t="n"/>
      <c r="BJ1900" s="2" t="n"/>
      <c r="BK1900" s="2" t="n"/>
      <c r="BL1900" s="2" t="n"/>
      <c r="BM1900" s="2" t="n"/>
      <c r="BN1900" s="2" t="n"/>
      <c r="BO1900" s="2" t="n"/>
      <c r="BP1900" s="143" t="n"/>
      <c r="BV1900" s="144" t="n"/>
      <c r="DU1900" s="144" t="n"/>
      <c r="DV1900" s="2" t="n"/>
      <c r="DW1900" s="2" t="n"/>
      <c r="DX1900" s="2" t="n"/>
      <c r="DY1900" s="2" t="n"/>
      <c r="DZ1900" s="2" t="n"/>
      <c r="EA1900" s="2" t="n"/>
      <c r="EB1900" s="2" t="n"/>
      <c r="EC1900" s="2" t="n"/>
    </row>
    <row r="1901" ht="3.75" customHeight="1" s="118">
      <c r="A1901" s="2" t="n"/>
      <c r="B1901" s="2" t="n"/>
      <c r="C1901" s="2" t="n"/>
      <c r="D1901" s="2" t="n"/>
      <c r="E1901" s="143" t="n"/>
      <c r="K1901" s="144" t="n"/>
      <c r="L1901" s="146" t="n"/>
      <c r="M1901" s="147" t="n"/>
      <c r="N1901" s="147" t="n"/>
      <c r="O1901" s="147" t="n"/>
      <c r="P1901" s="20" t="n"/>
      <c r="Q1901" s="20" t="n"/>
      <c r="R1901" s="20" t="n"/>
      <c r="S1901" s="20" t="n"/>
      <c r="T1901" s="20" t="n"/>
      <c r="U1901" s="20" t="n"/>
      <c r="V1901" s="20" t="n"/>
      <c r="W1901" s="20" t="n"/>
      <c r="X1901" s="39" t="n"/>
      <c r="Y1901" s="16" t="n"/>
      <c r="Z1901" s="14" t="n"/>
      <c r="AA1901" s="14" t="n"/>
      <c r="AB1901" s="14" t="n"/>
      <c r="AC1901" s="14" t="n"/>
      <c r="AD1901" s="14" t="n"/>
      <c r="AE1901" s="14" t="n"/>
      <c r="AF1901" s="14" t="n"/>
      <c r="AG1901" s="14" t="n"/>
      <c r="AH1901" s="14" t="n"/>
      <c r="AI1901" s="14" t="n"/>
      <c r="AJ1901" s="14" t="n"/>
      <c r="AK1901" s="14" t="n"/>
      <c r="AL1901" s="14" t="n"/>
      <c r="AM1901" s="14" t="n"/>
      <c r="AN1901" s="14" t="n"/>
      <c r="AO1901" s="14" t="n"/>
      <c r="AP1901" s="14" t="n"/>
      <c r="AQ1901" s="14" t="n"/>
      <c r="AR1901" s="14" t="n"/>
      <c r="AS1901" s="14" t="n"/>
      <c r="AT1901" s="14" t="n"/>
      <c r="AU1901" s="14" t="n"/>
      <c r="AV1901" s="14" t="n"/>
      <c r="AW1901" s="14" t="n"/>
      <c r="AX1901" s="14" t="n"/>
      <c r="AY1901" s="14" t="n"/>
      <c r="AZ1901" s="14" t="n"/>
      <c r="BA1901" s="14" t="n"/>
      <c r="BB1901" s="14" t="n"/>
      <c r="BC1901" s="14" t="n"/>
      <c r="BD1901" s="14" t="n"/>
      <c r="BE1901" s="14" t="n"/>
      <c r="BF1901" s="14" t="n"/>
      <c r="BG1901" s="14" t="n"/>
      <c r="BH1901" s="14" t="n"/>
      <c r="BI1901" s="15" t="n"/>
      <c r="BJ1901" s="2" t="n"/>
      <c r="BK1901" s="2" t="n"/>
      <c r="BL1901" s="2" t="n"/>
      <c r="BM1901" s="2" t="n"/>
      <c r="BN1901" s="2" t="n"/>
      <c r="BO1901" s="2" t="n"/>
      <c r="BP1901" s="143" t="n"/>
      <c r="BV1901" s="144" t="n"/>
      <c r="DU1901" s="144" t="n"/>
      <c r="DV1901" s="2" t="n"/>
      <c r="DW1901" s="2" t="n"/>
      <c r="DX1901" s="2" t="n"/>
      <c r="DY1901" s="2" t="n"/>
      <c r="DZ1901" s="2" t="n"/>
      <c r="EA1901" s="2" t="n"/>
      <c r="EB1901" s="2" t="n"/>
      <c r="EC1901" s="2" t="n"/>
    </row>
    <row r="1902" ht="6.75" customHeight="1" s="118">
      <c r="A1902" s="2" t="n"/>
      <c r="B1902" s="2" t="n"/>
      <c r="C1902" s="2" t="n"/>
      <c r="D1902" s="2" t="n"/>
      <c r="E1902" s="143" t="n"/>
      <c r="K1902" s="144" t="n"/>
      <c r="L1902" s="54" t="inlineStr">
        <is>
          <t>平成</t>
        </is>
      </c>
      <c r="M1902" s="140" t="n"/>
      <c r="N1902" s="140" t="n"/>
      <c r="O1902" s="140" t="n"/>
      <c r="P1902" s="18" t="n"/>
      <c r="Q1902" s="18" t="n"/>
      <c r="R1902" s="18" t="n"/>
      <c r="S1902" s="18" t="n"/>
      <c r="T1902" s="18" t="n"/>
      <c r="U1902" s="18" t="n"/>
      <c r="V1902" s="18" t="n"/>
      <c r="W1902" s="18" t="n"/>
      <c r="X1902" s="35" t="n"/>
      <c r="Y1902" s="7" t="n"/>
      <c r="Z1902" s="2" t="n"/>
      <c r="AA1902" s="2" t="n"/>
      <c r="AB1902" s="2" t="n"/>
      <c r="AC1902" s="2" t="n"/>
      <c r="AD1902" s="2" t="n"/>
      <c r="AE1902" s="2" t="n"/>
      <c r="AF1902" s="2" t="n"/>
      <c r="AG1902" s="2" t="n"/>
      <c r="AH1902" s="2" t="n"/>
      <c r="AI1902" s="2" t="n"/>
      <c r="AJ1902" s="2" t="n"/>
      <c r="AK1902" s="2" t="n"/>
      <c r="AL1902" s="2" t="n"/>
      <c r="AM1902" s="2" t="n"/>
      <c r="AN1902" s="2" t="n"/>
      <c r="AO1902" s="2" t="n"/>
      <c r="AP1902" s="2" t="n"/>
      <c r="AQ1902" s="2" t="n"/>
      <c r="AR1902" s="2" t="n"/>
      <c r="AS1902" s="2" t="n"/>
      <c r="AT1902" s="2" t="n"/>
      <c r="AU1902" s="2" t="n"/>
      <c r="AV1902" s="2" t="n"/>
      <c r="AW1902" s="2" t="n"/>
      <c r="AX1902" s="2" t="n"/>
      <c r="AY1902" s="2" t="n"/>
      <c r="AZ1902" s="2" t="n"/>
      <c r="BA1902" s="2" t="n"/>
      <c r="BB1902" s="2" t="n"/>
      <c r="BC1902" s="2" t="n"/>
      <c r="BD1902" s="2" t="n"/>
      <c r="BE1902" s="2" t="n"/>
      <c r="BF1902" s="2" t="n"/>
      <c r="BG1902" s="2" t="n"/>
      <c r="BH1902" s="2" t="n"/>
      <c r="BI1902" s="6" t="n"/>
      <c r="BJ1902" s="2" t="n"/>
      <c r="BK1902" s="2" t="n"/>
      <c r="BL1902" s="2" t="n"/>
      <c r="BM1902" s="2" t="n"/>
      <c r="BN1902" s="2" t="n"/>
      <c r="BO1902" s="2" t="n"/>
      <c r="BP1902" s="143" t="n"/>
      <c r="BV1902" s="144" t="n"/>
      <c r="DU1902" s="144" t="n"/>
      <c r="DV1902" s="2" t="n"/>
      <c r="DW1902" s="2" t="n"/>
      <c r="DX1902" s="2" t="n"/>
      <c r="DY1902" s="2" t="n"/>
      <c r="DZ1902" s="2" t="n"/>
      <c r="EA1902" s="2" t="n"/>
      <c r="EB1902" s="2" t="n"/>
      <c r="EC1902" s="2" t="n"/>
    </row>
    <row r="1903" ht="6.75" customHeight="1" s="118">
      <c r="A1903" s="2" t="n"/>
      <c r="B1903" s="2" t="n"/>
      <c r="C1903" s="2" t="n"/>
      <c r="D1903" s="2" t="n"/>
      <c r="E1903" s="143" t="n"/>
      <c r="K1903" s="144" t="n"/>
      <c r="L1903" s="143" t="n"/>
      <c r="P1903" s="19" t="n"/>
      <c r="Q1903" s="19" t="n"/>
      <c r="R1903" s="19" t="n"/>
      <c r="S1903" s="19" t="n"/>
      <c r="T1903" s="19" t="n"/>
      <c r="U1903" s="19" t="n"/>
      <c r="V1903" s="19" t="n"/>
      <c r="W1903" s="19" t="n"/>
      <c r="X1903" s="37" t="n"/>
      <c r="Y1903" s="7" t="n"/>
      <c r="Z1903" s="2" t="n"/>
      <c r="AA1903" s="2" t="n"/>
      <c r="AB1903" s="2" t="n"/>
      <c r="AC1903" s="2" t="n"/>
      <c r="AD1903" s="2" t="n"/>
      <c r="AE1903" s="2" t="n"/>
      <c r="AF1903" s="2" t="n"/>
      <c r="AG1903" s="2" t="n"/>
      <c r="AH1903" s="2" t="n"/>
      <c r="AI1903" s="2" t="n"/>
      <c r="AJ1903" s="2" t="n"/>
      <c r="AK1903" s="2" t="n"/>
      <c r="AL1903" s="2" t="n"/>
      <c r="AM1903" s="2" t="n"/>
      <c r="AN1903" s="2" t="n"/>
      <c r="AO1903" s="2" t="n"/>
      <c r="AP1903" s="2" t="n"/>
      <c r="AQ1903" s="2" t="n"/>
      <c r="AR1903" s="2" t="n"/>
      <c r="AS1903" s="2" t="n"/>
      <c r="AT1903" s="2" t="n"/>
      <c r="AU1903" s="2" t="n"/>
      <c r="AV1903" s="2" t="n"/>
      <c r="AW1903" s="2" t="n"/>
      <c r="AX1903" s="2" t="n"/>
      <c r="AY1903" s="2" t="n"/>
      <c r="AZ1903" s="2" t="n"/>
      <c r="BA1903" s="2" t="n"/>
      <c r="BB1903" s="2" t="n"/>
      <c r="BC1903" s="2" t="n"/>
      <c r="BD1903" s="2" t="n"/>
      <c r="BE1903" s="2" t="n"/>
      <c r="BF1903" s="2" t="n"/>
      <c r="BG1903" s="2" t="n"/>
      <c r="BH1903" s="2" t="n"/>
      <c r="BI1903" s="8" t="n"/>
      <c r="BJ1903" s="2" t="n"/>
      <c r="BK1903" s="2" t="n"/>
      <c r="BL1903" s="2" t="n"/>
      <c r="BM1903" s="2" t="n"/>
      <c r="BN1903" s="2" t="n"/>
      <c r="BO1903" s="2" t="n"/>
      <c r="BP1903" s="143" t="n"/>
      <c r="BV1903" s="144" t="n"/>
      <c r="DU1903" s="144" t="n"/>
      <c r="DV1903" s="2" t="n"/>
      <c r="DW1903" s="2" t="n"/>
      <c r="DX1903" s="2" t="n"/>
      <c r="DY1903" s="2" t="n"/>
      <c r="DZ1903" s="2" t="n"/>
      <c r="EA1903" s="2" t="n"/>
      <c r="EB1903" s="2" t="n"/>
      <c r="EC1903" s="2" t="n"/>
    </row>
    <row r="1904" ht="6.75" customHeight="1" s="118">
      <c r="A1904" s="2" t="n"/>
      <c r="B1904" s="2" t="n"/>
      <c r="C1904" s="2" t="n"/>
      <c r="D1904" s="2" t="n"/>
      <c r="E1904" s="143" t="n"/>
      <c r="K1904" s="144" t="n"/>
      <c r="L1904" s="143" t="n"/>
      <c r="P1904" s="19" t="n"/>
      <c r="Q1904" s="19" t="n"/>
      <c r="R1904" s="19" t="n"/>
      <c r="S1904" s="52" t="inlineStr">
        <is>
          <t>年</t>
        </is>
      </c>
      <c r="U1904" s="11" t="n"/>
      <c r="V1904" s="11" t="n"/>
      <c r="W1904" s="53" t="inlineStr">
        <is>
          <t>月</t>
        </is>
      </c>
      <c r="X1904" s="144" t="n"/>
      <c r="Y1904" s="7" t="n"/>
      <c r="Z1904" s="2" t="n"/>
      <c r="AA1904" s="2" t="n"/>
      <c r="AB1904" s="2" t="n"/>
      <c r="AC1904" s="2" t="n"/>
      <c r="AD1904" s="2" t="n"/>
      <c r="AE1904" s="2" t="n"/>
      <c r="AF1904" s="2" t="n"/>
      <c r="AG1904" s="2" t="n"/>
      <c r="AH1904" s="2" t="n"/>
      <c r="AI1904" s="2" t="n"/>
      <c r="AJ1904" s="2" t="n"/>
      <c r="AK1904" s="2" t="n"/>
      <c r="AL1904" s="2" t="n"/>
      <c r="AM1904" s="2" t="n"/>
      <c r="AN1904" s="2" t="n"/>
      <c r="AO1904" s="2" t="n"/>
      <c r="AP1904" s="2" t="n"/>
      <c r="AQ1904" s="2" t="n"/>
      <c r="AR1904" s="2" t="n"/>
      <c r="AS1904" s="2" t="n"/>
      <c r="AT1904" s="2" t="n"/>
      <c r="AU1904" s="2" t="n"/>
      <c r="AV1904" s="2" t="n"/>
      <c r="AW1904" s="2" t="n"/>
      <c r="AX1904" s="2" t="n"/>
      <c r="AY1904" s="2" t="n"/>
      <c r="AZ1904" s="2" t="n"/>
      <c r="BA1904" s="2" t="n"/>
      <c r="BB1904" s="2" t="n"/>
      <c r="BC1904" s="2" t="n"/>
      <c r="BD1904" s="2" t="n"/>
      <c r="BE1904" s="2" t="n"/>
      <c r="BF1904" s="2" t="n"/>
      <c r="BG1904" s="2" t="n"/>
      <c r="BH1904" s="2" t="n"/>
      <c r="BI1904" s="8" t="n"/>
      <c r="BJ1904" s="2" t="n"/>
      <c r="BK1904" s="2" t="n"/>
      <c r="BL1904" s="2" t="n"/>
      <c r="BM1904" s="2" t="n"/>
      <c r="BN1904" s="2" t="n"/>
      <c r="BO1904" s="2" t="n"/>
      <c r="BP1904" s="143" t="n"/>
      <c r="BV1904" s="144" t="n"/>
      <c r="DU1904" s="144" t="n"/>
      <c r="DV1904" s="2" t="n"/>
      <c r="DW1904" s="2" t="n"/>
      <c r="DX1904" s="2" t="n"/>
      <c r="DY1904" s="2" t="n"/>
      <c r="DZ1904" s="2" t="n"/>
      <c r="EA1904" s="2" t="n"/>
      <c r="EB1904" s="2" t="n"/>
      <c r="EC1904" s="2" t="n"/>
    </row>
    <row r="1905" ht="6.75" customHeight="1" s="118">
      <c r="A1905" s="2" t="n"/>
      <c r="B1905" s="2" t="n"/>
      <c r="C1905" s="2" t="n"/>
      <c r="D1905" s="2" t="n"/>
      <c r="E1905" s="143" t="n"/>
      <c r="K1905" s="144" t="n"/>
      <c r="L1905" s="49" t="inlineStr">
        <is>
          <t>令和</t>
        </is>
      </c>
      <c r="P1905" s="19" t="n"/>
      <c r="Q1905" s="19" t="n"/>
      <c r="R1905" s="19" t="n"/>
      <c r="U1905" s="11" t="n"/>
      <c r="V1905" s="11" t="n"/>
      <c r="X1905" s="144" t="n"/>
      <c r="Y1905" s="7" t="n"/>
      <c r="Z1905" s="2" t="n"/>
      <c r="AA1905" s="2" t="n"/>
      <c r="AB1905" s="2" t="n"/>
      <c r="AC1905" s="2" t="n"/>
      <c r="AD1905" s="2" t="n"/>
      <c r="AE1905" s="2" t="n"/>
      <c r="AF1905" s="2" t="n"/>
      <c r="AG1905" s="2" t="n"/>
      <c r="AH1905" s="2" t="n"/>
      <c r="AI1905" s="2" t="n"/>
      <c r="AJ1905" s="2" t="n"/>
      <c r="AK1905" s="2" t="n"/>
      <c r="AL1905" s="2" t="n"/>
      <c r="AM1905" s="2" t="n"/>
      <c r="AN1905" s="2" t="n"/>
      <c r="AO1905" s="2" t="n"/>
      <c r="AP1905" s="2" t="n"/>
      <c r="AQ1905" s="2" t="n"/>
      <c r="AR1905" s="2" t="n"/>
      <c r="AS1905" s="2" t="n"/>
      <c r="AT1905" s="2" t="n"/>
      <c r="AU1905" s="2" t="n"/>
      <c r="AV1905" s="2" t="n"/>
      <c r="AW1905" s="2" t="n"/>
      <c r="AX1905" s="2" t="n"/>
      <c r="AY1905" s="2" t="n"/>
      <c r="AZ1905" s="2" t="n"/>
      <c r="BA1905" s="2" t="n"/>
      <c r="BB1905" s="2" t="n"/>
      <c r="BC1905" s="2" t="n"/>
      <c r="BD1905" s="2" t="n"/>
      <c r="BE1905" s="2" t="n"/>
      <c r="BF1905" s="2" t="n"/>
      <c r="BG1905" s="2" t="n"/>
      <c r="BH1905" s="2" t="n"/>
      <c r="BI1905" s="8" t="n"/>
      <c r="BJ1905" s="2" t="n"/>
      <c r="BK1905" s="2" t="n"/>
      <c r="BL1905" s="2" t="n"/>
      <c r="BM1905" s="2" t="n"/>
      <c r="BN1905" s="2" t="n"/>
      <c r="BO1905" s="2" t="n"/>
      <c r="BP1905" s="143" t="n"/>
      <c r="BV1905" s="144" t="n"/>
      <c r="DU1905" s="144" t="n"/>
      <c r="DV1905" s="2" t="n"/>
      <c r="DW1905" s="2" t="n"/>
      <c r="DX1905" s="2" t="n"/>
      <c r="DY1905" s="2" t="n"/>
      <c r="DZ1905" s="2" t="n"/>
      <c r="EA1905" s="2" t="n"/>
      <c r="EB1905" s="2" t="n"/>
      <c r="EC1905" s="2" t="n"/>
    </row>
    <row r="1906" ht="6.75" customHeight="1" s="118">
      <c r="A1906" s="2" t="n"/>
      <c r="B1906" s="2" t="n"/>
      <c r="C1906" s="2" t="n"/>
      <c r="D1906" s="2" t="n"/>
      <c r="E1906" s="143" t="n"/>
      <c r="K1906" s="144" t="n"/>
      <c r="L1906" s="143" t="n"/>
      <c r="P1906" s="19" t="n"/>
      <c r="Q1906" s="19" t="n"/>
      <c r="R1906" s="19" t="n"/>
      <c r="S1906" s="52" t="n"/>
      <c r="T1906" s="52" t="n"/>
      <c r="U1906" s="11" t="n"/>
      <c r="V1906" s="11" t="n"/>
      <c r="W1906" s="52" t="n"/>
      <c r="X1906" s="53" t="n"/>
      <c r="Y1906" s="7" t="n"/>
      <c r="Z1906" s="2" t="n"/>
      <c r="AA1906" s="2" t="n"/>
      <c r="AB1906" s="2" t="n"/>
      <c r="AC1906" s="2" t="n"/>
      <c r="AD1906" s="2" t="n"/>
      <c r="AE1906" s="2" t="n"/>
      <c r="AF1906" s="2" t="n"/>
      <c r="AG1906" s="2" t="n"/>
      <c r="AH1906" s="2" t="n"/>
      <c r="AI1906" s="2" t="n"/>
      <c r="AJ1906" s="2" t="n"/>
      <c r="AK1906" s="2" t="n"/>
      <c r="AL1906" s="2" t="n"/>
      <c r="AM1906" s="2" t="n"/>
      <c r="AN1906" s="2" t="n"/>
      <c r="AO1906" s="2" t="n"/>
      <c r="AP1906" s="2" t="n"/>
      <c r="AQ1906" s="2" t="n"/>
      <c r="AR1906" s="2" t="n"/>
      <c r="AS1906" s="2" t="n"/>
      <c r="AT1906" s="2" t="n"/>
      <c r="AU1906" s="2" t="n"/>
      <c r="AV1906" s="2" t="n"/>
      <c r="AW1906" s="2" t="n"/>
      <c r="AX1906" s="2" t="n"/>
      <c r="AY1906" s="2" t="n"/>
      <c r="AZ1906" s="2" t="n"/>
      <c r="BA1906" s="2" t="n"/>
      <c r="BB1906" s="2" t="n"/>
      <c r="BC1906" s="2" t="n"/>
      <c r="BD1906" s="2" t="n"/>
      <c r="BE1906" s="2" t="n"/>
      <c r="BF1906" s="2" t="n"/>
      <c r="BG1906" s="2" t="n"/>
      <c r="BH1906" s="2" t="n"/>
      <c r="BI1906" s="8" t="n"/>
      <c r="BJ1906" s="2" t="n"/>
      <c r="BK1906" s="2" t="n"/>
      <c r="BL1906" s="2" t="n"/>
      <c r="BM1906" s="2" t="n"/>
      <c r="BN1906" s="2" t="n"/>
      <c r="BO1906" s="2" t="n"/>
      <c r="BP1906" s="143" t="n"/>
      <c r="BV1906" s="144" t="n"/>
      <c r="DU1906" s="144" t="n"/>
      <c r="DV1906" s="2" t="n"/>
      <c r="DW1906" s="2" t="n"/>
      <c r="DX1906" s="2" t="n"/>
      <c r="DY1906" s="2" t="n"/>
      <c r="DZ1906" s="2" t="n"/>
      <c r="EA1906" s="2" t="n"/>
      <c r="EB1906" s="2" t="n"/>
      <c r="EC1906" s="2" t="n"/>
    </row>
    <row r="1907" ht="6.75" customHeight="1" s="118">
      <c r="A1907" s="2" t="n"/>
      <c r="B1907" s="2" t="n"/>
      <c r="C1907" s="2" t="n"/>
      <c r="D1907" s="2" t="n"/>
      <c r="E1907" s="146" t="n"/>
      <c r="F1907" s="147" t="n"/>
      <c r="G1907" s="147" t="n"/>
      <c r="H1907" s="147" t="n"/>
      <c r="I1907" s="147" t="n"/>
      <c r="J1907" s="147" t="n"/>
      <c r="K1907" s="148" t="n"/>
      <c r="L1907" s="146" t="n"/>
      <c r="M1907" s="147" t="n"/>
      <c r="N1907" s="147" t="n"/>
      <c r="O1907" s="147" t="n"/>
      <c r="P1907" s="20" t="n"/>
      <c r="Q1907" s="20" t="n"/>
      <c r="R1907" s="20" t="n"/>
      <c r="S1907" s="20" t="n"/>
      <c r="T1907" s="20" t="n"/>
      <c r="U1907" s="20" t="n"/>
      <c r="V1907" s="20" t="n"/>
      <c r="W1907" s="20" t="n"/>
      <c r="X1907" s="39" t="n"/>
      <c r="Y1907" s="16" t="n"/>
      <c r="Z1907" s="14" t="n"/>
      <c r="AA1907" s="14" t="n"/>
      <c r="AB1907" s="14" t="n"/>
      <c r="AC1907" s="14" t="n"/>
      <c r="AD1907" s="14" t="n"/>
      <c r="AE1907" s="14" t="n"/>
      <c r="AF1907" s="14" t="n"/>
      <c r="AG1907" s="14" t="n"/>
      <c r="AH1907" s="14" t="n"/>
      <c r="AI1907" s="14" t="n"/>
      <c r="AJ1907" s="14" t="n"/>
      <c r="AK1907" s="14" t="n"/>
      <c r="AL1907" s="14" t="n"/>
      <c r="AM1907" s="14" t="n"/>
      <c r="AN1907" s="14" t="n"/>
      <c r="AO1907" s="14" t="n"/>
      <c r="AP1907" s="14" t="n"/>
      <c r="AQ1907" s="14" t="n"/>
      <c r="AR1907" s="14" t="n"/>
      <c r="AS1907" s="14" t="n"/>
      <c r="AT1907" s="14" t="n"/>
      <c r="AU1907" s="14" t="n"/>
      <c r="AV1907" s="14" t="n"/>
      <c r="AW1907" s="14" t="n"/>
      <c r="AX1907" s="14" t="n"/>
      <c r="AY1907" s="14" t="n"/>
      <c r="AZ1907" s="14" t="n"/>
      <c r="BA1907" s="14" t="n"/>
      <c r="BB1907" s="14" t="n"/>
      <c r="BC1907" s="14" t="n"/>
      <c r="BD1907" s="14" t="n"/>
      <c r="BE1907" s="14" t="n"/>
      <c r="BF1907" s="14" t="n"/>
      <c r="BG1907" s="14" t="n"/>
      <c r="BH1907" s="14" t="n"/>
      <c r="BI1907" s="15" t="n"/>
      <c r="BJ1907" s="2" t="n"/>
      <c r="BK1907" s="2" t="n"/>
      <c r="BL1907" s="2" t="n"/>
      <c r="BM1907" s="2" t="n"/>
      <c r="BN1907" s="2" t="n"/>
      <c r="BO1907" s="2" t="n"/>
      <c r="BP1907" s="146" t="n"/>
      <c r="BQ1907" s="147" t="n"/>
      <c r="BR1907" s="147" t="n"/>
      <c r="BS1907" s="147" t="n"/>
      <c r="BT1907" s="147" t="n"/>
      <c r="BU1907" s="147" t="n"/>
      <c r="BV1907" s="148" t="n"/>
      <c r="BW1907" s="147" t="n"/>
      <c r="BX1907" s="147" t="n"/>
      <c r="BY1907" s="147" t="n"/>
      <c r="BZ1907" s="147" t="n"/>
      <c r="CA1907" s="147" t="n"/>
      <c r="CB1907" s="147" t="n"/>
      <c r="CC1907" s="147" t="n"/>
      <c r="CD1907" s="147" t="n"/>
      <c r="CE1907" s="147" t="n"/>
      <c r="CF1907" s="147" t="n"/>
      <c r="CG1907" s="147" t="n"/>
      <c r="CH1907" s="147" t="n"/>
      <c r="CI1907" s="147" t="n"/>
      <c r="CJ1907" s="147" t="n"/>
      <c r="CK1907" s="147" t="n"/>
      <c r="CL1907" s="147" t="n"/>
      <c r="CM1907" s="147" t="n"/>
      <c r="CN1907" s="147" t="n"/>
      <c r="CO1907" s="147" t="n"/>
      <c r="CP1907" s="147" t="n"/>
      <c r="CQ1907" s="147" t="n"/>
      <c r="CR1907" s="147" t="n"/>
      <c r="CS1907" s="147" t="n"/>
      <c r="CT1907" s="147" t="n"/>
      <c r="CU1907" s="147" t="n"/>
      <c r="CV1907" s="147" t="n"/>
      <c r="CW1907" s="147" t="n"/>
      <c r="CX1907" s="147" t="n"/>
      <c r="CY1907" s="147" t="n"/>
      <c r="CZ1907" s="147" t="n"/>
      <c r="DA1907" s="147" t="n"/>
      <c r="DB1907" s="147" t="n"/>
      <c r="DC1907" s="147" t="n"/>
      <c r="DD1907" s="147" t="n"/>
      <c r="DE1907" s="147" t="n"/>
      <c r="DF1907" s="147" t="n"/>
      <c r="DG1907" s="147" t="n"/>
      <c r="DH1907" s="147" t="n"/>
      <c r="DI1907" s="147" t="n"/>
      <c r="DJ1907" s="147" t="n"/>
      <c r="DK1907" s="147" t="n"/>
      <c r="DL1907" s="147" t="n"/>
      <c r="DM1907" s="147" t="n"/>
      <c r="DN1907" s="147" t="n"/>
      <c r="DO1907" s="147" t="n"/>
      <c r="DP1907" s="147" t="n"/>
      <c r="DQ1907" s="147" t="n"/>
      <c r="DR1907" s="147" t="n"/>
      <c r="DS1907" s="147" t="n"/>
      <c r="DT1907" s="147" t="n"/>
      <c r="DU1907" s="148" t="n"/>
      <c r="DV1907" s="2" t="n"/>
      <c r="DW1907" s="2" t="n"/>
      <c r="DX1907" s="2" t="n"/>
      <c r="DY1907" s="2" t="n"/>
      <c r="DZ1907" s="2" t="n"/>
      <c r="EA1907" s="2" t="n"/>
      <c r="EB1907" s="2" t="n"/>
      <c r="EC1907" s="2" t="n"/>
    </row>
    <row r="1908" ht="6.75" customHeight="1" s="118">
      <c r="A1908" s="2" t="n"/>
      <c r="B1908" s="2" t="n"/>
      <c r="C1908" s="2" t="n"/>
      <c r="D1908" s="2" t="n"/>
      <c r="E1908" s="46" t="n"/>
      <c r="F1908" s="46" t="n"/>
      <c r="G1908" s="46" t="n"/>
      <c r="H1908" s="46" t="n"/>
      <c r="I1908" s="46" t="n"/>
      <c r="J1908" s="46" t="n"/>
      <c r="K1908" s="46" t="n"/>
      <c r="L1908" s="18" t="n"/>
      <c r="M1908" s="18" t="n"/>
      <c r="N1908" s="18" t="n"/>
      <c r="O1908" s="5" t="n"/>
      <c r="P1908" s="5" t="n"/>
      <c r="Q1908" s="5" t="n"/>
      <c r="R1908" s="5" t="n"/>
      <c r="S1908" s="5" t="n"/>
      <c r="T1908" s="5" t="n"/>
      <c r="U1908" s="5" t="n"/>
      <c r="V1908" s="5" t="n"/>
      <c r="W1908" s="5" t="n"/>
      <c r="X1908" s="5" t="n"/>
      <c r="Y1908" s="5" t="n"/>
      <c r="Z1908" s="5" t="n"/>
      <c r="AA1908" s="5" t="n"/>
      <c r="AB1908" s="5" t="n"/>
      <c r="AC1908" s="5" t="n"/>
      <c r="AD1908" s="5" t="n"/>
      <c r="AE1908" s="5" t="n"/>
      <c r="AF1908" s="5" t="n"/>
      <c r="AG1908" s="5" t="n"/>
      <c r="AH1908" s="5" t="n"/>
      <c r="AI1908" s="5" t="n"/>
      <c r="AJ1908" s="5" t="n"/>
      <c r="AK1908" s="5" t="n"/>
      <c r="AL1908" s="5" t="n"/>
      <c r="AM1908" s="5" t="n"/>
      <c r="AN1908" s="5" t="n"/>
      <c r="AO1908" s="5" t="n"/>
      <c r="AP1908" s="5" t="n"/>
      <c r="AQ1908" s="5" t="n"/>
      <c r="AR1908" s="5" t="n"/>
      <c r="AS1908" s="5" t="n"/>
      <c r="AT1908" s="5" t="n"/>
      <c r="AU1908" s="5" t="n"/>
      <c r="AV1908" s="5" t="n"/>
      <c r="AW1908" s="5" t="n"/>
      <c r="AX1908" s="5" t="n"/>
      <c r="AY1908" s="5" t="n"/>
      <c r="AZ1908" s="5" t="n"/>
      <c r="BA1908" s="5" t="n"/>
      <c r="BB1908" s="5" t="n"/>
      <c r="BC1908" s="5" t="n"/>
      <c r="BD1908" s="5" t="n"/>
      <c r="BE1908" s="5" t="n"/>
      <c r="BF1908" s="5" t="n"/>
      <c r="BG1908" s="5" t="n"/>
      <c r="BH1908" s="5" t="n"/>
      <c r="BI1908" s="2" t="n"/>
      <c r="BJ1908" s="2" t="n"/>
      <c r="BK1908" s="2" t="n"/>
      <c r="BL1908" s="2" t="n"/>
      <c r="BM1908" s="2" t="n"/>
      <c r="BN1908" s="2" t="n"/>
      <c r="BO1908" s="2" t="n"/>
      <c r="BP1908" s="2" t="n"/>
      <c r="BQ1908" s="2" t="n"/>
      <c r="BR1908" s="2" t="n"/>
      <c r="BS1908" s="2" t="n"/>
      <c r="BT1908" s="2" t="n"/>
      <c r="BU1908" s="2" t="n"/>
      <c r="BV1908" s="2" t="n"/>
      <c r="BW1908" s="2" t="n"/>
      <c r="BX1908" s="2" t="n"/>
      <c r="BY1908" s="2" t="n"/>
      <c r="BZ1908" s="2" t="n"/>
      <c r="CA1908" s="2" t="n"/>
      <c r="CB1908" s="2" t="n"/>
      <c r="CC1908" s="2" t="n"/>
      <c r="CD1908" s="2" t="n"/>
      <c r="CE1908" s="2" t="n"/>
      <c r="CF1908" s="2" t="n"/>
      <c r="CG1908" s="2" t="n"/>
      <c r="CH1908" s="2" t="n"/>
      <c r="CI1908" s="2" t="n"/>
      <c r="CJ1908" s="2" t="n"/>
      <c r="CK1908" s="2" t="n"/>
      <c r="CL1908" s="2" t="n"/>
      <c r="CM1908" s="2" t="n"/>
      <c r="CN1908" s="2" t="n"/>
      <c r="CO1908" s="2" t="n"/>
      <c r="CP1908" s="2" t="n"/>
      <c r="CQ1908" s="2" t="n"/>
      <c r="CR1908" s="2" t="n"/>
      <c r="CS1908" s="2" t="n"/>
      <c r="CT1908" s="2" t="n"/>
      <c r="CU1908" s="2" t="n"/>
      <c r="CV1908" s="2" t="n"/>
      <c r="CW1908" s="2" t="n"/>
      <c r="CX1908" s="2" t="n"/>
      <c r="CY1908" s="2" t="n"/>
      <c r="CZ1908" s="2" t="n"/>
      <c r="DA1908" s="2" t="n"/>
      <c r="DB1908" s="2" t="n"/>
      <c r="DC1908" s="2" t="n"/>
      <c r="DD1908" s="2" t="n"/>
      <c r="DE1908" s="2" t="n"/>
      <c r="DF1908" s="2" t="n"/>
      <c r="DG1908" s="2" t="n"/>
      <c r="DH1908" s="2" t="n"/>
      <c r="DI1908" s="2" t="n"/>
      <c r="DJ1908" s="2" t="n"/>
      <c r="DK1908" s="2" t="n"/>
      <c r="DL1908" s="2" t="n"/>
      <c r="DM1908" s="2" t="n"/>
      <c r="DN1908" s="2" t="n"/>
      <c r="DO1908" s="2" t="n"/>
      <c r="DP1908" s="2" t="n"/>
      <c r="DQ1908" s="2" t="n"/>
      <c r="DR1908" s="2" t="n"/>
      <c r="DS1908" s="2" t="n"/>
      <c r="DT1908" s="2" t="n"/>
      <c r="DU1908" s="2" t="n"/>
      <c r="DV1908" s="2" t="n"/>
      <c r="DW1908" s="2" t="n"/>
      <c r="DX1908" s="2" t="n"/>
      <c r="DY1908" s="2" t="n"/>
      <c r="DZ1908" s="2" t="n"/>
      <c r="EA1908" s="2" t="n"/>
      <c r="EB1908" s="2" t="n"/>
      <c r="EC1908" s="2" t="n"/>
    </row>
    <row r="1909" ht="6.75" customHeight="1" s="118">
      <c r="A1909" s="2" t="n"/>
      <c r="B1909" s="2" t="n"/>
      <c r="C1909" s="2" t="n"/>
      <c r="D1909" s="2" t="n"/>
      <c r="E1909" s="43" t="n"/>
      <c r="F1909" s="43" t="n"/>
      <c r="G1909" s="43" t="n"/>
      <c r="H1909" s="43" t="n"/>
      <c r="I1909" s="43" t="n"/>
      <c r="J1909" s="43" t="n"/>
      <c r="K1909" s="43" t="n"/>
      <c r="L1909" s="2" t="n"/>
      <c r="M1909" s="2" t="n"/>
      <c r="N1909" s="2" t="n"/>
      <c r="O1909" s="2" t="n"/>
      <c r="P1909" s="2" t="n"/>
      <c r="Q1909" s="2" t="n"/>
      <c r="R1909" s="2" t="n"/>
      <c r="S1909" s="2" t="n"/>
      <c r="T1909" s="2" t="n"/>
      <c r="U1909" s="2" t="n"/>
      <c r="V1909" s="2" t="n"/>
      <c r="W1909" s="2" t="n"/>
      <c r="X1909" s="2" t="n"/>
      <c r="Y1909" s="2" t="n"/>
      <c r="Z1909" s="2" t="n"/>
      <c r="AA1909" s="2" t="n"/>
      <c r="AB1909" s="2" t="n"/>
      <c r="AC1909" s="2" t="n"/>
      <c r="AD1909" s="2" t="n"/>
      <c r="AE1909" s="2" t="n"/>
      <c r="AF1909" s="2" t="n"/>
      <c r="AG1909" s="2" t="n"/>
      <c r="AH1909" s="2" t="n"/>
      <c r="AI1909" s="2" t="n"/>
      <c r="AJ1909" s="2" t="n"/>
      <c r="AK1909" s="2" t="n"/>
      <c r="AL1909" s="2" t="n"/>
      <c r="AM1909" s="2" t="n"/>
      <c r="AN1909" s="2" t="n"/>
      <c r="AO1909" s="2" t="n"/>
      <c r="AP1909" s="2" t="n"/>
      <c r="AQ1909" s="2" t="n"/>
      <c r="AR1909" s="2" t="n"/>
      <c r="AS1909" s="2" t="n"/>
      <c r="AT1909" s="2" t="n"/>
      <c r="AU1909" s="2" t="n"/>
      <c r="AV1909" s="2" t="n"/>
      <c r="AW1909" s="2" t="n"/>
      <c r="AX1909" s="2" t="n"/>
      <c r="AY1909" s="2" t="n"/>
      <c r="AZ1909" s="2" t="n"/>
      <c r="BA1909" s="2" t="n"/>
      <c r="BB1909" s="2" t="n"/>
      <c r="BC1909" s="2" t="n"/>
      <c r="BD1909" s="2" t="n"/>
      <c r="BE1909" s="2" t="n"/>
      <c r="BF1909" s="2" t="n"/>
      <c r="BG1909" s="2" t="n"/>
      <c r="BH1909" s="2" t="n"/>
      <c r="BI1909" s="2" t="n"/>
      <c r="BJ1909" s="2" t="n"/>
      <c r="BK1909" s="2" t="n"/>
      <c r="BL1909" s="2" t="n"/>
      <c r="BM1909" s="2" t="n"/>
      <c r="BN1909" s="2" t="n"/>
      <c r="BO1909" s="2" t="n"/>
      <c r="BP1909" s="2" t="n"/>
      <c r="BQ1909" s="2" t="n"/>
      <c r="BR1909" s="2" t="n"/>
      <c r="BS1909" s="2" t="n"/>
      <c r="BT1909" s="2" t="n"/>
      <c r="BU1909" s="2" t="n"/>
      <c r="BV1909" s="2" t="n"/>
      <c r="BW1909" s="2" t="n"/>
      <c r="BX1909" s="2" t="n"/>
      <c r="BY1909" s="2" t="n"/>
      <c r="BZ1909" s="2" t="n"/>
      <c r="CA1909" s="2" t="n"/>
      <c r="CB1909" s="2" t="n"/>
      <c r="CC1909" s="2" t="n"/>
      <c r="CD1909" s="2" t="n"/>
      <c r="CE1909" s="2" t="n"/>
      <c r="CF1909" s="2" t="n"/>
      <c r="CG1909" s="2" t="n"/>
      <c r="CH1909" s="2" t="n"/>
      <c r="CI1909" s="2" t="n"/>
      <c r="CJ1909" s="51" t="inlineStr">
        <is>
          <t xml:space="preserve">    (近畿高等学校統一用紙　  その２ 　  令和７年度改定)　</t>
        </is>
      </c>
      <c r="DV1909" s="2" t="n"/>
      <c r="DW1909" s="2" t="n"/>
      <c r="DX1909" s="2" t="n"/>
      <c r="DY1909" s="2" t="n"/>
      <c r="DZ1909" s="2" t="n"/>
      <c r="EA1909" s="2" t="n"/>
      <c r="EB1909" s="2" t="n"/>
      <c r="EC1909" s="2" t="n"/>
    </row>
    <row r="1910" ht="6.75" customHeight="1" s="118">
      <c r="A1910" s="2" t="n"/>
      <c r="B1910" s="2" t="n"/>
      <c r="C1910" s="2" t="n"/>
      <c r="D1910" s="2" t="n"/>
      <c r="E1910" s="2" t="n"/>
      <c r="F1910" s="2" t="n"/>
      <c r="G1910" s="2" t="n"/>
      <c r="H1910" s="2" t="n"/>
      <c r="I1910" s="2" t="n"/>
      <c r="J1910" s="2" t="n"/>
      <c r="K1910" s="2" t="n"/>
      <c r="L1910" s="2" t="n"/>
      <c r="M1910" s="2" t="n"/>
      <c r="N1910" s="2" t="n"/>
      <c r="O1910" s="2" t="n"/>
      <c r="P1910" s="2" t="n"/>
      <c r="Q1910" s="2" t="n"/>
      <c r="R1910" s="2" t="n"/>
      <c r="S1910" s="2" t="n"/>
      <c r="T1910" s="2" t="n"/>
      <c r="U1910" s="2" t="n"/>
      <c r="V1910" s="2" t="n"/>
      <c r="W1910" s="2" t="n"/>
      <c r="X1910" s="2" t="n"/>
      <c r="Y1910" s="2" t="n"/>
      <c r="Z1910" s="2" t="n"/>
      <c r="AA1910" s="2" t="n"/>
      <c r="AB1910" s="2" t="n"/>
      <c r="AC1910" s="2" t="n"/>
      <c r="AD1910" s="2" t="n"/>
      <c r="AE1910" s="2" t="n"/>
      <c r="AF1910" s="2" t="n"/>
      <c r="AG1910" s="2" t="n"/>
      <c r="AH1910" s="2" t="n"/>
      <c r="AI1910" s="2" t="n"/>
      <c r="AJ1910" s="2" t="n"/>
      <c r="AK1910" s="2" t="n"/>
      <c r="AL1910" s="2" t="n"/>
      <c r="AM1910" s="2" t="n"/>
      <c r="AN1910" s="2" t="n"/>
      <c r="AO1910" s="2" t="n"/>
      <c r="AP1910" s="2" t="n"/>
      <c r="AQ1910" s="2" t="n"/>
      <c r="AR1910" s="2" t="n"/>
      <c r="AS1910" s="2" t="n"/>
      <c r="AT1910" s="2" t="n"/>
      <c r="AU1910" s="2" t="n"/>
      <c r="AV1910" s="2" t="n"/>
      <c r="AW1910" s="2" t="n"/>
      <c r="AX1910" s="2" t="n"/>
      <c r="AY1910" s="2" t="n"/>
      <c r="AZ1910" s="2" t="n"/>
      <c r="BA1910" s="2" t="n"/>
      <c r="BB1910" s="2" t="n"/>
      <c r="BC1910" s="2" t="n"/>
      <c r="BD1910" s="2" t="n"/>
      <c r="BE1910" s="2" t="n"/>
      <c r="BF1910" s="2" t="n"/>
      <c r="BG1910" s="2" t="n"/>
      <c r="BH1910" s="2" t="n"/>
      <c r="BI1910" s="2" t="n"/>
      <c r="BJ1910" s="2" t="n"/>
      <c r="BK1910" s="2" t="n"/>
      <c r="BL1910" s="2" t="n"/>
      <c r="BM1910" s="2" t="n"/>
      <c r="BN1910" s="2" t="n"/>
      <c r="BO1910" s="2" t="n"/>
      <c r="BP1910" s="2" t="n"/>
      <c r="BQ1910" s="2" t="n"/>
      <c r="BR1910" s="2" t="n"/>
      <c r="BS1910" s="2" t="n"/>
      <c r="BT1910" s="2" t="n"/>
      <c r="BU1910" s="2" t="n"/>
      <c r="BV1910" s="2" t="n"/>
      <c r="BW1910" s="2" t="n"/>
      <c r="BX1910" s="2" t="n"/>
      <c r="BY1910" s="2" t="n"/>
      <c r="BZ1910" s="2" t="n"/>
      <c r="CA1910" s="2" t="n"/>
      <c r="CB1910" s="2" t="n"/>
      <c r="CC1910" s="2" t="n"/>
      <c r="CD1910" s="2" t="n"/>
      <c r="CE1910" s="2" t="n"/>
      <c r="CF1910" s="2" t="n"/>
      <c r="CG1910" s="2" t="n"/>
      <c r="CH1910" s="2" t="n"/>
      <c r="CI1910" s="2" t="n"/>
      <c r="DV1910" s="2" t="n"/>
      <c r="DW1910" s="2" t="n"/>
      <c r="DX1910" s="2" t="n"/>
      <c r="DY1910" s="2" t="n"/>
      <c r="DZ1910" s="2" t="n"/>
      <c r="EA1910" s="2" t="n"/>
      <c r="EB1910" s="2" t="n"/>
      <c r="EC1910" s="2" t="n"/>
    </row>
    <row r="1911" ht="6.75" customHeight="1" s="118">
      <c r="A1911" s="2" t="n"/>
      <c r="B1911" s="2" t="n"/>
      <c r="C1911" s="3" t="n"/>
      <c r="D1911" s="3" t="n"/>
      <c r="E1911" s="3" t="n"/>
      <c r="F1911" s="3" t="n"/>
      <c r="G1911" s="3" t="n"/>
      <c r="H1911" s="3" t="n"/>
      <c r="I1911" s="3" t="n"/>
      <c r="J1911" s="3" t="n"/>
      <c r="K1911" s="3" t="n"/>
      <c r="L1911" s="3" t="n"/>
      <c r="M1911" s="3" t="n"/>
      <c r="N1911" s="3" t="n"/>
      <c r="O1911" s="3" t="n"/>
      <c r="P1911" s="3" t="n"/>
      <c r="Q1911" s="3" t="n"/>
      <c r="R1911" s="3" t="n"/>
      <c r="S1911" s="3" t="n"/>
      <c r="T1911" s="3" t="n"/>
      <c r="U1911" s="3" t="n"/>
      <c r="V1911" s="3" t="n"/>
      <c r="W1911" s="3" t="n"/>
      <c r="X1911" s="3" t="n"/>
      <c r="Y1911" s="3" t="n"/>
      <c r="Z1911" s="3" t="n"/>
      <c r="AA1911" s="3" t="n"/>
      <c r="AB1911" s="3" t="n"/>
      <c r="AC1911" s="3" t="n"/>
      <c r="AD1911" s="3" t="n"/>
      <c r="AE1911" s="3" t="n"/>
      <c r="AF1911" s="3" t="n"/>
      <c r="AG1911" s="3" t="n"/>
      <c r="AH1911" s="3" t="n"/>
      <c r="AI1911" s="3" t="n"/>
      <c r="AJ1911" s="3" t="n"/>
      <c r="AK1911" s="3" t="n"/>
      <c r="AL1911" s="3" t="n"/>
      <c r="AM1911" s="3" t="n"/>
      <c r="AN1911" s="3" t="n"/>
      <c r="AO1911" s="3" t="n"/>
      <c r="AP1911" s="3" t="n"/>
      <c r="AQ1911" s="3" t="n"/>
      <c r="AR1911" s="3" t="n"/>
      <c r="AS1911" s="2" t="n"/>
      <c r="AT1911" s="2" t="n"/>
      <c r="AU1911" s="2" t="n"/>
      <c r="AV1911" s="2" t="n"/>
      <c r="AW1911" s="2" t="n"/>
      <c r="AX1911" s="2" t="n"/>
      <c r="AY1911" s="2" t="n"/>
      <c r="AZ1911" s="2" t="n"/>
      <c r="BA1911" s="2" t="n"/>
      <c r="BB1911" s="2" t="n"/>
      <c r="BC1911" s="2" t="n"/>
      <c r="BD1911" s="2" t="n"/>
      <c r="BE1911" s="2" t="n"/>
      <c r="BF1911" s="2" t="n"/>
      <c r="BG1911" s="2" t="n"/>
      <c r="BH1911" s="2" t="n"/>
      <c r="BI1911" s="2" t="n"/>
      <c r="BJ1911" s="2" t="n"/>
      <c r="BK1911" s="2" t="n"/>
      <c r="BL1911" s="2" t="n"/>
      <c r="BM1911" s="2" t="n"/>
      <c r="BN1911" s="2" t="n"/>
      <c r="BO1911" s="2" t="n"/>
      <c r="BP1911" s="2" t="n"/>
      <c r="BQ1911" s="2" t="n"/>
      <c r="BR1911" s="2" t="n"/>
      <c r="BS1911" s="2" t="n"/>
      <c r="BT1911" s="2" t="n"/>
      <c r="BU1911" s="2" t="n"/>
      <c r="BV1911" s="2" t="n"/>
      <c r="BW1911" s="2" t="n"/>
      <c r="BX1911" s="2" t="n"/>
      <c r="BY1911" s="2" t="n"/>
      <c r="BZ1911" s="2" t="n"/>
      <c r="CA1911" s="2" t="n"/>
      <c r="CB1911" s="2" t="n"/>
      <c r="CC1911" s="2" t="n"/>
      <c r="CD1911" s="2" t="n"/>
      <c r="CE1911" s="2" t="n"/>
      <c r="CF1911" s="2" t="n"/>
      <c r="CG1911" s="2" t="n"/>
      <c r="CH1911" s="2" t="n"/>
      <c r="CI1911" s="2" t="n"/>
      <c r="CJ1911" s="2" t="n"/>
      <c r="CK1911" s="2" t="n"/>
      <c r="CL1911" s="2" t="n"/>
      <c r="CM1911" s="2" t="n"/>
      <c r="CN1911" s="2" t="n"/>
      <c r="CO1911" s="2" t="n"/>
      <c r="CP1911" s="2" t="n"/>
      <c r="CQ1911" s="2" t="n"/>
      <c r="CR1911" s="2" t="n"/>
      <c r="CS1911" s="2" t="n"/>
      <c r="CT1911" s="2" t="n"/>
      <c r="CU1911" s="2" t="n"/>
      <c r="CV1911" s="2" t="n"/>
      <c r="CW1911" s="2" t="n"/>
      <c r="CX1911" s="2" t="n"/>
      <c r="CY1911" s="2" t="n"/>
      <c r="CZ1911" s="2" t="n"/>
      <c r="DA1911" s="2" t="n"/>
      <c r="DB1911" s="2" t="n"/>
      <c r="DC1911" s="2" t="n"/>
      <c r="DD1911" s="2" t="n"/>
      <c r="DE1911" s="2" t="n"/>
      <c r="DF1911" s="2" t="n"/>
      <c r="DG1911" s="2" t="n"/>
      <c r="DH1911" s="2" t="n"/>
      <c r="DI1911" s="2" t="n"/>
      <c r="DJ1911" s="2" t="n"/>
      <c r="DK1911" s="2" t="n"/>
      <c r="DL1911" s="2" t="n"/>
      <c r="DM1911" s="2" t="n"/>
      <c r="DN1911" s="2" t="n"/>
      <c r="DO1911" s="2" t="n"/>
      <c r="DP1911" s="2" t="n"/>
      <c r="DQ1911" s="2" t="n"/>
      <c r="DR1911" s="2" t="n"/>
      <c r="DS1911" s="2" t="n"/>
      <c r="DT1911" s="2" t="n"/>
      <c r="DU1911" s="2" t="n"/>
      <c r="DV1911" s="2" t="n"/>
      <c r="DW1911" s="2" t="n"/>
      <c r="DX1911" s="2" t="n"/>
      <c r="DY1911" s="2" t="n"/>
      <c r="DZ1911" s="2" t="n"/>
      <c r="EA1911" s="2" t="n"/>
      <c r="EB1911" s="2" t="n"/>
      <c r="EC1911" s="2" t="n"/>
    </row>
    <row r="1912" ht="6.75" customHeight="1" s="118">
      <c r="A1912" s="2" t="n"/>
      <c r="B1912" s="2" t="n"/>
      <c r="C1912" s="3" t="n"/>
      <c r="D1912" s="3" t="n"/>
      <c r="E1912" s="3" t="n"/>
      <c r="F1912" s="3" t="n"/>
      <c r="G1912" s="3" t="n"/>
      <c r="H1912" s="3" t="n"/>
      <c r="I1912" s="3" t="n"/>
      <c r="J1912" s="3" t="n"/>
      <c r="K1912" s="3" t="n"/>
      <c r="L1912" s="3" t="n"/>
      <c r="M1912" s="3" t="n"/>
      <c r="N1912" s="3" t="n"/>
      <c r="O1912" s="3" t="n"/>
      <c r="P1912" s="3" t="n"/>
      <c r="Q1912" s="3" t="n"/>
      <c r="R1912" s="3" t="n"/>
      <c r="S1912" s="3" t="n"/>
      <c r="T1912" s="3" t="n"/>
      <c r="U1912" s="3" t="n"/>
      <c r="V1912" s="3" t="n"/>
      <c r="W1912" s="3" t="n"/>
      <c r="X1912" s="3" t="n"/>
      <c r="Y1912" s="3" t="n"/>
      <c r="Z1912" s="3" t="n"/>
      <c r="AA1912" s="3" t="n"/>
      <c r="AB1912" s="3" t="n"/>
      <c r="AC1912" s="3" t="n"/>
      <c r="AD1912" s="3" t="n"/>
      <c r="AE1912" s="3" t="n"/>
      <c r="AF1912" s="3" t="n"/>
      <c r="AG1912" s="3" t="n"/>
      <c r="AH1912" s="3" t="n"/>
      <c r="AI1912" s="3" t="n"/>
      <c r="AJ1912" s="3" t="n"/>
      <c r="AK1912" s="3" t="n"/>
      <c r="AL1912" s="3" t="n"/>
      <c r="AM1912" s="3" t="n"/>
      <c r="AN1912" s="3" t="n"/>
      <c r="AO1912" s="3" t="n"/>
      <c r="AP1912" s="3" t="n"/>
      <c r="AQ1912" s="3" t="n"/>
      <c r="AR1912" s="3" t="n"/>
      <c r="AS1912" s="2" t="n"/>
      <c r="AT1912" s="2" t="n"/>
      <c r="AU1912" s="2" t="n"/>
      <c r="AV1912" s="2" t="n"/>
      <c r="AW1912" s="2" t="n"/>
      <c r="AX1912" s="2" t="n"/>
      <c r="AY1912" s="2" t="n"/>
      <c r="AZ1912" s="2" t="n"/>
      <c r="BA1912" s="2" t="n"/>
      <c r="BB1912" s="2" t="n"/>
      <c r="BC1912" s="2" t="n"/>
      <c r="BD1912" s="2" t="n"/>
      <c r="BE1912" s="2" t="n"/>
      <c r="BF1912" s="2" t="n"/>
      <c r="BG1912" s="2" t="n"/>
      <c r="BH1912" s="2" t="n"/>
      <c r="BI1912" s="2" t="n"/>
      <c r="BJ1912" s="2" t="n"/>
      <c r="BK1912" s="2" t="n"/>
      <c r="BL1912" s="2" t="n"/>
      <c r="BM1912" s="2" t="n"/>
      <c r="BN1912" s="2" t="n"/>
      <c r="BO1912" s="2" t="n"/>
      <c r="BP1912" s="2" t="n"/>
      <c r="BQ1912" s="2" t="n"/>
      <c r="BR1912" s="2" t="n"/>
      <c r="BS1912" s="2" t="n"/>
      <c r="BT1912" s="2" t="n"/>
      <c r="BU1912" s="2" t="n"/>
      <c r="BV1912" s="2" t="n"/>
      <c r="BW1912" s="2" t="n"/>
      <c r="BX1912" s="2" t="n"/>
      <c r="BY1912" s="2" t="n"/>
      <c r="BZ1912" s="2" t="n"/>
      <c r="CA1912" s="2" t="n"/>
      <c r="CB1912" s="2" t="n"/>
      <c r="CC1912" s="2" t="n"/>
      <c r="CD1912" s="2" t="n"/>
      <c r="CE1912" s="2" t="n"/>
      <c r="CF1912" s="2" t="n"/>
      <c r="CG1912" s="2" t="n"/>
      <c r="CH1912" s="2" t="n"/>
      <c r="CI1912" s="2" t="n"/>
      <c r="CJ1912" s="2" t="n"/>
      <c r="CK1912" s="2" t="n"/>
      <c r="CL1912" s="2" t="n"/>
      <c r="CM1912" s="2" t="n"/>
      <c r="CN1912" s="2" t="n"/>
      <c r="CO1912" s="2" t="n"/>
      <c r="CP1912" s="2" t="n"/>
      <c r="CQ1912" s="2" t="n"/>
      <c r="CR1912" s="2" t="n"/>
      <c r="CS1912" s="2" t="n"/>
      <c r="CT1912" s="2" t="n"/>
      <c r="CU1912" s="2" t="n"/>
      <c r="CV1912" s="2" t="n"/>
      <c r="CW1912" s="2" t="n"/>
      <c r="CX1912" s="2" t="n"/>
      <c r="CY1912" s="2" t="n"/>
      <c r="CZ1912" s="2" t="n"/>
      <c r="DA1912" s="2" t="n"/>
      <c r="DB1912" s="2" t="n"/>
      <c r="DC1912" s="2" t="n"/>
      <c r="DD1912" s="2" t="n"/>
      <c r="DE1912" s="2" t="n"/>
      <c r="DF1912" s="2" t="n"/>
      <c r="DG1912" s="2" t="n"/>
      <c r="DH1912" s="2" t="n"/>
      <c r="DI1912" s="2" t="n"/>
      <c r="DJ1912" s="2" t="n"/>
      <c r="DK1912" s="2" t="n"/>
      <c r="DL1912" s="2" t="n"/>
      <c r="DM1912" s="2" t="n"/>
      <c r="DN1912" s="2" t="n"/>
      <c r="DO1912" s="2" t="n"/>
      <c r="DP1912" s="2" t="n"/>
      <c r="DQ1912" s="2" t="n"/>
      <c r="DR1912" s="2" t="n"/>
      <c r="DS1912" s="2" t="n"/>
      <c r="DT1912" s="2" t="n"/>
      <c r="DU1912" s="2" t="n"/>
      <c r="DV1912" s="2" t="n"/>
      <c r="DW1912" s="2" t="n"/>
      <c r="DX1912" s="2" t="n"/>
      <c r="DY1912" s="2" t="n"/>
      <c r="DZ1912" s="2" t="n"/>
      <c r="EA1912" s="2" t="n"/>
      <c r="EB1912" s="2" t="n"/>
      <c r="EC1912" s="2" t="n"/>
    </row>
    <row r="1913" ht="6.75" customHeight="1" s="118">
      <c r="A1913" s="2" t="n"/>
      <c r="B1913" s="2" t="n"/>
      <c r="C1913" s="3" t="n"/>
      <c r="D1913" s="3" t="n"/>
      <c r="E1913" s="3" t="n"/>
      <c r="F1913" s="3" t="n"/>
      <c r="G1913" s="3" t="n"/>
      <c r="H1913" s="3" t="n"/>
      <c r="I1913" s="3" t="n"/>
      <c r="J1913" s="3" t="n"/>
      <c r="K1913" s="3" t="n"/>
      <c r="L1913" s="3" t="n"/>
      <c r="M1913" s="3" t="n"/>
      <c r="N1913" s="3" t="n"/>
      <c r="O1913" s="3" t="n"/>
      <c r="P1913" s="3" t="n"/>
      <c r="Q1913" s="3" t="n"/>
      <c r="R1913" s="3" t="n"/>
      <c r="S1913" s="3" t="n"/>
      <c r="T1913" s="3" t="n"/>
      <c r="U1913" s="3" t="n"/>
      <c r="V1913" s="3" t="n"/>
      <c r="W1913" s="3" t="n"/>
      <c r="X1913" s="3" t="n"/>
      <c r="Y1913" s="3" t="n"/>
      <c r="Z1913" s="3" t="n"/>
      <c r="AA1913" s="3" t="n"/>
      <c r="AB1913" s="3" t="n"/>
      <c r="AC1913" s="3" t="n"/>
      <c r="AD1913" s="3" t="n"/>
      <c r="AE1913" s="3" t="n"/>
      <c r="AF1913" s="3" t="n"/>
      <c r="AG1913" s="3" t="n"/>
      <c r="AH1913" s="3" t="n"/>
      <c r="AI1913" s="3" t="n"/>
      <c r="AJ1913" s="3" t="n"/>
      <c r="AK1913" s="3" t="n"/>
      <c r="AL1913" s="3" t="n"/>
      <c r="AM1913" s="3" t="n"/>
      <c r="AN1913" s="3" t="n"/>
      <c r="AO1913" s="3" t="n"/>
      <c r="AP1913" s="3" t="n"/>
      <c r="AQ1913" s="3" t="n"/>
      <c r="AR1913" s="3" t="n"/>
      <c r="AS1913" s="2" t="n"/>
      <c r="AT1913" s="2" t="n"/>
      <c r="AU1913" s="2" t="n"/>
      <c r="AV1913" s="2" t="n"/>
      <c r="AW1913" s="2" t="n"/>
      <c r="AX1913" s="2" t="n"/>
      <c r="AY1913" s="2" t="n"/>
      <c r="AZ1913" s="2" t="n"/>
      <c r="BA1913" s="2" t="n"/>
      <c r="BB1913" s="2" t="n"/>
      <c r="BC1913" s="2" t="n"/>
      <c r="BD1913" s="2" t="n"/>
      <c r="BE1913" s="2" t="n"/>
      <c r="BF1913" s="2" t="n"/>
      <c r="BG1913" s="2" t="n"/>
      <c r="BH1913" s="2" t="n"/>
      <c r="BI1913" s="2" t="n"/>
      <c r="BJ1913" s="2" t="n"/>
      <c r="BK1913" s="2" t="n"/>
      <c r="BL1913" s="2" t="n"/>
      <c r="BM1913" s="2" t="n"/>
      <c r="BN1913" s="2" t="n"/>
      <c r="BO1913" s="2" t="n"/>
      <c r="BP1913" s="2" t="n"/>
      <c r="BQ1913" s="2" t="n"/>
      <c r="BR1913" s="2" t="n"/>
      <c r="BS1913" s="2" t="n"/>
      <c r="BT1913" s="2" t="n"/>
      <c r="BU1913" s="2" t="n"/>
      <c r="BV1913" s="2" t="n"/>
      <c r="BW1913" s="2" t="n"/>
      <c r="BX1913" s="2" t="n"/>
      <c r="BY1913" s="2" t="n"/>
      <c r="BZ1913" s="2" t="n"/>
      <c r="CA1913" s="2" t="n"/>
      <c r="CB1913" s="2" t="n"/>
      <c r="CC1913" s="2" t="n"/>
      <c r="CD1913" s="2" t="n"/>
      <c r="CE1913" s="2" t="n"/>
      <c r="CF1913" s="2" t="n"/>
      <c r="CG1913" s="2" t="n"/>
      <c r="CH1913" s="2" t="n"/>
      <c r="CI1913" s="2" t="n"/>
      <c r="CJ1913" s="2" t="n"/>
      <c r="CK1913" s="2" t="n"/>
      <c r="CL1913" s="2" t="n"/>
      <c r="CM1913" s="2" t="n"/>
      <c r="CN1913" s="2" t="n"/>
      <c r="CO1913" s="2" t="n"/>
      <c r="CP1913" s="2" t="n"/>
      <c r="CQ1913" s="2" t="n"/>
      <c r="CR1913" s="2" t="n"/>
      <c r="CS1913" s="2" t="n"/>
      <c r="CT1913" s="2" t="n"/>
      <c r="CU1913" s="2" t="n"/>
      <c r="CV1913" s="2" t="n"/>
      <c r="CW1913" s="2" t="n"/>
      <c r="CX1913" s="2" t="n"/>
      <c r="CY1913" s="2" t="n"/>
      <c r="CZ1913" s="2" t="n"/>
      <c r="DA1913" s="2" t="n"/>
      <c r="DB1913" s="2" t="n"/>
      <c r="DC1913" s="2" t="n"/>
      <c r="DD1913" s="2" t="n"/>
      <c r="DE1913" s="2" t="n"/>
      <c r="DF1913" s="2" t="n"/>
      <c r="DG1913" s="2" t="n"/>
      <c r="DH1913" s="2" t="n"/>
      <c r="DI1913" s="2" t="n"/>
      <c r="DJ1913" s="2" t="n"/>
      <c r="DK1913" s="2" t="n"/>
      <c r="DL1913" s="2" t="n"/>
      <c r="DM1913" s="2" t="n"/>
      <c r="DN1913" s="2" t="n"/>
      <c r="DO1913" s="2" t="n"/>
      <c r="DP1913" s="2" t="n"/>
      <c r="DQ1913" s="2" t="n"/>
      <c r="DR1913" s="2" t="n"/>
      <c r="DS1913" s="2" t="n"/>
      <c r="DT1913" s="2" t="n"/>
      <c r="DU1913" s="2" t="n"/>
      <c r="DV1913" s="2" t="n"/>
      <c r="DW1913" s="2" t="n"/>
      <c r="DX1913" s="2" t="n"/>
      <c r="DY1913" s="2" t="n"/>
      <c r="DZ1913" s="2" t="n"/>
      <c r="EA1913" s="2" t="n"/>
      <c r="EB1913" s="2" t="n"/>
      <c r="EC1913" s="2" t="n"/>
    </row>
    <row r="1914" ht="6.75" customHeight="1" s="118">
      <c r="A1914" s="2" t="n"/>
      <c r="B1914" s="2" t="n"/>
      <c r="C1914" s="3" t="n"/>
      <c r="D1914" s="3" t="n"/>
      <c r="E1914" s="3" t="n"/>
      <c r="F1914" s="3" t="n"/>
      <c r="G1914" s="3" t="n"/>
      <c r="H1914" s="3" t="n"/>
      <c r="I1914" s="3" t="n"/>
      <c r="J1914" s="114" t="inlineStr">
        <is>
          <t xml:space="preserve">  履 　   歴　    書</t>
        </is>
      </c>
      <c r="AN1914" s="3" t="n"/>
      <c r="AO1914" s="3" t="n"/>
      <c r="AP1914" s="3" t="n"/>
      <c r="AQ1914" s="3" t="n"/>
      <c r="AR1914" s="3" t="n"/>
      <c r="AS1914" s="2" t="n"/>
      <c r="AT1914" s="2" t="n"/>
      <c r="AU1914" s="2" t="n"/>
      <c r="AV1914" s="2" t="n"/>
      <c r="AW1914" s="2" t="n"/>
      <c r="AX1914" s="2" t="n"/>
      <c r="AY1914" s="2" t="n"/>
      <c r="AZ1914" s="2" t="n"/>
      <c r="BA1914" s="2" t="n"/>
      <c r="BB1914" s="2" t="n"/>
      <c r="BC1914" s="2" t="n"/>
      <c r="BD1914" s="2" t="n"/>
      <c r="BE1914" s="2" t="n"/>
      <c r="BF1914" s="2" t="n"/>
      <c r="BG1914" s="2" t="n"/>
      <c r="BH1914" s="2" t="n"/>
      <c r="BI1914" s="2" t="n"/>
      <c r="BJ1914" s="2" t="n"/>
      <c r="BK1914" s="2" t="n"/>
      <c r="BL1914" s="2" t="n"/>
      <c r="BM1914" s="2" t="n"/>
      <c r="BN1914" s="2" t="n"/>
      <c r="BO1914" s="2" t="n"/>
      <c r="BP1914" s="2" t="n"/>
      <c r="BQ1914" s="2" t="n"/>
      <c r="BR1914" s="2" t="n"/>
      <c r="BS1914" s="2" t="n"/>
      <c r="BT1914" s="2" t="n"/>
      <c r="BU1914" s="2" t="n"/>
      <c r="BV1914" s="2" t="n"/>
      <c r="BW1914" s="2" t="n"/>
      <c r="BX1914" s="2" t="n"/>
      <c r="BY1914" s="2" t="n"/>
      <c r="BZ1914" s="2" t="n"/>
      <c r="CA1914" s="2" t="n"/>
      <c r="CB1914" s="2" t="n"/>
      <c r="CC1914" s="2" t="n"/>
      <c r="CD1914" s="2" t="n"/>
      <c r="CE1914" s="2" t="n"/>
      <c r="CF1914" s="2" t="n"/>
      <c r="CG1914" s="2" t="n"/>
      <c r="CH1914" s="2" t="n"/>
      <c r="CI1914" s="2" t="n"/>
      <c r="CJ1914" s="2" t="n"/>
      <c r="CK1914" s="2" t="n"/>
      <c r="CL1914" s="2" t="n"/>
      <c r="CM1914" s="2" t="n"/>
      <c r="CN1914" s="2" t="n"/>
      <c r="CO1914" s="2" t="n"/>
      <c r="CP1914" s="2" t="n"/>
      <c r="CQ1914" s="2" t="n"/>
      <c r="CR1914" s="2" t="n"/>
      <c r="CS1914" s="2" t="n"/>
      <c r="CT1914" s="2" t="n"/>
      <c r="CU1914" s="2" t="n"/>
      <c r="CV1914" s="2" t="n"/>
      <c r="CW1914" s="2" t="n"/>
      <c r="CX1914" s="2" t="n"/>
      <c r="CY1914" s="2" t="n"/>
      <c r="CZ1914" s="2" t="n"/>
      <c r="DA1914" s="2" t="n"/>
      <c r="DB1914" s="2" t="n"/>
      <c r="DC1914" s="2" t="n"/>
      <c r="DD1914" s="2" t="n"/>
      <c r="DE1914" s="2" t="n"/>
      <c r="DF1914" s="2" t="n"/>
      <c r="DG1914" s="2" t="n"/>
      <c r="DH1914" s="2" t="n"/>
      <c r="DI1914" s="2" t="n"/>
      <c r="DJ1914" s="2" t="n"/>
      <c r="DK1914" s="2" t="n"/>
      <c r="DL1914" s="2" t="n"/>
      <c r="DM1914" s="2" t="n"/>
      <c r="DN1914" s="2" t="n"/>
      <c r="DO1914" s="2" t="n"/>
      <c r="DP1914" s="2" t="n"/>
      <c r="DQ1914" s="2" t="n"/>
      <c r="DR1914" s="2" t="n"/>
      <c r="DS1914" s="2" t="n"/>
      <c r="DT1914" s="2" t="n"/>
      <c r="DU1914" s="2" t="n"/>
      <c r="DV1914" s="2" t="n"/>
      <c r="DW1914" s="2" t="n"/>
      <c r="DX1914" s="2" t="n"/>
      <c r="DY1914" s="2" t="n"/>
      <c r="DZ1914" s="2" t="n"/>
      <c r="EA1914" s="2" t="n"/>
      <c r="EB1914" s="2" t="n"/>
      <c r="EC1914" s="2" t="n"/>
    </row>
    <row r="1915" ht="6.75" customHeight="1" s="118">
      <c r="A1915" s="2" t="n"/>
      <c r="B1915" s="2" t="n"/>
      <c r="C1915" s="3" t="n"/>
      <c r="D1915" s="3" t="n"/>
      <c r="E1915" s="3" t="n"/>
      <c r="F1915" s="3" t="n"/>
      <c r="G1915" s="3" t="n"/>
      <c r="H1915" s="3" t="n"/>
      <c r="I1915" s="3" t="n"/>
      <c r="AN1915" s="3" t="n"/>
      <c r="AO1915" s="3" t="n"/>
      <c r="AP1915" s="3" t="n"/>
      <c r="AQ1915" s="3" t="n"/>
      <c r="AR1915" s="3" t="n"/>
      <c r="AS1915" s="2" t="n"/>
      <c r="AT1915" s="2" t="n"/>
      <c r="AU1915" s="2" t="n"/>
      <c r="AV1915" s="2" t="n"/>
      <c r="AW1915" s="2" t="n"/>
      <c r="AX1915" s="2" t="n"/>
      <c r="AY1915" s="2" t="n"/>
      <c r="AZ1915" s="2" t="n"/>
      <c r="BA1915" s="2" t="n"/>
      <c r="BB1915" s="2" t="n"/>
      <c r="BC1915" s="2" t="n"/>
      <c r="BD1915" s="2" t="n"/>
      <c r="BE1915" s="2" t="n"/>
      <c r="BF1915" s="2" t="n"/>
      <c r="BG1915" s="2" t="n"/>
      <c r="BH1915" s="2" t="n"/>
      <c r="BI1915" s="2" t="n"/>
      <c r="BJ1915" s="2" t="n"/>
      <c r="BK1915" s="2" t="n"/>
      <c r="BL1915" s="2" t="n"/>
      <c r="BM1915" s="2" t="n"/>
      <c r="BN1915" s="2" t="n"/>
      <c r="BO1915" s="2" t="n"/>
      <c r="BP1915" s="2" t="n"/>
      <c r="BQ1915" s="2" t="n"/>
      <c r="BR1915" s="2" t="n"/>
      <c r="BS1915" s="2" t="n"/>
      <c r="BT1915" s="2" t="n"/>
      <c r="BU1915" s="2" t="n"/>
      <c r="BV1915" s="2" t="n"/>
      <c r="BW1915" s="2" t="n"/>
      <c r="BX1915" s="2" t="n"/>
      <c r="BY1915" s="2" t="n"/>
      <c r="BZ1915" s="2" t="n"/>
      <c r="CA1915" s="2" t="n"/>
      <c r="CB1915" s="2" t="n"/>
      <c r="CC1915" s="2" t="n"/>
      <c r="CD1915" s="2" t="n"/>
      <c r="CE1915" s="2" t="n"/>
      <c r="CF1915" s="2" t="n"/>
      <c r="CG1915" s="2" t="n"/>
      <c r="CH1915" s="2" t="n"/>
      <c r="CI1915" s="2" t="n"/>
      <c r="CJ1915" s="2" t="n"/>
      <c r="CK1915" s="2" t="n"/>
      <c r="CL1915" s="2" t="n"/>
      <c r="CM1915" s="2" t="n"/>
      <c r="CN1915" s="2" t="n"/>
      <c r="CO1915" s="2" t="n"/>
      <c r="CP1915" s="2" t="n"/>
      <c r="CQ1915" s="2" t="n"/>
      <c r="CR1915" s="2" t="n"/>
      <c r="CS1915" s="2" t="n"/>
      <c r="CT1915" s="2" t="n"/>
      <c r="CU1915" s="2" t="n"/>
      <c r="CV1915" s="2" t="n"/>
      <c r="CW1915" s="2" t="n"/>
      <c r="CX1915" s="2" t="n"/>
      <c r="CY1915" s="2" t="n"/>
      <c r="CZ1915" s="2" t="n"/>
      <c r="DA1915" s="2" t="n"/>
      <c r="DB1915" s="2" t="n"/>
      <c r="DC1915" s="2" t="n"/>
      <c r="DD1915" s="2" t="n"/>
      <c r="DE1915" s="2" t="n"/>
      <c r="DF1915" s="2" t="n"/>
      <c r="DG1915" s="2" t="n"/>
      <c r="DH1915" s="2" t="n"/>
      <c r="DI1915" s="2" t="n"/>
      <c r="DJ1915" s="2" t="n"/>
      <c r="DK1915" s="2" t="n"/>
      <c r="DL1915" s="2" t="n"/>
      <c r="DM1915" s="2" t="n"/>
      <c r="DN1915" s="2" t="n"/>
      <c r="DO1915" s="2" t="n"/>
      <c r="DP1915" s="2" t="n"/>
      <c r="DQ1915" s="2" t="n"/>
      <c r="DR1915" s="2" t="n"/>
      <c r="DS1915" s="2" t="n"/>
      <c r="DT1915" s="2" t="n"/>
      <c r="DU1915" s="2" t="n"/>
      <c r="DV1915" s="2" t="n"/>
      <c r="DW1915" s="2" t="n"/>
      <c r="DX1915" s="2" t="n"/>
      <c r="DY1915" s="2" t="n"/>
      <c r="DZ1915" s="2" t="n"/>
      <c r="EA1915" s="2" t="n"/>
      <c r="EB1915" s="2" t="n"/>
      <c r="EC1915" s="2" t="n"/>
    </row>
    <row r="1916" ht="4.5" customHeight="1" s="118">
      <c r="A1916" s="2" t="n"/>
      <c r="B1916" s="2" t="n"/>
      <c r="C1916" s="2" t="n"/>
      <c r="D1916" s="2" t="n"/>
      <c r="E1916" s="2" t="n"/>
      <c r="F1916" s="2" t="n"/>
      <c r="G1916" s="2" t="n"/>
      <c r="H1916" s="2" t="n"/>
      <c r="I1916" s="2" t="n"/>
      <c r="AN1916" s="3" t="n"/>
      <c r="AO1916" s="2" t="n"/>
      <c r="AP1916" s="2" t="n"/>
      <c r="AQ1916" s="2" t="n"/>
      <c r="AR1916" s="2" t="n"/>
      <c r="AS1916" s="2" t="n"/>
      <c r="AT1916" s="2" t="n"/>
      <c r="AU1916" s="2" t="n"/>
      <c r="AV1916" s="4" t="n"/>
      <c r="AW1916" s="5" t="n"/>
      <c r="AX1916" s="5" t="n"/>
      <c r="AY1916" s="5" t="n"/>
      <c r="AZ1916" s="5" t="n"/>
      <c r="BA1916" s="5" t="n"/>
      <c r="BB1916" s="5" t="n"/>
      <c r="BC1916" s="5" t="n"/>
      <c r="BD1916" s="5" t="n"/>
      <c r="BE1916" s="5" t="n"/>
      <c r="BF1916" s="5" t="n"/>
      <c r="BG1916" s="5" t="n"/>
      <c r="BH1916" s="5" t="n"/>
      <c r="BI1916" s="6" t="n"/>
      <c r="BJ1916" s="7" t="n"/>
      <c r="BK1916" s="2" t="n"/>
      <c r="BL1916" s="2" t="n"/>
      <c r="BM1916" s="2" t="n"/>
      <c r="BN1916" s="2" t="n"/>
      <c r="BO1916" s="2" t="n"/>
      <c r="BP1916" s="139" t="inlineStr">
        <is>
          <t xml:space="preserve">資 　格  等      </t>
        </is>
      </c>
      <c r="BQ1916" s="140" t="n"/>
      <c r="BR1916" s="140" t="n"/>
      <c r="BS1916" s="140" t="n"/>
      <c r="BT1916" s="140" t="n"/>
      <c r="BU1916" s="140" t="n"/>
      <c r="BV1916" s="141" t="n"/>
      <c r="BW1916" s="142" t="inlineStr">
        <is>
          <t>取  得  年  月</t>
        </is>
      </c>
      <c r="BX1916" s="140" t="n"/>
      <c r="BY1916" s="140" t="n"/>
      <c r="BZ1916" s="140" t="n"/>
      <c r="CA1916" s="140" t="n"/>
      <c r="CB1916" s="140" t="n"/>
      <c r="CC1916" s="140" t="n"/>
      <c r="CD1916" s="140" t="n"/>
      <c r="CE1916" s="140" t="n"/>
      <c r="CF1916" s="140" t="n"/>
      <c r="CG1916" s="141" t="n"/>
      <c r="CH1916" s="142" t="inlineStr">
        <is>
          <t>資       格       等       の       名       称</t>
        </is>
      </c>
      <c r="CI1916" s="140" t="n"/>
      <c r="CJ1916" s="140" t="n"/>
      <c r="CK1916" s="140" t="n"/>
      <c r="CL1916" s="140" t="n"/>
      <c r="CM1916" s="140" t="n"/>
      <c r="CN1916" s="140" t="n"/>
      <c r="CO1916" s="140" t="n"/>
      <c r="CP1916" s="140" t="n"/>
      <c r="CQ1916" s="140" t="n"/>
      <c r="CR1916" s="140" t="n"/>
      <c r="CS1916" s="140" t="n"/>
      <c r="CT1916" s="140" t="n"/>
      <c r="CU1916" s="140" t="n"/>
      <c r="CV1916" s="140" t="n"/>
      <c r="CW1916" s="140" t="n"/>
      <c r="CX1916" s="140" t="n"/>
      <c r="CY1916" s="140" t="n"/>
      <c r="CZ1916" s="140" t="n"/>
      <c r="DA1916" s="140" t="n"/>
      <c r="DB1916" s="140" t="n"/>
      <c r="DC1916" s="140" t="n"/>
      <c r="DD1916" s="140" t="n"/>
      <c r="DE1916" s="140" t="n"/>
      <c r="DF1916" s="140" t="n"/>
      <c r="DG1916" s="140" t="n"/>
      <c r="DH1916" s="140" t="n"/>
      <c r="DI1916" s="140" t="n"/>
      <c r="DJ1916" s="140" t="n"/>
      <c r="DK1916" s="140" t="n"/>
      <c r="DL1916" s="140" t="n"/>
      <c r="DM1916" s="140" t="n"/>
      <c r="DN1916" s="140" t="n"/>
      <c r="DO1916" s="140" t="n"/>
      <c r="DP1916" s="140" t="n"/>
      <c r="DQ1916" s="140" t="n"/>
      <c r="DR1916" s="140" t="n"/>
      <c r="DS1916" s="140" t="n"/>
      <c r="DT1916" s="140" t="n"/>
      <c r="DU1916" s="141" t="n"/>
      <c r="DV1916" s="2" t="n"/>
      <c r="DW1916" s="2" t="n"/>
      <c r="DX1916" s="2" t="n"/>
      <c r="DY1916" s="2" t="n"/>
      <c r="DZ1916" s="2" t="n"/>
      <c r="EA1916" s="2" t="n"/>
      <c r="EB1916" s="2" t="n"/>
      <c r="EC1916" s="2" t="n"/>
    </row>
    <row r="1917" ht="6.75" customHeight="1" s="118">
      <c r="A1917" s="2" t="n"/>
      <c r="B1917" s="2" t="n"/>
      <c r="C1917" s="2" t="n"/>
      <c r="D1917" s="2" t="n"/>
      <c r="E1917" s="2" t="n"/>
      <c r="F1917" s="2" t="n"/>
      <c r="G1917" s="2" t="n"/>
      <c r="H1917" s="2" t="n"/>
      <c r="I1917" s="2" t="n"/>
      <c r="AN1917" s="3" t="n"/>
      <c r="AO1917" s="2" t="n"/>
      <c r="AP1917" s="2" t="n"/>
      <c r="AQ1917" s="2" t="n"/>
      <c r="AR1917" s="2" t="n"/>
      <c r="AS1917" s="2" t="n"/>
      <c r="AT1917" s="2" t="n"/>
      <c r="AU1917" s="2" t="n"/>
      <c r="AV1917" s="7" t="n"/>
      <c r="AW1917" s="2" t="n"/>
      <c r="AX1917" s="2" t="n"/>
      <c r="AY1917" s="2" t="n"/>
      <c r="AZ1917" s="2" t="n"/>
      <c r="BA1917" s="2" t="n"/>
      <c r="BB1917" s="2" t="n"/>
      <c r="BC1917" s="2" t="n"/>
      <c r="BD1917" s="2" t="n"/>
      <c r="BE1917" s="2" t="n"/>
      <c r="BF1917" s="2" t="n"/>
      <c r="BG1917" s="2" t="n"/>
      <c r="BH1917" s="2" t="n"/>
      <c r="BI1917" s="8" t="n"/>
      <c r="BJ1917" s="7" t="n"/>
      <c r="BK1917" s="2" t="n"/>
      <c r="BL1917" s="2" t="n"/>
      <c r="BM1917" s="2" t="n"/>
      <c r="BN1917" s="2" t="n"/>
      <c r="BO1917" s="2" t="n"/>
      <c r="BP1917" s="143" t="n"/>
      <c r="BV1917" s="144" t="n"/>
      <c r="BW1917" s="143" t="n"/>
      <c r="CG1917" s="144" t="n"/>
      <c r="CH1917" s="143" t="n"/>
      <c r="DU1917" s="144" t="n"/>
      <c r="DV1917" s="2" t="n"/>
      <c r="DW1917" s="2" t="n"/>
      <c r="DX1917" s="2" t="n"/>
      <c r="DY1917" s="2" t="n"/>
      <c r="DZ1917" s="2" t="n"/>
      <c r="EA1917" s="2" t="n"/>
      <c r="EB1917" s="2" t="n"/>
      <c r="EC1917" s="2" t="n"/>
    </row>
    <row r="1918" ht="6.75" customHeight="1" s="118">
      <c r="A1918" s="2" t="n"/>
      <c r="B1918" s="2" t="n"/>
      <c r="C1918" s="2" t="n"/>
      <c r="D1918" s="2" t="n"/>
      <c r="E1918" s="2" t="n"/>
      <c r="F1918" s="2" t="n"/>
      <c r="G1918" s="2" t="n"/>
      <c r="H1918" s="2" t="n"/>
      <c r="I1918" s="2" t="n"/>
      <c r="J1918" s="2" t="n"/>
      <c r="K1918" s="2" t="n"/>
      <c r="L1918" s="2" t="n"/>
      <c r="M1918" s="2" t="n"/>
      <c r="N1918" s="3" t="n"/>
      <c r="O1918" s="3" t="n"/>
      <c r="P1918" s="3" t="n"/>
      <c r="Q1918" s="3" t="n"/>
      <c r="R1918" s="3" t="n"/>
      <c r="S1918" s="3" t="n"/>
      <c r="T1918" s="3" t="n"/>
      <c r="U1918" s="3" t="n"/>
      <c r="V1918" s="3" t="n"/>
      <c r="W1918" s="3" t="n"/>
      <c r="X1918" s="3" t="n"/>
      <c r="Y1918" s="3" t="n"/>
      <c r="Z1918" s="3" t="n"/>
      <c r="AA1918" s="3" t="n"/>
      <c r="AB1918" s="3" t="n"/>
      <c r="AC1918" s="3" t="n"/>
      <c r="AD1918" s="3" t="n"/>
      <c r="AE1918" s="3" t="n"/>
      <c r="AF1918" s="3" t="n"/>
      <c r="AG1918" s="3" t="n"/>
      <c r="AH1918" s="3" t="n"/>
      <c r="AI1918" s="3" t="n"/>
      <c r="AJ1918" s="3" t="n"/>
      <c r="AK1918" s="3" t="n"/>
      <c r="AL1918" s="3" t="n"/>
      <c r="AM1918" s="3" t="n"/>
      <c r="AN1918" s="2" t="n"/>
      <c r="AO1918" s="2" t="n"/>
      <c r="AP1918" s="2" t="n"/>
      <c r="AQ1918" s="2" t="n"/>
      <c r="AR1918" s="2" t="n"/>
      <c r="AS1918" s="2" t="n"/>
      <c r="AT1918" s="2" t="n"/>
      <c r="AU1918" s="2" t="n"/>
      <c r="AV1918" s="7" t="n"/>
      <c r="AW1918" s="2" t="n"/>
      <c r="AX1918" s="2" t="n"/>
      <c r="AY1918" s="2" t="n"/>
      <c r="AZ1918" s="2" t="n"/>
      <c r="BA1918" s="2" t="n"/>
      <c r="BB1918" s="2" t="n"/>
      <c r="BC1918" s="2" t="n"/>
      <c r="BD1918" s="2" t="n"/>
      <c r="BE1918" s="2" t="n"/>
      <c r="BF1918" s="2" t="n"/>
      <c r="BG1918" s="2" t="n"/>
      <c r="BH1918" s="2" t="n"/>
      <c r="BI1918" s="8" t="n"/>
      <c r="BJ1918" s="7" t="n"/>
      <c r="BK1918" s="2" t="n"/>
      <c r="BL1918" s="2" t="n"/>
      <c r="BM1918" s="2" t="n"/>
      <c r="BN1918" s="2" t="n"/>
      <c r="BO1918" s="2" t="n"/>
      <c r="BP1918" s="143" t="n"/>
      <c r="BV1918" s="144" t="n"/>
      <c r="BW1918" s="143" t="n"/>
      <c r="CG1918" s="144" t="n"/>
      <c r="CH1918" s="143" t="n"/>
      <c r="DU1918" s="144" t="n"/>
      <c r="DV1918" s="2" t="n"/>
      <c r="DW1918" s="2" t="n"/>
      <c r="DX1918" s="2" t="n"/>
      <c r="DY1918" s="2" t="n"/>
      <c r="DZ1918" s="2" t="n"/>
      <c r="EA1918" s="2" t="n"/>
      <c r="EB1918" s="2" t="n"/>
      <c r="EC1918" s="2" t="n"/>
    </row>
    <row r="1919" ht="6.75" customHeight="1" s="118">
      <c r="A1919" s="2" t="n"/>
      <c r="B1919" s="2" t="n"/>
      <c r="C1919" s="2" t="n"/>
      <c r="D1919" s="2" t="n"/>
      <c r="E1919" s="2" t="n"/>
      <c r="F1919" s="2" t="n"/>
      <c r="G1919" s="2" t="n"/>
      <c r="H1919" s="2" t="n"/>
      <c r="I1919" s="2" t="n"/>
      <c r="J1919" s="2" t="n"/>
      <c r="K1919" s="2" t="n"/>
      <c r="L1919" s="2" t="n"/>
      <c r="M1919" s="2" t="n"/>
      <c r="N1919" s="2" t="n"/>
      <c r="O1919" s="2" t="n"/>
      <c r="P1919" s="2" t="n"/>
      <c r="Q1919" s="2" t="n"/>
      <c r="R1919" s="2" t="n"/>
      <c r="S1919" s="2" t="n"/>
      <c r="T1919" s="2" t="n"/>
      <c r="U1919" s="2" t="n"/>
      <c r="V1919" s="2" t="n"/>
      <c r="W1919" s="2" t="n"/>
      <c r="X1919" s="2" t="n"/>
      <c r="Y1919" s="2" t="n"/>
      <c r="Z1919" s="95" t="inlineStr">
        <is>
          <t>令和</t>
        </is>
      </c>
      <c r="AD1919" s="145">
        <f>IF(N(設定!$B$3)=0,"",YEAR(設定!$B$3)-2018)</f>
        <v/>
      </c>
      <c r="AG1919" s="95" t="inlineStr">
        <is>
          <t>年</t>
        </is>
      </c>
      <c r="AI1919" s="145">
        <f>IF(N(設定!$B$3)=0,"",MONTH(設定!$B$3))</f>
        <v/>
      </c>
      <c r="AL1919" s="95" t="inlineStr">
        <is>
          <t>月</t>
        </is>
      </c>
      <c r="AN1919" s="145">
        <f>IF(N(設定!$B$3)=0,"",DAY(設定!$B$3))</f>
        <v/>
      </c>
      <c r="AP1919" s="95" t="inlineStr">
        <is>
          <t>日現在</t>
        </is>
      </c>
      <c r="AU1919" s="12" t="n"/>
      <c r="AV1919" s="7" t="n"/>
      <c r="AW1919" s="2" t="n"/>
      <c r="AX1919" s="2" t="n"/>
      <c r="AY1919" s="2" t="n"/>
      <c r="AZ1919" s="2" t="n"/>
      <c r="BA1919" s="2" t="n"/>
      <c r="BB1919" s="2" t="n"/>
      <c r="BC1919" s="2" t="n"/>
      <c r="BD1919" s="2" t="n"/>
      <c r="BE1919" s="2" t="n"/>
      <c r="BF1919" s="2" t="n"/>
      <c r="BG1919" s="2" t="n"/>
      <c r="BH1919" s="2" t="n"/>
      <c r="BI1919" s="8" t="n"/>
      <c r="BJ1919" s="7" t="n"/>
      <c r="BK1919" s="2" t="n"/>
      <c r="BL1919" s="2" t="n"/>
      <c r="BM1919" s="2" t="n"/>
      <c r="BN1919" s="2" t="n"/>
      <c r="BO1919" s="2" t="n"/>
      <c r="BP1919" s="143" t="n"/>
      <c r="BV1919" s="144" t="n"/>
      <c r="BW1919" s="146" t="n"/>
      <c r="BX1919" s="147" t="n"/>
      <c r="BY1919" s="147" t="n"/>
      <c r="BZ1919" s="147" t="n"/>
      <c r="CA1919" s="147" t="n"/>
      <c r="CB1919" s="147" t="n"/>
      <c r="CC1919" s="147" t="n"/>
      <c r="CD1919" s="147" t="n"/>
      <c r="CE1919" s="147" t="n"/>
      <c r="CF1919" s="147" t="n"/>
      <c r="CG1919" s="148" t="n"/>
      <c r="CH1919" s="146" t="n"/>
      <c r="CI1919" s="147" t="n"/>
      <c r="CJ1919" s="147" t="n"/>
      <c r="CK1919" s="147" t="n"/>
      <c r="CL1919" s="147" t="n"/>
      <c r="CM1919" s="147" t="n"/>
      <c r="CN1919" s="147" t="n"/>
      <c r="CO1919" s="147" t="n"/>
      <c r="CP1919" s="147" t="n"/>
      <c r="CQ1919" s="147" t="n"/>
      <c r="CR1919" s="147" t="n"/>
      <c r="CS1919" s="147" t="n"/>
      <c r="CT1919" s="147" t="n"/>
      <c r="CU1919" s="147" t="n"/>
      <c r="CV1919" s="147" t="n"/>
      <c r="CW1919" s="147" t="n"/>
      <c r="CX1919" s="147" t="n"/>
      <c r="CY1919" s="147" t="n"/>
      <c r="CZ1919" s="147" t="n"/>
      <c r="DA1919" s="147" t="n"/>
      <c r="DB1919" s="147" t="n"/>
      <c r="DC1919" s="147" t="n"/>
      <c r="DD1919" s="147" t="n"/>
      <c r="DE1919" s="147" t="n"/>
      <c r="DF1919" s="147" t="n"/>
      <c r="DG1919" s="147" t="n"/>
      <c r="DH1919" s="147" t="n"/>
      <c r="DI1919" s="147" t="n"/>
      <c r="DJ1919" s="147" t="n"/>
      <c r="DK1919" s="147" t="n"/>
      <c r="DL1919" s="147" t="n"/>
      <c r="DM1919" s="147" t="n"/>
      <c r="DN1919" s="147" t="n"/>
      <c r="DO1919" s="147" t="n"/>
      <c r="DP1919" s="147" t="n"/>
      <c r="DQ1919" s="147" t="n"/>
      <c r="DR1919" s="147" t="n"/>
      <c r="DS1919" s="147" t="n"/>
      <c r="DT1919" s="147" t="n"/>
      <c r="DU1919" s="148" t="n"/>
      <c r="DV1919" s="2" t="n"/>
      <c r="DW1919" s="2" t="n"/>
      <c r="DX1919" s="2" t="n"/>
      <c r="DY1919" s="2" t="n"/>
      <c r="DZ1919" s="2" t="n"/>
      <c r="EA1919" s="2" t="n"/>
      <c r="EB1919" s="2" t="n"/>
      <c r="EC1919" s="2" t="n"/>
    </row>
    <row r="1920" ht="6.75" customHeight="1" s="118">
      <c r="A1920" s="2" t="n"/>
      <c r="B1920" s="2" t="n"/>
      <c r="C1920" s="2" t="n"/>
      <c r="D1920" s="2" t="n"/>
      <c r="E1920" s="2" t="n"/>
      <c r="F1920" s="2" t="n"/>
      <c r="G1920" s="2" t="n"/>
      <c r="H1920" s="2" t="n"/>
      <c r="I1920" s="2" t="n"/>
      <c r="J1920" s="2" t="n"/>
      <c r="K1920" s="2" t="n"/>
      <c r="L1920" s="2" t="n"/>
      <c r="M1920" s="2" t="n"/>
      <c r="N1920" s="2" t="n"/>
      <c r="O1920" s="2" t="n"/>
      <c r="P1920" s="2" t="n"/>
      <c r="Q1920" s="2" t="n"/>
      <c r="R1920" s="2" t="n"/>
      <c r="S1920" s="2" t="n"/>
      <c r="T1920" s="2" t="n"/>
      <c r="U1920" s="2" t="n"/>
      <c r="V1920" s="2" t="n"/>
      <c r="W1920" s="2" t="n"/>
      <c r="X1920" s="2" t="n"/>
      <c r="Y1920" s="2" t="n"/>
      <c r="AU1920" s="12" t="n"/>
      <c r="AV1920" s="7" t="n"/>
      <c r="AW1920" s="48" t="inlineStr">
        <is>
          <t>写真をはる位置</t>
        </is>
      </c>
      <c r="BI1920" s="8" t="n"/>
      <c r="BJ1920" s="7" t="n"/>
      <c r="BK1920" s="2" t="n"/>
      <c r="BL1920" s="2" t="n"/>
      <c r="BM1920" s="2" t="n"/>
      <c r="BN1920" s="2" t="n"/>
      <c r="BO1920" s="2" t="n"/>
      <c r="BP1920" s="143" t="n"/>
      <c r="BV1920" s="144" t="n"/>
      <c r="BW1920" s="149">
        <f>計算!$O$24</f>
        <v/>
      </c>
      <c r="CG1920" s="144" t="n"/>
      <c r="CH1920" s="150">
        <f>計算!$P$24</f>
        <v/>
      </c>
      <c r="DU1920" s="144" t="n"/>
      <c r="DV1920" s="2" t="n"/>
      <c r="DW1920" s="2" t="n"/>
      <c r="DX1920" s="2" t="n"/>
      <c r="DY1920" s="2" t="n"/>
      <c r="DZ1920" s="2" t="n"/>
      <c r="EA1920" s="2" t="n"/>
      <c r="EB1920" s="2" t="n"/>
      <c r="EC1920" s="2" t="n"/>
    </row>
    <row r="1921" ht="6.75" customHeight="1" s="118">
      <c r="A1921" s="2" t="n"/>
      <c r="B1921" s="2" t="n"/>
      <c r="C1921" s="2" t="n"/>
      <c r="D1921" s="2" t="n"/>
      <c r="E1921" s="2" t="n"/>
      <c r="F1921" s="2" t="n"/>
      <c r="G1921" s="2" t="n"/>
      <c r="H1921" s="2" t="n"/>
      <c r="I1921" s="2" t="n"/>
      <c r="J1921" s="2" t="n"/>
      <c r="K1921" s="2" t="n"/>
      <c r="L1921" s="2" t="n"/>
      <c r="M1921" s="2" t="n"/>
      <c r="N1921" s="2" t="n"/>
      <c r="O1921" s="2" t="n"/>
      <c r="P1921" s="2" t="n"/>
      <c r="Q1921" s="2" t="n"/>
      <c r="R1921" s="2" t="n"/>
      <c r="S1921" s="2" t="n"/>
      <c r="T1921" s="2" t="n"/>
      <c r="U1921" s="2" t="n"/>
      <c r="V1921" s="2" t="n"/>
      <c r="W1921" s="2" t="n"/>
      <c r="X1921" s="2" t="n"/>
      <c r="Y1921" s="2" t="n"/>
      <c r="Z1921" s="147" t="n"/>
      <c r="AA1921" s="147" t="n"/>
      <c r="AB1921" s="147" t="n"/>
      <c r="AC1921" s="147" t="n"/>
      <c r="AD1921" s="147" t="n"/>
      <c r="AE1921" s="147" t="n"/>
      <c r="AF1921" s="147" t="n"/>
      <c r="AG1921" s="147" t="n"/>
      <c r="AH1921" s="147" t="n"/>
      <c r="AI1921" s="147" t="n"/>
      <c r="AJ1921" s="147" t="n"/>
      <c r="AK1921" s="147" t="n"/>
      <c r="AL1921" s="147" t="n"/>
      <c r="AM1921" s="147" t="n"/>
      <c r="AN1921" s="147" t="n"/>
      <c r="AO1921" s="147" t="n"/>
      <c r="AP1921" s="147" t="n"/>
      <c r="AQ1921" s="147" t="n"/>
      <c r="AR1921" s="147" t="n"/>
      <c r="AS1921" s="147" t="n"/>
      <c r="AT1921" s="147" t="n"/>
      <c r="AU1921" s="12" t="n"/>
      <c r="AV1921" s="7" t="n"/>
      <c r="BI1921" s="8" t="n"/>
      <c r="BJ1921" s="7" t="n"/>
      <c r="BK1921" s="2" t="n"/>
      <c r="BL1921" s="2" t="n"/>
      <c r="BM1921" s="2" t="n"/>
      <c r="BN1921" s="2" t="n"/>
      <c r="BO1921" s="2" t="n"/>
      <c r="BP1921" s="143" t="n"/>
      <c r="BV1921" s="144" t="n"/>
      <c r="BW1921" s="143" t="n"/>
      <c r="CG1921" s="144" t="n"/>
      <c r="DU1921" s="144" t="n"/>
      <c r="DV1921" s="2" t="n"/>
      <c r="DW1921" s="2" t="n"/>
      <c r="DX1921" s="2" t="n"/>
      <c r="DY1921" s="2" t="n"/>
      <c r="DZ1921" s="2" t="n"/>
      <c r="EA1921" s="2" t="n"/>
      <c r="EB1921" s="2" t="n"/>
      <c r="EC1921" s="2" t="n"/>
    </row>
    <row r="1922" ht="6.75" customHeight="1" s="118">
      <c r="A1922" s="2" t="n"/>
      <c r="B1922" s="2" t="n"/>
      <c r="C1922" s="2" t="n"/>
      <c r="D1922" s="2" t="n"/>
      <c r="E1922" s="142" t="inlineStr">
        <is>
          <t>ふ り が な</t>
        </is>
      </c>
      <c r="F1922" s="140" t="n"/>
      <c r="G1922" s="140" t="n"/>
      <c r="H1922" s="140" t="n"/>
      <c r="I1922" s="140" t="n"/>
      <c r="J1922" s="140" t="n"/>
      <c r="K1922" s="141" t="n"/>
      <c r="L1922" s="151">
        <f>計算!$C$24</f>
        <v/>
      </c>
      <c r="M1922" s="140" t="n"/>
      <c r="N1922" s="140" t="n"/>
      <c r="O1922" s="140" t="n"/>
      <c r="P1922" s="140" t="n"/>
      <c r="Q1922" s="140" t="n"/>
      <c r="R1922" s="140" t="n"/>
      <c r="S1922" s="140" t="n"/>
      <c r="T1922" s="140" t="n"/>
      <c r="U1922" s="140" t="n"/>
      <c r="V1922" s="140" t="n"/>
      <c r="W1922" s="140" t="n"/>
      <c r="X1922" s="140" t="n"/>
      <c r="Y1922" s="140" t="n"/>
      <c r="Z1922" s="140" t="n"/>
      <c r="AA1922" s="140" t="n"/>
      <c r="AB1922" s="140" t="n"/>
      <c r="AC1922" s="140" t="n"/>
      <c r="AD1922" s="140" t="n"/>
      <c r="AE1922" s="140" t="n"/>
      <c r="AF1922" s="140" t="n"/>
      <c r="AG1922" s="140" t="n"/>
      <c r="AH1922" s="140" t="n"/>
      <c r="AI1922" s="140" t="n"/>
      <c r="AJ1922" s="140" t="n"/>
      <c r="AK1922" s="140" t="n"/>
      <c r="AL1922" s="140" t="n"/>
      <c r="AM1922" s="140" t="n"/>
      <c r="AN1922" s="140" t="n"/>
      <c r="AO1922" s="140" t="n"/>
      <c r="AP1922" s="140" t="n"/>
      <c r="AQ1922" s="140" t="n"/>
      <c r="AR1922" s="140" t="n"/>
      <c r="AS1922" s="140" t="n"/>
      <c r="AT1922" s="141" t="n"/>
      <c r="AU1922" s="8" t="n"/>
      <c r="AV1922" s="7" t="n"/>
      <c r="AW1922" s="2" t="n"/>
      <c r="AX1922" s="2" t="n"/>
      <c r="AY1922" s="2" t="n"/>
      <c r="AZ1922" s="2" t="n"/>
      <c r="BA1922" s="2" t="n"/>
      <c r="BB1922" s="2" t="n"/>
      <c r="BC1922" s="2" t="n"/>
      <c r="BD1922" s="2" t="n"/>
      <c r="BE1922" s="2" t="n"/>
      <c r="BF1922" s="2" t="n"/>
      <c r="BG1922" s="2" t="n"/>
      <c r="BH1922" s="2" t="n"/>
      <c r="BI1922" s="8" t="n"/>
      <c r="BJ1922" s="7" t="n"/>
      <c r="BK1922" s="2" t="n"/>
      <c r="BL1922" s="2" t="n"/>
      <c r="BM1922" s="2" t="n"/>
      <c r="BN1922" s="2" t="n"/>
      <c r="BO1922" s="2" t="n"/>
      <c r="BP1922" s="143" t="n"/>
      <c r="BV1922" s="144" t="n"/>
      <c r="BW1922" s="143" t="n"/>
      <c r="CG1922" s="144" t="n"/>
      <c r="DU1922" s="144" t="n"/>
      <c r="DV1922" s="2" t="n"/>
      <c r="DW1922" s="2" t="n"/>
      <c r="DX1922" s="2" t="n"/>
      <c r="DY1922" s="2" t="n"/>
      <c r="DZ1922" s="2" t="n"/>
      <c r="EA1922" s="2" t="n"/>
      <c r="EB1922" s="2" t="n"/>
      <c r="EC1922" s="2" t="n"/>
    </row>
    <row r="1923" ht="6.75" customHeight="1" s="118">
      <c r="A1923" s="2" t="n"/>
      <c r="B1923" s="2" t="n"/>
      <c r="C1923" s="2" t="n"/>
      <c r="D1923" s="2" t="n"/>
      <c r="E1923" s="143" t="n"/>
      <c r="K1923" s="144" t="n"/>
      <c r="AT1923" s="144" t="n"/>
      <c r="AU1923" s="8" t="n"/>
      <c r="AV1923" s="7" t="n"/>
      <c r="AW1923" s="2" t="n"/>
      <c r="AX1923" s="2" t="n"/>
      <c r="AY1923" s="2" t="n"/>
      <c r="AZ1923" s="2" t="n"/>
      <c r="BA1923" s="2" t="n"/>
      <c r="BB1923" s="2" t="n"/>
      <c r="BC1923" s="2" t="n"/>
      <c r="BD1923" s="2" t="n"/>
      <c r="BE1923" s="2" t="n"/>
      <c r="BF1923" s="2" t="n"/>
      <c r="BG1923" s="2" t="n"/>
      <c r="BH1923" s="2" t="n"/>
      <c r="BI1923" s="8" t="n"/>
      <c r="BJ1923" s="7" t="n"/>
      <c r="BK1923" s="2" t="n"/>
      <c r="BL1923" s="2" t="n"/>
      <c r="BM1923" s="2" t="n"/>
      <c r="BN1923" s="2" t="n"/>
      <c r="BO1923" s="2" t="n"/>
      <c r="BP1923" s="143" t="n"/>
      <c r="BV1923" s="144" t="n"/>
      <c r="BW1923" s="143" t="n"/>
      <c r="CG1923" s="144" t="n"/>
      <c r="DU1923" s="144" t="n"/>
      <c r="DV1923" s="2" t="n"/>
      <c r="DW1923" s="2" t="n"/>
      <c r="DX1923" s="2" t="n"/>
      <c r="DY1923" s="2" t="n"/>
      <c r="DZ1923" s="2" t="n"/>
      <c r="EA1923" s="2" t="n"/>
      <c r="EB1923" s="2" t="n"/>
      <c r="EC1923" s="2" t="n"/>
    </row>
    <row r="1924" ht="6.75" customHeight="1" s="118">
      <c r="A1924" s="2" t="n"/>
      <c r="B1924" s="2" t="n"/>
      <c r="C1924" s="2" t="n"/>
      <c r="D1924" s="2" t="n"/>
      <c r="E1924" s="143" t="n"/>
      <c r="K1924" s="144" t="n"/>
      <c r="AT1924" s="144" t="n"/>
      <c r="AU1924" s="8" t="n"/>
      <c r="AV1924" s="7" t="n"/>
      <c r="AW1924" s="2" t="n"/>
      <c r="AX1924" s="2" t="n"/>
      <c r="AY1924" s="2" t="n"/>
      <c r="AZ1924" s="2" t="n"/>
      <c r="BA1924" s="2" t="n"/>
      <c r="BB1924" s="2" t="n"/>
      <c r="BC1924" s="2" t="n"/>
      <c r="BD1924" s="2" t="n"/>
      <c r="BE1924" s="2" t="n"/>
      <c r="BF1924" s="2" t="n"/>
      <c r="BG1924" s="2" t="n"/>
      <c r="BH1924" s="2" t="n"/>
      <c r="BI1924" s="8" t="n"/>
      <c r="BJ1924" s="7" t="n"/>
      <c r="BK1924" s="2" t="n"/>
      <c r="BL1924" s="2" t="n"/>
      <c r="BM1924" s="2" t="n"/>
      <c r="BN1924" s="2" t="n"/>
      <c r="BO1924" s="2" t="n"/>
      <c r="BP1924" s="143" t="n"/>
      <c r="BV1924" s="144" t="n"/>
      <c r="BW1924" s="149">
        <f>計算!$Q$24</f>
        <v/>
      </c>
      <c r="CG1924" s="144" t="n"/>
      <c r="CH1924" s="150">
        <f>計算!$R$24</f>
        <v/>
      </c>
      <c r="DU1924" s="144" t="n"/>
      <c r="DV1924" s="2" t="n"/>
      <c r="DW1924" s="2" t="n"/>
      <c r="DX1924" s="2" t="n"/>
      <c r="DY1924" s="2" t="n"/>
      <c r="DZ1924" s="2" t="n"/>
      <c r="EA1924" s="2" t="n"/>
      <c r="EB1924" s="2" t="n"/>
      <c r="EC1924" s="2" t="n"/>
    </row>
    <row r="1925" ht="6.75" customHeight="1" s="118">
      <c r="A1925" s="2" t="n"/>
      <c r="B1925" s="2" t="n"/>
      <c r="C1925" s="2" t="n"/>
      <c r="D1925" s="2" t="n"/>
      <c r="E1925" s="146" t="n"/>
      <c r="F1925" s="147" t="n"/>
      <c r="G1925" s="147" t="n"/>
      <c r="H1925" s="147" t="n"/>
      <c r="I1925" s="147" t="n"/>
      <c r="J1925" s="147" t="n"/>
      <c r="K1925" s="148" t="n"/>
      <c r="L1925" s="147" t="n"/>
      <c r="M1925" s="147" t="n"/>
      <c r="N1925" s="147" t="n"/>
      <c r="O1925" s="147" t="n"/>
      <c r="P1925" s="147" t="n"/>
      <c r="Q1925" s="147" t="n"/>
      <c r="R1925" s="147" t="n"/>
      <c r="S1925" s="147" t="n"/>
      <c r="T1925" s="147" t="n"/>
      <c r="U1925" s="147" t="n"/>
      <c r="V1925" s="147" t="n"/>
      <c r="W1925" s="147" t="n"/>
      <c r="X1925" s="147" t="n"/>
      <c r="Y1925" s="147" t="n"/>
      <c r="Z1925" s="147" t="n"/>
      <c r="AA1925" s="147" t="n"/>
      <c r="AB1925" s="147" t="n"/>
      <c r="AC1925" s="147" t="n"/>
      <c r="AD1925" s="147" t="n"/>
      <c r="AE1925" s="147" t="n"/>
      <c r="AF1925" s="147" t="n"/>
      <c r="AG1925" s="147" t="n"/>
      <c r="AH1925" s="147" t="n"/>
      <c r="AI1925" s="147" t="n"/>
      <c r="AJ1925" s="147" t="n"/>
      <c r="AK1925" s="147" t="n"/>
      <c r="AL1925" s="147" t="n"/>
      <c r="AM1925" s="147" t="n"/>
      <c r="AN1925" s="147" t="n"/>
      <c r="AO1925" s="147" t="n"/>
      <c r="AP1925" s="147" t="n"/>
      <c r="AQ1925" s="147" t="n"/>
      <c r="AR1925" s="147" t="n"/>
      <c r="AS1925" s="147" t="n"/>
      <c r="AT1925" s="148" t="n"/>
      <c r="AU1925" s="8" t="n"/>
      <c r="AV1925" s="7" t="n"/>
      <c r="AW1925" s="2" t="n"/>
      <c r="AX1925" s="2" t="n"/>
      <c r="AY1925" s="2" t="n"/>
      <c r="AZ1925" s="2" t="n"/>
      <c r="BA1925" s="2" t="n"/>
      <c r="BB1925" s="2" t="n"/>
      <c r="BC1925" s="2" t="n"/>
      <c r="BD1925" s="2" t="n"/>
      <c r="BE1925" s="2" t="n"/>
      <c r="BF1925" s="2" t="n"/>
      <c r="BG1925" s="2" t="n"/>
      <c r="BH1925" s="2" t="n"/>
      <c r="BI1925" s="8" t="n"/>
      <c r="BJ1925" s="7" t="n"/>
      <c r="BK1925" s="2" t="n"/>
      <c r="BL1925" s="2" t="n"/>
      <c r="BM1925" s="2" t="n"/>
      <c r="BN1925" s="2" t="n"/>
      <c r="BO1925" s="2" t="n"/>
      <c r="BP1925" s="143" t="n"/>
      <c r="BV1925" s="144" t="n"/>
      <c r="BW1925" s="143" t="n"/>
      <c r="CG1925" s="144" t="n"/>
      <c r="DU1925" s="144" t="n"/>
      <c r="DV1925" s="2" t="n"/>
      <c r="DW1925" s="2" t="n"/>
      <c r="DX1925" s="2" t="n"/>
      <c r="DY1925" s="2" t="n"/>
      <c r="DZ1925" s="2" t="n"/>
      <c r="EA1925" s="2" t="n"/>
      <c r="EB1925" s="2" t="n"/>
      <c r="EC1925" s="2" t="n"/>
    </row>
    <row r="1926" ht="6.75" customHeight="1" s="118">
      <c r="A1926" s="2" t="n"/>
      <c r="B1926" s="2" t="n"/>
      <c r="C1926" s="2" t="n"/>
      <c r="D1926" s="2" t="n"/>
      <c r="E1926" s="152" t="inlineStr">
        <is>
          <t>名　前</t>
        </is>
      </c>
      <c r="F1926" s="140" t="n"/>
      <c r="G1926" s="140" t="n"/>
      <c r="H1926" s="140" t="n"/>
      <c r="I1926" s="140" t="n"/>
      <c r="J1926" s="140" t="n"/>
      <c r="K1926" s="141" t="n"/>
      <c r="L1926" s="153">
        <f>計算!$B$24</f>
        <v/>
      </c>
      <c r="M1926" s="140" t="n"/>
      <c r="N1926" s="140" t="n"/>
      <c r="O1926" s="140" t="n"/>
      <c r="P1926" s="140" t="n"/>
      <c r="Q1926" s="140" t="n"/>
      <c r="R1926" s="140" t="n"/>
      <c r="S1926" s="140" t="n"/>
      <c r="T1926" s="140" t="n"/>
      <c r="U1926" s="140" t="n"/>
      <c r="V1926" s="140" t="n"/>
      <c r="W1926" s="140" t="n"/>
      <c r="X1926" s="140" t="n"/>
      <c r="Y1926" s="140" t="n"/>
      <c r="Z1926" s="140" t="n"/>
      <c r="AA1926" s="140" t="n"/>
      <c r="AB1926" s="140" t="n"/>
      <c r="AC1926" s="140" t="n"/>
      <c r="AD1926" s="140" t="n"/>
      <c r="AE1926" s="140" t="n"/>
      <c r="AF1926" s="140" t="n"/>
      <c r="AG1926" s="140" t="n"/>
      <c r="AH1926" s="140" t="n"/>
      <c r="AI1926" s="140" t="n"/>
      <c r="AJ1926" s="140" t="n"/>
      <c r="AK1926" s="140" t="n"/>
      <c r="AL1926" s="140" t="n"/>
      <c r="AM1926" s="140" t="n"/>
      <c r="AN1926" s="140" t="n"/>
      <c r="AO1926" s="140" t="n"/>
      <c r="AP1926" s="140" t="n"/>
      <c r="AQ1926" s="140" t="n"/>
      <c r="AR1926" s="140" t="n"/>
      <c r="AS1926" s="140" t="n"/>
      <c r="AT1926" s="141" t="n"/>
      <c r="AU1926" s="8" t="n"/>
      <c r="AV1926" s="7" t="n"/>
      <c r="AW1926" s="2" t="n"/>
      <c r="AX1926" s="2" t="n"/>
      <c r="AY1926" s="2" t="n"/>
      <c r="AZ1926" s="2" t="n"/>
      <c r="BA1926" s="2" t="n"/>
      <c r="BB1926" s="2" t="n"/>
      <c r="BC1926" s="2" t="n"/>
      <c r="BD1926" s="2" t="n"/>
      <c r="BE1926" s="2" t="n"/>
      <c r="BF1926" s="2" t="n"/>
      <c r="BG1926" s="2" t="n"/>
      <c r="BH1926" s="2" t="n"/>
      <c r="BI1926" s="8" t="n"/>
      <c r="BJ1926" s="7" t="n"/>
      <c r="BK1926" s="2" t="n"/>
      <c r="BL1926" s="2" t="n"/>
      <c r="BM1926" s="2" t="n"/>
      <c r="BN1926" s="2" t="n"/>
      <c r="BO1926" s="2" t="n"/>
      <c r="BP1926" s="143" t="n"/>
      <c r="BV1926" s="144" t="n"/>
      <c r="BW1926" s="143" t="n"/>
      <c r="CG1926" s="144" t="n"/>
      <c r="DU1926" s="144" t="n"/>
      <c r="DV1926" s="2" t="n"/>
      <c r="DW1926" s="2" t="n"/>
      <c r="DX1926" s="2" t="n"/>
      <c r="DY1926" s="2" t="n"/>
      <c r="DZ1926" s="2" t="n"/>
      <c r="EA1926" s="2" t="n"/>
      <c r="EB1926" s="2" t="n"/>
      <c r="EC1926" s="2" t="n"/>
    </row>
    <row r="1927" ht="6.75" customHeight="1" s="118">
      <c r="A1927" s="2" t="n"/>
      <c r="B1927" s="2" t="n"/>
      <c r="C1927" s="2" t="n"/>
      <c r="D1927" s="2" t="n"/>
      <c r="E1927" s="143" t="n"/>
      <c r="K1927" s="144" t="n"/>
      <c r="L1927" s="143" t="n"/>
      <c r="AT1927" s="144" t="n"/>
      <c r="AU1927" s="8" t="n"/>
      <c r="AV1927" s="7" t="n"/>
      <c r="AW1927" s="2" t="n"/>
      <c r="AX1927" s="52" t="inlineStr">
        <is>
          <t>（30×40mm）</t>
        </is>
      </c>
      <c r="BH1927" s="2" t="n"/>
      <c r="BI1927" s="8" t="n"/>
      <c r="BJ1927" s="7" t="n"/>
      <c r="BK1927" s="2" t="n"/>
      <c r="BL1927" s="2" t="n"/>
      <c r="BM1927" s="2" t="n"/>
      <c r="BN1927" s="2" t="n"/>
      <c r="BO1927" s="2" t="n"/>
      <c r="BP1927" s="143" t="n"/>
      <c r="BV1927" s="144" t="n"/>
      <c r="BW1927" s="143" t="n"/>
      <c r="CG1927" s="144" t="n"/>
      <c r="DU1927" s="144" t="n"/>
      <c r="DV1927" s="2" t="n"/>
      <c r="DW1927" s="2" t="n"/>
      <c r="DX1927" s="2" t="n"/>
      <c r="DY1927" s="2" t="n"/>
      <c r="DZ1927" s="2" t="n"/>
      <c r="EA1927" s="2" t="n"/>
      <c r="EB1927" s="2" t="n"/>
      <c r="EC1927" s="2" t="n"/>
    </row>
    <row r="1928" ht="6.75" customHeight="1" s="118">
      <c r="A1928" s="2" t="n"/>
      <c r="B1928" s="2" t="n"/>
      <c r="C1928" s="2" t="n"/>
      <c r="D1928" s="2" t="n"/>
      <c r="E1928" s="143" t="n"/>
      <c r="K1928" s="144" t="n"/>
      <c r="L1928" s="143" t="n"/>
      <c r="AT1928" s="144" t="n"/>
      <c r="AU1928" s="8" t="n"/>
      <c r="AV1928" s="7" t="n"/>
      <c r="AW1928" s="2" t="n"/>
      <c r="BH1928" s="2" t="n"/>
      <c r="BI1928" s="8" t="n"/>
      <c r="BJ1928" s="7" t="n"/>
      <c r="BK1928" s="2" t="n"/>
      <c r="BL1928" s="2" t="n"/>
      <c r="BM1928" s="2" t="n"/>
      <c r="BN1928" s="2" t="n"/>
      <c r="BO1928" s="2" t="n"/>
      <c r="BP1928" s="143" t="n"/>
      <c r="BV1928" s="144" t="n"/>
      <c r="BW1928" s="149">
        <f>計算!$S$24</f>
        <v/>
      </c>
      <c r="CG1928" s="144" t="n"/>
      <c r="CH1928" s="150">
        <f>計算!$T$24</f>
        <v/>
      </c>
      <c r="DU1928" s="144" t="n"/>
      <c r="DV1928" s="2" t="n"/>
      <c r="DW1928" s="2" t="n"/>
      <c r="DX1928" s="2" t="n"/>
      <c r="DY1928" s="2" t="n"/>
      <c r="DZ1928" s="2" t="n"/>
      <c r="EA1928" s="2" t="n"/>
      <c r="EB1928" s="2" t="n"/>
      <c r="EC1928" s="2" t="n"/>
    </row>
    <row r="1929" ht="6.75" customHeight="1" s="118">
      <c r="A1929" s="2" t="n"/>
      <c r="B1929" s="2" t="n"/>
      <c r="C1929" s="2" t="n"/>
      <c r="D1929" s="2" t="n"/>
      <c r="E1929" s="143" t="n"/>
      <c r="K1929" s="144" t="n"/>
      <c r="L1929" s="143" t="n"/>
      <c r="AT1929" s="144" t="n"/>
      <c r="AU1929" s="8" t="n"/>
      <c r="AV1929" s="7" t="n"/>
      <c r="AW1929" s="2" t="n"/>
      <c r="AX1929" s="2" t="n"/>
      <c r="AY1929" s="2" t="n"/>
      <c r="AZ1929" s="2" t="n"/>
      <c r="BA1929" s="2" t="n"/>
      <c r="BB1929" s="2" t="n"/>
      <c r="BC1929" s="2" t="n"/>
      <c r="BD1929" s="2" t="n"/>
      <c r="BE1929" s="2" t="n"/>
      <c r="BF1929" s="2" t="n"/>
      <c r="BG1929" s="2" t="n"/>
      <c r="BH1929" s="2" t="n"/>
      <c r="BI1929" s="8" t="n"/>
      <c r="BJ1929" s="7" t="n"/>
      <c r="BK1929" s="2" t="n"/>
      <c r="BL1929" s="2" t="n"/>
      <c r="BM1929" s="2" t="n"/>
      <c r="BN1929" s="2" t="n"/>
      <c r="BO1929" s="2" t="n"/>
      <c r="BP1929" s="143" t="n"/>
      <c r="BV1929" s="144" t="n"/>
      <c r="BW1929" s="143" t="n"/>
      <c r="CG1929" s="144" t="n"/>
      <c r="DU1929" s="144" t="n"/>
      <c r="DV1929" s="2" t="n"/>
      <c r="DW1929" s="2" t="n"/>
      <c r="DX1929" s="2" t="n"/>
      <c r="DY1929" s="2" t="n"/>
      <c r="DZ1929" s="2" t="n"/>
      <c r="EA1929" s="2" t="n"/>
      <c r="EB1929" s="2" t="n"/>
      <c r="EC1929" s="2" t="n"/>
    </row>
    <row r="1930" ht="6.75" customHeight="1" s="118">
      <c r="A1930" s="2" t="n"/>
      <c r="B1930" s="2" t="n"/>
      <c r="C1930" s="2" t="n"/>
      <c r="D1930" s="2" t="n"/>
      <c r="E1930" s="143" t="n"/>
      <c r="K1930" s="144" t="n"/>
      <c r="L1930" s="143" t="n"/>
      <c r="AT1930" s="144" t="n"/>
      <c r="AU1930" s="8" t="n"/>
      <c r="AV1930" s="7" t="n"/>
      <c r="AW1930" s="2" t="n"/>
      <c r="AX1930" s="2" t="n"/>
      <c r="AY1930" s="2" t="n"/>
      <c r="AZ1930" s="2" t="n"/>
      <c r="BA1930" s="2" t="n"/>
      <c r="BB1930" s="2" t="n"/>
      <c r="BC1930" s="2" t="n"/>
      <c r="BD1930" s="2" t="n"/>
      <c r="BE1930" s="2" t="n"/>
      <c r="BF1930" s="2" t="n"/>
      <c r="BG1930" s="2" t="n"/>
      <c r="BH1930" s="2" t="n"/>
      <c r="BI1930" s="8" t="n"/>
      <c r="BJ1930" s="7" t="n"/>
      <c r="BK1930" s="2" t="n"/>
      <c r="BL1930" s="2" t="n"/>
      <c r="BM1930" s="2" t="n"/>
      <c r="BN1930" s="2" t="n"/>
      <c r="BO1930" s="2" t="n"/>
      <c r="BP1930" s="143" t="n"/>
      <c r="BV1930" s="144" t="n"/>
      <c r="BW1930" s="143" t="n"/>
      <c r="CG1930" s="144" t="n"/>
      <c r="DU1930" s="144" t="n"/>
      <c r="DV1930" s="2" t="n"/>
      <c r="DW1930" s="2" t="n"/>
      <c r="DX1930" s="2" t="n"/>
      <c r="DY1930" s="2" t="n"/>
      <c r="DZ1930" s="2" t="n"/>
      <c r="EA1930" s="2" t="n"/>
      <c r="EB1930" s="2" t="n"/>
      <c r="EC1930" s="2" t="n"/>
    </row>
    <row r="1931" ht="4.5" customHeight="1" s="118">
      <c r="A1931" s="2" t="n"/>
      <c r="B1931" s="2" t="n"/>
      <c r="C1931" s="2" t="n"/>
      <c r="D1931" s="2" t="n"/>
      <c r="E1931" s="146" t="n"/>
      <c r="F1931" s="147" t="n"/>
      <c r="G1931" s="147" t="n"/>
      <c r="H1931" s="147" t="n"/>
      <c r="I1931" s="147" t="n"/>
      <c r="J1931" s="147" t="n"/>
      <c r="K1931" s="148" t="n"/>
      <c r="L1931" s="146" t="n"/>
      <c r="M1931" s="147" t="n"/>
      <c r="N1931" s="147" t="n"/>
      <c r="O1931" s="147" t="n"/>
      <c r="P1931" s="147" t="n"/>
      <c r="Q1931" s="147" t="n"/>
      <c r="R1931" s="147" t="n"/>
      <c r="S1931" s="147" t="n"/>
      <c r="T1931" s="147" t="n"/>
      <c r="U1931" s="147" t="n"/>
      <c r="V1931" s="147" t="n"/>
      <c r="W1931" s="147" t="n"/>
      <c r="X1931" s="147" t="n"/>
      <c r="Y1931" s="147" t="n"/>
      <c r="Z1931" s="147" t="n"/>
      <c r="AA1931" s="147" t="n"/>
      <c r="AB1931" s="147" t="n"/>
      <c r="AC1931" s="147" t="n"/>
      <c r="AD1931" s="147" t="n"/>
      <c r="AE1931" s="147" t="n"/>
      <c r="AF1931" s="147" t="n"/>
      <c r="AG1931" s="147" t="n"/>
      <c r="AH1931" s="147" t="n"/>
      <c r="AI1931" s="147" t="n"/>
      <c r="AJ1931" s="147" t="n"/>
      <c r="AK1931" s="147" t="n"/>
      <c r="AL1931" s="147" t="n"/>
      <c r="AM1931" s="147" t="n"/>
      <c r="AN1931" s="147" t="n"/>
      <c r="AO1931" s="147" t="n"/>
      <c r="AP1931" s="147" t="n"/>
      <c r="AQ1931" s="147" t="n"/>
      <c r="AR1931" s="147" t="n"/>
      <c r="AS1931" s="147" t="n"/>
      <c r="AT1931" s="148" t="n"/>
      <c r="AU1931" s="8" t="n"/>
      <c r="AV1931" s="7" t="n"/>
      <c r="AW1931" s="2" t="n"/>
      <c r="AX1931" s="2" t="n"/>
      <c r="AY1931" s="2" t="n"/>
      <c r="AZ1931" s="2" t="n"/>
      <c r="BA1931" s="2" t="n"/>
      <c r="BB1931" s="2" t="n"/>
      <c r="BC1931" s="2" t="n"/>
      <c r="BD1931" s="2" t="n"/>
      <c r="BE1931" s="2" t="n"/>
      <c r="BF1931" s="2" t="n"/>
      <c r="BG1931" s="2" t="n"/>
      <c r="BH1931" s="2" t="n"/>
      <c r="BI1931" s="8" t="n"/>
      <c r="BJ1931" s="7" t="n"/>
      <c r="BK1931" s="2" t="n"/>
      <c r="BL1931" s="2" t="n"/>
      <c r="BM1931" s="2" t="n"/>
      <c r="BN1931" s="2" t="n"/>
      <c r="BO1931" s="2" t="n"/>
      <c r="BP1931" s="143" t="n"/>
      <c r="BV1931" s="144" t="n"/>
      <c r="BW1931" s="143" t="n"/>
      <c r="CG1931" s="144" t="n"/>
      <c r="DU1931" s="144" t="n"/>
      <c r="DV1931" s="2" t="n"/>
      <c r="DW1931" s="2" t="n"/>
      <c r="DX1931" s="2" t="n"/>
      <c r="DY1931" s="2" t="n"/>
      <c r="DZ1931" s="2" t="n"/>
      <c r="EA1931" s="2" t="n"/>
      <c r="EB1931" s="2" t="n"/>
      <c r="EC1931" s="2" t="n"/>
    </row>
    <row r="1932" ht="6.75" customHeight="1" s="118">
      <c r="A1932" s="2" t="n"/>
      <c r="B1932" s="2" t="n"/>
      <c r="C1932" s="2" t="n"/>
      <c r="D1932" s="2" t="n"/>
      <c r="E1932" s="152" t="inlineStr">
        <is>
          <t>生年月日</t>
        </is>
      </c>
      <c r="F1932" s="140" t="n"/>
      <c r="G1932" s="140" t="n"/>
      <c r="H1932" s="140" t="n"/>
      <c r="I1932" s="140" t="n"/>
      <c r="J1932" s="140" t="n"/>
      <c r="K1932" s="141" t="n"/>
      <c r="L1932" s="154" t="inlineStr">
        <is>
          <t>昭和 ・ 平成</t>
        </is>
      </c>
      <c r="M1932" s="140" t="n"/>
      <c r="N1932" s="140" t="n"/>
      <c r="O1932" s="140" t="n"/>
      <c r="P1932" s="140" t="n"/>
      <c r="Q1932" s="140" t="n"/>
      <c r="R1932" s="140" t="n"/>
      <c r="S1932" s="140" t="n"/>
      <c r="T1932" s="140" t="n"/>
      <c r="U1932" s="140" t="n"/>
      <c r="V1932" s="155">
        <f>計算!$D$24</f>
        <v/>
      </c>
      <c r="W1932" s="140" t="n"/>
      <c r="X1932" s="156" t="inlineStr">
        <is>
          <t>年</t>
        </is>
      </c>
      <c r="Y1932" s="140" t="n"/>
      <c r="Z1932" s="155">
        <f>計算!$E$24</f>
        <v/>
      </c>
      <c r="AA1932" s="140" t="n"/>
      <c r="AB1932" s="140" t="n"/>
      <c r="AC1932" s="156" t="inlineStr">
        <is>
          <t>月</t>
        </is>
      </c>
      <c r="AD1932" s="140" t="n"/>
      <c r="AE1932" s="155">
        <f>計算!$F$24</f>
        <v/>
      </c>
      <c r="AF1932" s="140" t="n"/>
      <c r="AG1932" s="140" t="n"/>
      <c r="AH1932" s="156" t="inlineStr">
        <is>
          <t>日　生 （満</t>
        </is>
      </c>
      <c r="AI1932" s="140" t="n"/>
      <c r="AJ1932" s="140" t="n"/>
      <c r="AK1932" s="140" t="n"/>
      <c r="AL1932" s="140" t="n"/>
      <c r="AM1932" s="140" t="n"/>
      <c r="AN1932" s="140" t="n"/>
      <c r="AO1932" s="140" t="n"/>
      <c r="AP1932" s="157">
        <f>計算!$G$24</f>
        <v/>
      </c>
      <c r="AQ1932" s="140" t="n"/>
      <c r="AR1932" s="158" t="inlineStr">
        <is>
          <t>歳）</t>
        </is>
      </c>
      <c r="AS1932" s="140" t="n"/>
      <c r="AT1932" s="141" t="n"/>
      <c r="AU1932" s="8" t="n"/>
      <c r="AV1932" s="7" t="n"/>
      <c r="AW1932" s="2" t="n"/>
      <c r="AX1932" s="2" t="n"/>
      <c r="AY1932" s="2" t="n"/>
      <c r="AZ1932" s="2" t="n"/>
      <c r="BA1932" s="2" t="n"/>
      <c r="BB1932" s="2" t="n"/>
      <c r="BC1932" s="2" t="n"/>
      <c r="BD1932" s="2" t="n"/>
      <c r="BE1932" s="2" t="n"/>
      <c r="BF1932" s="2" t="n"/>
      <c r="BG1932" s="2" t="n"/>
      <c r="BH1932" s="2" t="n"/>
      <c r="BI1932" s="8" t="n"/>
      <c r="BJ1932" s="7" t="n"/>
      <c r="BK1932" s="2" t="n"/>
      <c r="BL1932" s="2" t="n"/>
      <c r="BM1932" s="2" t="n"/>
      <c r="BN1932" s="2" t="n"/>
      <c r="BO1932" s="2" t="n"/>
      <c r="BP1932" s="143" t="n"/>
      <c r="BV1932" s="144" t="n"/>
      <c r="BW1932" s="149">
        <f>計算!$U$24</f>
        <v/>
      </c>
      <c r="CG1932" s="144" t="n"/>
      <c r="CH1932" s="150">
        <f>計算!$V$24</f>
        <v/>
      </c>
      <c r="DU1932" s="144" t="n"/>
      <c r="DV1932" s="2" t="n"/>
      <c r="DW1932" s="2" t="n"/>
      <c r="DX1932" s="2" t="n"/>
      <c r="DY1932" s="2" t="n"/>
      <c r="DZ1932" s="2" t="n"/>
      <c r="EA1932" s="2" t="n"/>
      <c r="EB1932" s="2" t="n"/>
      <c r="EC1932" s="2" t="n"/>
    </row>
    <row r="1933" ht="6.75" customHeight="1" s="118">
      <c r="A1933" s="2" t="n"/>
      <c r="B1933" s="2" t="n"/>
      <c r="C1933" s="2" t="n"/>
      <c r="D1933" s="2" t="n"/>
      <c r="E1933" s="143" t="n"/>
      <c r="K1933" s="144" t="n"/>
      <c r="L1933" s="143" t="n"/>
      <c r="AT1933" s="144" t="n"/>
      <c r="AU1933" s="8" t="n"/>
      <c r="AV1933" s="7" t="n"/>
      <c r="AW1933" s="2" t="n"/>
      <c r="AX1933" s="2" t="n"/>
      <c r="AY1933" s="2" t="n"/>
      <c r="AZ1933" s="2" t="n"/>
      <c r="BA1933" s="2" t="n"/>
      <c r="BB1933" s="2" t="n"/>
      <c r="BC1933" s="2" t="n"/>
      <c r="BD1933" s="2" t="n"/>
      <c r="BE1933" s="2" t="n"/>
      <c r="BF1933" s="2" t="n"/>
      <c r="BG1933" s="2" t="n"/>
      <c r="BH1933" s="2" t="n"/>
      <c r="BI1933" s="8" t="n"/>
      <c r="BJ1933" s="7" t="n"/>
      <c r="BK1933" s="2" t="n"/>
      <c r="BL1933" s="2" t="n"/>
      <c r="BM1933" s="2" t="n"/>
      <c r="BN1933" s="2" t="n"/>
      <c r="BO1933" s="2" t="n"/>
      <c r="BP1933" s="143" t="n"/>
      <c r="BV1933" s="144" t="n"/>
      <c r="BW1933" s="143" t="n"/>
      <c r="CG1933" s="144" t="n"/>
      <c r="DU1933" s="144" t="n"/>
      <c r="DV1933" s="2" t="n"/>
      <c r="DW1933" s="2" t="n"/>
      <c r="DX1933" s="2" t="n"/>
      <c r="DY1933" s="2" t="n"/>
      <c r="DZ1933" s="2" t="n"/>
      <c r="EA1933" s="2" t="n"/>
      <c r="EB1933" s="2" t="n"/>
      <c r="EC1933" s="2" t="n"/>
    </row>
    <row r="1934" ht="6.75" customHeight="1" s="118">
      <c r="A1934" s="2" t="n"/>
      <c r="B1934" s="2" t="n"/>
      <c r="C1934" s="2" t="n"/>
      <c r="D1934" s="2" t="n"/>
      <c r="E1934" s="143" t="n"/>
      <c r="K1934" s="144" t="n"/>
      <c r="L1934" s="143" t="n"/>
      <c r="AT1934" s="144" t="n"/>
      <c r="AU1934" s="8" t="n"/>
      <c r="AV1934" s="16" t="n"/>
      <c r="AW1934" s="14" t="n"/>
      <c r="AX1934" s="14" t="n"/>
      <c r="AY1934" s="14" t="n"/>
      <c r="AZ1934" s="14" t="n"/>
      <c r="BA1934" s="14" t="n"/>
      <c r="BB1934" s="14" t="n"/>
      <c r="BC1934" s="14" t="n"/>
      <c r="BD1934" s="14" t="n"/>
      <c r="BE1934" s="14" t="n"/>
      <c r="BF1934" s="14" t="n"/>
      <c r="BG1934" s="14" t="n"/>
      <c r="BH1934" s="14" t="n"/>
      <c r="BI1934" s="15" t="n"/>
      <c r="BJ1934" s="7" t="n"/>
      <c r="BK1934" s="2" t="n"/>
      <c r="BL1934" s="2" t="n"/>
      <c r="BM1934" s="2" t="n"/>
      <c r="BN1934" s="2" t="n"/>
      <c r="BO1934" s="2" t="n"/>
      <c r="BP1934" s="143" t="n"/>
      <c r="BV1934" s="144" t="n"/>
      <c r="BW1934" s="143" t="n"/>
      <c r="CG1934" s="144" t="n"/>
      <c r="DU1934" s="144" t="n"/>
      <c r="DV1934" s="2" t="n"/>
      <c r="DW1934" s="2" t="n"/>
      <c r="DX1934" s="2" t="n"/>
      <c r="DY1934" s="2" t="n"/>
      <c r="DZ1934" s="2" t="n"/>
      <c r="EA1934" s="2" t="n"/>
      <c r="EB1934" s="2" t="n"/>
      <c r="EC1934" s="2" t="n"/>
    </row>
    <row r="1935" ht="3.75" customHeight="1" s="118">
      <c r="A1935" s="2" t="n"/>
      <c r="B1935" s="2" t="n"/>
      <c r="C1935" s="2" t="n"/>
      <c r="D1935" s="2" t="n"/>
      <c r="E1935" s="146" t="n"/>
      <c r="F1935" s="147" t="n"/>
      <c r="G1935" s="147" t="n"/>
      <c r="H1935" s="147" t="n"/>
      <c r="I1935" s="147" t="n"/>
      <c r="J1935" s="147" t="n"/>
      <c r="K1935" s="148" t="n"/>
      <c r="L1935" s="146" t="n"/>
      <c r="M1935" s="147" t="n"/>
      <c r="N1935" s="147" t="n"/>
      <c r="O1935" s="147" t="n"/>
      <c r="P1935" s="147" t="n"/>
      <c r="Q1935" s="147" t="n"/>
      <c r="R1935" s="147" t="n"/>
      <c r="S1935" s="147" t="n"/>
      <c r="T1935" s="147" t="n"/>
      <c r="U1935" s="147" t="n"/>
      <c r="X1935" s="147" t="n"/>
      <c r="Y1935" s="147" t="n"/>
      <c r="AC1935" s="147" t="n"/>
      <c r="AD1935" s="147" t="n"/>
      <c r="AH1935" s="147" t="n"/>
      <c r="AI1935" s="147" t="n"/>
      <c r="AJ1935" s="147" t="n"/>
      <c r="AK1935" s="147" t="n"/>
      <c r="AL1935" s="147" t="n"/>
      <c r="AM1935" s="147" t="n"/>
      <c r="AN1935" s="147" t="n"/>
      <c r="AO1935" s="147" t="n"/>
      <c r="AP1935" s="147" t="n"/>
      <c r="AQ1935" s="147" t="n"/>
      <c r="AR1935" s="147" t="n"/>
      <c r="AS1935" s="147" t="n"/>
      <c r="AT1935" s="148" t="n"/>
      <c r="AU1935" s="2" t="n"/>
      <c r="AV1935" s="21" t="n"/>
      <c r="AW1935" s="2" t="n"/>
      <c r="AX1935" s="2" t="n"/>
      <c r="AY1935" s="2" t="n"/>
      <c r="AZ1935" s="2" t="n"/>
      <c r="BA1935" s="2" t="n"/>
      <c r="BB1935" s="2" t="n"/>
      <c r="BC1935" s="2" t="n"/>
      <c r="BD1935" s="2" t="n"/>
      <c r="BE1935" s="2" t="n"/>
      <c r="BF1935" s="2" t="n"/>
      <c r="BG1935" s="2" t="n"/>
      <c r="BH1935" s="2" t="n"/>
      <c r="BI1935" s="2" t="n"/>
      <c r="BJ1935" s="2" t="n"/>
      <c r="BK1935" s="2" t="n"/>
      <c r="BL1935" s="2" t="n"/>
      <c r="BM1935" s="2" t="n"/>
      <c r="BN1935" s="2" t="n"/>
      <c r="BO1935" s="2" t="n"/>
      <c r="BP1935" s="143" t="n"/>
      <c r="BV1935" s="144" t="n"/>
      <c r="BW1935" s="143" t="n"/>
      <c r="CG1935" s="144" t="n"/>
      <c r="DU1935" s="144" t="n"/>
      <c r="DV1935" s="2" t="n"/>
      <c r="DW1935" s="2" t="n"/>
      <c r="DX1935" s="2" t="n"/>
      <c r="DY1935" s="2" t="n"/>
      <c r="DZ1935" s="2" t="n"/>
      <c r="EA1935" s="2" t="n"/>
      <c r="EB1935" s="2" t="n"/>
      <c r="EC1935" s="2" t="n"/>
    </row>
    <row r="1936" ht="6.75" customHeight="1" s="118">
      <c r="A1936" s="2" t="n"/>
      <c r="B1936" s="2" t="n"/>
      <c r="C1936" s="2" t="n"/>
      <c r="D1936" s="2" t="n"/>
      <c r="E1936" s="159" t="inlineStr">
        <is>
          <t>ふ り が な</t>
        </is>
      </c>
      <c r="F1936" s="140" t="n"/>
      <c r="G1936" s="140" t="n"/>
      <c r="H1936" s="140" t="n"/>
      <c r="I1936" s="140" t="n"/>
      <c r="J1936" s="140" t="n"/>
      <c r="K1936" s="141" t="n"/>
      <c r="L1936" s="160">
        <f>計算!$J$24</f>
        <v/>
      </c>
      <c r="M1936" s="140" t="n"/>
      <c r="N1936" s="140" t="n"/>
      <c r="O1936" s="140" t="n"/>
      <c r="P1936" s="140" t="n"/>
      <c r="Q1936" s="140" t="n"/>
      <c r="R1936" s="140" t="n"/>
      <c r="S1936" s="140" t="n"/>
      <c r="T1936" s="140" t="n"/>
      <c r="U1936" s="140" t="n"/>
      <c r="V1936" s="140" t="n"/>
      <c r="W1936" s="140" t="n"/>
      <c r="X1936" s="140" t="n"/>
      <c r="Y1936" s="140" t="n"/>
      <c r="Z1936" s="140" t="n"/>
      <c r="AA1936" s="140" t="n"/>
      <c r="AB1936" s="140" t="n"/>
      <c r="AC1936" s="140" t="n"/>
      <c r="AD1936" s="140" t="n"/>
      <c r="AE1936" s="140" t="n"/>
      <c r="AF1936" s="140" t="n"/>
      <c r="AG1936" s="140" t="n"/>
      <c r="AH1936" s="140" t="n"/>
      <c r="AI1936" s="140" t="n"/>
      <c r="AJ1936" s="140" t="n"/>
      <c r="AK1936" s="140" t="n"/>
      <c r="AL1936" s="140" t="n"/>
      <c r="AM1936" s="140" t="n"/>
      <c r="AN1936" s="140" t="n"/>
      <c r="AO1936" s="140" t="n"/>
      <c r="AP1936" s="140" t="n"/>
      <c r="AQ1936" s="140" t="n"/>
      <c r="AR1936" s="140" t="n"/>
      <c r="AS1936" s="140" t="n"/>
      <c r="AT1936" s="140" t="n"/>
      <c r="AU1936" s="140" t="n"/>
      <c r="AV1936" s="140" t="n"/>
      <c r="AW1936" s="140" t="n"/>
      <c r="AX1936" s="140" t="n"/>
      <c r="AY1936" s="140" t="n"/>
      <c r="AZ1936" s="140" t="n"/>
      <c r="BA1936" s="140" t="n"/>
      <c r="BB1936" s="140" t="n"/>
      <c r="BC1936" s="140" t="n"/>
      <c r="BD1936" s="140" t="n"/>
      <c r="BE1936" s="140" t="n"/>
      <c r="BF1936" s="140" t="n"/>
      <c r="BG1936" s="140" t="n"/>
      <c r="BH1936" s="140" t="n"/>
      <c r="BI1936" s="141" t="n"/>
      <c r="BJ1936" s="2" t="n"/>
      <c r="BK1936" s="2" t="n"/>
      <c r="BL1936" s="2" t="n"/>
      <c r="BM1936" s="2" t="n"/>
      <c r="BN1936" s="2" t="n"/>
      <c r="BO1936" s="2" t="n"/>
      <c r="BP1936" s="143" t="n"/>
      <c r="BV1936" s="144" t="n"/>
      <c r="BW1936" s="161">
        <f>計算!$W$24</f>
        <v/>
      </c>
      <c r="CG1936" s="144" t="n"/>
      <c r="CH1936" s="150">
        <f>計算!$X$24</f>
        <v/>
      </c>
      <c r="DU1936" s="144" t="n"/>
      <c r="DV1936" s="2" t="n"/>
      <c r="DW1936" s="2" t="n"/>
      <c r="DX1936" s="2" t="n"/>
      <c r="DY1936" s="2" t="n"/>
      <c r="DZ1936" s="2" t="n"/>
      <c r="EA1936" s="2" t="n"/>
      <c r="EB1936" s="2" t="n"/>
      <c r="EC1936" s="2" t="n"/>
    </row>
    <row r="1937" ht="6.75" customHeight="1" s="118">
      <c r="A1937" s="2" t="n"/>
      <c r="B1937" s="2" t="n"/>
      <c r="C1937" s="2" t="n"/>
      <c r="D1937" s="2" t="n"/>
      <c r="E1937" s="143" t="n"/>
      <c r="K1937" s="144" t="n"/>
      <c r="BI1937" s="144" t="n"/>
      <c r="BJ1937" s="2" t="n"/>
      <c r="BK1937" s="2" t="n"/>
      <c r="BL1937" s="2" t="n"/>
      <c r="BM1937" s="2" t="n"/>
      <c r="BN1937" s="2" t="n"/>
      <c r="BO1937" s="2" t="n"/>
      <c r="BP1937" s="143" t="n"/>
      <c r="BV1937" s="144" t="n"/>
      <c r="BW1937" s="143" t="n"/>
      <c r="CG1937" s="144" t="n"/>
      <c r="DU1937" s="144" t="n"/>
      <c r="DV1937" s="2" t="n"/>
      <c r="DW1937" s="2" t="n"/>
      <c r="DX1937" s="2" t="n"/>
      <c r="DY1937" s="2" t="n"/>
      <c r="DZ1937" s="2" t="n"/>
      <c r="EA1937" s="2" t="n"/>
      <c r="EB1937" s="2" t="n"/>
      <c r="EC1937" s="2" t="n"/>
    </row>
    <row r="1938" ht="6.75" customHeight="1" s="118">
      <c r="A1938" s="2" t="n"/>
      <c r="B1938" s="2" t="n"/>
      <c r="C1938" s="2" t="n"/>
      <c r="D1938" s="2" t="n"/>
      <c r="E1938" s="162" t="n"/>
      <c r="F1938" s="163" t="n"/>
      <c r="G1938" s="163" t="n"/>
      <c r="H1938" s="163" t="n"/>
      <c r="I1938" s="163" t="n"/>
      <c r="J1938" s="163" t="n"/>
      <c r="K1938" s="164" t="n"/>
      <c r="L1938" s="163" t="n"/>
      <c r="M1938" s="163" t="n"/>
      <c r="N1938" s="163" t="n"/>
      <c r="O1938" s="163" t="n"/>
      <c r="P1938" s="163" t="n"/>
      <c r="Q1938" s="163" t="n"/>
      <c r="R1938" s="163" t="n"/>
      <c r="S1938" s="163" t="n"/>
      <c r="T1938" s="163" t="n"/>
      <c r="U1938" s="163" t="n"/>
      <c r="V1938" s="163" t="n"/>
      <c r="W1938" s="163" t="n"/>
      <c r="X1938" s="163" t="n"/>
      <c r="Y1938" s="163" t="n"/>
      <c r="Z1938" s="163" t="n"/>
      <c r="AA1938" s="163" t="n"/>
      <c r="AB1938" s="163" t="n"/>
      <c r="AC1938" s="163" t="n"/>
      <c r="AD1938" s="163" t="n"/>
      <c r="AE1938" s="163" t="n"/>
      <c r="AF1938" s="163" t="n"/>
      <c r="AG1938" s="163" t="n"/>
      <c r="AH1938" s="163" t="n"/>
      <c r="AI1938" s="163" t="n"/>
      <c r="AJ1938" s="163" t="n"/>
      <c r="AK1938" s="163" t="n"/>
      <c r="AL1938" s="163" t="n"/>
      <c r="AM1938" s="163" t="n"/>
      <c r="AN1938" s="163" t="n"/>
      <c r="AO1938" s="163" t="n"/>
      <c r="AP1938" s="163" t="n"/>
      <c r="AQ1938" s="163" t="n"/>
      <c r="AR1938" s="163" t="n"/>
      <c r="AS1938" s="163" t="n"/>
      <c r="AT1938" s="163" t="n"/>
      <c r="AU1938" s="163" t="n"/>
      <c r="AV1938" s="163" t="n"/>
      <c r="AW1938" s="163" t="n"/>
      <c r="AX1938" s="163" t="n"/>
      <c r="AY1938" s="163" t="n"/>
      <c r="AZ1938" s="163" t="n"/>
      <c r="BA1938" s="163" t="n"/>
      <c r="BB1938" s="163" t="n"/>
      <c r="BC1938" s="163" t="n"/>
      <c r="BD1938" s="163" t="n"/>
      <c r="BE1938" s="163" t="n"/>
      <c r="BF1938" s="163" t="n"/>
      <c r="BG1938" s="163" t="n"/>
      <c r="BH1938" s="163" t="n"/>
      <c r="BI1938" s="164" t="n"/>
      <c r="BJ1938" s="2" t="n"/>
      <c r="BK1938" s="2" t="n"/>
      <c r="BL1938" s="2" t="n"/>
      <c r="BM1938" s="2" t="n"/>
      <c r="BN1938" s="2" t="n"/>
      <c r="BO1938" s="2" t="n"/>
      <c r="BP1938" s="143" t="n"/>
      <c r="BV1938" s="144" t="n"/>
      <c r="BW1938" s="143" t="n"/>
      <c r="CG1938" s="144" t="n"/>
      <c r="DU1938" s="144" t="n"/>
      <c r="DV1938" s="2" t="n"/>
      <c r="DW1938" s="2" t="n"/>
      <c r="DX1938" s="2" t="n"/>
      <c r="DY1938" s="2" t="n"/>
      <c r="DZ1938" s="2" t="n"/>
      <c r="EA1938" s="2" t="n"/>
      <c r="EB1938" s="2" t="n"/>
      <c r="EC1938" s="2" t="n"/>
    </row>
    <row r="1939" ht="6.75" customHeight="1" s="118">
      <c r="A1939" s="2" t="n"/>
      <c r="B1939" s="2" t="n"/>
      <c r="C1939" s="2" t="n"/>
      <c r="D1939" s="2" t="n"/>
      <c r="E1939" s="165" t="inlineStr">
        <is>
          <t>現住所</t>
        </is>
      </c>
      <c r="F1939" s="166" t="n"/>
      <c r="G1939" s="166" t="n"/>
      <c r="H1939" s="166" t="n"/>
      <c r="I1939" s="166" t="n"/>
      <c r="J1939" s="166" t="n"/>
      <c r="K1939" s="167" t="n"/>
      <c r="L1939" s="107" t="inlineStr">
        <is>
          <t>〒</t>
        </is>
      </c>
      <c r="M1939" s="166" t="n"/>
      <c r="N1939" s="166" t="n"/>
      <c r="O1939" s="166" t="n"/>
      <c r="P1939" s="168">
        <f>計算!$H$24</f>
        <v/>
      </c>
      <c r="Q1939" s="166" t="n"/>
      <c r="R1939" s="166" t="n"/>
      <c r="S1939" s="166" t="n"/>
      <c r="T1939" s="166" t="n"/>
      <c r="U1939" s="166" t="n"/>
      <c r="V1939" s="166" t="n"/>
      <c r="W1939" s="166" t="n"/>
      <c r="X1939" s="166" t="n"/>
      <c r="Y1939" s="166" t="n"/>
      <c r="Z1939" s="166" t="n"/>
      <c r="AA1939" s="166" t="n"/>
      <c r="AB1939" s="166" t="n"/>
      <c r="AC1939" s="166" t="n"/>
      <c r="AD1939" s="166" t="n"/>
      <c r="AE1939" s="166" t="n"/>
      <c r="AF1939" s="166" t="n"/>
      <c r="AG1939" s="166" t="n"/>
      <c r="AH1939" s="166" t="n"/>
      <c r="AI1939" s="166" t="n"/>
      <c r="AJ1939" s="166" t="n"/>
      <c r="AK1939" s="24" t="n"/>
      <c r="AL1939" s="24" t="n"/>
      <c r="AM1939" s="24" t="n"/>
      <c r="AN1939" s="24" t="n"/>
      <c r="AO1939" s="24" t="n"/>
      <c r="AP1939" s="24" t="n"/>
      <c r="AQ1939" s="24" t="n"/>
      <c r="AR1939" s="24" t="n"/>
      <c r="AS1939" s="24" t="n"/>
      <c r="AT1939" s="24" t="n"/>
      <c r="AU1939" s="24" t="n"/>
      <c r="AV1939" s="24" t="n"/>
      <c r="AW1939" s="24" t="n"/>
      <c r="AX1939" s="24" t="n"/>
      <c r="AY1939" s="24" t="n"/>
      <c r="AZ1939" s="24" t="n"/>
      <c r="BA1939" s="24" t="n"/>
      <c r="BB1939" s="24" t="n"/>
      <c r="BC1939" s="24" t="n"/>
      <c r="BD1939" s="24" t="n"/>
      <c r="BE1939" s="24" t="n"/>
      <c r="BF1939" s="24" t="n"/>
      <c r="BG1939" s="24" t="n"/>
      <c r="BH1939" s="24" t="n"/>
      <c r="BI1939" s="25" t="n"/>
      <c r="BJ1939" s="2" t="n"/>
      <c r="BK1939" s="2" t="n"/>
      <c r="BL1939" s="2" t="n"/>
      <c r="BM1939" s="2" t="n"/>
      <c r="BN1939" s="2" t="n"/>
      <c r="BO1939" s="2" t="n"/>
      <c r="BP1939" s="143" t="n"/>
      <c r="BV1939" s="144" t="n"/>
      <c r="BW1939" s="143" t="n"/>
      <c r="CG1939" s="144" t="n"/>
      <c r="DU1939" s="144" t="n"/>
      <c r="DV1939" s="2" t="n"/>
      <c r="DW1939" s="2" t="n"/>
      <c r="DX1939" s="2" t="n"/>
      <c r="DY1939" s="2" t="n"/>
      <c r="DZ1939" s="2" t="n"/>
      <c r="EA1939" s="2" t="n"/>
      <c r="EB1939" s="2" t="n"/>
      <c r="EC1939" s="2" t="n"/>
    </row>
    <row r="1940" ht="4.5" customHeight="1" s="118">
      <c r="A1940" s="2" t="n"/>
      <c r="B1940" s="2" t="n"/>
      <c r="C1940" s="2" t="n"/>
      <c r="D1940" s="2" t="n"/>
      <c r="E1940" s="143" t="n"/>
      <c r="K1940" s="144" t="n"/>
      <c r="L1940" s="143" t="n"/>
      <c r="AK1940" s="2" t="n"/>
      <c r="AL1940" s="2" t="n"/>
      <c r="AM1940" s="2" t="n"/>
      <c r="AN1940" s="2" t="n"/>
      <c r="AO1940" s="2" t="n"/>
      <c r="AP1940" s="2" t="n"/>
      <c r="AQ1940" s="2" t="n"/>
      <c r="AR1940" s="2" t="n"/>
      <c r="AS1940" s="2" t="n"/>
      <c r="AT1940" s="2" t="n"/>
      <c r="AU1940" s="2" t="n"/>
      <c r="AV1940" s="2" t="n"/>
      <c r="AW1940" s="2" t="n"/>
      <c r="AX1940" s="2" t="n"/>
      <c r="AY1940" s="2" t="n"/>
      <c r="AZ1940" s="2" t="n"/>
      <c r="BA1940" s="2" t="n"/>
      <c r="BB1940" s="2" t="n"/>
      <c r="BC1940" s="2" t="n"/>
      <c r="BD1940" s="2" t="n"/>
      <c r="BE1940" s="2" t="n"/>
      <c r="BF1940" s="2" t="n"/>
      <c r="BG1940" s="2" t="n"/>
      <c r="BH1940" s="2" t="n"/>
      <c r="BI1940" s="8" t="n"/>
      <c r="BJ1940" s="2" t="n"/>
      <c r="BK1940" s="2" t="n"/>
      <c r="BL1940" s="2" t="n"/>
      <c r="BM1940" s="2" t="n"/>
      <c r="BN1940" s="2" t="n"/>
      <c r="BO1940" s="2" t="n"/>
      <c r="BP1940" s="146" t="n"/>
      <c r="BQ1940" s="147" t="n"/>
      <c r="BR1940" s="147" t="n"/>
      <c r="BS1940" s="147" t="n"/>
      <c r="BT1940" s="147" t="n"/>
      <c r="BU1940" s="147" t="n"/>
      <c r="BV1940" s="148" t="n"/>
      <c r="BW1940" s="146" t="n"/>
      <c r="BX1940" s="147" t="n"/>
      <c r="BY1940" s="147" t="n"/>
      <c r="BZ1940" s="147" t="n"/>
      <c r="CA1940" s="147" t="n"/>
      <c r="CB1940" s="147" t="n"/>
      <c r="CC1940" s="147" t="n"/>
      <c r="CD1940" s="147" t="n"/>
      <c r="CE1940" s="147" t="n"/>
      <c r="CF1940" s="147" t="n"/>
      <c r="CG1940" s="148" t="n"/>
      <c r="DU1940" s="144" t="n"/>
      <c r="DV1940" s="2" t="n"/>
      <c r="DW1940" s="2" t="n"/>
      <c r="DX1940" s="2" t="n"/>
      <c r="DY1940" s="2" t="n"/>
      <c r="DZ1940" s="2" t="n"/>
      <c r="EA1940" s="2" t="n"/>
      <c r="EB1940" s="2" t="n"/>
      <c r="EC1940" s="2" t="n"/>
    </row>
    <row r="1941" ht="6.75" customHeight="1" s="118">
      <c r="A1941" s="2" t="n"/>
      <c r="B1941" s="2" t="n"/>
      <c r="C1941" s="2" t="n"/>
      <c r="D1941" s="2" t="n"/>
      <c r="E1941" s="143" t="n"/>
      <c r="K1941" s="144" t="n"/>
      <c r="L1941" s="143" t="n"/>
      <c r="AK1941" s="2" t="n"/>
      <c r="AL1941" s="2" t="n"/>
      <c r="AM1941" s="2" t="n"/>
      <c r="AN1941" s="2" t="n"/>
      <c r="AO1941" s="2" t="n"/>
      <c r="AP1941" s="2" t="n"/>
      <c r="AQ1941" s="2" t="n"/>
      <c r="AR1941" s="2" t="n"/>
      <c r="AS1941" s="2" t="n"/>
      <c r="AT1941" s="2" t="n"/>
      <c r="AU1941" s="2" t="n"/>
      <c r="AV1941" s="2" t="n"/>
      <c r="AW1941" s="2" t="n"/>
      <c r="AX1941" s="2" t="n"/>
      <c r="AY1941" s="2" t="n"/>
      <c r="AZ1941" s="2" t="n"/>
      <c r="BA1941" s="2" t="n"/>
      <c r="BB1941" s="2" t="n"/>
      <c r="BC1941" s="2" t="n"/>
      <c r="BD1941" s="2" t="n"/>
      <c r="BE1941" s="2" t="n"/>
      <c r="BF1941" s="2" t="n"/>
      <c r="BG1941" s="2" t="n"/>
      <c r="BH1941" s="2" t="n"/>
      <c r="BI1941" s="8" t="n"/>
      <c r="BJ1941" s="2" t="n"/>
      <c r="BK1941" s="2" t="n"/>
      <c r="BL1941" s="2" t="n"/>
      <c r="BM1941" s="2" t="n"/>
      <c r="BN1941" s="2" t="n"/>
      <c r="BO1941" s="2" t="n"/>
      <c r="BP1941" s="169" t="inlineStr">
        <is>
          <t>校内外の諸活動</t>
        </is>
      </c>
      <c r="BQ1941" s="140" t="n"/>
      <c r="BR1941" s="140" t="n"/>
      <c r="BS1941" s="140" t="n"/>
      <c r="BT1941" s="140" t="n"/>
      <c r="BU1941" s="140" t="n"/>
      <c r="BV1941" s="141" t="n"/>
      <c r="BW1941" s="170">
        <f>計算!$Y$24</f>
        <v/>
      </c>
      <c r="BX1941" s="140" t="n"/>
      <c r="BY1941" s="140" t="n"/>
      <c r="BZ1941" s="140" t="n"/>
      <c r="CA1941" s="140" t="n"/>
      <c r="CB1941" s="140" t="n"/>
      <c r="CC1941" s="140" t="n"/>
      <c r="CD1941" s="140" t="n"/>
      <c r="CE1941" s="140" t="n"/>
      <c r="CF1941" s="140" t="n"/>
      <c r="CG1941" s="140" t="n"/>
      <c r="CH1941" s="140" t="n"/>
      <c r="CI1941" s="140" t="n"/>
      <c r="CJ1941" s="140" t="n"/>
      <c r="CK1941" s="140" t="n"/>
      <c r="CL1941" s="140" t="n"/>
      <c r="CM1941" s="140" t="n"/>
      <c r="CN1941" s="140" t="n"/>
      <c r="CO1941" s="140" t="n"/>
      <c r="CP1941" s="140" t="n"/>
      <c r="CQ1941" s="140" t="n"/>
      <c r="CR1941" s="140" t="n"/>
      <c r="CS1941" s="140" t="n"/>
      <c r="CT1941" s="140" t="n"/>
      <c r="CU1941" s="140" t="n"/>
      <c r="CV1941" s="140" t="n"/>
      <c r="CW1941" s="140" t="n"/>
      <c r="CX1941" s="140" t="n"/>
      <c r="CY1941" s="140" t="n"/>
      <c r="CZ1941" s="140" t="n"/>
      <c r="DA1941" s="140" t="n"/>
      <c r="DB1941" s="140" t="n"/>
      <c r="DC1941" s="140" t="n"/>
      <c r="DD1941" s="140" t="n"/>
      <c r="DE1941" s="140" t="n"/>
      <c r="DF1941" s="140" t="n"/>
      <c r="DG1941" s="140" t="n"/>
      <c r="DH1941" s="140" t="n"/>
      <c r="DI1941" s="140" t="n"/>
      <c r="DJ1941" s="140" t="n"/>
      <c r="DK1941" s="140" t="n"/>
      <c r="DL1941" s="140" t="n"/>
      <c r="DM1941" s="140" t="n"/>
      <c r="DN1941" s="140" t="n"/>
      <c r="DO1941" s="140" t="n"/>
      <c r="DP1941" s="140" t="n"/>
      <c r="DQ1941" s="140" t="n"/>
      <c r="DR1941" s="140" t="n"/>
      <c r="DS1941" s="140" t="n"/>
      <c r="DT1941" s="140" t="n"/>
      <c r="DU1941" s="141" t="n"/>
      <c r="DV1941" s="7" t="n"/>
      <c r="DW1941" s="2" t="n"/>
      <c r="DX1941" s="2" t="n"/>
      <c r="DY1941" s="2" t="n"/>
      <c r="DZ1941" s="2" t="n"/>
      <c r="EA1941" s="2" t="n"/>
      <c r="EB1941" s="2" t="n"/>
      <c r="EC1941" s="2" t="n"/>
    </row>
    <row r="1942" ht="6.75" customHeight="1" s="118">
      <c r="A1942" s="2" t="n"/>
      <c r="B1942" s="2" t="n"/>
      <c r="C1942" s="2" t="n"/>
      <c r="D1942" s="2" t="n"/>
      <c r="E1942" s="143" t="n"/>
      <c r="K1942" s="144" t="n"/>
      <c r="L1942" s="171">
        <f>計算!$I$24</f>
        <v/>
      </c>
      <c r="BI1942" s="144" t="n"/>
      <c r="BJ1942" s="2" t="n"/>
      <c r="BK1942" s="2" t="n"/>
      <c r="BL1942" s="2" t="n"/>
      <c r="BM1942" s="2" t="n"/>
      <c r="BN1942" s="2" t="n"/>
      <c r="BO1942" s="2" t="n"/>
      <c r="BP1942" s="143" t="n"/>
      <c r="BV1942" s="144" t="n"/>
      <c r="DU1942" s="144" t="n"/>
      <c r="DV1942" s="7" t="n"/>
      <c r="DW1942" s="2" t="n"/>
      <c r="DX1942" s="2" t="n"/>
      <c r="DY1942" s="2" t="n"/>
      <c r="DZ1942" s="2" t="n"/>
      <c r="EA1942" s="2" t="n"/>
      <c r="EB1942" s="2" t="n"/>
      <c r="EC1942" s="2" t="n"/>
    </row>
    <row r="1943" ht="6.75" customHeight="1" s="118">
      <c r="A1943" s="2" t="n"/>
      <c r="B1943" s="2" t="n"/>
      <c r="C1943" s="2" t="n"/>
      <c r="D1943" s="2" t="n"/>
      <c r="E1943" s="143" t="n"/>
      <c r="K1943" s="144" t="n"/>
      <c r="L1943" s="143" t="n"/>
      <c r="BI1943" s="144" t="n"/>
      <c r="BJ1943" s="2" t="n"/>
      <c r="BK1943" s="2" t="n"/>
      <c r="BL1943" s="2" t="n"/>
      <c r="BM1943" s="2" t="n"/>
      <c r="BN1943" s="2" t="n"/>
      <c r="BO1943" s="2" t="n"/>
      <c r="BP1943" s="143" t="n"/>
      <c r="BV1943" s="144" t="n"/>
      <c r="DU1943" s="144" t="n"/>
      <c r="DV1943" s="7" t="n"/>
      <c r="DW1943" s="2" t="n"/>
      <c r="DX1943" s="2" t="n"/>
      <c r="DY1943" s="2" t="n"/>
      <c r="DZ1943" s="2" t="n"/>
      <c r="EA1943" s="2" t="n"/>
      <c r="EB1943" s="2" t="n"/>
      <c r="EC1943" s="2" t="n"/>
    </row>
    <row r="1944" ht="6.75" customHeight="1" s="118">
      <c r="A1944" s="2" t="n"/>
      <c r="B1944" s="2" t="n"/>
      <c r="C1944" s="2" t="n"/>
      <c r="D1944" s="2" t="n"/>
      <c r="E1944" s="146" t="n"/>
      <c r="F1944" s="147" t="n"/>
      <c r="G1944" s="147" t="n"/>
      <c r="H1944" s="147" t="n"/>
      <c r="I1944" s="147" t="n"/>
      <c r="J1944" s="147" t="n"/>
      <c r="K1944" s="148" t="n"/>
      <c r="L1944" s="146" t="n"/>
      <c r="M1944" s="147" t="n"/>
      <c r="N1944" s="147" t="n"/>
      <c r="O1944" s="147" t="n"/>
      <c r="P1944" s="147" t="n"/>
      <c r="Q1944" s="147" t="n"/>
      <c r="R1944" s="147" t="n"/>
      <c r="S1944" s="147" t="n"/>
      <c r="T1944" s="147" t="n"/>
      <c r="U1944" s="147" t="n"/>
      <c r="V1944" s="147" t="n"/>
      <c r="W1944" s="147" t="n"/>
      <c r="X1944" s="147" t="n"/>
      <c r="Y1944" s="147" t="n"/>
      <c r="Z1944" s="147" t="n"/>
      <c r="AA1944" s="147" t="n"/>
      <c r="AB1944" s="147" t="n"/>
      <c r="AC1944" s="147" t="n"/>
      <c r="AD1944" s="147" t="n"/>
      <c r="AE1944" s="147" t="n"/>
      <c r="AF1944" s="147" t="n"/>
      <c r="AG1944" s="147" t="n"/>
      <c r="AH1944" s="147" t="n"/>
      <c r="AI1944" s="147" t="n"/>
      <c r="AJ1944" s="147" t="n"/>
      <c r="AK1944" s="147" t="n"/>
      <c r="AL1944" s="147" t="n"/>
      <c r="AM1944" s="147" t="n"/>
      <c r="AN1944" s="147" t="n"/>
      <c r="AO1944" s="147" t="n"/>
      <c r="AP1944" s="147" t="n"/>
      <c r="AQ1944" s="147" t="n"/>
      <c r="AR1944" s="147" t="n"/>
      <c r="AS1944" s="147" t="n"/>
      <c r="AT1944" s="147" t="n"/>
      <c r="AU1944" s="147" t="n"/>
      <c r="AV1944" s="147" t="n"/>
      <c r="AW1944" s="147" t="n"/>
      <c r="AX1944" s="147" t="n"/>
      <c r="AY1944" s="147" t="n"/>
      <c r="AZ1944" s="147" t="n"/>
      <c r="BA1944" s="147" t="n"/>
      <c r="BB1944" s="147" t="n"/>
      <c r="BC1944" s="147" t="n"/>
      <c r="BD1944" s="147" t="n"/>
      <c r="BE1944" s="147" t="n"/>
      <c r="BF1944" s="147" t="n"/>
      <c r="BG1944" s="147" t="n"/>
      <c r="BH1944" s="147" t="n"/>
      <c r="BI1944" s="148" t="n"/>
      <c r="BJ1944" s="2" t="n"/>
      <c r="BK1944" s="2" t="n"/>
      <c r="BL1944" s="2" t="n"/>
      <c r="BM1944" s="2" t="n"/>
      <c r="BN1944" s="2" t="n"/>
      <c r="BO1944" s="2" t="n"/>
      <c r="BP1944" s="143" t="n"/>
      <c r="BV1944" s="144" t="n"/>
      <c r="DU1944" s="144" t="n"/>
      <c r="DV1944" s="7" t="n"/>
      <c r="DW1944" s="2" t="n"/>
      <c r="DX1944" s="2" t="n"/>
      <c r="DY1944" s="2" t="n"/>
      <c r="DZ1944" s="2" t="n"/>
      <c r="EA1944" s="2" t="n"/>
      <c r="EB1944" s="2" t="n"/>
      <c r="EC1944" s="2" t="n"/>
    </row>
    <row r="1945" ht="6.75" customHeight="1" s="118">
      <c r="A1945" s="2" t="n"/>
      <c r="B1945" s="2" t="n"/>
      <c r="C1945" s="2" t="n"/>
      <c r="D1945" s="2" t="n"/>
      <c r="E1945" s="159" t="inlineStr">
        <is>
          <t>ふ り が な</t>
        </is>
      </c>
      <c r="F1945" s="140" t="n"/>
      <c r="G1945" s="140" t="n"/>
      <c r="H1945" s="140" t="n"/>
      <c r="I1945" s="140" t="n"/>
      <c r="J1945" s="140" t="n"/>
      <c r="K1945" s="141" t="n"/>
      <c r="L1945" s="160">
        <f>計算!$M$24</f>
        <v/>
      </c>
      <c r="M1945" s="140" t="n"/>
      <c r="N1945" s="140" t="n"/>
      <c r="O1945" s="140" t="n"/>
      <c r="P1945" s="140" t="n"/>
      <c r="Q1945" s="140" t="n"/>
      <c r="R1945" s="140" t="n"/>
      <c r="S1945" s="140" t="n"/>
      <c r="T1945" s="140" t="n"/>
      <c r="U1945" s="140" t="n"/>
      <c r="V1945" s="140" t="n"/>
      <c r="W1945" s="140" t="n"/>
      <c r="X1945" s="140" t="n"/>
      <c r="Y1945" s="140" t="n"/>
      <c r="Z1945" s="140" t="n"/>
      <c r="AA1945" s="140" t="n"/>
      <c r="AB1945" s="140" t="n"/>
      <c r="AC1945" s="140" t="n"/>
      <c r="AD1945" s="140" t="n"/>
      <c r="AE1945" s="140" t="n"/>
      <c r="AF1945" s="140" t="n"/>
      <c r="AG1945" s="140" t="n"/>
      <c r="AH1945" s="140" t="n"/>
      <c r="AI1945" s="140" t="n"/>
      <c r="AJ1945" s="140" t="n"/>
      <c r="AK1945" s="140" t="n"/>
      <c r="AL1945" s="140" t="n"/>
      <c r="AM1945" s="140" t="n"/>
      <c r="AN1945" s="140" t="n"/>
      <c r="AO1945" s="140" t="n"/>
      <c r="AP1945" s="140" t="n"/>
      <c r="AQ1945" s="140" t="n"/>
      <c r="AR1945" s="140" t="n"/>
      <c r="AS1945" s="140" t="n"/>
      <c r="AT1945" s="140" t="n"/>
      <c r="AU1945" s="140" t="n"/>
      <c r="AV1945" s="140" t="n"/>
      <c r="AW1945" s="140" t="n"/>
      <c r="AX1945" s="140" t="n"/>
      <c r="AY1945" s="140" t="n"/>
      <c r="AZ1945" s="140" t="n"/>
      <c r="BA1945" s="140" t="n"/>
      <c r="BB1945" s="140" t="n"/>
      <c r="BC1945" s="140" t="n"/>
      <c r="BD1945" s="140" t="n"/>
      <c r="BE1945" s="140" t="n"/>
      <c r="BF1945" s="140" t="n"/>
      <c r="BG1945" s="140" t="n"/>
      <c r="BH1945" s="140" t="n"/>
      <c r="BI1945" s="141" t="n"/>
      <c r="BJ1945" s="2" t="n"/>
      <c r="BK1945" s="2" t="n"/>
      <c r="BL1945" s="2" t="n"/>
      <c r="BM1945" s="2" t="n"/>
      <c r="BN1945" s="2" t="n"/>
      <c r="BO1945" s="2" t="n"/>
      <c r="BP1945" s="143" t="n"/>
      <c r="BV1945" s="144" t="n"/>
      <c r="DU1945" s="144" t="n"/>
      <c r="DV1945" s="7" t="n"/>
      <c r="DW1945" s="2" t="n"/>
      <c r="DX1945" s="2" t="n"/>
      <c r="DY1945" s="2" t="n"/>
      <c r="DZ1945" s="2" t="n"/>
      <c r="EA1945" s="2" t="n"/>
      <c r="EB1945" s="2" t="n"/>
      <c r="EC1945" s="2" t="n"/>
    </row>
    <row r="1946" ht="6.75" customHeight="1" s="118">
      <c r="A1946" s="2" t="n"/>
      <c r="B1946" s="2" t="n"/>
      <c r="C1946" s="2" t="n"/>
      <c r="D1946" s="2" t="n"/>
      <c r="E1946" s="143" t="n"/>
      <c r="K1946" s="144" t="n"/>
      <c r="BI1946" s="144" t="n"/>
      <c r="BJ1946" s="2" t="n"/>
      <c r="BK1946" s="2" t="n"/>
      <c r="BL1946" s="2" t="n"/>
      <c r="BM1946" s="2" t="n"/>
      <c r="BN1946" s="2" t="n"/>
      <c r="BO1946" s="2" t="n"/>
      <c r="BP1946" s="143" t="n"/>
      <c r="BV1946" s="144" t="n"/>
      <c r="DU1946" s="144" t="n"/>
      <c r="DV1946" s="7" t="n"/>
      <c r="DW1946" s="2" t="n"/>
      <c r="DX1946" s="2" t="n"/>
      <c r="DY1946" s="2" t="n"/>
      <c r="DZ1946" s="2" t="n"/>
      <c r="EA1946" s="2" t="n"/>
      <c r="EB1946" s="2" t="n"/>
      <c r="EC1946" s="2" t="n"/>
    </row>
    <row r="1947" ht="6.75" customHeight="1" s="118">
      <c r="A1947" s="2" t="n"/>
      <c r="B1947" s="2" t="n"/>
      <c r="C1947" s="2" t="n"/>
      <c r="D1947" s="2" t="n"/>
      <c r="E1947" s="162" t="n"/>
      <c r="F1947" s="163" t="n"/>
      <c r="G1947" s="163" t="n"/>
      <c r="H1947" s="163" t="n"/>
      <c r="I1947" s="163" t="n"/>
      <c r="J1947" s="163" t="n"/>
      <c r="K1947" s="164" t="n"/>
      <c r="L1947" s="163" t="n"/>
      <c r="M1947" s="163" t="n"/>
      <c r="N1947" s="163" t="n"/>
      <c r="O1947" s="163" t="n"/>
      <c r="P1947" s="163" t="n"/>
      <c r="Q1947" s="163" t="n"/>
      <c r="R1947" s="163" t="n"/>
      <c r="S1947" s="163" t="n"/>
      <c r="T1947" s="163" t="n"/>
      <c r="U1947" s="163" t="n"/>
      <c r="V1947" s="163" t="n"/>
      <c r="W1947" s="163" t="n"/>
      <c r="X1947" s="163" t="n"/>
      <c r="Y1947" s="163" t="n"/>
      <c r="Z1947" s="163" t="n"/>
      <c r="AA1947" s="163" t="n"/>
      <c r="AB1947" s="163" t="n"/>
      <c r="AC1947" s="163" t="n"/>
      <c r="AD1947" s="163" t="n"/>
      <c r="AE1947" s="163" t="n"/>
      <c r="AF1947" s="163" t="n"/>
      <c r="AG1947" s="163" t="n"/>
      <c r="AH1947" s="163" t="n"/>
      <c r="AI1947" s="163" t="n"/>
      <c r="AJ1947" s="163" t="n"/>
      <c r="AK1947" s="163" t="n"/>
      <c r="AL1947" s="163" t="n"/>
      <c r="AM1947" s="163" t="n"/>
      <c r="AN1947" s="163" t="n"/>
      <c r="AO1947" s="163" t="n"/>
      <c r="AP1947" s="163" t="n"/>
      <c r="AQ1947" s="163" t="n"/>
      <c r="AR1947" s="163" t="n"/>
      <c r="AS1947" s="163" t="n"/>
      <c r="AT1947" s="163" t="n"/>
      <c r="AU1947" s="163" t="n"/>
      <c r="AV1947" s="163" t="n"/>
      <c r="AW1947" s="163" t="n"/>
      <c r="AX1947" s="163" t="n"/>
      <c r="AY1947" s="163" t="n"/>
      <c r="AZ1947" s="163" t="n"/>
      <c r="BA1947" s="163" t="n"/>
      <c r="BB1947" s="163" t="n"/>
      <c r="BC1947" s="163" t="n"/>
      <c r="BD1947" s="163" t="n"/>
      <c r="BE1947" s="163" t="n"/>
      <c r="BF1947" s="163" t="n"/>
      <c r="BG1947" s="163" t="n"/>
      <c r="BH1947" s="163" t="n"/>
      <c r="BI1947" s="164" t="n"/>
      <c r="BJ1947" s="2" t="n"/>
      <c r="BK1947" s="2" t="n"/>
      <c r="BL1947" s="2" t="n"/>
      <c r="BM1947" s="2" t="n"/>
      <c r="BN1947" s="2" t="n"/>
      <c r="BO1947" s="2" t="n"/>
      <c r="BP1947" s="143" t="n"/>
      <c r="BV1947" s="144" t="n"/>
      <c r="DU1947" s="144" t="n"/>
      <c r="DV1947" s="7" t="n"/>
      <c r="DW1947" s="2" t="n"/>
      <c r="DX1947" s="2" t="n"/>
      <c r="DY1947" s="2" t="n"/>
      <c r="DZ1947" s="2" t="n"/>
      <c r="EA1947" s="2" t="n"/>
      <c r="EB1947" s="2" t="n"/>
      <c r="EC1947" s="2" t="n"/>
    </row>
    <row r="1948" ht="6.75" customHeight="1" s="118">
      <c r="A1948" s="2" t="n"/>
      <c r="B1948" s="2" t="n"/>
      <c r="C1948" s="2" t="n"/>
      <c r="D1948" s="2" t="n"/>
      <c r="E1948" s="165" t="inlineStr">
        <is>
          <t>連絡先</t>
        </is>
      </c>
      <c r="F1948" s="166" t="n"/>
      <c r="G1948" s="166" t="n"/>
      <c r="H1948" s="166" t="n"/>
      <c r="I1948" s="166" t="n"/>
      <c r="J1948" s="166" t="n"/>
      <c r="K1948" s="167" t="n"/>
      <c r="L1948" s="107" t="inlineStr">
        <is>
          <t>〒</t>
        </is>
      </c>
      <c r="M1948" s="166" t="n"/>
      <c r="N1948" s="166" t="n"/>
      <c r="O1948" s="166" t="n"/>
      <c r="P1948" s="172">
        <f>計算!$K$24</f>
        <v/>
      </c>
      <c r="AK1948" s="2" t="n"/>
      <c r="AL1948" s="2" t="n"/>
      <c r="AM1948" s="2" t="n"/>
      <c r="AN1948" s="2" t="n"/>
      <c r="AO1948" s="2" t="n"/>
      <c r="AP1948" s="2" t="n"/>
      <c r="AQ1948" s="2" t="n"/>
      <c r="AR1948" s="2" t="n"/>
      <c r="AS1948" s="2" t="n"/>
      <c r="AT1948" s="2" t="n"/>
      <c r="AU1948" s="2" t="n"/>
      <c r="AV1948" s="2" t="n"/>
      <c r="AW1948" s="2" t="n"/>
      <c r="AX1948" s="2" t="n"/>
      <c r="AY1948" s="2" t="n"/>
      <c r="AZ1948" s="2" t="n"/>
      <c r="BA1948" s="2" t="n"/>
      <c r="BB1948" s="2" t="n"/>
      <c r="BC1948" s="2" t="n"/>
      <c r="BD1948" s="2" t="n"/>
      <c r="BE1948" s="2" t="n"/>
      <c r="BF1948" s="2" t="n"/>
      <c r="BG1948" s="2" t="n"/>
      <c r="BH1948" s="2" t="n"/>
      <c r="BI1948" s="8" t="n"/>
      <c r="BJ1948" s="2" t="n"/>
      <c r="BK1948" s="2" t="n"/>
      <c r="BL1948" s="2" t="n"/>
      <c r="BM1948" s="2" t="n"/>
      <c r="BN1948" s="2" t="n"/>
      <c r="BO1948" s="2" t="n"/>
      <c r="BP1948" s="143" t="n"/>
      <c r="BV1948" s="144" t="n"/>
      <c r="DU1948" s="144" t="n"/>
      <c r="DV1948" s="7" t="n"/>
      <c r="DW1948" s="2" t="n"/>
      <c r="DX1948" s="2" t="n"/>
      <c r="DY1948" s="2" t="n"/>
      <c r="DZ1948" s="2" t="n"/>
      <c r="EA1948" s="2" t="n"/>
      <c r="EB1948" s="2" t="n"/>
      <c r="EC1948" s="2" t="n"/>
    </row>
    <row r="1949" ht="6.75" customHeight="1" s="118">
      <c r="A1949" s="2" t="n"/>
      <c r="B1949" s="2" t="n"/>
      <c r="C1949" s="2" t="n"/>
      <c r="D1949" s="2" t="n"/>
      <c r="E1949" s="143" t="n"/>
      <c r="K1949" s="144" t="n"/>
      <c r="L1949" s="143" t="n"/>
      <c r="AK1949" s="2" t="n"/>
      <c r="AL1949" s="2" t="n"/>
      <c r="AM1949" s="2" t="n"/>
      <c r="AN1949" s="2" t="n"/>
      <c r="AO1949" s="2" t="n"/>
      <c r="AP1949" s="2" t="n"/>
      <c r="AQ1949" s="2" t="n"/>
      <c r="AR1949" s="2" t="n"/>
      <c r="AS1949" s="2" t="n"/>
      <c r="AT1949" s="2" t="n"/>
      <c r="AU1949" s="2" t="n"/>
      <c r="AV1949" s="2" t="n"/>
      <c r="AW1949" s="2" t="n"/>
      <c r="AX1949" s="2" t="n"/>
      <c r="AY1949" s="2" t="n"/>
      <c r="AZ1949" s="2" t="n"/>
      <c r="BA1949" s="2" t="n"/>
      <c r="BB1949" s="2" t="n"/>
      <c r="BC1949" s="2" t="n"/>
      <c r="BD1949" s="2" t="n"/>
      <c r="BE1949" s="2" t="n"/>
      <c r="BF1949" s="2" t="n"/>
      <c r="BG1949" s="2" t="n"/>
      <c r="BH1949" s="2" t="n"/>
      <c r="BI1949" s="8" t="n"/>
      <c r="BJ1949" s="2" t="n"/>
      <c r="BK1949" s="2" t="n"/>
      <c r="BL1949" s="2" t="n"/>
      <c r="BM1949" s="2" t="n"/>
      <c r="BN1949" s="2" t="n"/>
      <c r="BO1949" s="2" t="n"/>
      <c r="BP1949" s="143" t="n"/>
      <c r="BV1949" s="144" t="n"/>
      <c r="DU1949" s="144" t="n"/>
      <c r="DV1949" s="7" t="n"/>
      <c r="DW1949" s="2" t="n"/>
      <c r="DX1949" s="2" t="n"/>
      <c r="DY1949" s="2" t="n"/>
      <c r="DZ1949" s="2" t="n"/>
      <c r="EA1949" s="2" t="n"/>
      <c r="EB1949" s="2" t="n"/>
      <c r="EC1949" s="2" t="n"/>
    </row>
    <row r="1950" ht="6.75" customHeight="1" s="118">
      <c r="A1950" s="2" t="n"/>
      <c r="B1950" s="2" t="n"/>
      <c r="C1950" s="2" t="n"/>
      <c r="D1950" s="2" t="n"/>
      <c r="E1950" s="143" t="n"/>
      <c r="K1950" s="144" t="n"/>
      <c r="L1950" s="143" t="n"/>
      <c r="AK1950" s="2" t="n"/>
      <c r="AL1950" s="2" t="n"/>
      <c r="AM1950" s="2" t="n"/>
      <c r="AN1950" s="2" t="n"/>
      <c r="AO1950" s="2" t="n"/>
      <c r="AP1950" s="2" t="n"/>
      <c r="AQ1950" s="2" t="n"/>
      <c r="AR1950" s="2" t="n"/>
      <c r="AS1950" s="2" t="n"/>
      <c r="AT1950" s="2" t="n"/>
      <c r="AU1950" s="2" t="n"/>
      <c r="AV1950" s="2" t="n"/>
      <c r="AW1950" s="2" t="n"/>
      <c r="AX1950" s="2" t="n"/>
      <c r="AY1950" s="2" t="n"/>
      <c r="AZ1950" s="2" t="n"/>
      <c r="BA1950" s="2" t="n"/>
      <c r="BB1950" s="2" t="n"/>
      <c r="BC1950" s="2" t="n"/>
      <c r="BD1950" s="2" t="n"/>
      <c r="BE1950" s="2" t="n"/>
      <c r="BF1950" s="2" t="n"/>
      <c r="BG1950" s="2" t="n"/>
      <c r="BH1950" s="2" t="n"/>
      <c r="BI1950" s="8" t="n"/>
      <c r="BJ1950" s="2" t="n"/>
      <c r="BK1950" s="2" t="n"/>
      <c r="BL1950" s="2" t="n"/>
      <c r="BM1950" s="2" t="n"/>
      <c r="BN1950" s="2" t="n"/>
      <c r="BO1950" s="2" t="n"/>
      <c r="BP1950" s="143" t="n"/>
      <c r="BV1950" s="144" t="n"/>
      <c r="DU1950" s="144" t="n"/>
      <c r="DV1950" s="7" t="n"/>
      <c r="DW1950" s="2" t="n"/>
      <c r="DX1950" s="2" t="n"/>
      <c r="DY1950" s="2" t="n"/>
      <c r="DZ1950" s="2" t="n"/>
      <c r="EA1950" s="2" t="n"/>
      <c r="EB1950" s="2" t="n"/>
      <c r="EC1950" s="2" t="n"/>
    </row>
    <row r="1951" ht="6.75" customHeight="1" s="118">
      <c r="A1951" s="2" t="n"/>
      <c r="B1951" s="2" t="n"/>
      <c r="C1951" s="2" t="n"/>
      <c r="D1951" s="2" t="n"/>
      <c r="E1951" s="143" t="n"/>
      <c r="K1951" s="144" t="n"/>
      <c r="L1951" s="173">
        <f>計算!$L$24</f>
        <v/>
      </c>
      <c r="BI1951" s="144" t="n"/>
      <c r="BJ1951" s="2" t="n"/>
      <c r="BK1951" s="2" t="n"/>
      <c r="BL1951" s="2" t="n"/>
      <c r="BM1951" s="2" t="n"/>
      <c r="BN1951" s="2" t="n"/>
      <c r="BO1951" s="2" t="n"/>
      <c r="BP1951" s="143" t="n"/>
      <c r="BV1951" s="144" t="n"/>
      <c r="DU1951" s="144" t="n"/>
      <c r="DV1951" s="7" t="n"/>
      <c r="DW1951" s="2" t="n"/>
      <c r="DX1951" s="2" t="n"/>
      <c r="DY1951" s="2" t="n"/>
      <c r="DZ1951" s="2" t="n"/>
      <c r="EA1951" s="2" t="n"/>
      <c r="EB1951" s="2" t="n"/>
      <c r="EC1951" s="2" t="n"/>
    </row>
    <row r="1952" ht="6.75" customHeight="1" s="118">
      <c r="A1952" s="2" t="n"/>
      <c r="B1952" s="2" t="n"/>
      <c r="C1952" s="2" t="n"/>
      <c r="D1952" s="2" t="n"/>
      <c r="E1952" s="146" t="n"/>
      <c r="F1952" s="147" t="n"/>
      <c r="G1952" s="147" t="n"/>
      <c r="H1952" s="147" t="n"/>
      <c r="I1952" s="147" t="n"/>
      <c r="J1952" s="147" t="n"/>
      <c r="K1952" s="148" t="n"/>
      <c r="L1952" s="147" t="n"/>
      <c r="M1952" s="147" t="n"/>
      <c r="N1952" s="147" t="n"/>
      <c r="O1952" s="147" t="n"/>
      <c r="P1952" s="147" t="n"/>
      <c r="Q1952" s="147" t="n"/>
      <c r="R1952" s="147" t="n"/>
      <c r="S1952" s="147" t="n"/>
      <c r="T1952" s="147" t="n"/>
      <c r="U1952" s="147" t="n"/>
      <c r="V1952" s="147" t="n"/>
      <c r="W1952" s="147" t="n"/>
      <c r="X1952" s="147" t="n"/>
      <c r="Y1952" s="147" t="n"/>
      <c r="Z1952" s="147" t="n"/>
      <c r="AA1952" s="147" t="n"/>
      <c r="AB1952" s="147" t="n"/>
      <c r="AC1952" s="147" t="n"/>
      <c r="AD1952" s="147" t="n"/>
      <c r="AE1952" s="147" t="n"/>
      <c r="AF1952" s="147" t="n"/>
      <c r="AG1952" s="147" t="n"/>
      <c r="AH1952" s="147" t="n"/>
      <c r="AI1952" s="147" t="n"/>
      <c r="AJ1952" s="147" t="n"/>
      <c r="AK1952" s="147" t="n"/>
      <c r="AL1952" s="147" t="n"/>
      <c r="AM1952" s="147" t="n"/>
      <c r="AN1952" s="147" t="n"/>
      <c r="AO1952" s="147" t="n"/>
      <c r="AP1952" s="147" t="n"/>
      <c r="AQ1952" s="147" t="n"/>
      <c r="AR1952" s="147" t="n"/>
      <c r="AS1952" s="147" t="n"/>
      <c r="AT1952" s="147" t="n"/>
      <c r="AU1952" s="147" t="n"/>
      <c r="AV1952" s="147" t="n"/>
      <c r="AW1952" s="147" t="n"/>
      <c r="AX1952" s="147" t="n"/>
      <c r="AY1952" s="147" t="n"/>
      <c r="AZ1952" s="147" t="n"/>
      <c r="BA1952" s="147" t="n"/>
      <c r="BB1952" s="147" t="n"/>
      <c r="BC1952" s="147" t="n"/>
      <c r="BD1952" s="147" t="n"/>
      <c r="BE1952" s="147" t="n"/>
      <c r="BF1952" s="147" t="n"/>
      <c r="BG1952" s="147" t="n"/>
      <c r="BH1952" s="147" t="n"/>
      <c r="BI1952" s="148" t="n"/>
      <c r="BJ1952" s="2" t="n"/>
      <c r="BK1952" s="2" t="n"/>
      <c r="BL1952" s="2" t="n"/>
      <c r="BM1952" s="2" t="n"/>
      <c r="BN1952" s="2" t="n"/>
      <c r="BO1952" s="2" t="n"/>
      <c r="BP1952" s="143" t="n"/>
      <c r="BV1952" s="144" t="n"/>
      <c r="DU1952" s="144" t="n"/>
      <c r="DV1952" s="7" t="n"/>
      <c r="DW1952" s="2" t="n"/>
      <c r="DX1952" s="2" t="n"/>
      <c r="DY1952" s="2" t="n"/>
      <c r="DZ1952" s="2" t="n"/>
      <c r="EA1952" s="2" t="n"/>
      <c r="EB1952" s="2" t="n"/>
      <c r="EC1952" s="2" t="n"/>
    </row>
    <row r="1953" ht="6.75" customHeight="1" s="118">
      <c r="A1953" s="2" t="n"/>
      <c r="B1953" s="2" t="n"/>
      <c r="C1953" s="2" t="n"/>
      <c r="D1953" s="2" t="n"/>
      <c r="E1953" s="2" t="n"/>
      <c r="F1953" s="2" t="n"/>
      <c r="G1953" s="2" t="n"/>
      <c r="H1953" s="2" t="n"/>
      <c r="I1953" s="2" t="n"/>
      <c r="J1953" s="2" t="n"/>
      <c r="K1953" s="2" t="n"/>
      <c r="L1953" s="2" t="n"/>
      <c r="M1953" s="2" t="n"/>
      <c r="N1953" s="2" t="n"/>
      <c r="O1953" s="2" t="n"/>
      <c r="P1953" s="2" t="n"/>
      <c r="Q1953" s="2" t="n"/>
      <c r="R1953" s="2" t="n"/>
      <c r="S1953" s="2" t="n"/>
      <c r="T1953" s="2" t="n"/>
      <c r="U1953" s="2" t="n"/>
      <c r="V1953" s="2" t="n"/>
      <c r="W1953" s="2" t="n"/>
      <c r="X1953" s="2" t="n"/>
      <c r="Y1953" s="2" t="n"/>
      <c r="Z1953" s="2" t="n"/>
      <c r="AA1953" s="2" t="n"/>
      <c r="AB1953" s="2" t="n"/>
      <c r="AC1953" s="2" t="n"/>
      <c r="AD1953" s="2" t="n"/>
      <c r="AE1953" s="2" t="n"/>
      <c r="AF1953" s="2" t="n"/>
      <c r="AG1953" s="2" t="n"/>
      <c r="AH1953" s="2" t="n"/>
      <c r="AI1953" s="2" t="n"/>
      <c r="AJ1953" s="2" t="n"/>
      <c r="AK1953" s="2" t="n"/>
      <c r="AL1953" s="2" t="n"/>
      <c r="AM1953" s="2" t="n"/>
      <c r="AN1953" s="2" t="n"/>
      <c r="AO1953" s="2" t="n"/>
      <c r="AP1953" s="2" t="n"/>
      <c r="AQ1953" s="2" t="n"/>
      <c r="AR1953" s="2" t="n"/>
      <c r="AS1953" s="2" t="n"/>
      <c r="AT1953" s="2" t="n"/>
      <c r="AU1953" s="2" t="n"/>
      <c r="AV1953" s="2" t="n"/>
      <c r="AW1953" s="2" t="n"/>
      <c r="AX1953" s="2" t="n"/>
      <c r="AY1953" s="2" t="n"/>
      <c r="AZ1953" s="2" t="n"/>
      <c r="BA1953" s="2" t="n"/>
      <c r="BB1953" s="2" t="n"/>
      <c r="BC1953" s="2" t="n"/>
      <c r="BD1953" s="2" t="n"/>
      <c r="BE1953" s="2" t="n"/>
      <c r="BF1953" s="2" t="n"/>
      <c r="BG1953" s="2" t="n"/>
      <c r="BH1953" s="2" t="n"/>
      <c r="BI1953" s="2" t="n"/>
      <c r="BJ1953" s="2" t="n"/>
      <c r="BK1953" s="2" t="n"/>
      <c r="BL1953" s="2" t="n"/>
      <c r="BM1953" s="2" t="n"/>
      <c r="BN1953" s="2" t="n"/>
      <c r="BO1953" s="2" t="n"/>
      <c r="BP1953" s="143" t="n"/>
      <c r="BV1953" s="144" t="n"/>
      <c r="DU1953" s="144" t="n"/>
      <c r="DV1953" s="7" t="n"/>
      <c r="DW1953" s="2" t="n"/>
      <c r="DX1953" s="2" t="n"/>
      <c r="DY1953" s="2" t="n"/>
      <c r="DZ1953" s="2" t="n"/>
      <c r="EA1953" s="2" t="n"/>
      <c r="EB1953" s="2" t="n"/>
      <c r="EC1953" s="2" t="n"/>
    </row>
    <row r="1954" ht="6.75" customHeight="1" s="118">
      <c r="A1954" s="2" t="n"/>
      <c r="B1954" s="2" t="n"/>
      <c r="C1954" s="2" t="n"/>
      <c r="D1954" s="2" t="n"/>
      <c r="E1954" s="2" t="n"/>
      <c r="F1954" s="2" t="n"/>
      <c r="G1954" s="2" t="n"/>
      <c r="H1954" s="2" t="n"/>
      <c r="I1954" s="2" t="n"/>
      <c r="J1954" s="2" t="n"/>
      <c r="K1954" s="2" t="n"/>
      <c r="L1954" s="2" t="n"/>
      <c r="M1954" s="2" t="n"/>
      <c r="N1954" s="2" t="n"/>
      <c r="O1954" s="2" t="n"/>
      <c r="P1954" s="2" t="n"/>
      <c r="Q1954" s="2" t="n"/>
      <c r="R1954" s="113" t="inlineStr">
        <is>
          <t>（連絡先欄は現住所以外に連絡を希望する場合のみ記入すること）</t>
        </is>
      </c>
      <c r="BJ1954" s="2" t="n"/>
      <c r="BK1954" s="2" t="n"/>
      <c r="BL1954" s="2" t="n"/>
      <c r="BM1954" s="2" t="n"/>
      <c r="BN1954" s="2" t="n"/>
      <c r="BO1954" s="2" t="n"/>
      <c r="BP1954" s="143" t="n"/>
      <c r="BV1954" s="144" t="n"/>
      <c r="DU1954" s="144" t="n"/>
      <c r="DV1954" s="7" t="n"/>
      <c r="DW1954" s="2" t="n"/>
      <c r="DX1954" s="2" t="n"/>
      <c r="DY1954" s="2" t="n"/>
      <c r="DZ1954" s="2" t="n"/>
      <c r="EA1954" s="2" t="n"/>
      <c r="EB1954" s="2" t="n"/>
      <c r="EC1954" s="2" t="n"/>
    </row>
    <row r="1955" ht="6.75" customHeight="1" s="118">
      <c r="A1955" s="2" t="n"/>
      <c r="B1955" s="2" t="n"/>
      <c r="C1955" s="2" t="n"/>
      <c r="D1955" s="2" t="n"/>
      <c r="E1955" s="2" t="n"/>
      <c r="F1955" s="2" t="n"/>
      <c r="G1955" s="2" t="n"/>
      <c r="H1955" s="2" t="n"/>
      <c r="I1955" s="2" t="n"/>
      <c r="J1955" s="2" t="n"/>
      <c r="K1955" s="2" t="n"/>
      <c r="L1955" s="2" t="n"/>
      <c r="M1955" s="2" t="n"/>
      <c r="N1955" s="2" t="n"/>
      <c r="O1955" s="2" t="n"/>
      <c r="P1955" s="2" t="n"/>
      <c r="Q1955" s="2" t="n"/>
      <c r="BJ1955" s="2" t="n"/>
      <c r="BK1955" s="2" t="n"/>
      <c r="BL1955" s="2" t="n"/>
      <c r="BM1955" s="2" t="n"/>
      <c r="BN1955" s="2" t="n"/>
      <c r="BO1955" s="2" t="n"/>
      <c r="BP1955" s="143" t="n"/>
      <c r="BV1955" s="144" t="n"/>
      <c r="DU1955" s="144" t="n"/>
      <c r="DV1955" s="7" t="n"/>
      <c r="DW1955" s="2" t="n"/>
      <c r="DX1955" s="2" t="n"/>
      <c r="DY1955" s="2" t="n"/>
      <c r="DZ1955" s="2" t="n"/>
      <c r="EA1955" s="2" t="n"/>
      <c r="EB1955" s="2" t="n"/>
      <c r="EC1955" s="2" t="n"/>
    </row>
    <row r="1956" ht="6.75" customHeight="1" s="118">
      <c r="A1956" s="2" t="n"/>
      <c r="B1956" s="2" t="n"/>
      <c r="C1956" s="2" t="n"/>
      <c r="D1956" s="2" t="n"/>
      <c r="E1956" s="2" t="n"/>
      <c r="F1956" s="2" t="n"/>
      <c r="G1956" s="2" t="n"/>
      <c r="H1956" s="2" t="n"/>
      <c r="I1956" s="2" t="n"/>
      <c r="J1956" s="2" t="n"/>
      <c r="K1956" s="2" t="n"/>
      <c r="L1956" s="2" t="n"/>
      <c r="M1956" s="2" t="n"/>
      <c r="N1956" s="2" t="n"/>
      <c r="O1956" s="2" t="n"/>
      <c r="P1956" s="2" t="n"/>
      <c r="Q1956" s="2" t="n"/>
      <c r="BJ1956" s="2" t="n"/>
      <c r="BK1956" s="2" t="n"/>
      <c r="BL1956" s="2" t="n"/>
      <c r="BM1956" s="2" t="n"/>
      <c r="BN1956" s="2" t="n"/>
      <c r="BO1956" s="2" t="n"/>
      <c r="BP1956" s="143" t="n"/>
      <c r="BV1956" s="144" t="n"/>
      <c r="DU1956" s="144" t="n"/>
      <c r="DV1956" s="7" t="n"/>
      <c r="DW1956" s="2" t="n"/>
      <c r="DX1956" s="2" t="n"/>
      <c r="DY1956" s="2" t="n"/>
      <c r="DZ1956" s="2" t="n"/>
      <c r="EA1956" s="2" t="n"/>
      <c r="EB1956" s="2" t="n"/>
      <c r="EC1956" s="2" t="n"/>
    </row>
    <row r="1957" ht="6.75" customHeight="1" s="118">
      <c r="A1957" s="2" t="n"/>
      <c r="B1957" s="2" t="n"/>
      <c r="C1957" s="2" t="n"/>
      <c r="D1957" s="2" t="n"/>
      <c r="E1957" s="2" t="n"/>
      <c r="F1957" s="2" t="n"/>
      <c r="G1957" s="2" t="n"/>
      <c r="H1957" s="2" t="n"/>
      <c r="I1957" s="2" t="n"/>
      <c r="J1957" s="2" t="n"/>
      <c r="K1957" s="2" t="n"/>
      <c r="L1957" s="2" t="n"/>
      <c r="M1957" s="2" t="n"/>
      <c r="N1957" s="2" t="n"/>
      <c r="O1957" s="2" t="n"/>
      <c r="P1957" s="2" t="n"/>
      <c r="Q1957" s="2" t="n"/>
      <c r="R1957" s="2" t="n"/>
      <c r="S1957" s="2" t="n"/>
      <c r="T1957" s="2" t="n"/>
      <c r="U1957" s="2" t="n"/>
      <c r="V1957" s="2" t="n"/>
      <c r="W1957" s="2" t="n"/>
      <c r="X1957" s="2" t="n"/>
      <c r="Y1957" s="2" t="n"/>
      <c r="Z1957" s="2" t="n"/>
      <c r="AA1957" s="2" t="n"/>
      <c r="AB1957" s="2" t="n"/>
      <c r="AC1957" s="2" t="n"/>
      <c r="AD1957" s="2" t="n"/>
      <c r="AE1957" s="2" t="n"/>
      <c r="AF1957" s="2" t="n"/>
      <c r="AG1957" s="2" t="n"/>
      <c r="AH1957" s="2" t="n"/>
      <c r="AI1957" s="2" t="n"/>
      <c r="AJ1957" s="2" t="n"/>
      <c r="AK1957" s="2" t="n"/>
      <c r="AL1957" s="2" t="n"/>
      <c r="AM1957" s="2" t="n"/>
      <c r="AN1957" s="2" t="n"/>
      <c r="AO1957" s="2" t="n"/>
      <c r="AP1957" s="2" t="n"/>
      <c r="AQ1957" s="2" t="n"/>
      <c r="AR1957" s="2" t="n"/>
      <c r="AS1957" s="2" t="n"/>
      <c r="AT1957" s="2" t="n"/>
      <c r="AU1957" s="2" t="n"/>
      <c r="AV1957" s="2" t="n"/>
      <c r="AW1957" s="2" t="n"/>
      <c r="AX1957" s="2" t="n"/>
      <c r="AY1957" s="2" t="n"/>
      <c r="AZ1957" s="2" t="n"/>
      <c r="BA1957" s="2" t="n"/>
      <c r="BB1957" s="2" t="n"/>
      <c r="BC1957" s="2" t="n"/>
      <c r="BD1957" s="2" t="n"/>
      <c r="BE1957" s="2" t="n"/>
      <c r="BF1957" s="2" t="n"/>
      <c r="BG1957" s="2" t="n"/>
      <c r="BH1957" s="2" t="n"/>
      <c r="BI1957" s="2" t="n"/>
      <c r="BJ1957" s="2" t="n"/>
      <c r="BK1957" s="2" t="n"/>
      <c r="BL1957" s="2" t="n"/>
      <c r="BM1957" s="2" t="n"/>
      <c r="BN1957" s="2" t="n"/>
      <c r="BO1957" s="2" t="n"/>
      <c r="BP1957" s="143" t="n"/>
      <c r="BV1957" s="144" t="n"/>
      <c r="DU1957" s="144" t="n"/>
      <c r="DV1957" s="7" t="n"/>
      <c r="DW1957" s="2" t="n"/>
      <c r="DX1957" s="2" t="n"/>
      <c r="DY1957" s="2" t="n"/>
      <c r="DZ1957" s="2" t="n"/>
      <c r="EA1957" s="2" t="n"/>
      <c r="EB1957" s="2" t="n"/>
      <c r="EC1957" s="2" t="n"/>
    </row>
    <row r="1958" ht="6.75" customHeight="1" s="118">
      <c r="A1958" s="2" t="n"/>
      <c r="B1958" s="2" t="n"/>
      <c r="C1958" s="2" t="n"/>
      <c r="D1958" s="2" t="n"/>
      <c r="E1958" s="2" t="n"/>
      <c r="F1958" s="2" t="n"/>
      <c r="G1958" s="2" t="n"/>
      <c r="H1958" s="2" t="n"/>
      <c r="I1958" s="2" t="n"/>
      <c r="J1958" s="2" t="n"/>
      <c r="K1958" s="2" t="n"/>
      <c r="L1958" s="2" t="n"/>
      <c r="M1958" s="2" t="n"/>
      <c r="N1958" s="2" t="n"/>
      <c r="O1958" s="2" t="n"/>
      <c r="P1958" s="2" t="n"/>
      <c r="Q1958" s="2" t="n"/>
      <c r="R1958" s="2" t="n"/>
      <c r="S1958" s="2" t="n"/>
      <c r="T1958" s="2" t="n"/>
      <c r="U1958" s="2" t="n"/>
      <c r="V1958" s="2" t="n"/>
      <c r="W1958" s="2" t="n"/>
      <c r="X1958" s="2" t="n"/>
      <c r="Y1958" s="2" t="n"/>
      <c r="Z1958" s="2" t="n"/>
      <c r="AA1958" s="2" t="n"/>
      <c r="AB1958" s="2" t="n"/>
      <c r="AC1958" s="2" t="n"/>
      <c r="AD1958" s="2" t="n"/>
      <c r="AE1958" s="2" t="n"/>
      <c r="AF1958" s="2" t="n"/>
      <c r="AG1958" s="2" t="n"/>
      <c r="AH1958" s="2" t="n"/>
      <c r="AI1958" s="2" t="n"/>
      <c r="AJ1958" s="2" t="n"/>
      <c r="AK1958" s="2" t="n"/>
      <c r="AL1958" s="2" t="n"/>
      <c r="AM1958" s="2" t="n"/>
      <c r="AN1958" s="2" t="n"/>
      <c r="AO1958" s="2" t="n"/>
      <c r="AP1958" s="2" t="n"/>
      <c r="AQ1958" s="2" t="n"/>
      <c r="AR1958" s="2" t="n"/>
      <c r="AS1958" s="2" t="n"/>
      <c r="AT1958" s="2" t="n"/>
      <c r="AU1958" s="2" t="n"/>
      <c r="AV1958" s="2" t="n"/>
      <c r="AW1958" s="2" t="n"/>
      <c r="AX1958" s="2" t="n"/>
      <c r="AY1958" s="2" t="n"/>
      <c r="AZ1958" s="2" t="n"/>
      <c r="BA1958" s="2" t="n"/>
      <c r="BB1958" s="2" t="n"/>
      <c r="BC1958" s="2" t="n"/>
      <c r="BD1958" s="2" t="n"/>
      <c r="BE1958" s="2" t="n"/>
      <c r="BF1958" s="2" t="n"/>
      <c r="BG1958" s="2" t="n"/>
      <c r="BH1958" s="2" t="n"/>
      <c r="BI1958" s="2" t="n"/>
      <c r="BJ1958" s="2" t="n"/>
      <c r="BK1958" s="2" t="n"/>
      <c r="BL1958" s="2" t="n"/>
      <c r="BM1958" s="2" t="n"/>
      <c r="BN1958" s="2" t="n"/>
      <c r="BO1958" s="2" t="n"/>
      <c r="BP1958" s="174" t="n"/>
      <c r="BQ1958" s="140" t="n"/>
      <c r="BR1958" s="175" t="n"/>
      <c r="BS1958" s="140" t="n"/>
      <c r="BT1958" s="140" t="n"/>
      <c r="BU1958" s="28" t="n"/>
      <c r="BV1958" s="29" t="n"/>
      <c r="BW1958" s="176">
        <f>計算!$Z$24</f>
        <v/>
      </c>
      <c r="BX1958" s="140" t="n"/>
      <c r="BY1958" s="140" t="n"/>
      <c r="BZ1958" s="140" t="n"/>
      <c r="CA1958" s="140" t="n"/>
      <c r="CB1958" s="140" t="n"/>
      <c r="CC1958" s="140" t="n"/>
      <c r="CD1958" s="140" t="n"/>
      <c r="CE1958" s="140" t="n"/>
      <c r="CF1958" s="140" t="n"/>
      <c r="CG1958" s="140" t="n"/>
      <c r="CH1958" s="140" t="n"/>
      <c r="CI1958" s="140" t="n"/>
      <c r="CJ1958" s="140" t="n"/>
      <c r="CK1958" s="140" t="n"/>
      <c r="CL1958" s="140" t="n"/>
      <c r="CM1958" s="140" t="n"/>
      <c r="CN1958" s="140" t="n"/>
      <c r="CO1958" s="140" t="n"/>
      <c r="CP1958" s="140" t="n"/>
      <c r="CQ1958" s="140" t="n"/>
      <c r="CR1958" s="140" t="n"/>
      <c r="CS1958" s="140" t="n"/>
      <c r="CT1958" s="140" t="n"/>
      <c r="CU1958" s="140" t="n"/>
      <c r="CV1958" s="140" t="n"/>
      <c r="CW1958" s="140" t="n"/>
      <c r="CX1958" s="140" t="n"/>
      <c r="CY1958" s="140" t="n"/>
      <c r="CZ1958" s="140" t="n"/>
      <c r="DA1958" s="140" t="n"/>
      <c r="DB1958" s="140" t="n"/>
      <c r="DC1958" s="140" t="n"/>
      <c r="DD1958" s="140" t="n"/>
      <c r="DE1958" s="140" t="n"/>
      <c r="DF1958" s="140" t="n"/>
      <c r="DG1958" s="140" t="n"/>
      <c r="DH1958" s="140" t="n"/>
      <c r="DI1958" s="140" t="n"/>
      <c r="DJ1958" s="140" t="n"/>
      <c r="DK1958" s="140" t="n"/>
      <c r="DL1958" s="140" t="n"/>
      <c r="DM1958" s="140" t="n"/>
      <c r="DN1958" s="140" t="n"/>
      <c r="DO1958" s="140" t="n"/>
      <c r="DP1958" s="140" t="n"/>
      <c r="DQ1958" s="140" t="n"/>
      <c r="DR1958" s="140" t="n"/>
      <c r="DS1958" s="140" t="n"/>
      <c r="DT1958" s="140" t="n"/>
      <c r="DU1958" s="141" t="n"/>
      <c r="DV1958" s="7" t="n"/>
      <c r="DW1958" s="2" t="n"/>
      <c r="DX1958" s="2" t="n"/>
      <c r="DY1958" s="2" t="n"/>
      <c r="DZ1958" s="2" t="n"/>
      <c r="EA1958" s="2" t="n"/>
      <c r="EB1958" s="2" t="n"/>
      <c r="EC1958" s="2" t="n"/>
    </row>
    <row r="1959" ht="6.75" customHeight="1" s="118">
      <c r="A1959" s="2" t="n"/>
      <c r="B1959" s="2" t="n"/>
      <c r="C1959" s="2" t="n"/>
      <c r="D1959" s="2" t="n"/>
      <c r="E1959" s="2" t="n"/>
      <c r="F1959" s="2" t="n"/>
      <c r="G1959" s="2" t="n"/>
      <c r="H1959" s="2" t="n"/>
      <c r="I1959" s="2" t="n"/>
      <c r="J1959" s="2" t="n"/>
      <c r="K1959" s="2" t="n"/>
      <c r="L1959" s="2" t="n"/>
      <c r="M1959" s="2" t="n"/>
      <c r="N1959" s="2" t="n"/>
      <c r="O1959" s="2" t="n"/>
      <c r="P1959" s="2" t="n"/>
      <c r="Q1959" s="2" t="n"/>
      <c r="R1959" s="2" t="n"/>
      <c r="S1959" s="2" t="n"/>
      <c r="T1959" s="2" t="n"/>
      <c r="U1959" s="2" t="n"/>
      <c r="V1959" s="2" t="n"/>
      <c r="W1959" s="2" t="n"/>
      <c r="X1959" s="2" t="n"/>
      <c r="Y1959" s="2" t="n"/>
      <c r="Z1959" s="2" t="n"/>
      <c r="AA1959" s="2" t="n"/>
      <c r="AB1959" s="2" t="n"/>
      <c r="AC1959" s="2" t="n"/>
      <c r="AD1959" s="2" t="n"/>
      <c r="AE1959" s="2" t="n"/>
      <c r="AF1959" s="2" t="n"/>
      <c r="AG1959" s="2" t="n"/>
      <c r="AH1959" s="2" t="n"/>
      <c r="AI1959" s="2" t="n"/>
      <c r="AJ1959" s="2" t="n"/>
      <c r="AK1959" s="2" t="n"/>
      <c r="AL1959" s="2" t="n"/>
      <c r="AM1959" s="2" t="n"/>
      <c r="AN1959" s="2" t="n"/>
      <c r="AO1959" s="2" t="n"/>
      <c r="AP1959" s="2" t="n"/>
      <c r="AQ1959" s="2" t="n"/>
      <c r="AR1959" s="2" t="n"/>
      <c r="AS1959" s="2" t="n"/>
      <c r="AT1959" s="2" t="n"/>
      <c r="AU1959" s="2" t="n"/>
      <c r="AV1959" s="2" t="n"/>
      <c r="AW1959" s="2" t="n"/>
      <c r="AX1959" s="2" t="n"/>
      <c r="AY1959" s="2" t="n"/>
      <c r="AZ1959" s="2" t="n"/>
      <c r="BA1959" s="2" t="n"/>
      <c r="BB1959" s="2" t="n"/>
      <c r="BC1959" s="2" t="n"/>
      <c r="BD1959" s="2" t="n"/>
      <c r="BE1959" s="2" t="n"/>
      <c r="BF1959" s="2" t="n"/>
      <c r="BG1959" s="2" t="n"/>
      <c r="BH1959" s="2" t="n"/>
      <c r="BI1959" s="2" t="n"/>
      <c r="BJ1959" s="2" t="n"/>
      <c r="BK1959" s="2" t="n"/>
      <c r="BL1959" s="2" t="n"/>
      <c r="BM1959" s="2" t="n"/>
      <c r="BN1959" s="2" t="n"/>
      <c r="BO1959" s="2" t="n"/>
      <c r="BP1959" s="143" t="n"/>
      <c r="BU1959" s="31" t="n"/>
      <c r="BV1959" s="32" t="n"/>
      <c r="DU1959" s="144" t="n"/>
      <c r="DV1959" s="7" t="n"/>
      <c r="DW1959" s="2" t="n"/>
      <c r="DX1959" s="2" t="n"/>
      <c r="DY1959" s="2" t="n"/>
      <c r="DZ1959" s="2" t="n"/>
      <c r="EA1959" s="2" t="n"/>
      <c r="EB1959" s="2" t="n"/>
      <c r="EC1959" s="2" t="n"/>
    </row>
    <row r="1960" ht="6.75" customHeight="1" s="118">
      <c r="A1960" s="2" t="n"/>
      <c r="B1960" s="2" t="n"/>
      <c r="C1960" s="2" t="n"/>
      <c r="D1960" s="2" t="n"/>
      <c r="E1960" s="2" t="n"/>
      <c r="F1960" s="2" t="n"/>
      <c r="G1960" s="2" t="n"/>
      <c r="H1960" s="2" t="n"/>
      <c r="I1960" s="2" t="n"/>
      <c r="J1960" s="2" t="n"/>
      <c r="K1960" s="2" t="n"/>
      <c r="L1960" s="2" t="n"/>
      <c r="M1960" s="2" t="n"/>
      <c r="N1960" s="2" t="n"/>
      <c r="O1960" s="2" t="n"/>
      <c r="P1960" s="2" t="n"/>
      <c r="Q1960" s="2" t="n"/>
      <c r="R1960" s="2" t="n"/>
      <c r="S1960" s="2" t="n"/>
      <c r="T1960" s="2" t="n"/>
      <c r="U1960" s="2" t="n"/>
      <c r="V1960" s="2" t="n"/>
      <c r="W1960" s="2" t="n"/>
      <c r="X1960" s="2" t="n"/>
      <c r="Y1960" s="2" t="n"/>
      <c r="Z1960" s="2" t="n"/>
      <c r="AA1960" s="2" t="n"/>
      <c r="AB1960" s="2" t="n"/>
      <c r="AC1960" s="2" t="n"/>
      <c r="AD1960" s="2" t="n"/>
      <c r="AE1960" s="2" t="n"/>
      <c r="AF1960" s="2" t="n"/>
      <c r="AG1960" s="2" t="n"/>
      <c r="AH1960" s="2" t="n"/>
      <c r="AI1960" s="2" t="n"/>
      <c r="AJ1960" s="2" t="n"/>
      <c r="AK1960" s="2" t="n"/>
      <c r="AL1960" s="2" t="n"/>
      <c r="AM1960" s="2" t="n"/>
      <c r="AN1960" s="2" t="n"/>
      <c r="AO1960" s="2" t="n"/>
      <c r="AP1960" s="2" t="n"/>
      <c r="AQ1960" s="2" t="n"/>
      <c r="AR1960" s="2" t="n"/>
      <c r="AS1960" s="2" t="n"/>
      <c r="AT1960" s="2" t="n"/>
      <c r="AU1960" s="2" t="n"/>
      <c r="AV1960" s="2" t="n"/>
      <c r="AW1960" s="2" t="n"/>
      <c r="AX1960" s="2" t="n"/>
      <c r="AY1960" s="2" t="n"/>
      <c r="AZ1960" s="2" t="n"/>
      <c r="BA1960" s="2" t="n"/>
      <c r="BB1960" s="2" t="n"/>
      <c r="BC1960" s="2" t="n"/>
      <c r="BD1960" s="2" t="n"/>
      <c r="BE1960" s="2" t="n"/>
      <c r="BF1960" s="2" t="n"/>
      <c r="BG1960" s="2" t="n"/>
      <c r="BH1960" s="2" t="n"/>
      <c r="BI1960" s="2" t="n"/>
      <c r="BJ1960" s="2" t="n"/>
      <c r="BK1960" s="2" t="n"/>
      <c r="BL1960" s="2" t="n"/>
      <c r="BM1960" s="2" t="n"/>
      <c r="BN1960" s="2" t="n"/>
      <c r="BO1960" s="2" t="n"/>
      <c r="BP1960" s="143" t="n"/>
      <c r="BU1960" s="72" t="n"/>
      <c r="BV1960" s="144" t="n"/>
      <c r="DU1960" s="144" t="n"/>
      <c r="DV1960" s="7" t="n"/>
      <c r="DW1960" s="2" t="n"/>
      <c r="DX1960" s="2" t="n"/>
      <c r="DY1960" s="2" t="n"/>
      <c r="DZ1960" s="2" t="n"/>
      <c r="EA1960" s="2" t="n"/>
      <c r="EB1960" s="2" t="n"/>
      <c r="EC1960" s="2" t="n"/>
    </row>
    <row r="1961" ht="6.75" customHeight="1" s="118">
      <c r="A1961" s="2" t="n"/>
      <c r="B1961" s="2" t="n"/>
      <c r="C1961" s="2" t="n"/>
      <c r="D1961" s="2" t="n"/>
      <c r="E1961" s="2" t="n"/>
      <c r="F1961" s="2" t="n"/>
      <c r="G1961" s="2" t="n"/>
      <c r="H1961" s="2" t="n"/>
      <c r="I1961" s="2" t="n"/>
      <c r="J1961" s="2" t="n"/>
      <c r="K1961" s="2" t="n"/>
      <c r="L1961" s="2" t="n"/>
      <c r="M1961" s="2" t="n"/>
      <c r="N1961" s="2" t="n"/>
      <c r="O1961" s="2" t="n"/>
      <c r="P1961" s="2" t="n"/>
      <c r="Q1961" s="2" t="n"/>
      <c r="R1961" s="2" t="n"/>
      <c r="S1961" s="2" t="n"/>
      <c r="T1961" s="2" t="n"/>
      <c r="U1961" s="2" t="n"/>
      <c r="V1961" s="2" t="n"/>
      <c r="W1961" s="2" t="n"/>
      <c r="X1961" s="2" t="n"/>
      <c r="Y1961" s="2" t="n"/>
      <c r="Z1961" s="2" t="n"/>
      <c r="AA1961" s="2" t="n"/>
      <c r="AB1961" s="2" t="n"/>
      <c r="AC1961" s="2" t="n"/>
      <c r="AD1961" s="2" t="n"/>
      <c r="AE1961" s="2" t="n"/>
      <c r="AF1961" s="2" t="n"/>
      <c r="AG1961" s="2" t="n"/>
      <c r="AH1961" s="2" t="n"/>
      <c r="AI1961" s="2" t="n"/>
      <c r="AJ1961" s="2" t="n"/>
      <c r="AK1961" s="2" t="n"/>
      <c r="AL1961" s="2" t="n"/>
      <c r="AM1961" s="2" t="n"/>
      <c r="AN1961" s="2" t="n"/>
      <c r="AO1961" s="2" t="n"/>
      <c r="AP1961" s="2" t="n"/>
      <c r="AQ1961" s="2" t="n"/>
      <c r="AR1961" s="2" t="n"/>
      <c r="AS1961" s="2" t="n"/>
      <c r="AT1961" s="2" t="n"/>
      <c r="AU1961" s="2" t="n"/>
      <c r="AV1961" s="2" t="n"/>
      <c r="AW1961" s="2" t="n"/>
      <c r="AX1961" s="2" t="n"/>
      <c r="AY1961" s="2" t="n"/>
      <c r="AZ1961" s="2" t="n"/>
      <c r="BA1961" s="2" t="n"/>
      <c r="BB1961" s="2" t="n"/>
      <c r="BC1961" s="2" t="n"/>
      <c r="BD1961" s="2" t="n"/>
      <c r="BE1961" s="2" t="n"/>
      <c r="BF1961" s="2" t="n"/>
      <c r="BG1961" s="2" t="n"/>
      <c r="BH1961" s="2" t="n"/>
      <c r="BI1961" s="2" t="n"/>
      <c r="BJ1961" s="2" t="n"/>
      <c r="BK1961" s="2" t="n"/>
      <c r="BL1961" s="2" t="n"/>
      <c r="BM1961" s="2" t="n"/>
      <c r="BN1961" s="2" t="n"/>
      <c r="BO1961" s="2" t="n"/>
      <c r="BP1961" s="143" t="n"/>
      <c r="BV1961" s="144" t="n"/>
      <c r="DU1961" s="144" t="n"/>
      <c r="DV1961" s="7" t="n"/>
      <c r="DW1961" s="2" t="n"/>
      <c r="DX1961" s="2" t="n"/>
      <c r="DY1961" s="2" t="n"/>
      <c r="DZ1961" s="2" t="n"/>
      <c r="EA1961" s="2" t="n"/>
      <c r="EB1961" s="2" t="n"/>
      <c r="EC1961" s="2" t="n"/>
    </row>
    <row r="1962" ht="6.75" customHeight="1" s="118">
      <c r="A1962" s="2" t="n"/>
      <c r="B1962" s="2" t="n"/>
      <c r="C1962" s="2" t="n"/>
      <c r="D1962" s="2" t="n"/>
      <c r="E1962" s="2" t="n"/>
      <c r="F1962" s="2" t="n"/>
      <c r="G1962" s="2" t="n"/>
      <c r="H1962" s="2" t="n"/>
      <c r="I1962" s="2" t="n"/>
      <c r="J1962" s="2" t="n"/>
      <c r="K1962" s="2" t="n"/>
      <c r="L1962" s="2" t="n"/>
      <c r="M1962" s="2" t="n"/>
      <c r="N1962" s="2" t="n"/>
      <c r="O1962" s="2" t="n"/>
      <c r="P1962" s="2" t="n"/>
      <c r="Q1962" s="2" t="n"/>
      <c r="R1962" s="2" t="n"/>
      <c r="S1962" s="2" t="n"/>
      <c r="T1962" s="2" t="n"/>
      <c r="U1962" s="2" t="n"/>
      <c r="V1962" s="2" t="n"/>
      <c r="W1962" s="2" t="n"/>
      <c r="X1962" s="2" t="n"/>
      <c r="Y1962" s="2" t="n"/>
      <c r="Z1962" s="2" t="n"/>
      <c r="AA1962" s="2" t="n"/>
      <c r="AB1962" s="2" t="n"/>
      <c r="AC1962" s="2" t="n"/>
      <c r="AD1962" s="2" t="n"/>
      <c r="AE1962" s="2" t="n"/>
      <c r="AF1962" s="2" t="n"/>
      <c r="AG1962" s="2" t="n"/>
      <c r="AH1962" s="2" t="n"/>
      <c r="AI1962" s="2" t="n"/>
      <c r="AJ1962" s="2" t="n"/>
      <c r="AK1962" s="2" t="n"/>
      <c r="AL1962" s="2" t="n"/>
      <c r="AM1962" s="2" t="n"/>
      <c r="AN1962" s="2" t="n"/>
      <c r="AO1962" s="2" t="n"/>
      <c r="AP1962" s="2" t="n"/>
      <c r="AQ1962" s="2" t="n"/>
      <c r="AR1962" s="2" t="n"/>
      <c r="AS1962" s="2" t="n"/>
      <c r="AT1962" s="2" t="n"/>
      <c r="AU1962" s="2" t="n"/>
      <c r="AV1962" s="2" t="n"/>
      <c r="AW1962" s="2" t="n"/>
      <c r="AX1962" s="2" t="n"/>
      <c r="AY1962" s="2" t="n"/>
      <c r="AZ1962" s="2" t="n"/>
      <c r="BA1962" s="2" t="n"/>
      <c r="BB1962" s="2" t="n"/>
      <c r="BC1962" s="2" t="n"/>
      <c r="BD1962" s="2" t="n"/>
      <c r="BE1962" s="2" t="n"/>
      <c r="BF1962" s="2" t="n"/>
      <c r="BG1962" s="2" t="n"/>
      <c r="BH1962" s="2" t="n"/>
      <c r="BI1962" s="2" t="n"/>
      <c r="BJ1962" s="2" t="n"/>
      <c r="BK1962" s="2" t="n"/>
      <c r="BL1962" s="2" t="n"/>
      <c r="BM1962" s="2" t="n"/>
      <c r="BN1962" s="2" t="n"/>
      <c r="BO1962" s="2" t="n"/>
      <c r="BP1962" s="143" t="n"/>
      <c r="BV1962" s="144" t="n"/>
      <c r="DU1962" s="144" t="n"/>
      <c r="DV1962" s="7" t="n"/>
      <c r="DW1962" s="2" t="n"/>
      <c r="DX1962" s="2" t="n"/>
      <c r="DY1962" s="2" t="n"/>
      <c r="DZ1962" s="2" t="n"/>
      <c r="EA1962" s="2" t="n"/>
      <c r="EB1962" s="2" t="n"/>
      <c r="EC1962" s="2" t="n"/>
    </row>
    <row r="1963" ht="8.25" customHeight="1" s="118">
      <c r="A1963" s="2" t="n"/>
      <c r="B1963" s="2" t="n"/>
      <c r="C1963" s="2" t="n"/>
      <c r="D1963" s="2" t="n"/>
      <c r="E1963" s="2" t="n"/>
      <c r="F1963" s="2" t="n"/>
      <c r="G1963" s="2" t="n"/>
      <c r="H1963" s="2" t="n"/>
      <c r="I1963" s="2" t="n"/>
      <c r="J1963" s="2" t="n"/>
      <c r="K1963" s="2" t="n"/>
      <c r="L1963" s="2" t="n"/>
      <c r="M1963" s="2" t="n"/>
      <c r="N1963" s="2" t="n"/>
      <c r="O1963" s="2" t="n"/>
      <c r="P1963" s="2" t="n"/>
      <c r="Q1963" s="2" t="n"/>
      <c r="R1963" s="2" t="n"/>
      <c r="S1963" s="2" t="n"/>
      <c r="T1963" s="2" t="n"/>
      <c r="U1963" s="2" t="n"/>
      <c r="V1963" s="2" t="n"/>
      <c r="W1963" s="2" t="n"/>
      <c r="X1963" s="2" t="n"/>
      <c r="Y1963" s="2" t="n"/>
      <c r="Z1963" s="2" t="n"/>
      <c r="AA1963" s="2" t="n"/>
      <c r="AB1963" s="2" t="n"/>
      <c r="AC1963" s="2" t="n"/>
      <c r="AD1963" s="2" t="n"/>
      <c r="AE1963" s="2" t="n"/>
      <c r="AF1963" s="2" t="n"/>
      <c r="AG1963" s="2" t="n"/>
      <c r="AH1963" s="2" t="n"/>
      <c r="AI1963" s="2" t="n"/>
      <c r="AJ1963" s="2" t="n"/>
      <c r="AK1963" s="2" t="n"/>
      <c r="AL1963" s="2" t="n"/>
      <c r="AM1963" s="2" t="n"/>
      <c r="AN1963" s="2" t="n"/>
      <c r="AO1963" s="2" t="n"/>
      <c r="AP1963" s="2" t="n"/>
      <c r="AQ1963" s="2" t="n"/>
      <c r="AR1963" s="2" t="n"/>
      <c r="AS1963" s="2" t="n"/>
      <c r="AT1963" s="2" t="n"/>
      <c r="AU1963" s="2" t="n"/>
      <c r="AV1963" s="2" t="n"/>
      <c r="AW1963" s="2" t="n"/>
      <c r="AX1963" s="2" t="n"/>
      <c r="AY1963" s="2" t="n"/>
      <c r="AZ1963" s="2" t="n"/>
      <c r="BA1963" s="2" t="n"/>
      <c r="BB1963" s="2" t="n"/>
      <c r="BC1963" s="2" t="n"/>
      <c r="BD1963" s="2" t="n"/>
      <c r="BE1963" s="2" t="n"/>
      <c r="BF1963" s="2" t="n"/>
      <c r="BG1963" s="2" t="n"/>
      <c r="BH1963" s="2" t="n"/>
      <c r="BI1963" s="2" t="n"/>
      <c r="BJ1963" s="2" t="n"/>
      <c r="BK1963" s="2" t="n"/>
      <c r="BL1963" s="2" t="n"/>
      <c r="BM1963" s="2" t="n"/>
      <c r="BN1963" s="2" t="n"/>
      <c r="BO1963" s="2" t="n"/>
      <c r="BP1963" s="143" t="n"/>
      <c r="BV1963" s="144" t="n"/>
      <c r="DU1963" s="144" t="n"/>
      <c r="DV1963" s="7" t="n"/>
      <c r="DW1963" s="2" t="n"/>
      <c r="DX1963" s="2" t="n"/>
      <c r="DY1963" s="2" t="n"/>
      <c r="DZ1963" s="2" t="n"/>
      <c r="EA1963" s="2" t="n"/>
      <c r="EB1963" s="2" t="n"/>
      <c r="EC1963" s="2" t="n"/>
    </row>
    <row r="1964" ht="6.75" customHeight="1" s="118">
      <c r="A1964" s="2" t="n"/>
      <c r="B1964" s="2" t="n"/>
      <c r="C1964" s="2" t="n"/>
      <c r="D1964" s="2" t="n"/>
      <c r="E1964" s="177" t="inlineStr">
        <is>
          <t>在籍校</t>
        </is>
      </c>
      <c r="F1964" s="140" t="n"/>
      <c r="G1964" s="140" t="n"/>
      <c r="H1964" s="140" t="n"/>
      <c r="I1964" s="140" t="n"/>
      <c r="J1964" s="140" t="n"/>
      <c r="K1964" s="141" t="n"/>
      <c r="L1964" s="34" t="n"/>
      <c r="M1964" s="18" t="n"/>
      <c r="N1964" s="18" t="n"/>
      <c r="O1964" s="18" t="n"/>
      <c r="P1964" s="18" t="n"/>
      <c r="Q1964" s="18" t="n"/>
      <c r="R1964" s="18" t="n"/>
      <c r="S1964" s="18" t="n"/>
      <c r="T1964" s="18" t="n"/>
      <c r="U1964" s="18" t="n"/>
      <c r="V1964" s="18" t="n"/>
      <c r="W1964" s="18" t="n"/>
      <c r="X1964" s="35" t="n"/>
      <c r="Y1964" s="4" t="n"/>
      <c r="Z1964" s="5" t="n"/>
      <c r="AA1964" s="5" t="n"/>
      <c r="AB1964" s="5" t="n"/>
      <c r="AC1964" s="5" t="n"/>
      <c r="AD1964" s="5" t="n"/>
      <c r="AE1964" s="5" t="n"/>
      <c r="AF1964" s="5" t="n"/>
      <c r="AG1964" s="5" t="n"/>
      <c r="AH1964" s="5" t="n"/>
      <c r="AI1964" s="5" t="n"/>
      <c r="AJ1964" s="5" t="n"/>
      <c r="AK1964" s="5" t="n"/>
      <c r="AL1964" s="5" t="n"/>
      <c r="AM1964" s="5" t="n"/>
      <c r="AN1964" s="5" t="n"/>
      <c r="AO1964" s="5" t="n"/>
      <c r="AP1964" s="5" t="n"/>
      <c r="AQ1964" s="5" t="n"/>
      <c r="AR1964" s="5" t="n"/>
      <c r="AS1964" s="5" t="n"/>
      <c r="AT1964" s="5" t="n"/>
      <c r="AU1964" s="5" t="n"/>
      <c r="AV1964" s="5" t="n"/>
      <c r="AW1964" s="89" t="inlineStr">
        <is>
          <t>卒業見込</t>
        </is>
      </c>
      <c r="AX1964" s="140" t="n"/>
      <c r="AY1964" s="140" t="n"/>
      <c r="AZ1964" s="140" t="n"/>
      <c r="BA1964" s="140" t="n"/>
      <c r="BB1964" s="140" t="n"/>
      <c r="BC1964" s="140" t="n"/>
      <c r="BD1964" s="140" t="n"/>
      <c r="BE1964" s="140" t="n"/>
      <c r="BF1964" s="140" t="n"/>
      <c r="BG1964" s="140" t="n"/>
      <c r="BH1964" s="140" t="n"/>
      <c r="BI1964" s="141" t="n"/>
      <c r="BJ1964" s="2" t="n"/>
      <c r="BK1964" s="2" t="n"/>
      <c r="BL1964" s="2" t="n"/>
      <c r="BM1964" s="2" t="n"/>
      <c r="BN1964" s="2" t="n"/>
      <c r="BO1964" s="2" t="n"/>
      <c r="BP1964" s="143" t="n"/>
      <c r="BV1964" s="144" t="n"/>
      <c r="DU1964" s="144" t="n"/>
      <c r="DV1964" s="2" t="n"/>
      <c r="DW1964" s="2" t="n"/>
      <c r="DX1964" s="2" t="n"/>
      <c r="DY1964" s="2" t="n"/>
      <c r="DZ1964" s="2" t="n"/>
      <c r="EA1964" s="2" t="n"/>
      <c r="EB1964" s="2" t="n"/>
      <c r="EC1964" s="2" t="n"/>
    </row>
    <row r="1965" ht="6.75" customHeight="1" s="118">
      <c r="A1965" s="2" t="n"/>
      <c r="B1965" s="2" t="n"/>
      <c r="C1965" s="2" t="n"/>
      <c r="D1965" s="2" t="n"/>
      <c r="E1965" s="143" t="n"/>
      <c r="K1965" s="144" t="n"/>
      <c r="L1965" s="36" t="n"/>
      <c r="M1965" s="19" t="n"/>
      <c r="N1965" s="19" t="n"/>
      <c r="O1965" s="19" t="n"/>
      <c r="P1965" s="19" t="n"/>
      <c r="Q1965" s="19" t="n"/>
      <c r="R1965" s="19" t="n"/>
      <c r="S1965" s="19" t="n"/>
      <c r="T1965" s="19" t="n"/>
      <c r="U1965" s="19" t="n"/>
      <c r="V1965" s="19" t="n"/>
      <c r="W1965" s="19" t="n"/>
      <c r="X1965" s="37" t="n"/>
      <c r="Y1965" s="178">
        <f>計算!$N$24</f>
        <v/>
      </c>
      <c r="BI1965" s="144" t="n"/>
      <c r="BJ1965" s="2" t="n"/>
      <c r="BK1965" s="2" t="n"/>
      <c r="BL1965" s="2" t="n"/>
      <c r="BM1965" s="2" t="n"/>
      <c r="BN1965" s="2" t="n"/>
      <c r="BO1965" s="2" t="n"/>
      <c r="BP1965" s="143" t="n"/>
      <c r="BV1965" s="144" t="n"/>
      <c r="DU1965" s="144" t="n"/>
      <c r="DV1965" s="2" t="n"/>
      <c r="DW1965" s="2" t="n"/>
      <c r="DX1965" s="2" t="n"/>
      <c r="DY1965" s="2" t="n"/>
      <c r="DZ1965" s="2" t="n"/>
      <c r="EA1965" s="2" t="n"/>
      <c r="EB1965" s="2" t="n"/>
      <c r="EC1965" s="2" t="n"/>
    </row>
    <row r="1966" ht="6.75" customHeight="1" s="118">
      <c r="A1966" s="2" t="n"/>
      <c r="B1966" s="2" t="n"/>
      <c r="C1966" s="2" t="n"/>
      <c r="D1966" s="2" t="n"/>
      <c r="E1966" s="143" t="n"/>
      <c r="K1966" s="144" t="n"/>
      <c r="L1966" s="36" t="n"/>
      <c r="M1966" s="19" t="n"/>
      <c r="N1966" s="19" t="n"/>
      <c r="O1966" s="19" t="n"/>
      <c r="P1966" s="179">
        <f>設定!$B$6</f>
        <v/>
      </c>
      <c r="S1966" s="11" t="n"/>
      <c r="T1966" s="11" t="n"/>
      <c r="U1966" s="179">
        <f>設定!$B$7</f>
        <v/>
      </c>
      <c r="W1966" s="11" t="n"/>
      <c r="X1966" s="12" t="n"/>
      <c r="Y1966" s="143" t="n"/>
      <c r="BI1966" s="144" t="n"/>
      <c r="BJ1966" s="2" t="n"/>
      <c r="BK1966" s="2" t="n"/>
      <c r="BL1966" s="2" t="n"/>
      <c r="BM1966" s="2" t="n"/>
      <c r="BN1966" s="2" t="n"/>
      <c r="BO1966" s="2" t="n"/>
      <c r="BP1966" s="143" t="n"/>
      <c r="BV1966" s="144" t="n"/>
      <c r="DU1966" s="144" t="n"/>
      <c r="DV1966" s="2" t="n"/>
      <c r="DW1966" s="2" t="n"/>
      <c r="DX1966" s="2" t="n"/>
      <c r="DY1966" s="2" t="n"/>
      <c r="DZ1966" s="2" t="n"/>
      <c r="EA1966" s="2" t="n"/>
      <c r="EB1966" s="2" t="n"/>
      <c r="EC1966" s="2" t="n"/>
    </row>
    <row r="1967" ht="6.75" customHeight="1" s="118">
      <c r="A1967" s="2" t="n"/>
      <c r="B1967" s="2" t="n"/>
      <c r="C1967" s="2" t="n"/>
      <c r="D1967" s="2" t="n"/>
      <c r="E1967" s="143" t="n"/>
      <c r="K1967" s="144" t="n"/>
      <c r="L1967" s="92" t="inlineStr">
        <is>
          <t>令和</t>
        </is>
      </c>
      <c r="S1967" s="52" t="inlineStr">
        <is>
          <t>年</t>
        </is>
      </c>
      <c r="W1967" s="53" t="inlineStr">
        <is>
          <t>月</t>
        </is>
      </c>
      <c r="X1967" s="144" t="n"/>
      <c r="Y1967" s="143" t="n"/>
      <c r="BI1967" s="144" t="n"/>
      <c r="BJ1967" s="2" t="n"/>
      <c r="BK1967" s="2" t="n"/>
      <c r="BL1967" s="2" t="n"/>
      <c r="BM1967" s="2" t="n"/>
      <c r="BN1967" s="2" t="n"/>
      <c r="BO1967" s="2" t="n"/>
      <c r="BP1967" s="143" t="n"/>
      <c r="BV1967" s="144" t="n"/>
      <c r="DU1967" s="144" t="n"/>
      <c r="DV1967" s="2" t="n"/>
      <c r="DW1967" s="2" t="n"/>
      <c r="DX1967" s="2" t="n"/>
      <c r="DY1967" s="2" t="n"/>
      <c r="DZ1967" s="2" t="n"/>
      <c r="EA1967" s="2" t="n"/>
      <c r="EB1967" s="2" t="n"/>
      <c r="EC1967" s="2" t="n"/>
    </row>
    <row r="1968" ht="6.75" customHeight="1" s="118">
      <c r="A1968" s="2" t="n"/>
      <c r="B1968" s="2" t="n"/>
      <c r="C1968" s="2" t="n"/>
      <c r="D1968" s="2" t="n"/>
      <c r="E1968" s="143" t="n"/>
      <c r="K1968" s="144" t="n"/>
      <c r="L1968" s="143" t="n"/>
      <c r="X1968" s="144" t="n"/>
      <c r="Y1968" s="143" t="n"/>
      <c r="AW1968" s="75" t="inlineStr">
        <is>
          <t>卒業</t>
        </is>
      </c>
      <c r="BI1968" s="144" t="n"/>
      <c r="BJ1968" s="2" t="n"/>
      <c r="BK1968" s="2" t="n"/>
      <c r="BL1968" s="2" t="n"/>
      <c r="BM1968" s="2" t="n"/>
      <c r="BN1968" s="2" t="n"/>
      <c r="BO1968" s="2" t="n"/>
      <c r="BP1968" s="143" t="n"/>
      <c r="BV1968" s="144" t="n"/>
      <c r="DU1968" s="144" t="n"/>
      <c r="DV1968" s="2" t="n"/>
      <c r="DW1968" s="2" t="n"/>
      <c r="DX1968" s="2" t="n"/>
      <c r="DY1968" s="2" t="n"/>
      <c r="DZ1968" s="2" t="n"/>
      <c r="EA1968" s="2" t="n"/>
      <c r="EB1968" s="2" t="n"/>
      <c r="EC1968" s="2" t="n"/>
    </row>
    <row r="1969" ht="6.75" customHeight="1" s="118">
      <c r="A1969" s="2" t="n"/>
      <c r="B1969" s="2" t="n"/>
      <c r="C1969" s="2" t="n"/>
      <c r="D1969" s="2" t="n"/>
      <c r="E1969" s="143" t="n"/>
      <c r="K1969" s="144" t="n"/>
      <c r="L1969" s="36" t="n"/>
      <c r="M1969" s="19" t="n"/>
      <c r="N1969" s="19" t="n"/>
      <c r="O1969" s="19" t="n"/>
      <c r="P1969" s="19" t="n"/>
      <c r="Q1969" s="19" t="n"/>
      <c r="R1969" s="19" t="n"/>
      <c r="S1969" s="19" t="n"/>
      <c r="T1969" s="19" t="n"/>
      <c r="U1969" s="19" t="n"/>
      <c r="V1969" s="19" t="n"/>
      <c r="W1969" s="19" t="n"/>
      <c r="X1969" s="37" t="n"/>
      <c r="Y1969" s="143" t="n"/>
      <c r="BI1969" s="144" t="n"/>
      <c r="BJ1969" s="2" t="n"/>
      <c r="BK1969" s="2" t="n"/>
      <c r="BL1969" s="2" t="n"/>
      <c r="BM1969" s="2" t="n"/>
      <c r="BN1969" s="2" t="n"/>
      <c r="BO1969" s="2" t="n"/>
      <c r="BP1969" s="143" t="n"/>
      <c r="BV1969" s="144" t="n"/>
      <c r="DU1969" s="144" t="n"/>
      <c r="DV1969" s="2" t="n"/>
      <c r="DW1969" s="2" t="n"/>
      <c r="DX1969" s="2" t="n"/>
      <c r="DY1969" s="2" t="n"/>
      <c r="DZ1969" s="2" t="n"/>
      <c r="EA1969" s="2" t="n"/>
      <c r="EB1969" s="2" t="n"/>
      <c r="EC1969" s="2" t="n"/>
    </row>
    <row r="1970" ht="6.75" customHeight="1" s="118">
      <c r="A1970" s="2" t="n"/>
      <c r="B1970" s="2" t="n"/>
      <c r="C1970" s="2" t="n"/>
      <c r="D1970" s="2" t="n"/>
      <c r="E1970" s="143" t="n"/>
      <c r="K1970" s="144" t="n"/>
      <c r="L1970" s="36" t="n"/>
      <c r="M1970" s="19" t="n"/>
      <c r="N1970" s="19" t="n"/>
      <c r="O1970" s="19" t="n"/>
      <c r="P1970" s="19" t="n"/>
      <c r="Q1970" s="19" t="n"/>
      <c r="R1970" s="19" t="n"/>
      <c r="S1970" s="19" t="n"/>
      <c r="T1970" s="19" t="n"/>
      <c r="U1970" s="19" t="n"/>
      <c r="V1970" s="19" t="n"/>
      <c r="W1970" s="19" t="n"/>
      <c r="X1970" s="37" t="n"/>
      <c r="Y1970" s="143" t="n"/>
      <c r="BI1970" s="144" t="n"/>
      <c r="BJ1970" s="2" t="n"/>
      <c r="BK1970" s="2" t="n"/>
      <c r="BL1970" s="2" t="n"/>
      <c r="BM1970" s="2" t="n"/>
      <c r="BN1970" s="2" t="n"/>
      <c r="BO1970" s="2" t="n"/>
      <c r="BP1970" s="143" t="n"/>
      <c r="BV1970" s="144" t="n"/>
      <c r="DU1970" s="144" t="n"/>
      <c r="DV1970" s="2" t="n"/>
      <c r="DW1970" s="2" t="n"/>
      <c r="DX1970" s="2" t="n"/>
      <c r="DY1970" s="2" t="n"/>
      <c r="DZ1970" s="2" t="n"/>
      <c r="EA1970" s="2" t="n"/>
      <c r="EB1970" s="2" t="n"/>
      <c r="EC1970" s="2" t="n"/>
    </row>
    <row r="1971" ht="6.75" customHeight="1" s="118">
      <c r="A1971" s="2" t="n"/>
      <c r="B1971" s="2" t="n"/>
      <c r="C1971" s="2" t="n"/>
      <c r="D1971" s="2" t="n"/>
      <c r="E1971" s="146" t="n"/>
      <c r="F1971" s="147" t="n"/>
      <c r="G1971" s="147" t="n"/>
      <c r="H1971" s="147" t="n"/>
      <c r="I1971" s="147" t="n"/>
      <c r="J1971" s="147" t="n"/>
      <c r="K1971" s="148" t="n"/>
      <c r="L1971" s="38" t="n"/>
      <c r="M1971" s="20" t="n"/>
      <c r="N1971" s="20" t="n"/>
      <c r="O1971" s="20" t="n"/>
      <c r="P1971" s="20" t="n"/>
      <c r="Q1971" s="20" t="n"/>
      <c r="R1971" s="20" t="n"/>
      <c r="S1971" s="20" t="n"/>
      <c r="T1971" s="20" t="n"/>
      <c r="U1971" s="20" t="n"/>
      <c r="V1971" s="20" t="n"/>
      <c r="W1971" s="20" t="n"/>
      <c r="X1971" s="39" t="n"/>
      <c r="Y1971" s="16" t="n"/>
      <c r="Z1971" s="14" t="n"/>
      <c r="AA1971" s="14" t="n"/>
      <c r="AB1971" s="14" t="n"/>
      <c r="AC1971" s="14" t="n"/>
      <c r="AD1971" s="14" t="n"/>
      <c r="AE1971" s="14" t="n"/>
      <c r="AF1971" s="14" t="n"/>
      <c r="AG1971" s="14" t="n"/>
      <c r="AH1971" s="14" t="n"/>
      <c r="AI1971" s="14" t="n"/>
      <c r="AJ1971" s="14" t="n"/>
      <c r="AK1971" s="14" t="n"/>
      <c r="AL1971" s="14" t="n"/>
      <c r="AM1971" s="14" t="n"/>
      <c r="AN1971" s="14" t="n"/>
      <c r="AO1971" s="14" t="n"/>
      <c r="AP1971" s="14" t="n"/>
      <c r="AQ1971" s="14" t="n"/>
      <c r="AR1971" s="14" t="n"/>
      <c r="AS1971" s="14" t="n"/>
      <c r="AT1971" s="14" t="n"/>
      <c r="AU1971" s="14" t="n"/>
      <c r="AV1971" s="14" t="n"/>
      <c r="AW1971" s="147" t="n"/>
      <c r="AX1971" s="147" t="n"/>
      <c r="AY1971" s="147" t="n"/>
      <c r="AZ1971" s="147" t="n"/>
      <c r="BA1971" s="147" t="n"/>
      <c r="BB1971" s="147" t="n"/>
      <c r="BC1971" s="147" t="n"/>
      <c r="BD1971" s="147" t="n"/>
      <c r="BE1971" s="147" t="n"/>
      <c r="BF1971" s="147" t="n"/>
      <c r="BG1971" s="147" t="n"/>
      <c r="BH1971" s="147" t="n"/>
      <c r="BI1971" s="148" t="n"/>
      <c r="BJ1971" s="2" t="n"/>
      <c r="BK1971" s="2" t="n"/>
      <c r="BL1971" s="2" t="n"/>
      <c r="BM1971" s="2" t="n"/>
      <c r="BN1971" s="2" t="n"/>
      <c r="BO1971" s="2" t="n"/>
      <c r="BP1971" s="143" t="n"/>
      <c r="BV1971" s="144" t="n"/>
      <c r="DU1971" s="144" t="n"/>
      <c r="DV1971" s="2" t="n"/>
      <c r="DW1971" s="2" t="n"/>
      <c r="DX1971" s="2" t="n"/>
      <c r="DY1971" s="2" t="n"/>
      <c r="DZ1971" s="2" t="n"/>
      <c r="EA1971" s="2" t="n"/>
      <c r="EB1971" s="2" t="n"/>
      <c r="EC1971" s="2" t="n"/>
    </row>
    <row r="1972" ht="6.75" customHeight="1" s="118">
      <c r="A1972" s="2" t="n"/>
      <c r="B1972" s="2" t="n"/>
      <c r="C1972" s="2" t="n"/>
      <c r="D1972" s="2" t="n"/>
      <c r="E1972" s="40" t="n"/>
      <c r="F1972" s="40" t="n"/>
      <c r="G1972" s="40" t="n"/>
      <c r="H1972" s="40" t="n"/>
      <c r="I1972" s="40" t="n"/>
      <c r="J1972" s="40" t="n"/>
      <c r="K1972" s="40" t="n"/>
      <c r="L1972" s="18" t="n"/>
      <c r="M1972" s="18" t="n"/>
      <c r="N1972" s="18" t="n"/>
      <c r="O1972" s="18" t="n"/>
      <c r="P1972" s="18" t="n"/>
      <c r="Q1972" s="18" t="n"/>
      <c r="R1972" s="18" t="n"/>
      <c r="S1972" s="76" t="n"/>
      <c r="T1972" s="140" t="n"/>
      <c r="U1972" s="17" t="n"/>
      <c r="V1972" s="17" t="n"/>
      <c r="W1972" s="76" t="n"/>
      <c r="X1972" s="140" t="n"/>
      <c r="Y1972" s="5" t="n"/>
      <c r="Z1972" s="5" t="n"/>
      <c r="AA1972" s="5" t="n"/>
      <c r="AB1972" s="5" t="n"/>
      <c r="AC1972" s="5" t="n"/>
      <c r="AD1972" s="5" t="n"/>
      <c r="AE1972" s="5" t="n"/>
      <c r="AF1972" s="5" t="n"/>
      <c r="AG1972" s="5" t="n"/>
      <c r="AH1972" s="5" t="n"/>
      <c r="AI1972" s="5" t="n"/>
      <c r="AJ1972" s="5" t="n"/>
      <c r="AK1972" s="5" t="n"/>
      <c r="AL1972" s="5" t="n"/>
      <c r="AM1972" s="5" t="n"/>
      <c r="AN1972" s="5" t="n"/>
      <c r="AO1972" s="5" t="n"/>
      <c r="AP1972" s="5" t="n"/>
      <c r="AQ1972" s="5" t="n"/>
      <c r="AR1972" s="5" t="n"/>
      <c r="AS1972" s="5" t="n"/>
      <c r="AT1972" s="5" t="n"/>
      <c r="AU1972" s="5" t="n"/>
      <c r="AV1972" s="5" t="n"/>
      <c r="AW1972" s="5" t="n"/>
      <c r="AX1972" s="5" t="n"/>
      <c r="AY1972" s="5" t="n"/>
      <c r="AZ1972" s="5" t="n"/>
      <c r="BA1972" s="5" t="n"/>
      <c r="BB1972" s="5" t="n"/>
      <c r="BC1972" s="5" t="n"/>
      <c r="BD1972" s="5" t="n"/>
      <c r="BE1972" s="5" t="n"/>
      <c r="BF1972" s="5" t="n"/>
      <c r="BG1972" s="5" t="n"/>
      <c r="BH1972" s="5" t="n"/>
      <c r="BI1972" s="5" t="n"/>
      <c r="BJ1972" s="2" t="n"/>
      <c r="BK1972" s="2" t="n"/>
      <c r="BL1972" s="2" t="n"/>
      <c r="BM1972" s="2" t="n"/>
      <c r="BN1972" s="2" t="n"/>
      <c r="BO1972" s="2" t="n"/>
      <c r="BP1972" s="143" t="n"/>
      <c r="BV1972" s="144" t="n"/>
      <c r="DU1972" s="144" t="n"/>
      <c r="DV1972" s="2" t="n"/>
      <c r="DW1972" s="2" t="n"/>
      <c r="DX1972" s="2" t="n"/>
      <c r="DY1972" s="2" t="n"/>
      <c r="DZ1972" s="2" t="n"/>
      <c r="EA1972" s="2" t="n"/>
      <c r="EB1972" s="2" t="n"/>
      <c r="EC1972" s="2" t="n"/>
    </row>
    <row r="1973" ht="6.75" customHeight="1" s="118">
      <c r="A1973" s="2" t="n"/>
      <c r="B1973" s="2" t="n"/>
      <c r="C1973" s="2" t="n"/>
      <c r="D1973" s="2" t="n"/>
      <c r="E1973" s="41" t="n"/>
      <c r="F1973" s="41" t="n"/>
      <c r="G1973" s="41" t="n"/>
      <c r="H1973" s="41" t="n"/>
      <c r="I1973" s="41" t="n"/>
      <c r="J1973" s="41" t="n"/>
      <c r="K1973" s="41" t="n"/>
      <c r="L1973" s="19" t="n"/>
      <c r="M1973" s="19" t="n"/>
      <c r="N1973" s="19" t="n"/>
      <c r="O1973" s="19" t="n"/>
      <c r="P1973" s="19" t="n"/>
      <c r="Q1973" s="19" t="n"/>
      <c r="R1973" s="19" t="n"/>
      <c r="U1973" s="11" t="n"/>
      <c r="V1973" s="11" t="n"/>
      <c r="Y1973" s="2" t="n"/>
      <c r="Z1973" s="2" t="n"/>
      <c r="AA1973" s="2" t="n"/>
      <c r="AB1973" s="2" t="n"/>
      <c r="AC1973" s="2" t="n"/>
      <c r="AD1973" s="2" t="n"/>
      <c r="AE1973" s="2" t="n"/>
      <c r="AF1973" s="2" t="n"/>
      <c r="AG1973" s="2" t="n"/>
      <c r="AH1973" s="2" t="n"/>
      <c r="AI1973" s="2" t="n"/>
      <c r="AJ1973" s="2" t="n"/>
      <c r="AK1973" s="2" t="n"/>
      <c r="AL1973" s="2" t="n"/>
      <c r="AM1973" s="2" t="n"/>
      <c r="AN1973" s="2" t="n"/>
      <c r="AO1973" s="2" t="n"/>
      <c r="AP1973" s="2" t="n"/>
      <c r="AQ1973" s="2" t="n"/>
      <c r="AR1973" s="2" t="n"/>
      <c r="AS1973" s="2" t="n"/>
      <c r="AT1973" s="2" t="n"/>
      <c r="AU1973" s="2" t="n"/>
      <c r="AV1973" s="2" t="n"/>
      <c r="AW1973" s="2" t="n"/>
      <c r="AX1973" s="2" t="n"/>
      <c r="AY1973" s="2" t="n"/>
      <c r="AZ1973" s="2" t="n"/>
      <c r="BA1973" s="2" t="n"/>
      <c r="BB1973" s="2" t="n"/>
      <c r="BC1973" s="2" t="n"/>
      <c r="BD1973" s="2" t="n"/>
      <c r="BE1973" s="2" t="n"/>
      <c r="BF1973" s="2" t="n"/>
      <c r="BG1973" s="2" t="n"/>
      <c r="BH1973" s="2" t="n"/>
      <c r="BI1973" s="2" t="n"/>
      <c r="BJ1973" s="2" t="n"/>
      <c r="BK1973" s="2" t="n"/>
      <c r="BL1973" s="2" t="n"/>
      <c r="BM1973" s="2" t="n"/>
      <c r="BN1973" s="2" t="n"/>
      <c r="BO1973" s="2" t="n"/>
      <c r="BP1973" s="143" t="n"/>
      <c r="BV1973" s="144" t="n"/>
      <c r="DU1973" s="144" t="n"/>
      <c r="DV1973" s="2" t="n"/>
      <c r="DW1973" s="2" t="n"/>
      <c r="DX1973" s="2" t="n"/>
      <c r="DY1973" s="2" t="n"/>
      <c r="DZ1973" s="2" t="n"/>
      <c r="EA1973" s="2" t="n"/>
      <c r="EB1973" s="2" t="n"/>
      <c r="EC1973" s="2" t="n"/>
    </row>
    <row r="1974" ht="9.75" customHeight="1" s="118">
      <c r="A1974" s="2" t="n"/>
      <c r="B1974" s="2" t="n"/>
      <c r="C1974" s="2" t="n"/>
      <c r="D1974" s="2" t="n"/>
      <c r="E1974" s="42" t="n"/>
      <c r="F1974" s="42" t="n"/>
      <c r="G1974" s="42" t="n"/>
      <c r="H1974" s="42" t="n"/>
      <c r="I1974" s="42" t="n"/>
      <c r="J1974" s="42" t="n"/>
      <c r="K1974" s="42" t="n"/>
      <c r="L1974" s="20" t="n"/>
      <c r="M1974" s="20" t="n"/>
      <c r="N1974" s="20" t="n"/>
      <c r="O1974" s="20" t="n"/>
      <c r="P1974" s="20" t="n"/>
      <c r="Q1974" s="20" t="n"/>
      <c r="R1974" s="20" t="n"/>
      <c r="S1974" s="20" t="n"/>
      <c r="T1974" s="20" t="n"/>
      <c r="U1974" s="20" t="n"/>
      <c r="V1974" s="20" t="n"/>
      <c r="W1974" s="20" t="n"/>
      <c r="X1974" s="20" t="n"/>
      <c r="Y1974" s="14" t="n"/>
      <c r="Z1974" s="14" t="n"/>
      <c r="AA1974" s="14" t="n"/>
      <c r="AB1974" s="14" t="n"/>
      <c r="AC1974" s="14" t="n"/>
      <c r="AD1974" s="14" t="n"/>
      <c r="AE1974" s="14" t="n"/>
      <c r="AF1974" s="14" t="n"/>
      <c r="AG1974" s="14" t="n"/>
      <c r="AH1974" s="14" t="n"/>
      <c r="AI1974" s="14" t="n"/>
      <c r="AJ1974" s="14" t="n"/>
      <c r="AK1974" s="14" t="n"/>
      <c r="AL1974" s="14" t="n"/>
      <c r="AM1974" s="14" t="n"/>
      <c r="AN1974" s="14" t="n"/>
      <c r="AO1974" s="14" t="n"/>
      <c r="AP1974" s="14" t="n"/>
      <c r="AQ1974" s="14" t="n"/>
      <c r="AR1974" s="14" t="n"/>
      <c r="AS1974" s="14" t="n"/>
      <c r="AT1974" s="14" t="n"/>
      <c r="AU1974" s="14" t="n"/>
      <c r="AV1974" s="14" t="n"/>
      <c r="AW1974" s="14" t="n"/>
      <c r="AX1974" s="14" t="n"/>
      <c r="AY1974" s="14" t="n"/>
      <c r="AZ1974" s="14" t="n"/>
      <c r="BA1974" s="14" t="n"/>
      <c r="BB1974" s="14" t="n"/>
      <c r="BC1974" s="14" t="n"/>
      <c r="BD1974" s="14" t="n"/>
      <c r="BE1974" s="14" t="n"/>
      <c r="BF1974" s="14" t="n"/>
      <c r="BG1974" s="14" t="n"/>
      <c r="BH1974" s="14" t="n"/>
      <c r="BI1974" s="14" t="n"/>
      <c r="BJ1974" s="2" t="n"/>
      <c r="BK1974" s="2" t="n"/>
      <c r="BL1974" s="2" t="n"/>
      <c r="BM1974" s="2" t="n"/>
      <c r="BN1974" s="2" t="n"/>
      <c r="BO1974" s="2" t="n"/>
      <c r="BP1974" s="143" t="n"/>
      <c r="BV1974" s="144" t="n"/>
      <c r="DU1974" s="144" t="n"/>
      <c r="DV1974" s="2" t="n"/>
      <c r="DW1974" s="2" t="n"/>
      <c r="DX1974" s="2" t="n"/>
      <c r="DY1974" s="2" t="n"/>
      <c r="DZ1974" s="2" t="n"/>
      <c r="EA1974" s="2" t="n"/>
      <c r="EB1974" s="2" t="n"/>
      <c r="EC1974" s="2" t="n"/>
    </row>
    <row r="1975" ht="6.75" customHeight="1" s="118">
      <c r="A1975" s="2" t="n"/>
      <c r="B1975" s="2" t="n"/>
      <c r="C1975" s="2" t="n"/>
      <c r="D1975" s="2" t="n"/>
      <c r="E1975" s="180" t="inlineStr">
        <is>
          <t>職　歴</t>
        </is>
      </c>
      <c r="K1975" s="144" t="n"/>
      <c r="L1975" s="54" t="inlineStr">
        <is>
          <t>平成</t>
        </is>
      </c>
      <c r="M1975" s="140" t="n"/>
      <c r="N1975" s="140" t="n"/>
      <c r="O1975" s="140" t="n"/>
      <c r="P1975" s="19" t="n"/>
      <c r="Q1975" s="19" t="n"/>
      <c r="R1975" s="19" t="n"/>
      <c r="S1975" s="19" t="n"/>
      <c r="T1975" s="19" t="n"/>
      <c r="U1975" s="19" t="n"/>
      <c r="V1975" s="19" t="n"/>
      <c r="W1975" s="19" t="n"/>
      <c r="X1975" s="37" t="n"/>
      <c r="Y1975" s="171">
        <f>計算!$AD$24</f>
        <v/>
      </c>
      <c r="BI1975" s="144" t="n"/>
      <c r="BJ1975" s="2" t="n"/>
      <c r="BK1975" s="2" t="n"/>
      <c r="BL1975" s="2" t="n"/>
      <c r="BM1975" s="2" t="n"/>
      <c r="BN1975" s="2" t="n"/>
      <c r="BO1975" s="2" t="n"/>
      <c r="BP1975" s="143" t="n"/>
      <c r="BV1975" s="144" t="n"/>
      <c r="DU1975" s="144" t="n"/>
      <c r="DV1975" s="2" t="n"/>
      <c r="DW1975" s="2" t="n"/>
      <c r="DX1975" s="2" t="n"/>
      <c r="DY1975" s="2" t="n"/>
      <c r="DZ1975" s="2" t="n"/>
      <c r="EA1975" s="2" t="n"/>
      <c r="EB1975" s="2" t="n"/>
      <c r="EC1975" s="2" t="n"/>
    </row>
    <row r="1976" ht="6.75" customHeight="1" s="118">
      <c r="A1976" s="2" t="n"/>
      <c r="B1976" s="2" t="n"/>
      <c r="C1976" s="2" t="n"/>
      <c r="D1976" s="2" t="n"/>
      <c r="E1976" s="143" t="n"/>
      <c r="K1976" s="144" t="n"/>
      <c r="L1976" s="143" t="n"/>
      <c r="P1976" s="19" t="n"/>
      <c r="Q1976" s="19" t="n"/>
      <c r="R1976" s="19" t="n"/>
      <c r="S1976" s="19" t="n"/>
      <c r="T1976" s="19" t="n"/>
      <c r="U1976" s="19" t="n"/>
      <c r="V1976" s="19" t="n"/>
      <c r="W1976" s="19" t="n"/>
      <c r="X1976" s="37" t="n"/>
      <c r="Y1976" s="143" t="n"/>
      <c r="BI1976" s="144" t="n"/>
      <c r="BJ1976" s="2" t="n"/>
      <c r="BK1976" s="2" t="n"/>
      <c r="BL1976" s="2" t="n"/>
      <c r="BM1976" s="2" t="n"/>
      <c r="BN1976" s="2" t="n"/>
      <c r="BO1976" s="2" t="n"/>
      <c r="BP1976" s="143" t="n"/>
      <c r="BV1976" s="144" t="n"/>
      <c r="DU1976" s="144" t="n"/>
      <c r="DV1976" s="2" t="n"/>
      <c r="DW1976" s="2" t="n"/>
      <c r="DX1976" s="2" t="n"/>
      <c r="DY1976" s="2" t="n"/>
      <c r="DZ1976" s="2" t="n"/>
      <c r="EA1976" s="2" t="n"/>
      <c r="EB1976" s="2" t="n"/>
      <c r="EC1976" s="2" t="n"/>
    </row>
    <row r="1977" ht="6.75" customHeight="1" s="118">
      <c r="A1977" s="2" t="n"/>
      <c r="B1977" s="2" t="n"/>
      <c r="C1977" s="2" t="n"/>
      <c r="D1977" s="2" t="n"/>
      <c r="E1977" s="143" t="n"/>
      <c r="K1977" s="144" t="n"/>
      <c r="L1977" s="143" t="n"/>
      <c r="P1977" s="179">
        <f>計算!$AB$24</f>
        <v/>
      </c>
      <c r="S1977" s="52" t="inlineStr">
        <is>
          <t>年</t>
        </is>
      </c>
      <c r="U1977" s="179">
        <f>計算!$AC$24</f>
        <v/>
      </c>
      <c r="W1977" s="53" t="inlineStr">
        <is>
          <t>月</t>
        </is>
      </c>
      <c r="X1977" s="144" t="n"/>
      <c r="Y1977" s="143" t="n"/>
      <c r="BI1977" s="144" t="n"/>
      <c r="BJ1977" s="2" t="n"/>
      <c r="BK1977" s="2" t="n"/>
      <c r="BL1977" s="2" t="n"/>
      <c r="BM1977" s="2" t="n"/>
      <c r="BN1977" s="2" t="n"/>
      <c r="BO1977" s="2" t="n"/>
      <c r="BP1977" s="143" t="n"/>
      <c r="BV1977" s="144" t="n"/>
      <c r="DU1977" s="144" t="n"/>
      <c r="DV1977" s="2" t="n"/>
      <c r="DW1977" s="2" t="n"/>
      <c r="DX1977" s="2" t="n"/>
      <c r="DY1977" s="2" t="n"/>
      <c r="DZ1977" s="2" t="n"/>
      <c r="EA1977" s="2" t="n"/>
      <c r="EB1977" s="2" t="n"/>
      <c r="EC1977" s="2" t="n"/>
    </row>
    <row r="1978" ht="6.75" customHeight="1" s="118">
      <c r="A1978" s="2" t="n"/>
      <c r="B1978" s="2" t="n"/>
      <c r="C1978" s="2" t="n"/>
      <c r="D1978" s="2" t="n"/>
      <c r="E1978" s="143" t="n"/>
      <c r="K1978" s="144" t="n"/>
      <c r="L1978" s="49" t="inlineStr">
        <is>
          <t>令和</t>
        </is>
      </c>
      <c r="X1978" s="144" t="n"/>
      <c r="Y1978" s="143" t="n"/>
      <c r="BI1978" s="144" t="n"/>
      <c r="BJ1978" s="2" t="n"/>
      <c r="BK1978" s="2" t="n"/>
      <c r="BL1978" s="2" t="n"/>
      <c r="BM1978" s="2" t="n"/>
      <c r="BN1978" s="2" t="n"/>
      <c r="BO1978" s="2" t="n"/>
      <c r="BP1978" s="143" t="n"/>
      <c r="BV1978" s="144" t="n"/>
      <c r="DU1978" s="144" t="n"/>
      <c r="DV1978" s="2" t="n"/>
      <c r="DW1978" s="2" t="n"/>
      <c r="DX1978" s="2" t="n"/>
      <c r="DY1978" s="2" t="n"/>
      <c r="DZ1978" s="2" t="n"/>
      <c r="EA1978" s="2" t="n"/>
      <c r="EB1978" s="2" t="n"/>
      <c r="EC1978" s="2" t="n"/>
    </row>
    <row r="1979" ht="6.75" customHeight="1" s="118">
      <c r="A1979" s="2" t="n"/>
      <c r="B1979" s="2" t="n"/>
      <c r="C1979" s="2" t="n"/>
      <c r="D1979" s="2" t="n"/>
      <c r="E1979" s="143" t="n"/>
      <c r="K1979" s="144" t="n"/>
      <c r="L1979" s="143" t="n"/>
      <c r="P1979" s="19" t="n"/>
      <c r="Q1979" s="19" t="n"/>
      <c r="R1979" s="19" t="n"/>
      <c r="S1979" s="19" t="n"/>
      <c r="T1979" s="19" t="n"/>
      <c r="U1979" s="19" t="n"/>
      <c r="V1979" s="19" t="n"/>
      <c r="W1979" s="19" t="n"/>
      <c r="X1979" s="37" t="n"/>
      <c r="Y1979" s="143" t="n"/>
      <c r="BI1979" s="144" t="n"/>
      <c r="BJ1979" s="2" t="n"/>
      <c r="BK1979" s="2" t="n"/>
      <c r="BL1979" s="2" t="n"/>
      <c r="BM1979" s="2" t="n"/>
      <c r="BN1979" s="2" t="n"/>
      <c r="BO1979" s="2" t="n"/>
      <c r="BP1979" s="143" t="n"/>
      <c r="BV1979" s="144" t="n"/>
      <c r="DU1979" s="144" t="n"/>
      <c r="DV1979" s="2" t="n"/>
      <c r="DW1979" s="2" t="n"/>
      <c r="DX1979" s="2" t="n"/>
      <c r="DY1979" s="2" t="n"/>
      <c r="DZ1979" s="2" t="n"/>
      <c r="EA1979" s="2" t="n"/>
      <c r="EB1979" s="2" t="n"/>
      <c r="EC1979" s="2" t="n"/>
    </row>
    <row r="1980" ht="5.25" customHeight="1" s="118">
      <c r="A1980" s="2" t="n"/>
      <c r="B1980" s="2" t="n"/>
      <c r="C1980" s="2" t="n"/>
      <c r="D1980" s="2" t="n"/>
      <c r="E1980" s="143" t="n"/>
      <c r="K1980" s="144" t="n"/>
      <c r="L1980" s="146" t="n"/>
      <c r="M1980" s="147" t="n"/>
      <c r="N1980" s="147" t="n"/>
      <c r="O1980" s="147" t="n"/>
      <c r="P1980" s="20" t="n"/>
      <c r="Q1980" s="20" t="n"/>
      <c r="R1980" s="20" t="n"/>
      <c r="S1980" s="20" t="n"/>
      <c r="T1980" s="20" t="n"/>
      <c r="U1980" s="20" t="n"/>
      <c r="V1980" s="20" t="n"/>
      <c r="W1980" s="20" t="n"/>
      <c r="X1980" s="39" t="n"/>
      <c r="Y1980" s="146" t="n"/>
      <c r="Z1980" s="147" t="n"/>
      <c r="AA1980" s="147" t="n"/>
      <c r="AB1980" s="147" t="n"/>
      <c r="AC1980" s="147" t="n"/>
      <c r="AD1980" s="147" t="n"/>
      <c r="AE1980" s="147" t="n"/>
      <c r="AF1980" s="147" t="n"/>
      <c r="AG1980" s="147" t="n"/>
      <c r="AH1980" s="147" t="n"/>
      <c r="AI1980" s="147" t="n"/>
      <c r="AJ1980" s="147" t="n"/>
      <c r="AK1980" s="147" t="n"/>
      <c r="AL1980" s="147" t="n"/>
      <c r="AM1980" s="147" t="n"/>
      <c r="AN1980" s="147" t="n"/>
      <c r="AO1980" s="147" t="n"/>
      <c r="AP1980" s="147" t="n"/>
      <c r="AQ1980" s="147" t="n"/>
      <c r="AR1980" s="147" t="n"/>
      <c r="AS1980" s="147" t="n"/>
      <c r="AT1980" s="147" t="n"/>
      <c r="AU1980" s="147" t="n"/>
      <c r="AV1980" s="147" t="n"/>
      <c r="AW1980" s="147" t="n"/>
      <c r="AX1980" s="147" t="n"/>
      <c r="AY1980" s="147" t="n"/>
      <c r="AZ1980" s="147" t="n"/>
      <c r="BA1980" s="147" t="n"/>
      <c r="BB1980" s="147" t="n"/>
      <c r="BC1980" s="147" t="n"/>
      <c r="BD1980" s="147" t="n"/>
      <c r="BE1980" s="147" t="n"/>
      <c r="BF1980" s="147" t="n"/>
      <c r="BG1980" s="147" t="n"/>
      <c r="BH1980" s="147" t="n"/>
      <c r="BI1980" s="148" t="n"/>
      <c r="BJ1980" s="2" t="n"/>
      <c r="BK1980" s="2" t="n"/>
      <c r="BL1980" s="2" t="n"/>
      <c r="BM1980" s="2" t="n"/>
      <c r="BN1980" s="2" t="n"/>
      <c r="BO1980" s="2" t="n"/>
      <c r="BP1980" s="143" t="n"/>
      <c r="BV1980" s="144" t="n"/>
      <c r="DU1980" s="144" t="n"/>
      <c r="DV1980" s="2" t="n"/>
      <c r="DW1980" s="2" t="n"/>
      <c r="DX1980" s="2" t="n"/>
      <c r="DY1980" s="2" t="n"/>
      <c r="DZ1980" s="2" t="n"/>
      <c r="EA1980" s="2" t="n"/>
      <c r="EB1980" s="2" t="n"/>
      <c r="EC1980" s="2" t="n"/>
    </row>
    <row r="1981" ht="6.75" customHeight="1" s="118">
      <c r="A1981" s="2" t="n"/>
      <c r="B1981" s="2" t="n"/>
      <c r="C1981" s="2" t="n"/>
      <c r="D1981" s="2" t="n"/>
      <c r="E1981" s="143" t="n"/>
      <c r="K1981" s="144" t="n"/>
      <c r="L1981" s="54" t="inlineStr">
        <is>
          <t>平成</t>
        </is>
      </c>
      <c r="M1981" s="140" t="n"/>
      <c r="N1981" s="140" t="n"/>
      <c r="O1981" s="140" t="n"/>
      <c r="P1981" s="18" t="n"/>
      <c r="Q1981" s="18" t="n"/>
      <c r="R1981" s="18" t="n"/>
      <c r="S1981" s="18" t="n"/>
      <c r="T1981" s="18" t="n"/>
      <c r="U1981" s="18" t="n"/>
      <c r="V1981" s="18" t="n"/>
      <c r="W1981" s="18" t="n"/>
      <c r="X1981" s="35" t="n"/>
      <c r="Y1981" s="171">
        <f>計算!$AG$24</f>
        <v/>
      </c>
      <c r="BI1981" s="144" t="n"/>
      <c r="BJ1981" s="2" t="n"/>
      <c r="BK1981" s="2" t="n"/>
      <c r="BL1981" s="2" t="n"/>
      <c r="BM1981" s="2" t="n"/>
      <c r="BN1981" s="2" t="n"/>
      <c r="BO1981" s="2" t="n"/>
      <c r="BP1981" s="143" t="n"/>
      <c r="BV1981" s="144" t="n"/>
      <c r="DU1981" s="144" t="n"/>
      <c r="DV1981" s="2" t="n"/>
      <c r="DW1981" s="2" t="n"/>
      <c r="DX1981" s="2" t="n"/>
      <c r="DY1981" s="2" t="n"/>
      <c r="DZ1981" s="2" t="n"/>
      <c r="EA1981" s="2" t="n"/>
      <c r="EB1981" s="2" t="n"/>
      <c r="EC1981" s="2" t="n"/>
    </row>
    <row r="1982" ht="6.75" customHeight="1" s="118">
      <c r="A1982" s="2" t="n"/>
      <c r="B1982" s="2" t="n"/>
      <c r="C1982" s="2" t="n"/>
      <c r="D1982" s="2" t="n"/>
      <c r="E1982" s="143" t="n"/>
      <c r="K1982" s="144" t="n"/>
      <c r="L1982" s="143" t="n"/>
      <c r="P1982" s="19" t="n"/>
      <c r="Q1982" s="19" t="n"/>
      <c r="R1982" s="19" t="n"/>
      <c r="S1982" s="19" t="n"/>
      <c r="T1982" s="19" t="n"/>
      <c r="U1982" s="19" t="n"/>
      <c r="V1982" s="19" t="n"/>
      <c r="W1982" s="19" t="n"/>
      <c r="X1982" s="37" t="n"/>
      <c r="Y1982" s="143" t="n"/>
      <c r="BI1982" s="144" t="n"/>
      <c r="BJ1982" s="2" t="n"/>
      <c r="BK1982" s="2" t="n"/>
      <c r="BL1982" s="2" t="n"/>
      <c r="BM1982" s="2" t="n"/>
      <c r="BN1982" s="2" t="n"/>
      <c r="BO1982" s="2" t="n"/>
      <c r="BP1982" s="143" t="n"/>
      <c r="BV1982" s="144" t="n"/>
      <c r="DU1982" s="144" t="n"/>
      <c r="DV1982" s="2" t="n"/>
      <c r="DW1982" s="2" t="n"/>
      <c r="DX1982" s="2" t="n"/>
      <c r="DY1982" s="2" t="n"/>
      <c r="DZ1982" s="2" t="n"/>
      <c r="EA1982" s="2" t="n"/>
      <c r="EB1982" s="2" t="n"/>
      <c r="EC1982" s="2" t="n"/>
    </row>
    <row r="1983" ht="6.75" customHeight="1" s="118">
      <c r="A1983" s="2" t="n"/>
      <c r="B1983" s="2" t="n"/>
      <c r="C1983" s="2" t="n"/>
      <c r="D1983" s="2" t="n"/>
      <c r="E1983" s="143" t="n"/>
      <c r="K1983" s="144" t="n"/>
      <c r="L1983" s="143" t="n"/>
      <c r="P1983" s="179">
        <f>計算!$AE$24</f>
        <v/>
      </c>
      <c r="S1983" s="52" t="inlineStr">
        <is>
          <t>年</t>
        </is>
      </c>
      <c r="U1983" s="179">
        <f>計算!$AF$24</f>
        <v/>
      </c>
      <c r="W1983" s="53" t="inlineStr">
        <is>
          <t>月</t>
        </is>
      </c>
      <c r="X1983" s="144" t="n"/>
      <c r="Y1983" s="143" t="n"/>
      <c r="BI1983" s="144" t="n"/>
      <c r="BJ1983" s="2" t="n"/>
      <c r="BK1983" s="2" t="n"/>
      <c r="BL1983" s="2" t="n"/>
      <c r="BM1983" s="2" t="n"/>
      <c r="BN1983" s="2" t="n"/>
      <c r="BO1983" s="2" t="n"/>
      <c r="BP1983" s="143" t="n"/>
      <c r="BV1983" s="144" t="n"/>
      <c r="DU1983" s="144" t="n"/>
      <c r="DV1983" s="2" t="n"/>
      <c r="DW1983" s="2" t="n"/>
      <c r="DX1983" s="2" t="n"/>
      <c r="DY1983" s="2" t="n"/>
      <c r="DZ1983" s="2" t="n"/>
      <c r="EA1983" s="2" t="n"/>
      <c r="EB1983" s="2" t="n"/>
      <c r="EC1983" s="2" t="n"/>
    </row>
    <row r="1984" ht="6.75" customHeight="1" s="118">
      <c r="A1984" s="2" t="n"/>
      <c r="B1984" s="2" t="n"/>
      <c r="C1984" s="2" t="n"/>
      <c r="D1984" s="2" t="n"/>
      <c r="E1984" s="143" t="n"/>
      <c r="K1984" s="144" t="n"/>
      <c r="L1984" s="49" t="inlineStr">
        <is>
          <t>令和</t>
        </is>
      </c>
      <c r="X1984" s="144" t="n"/>
      <c r="Y1984" s="143" t="n"/>
      <c r="BI1984" s="144" t="n"/>
      <c r="BJ1984" s="2" t="n"/>
      <c r="BK1984" s="2" t="n"/>
      <c r="BL1984" s="2" t="n"/>
      <c r="BM1984" s="2" t="n"/>
      <c r="BN1984" s="2" t="n"/>
      <c r="BO1984" s="2" t="n"/>
      <c r="BP1984" s="143" t="n"/>
      <c r="BV1984" s="144" t="n"/>
      <c r="DU1984" s="144" t="n"/>
      <c r="DV1984" s="2" t="n"/>
      <c r="DW1984" s="2" t="n"/>
      <c r="DX1984" s="2" t="n"/>
      <c r="DY1984" s="2" t="n"/>
      <c r="DZ1984" s="2" t="n"/>
      <c r="EA1984" s="2" t="n"/>
      <c r="EB1984" s="2" t="n"/>
      <c r="EC1984" s="2" t="n"/>
    </row>
    <row r="1985" ht="6.75" customHeight="1" s="118">
      <c r="A1985" s="2" t="n"/>
      <c r="B1985" s="2" t="n"/>
      <c r="C1985" s="2" t="n"/>
      <c r="D1985" s="2" t="n"/>
      <c r="E1985" s="143" t="n"/>
      <c r="K1985" s="144" t="n"/>
      <c r="L1985" s="143" t="n"/>
      <c r="P1985" s="19" t="n"/>
      <c r="Q1985" s="19" t="n"/>
      <c r="R1985" s="19" t="n"/>
      <c r="S1985" s="19" t="n"/>
      <c r="T1985" s="19" t="n"/>
      <c r="U1985" s="19" t="n"/>
      <c r="V1985" s="19" t="n"/>
      <c r="W1985" s="19" t="n"/>
      <c r="X1985" s="37" t="n"/>
      <c r="Y1985" s="143" t="n"/>
      <c r="BI1985" s="144" t="n"/>
      <c r="BJ1985" s="2" t="n"/>
      <c r="BK1985" s="2" t="n"/>
      <c r="BL1985" s="2" t="n"/>
      <c r="BM1985" s="2" t="n"/>
      <c r="BN1985" s="2" t="n"/>
      <c r="BO1985" s="2" t="n"/>
      <c r="BP1985" s="143" t="n"/>
      <c r="BU1985" s="43" t="n"/>
      <c r="BV1985" s="44" t="n"/>
      <c r="DU1985" s="144" t="n"/>
      <c r="DV1985" s="2" t="n"/>
      <c r="DW1985" s="2" t="n"/>
      <c r="DX1985" s="2" t="n"/>
      <c r="DY1985" s="2" t="n"/>
      <c r="DZ1985" s="2" t="n"/>
      <c r="EA1985" s="2" t="n"/>
      <c r="EB1985" s="2" t="n"/>
      <c r="EC1985" s="2" t="n"/>
    </row>
    <row r="1986" ht="4.5" customHeight="1" s="118">
      <c r="A1986" s="2" t="n"/>
      <c r="B1986" s="2" t="n"/>
      <c r="C1986" s="2" t="n"/>
      <c r="D1986" s="2" t="n"/>
      <c r="E1986" s="143" t="n"/>
      <c r="K1986" s="144" t="n"/>
      <c r="L1986" s="146" t="n"/>
      <c r="M1986" s="147" t="n"/>
      <c r="N1986" s="147" t="n"/>
      <c r="O1986" s="147" t="n"/>
      <c r="P1986" s="20" t="n"/>
      <c r="Q1986" s="20" t="n"/>
      <c r="R1986" s="20" t="n"/>
      <c r="S1986" s="20" t="n"/>
      <c r="T1986" s="20" t="n"/>
      <c r="U1986" s="20" t="n"/>
      <c r="V1986" s="20" t="n"/>
      <c r="W1986" s="20" t="n"/>
      <c r="X1986" s="39" t="n"/>
      <c r="Y1986" s="146" t="n"/>
      <c r="Z1986" s="147" t="n"/>
      <c r="AA1986" s="147" t="n"/>
      <c r="AB1986" s="147" t="n"/>
      <c r="AC1986" s="147" t="n"/>
      <c r="AD1986" s="147" t="n"/>
      <c r="AE1986" s="147" t="n"/>
      <c r="AF1986" s="147" t="n"/>
      <c r="AG1986" s="147" t="n"/>
      <c r="AH1986" s="147" t="n"/>
      <c r="AI1986" s="147" t="n"/>
      <c r="AJ1986" s="147" t="n"/>
      <c r="AK1986" s="147" t="n"/>
      <c r="AL1986" s="147" t="n"/>
      <c r="AM1986" s="147" t="n"/>
      <c r="AN1986" s="147" t="n"/>
      <c r="AO1986" s="147" t="n"/>
      <c r="AP1986" s="147" t="n"/>
      <c r="AQ1986" s="147" t="n"/>
      <c r="AR1986" s="147" t="n"/>
      <c r="AS1986" s="147" t="n"/>
      <c r="AT1986" s="147" t="n"/>
      <c r="AU1986" s="147" t="n"/>
      <c r="AV1986" s="147" t="n"/>
      <c r="AW1986" s="147" t="n"/>
      <c r="AX1986" s="147" t="n"/>
      <c r="AY1986" s="147" t="n"/>
      <c r="AZ1986" s="147" t="n"/>
      <c r="BA1986" s="147" t="n"/>
      <c r="BB1986" s="147" t="n"/>
      <c r="BC1986" s="147" t="n"/>
      <c r="BD1986" s="147" t="n"/>
      <c r="BE1986" s="147" t="n"/>
      <c r="BF1986" s="147" t="n"/>
      <c r="BG1986" s="147" t="n"/>
      <c r="BH1986" s="147" t="n"/>
      <c r="BI1986" s="148" t="n"/>
      <c r="BJ1986" s="2" t="n"/>
      <c r="BK1986" s="2" t="n"/>
      <c r="BL1986" s="2" t="n"/>
      <c r="BM1986" s="2" t="n"/>
      <c r="BN1986" s="2" t="n"/>
      <c r="BO1986" s="2" t="n"/>
      <c r="BP1986" s="146" t="n"/>
      <c r="BQ1986" s="147" t="n"/>
      <c r="BR1986" s="147" t="n"/>
      <c r="BS1986" s="147" t="n"/>
      <c r="BT1986" s="147" t="n"/>
      <c r="BU1986" s="42" t="n"/>
      <c r="BV1986" s="45" t="n"/>
      <c r="BW1986" s="147" t="n"/>
      <c r="BX1986" s="147" t="n"/>
      <c r="BY1986" s="147" t="n"/>
      <c r="BZ1986" s="147" t="n"/>
      <c r="CA1986" s="147" t="n"/>
      <c r="CB1986" s="147" t="n"/>
      <c r="CC1986" s="147" t="n"/>
      <c r="CD1986" s="147" t="n"/>
      <c r="CE1986" s="147" t="n"/>
      <c r="CF1986" s="147" t="n"/>
      <c r="CG1986" s="147" t="n"/>
      <c r="CH1986" s="147" t="n"/>
      <c r="CI1986" s="147" t="n"/>
      <c r="CJ1986" s="147" t="n"/>
      <c r="CK1986" s="147" t="n"/>
      <c r="CL1986" s="147" t="n"/>
      <c r="CM1986" s="147" t="n"/>
      <c r="CN1986" s="147" t="n"/>
      <c r="CO1986" s="147" t="n"/>
      <c r="CP1986" s="147" t="n"/>
      <c r="CQ1986" s="147" t="n"/>
      <c r="CR1986" s="147" t="n"/>
      <c r="CS1986" s="147" t="n"/>
      <c r="CT1986" s="147" t="n"/>
      <c r="CU1986" s="147" t="n"/>
      <c r="CV1986" s="147" t="n"/>
      <c r="CW1986" s="147" t="n"/>
      <c r="CX1986" s="147" t="n"/>
      <c r="CY1986" s="147" t="n"/>
      <c r="CZ1986" s="147" t="n"/>
      <c r="DA1986" s="147" t="n"/>
      <c r="DB1986" s="147" t="n"/>
      <c r="DC1986" s="147" t="n"/>
      <c r="DD1986" s="147" t="n"/>
      <c r="DE1986" s="147" t="n"/>
      <c r="DF1986" s="147" t="n"/>
      <c r="DG1986" s="147" t="n"/>
      <c r="DH1986" s="147" t="n"/>
      <c r="DI1986" s="147" t="n"/>
      <c r="DJ1986" s="147" t="n"/>
      <c r="DK1986" s="147" t="n"/>
      <c r="DL1986" s="147" t="n"/>
      <c r="DM1986" s="147" t="n"/>
      <c r="DN1986" s="147" t="n"/>
      <c r="DO1986" s="147" t="n"/>
      <c r="DP1986" s="147" t="n"/>
      <c r="DQ1986" s="147" t="n"/>
      <c r="DR1986" s="147" t="n"/>
      <c r="DS1986" s="147" t="n"/>
      <c r="DT1986" s="147" t="n"/>
      <c r="DU1986" s="148" t="n"/>
      <c r="DV1986" s="2" t="n"/>
      <c r="DW1986" s="2" t="n"/>
      <c r="DX1986" s="2" t="n"/>
      <c r="DY1986" s="2" t="n"/>
      <c r="DZ1986" s="2" t="n"/>
      <c r="EA1986" s="2" t="n"/>
      <c r="EB1986" s="2" t="n"/>
      <c r="EC1986" s="2" t="n"/>
    </row>
    <row r="1987" ht="6.75" customHeight="1" s="118">
      <c r="A1987" s="2" t="n"/>
      <c r="B1987" s="2" t="n"/>
      <c r="C1987" s="2" t="n"/>
      <c r="D1987" s="2" t="n"/>
      <c r="E1987" s="143" t="n"/>
      <c r="K1987" s="144" t="n"/>
      <c r="L1987" s="54" t="inlineStr">
        <is>
          <t>平成</t>
        </is>
      </c>
      <c r="M1987" s="140" t="n"/>
      <c r="N1987" s="140" t="n"/>
      <c r="O1987" s="140" t="n"/>
      <c r="P1987" s="18" t="n"/>
      <c r="Q1987" s="18" t="n"/>
      <c r="R1987" s="18" t="n"/>
      <c r="S1987" s="18" t="n"/>
      <c r="T1987" s="18" t="n"/>
      <c r="U1987" s="18" t="n"/>
      <c r="V1987" s="18" t="n"/>
      <c r="W1987" s="18" t="n"/>
      <c r="X1987" s="35" t="n"/>
      <c r="Y1987" s="7" t="n"/>
      <c r="Z1987" s="2" t="n"/>
      <c r="AA1987" s="2" t="n"/>
      <c r="AB1987" s="2" t="n"/>
      <c r="AC1987" s="2" t="n"/>
      <c r="AD1987" s="2" t="n"/>
      <c r="AE1987" s="2" t="n"/>
      <c r="AF1987" s="2" t="n"/>
      <c r="AG1987" s="2" t="n"/>
      <c r="AH1987" s="2" t="n"/>
      <c r="AI1987" s="2" t="n"/>
      <c r="AJ1987" s="2" t="n"/>
      <c r="AK1987" s="2" t="n"/>
      <c r="AL1987" s="2" t="n"/>
      <c r="AM1987" s="2" t="n"/>
      <c r="AN1987" s="2" t="n"/>
      <c r="AO1987" s="2" t="n"/>
      <c r="AP1987" s="2" t="n"/>
      <c r="AQ1987" s="2" t="n"/>
      <c r="AR1987" s="2" t="n"/>
      <c r="AS1987" s="2" t="n"/>
      <c r="AT1987" s="2" t="n"/>
      <c r="AU1987" s="2" t="n"/>
      <c r="AV1987" s="2" t="n"/>
      <c r="AW1987" s="2" t="n"/>
      <c r="AX1987" s="2" t="n"/>
      <c r="AY1987" s="2" t="n"/>
      <c r="AZ1987" s="2" t="n"/>
      <c r="BA1987" s="2" t="n"/>
      <c r="BB1987" s="2" t="n"/>
      <c r="BC1987" s="2" t="n"/>
      <c r="BD1987" s="2" t="n"/>
      <c r="BE1987" s="2" t="n"/>
      <c r="BF1987" s="2" t="n"/>
      <c r="BG1987" s="2" t="n"/>
      <c r="BH1987" s="2" t="n"/>
      <c r="BI1987" s="6" t="n"/>
      <c r="BJ1987" s="2" t="n"/>
      <c r="BK1987" s="2" t="n"/>
      <c r="BL1987" s="2" t="n"/>
      <c r="BM1987" s="2" t="n"/>
      <c r="BN1987" s="2" t="n"/>
      <c r="BO1987" s="2" t="n"/>
      <c r="BP1987" s="139" t="inlineStr">
        <is>
          <t>備　考</t>
        </is>
      </c>
      <c r="BQ1987" s="140" t="n"/>
      <c r="BR1987" s="140" t="n"/>
      <c r="BS1987" s="140" t="n"/>
      <c r="BT1987" s="140" t="n"/>
      <c r="BU1987" s="140" t="n"/>
      <c r="BV1987" s="141" t="n"/>
      <c r="BW1987" s="176">
        <f>計算!$AA$24</f>
        <v/>
      </c>
      <c r="BX1987" s="140" t="n"/>
      <c r="BY1987" s="140" t="n"/>
      <c r="BZ1987" s="140" t="n"/>
      <c r="CA1987" s="140" t="n"/>
      <c r="CB1987" s="140" t="n"/>
      <c r="CC1987" s="140" t="n"/>
      <c r="CD1987" s="140" t="n"/>
      <c r="CE1987" s="140" t="n"/>
      <c r="CF1987" s="140" t="n"/>
      <c r="CG1987" s="140" t="n"/>
      <c r="CH1987" s="140" t="n"/>
      <c r="CI1987" s="140" t="n"/>
      <c r="CJ1987" s="140" t="n"/>
      <c r="CK1987" s="140" t="n"/>
      <c r="CL1987" s="140" t="n"/>
      <c r="CM1987" s="140" t="n"/>
      <c r="CN1987" s="140" t="n"/>
      <c r="CO1987" s="140" t="n"/>
      <c r="CP1987" s="140" t="n"/>
      <c r="CQ1987" s="140" t="n"/>
      <c r="CR1987" s="140" t="n"/>
      <c r="CS1987" s="140" t="n"/>
      <c r="CT1987" s="140" t="n"/>
      <c r="CU1987" s="140" t="n"/>
      <c r="CV1987" s="140" t="n"/>
      <c r="CW1987" s="140" t="n"/>
      <c r="CX1987" s="140" t="n"/>
      <c r="CY1987" s="140" t="n"/>
      <c r="CZ1987" s="140" t="n"/>
      <c r="DA1987" s="140" t="n"/>
      <c r="DB1987" s="140" t="n"/>
      <c r="DC1987" s="140" t="n"/>
      <c r="DD1987" s="140" t="n"/>
      <c r="DE1987" s="140" t="n"/>
      <c r="DF1987" s="140" t="n"/>
      <c r="DG1987" s="140" t="n"/>
      <c r="DH1987" s="140" t="n"/>
      <c r="DI1987" s="140" t="n"/>
      <c r="DJ1987" s="140" t="n"/>
      <c r="DK1987" s="140" t="n"/>
      <c r="DL1987" s="140" t="n"/>
      <c r="DM1987" s="140" t="n"/>
      <c r="DN1987" s="140" t="n"/>
      <c r="DO1987" s="140" t="n"/>
      <c r="DP1987" s="140" t="n"/>
      <c r="DQ1987" s="140" t="n"/>
      <c r="DR1987" s="140" t="n"/>
      <c r="DS1987" s="140" t="n"/>
      <c r="DT1987" s="140" t="n"/>
      <c r="DU1987" s="141" t="n"/>
      <c r="DV1987" s="2" t="n"/>
      <c r="DW1987" s="2" t="n"/>
      <c r="DX1987" s="2" t="n"/>
      <c r="DY1987" s="2" t="n"/>
      <c r="DZ1987" s="2" t="n"/>
      <c r="EA1987" s="2" t="n"/>
      <c r="EB1987" s="2" t="n"/>
      <c r="EC1987" s="2" t="n"/>
    </row>
    <row r="1988" ht="6.75" customHeight="1" s="118">
      <c r="A1988" s="2" t="n"/>
      <c r="B1988" s="2" t="n"/>
      <c r="C1988" s="2" t="n"/>
      <c r="D1988" s="2" t="n"/>
      <c r="E1988" s="143" t="n"/>
      <c r="K1988" s="144" t="n"/>
      <c r="L1988" s="143" t="n"/>
      <c r="P1988" s="19" t="n"/>
      <c r="Q1988" s="19" t="n"/>
      <c r="R1988" s="19" t="n"/>
      <c r="S1988" s="19" t="n"/>
      <c r="T1988" s="19" t="n"/>
      <c r="U1988" s="19" t="n"/>
      <c r="V1988" s="19" t="n"/>
      <c r="W1988" s="19" t="n"/>
      <c r="X1988" s="37" t="n"/>
      <c r="Y1988" s="7" t="n"/>
      <c r="Z1988" s="2" t="n"/>
      <c r="AA1988" s="2" t="n"/>
      <c r="AB1988" s="2" t="n"/>
      <c r="AC1988" s="2" t="n"/>
      <c r="AD1988" s="2" t="n"/>
      <c r="AE1988" s="2" t="n"/>
      <c r="AF1988" s="2" t="n"/>
      <c r="AG1988" s="2" t="n"/>
      <c r="AH1988" s="2" t="n"/>
      <c r="AI1988" s="2" t="n"/>
      <c r="AJ1988" s="2" t="n"/>
      <c r="AK1988" s="2" t="n"/>
      <c r="AL1988" s="2" t="n"/>
      <c r="AM1988" s="2" t="n"/>
      <c r="AN1988" s="2" t="n"/>
      <c r="AO1988" s="2" t="n"/>
      <c r="AP1988" s="2" t="n"/>
      <c r="AQ1988" s="2" t="n"/>
      <c r="AR1988" s="2" t="n"/>
      <c r="AS1988" s="2" t="n"/>
      <c r="AT1988" s="2" t="n"/>
      <c r="AU1988" s="2" t="n"/>
      <c r="AV1988" s="2" t="n"/>
      <c r="AW1988" s="2" t="n"/>
      <c r="AX1988" s="2" t="n"/>
      <c r="AY1988" s="2" t="n"/>
      <c r="AZ1988" s="2" t="n"/>
      <c r="BA1988" s="2" t="n"/>
      <c r="BB1988" s="2" t="n"/>
      <c r="BC1988" s="2" t="n"/>
      <c r="BD1988" s="2" t="n"/>
      <c r="BE1988" s="2" t="n"/>
      <c r="BF1988" s="2" t="n"/>
      <c r="BG1988" s="2" t="n"/>
      <c r="BH1988" s="2" t="n"/>
      <c r="BI1988" s="8" t="n"/>
      <c r="BJ1988" s="2" t="n"/>
      <c r="BK1988" s="2" t="n"/>
      <c r="BL1988" s="2" t="n"/>
      <c r="BM1988" s="2" t="n"/>
      <c r="BN1988" s="2" t="n"/>
      <c r="BO1988" s="2" t="n"/>
      <c r="BP1988" s="143" t="n"/>
      <c r="BV1988" s="144" t="n"/>
      <c r="DU1988" s="144" t="n"/>
      <c r="DV1988" s="2" t="n"/>
      <c r="DW1988" s="2" t="n"/>
      <c r="DX1988" s="2" t="n"/>
      <c r="DY1988" s="2" t="n"/>
      <c r="DZ1988" s="2" t="n"/>
      <c r="EA1988" s="2" t="n"/>
      <c r="EB1988" s="2" t="n"/>
      <c r="EC1988" s="2" t="n"/>
    </row>
    <row r="1989" ht="6.75" customHeight="1" s="118">
      <c r="A1989" s="2" t="n"/>
      <c r="B1989" s="2" t="n"/>
      <c r="C1989" s="2" t="n"/>
      <c r="D1989" s="2" t="n"/>
      <c r="E1989" s="143" t="n"/>
      <c r="K1989" s="144" t="n"/>
      <c r="L1989" s="143" t="n"/>
      <c r="P1989" s="19" t="n"/>
      <c r="Q1989" s="19" t="n"/>
      <c r="R1989" s="19" t="n"/>
      <c r="S1989" s="52" t="inlineStr">
        <is>
          <t>年</t>
        </is>
      </c>
      <c r="U1989" s="11" t="n"/>
      <c r="V1989" s="11" t="n"/>
      <c r="W1989" s="53" t="inlineStr">
        <is>
          <t>月</t>
        </is>
      </c>
      <c r="X1989" s="144" t="n"/>
      <c r="Y1989" s="7" t="n"/>
      <c r="Z1989" s="2" t="n"/>
      <c r="AA1989" s="2" t="n"/>
      <c r="AB1989" s="2" t="n"/>
      <c r="AC1989" s="2" t="n"/>
      <c r="AD1989" s="2" t="n"/>
      <c r="AE1989" s="2" t="n"/>
      <c r="AF1989" s="2" t="n"/>
      <c r="AG1989" s="2" t="n"/>
      <c r="AH1989" s="2" t="n"/>
      <c r="AI1989" s="2" t="n"/>
      <c r="AJ1989" s="2" t="n"/>
      <c r="AK1989" s="2" t="n"/>
      <c r="AL1989" s="2" t="n"/>
      <c r="AM1989" s="2" t="n"/>
      <c r="AN1989" s="2" t="n"/>
      <c r="AO1989" s="2" t="n"/>
      <c r="AP1989" s="2" t="n"/>
      <c r="AQ1989" s="2" t="n"/>
      <c r="AR1989" s="2" t="n"/>
      <c r="AS1989" s="2" t="n"/>
      <c r="AT1989" s="2" t="n"/>
      <c r="AU1989" s="2" t="n"/>
      <c r="AV1989" s="2" t="n"/>
      <c r="AW1989" s="2" t="n"/>
      <c r="AX1989" s="2" t="n"/>
      <c r="AY1989" s="2" t="n"/>
      <c r="AZ1989" s="2" t="n"/>
      <c r="BA1989" s="2" t="n"/>
      <c r="BB1989" s="2" t="n"/>
      <c r="BC1989" s="2" t="n"/>
      <c r="BD1989" s="2" t="n"/>
      <c r="BE1989" s="2" t="n"/>
      <c r="BF1989" s="2" t="n"/>
      <c r="BG1989" s="2" t="n"/>
      <c r="BH1989" s="2" t="n"/>
      <c r="BI1989" s="8" t="n"/>
      <c r="BJ1989" s="2" t="n"/>
      <c r="BK1989" s="2" t="n"/>
      <c r="BL1989" s="2" t="n"/>
      <c r="BM1989" s="2" t="n"/>
      <c r="BN1989" s="2" t="n"/>
      <c r="BO1989" s="2" t="n"/>
      <c r="BP1989" s="143" t="n"/>
      <c r="BV1989" s="144" t="n"/>
      <c r="DU1989" s="144" t="n"/>
      <c r="DV1989" s="2" t="n"/>
      <c r="DW1989" s="2" t="n"/>
      <c r="DX1989" s="2" t="n"/>
      <c r="DY1989" s="2" t="n"/>
      <c r="DZ1989" s="2" t="n"/>
      <c r="EA1989" s="2" t="n"/>
      <c r="EB1989" s="2" t="n"/>
      <c r="EC1989" s="2" t="n"/>
    </row>
    <row r="1990" ht="6.75" customHeight="1" s="118">
      <c r="A1990" s="2" t="n"/>
      <c r="B1990" s="2" t="n"/>
      <c r="C1990" s="2" t="n"/>
      <c r="D1990" s="2" t="n"/>
      <c r="E1990" s="143" t="n"/>
      <c r="K1990" s="144" t="n"/>
      <c r="L1990" s="49" t="inlineStr">
        <is>
          <t>令和</t>
        </is>
      </c>
      <c r="P1990" s="19" t="n"/>
      <c r="Q1990" s="19" t="n"/>
      <c r="R1990" s="19" t="n"/>
      <c r="U1990" s="11" t="n"/>
      <c r="V1990" s="11" t="n"/>
      <c r="X1990" s="144" t="n"/>
      <c r="Y1990" s="7" t="n"/>
      <c r="Z1990" s="2" t="n"/>
      <c r="AA1990" s="2" t="n"/>
      <c r="AB1990" s="2" t="n"/>
      <c r="AC1990" s="2" t="n"/>
      <c r="AD1990" s="2" t="n"/>
      <c r="AE1990" s="2" t="n"/>
      <c r="AF1990" s="2" t="n"/>
      <c r="AG1990" s="2" t="n"/>
      <c r="AH1990" s="2" t="n"/>
      <c r="AI1990" s="2" t="n"/>
      <c r="AJ1990" s="2" t="n"/>
      <c r="AK1990" s="2" t="n"/>
      <c r="AL1990" s="2" t="n"/>
      <c r="AM1990" s="2" t="n"/>
      <c r="AN1990" s="2" t="n"/>
      <c r="AO1990" s="2" t="n"/>
      <c r="AP1990" s="2" t="n"/>
      <c r="AQ1990" s="2" t="n"/>
      <c r="AR1990" s="2" t="n"/>
      <c r="AS1990" s="2" t="n"/>
      <c r="AT1990" s="2" t="n"/>
      <c r="AU1990" s="2" t="n"/>
      <c r="AV1990" s="2" t="n"/>
      <c r="AW1990" s="2" t="n"/>
      <c r="AX1990" s="2" t="n"/>
      <c r="AY1990" s="2" t="n"/>
      <c r="AZ1990" s="2" t="n"/>
      <c r="BA1990" s="2" t="n"/>
      <c r="BB1990" s="2" t="n"/>
      <c r="BC1990" s="2" t="n"/>
      <c r="BD1990" s="2" t="n"/>
      <c r="BE1990" s="2" t="n"/>
      <c r="BF1990" s="2" t="n"/>
      <c r="BG1990" s="2" t="n"/>
      <c r="BH1990" s="2" t="n"/>
      <c r="BI1990" s="8" t="n"/>
      <c r="BJ1990" s="2" t="n"/>
      <c r="BK1990" s="2" t="n"/>
      <c r="BL1990" s="2" t="n"/>
      <c r="BM1990" s="2" t="n"/>
      <c r="BN1990" s="2" t="n"/>
      <c r="BO1990" s="2" t="n"/>
      <c r="BP1990" s="143" t="n"/>
      <c r="BV1990" s="144" t="n"/>
      <c r="DU1990" s="144" t="n"/>
      <c r="DV1990" s="2" t="n"/>
      <c r="DW1990" s="2" t="n"/>
      <c r="DX1990" s="2" t="n"/>
      <c r="DY1990" s="2" t="n"/>
      <c r="DZ1990" s="2" t="n"/>
      <c r="EA1990" s="2" t="n"/>
      <c r="EB1990" s="2" t="n"/>
      <c r="EC1990" s="2" t="n"/>
    </row>
    <row r="1991" ht="6.75" customHeight="1" s="118">
      <c r="A1991" s="2" t="n"/>
      <c r="B1991" s="2" t="n"/>
      <c r="C1991" s="2" t="n"/>
      <c r="D1991" s="2" t="n"/>
      <c r="E1991" s="143" t="n"/>
      <c r="K1991" s="144" t="n"/>
      <c r="L1991" s="143" t="n"/>
      <c r="P1991" s="19" t="n"/>
      <c r="Q1991" s="19" t="n"/>
      <c r="R1991" s="19" t="n"/>
      <c r="S1991" s="19" t="n"/>
      <c r="T1991" s="19" t="n"/>
      <c r="U1991" s="19" t="n"/>
      <c r="V1991" s="19" t="n"/>
      <c r="W1991" s="19" t="n"/>
      <c r="X1991" s="37" t="n"/>
      <c r="Y1991" s="7" t="n"/>
      <c r="Z1991" s="2" t="n"/>
      <c r="AA1991" s="2" t="n"/>
      <c r="AB1991" s="2" t="n"/>
      <c r="AC1991" s="2" t="n"/>
      <c r="AD1991" s="2" t="n"/>
      <c r="AE1991" s="2" t="n"/>
      <c r="AF1991" s="2" t="n"/>
      <c r="AG1991" s="2" t="n"/>
      <c r="AH1991" s="2" t="n"/>
      <c r="AI1991" s="2" t="n"/>
      <c r="AJ1991" s="2" t="n"/>
      <c r="AK1991" s="2" t="n"/>
      <c r="AL1991" s="2" t="n"/>
      <c r="AM1991" s="2" t="n"/>
      <c r="AN1991" s="2" t="n"/>
      <c r="AO1991" s="2" t="n"/>
      <c r="AP1991" s="2" t="n"/>
      <c r="AQ1991" s="2" t="n"/>
      <c r="AR1991" s="2" t="n"/>
      <c r="AS1991" s="2" t="n"/>
      <c r="AT1991" s="2" t="n"/>
      <c r="AU1991" s="2" t="n"/>
      <c r="AV1991" s="2" t="n"/>
      <c r="AW1991" s="2" t="n"/>
      <c r="AX1991" s="2" t="n"/>
      <c r="AY1991" s="2" t="n"/>
      <c r="AZ1991" s="2" t="n"/>
      <c r="BA1991" s="2" t="n"/>
      <c r="BB1991" s="2" t="n"/>
      <c r="BC1991" s="2" t="n"/>
      <c r="BD1991" s="2" t="n"/>
      <c r="BE1991" s="2" t="n"/>
      <c r="BF1991" s="2" t="n"/>
      <c r="BG1991" s="2" t="n"/>
      <c r="BH1991" s="2" t="n"/>
      <c r="BI1991" s="8" t="n"/>
      <c r="BJ1991" s="2" t="n"/>
      <c r="BK1991" s="2" t="n"/>
      <c r="BL1991" s="2" t="n"/>
      <c r="BM1991" s="2" t="n"/>
      <c r="BN1991" s="2" t="n"/>
      <c r="BO1991" s="2" t="n"/>
      <c r="BP1991" s="143" t="n"/>
      <c r="BV1991" s="144" t="n"/>
      <c r="DU1991" s="144" t="n"/>
      <c r="DV1991" s="2" t="n"/>
      <c r="DW1991" s="2" t="n"/>
      <c r="DX1991" s="2" t="n"/>
      <c r="DY1991" s="2" t="n"/>
      <c r="DZ1991" s="2" t="n"/>
      <c r="EA1991" s="2" t="n"/>
      <c r="EB1991" s="2" t="n"/>
      <c r="EC1991" s="2" t="n"/>
    </row>
    <row r="1992" ht="3.75" customHeight="1" s="118">
      <c r="A1992" s="2" t="n"/>
      <c r="B1992" s="2" t="n"/>
      <c r="C1992" s="2" t="n"/>
      <c r="D1992" s="2" t="n"/>
      <c r="E1992" s="143" t="n"/>
      <c r="K1992" s="144" t="n"/>
      <c r="L1992" s="146" t="n"/>
      <c r="M1992" s="147" t="n"/>
      <c r="N1992" s="147" t="n"/>
      <c r="O1992" s="147" t="n"/>
      <c r="P1992" s="20" t="n"/>
      <c r="Q1992" s="20" t="n"/>
      <c r="R1992" s="20" t="n"/>
      <c r="S1992" s="20" t="n"/>
      <c r="T1992" s="20" t="n"/>
      <c r="U1992" s="20" t="n"/>
      <c r="V1992" s="20" t="n"/>
      <c r="W1992" s="20" t="n"/>
      <c r="X1992" s="39" t="n"/>
      <c r="Y1992" s="16" t="n"/>
      <c r="Z1992" s="14" t="n"/>
      <c r="AA1992" s="14" t="n"/>
      <c r="AB1992" s="14" t="n"/>
      <c r="AC1992" s="14" t="n"/>
      <c r="AD1992" s="14" t="n"/>
      <c r="AE1992" s="14" t="n"/>
      <c r="AF1992" s="14" t="n"/>
      <c r="AG1992" s="14" t="n"/>
      <c r="AH1992" s="14" t="n"/>
      <c r="AI1992" s="14" t="n"/>
      <c r="AJ1992" s="14" t="n"/>
      <c r="AK1992" s="14" t="n"/>
      <c r="AL1992" s="14" t="n"/>
      <c r="AM1992" s="14" t="n"/>
      <c r="AN1992" s="14" t="n"/>
      <c r="AO1992" s="14" t="n"/>
      <c r="AP1992" s="14" t="n"/>
      <c r="AQ1992" s="14" t="n"/>
      <c r="AR1992" s="14" t="n"/>
      <c r="AS1992" s="14" t="n"/>
      <c r="AT1992" s="14" t="n"/>
      <c r="AU1992" s="14" t="n"/>
      <c r="AV1992" s="14" t="n"/>
      <c r="AW1992" s="14" t="n"/>
      <c r="AX1992" s="14" t="n"/>
      <c r="AY1992" s="14" t="n"/>
      <c r="AZ1992" s="14" t="n"/>
      <c r="BA1992" s="14" t="n"/>
      <c r="BB1992" s="14" t="n"/>
      <c r="BC1992" s="14" t="n"/>
      <c r="BD1992" s="14" t="n"/>
      <c r="BE1992" s="14" t="n"/>
      <c r="BF1992" s="14" t="n"/>
      <c r="BG1992" s="14" t="n"/>
      <c r="BH1992" s="14" t="n"/>
      <c r="BI1992" s="15" t="n"/>
      <c r="BJ1992" s="2" t="n"/>
      <c r="BK1992" s="2" t="n"/>
      <c r="BL1992" s="2" t="n"/>
      <c r="BM1992" s="2" t="n"/>
      <c r="BN1992" s="2" t="n"/>
      <c r="BO1992" s="2" t="n"/>
      <c r="BP1992" s="143" t="n"/>
      <c r="BV1992" s="144" t="n"/>
      <c r="DU1992" s="144" t="n"/>
      <c r="DV1992" s="2" t="n"/>
      <c r="DW1992" s="2" t="n"/>
      <c r="DX1992" s="2" t="n"/>
      <c r="DY1992" s="2" t="n"/>
      <c r="DZ1992" s="2" t="n"/>
      <c r="EA1992" s="2" t="n"/>
      <c r="EB1992" s="2" t="n"/>
      <c r="EC1992" s="2" t="n"/>
    </row>
    <row r="1993" ht="6.75" customHeight="1" s="118">
      <c r="A1993" s="2" t="n"/>
      <c r="B1993" s="2" t="n"/>
      <c r="C1993" s="2" t="n"/>
      <c r="D1993" s="2" t="n"/>
      <c r="E1993" s="143" t="n"/>
      <c r="K1993" s="144" t="n"/>
      <c r="L1993" s="54" t="inlineStr">
        <is>
          <t>平成</t>
        </is>
      </c>
      <c r="M1993" s="140" t="n"/>
      <c r="N1993" s="140" t="n"/>
      <c r="O1993" s="140" t="n"/>
      <c r="P1993" s="18" t="n"/>
      <c r="Q1993" s="18" t="n"/>
      <c r="R1993" s="18" t="n"/>
      <c r="S1993" s="18" t="n"/>
      <c r="T1993" s="18" t="n"/>
      <c r="U1993" s="18" t="n"/>
      <c r="V1993" s="18" t="n"/>
      <c r="W1993" s="18" t="n"/>
      <c r="X1993" s="35" t="n"/>
      <c r="Y1993" s="7" t="n"/>
      <c r="Z1993" s="2" t="n"/>
      <c r="AA1993" s="2" t="n"/>
      <c r="AB1993" s="2" t="n"/>
      <c r="AC1993" s="2" t="n"/>
      <c r="AD1993" s="2" t="n"/>
      <c r="AE1993" s="2" t="n"/>
      <c r="AF1993" s="2" t="n"/>
      <c r="AG1993" s="2" t="n"/>
      <c r="AH1993" s="2" t="n"/>
      <c r="AI1993" s="2" t="n"/>
      <c r="AJ1993" s="2" t="n"/>
      <c r="AK1993" s="2" t="n"/>
      <c r="AL1993" s="2" t="n"/>
      <c r="AM1993" s="2" t="n"/>
      <c r="AN1993" s="2" t="n"/>
      <c r="AO1993" s="2" t="n"/>
      <c r="AP1993" s="2" t="n"/>
      <c r="AQ1993" s="2" t="n"/>
      <c r="AR1993" s="2" t="n"/>
      <c r="AS1993" s="2" t="n"/>
      <c r="AT1993" s="2" t="n"/>
      <c r="AU1993" s="2" t="n"/>
      <c r="AV1993" s="2" t="n"/>
      <c r="AW1993" s="2" t="n"/>
      <c r="AX1993" s="2" t="n"/>
      <c r="AY1993" s="2" t="n"/>
      <c r="AZ1993" s="2" t="n"/>
      <c r="BA1993" s="2" t="n"/>
      <c r="BB1993" s="2" t="n"/>
      <c r="BC1993" s="2" t="n"/>
      <c r="BD1993" s="2" t="n"/>
      <c r="BE1993" s="2" t="n"/>
      <c r="BF1993" s="2" t="n"/>
      <c r="BG1993" s="2" t="n"/>
      <c r="BH1993" s="2" t="n"/>
      <c r="BI1993" s="6" t="n"/>
      <c r="BJ1993" s="2" t="n"/>
      <c r="BK1993" s="2" t="n"/>
      <c r="BL1993" s="2" t="n"/>
      <c r="BM1993" s="2" t="n"/>
      <c r="BN1993" s="2" t="n"/>
      <c r="BO1993" s="2" t="n"/>
      <c r="BP1993" s="143" t="n"/>
      <c r="BV1993" s="144" t="n"/>
      <c r="DU1993" s="144" t="n"/>
      <c r="DV1993" s="2" t="n"/>
      <c r="DW1993" s="2" t="n"/>
      <c r="DX1993" s="2" t="n"/>
      <c r="DY1993" s="2" t="n"/>
      <c r="DZ1993" s="2" t="n"/>
      <c r="EA1993" s="2" t="n"/>
      <c r="EB1993" s="2" t="n"/>
      <c r="EC1993" s="2" t="n"/>
    </row>
    <row r="1994" ht="6.75" customHeight="1" s="118">
      <c r="A1994" s="2" t="n"/>
      <c r="B1994" s="2" t="n"/>
      <c r="C1994" s="2" t="n"/>
      <c r="D1994" s="2" t="n"/>
      <c r="E1994" s="143" t="n"/>
      <c r="K1994" s="144" t="n"/>
      <c r="L1994" s="143" t="n"/>
      <c r="P1994" s="19" t="n"/>
      <c r="Q1994" s="19" t="n"/>
      <c r="R1994" s="19" t="n"/>
      <c r="S1994" s="19" t="n"/>
      <c r="T1994" s="19" t="n"/>
      <c r="U1994" s="19" t="n"/>
      <c r="V1994" s="19" t="n"/>
      <c r="W1994" s="19" t="n"/>
      <c r="X1994" s="37" t="n"/>
      <c r="Y1994" s="7" t="n"/>
      <c r="Z1994" s="2" t="n"/>
      <c r="AA1994" s="2" t="n"/>
      <c r="AB1994" s="2" t="n"/>
      <c r="AC1994" s="2" t="n"/>
      <c r="AD1994" s="2" t="n"/>
      <c r="AE1994" s="2" t="n"/>
      <c r="AF1994" s="2" t="n"/>
      <c r="AG1994" s="2" t="n"/>
      <c r="AH1994" s="2" t="n"/>
      <c r="AI1994" s="2" t="n"/>
      <c r="AJ1994" s="2" t="n"/>
      <c r="AK1994" s="2" t="n"/>
      <c r="AL1994" s="2" t="n"/>
      <c r="AM1994" s="2" t="n"/>
      <c r="AN1994" s="2" t="n"/>
      <c r="AO1994" s="2" t="n"/>
      <c r="AP1994" s="2" t="n"/>
      <c r="AQ1994" s="2" t="n"/>
      <c r="AR1994" s="2" t="n"/>
      <c r="AS1994" s="2" t="n"/>
      <c r="AT1994" s="2" t="n"/>
      <c r="AU1994" s="2" t="n"/>
      <c r="AV1994" s="2" t="n"/>
      <c r="AW1994" s="2" t="n"/>
      <c r="AX1994" s="2" t="n"/>
      <c r="AY1994" s="2" t="n"/>
      <c r="AZ1994" s="2" t="n"/>
      <c r="BA1994" s="2" t="n"/>
      <c r="BB1994" s="2" t="n"/>
      <c r="BC1994" s="2" t="n"/>
      <c r="BD1994" s="2" t="n"/>
      <c r="BE1994" s="2" t="n"/>
      <c r="BF1994" s="2" t="n"/>
      <c r="BG1994" s="2" t="n"/>
      <c r="BH1994" s="2" t="n"/>
      <c r="BI1994" s="8" t="n"/>
      <c r="BJ1994" s="2" t="n"/>
      <c r="BK1994" s="2" t="n"/>
      <c r="BL1994" s="2" t="n"/>
      <c r="BM1994" s="2" t="n"/>
      <c r="BN1994" s="2" t="n"/>
      <c r="BO1994" s="2" t="n"/>
      <c r="BP1994" s="143" t="n"/>
      <c r="BV1994" s="144" t="n"/>
      <c r="DU1994" s="144" t="n"/>
      <c r="DV1994" s="2" t="n"/>
      <c r="DW1994" s="2" t="n"/>
      <c r="DX1994" s="2" t="n"/>
      <c r="DY1994" s="2" t="n"/>
      <c r="DZ1994" s="2" t="n"/>
      <c r="EA1994" s="2" t="n"/>
      <c r="EB1994" s="2" t="n"/>
      <c r="EC1994" s="2" t="n"/>
    </row>
    <row r="1995" ht="6.75" customHeight="1" s="118">
      <c r="A1995" s="2" t="n"/>
      <c r="B1995" s="2" t="n"/>
      <c r="C1995" s="2" t="n"/>
      <c r="D1995" s="2" t="n"/>
      <c r="E1995" s="143" t="n"/>
      <c r="K1995" s="144" t="n"/>
      <c r="L1995" s="143" t="n"/>
      <c r="P1995" s="19" t="n"/>
      <c r="Q1995" s="19" t="n"/>
      <c r="R1995" s="19" t="n"/>
      <c r="S1995" s="52" t="inlineStr">
        <is>
          <t>年</t>
        </is>
      </c>
      <c r="U1995" s="11" t="n"/>
      <c r="V1995" s="11" t="n"/>
      <c r="W1995" s="53" t="inlineStr">
        <is>
          <t>月</t>
        </is>
      </c>
      <c r="X1995" s="144" t="n"/>
      <c r="Y1995" s="7" t="n"/>
      <c r="Z1995" s="2" t="n"/>
      <c r="AA1995" s="2" t="n"/>
      <c r="AB1995" s="2" t="n"/>
      <c r="AC1995" s="2" t="n"/>
      <c r="AD1995" s="2" t="n"/>
      <c r="AE1995" s="2" t="n"/>
      <c r="AF1995" s="2" t="n"/>
      <c r="AG1995" s="2" t="n"/>
      <c r="AH1995" s="2" t="n"/>
      <c r="AI1995" s="2" t="n"/>
      <c r="AJ1995" s="2" t="n"/>
      <c r="AK1995" s="2" t="n"/>
      <c r="AL1995" s="2" t="n"/>
      <c r="AM1995" s="2" t="n"/>
      <c r="AN1995" s="2" t="n"/>
      <c r="AO1995" s="2" t="n"/>
      <c r="AP1995" s="2" t="n"/>
      <c r="AQ1995" s="2" t="n"/>
      <c r="AR1995" s="2" t="n"/>
      <c r="AS1995" s="2" t="n"/>
      <c r="AT1995" s="2" t="n"/>
      <c r="AU1995" s="2" t="n"/>
      <c r="AV1995" s="2" t="n"/>
      <c r="AW1995" s="2" t="n"/>
      <c r="AX1995" s="2" t="n"/>
      <c r="AY1995" s="2" t="n"/>
      <c r="AZ1995" s="2" t="n"/>
      <c r="BA1995" s="2" t="n"/>
      <c r="BB1995" s="2" t="n"/>
      <c r="BC1995" s="2" t="n"/>
      <c r="BD1995" s="2" t="n"/>
      <c r="BE1995" s="2" t="n"/>
      <c r="BF1995" s="2" t="n"/>
      <c r="BG1995" s="2" t="n"/>
      <c r="BH1995" s="2" t="n"/>
      <c r="BI1995" s="8" t="n"/>
      <c r="BJ1995" s="2" t="n"/>
      <c r="BK1995" s="2" t="n"/>
      <c r="BL1995" s="2" t="n"/>
      <c r="BM1995" s="2" t="n"/>
      <c r="BN1995" s="2" t="n"/>
      <c r="BO1995" s="2" t="n"/>
      <c r="BP1995" s="143" t="n"/>
      <c r="BV1995" s="144" t="n"/>
      <c r="DU1995" s="144" t="n"/>
      <c r="DV1995" s="2" t="n"/>
      <c r="DW1995" s="2" t="n"/>
      <c r="DX1995" s="2" t="n"/>
      <c r="DY1995" s="2" t="n"/>
      <c r="DZ1995" s="2" t="n"/>
      <c r="EA1995" s="2" t="n"/>
      <c r="EB1995" s="2" t="n"/>
      <c r="EC1995" s="2" t="n"/>
    </row>
    <row r="1996" ht="6.75" customHeight="1" s="118">
      <c r="A1996" s="2" t="n"/>
      <c r="B1996" s="2" t="n"/>
      <c r="C1996" s="2" t="n"/>
      <c r="D1996" s="2" t="n"/>
      <c r="E1996" s="143" t="n"/>
      <c r="K1996" s="144" t="n"/>
      <c r="L1996" s="49" t="inlineStr">
        <is>
          <t>令和</t>
        </is>
      </c>
      <c r="P1996" s="19" t="n"/>
      <c r="Q1996" s="19" t="n"/>
      <c r="R1996" s="19" t="n"/>
      <c r="U1996" s="11" t="n"/>
      <c r="V1996" s="11" t="n"/>
      <c r="X1996" s="144" t="n"/>
      <c r="Y1996" s="7" t="n"/>
      <c r="Z1996" s="2" t="n"/>
      <c r="AA1996" s="2" t="n"/>
      <c r="AB1996" s="2" t="n"/>
      <c r="AC1996" s="2" t="n"/>
      <c r="AD1996" s="2" t="n"/>
      <c r="AE1996" s="2" t="n"/>
      <c r="AF1996" s="2" t="n"/>
      <c r="AG1996" s="2" t="n"/>
      <c r="AH1996" s="2" t="n"/>
      <c r="AI1996" s="2" t="n"/>
      <c r="AJ1996" s="2" t="n"/>
      <c r="AK1996" s="2" t="n"/>
      <c r="AL1996" s="2" t="n"/>
      <c r="AM1996" s="2" t="n"/>
      <c r="AN1996" s="2" t="n"/>
      <c r="AO1996" s="2" t="n"/>
      <c r="AP1996" s="2" t="n"/>
      <c r="AQ1996" s="2" t="n"/>
      <c r="AR1996" s="2" t="n"/>
      <c r="AS1996" s="2" t="n"/>
      <c r="AT1996" s="2" t="n"/>
      <c r="AU1996" s="2" t="n"/>
      <c r="AV1996" s="2" t="n"/>
      <c r="AW1996" s="2" t="n"/>
      <c r="AX1996" s="2" t="n"/>
      <c r="AY1996" s="2" t="n"/>
      <c r="AZ1996" s="2" t="n"/>
      <c r="BA1996" s="2" t="n"/>
      <c r="BB1996" s="2" t="n"/>
      <c r="BC1996" s="2" t="n"/>
      <c r="BD1996" s="2" t="n"/>
      <c r="BE1996" s="2" t="n"/>
      <c r="BF1996" s="2" t="n"/>
      <c r="BG1996" s="2" t="n"/>
      <c r="BH1996" s="2" t="n"/>
      <c r="BI1996" s="8" t="n"/>
      <c r="BJ1996" s="2" t="n"/>
      <c r="BK1996" s="2" t="n"/>
      <c r="BL1996" s="2" t="n"/>
      <c r="BM1996" s="2" t="n"/>
      <c r="BN1996" s="2" t="n"/>
      <c r="BO1996" s="2" t="n"/>
      <c r="BP1996" s="143" t="n"/>
      <c r="BV1996" s="144" t="n"/>
      <c r="DU1996" s="144" t="n"/>
      <c r="DV1996" s="2" t="n"/>
      <c r="DW1996" s="2" t="n"/>
      <c r="DX1996" s="2" t="n"/>
      <c r="DY1996" s="2" t="n"/>
      <c r="DZ1996" s="2" t="n"/>
      <c r="EA1996" s="2" t="n"/>
      <c r="EB1996" s="2" t="n"/>
      <c r="EC1996" s="2" t="n"/>
    </row>
    <row r="1997" ht="6.75" customHeight="1" s="118">
      <c r="A1997" s="2" t="n"/>
      <c r="B1997" s="2" t="n"/>
      <c r="C1997" s="2" t="n"/>
      <c r="D1997" s="2" t="n"/>
      <c r="E1997" s="143" t="n"/>
      <c r="K1997" s="144" t="n"/>
      <c r="L1997" s="143" t="n"/>
      <c r="P1997" s="19" t="n"/>
      <c r="Q1997" s="19" t="n"/>
      <c r="R1997" s="19" t="n"/>
      <c r="S1997" s="52" t="n"/>
      <c r="T1997" s="52" t="n"/>
      <c r="U1997" s="11" t="n"/>
      <c r="V1997" s="11" t="n"/>
      <c r="W1997" s="52" t="n"/>
      <c r="X1997" s="53" t="n"/>
      <c r="Y1997" s="7" t="n"/>
      <c r="Z1997" s="2" t="n"/>
      <c r="AA1997" s="2" t="n"/>
      <c r="AB1997" s="2" t="n"/>
      <c r="AC1997" s="2" t="n"/>
      <c r="AD1997" s="2" t="n"/>
      <c r="AE1997" s="2" t="n"/>
      <c r="AF1997" s="2" t="n"/>
      <c r="AG1997" s="2" t="n"/>
      <c r="AH1997" s="2" t="n"/>
      <c r="AI1997" s="2" t="n"/>
      <c r="AJ1997" s="2" t="n"/>
      <c r="AK1997" s="2" t="n"/>
      <c r="AL1997" s="2" t="n"/>
      <c r="AM1997" s="2" t="n"/>
      <c r="AN1997" s="2" t="n"/>
      <c r="AO1997" s="2" t="n"/>
      <c r="AP1997" s="2" t="n"/>
      <c r="AQ1997" s="2" t="n"/>
      <c r="AR1997" s="2" t="n"/>
      <c r="AS1997" s="2" t="n"/>
      <c r="AT1997" s="2" t="n"/>
      <c r="AU1997" s="2" t="n"/>
      <c r="AV1997" s="2" t="n"/>
      <c r="AW1997" s="2" t="n"/>
      <c r="AX1997" s="2" t="n"/>
      <c r="AY1997" s="2" t="n"/>
      <c r="AZ1997" s="2" t="n"/>
      <c r="BA1997" s="2" t="n"/>
      <c r="BB1997" s="2" t="n"/>
      <c r="BC1997" s="2" t="n"/>
      <c r="BD1997" s="2" t="n"/>
      <c r="BE1997" s="2" t="n"/>
      <c r="BF1997" s="2" t="n"/>
      <c r="BG1997" s="2" t="n"/>
      <c r="BH1997" s="2" t="n"/>
      <c r="BI1997" s="8" t="n"/>
      <c r="BJ1997" s="2" t="n"/>
      <c r="BK1997" s="2" t="n"/>
      <c r="BL1997" s="2" t="n"/>
      <c r="BM1997" s="2" t="n"/>
      <c r="BN1997" s="2" t="n"/>
      <c r="BO1997" s="2" t="n"/>
      <c r="BP1997" s="143" t="n"/>
      <c r="BV1997" s="144" t="n"/>
      <c r="DU1997" s="144" t="n"/>
      <c r="DV1997" s="2" t="n"/>
      <c r="DW1997" s="2" t="n"/>
      <c r="DX1997" s="2" t="n"/>
      <c r="DY1997" s="2" t="n"/>
      <c r="DZ1997" s="2" t="n"/>
      <c r="EA1997" s="2" t="n"/>
      <c r="EB1997" s="2" t="n"/>
      <c r="EC1997" s="2" t="n"/>
    </row>
    <row r="1998" ht="6.75" customHeight="1" s="118">
      <c r="A1998" s="2" t="n"/>
      <c r="B1998" s="2" t="n"/>
      <c r="C1998" s="2" t="n"/>
      <c r="D1998" s="2" t="n"/>
      <c r="E1998" s="146" t="n"/>
      <c r="F1998" s="147" t="n"/>
      <c r="G1998" s="147" t="n"/>
      <c r="H1998" s="147" t="n"/>
      <c r="I1998" s="147" t="n"/>
      <c r="J1998" s="147" t="n"/>
      <c r="K1998" s="148" t="n"/>
      <c r="L1998" s="146" t="n"/>
      <c r="M1998" s="147" t="n"/>
      <c r="N1998" s="147" t="n"/>
      <c r="O1998" s="147" t="n"/>
      <c r="P1998" s="20" t="n"/>
      <c r="Q1998" s="20" t="n"/>
      <c r="R1998" s="20" t="n"/>
      <c r="S1998" s="20" t="n"/>
      <c r="T1998" s="20" t="n"/>
      <c r="U1998" s="20" t="n"/>
      <c r="V1998" s="20" t="n"/>
      <c r="W1998" s="20" t="n"/>
      <c r="X1998" s="39" t="n"/>
      <c r="Y1998" s="16" t="n"/>
      <c r="Z1998" s="14" t="n"/>
      <c r="AA1998" s="14" t="n"/>
      <c r="AB1998" s="14" t="n"/>
      <c r="AC1998" s="14" t="n"/>
      <c r="AD1998" s="14" t="n"/>
      <c r="AE1998" s="14" t="n"/>
      <c r="AF1998" s="14" t="n"/>
      <c r="AG1998" s="14" t="n"/>
      <c r="AH1998" s="14" t="n"/>
      <c r="AI1998" s="14" t="n"/>
      <c r="AJ1998" s="14" t="n"/>
      <c r="AK1998" s="14" t="n"/>
      <c r="AL1998" s="14" t="n"/>
      <c r="AM1998" s="14" t="n"/>
      <c r="AN1998" s="14" t="n"/>
      <c r="AO1998" s="14" t="n"/>
      <c r="AP1998" s="14" t="n"/>
      <c r="AQ1998" s="14" t="n"/>
      <c r="AR1998" s="14" t="n"/>
      <c r="AS1998" s="14" t="n"/>
      <c r="AT1998" s="14" t="n"/>
      <c r="AU1998" s="14" t="n"/>
      <c r="AV1998" s="14" t="n"/>
      <c r="AW1998" s="14" t="n"/>
      <c r="AX1998" s="14" t="n"/>
      <c r="AY1998" s="14" t="n"/>
      <c r="AZ1998" s="14" t="n"/>
      <c r="BA1998" s="14" t="n"/>
      <c r="BB1998" s="14" t="n"/>
      <c r="BC1998" s="14" t="n"/>
      <c r="BD1998" s="14" t="n"/>
      <c r="BE1998" s="14" t="n"/>
      <c r="BF1998" s="14" t="n"/>
      <c r="BG1998" s="14" t="n"/>
      <c r="BH1998" s="14" t="n"/>
      <c r="BI1998" s="15" t="n"/>
      <c r="BJ1998" s="2" t="n"/>
      <c r="BK1998" s="2" t="n"/>
      <c r="BL1998" s="2" t="n"/>
      <c r="BM1998" s="2" t="n"/>
      <c r="BN1998" s="2" t="n"/>
      <c r="BO1998" s="2" t="n"/>
      <c r="BP1998" s="146" t="n"/>
      <c r="BQ1998" s="147" t="n"/>
      <c r="BR1998" s="147" t="n"/>
      <c r="BS1998" s="147" t="n"/>
      <c r="BT1998" s="147" t="n"/>
      <c r="BU1998" s="147" t="n"/>
      <c r="BV1998" s="148" t="n"/>
      <c r="BW1998" s="147" t="n"/>
      <c r="BX1998" s="147" t="n"/>
      <c r="BY1998" s="147" t="n"/>
      <c r="BZ1998" s="147" t="n"/>
      <c r="CA1998" s="147" t="n"/>
      <c r="CB1998" s="147" t="n"/>
      <c r="CC1998" s="147" t="n"/>
      <c r="CD1998" s="147" t="n"/>
      <c r="CE1998" s="147" t="n"/>
      <c r="CF1998" s="147" t="n"/>
      <c r="CG1998" s="147" t="n"/>
      <c r="CH1998" s="147" t="n"/>
      <c r="CI1998" s="147" t="n"/>
      <c r="CJ1998" s="147" t="n"/>
      <c r="CK1998" s="147" t="n"/>
      <c r="CL1998" s="147" t="n"/>
      <c r="CM1998" s="147" t="n"/>
      <c r="CN1998" s="147" t="n"/>
      <c r="CO1998" s="147" t="n"/>
      <c r="CP1998" s="147" t="n"/>
      <c r="CQ1998" s="147" t="n"/>
      <c r="CR1998" s="147" t="n"/>
      <c r="CS1998" s="147" t="n"/>
      <c r="CT1998" s="147" t="n"/>
      <c r="CU1998" s="147" t="n"/>
      <c r="CV1998" s="147" t="n"/>
      <c r="CW1998" s="147" t="n"/>
      <c r="CX1998" s="147" t="n"/>
      <c r="CY1998" s="147" t="n"/>
      <c r="CZ1998" s="147" t="n"/>
      <c r="DA1998" s="147" t="n"/>
      <c r="DB1998" s="147" t="n"/>
      <c r="DC1998" s="147" t="n"/>
      <c r="DD1998" s="147" t="n"/>
      <c r="DE1998" s="147" t="n"/>
      <c r="DF1998" s="147" t="n"/>
      <c r="DG1998" s="147" t="n"/>
      <c r="DH1998" s="147" t="n"/>
      <c r="DI1998" s="147" t="n"/>
      <c r="DJ1998" s="147" t="n"/>
      <c r="DK1998" s="147" t="n"/>
      <c r="DL1998" s="147" t="n"/>
      <c r="DM1998" s="147" t="n"/>
      <c r="DN1998" s="147" t="n"/>
      <c r="DO1998" s="147" t="n"/>
      <c r="DP1998" s="147" t="n"/>
      <c r="DQ1998" s="147" t="n"/>
      <c r="DR1998" s="147" t="n"/>
      <c r="DS1998" s="147" t="n"/>
      <c r="DT1998" s="147" t="n"/>
      <c r="DU1998" s="148" t="n"/>
      <c r="DV1998" s="2" t="n"/>
      <c r="DW1998" s="2" t="n"/>
      <c r="DX1998" s="2" t="n"/>
      <c r="DY1998" s="2" t="n"/>
      <c r="DZ1998" s="2" t="n"/>
      <c r="EA1998" s="2" t="n"/>
      <c r="EB1998" s="2" t="n"/>
      <c r="EC1998" s="2" t="n"/>
    </row>
    <row r="1999" ht="6.75" customHeight="1" s="118">
      <c r="A1999" s="2" t="n"/>
      <c r="B1999" s="2" t="n"/>
      <c r="C1999" s="2" t="n"/>
      <c r="D1999" s="2" t="n"/>
      <c r="E1999" s="46" t="n"/>
      <c r="F1999" s="46" t="n"/>
      <c r="G1999" s="46" t="n"/>
      <c r="H1999" s="46" t="n"/>
      <c r="I1999" s="46" t="n"/>
      <c r="J1999" s="46" t="n"/>
      <c r="K1999" s="46" t="n"/>
      <c r="L1999" s="18" t="n"/>
      <c r="M1999" s="18" t="n"/>
      <c r="N1999" s="18" t="n"/>
      <c r="O1999" s="5" t="n"/>
      <c r="P1999" s="5" t="n"/>
      <c r="Q1999" s="5" t="n"/>
      <c r="R1999" s="5" t="n"/>
      <c r="S1999" s="5" t="n"/>
      <c r="T1999" s="5" t="n"/>
      <c r="U1999" s="5" t="n"/>
      <c r="V1999" s="5" t="n"/>
      <c r="W1999" s="5" t="n"/>
      <c r="X1999" s="5" t="n"/>
      <c r="Y1999" s="5" t="n"/>
      <c r="Z1999" s="5" t="n"/>
      <c r="AA1999" s="5" t="n"/>
      <c r="AB1999" s="5" t="n"/>
      <c r="AC1999" s="5" t="n"/>
      <c r="AD1999" s="5" t="n"/>
      <c r="AE1999" s="5" t="n"/>
      <c r="AF1999" s="5" t="n"/>
      <c r="AG1999" s="5" t="n"/>
      <c r="AH1999" s="5" t="n"/>
      <c r="AI1999" s="5" t="n"/>
      <c r="AJ1999" s="5" t="n"/>
      <c r="AK1999" s="5" t="n"/>
      <c r="AL1999" s="5" t="n"/>
      <c r="AM1999" s="5" t="n"/>
      <c r="AN1999" s="5" t="n"/>
      <c r="AO1999" s="5" t="n"/>
      <c r="AP1999" s="5" t="n"/>
      <c r="AQ1999" s="5" t="n"/>
      <c r="AR1999" s="5" t="n"/>
      <c r="AS1999" s="5" t="n"/>
      <c r="AT1999" s="5" t="n"/>
      <c r="AU1999" s="5" t="n"/>
      <c r="AV1999" s="5" t="n"/>
      <c r="AW1999" s="5" t="n"/>
      <c r="AX1999" s="5" t="n"/>
      <c r="AY1999" s="5" t="n"/>
      <c r="AZ1999" s="5" t="n"/>
      <c r="BA1999" s="5" t="n"/>
      <c r="BB1999" s="5" t="n"/>
      <c r="BC1999" s="5" t="n"/>
      <c r="BD1999" s="5" t="n"/>
      <c r="BE1999" s="5" t="n"/>
      <c r="BF1999" s="5" t="n"/>
      <c r="BG1999" s="5" t="n"/>
      <c r="BH1999" s="5" t="n"/>
      <c r="BI1999" s="2" t="n"/>
      <c r="BJ1999" s="2" t="n"/>
      <c r="BK1999" s="2" t="n"/>
      <c r="BL1999" s="2" t="n"/>
      <c r="BM1999" s="2" t="n"/>
      <c r="BN1999" s="2" t="n"/>
      <c r="BO1999" s="2" t="n"/>
      <c r="BP1999" s="2" t="n"/>
      <c r="BQ1999" s="2" t="n"/>
      <c r="BR1999" s="2" t="n"/>
      <c r="BS1999" s="2" t="n"/>
      <c r="BT1999" s="2" t="n"/>
      <c r="BU1999" s="2" t="n"/>
      <c r="BV1999" s="2" t="n"/>
      <c r="BW1999" s="2" t="n"/>
      <c r="BX1999" s="2" t="n"/>
      <c r="BY1999" s="2" t="n"/>
      <c r="BZ1999" s="2" t="n"/>
      <c r="CA1999" s="2" t="n"/>
      <c r="CB1999" s="2" t="n"/>
      <c r="CC1999" s="2" t="n"/>
      <c r="CD1999" s="2" t="n"/>
      <c r="CE1999" s="2" t="n"/>
      <c r="CF1999" s="2" t="n"/>
      <c r="CG1999" s="2" t="n"/>
      <c r="CH1999" s="2" t="n"/>
      <c r="CI1999" s="2" t="n"/>
      <c r="CJ1999" s="2" t="n"/>
      <c r="CK1999" s="2" t="n"/>
      <c r="CL1999" s="2" t="n"/>
      <c r="CM1999" s="2" t="n"/>
      <c r="CN1999" s="2" t="n"/>
      <c r="CO1999" s="2" t="n"/>
      <c r="CP1999" s="2" t="n"/>
      <c r="CQ1999" s="2" t="n"/>
      <c r="CR1999" s="2" t="n"/>
      <c r="CS1999" s="2" t="n"/>
      <c r="CT1999" s="2" t="n"/>
      <c r="CU1999" s="2" t="n"/>
      <c r="CV1999" s="2" t="n"/>
      <c r="CW1999" s="2" t="n"/>
      <c r="CX1999" s="2" t="n"/>
      <c r="CY1999" s="2" t="n"/>
      <c r="CZ1999" s="2" t="n"/>
      <c r="DA1999" s="2" t="n"/>
      <c r="DB1999" s="2" t="n"/>
      <c r="DC1999" s="2" t="n"/>
      <c r="DD1999" s="2" t="n"/>
      <c r="DE1999" s="2" t="n"/>
      <c r="DF1999" s="2" t="n"/>
      <c r="DG1999" s="2" t="n"/>
      <c r="DH1999" s="2" t="n"/>
      <c r="DI1999" s="2" t="n"/>
      <c r="DJ1999" s="2" t="n"/>
      <c r="DK1999" s="2" t="n"/>
      <c r="DL1999" s="2" t="n"/>
      <c r="DM1999" s="2" t="n"/>
      <c r="DN1999" s="2" t="n"/>
      <c r="DO1999" s="2" t="n"/>
      <c r="DP1999" s="2" t="n"/>
      <c r="DQ1999" s="2" t="n"/>
      <c r="DR1999" s="2" t="n"/>
      <c r="DS1999" s="2" t="n"/>
      <c r="DT1999" s="2" t="n"/>
      <c r="DU1999" s="2" t="n"/>
      <c r="DV1999" s="2" t="n"/>
      <c r="DW1999" s="2" t="n"/>
      <c r="DX1999" s="2" t="n"/>
      <c r="DY1999" s="2" t="n"/>
      <c r="DZ1999" s="2" t="n"/>
      <c r="EA1999" s="2" t="n"/>
      <c r="EB1999" s="2" t="n"/>
      <c r="EC1999" s="2" t="n"/>
    </row>
    <row r="2000" ht="6.75" customHeight="1" s="118">
      <c r="A2000" s="2" t="n"/>
      <c r="B2000" s="2" t="n"/>
      <c r="C2000" s="2" t="n"/>
      <c r="D2000" s="2" t="n"/>
      <c r="E2000" s="43" t="n"/>
      <c r="F2000" s="43" t="n"/>
      <c r="G2000" s="43" t="n"/>
      <c r="H2000" s="43" t="n"/>
      <c r="I2000" s="43" t="n"/>
      <c r="J2000" s="43" t="n"/>
      <c r="K2000" s="43" t="n"/>
      <c r="L2000" s="2" t="n"/>
      <c r="M2000" s="2" t="n"/>
      <c r="N2000" s="2" t="n"/>
      <c r="O2000" s="2" t="n"/>
      <c r="P2000" s="2" t="n"/>
      <c r="Q2000" s="2" t="n"/>
      <c r="R2000" s="2" t="n"/>
      <c r="S2000" s="2" t="n"/>
      <c r="T2000" s="2" t="n"/>
      <c r="U2000" s="2" t="n"/>
      <c r="V2000" s="2" t="n"/>
      <c r="W2000" s="2" t="n"/>
      <c r="X2000" s="2" t="n"/>
      <c r="Y2000" s="2" t="n"/>
      <c r="Z2000" s="2" t="n"/>
      <c r="AA2000" s="2" t="n"/>
      <c r="AB2000" s="2" t="n"/>
      <c r="AC2000" s="2" t="n"/>
      <c r="AD2000" s="2" t="n"/>
      <c r="AE2000" s="2" t="n"/>
      <c r="AF2000" s="2" t="n"/>
      <c r="AG2000" s="2" t="n"/>
      <c r="AH2000" s="2" t="n"/>
      <c r="AI2000" s="2" t="n"/>
      <c r="AJ2000" s="2" t="n"/>
      <c r="AK2000" s="2" t="n"/>
      <c r="AL2000" s="2" t="n"/>
      <c r="AM2000" s="2" t="n"/>
      <c r="AN2000" s="2" t="n"/>
      <c r="AO2000" s="2" t="n"/>
      <c r="AP2000" s="2" t="n"/>
      <c r="AQ2000" s="2" t="n"/>
      <c r="AR2000" s="2" t="n"/>
      <c r="AS2000" s="2" t="n"/>
      <c r="AT2000" s="2" t="n"/>
      <c r="AU2000" s="2" t="n"/>
      <c r="AV2000" s="2" t="n"/>
      <c r="AW2000" s="2" t="n"/>
      <c r="AX2000" s="2" t="n"/>
      <c r="AY2000" s="2" t="n"/>
      <c r="AZ2000" s="2" t="n"/>
      <c r="BA2000" s="2" t="n"/>
      <c r="BB2000" s="2" t="n"/>
      <c r="BC2000" s="2" t="n"/>
      <c r="BD2000" s="2" t="n"/>
      <c r="BE2000" s="2" t="n"/>
      <c r="BF2000" s="2" t="n"/>
      <c r="BG2000" s="2" t="n"/>
      <c r="BH2000" s="2" t="n"/>
      <c r="BI2000" s="2" t="n"/>
      <c r="BJ2000" s="2" t="n"/>
      <c r="BK2000" s="2" t="n"/>
      <c r="BL2000" s="2" t="n"/>
      <c r="BM2000" s="2" t="n"/>
      <c r="BN2000" s="2" t="n"/>
      <c r="BO2000" s="2" t="n"/>
      <c r="BP2000" s="2" t="n"/>
      <c r="BQ2000" s="2" t="n"/>
      <c r="BR2000" s="2" t="n"/>
      <c r="BS2000" s="2" t="n"/>
      <c r="BT2000" s="2" t="n"/>
      <c r="BU2000" s="2" t="n"/>
      <c r="BV2000" s="2" t="n"/>
      <c r="BW2000" s="2" t="n"/>
      <c r="BX2000" s="2" t="n"/>
      <c r="BY2000" s="2" t="n"/>
      <c r="BZ2000" s="2" t="n"/>
      <c r="CA2000" s="2" t="n"/>
      <c r="CB2000" s="2" t="n"/>
      <c r="CC2000" s="2" t="n"/>
      <c r="CD2000" s="2" t="n"/>
      <c r="CE2000" s="2" t="n"/>
      <c r="CF2000" s="2" t="n"/>
      <c r="CG2000" s="2" t="n"/>
      <c r="CH2000" s="2" t="n"/>
      <c r="CI2000" s="2" t="n"/>
      <c r="CJ2000" s="51" t="inlineStr">
        <is>
          <t xml:space="preserve">    (近畿高等学校統一用紙　  その２ 　  令和７年度改定)　</t>
        </is>
      </c>
      <c r="DV2000" s="2" t="n"/>
      <c r="DW2000" s="2" t="n"/>
      <c r="DX2000" s="2" t="n"/>
      <c r="DY2000" s="2" t="n"/>
      <c r="DZ2000" s="2" t="n"/>
      <c r="EA2000" s="2" t="n"/>
      <c r="EB2000" s="2" t="n"/>
      <c r="EC2000" s="2" t="n"/>
    </row>
    <row r="2001" ht="6.75" customHeight="1" s="118">
      <c r="A2001" s="2" t="n"/>
      <c r="B2001" s="2" t="n"/>
      <c r="C2001" s="2" t="n"/>
      <c r="D2001" s="2" t="n"/>
      <c r="E2001" s="2" t="n"/>
      <c r="F2001" s="2" t="n"/>
      <c r="G2001" s="2" t="n"/>
      <c r="H2001" s="2" t="n"/>
      <c r="I2001" s="2" t="n"/>
      <c r="J2001" s="2" t="n"/>
      <c r="K2001" s="2" t="n"/>
      <c r="L2001" s="2" t="n"/>
      <c r="M2001" s="2" t="n"/>
      <c r="N2001" s="2" t="n"/>
      <c r="O2001" s="2" t="n"/>
      <c r="P2001" s="2" t="n"/>
      <c r="Q2001" s="2" t="n"/>
      <c r="R2001" s="2" t="n"/>
      <c r="S2001" s="2" t="n"/>
      <c r="T2001" s="2" t="n"/>
      <c r="U2001" s="2" t="n"/>
      <c r="V2001" s="2" t="n"/>
      <c r="W2001" s="2" t="n"/>
      <c r="X2001" s="2" t="n"/>
      <c r="Y2001" s="2" t="n"/>
      <c r="Z2001" s="2" t="n"/>
      <c r="AA2001" s="2" t="n"/>
      <c r="AB2001" s="2" t="n"/>
      <c r="AC2001" s="2" t="n"/>
      <c r="AD2001" s="2" t="n"/>
      <c r="AE2001" s="2" t="n"/>
      <c r="AF2001" s="2" t="n"/>
      <c r="AG2001" s="2" t="n"/>
      <c r="AH2001" s="2" t="n"/>
      <c r="AI2001" s="2" t="n"/>
      <c r="AJ2001" s="2" t="n"/>
      <c r="AK2001" s="2" t="n"/>
      <c r="AL2001" s="2" t="n"/>
      <c r="AM2001" s="2" t="n"/>
      <c r="AN2001" s="2" t="n"/>
      <c r="AO2001" s="2" t="n"/>
      <c r="AP2001" s="2" t="n"/>
      <c r="AQ2001" s="2" t="n"/>
      <c r="AR2001" s="2" t="n"/>
      <c r="AS2001" s="2" t="n"/>
      <c r="AT2001" s="2" t="n"/>
      <c r="AU2001" s="2" t="n"/>
      <c r="AV2001" s="2" t="n"/>
      <c r="AW2001" s="2" t="n"/>
      <c r="AX2001" s="2" t="n"/>
      <c r="AY2001" s="2" t="n"/>
      <c r="AZ2001" s="2" t="n"/>
      <c r="BA2001" s="2" t="n"/>
      <c r="BB2001" s="2" t="n"/>
      <c r="BC2001" s="2" t="n"/>
      <c r="BD2001" s="2" t="n"/>
      <c r="BE2001" s="2" t="n"/>
      <c r="BF2001" s="2" t="n"/>
      <c r="BG2001" s="2" t="n"/>
      <c r="BH2001" s="2" t="n"/>
      <c r="BI2001" s="2" t="n"/>
      <c r="BJ2001" s="2" t="n"/>
      <c r="BK2001" s="2" t="n"/>
      <c r="BL2001" s="2" t="n"/>
      <c r="BM2001" s="2" t="n"/>
      <c r="BN2001" s="2" t="n"/>
      <c r="BO2001" s="2" t="n"/>
      <c r="BP2001" s="2" t="n"/>
      <c r="BQ2001" s="2" t="n"/>
      <c r="BR2001" s="2" t="n"/>
      <c r="BS2001" s="2" t="n"/>
      <c r="BT2001" s="2" t="n"/>
      <c r="BU2001" s="2" t="n"/>
      <c r="BV2001" s="2" t="n"/>
      <c r="BW2001" s="2" t="n"/>
      <c r="BX2001" s="2" t="n"/>
      <c r="BY2001" s="2" t="n"/>
      <c r="BZ2001" s="2" t="n"/>
      <c r="CA2001" s="2" t="n"/>
      <c r="CB2001" s="2" t="n"/>
      <c r="CC2001" s="2" t="n"/>
      <c r="CD2001" s="2" t="n"/>
      <c r="CE2001" s="2" t="n"/>
      <c r="CF2001" s="2" t="n"/>
      <c r="CG2001" s="2" t="n"/>
      <c r="CH2001" s="2" t="n"/>
      <c r="CI2001" s="2" t="n"/>
      <c r="DV2001" s="2" t="n"/>
      <c r="DW2001" s="2" t="n"/>
      <c r="DX2001" s="2" t="n"/>
      <c r="DY2001" s="2" t="n"/>
      <c r="DZ2001" s="2" t="n"/>
      <c r="EA2001" s="2" t="n"/>
      <c r="EB2001" s="2" t="n"/>
      <c r="EC2001" s="2" t="n"/>
    </row>
    <row r="2002" ht="6.75" customHeight="1" s="118">
      <c r="A2002" s="2" t="n"/>
      <c r="B2002" s="2" t="n"/>
      <c r="C2002" s="3" t="n"/>
      <c r="D2002" s="3" t="n"/>
      <c r="E2002" s="3" t="n"/>
      <c r="F2002" s="3" t="n"/>
      <c r="G2002" s="3" t="n"/>
      <c r="H2002" s="3" t="n"/>
      <c r="I2002" s="3" t="n"/>
      <c r="J2002" s="3" t="n"/>
      <c r="K2002" s="3" t="n"/>
      <c r="L2002" s="3" t="n"/>
      <c r="M2002" s="3" t="n"/>
      <c r="N2002" s="3" t="n"/>
      <c r="O2002" s="3" t="n"/>
      <c r="P2002" s="3" t="n"/>
      <c r="Q2002" s="3" t="n"/>
      <c r="R2002" s="3" t="n"/>
      <c r="S2002" s="3" t="n"/>
      <c r="T2002" s="3" t="n"/>
      <c r="U2002" s="3" t="n"/>
      <c r="V2002" s="3" t="n"/>
      <c r="W2002" s="3" t="n"/>
      <c r="X2002" s="3" t="n"/>
      <c r="Y2002" s="3" t="n"/>
      <c r="Z2002" s="3" t="n"/>
      <c r="AA2002" s="3" t="n"/>
      <c r="AB2002" s="3" t="n"/>
      <c r="AC2002" s="3" t="n"/>
      <c r="AD2002" s="3" t="n"/>
      <c r="AE2002" s="3" t="n"/>
      <c r="AF2002" s="3" t="n"/>
      <c r="AG2002" s="3" t="n"/>
      <c r="AH2002" s="3" t="n"/>
      <c r="AI2002" s="3" t="n"/>
      <c r="AJ2002" s="3" t="n"/>
      <c r="AK2002" s="3" t="n"/>
      <c r="AL2002" s="3" t="n"/>
      <c r="AM2002" s="3" t="n"/>
      <c r="AN2002" s="3" t="n"/>
      <c r="AO2002" s="3" t="n"/>
      <c r="AP2002" s="3" t="n"/>
      <c r="AQ2002" s="3" t="n"/>
      <c r="AR2002" s="3" t="n"/>
      <c r="AS2002" s="2" t="n"/>
      <c r="AT2002" s="2" t="n"/>
      <c r="AU2002" s="2" t="n"/>
      <c r="AV2002" s="2" t="n"/>
      <c r="AW2002" s="2" t="n"/>
      <c r="AX2002" s="2" t="n"/>
      <c r="AY2002" s="2" t="n"/>
      <c r="AZ2002" s="2" t="n"/>
      <c r="BA2002" s="2" t="n"/>
      <c r="BB2002" s="2" t="n"/>
      <c r="BC2002" s="2" t="n"/>
      <c r="BD2002" s="2" t="n"/>
      <c r="BE2002" s="2" t="n"/>
      <c r="BF2002" s="2" t="n"/>
      <c r="BG2002" s="2" t="n"/>
      <c r="BH2002" s="2" t="n"/>
      <c r="BI2002" s="2" t="n"/>
      <c r="BJ2002" s="2" t="n"/>
      <c r="BK2002" s="2" t="n"/>
      <c r="BL2002" s="2" t="n"/>
      <c r="BM2002" s="2" t="n"/>
      <c r="BN2002" s="2" t="n"/>
      <c r="BO2002" s="2" t="n"/>
      <c r="BP2002" s="2" t="n"/>
      <c r="BQ2002" s="2" t="n"/>
      <c r="BR2002" s="2" t="n"/>
      <c r="BS2002" s="2" t="n"/>
      <c r="BT2002" s="2" t="n"/>
      <c r="BU2002" s="2" t="n"/>
      <c r="BV2002" s="2" t="n"/>
      <c r="BW2002" s="2" t="n"/>
      <c r="BX2002" s="2" t="n"/>
      <c r="BY2002" s="2" t="n"/>
      <c r="BZ2002" s="2" t="n"/>
      <c r="CA2002" s="2" t="n"/>
      <c r="CB2002" s="2" t="n"/>
      <c r="CC2002" s="2" t="n"/>
      <c r="CD2002" s="2" t="n"/>
      <c r="CE2002" s="2" t="n"/>
      <c r="CF2002" s="2" t="n"/>
      <c r="CG2002" s="2" t="n"/>
      <c r="CH2002" s="2" t="n"/>
      <c r="CI2002" s="2" t="n"/>
      <c r="CJ2002" s="2" t="n"/>
      <c r="CK2002" s="2" t="n"/>
      <c r="CL2002" s="2" t="n"/>
      <c r="CM2002" s="2" t="n"/>
      <c r="CN2002" s="2" t="n"/>
      <c r="CO2002" s="2" t="n"/>
      <c r="CP2002" s="2" t="n"/>
      <c r="CQ2002" s="2" t="n"/>
      <c r="CR2002" s="2" t="n"/>
      <c r="CS2002" s="2" t="n"/>
      <c r="CT2002" s="2" t="n"/>
      <c r="CU2002" s="2" t="n"/>
      <c r="CV2002" s="2" t="n"/>
      <c r="CW2002" s="2" t="n"/>
      <c r="CX2002" s="2" t="n"/>
      <c r="CY2002" s="2" t="n"/>
      <c r="CZ2002" s="2" t="n"/>
      <c r="DA2002" s="2" t="n"/>
      <c r="DB2002" s="2" t="n"/>
      <c r="DC2002" s="2" t="n"/>
      <c r="DD2002" s="2" t="n"/>
      <c r="DE2002" s="2" t="n"/>
      <c r="DF2002" s="2" t="n"/>
      <c r="DG2002" s="2" t="n"/>
      <c r="DH2002" s="2" t="n"/>
      <c r="DI2002" s="2" t="n"/>
      <c r="DJ2002" s="2" t="n"/>
      <c r="DK2002" s="2" t="n"/>
      <c r="DL2002" s="2" t="n"/>
      <c r="DM2002" s="2" t="n"/>
      <c r="DN2002" s="2" t="n"/>
      <c r="DO2002" s="2" t="n"/>
      <c r="DP2002" s="2" t="n"/>
      <c r="DQ2002" s="2" t="n"/>
      <c r="DR2002" s="2" t="n"/>
      <c r="DS2002" s="2" t="n"/>
      <c r="DT2002" s="2" t="n"/>
      <c r="DU2002" s="2" t="n"/>
      <c r="DV2002" s="2" t="n"/>
      <c r="DW2002" s="2" t="n"/>
      <c r="DX2002" s="2" t="n"/>
      <c r="DY2002" s="2" t="n"/>
      <c r="DZ2002" s="2" t="n"/>
      <c r="EA2002" s="2" t="n"/>
      <c r="EB2002" s="2" t="n"/>
      <c r="EC2002" s="2" t="n"/>
    </row>
    <row r="2003" ht="6.75" customHeight="1" s="118">
      <c r="A2003" s="2" t="n"/>
      <c r="B2003" s="2" t="n"/>
      <c r="C2003" s="3" t="n"/>
      <c r="D2003" s="3" t="n"/>
      <c r="E2003" s="3" t="n"/>
      <c r="F2003" s="3" t="n"/>
      <c r="G2003" s="3" t="n"/>
      <c r="H2003" s="3" t="n"/>
      <c r="I2003" s="3" t="n"/>
      <c r="J2003" s="3" t="n"/>
      <c r="K2003" s="3" t="n"/>
      <c r="L2003" s="3" t="n"/>
      <c r="M2003" s="3" t="n"/>
      <c r="N2003" s="3" t="n"/>
      <c r="O2003" s="3" t="n"/>
      <c r="P2003" s="3" t="n"/>
      <c r="Q2003" s="3" t="n"/>
      <c r="R2003" s="3" t="n"/>
      <c r="S2003" s="3" t="n"/>
      <c r="T2003" s="3" t="n"/>
      <c r="U2003" s="3" t="n"/>
      <c r="V2003" s="3" t="n"/>
      <c r="W2003" s="3" t="n"/>
      <c r="X2003" s="3" t="n"/>
      <c r="Y2003" s="3" t="n"/>
      <c r="Z2003" s="3" t="n"/>
      <c r="AA2003" s="3" t="n"/>
      <c r="AB2003" s="3" t="n"/>
      <c r="AC2003" s="3" t="n"/>
      <c r="AD2003" s="3" t="n"/>
      <c r="AE2003" s="3" t="n"/>
      <c r="AF2003" s="3" t="n"/>
      <c r="AG2003" s="3" t="n"/>
      <c r="AH2003" s="3" t="n"/>
      <c r="AI2003" s="3" t="n"/>
      <c r="AJ2003" s="3" t="n"/>
      <c r="AK2003" s="3" t="n"/>
      <c r="AL2003" s="3" t="n"/>
      <c r="AM2003" s="3" t="n"/>
      <c r="AN2003" s="3" t="n"/>
      <c r="AO2003" s="3" t="n"/>
      <c r="AP2003" s="3" t="n"/>
      <c r="AQ2003" s="3" t="n"/>
      <c r="AR2003" s="3" t="n"/>
      <c r="AS2003" s="2" t="n"/>
      <c r="AT2003" s="2" t="n"/>
      <c r="AU2003" s="2" t="n"/>
      <c r="AV2003" s="2" t="n"/>
      <c r="AW2003" s="2" t="n"/>
      <c r="AX2003" s="2" t="n"/>
      <c r="AY2003" s="2" t="n"/>
      <c r="AZ2003" s="2" t="n"/>
      <c r="BA2003" s="2" t="n"/>
      <c r="BB2003" s="2" t="n"/>
      <c r="BC2003" s="2" t="n"/>
      <c r="BD2003" s="2" t="n"/>
      <c r="BE2003" s="2" t="n"/>
      <c r="BF2003" s="2" t="n"/>
      <c r="BG2003" s="2" t="n"/>
      <c r="BH2003" s="2" t="n"/>
      <c r="BI2003" s="2" t="n"/>
      <c r="BJ2003" s="2" t="n"/>
      <c r="BK2003" s="2" t="n"/>
      <c r="BL2003" s="2" t="n"/>
      <c r="BM2003" s="2" t="n"/>
      <c r="BN2003" s="2" t="n"/>
      <c r="BO2003" s="2" t="n"/>
      <c r="BP2003" s="2" t="n"/>
      <c r="BQ2003" s="2" t="n"/>
      <c r="BR2003" s="2" t="n"/>
      <c r="BS2003" s="2" t="n"/>
      <c r="BT2003" s="2" t="n"/>
      <c r="BU2003" s="2" t="n"/>
      <c r="BV2003" s="2" t="n"/>
      <c r="BW2003" s="2" t="n"/>
      <c r="BX2003" s="2" t="n"/>
      <c r="BY2003" s="2" t="n"/>
      <c r="BZ2003" s="2" t="n"/>
      <c r="CA2003" s="2" t="n"/>
      <c r="CB2003" s="2" t="n"/>
      <c r="CC2003" s="2" t="n"/>
      <c r="CD2003" s="2" t="n"/>
      <c r="CE2003" s="2" t="n"/>
      <c r="CF2003" s="2" t="n"/>
      <c r="CG2003" s="2" t="n"/>
      <c r="CH2003" s="2" t="n"/>
      <c r="CI2003" s="2" t="n"/>
      <c r="CJ2003" s="2" t="n"/>
      <c r="CK2003" s="2" t="n"/>
      <c r="CL2003" s="2" t="n"/>
      <c r="CM2003" s="2" t="n"/>
      <c r="CN2003" s="2" t="n"/>
      <c r="CO2003" s="2" t="n"/>
      <c r="CP2003" s="2" t="n"/>
      <c r="CQ2003" s="2" t="n"/>
      <c r="CR2003" s="2" t="n"/>
      <c r="CS2003" s="2" t="n"/>
      <c r="CT2003" s="2" t="n"/>
      <c r="CU2003" s="2" t="n"/>
      <c r="CV2003" s="2" t="n"/>
      <c r="CW2003" s="2" t="n"/>
      <c r="CX2003" s="2" t="n"/>
      <c r="CY2003" s="2" t="n"/>
      <c r="CZ2003" s="2" t="n"/>
      <c r="DA2003" s="2" t="n"/>
      <c r="DB2003" s="2" t="n"/>
      <c r="DC2003" s="2" t="n"/>
      <c r="DD2003" s="2" t="n"/>
      <c r="DE2003" s="2" t="n"/>
      <c r="DF2003" s="2" t="n"/>
      <c r="DG2003" s="2" t="n"/>
      <c r="DH2003" s="2" t="n"/>
      <c r="DI2003" s="2" t="n"/>
      <c r="DJ2003" s="2" t="n"/>
      <c r="DK2003" s="2" t="n"/>
      <c r="DL2003" s="2" t="n"/>
      <c r="DM2003" s="2" t="n"/>
      <c r="DN2003" s="2" t="n"/>
      <c r="DO2003" s="2" t="n"/>
      <c r="DP2003" s="2" t="n"/>
      <c r="DQ2003" s="2" t="n"/>
      <c r="DR2003" s="2" t="n"/>
      <c r="DS2003" s="2" t="n"/>
      <c r="DT2003" s="2" t="n"/>
      <c r="DU2003" s="2" t="n"/>
      <c r="DV2003" s="2" t="n"/>
      <c r="DW2003" s="2" t="n"/>
      <c r="DX2003" s="2" t="n"/>
      <c r="DY2003" s="2" t="n"/>
      <c r="DZ2003" s="2" t="n"/>
      <c r="EA2003" s="2" t="n"/>
      <c r="EB2003" s="2" t="n"/>
      <c r="EC2003" s="2" t="n"/>
    </row>
    <row r="2004" ht="6.75" customHeight="1" s="118">
      <c r="A2004" s="2" t="n"/>
      <c r="B2004" s="2" t="n"/>
      <c r="C2004" s="3" t="n"/>
      <c r="D2004" s="3" t="n"/>
      <c r="E2004" s="3" t="n"/>
      <c r="F2004" s="3" t="n"/>
      <c r="G2004" s="3" t="n"/>
      <c r="H2004" s="3" t="n"/>
      <c r="I2004" s="3" t="n"/>
      <c r="J2004" s="3" t="n"/>
      <c r="K2004" s="3" t="n"/>
      <c r="L2004" s="3" t="n"/>
      <c r="M2004" s="3" t="n"/>
      <c r="N2004" s="3" t="n"/>
      <c r="O2004" s="3" t="n"/>
      <c r="P2004" s="3" t="n"/>
      <c r="Q2004" s="3" t="n"/>
      <c r="R2004" s="3" t="n"/>
      <c r="S2004" s="3" t="n"/>
      <c r="T2004" s="3" t="n"/>
      <c r="U2004" s="3" t="n"/>
      <c r="V2004" s="3" t="n"/>
      <c r="W2004" s="3" t="n"/>
      <c r="X2004" s="3" t="n"/>
      <c r="Y2004" s="3" t="n"/>
      <c r="Z2004" s="3" t="n"/>
      <c r="AA2004" s="3" t="n"/>
      <c r="AB2004" s="3" t="n"/>
      <c r="AC2004" s="3" t="n"/>
      <c r="AD2004" s="3" t="n"/>
      <c r="AE2004" s="3" t="n"/>
      <c r="AF2004" s="3" t="n"/>
      <c r="AG2004" s="3" t="n"/>
      <c r="AH2004" s="3" t="n"/>
      <c r="AI2004" s="3" t="n"/>
      <c r="AJ2004" s="3" t="n"/>
      <c r="AK2004" s="3" t="n"/>
      <c r="AL2004" s="3" t="n"/>
      <c r="AM2004" s="3" t="n"/>
      <c r="AN2004" s="3" t="n"/>
      <c r="AO2004" s="3" t="n"/>
      <c r="AP2004" s="3" t="n"/>
      <c r="AQ2004" s="3" t="n"/>
      <c r="AR2004" s="3" t="n"/>
      <c r="AS2004" s="2" t="n"/>
      <c r="AT2004" s="2" t="n"/>
      <c r="AU2004" s="2" t="n"/>
      <c r="AV2004" s="2" t="n"/>
      <c r="AW2004" s="2" t="n"/>
      <c r="AX2004" s="2" t="n"/>
      <c r="AY2004" s="2" t="n"/>
      <c r="AZ2004" s="2" t="n"/>
      <c r="BA2004" s="2" t="n"/>
      <c r="BB2004" s="2" t="n"/>
      <c r="BC2004" s="2" t="n"/>
      <c r="BD2004" s="2" t="n"/>
      <c r="BE2004" s="2" t="n"/>
      <c r="BF2004" s="2" t="n"/>
      <c r="BG2004" s="2" t="n"/>
      <c r="BH2004" s="2" t="n"/>
      <c r="BI2004" s="2" t="n"/>
      <c r="BJ2004" s="2" t="n"/>
      <c r="BK2004" s="2" t="n"/>
      <c r="BL2004" s="2" t="n"/>
      <c r="BM2004" s="2" t="n"/>
      <c r="BN2004" s="2" t="n"/>
      <c r="BO2004" s="2" t="n"/>
      <c r="BP2004" s="2" t="n"/>
      <c r="BQ2004" s="2" t="n"/>
      <c r="BR2004" s="2" t="n"/>
      <c r="BS2004" s="2" t="n"/>
      <c r="BT2004" s="2" t="n"/>
      <c r="BU2004" s="2" t="n"/>
      <c r="BV2004" s="2" t="n"/>
      <c r="BW2004" s="2" t="n"/>
      <c r="BX2004" s="2" t="n"/>
      <c r="BY2004" s="2" t="n"/>
      <c r="BZ2004" s="2" t="n"/>
      <c r="CA2004" s="2" t="n"/>
      <c r="CB2004" s="2" t="n"/>
      <c r="CC2004" s="2" t="n"/>
      <c r="CD2004" s="2" t="n"/>
      <c r="CE2004" s="2" t="n"/>
      <c r="CF2004" s="2" t="n"/>
      <c r="CG2004" s="2" t="n"/>
      <c r="CH2004" s="2" t="n"/>
      <c r="CI2004" s="2" t="n"/>
      <c r="CJ2004" s="2" t="n"/>
      <c r="CK2004" s="2" t="n"/>
      <c r="CL2004" s="2" t="n"/>
      <c r="CM2004" s="2" t="n"/>
      <c r="CN2004" s="2" t="n"/>
      <c r="CO2004" s="2" t="n"/>
      <c r="CP2004" s="2" t="n"/>
      <c r="CQ2004" s="2" t="n"/>
      <c r="CR2004" s="2" t="n"/>
      <c r="CS2004" s="2" t="n"/>
      <c r="CT2004" s="2" t="n"/>
      <c r="CU2004" s="2" t="n"/>
      <c r="CV2004" s="2" t="n"/>
      <c r="CW2004" s="2" t="n"/>
      <c r="CX2004" s="2" t="n"/>
      <c r="CY2004" s="2" t="n"/>
      <c r="CZ2004" s="2" t="n"/>
      <c r="DA2004" s="2" t="n"/>
      <c r="DB2004" s="2" t="n"/>
      <c r="DC2004" s="2" t="n"/>
      <c r="DD2004" s="2" t="n"/>
      <c r="DE2004" s="2" t="n"/>
      <c r="DF2004" s="2" t="n"/>
      <c r="DG2004" s="2" t="n"/>
      <c r="DH2004" s="2" t="n"/>
      <c r="DI2004" s="2" t="n"/>
      <c r="DJ2004" s="2" t="n"/>
      <c r="DK2004" s="2" t="n"/>
      <c r="DL2004" s="2" t="n"/>
      <c r="DM2004" s="2" t="n"/>
      <c r="DN2004" s="2" t="n"/>
      <c r="DO2004" s="2" t="n"/>
      <c r="DP2004" s="2" t="n"/>
      <c r="DQ2004" s="2" t="n"/>
      <c r="DR2004" s="2" t="n"/>
      <c r="DS2004" s="2" t="n"/>
      <c r="DT2004" s="2" t="n"/>
      <c r="DU2004" s="2" t="n"/>
      <c r="DV2004" s="2" t="n"/>
      <c r="DW2004" s="2" t="n"/>
      <c r="DX2004" s="2" t="n"/>
      <c r="DY2004" s="2" t="n"/>
      <c r="DZ2004" s="2" t="n"/>
      <c r="EA2004" s="2" t="n"/>
      <c r="EB2004" s="2" t="n"/>
      <c r="EC2004" s="2" t="n"/>
    </row>
    <row r="2005" ht="6.75" customHeight="1" s="118">
      <c r="A2005" s="2" t="n"/>
      <c r="B2005" s="2" t="n"/>
      <c r="C2005" s="3" t="n"/>
      <c r="D2005" s="3" t="n"/>
      <c r="E2005" s="3" t="n"/>
      <c r="F2005" s="3" t="n"/>
      <c r="G2005" s="3" t="n"/>
      <c r="H2005" s="3" t="n"/>
      <c r="I2005" s="3" t="n"/>
      <c r="J2005" s="114" t="inlineStr">
        <is>
          <t xml:space="preserve">  履 　   歴　    書</t>
        </is>
      </c>
      <c r="AN2005" s="3" t="n"/>
      <c r="AO2005" s="3" t="n"/>
      <c r="AP2005" s="3" t="n"/>
      <c r="AQ2005" s="3" t="n"/>
      <c r="AR2005" s="3" t="n"/>
      <c r="AS2005" s="2" t="n"/>
      <c r="AT2005" s="2" t="n"/>
      <c r="AU2005" s="2" t="n"/>
      <c r="AV2005" s="2" t="n"/>
      <c r="AW2005" s="2" t="n"/>
      <c r="AX2005" s="2" t="n"/>
      <c r="AY2005" s="2" t="n"/>
      <c r="AZ2005" s="2" t="n"/>
      <c r="BA2005" s="2" t="n"/>
      <c r="BB2005" s="2" t="n"/>
      <c r="BC2005" s="2" t="n"/>
      <c r="BD2005" s="2" t="n"/>
      <c r="BE2005" s="2" t="n"/>
      <c r="BF2005" s="2" t="n"/>
      <c r="BG2005" s="2" t="n"/>
      <c r="BH2005" s="2" t="n"/>
      <c r="BI2005" s="2" t="n"/>
      <c r="BJ2005" s="2" t="n"/>
      <c r="BK2005" s="2" t="n"/>
      <c r="BL2005" s="2" t="n"/>
      <c r="BM2005" s="2" t="n"/>
      <c r="BN2005" s="2" t="n"/>
      <c r="BO2005" s="2" t="n"/>
      <c r="BP2005" s="2" t="n"/>
      <c r="BQ2005" s="2" t="n"/>
      <c r="BR2005" s="2" t="n"/>
      <c r="BS2005" s="2" t="n"/>
      <c r="BT2005" s="2" t="n"/>
      <c r="BU2005" s="2" t="n"/>
      <c r="BV2005" s="2" t="n"/>
      <c r="BW2005" s="2" t="n"/>
      <c r="BX2005" s="2" t="n"/>
      <c r="BY2005" s="2" t="n"/>
      <c r="BZ2005" s="2" t="n"/>
      <c r="CA2005" s="2" t="n"/>
      <c r="CB2005" s="2" t="n"/>
      <c r="CC2005" s="2" t="n"/>
      <c r="CD2005" s="2" t="n"/>
      <c r="CE2005" s="2" t="n"/>
      <c r="CF2005" s="2" t="n"/>
      <c r="CG2005" s="2" t="n"/>
      <c r="CH2005" s="2" t="n"/>
      <c r="CI2005" s="2" t="n"/>
      <c r="CJ2005" s="2" t="n"/>
      <c r="CK2005" s="2" t="n"/>
      <c r="CL2005" s="2" t="n"/>
      <c r="CM2005" s="2" t="n"/>
      <c r="CN2005" s="2" t="n"/>
      <c r="CO2005" s="2" t="n"/>
      <c r="CP2005" s="2" t="n"/>
      <c r="CQ2005" s="2" t="n"/>
      <c r="CR2005" s="2" t="n"/>
      <c r="CS2005" s="2" t="n"/>
      <c r="CT2005" s="2" t="n"/>
      <c r="CU2005" s="2" t="n"/>
      <c r="CV2005" s="2" t="n"/>
      <c r="CW2005" s="2" t="n"/>
      <c r="CX2005" s="2" t="n"/>
      <c r="CY2005" s="2" t="n"/>
      <c r="CZ2005" s="2" t="n"/>
      <c r="DA2005" s="2" t="n"/>
      <c r="DB2005" s="2" t="n"/>
      <c r="DC2005" s="2" t="n"/>
      <c r="DD2005" s="2" t="n"/>
      <c r="DE2005" s="2" t="n"/>
      <c r="DF2005" s="2" t="n"/>
      <c r="DG2005" s="2" t="n"/>
      <c r="DH2005" s="2" t="n"/>
      <c r="DI2005" s="2" t="n"/>
      <c r="DJ2005" s="2" t="n"/>
      <c r="DK2005" s="2" t="n"/>
      <c r="DL2005" s="2" t="n"/>
      <c r="DM2005" s="2" t="n"/>
      <c r="DN2005" s="2" t="n"/>
      <c r="DO2005" s="2" t="n"/>
      <c r="DP2005" s="2" t="n"/>
      <c r="DQ2005" s="2" t="n"/>
      <c r="DR2005" s="2" t="n"/>
      <c r="DS2005" s="2" t="n"/>
      <c r="DT2005" s="2" t="n"/>
      <c r="DU2005" s="2" t="n"/>
      <c r="DV2005" s="2" t="n"/>
      <c r="DW2005" s="2" t="n"/>
      <c r="DX2005" s="2" t="n"/>
      <c r="DY2005" s="2" t="n"/>
      <c r="DZ2005" s="2" t="n"/>
      <c r="EA2005" s="2" t="n"/>
      <c r="EB2005" s="2" t="n"/>
      <c r="EC2005" s="2" t="n"/>
    </row>
    <row r="2006" ht="6.75" customHeight="1" s="118">
      <c r="A2006" s="2" t="n"/>
      <c r="B2006" s="2" t="n"/>
      <c r="C2006" s="3" t="n"/>
      <c r="D2006" s="3" t="n"/>
      <c r="E2006" s="3" t="n"/>
      <c r="F2006" s="3" t="n"/>
      <c r="G2006" s="3" t="n"/>
      <c r="H2006" s="3" t="n"/>
      <c r="I2006" s="3" t="n"/>
      <c r="AN2006" s="3" t="n"/>
      <c r="AO2006" s="3" t="n"/>
      <c r="AP2006" s="3" t="n"/>
      <c r="AQ2006" s="3" t="n"/>
      <c r="AR2006" s="3" t="n"/>
      <c r="AS2006" s="2" t="n"/>
      <c r="AT2006" s="2" t="n"/>
      <c r="AU2006" s="2" t="n"/>
      <c r="AV2006" s="2" t="n"/>
      <c r="AW2006" s="2" t="n"/>
      <c r="AX2006" s="2" t="n"/>
      <c r="AY2006" s="2" t="n"/>
      <c r="AZ2006" s="2" t="n"/>
      <c r="BA2006" s="2" t="n"/>
      <c r="BB2006" s="2" t="n"/>
      <c r="BC2006" s="2" t="n"/>
      <c r="BD2006" s="2" t="n"/>
      <c r="BE2006" s="2" t="n"/>
      <c r="BF2006" s="2" t="n"/>
      <c r="BG2006" s="2" t="n"/>
      <c r="BH2006" s="2" t="n"/>
      <c r="BI2006" s="2" t="n"/>
      <c r="BJ2006" s="2" t="n"/>
      <c r="BK2006" s="2" t="n"/>
      <c r="BL2006" s="2" t="n"/>
      <c r="BM2006" s="2" t="n"/>
      <c r="BN2006" s="2" t="n"/>
      <c r="BO2006" s="2" t="n"/>
      <c r="BP2006" s="2" t="n"/>
      <c r="BQ2006" s="2" t="n"/>
      <c r="BR2006" s="2" t="n"/>
      <c r="BS2006" s="2" t="n"/>
      <c r="BT2006" s="2" t="n"/>
      <c r="BU2006" s="2" t="n"/>
      <c r="BV2006" s="2" t="n"/>
      <c r="BW2006" s="2" t="n"/>
      <c r="BX2006" s="2" t="n"/>
      <c r="BY2006" s="2" t="n"/>
      <c r="BZ2006" s="2" t="n"/>
      <c r="CA2006" s="2" t="n"/>
      <c r="CB2006" s="2" t="n"/>
      <c r="CC2006" s="2" t="n"/>
      <c r="CD2006" s="2" t="n"/>
      <c r="CE2006" s="2" t="n"/>
      <c r="CF2006" s="2" t="n"/>
      <c r="CG2006" s="2" t="n"/>
      <c r="CH2006" s="2" t="n"/>
      <c r="CI2006" s="2" t="n"/>
      <c r="CJ2006" s="2" t="n"/>
      <c r="CK2006" s="2" t="n"/>
      <c r="CL2006" s="2" t="n"/>
      <c r="CM2006" s="2" t="n"/>
      <c r="CN2006" s="2" t="n"/>
      <c r="CO2006" s="2" t="n"/>
      <c r="CP2006" s="2" t="n"/>
      <c r="CQ2006" s="2" t="n"/>
      <c r="CR2006" s="2" t="n"/>
      <c r="CS2006" s="2" t="n"/>
      <c r="CT2006" s="2" t="n"/>
      <c r="CU2006" s="2" t="n"/>
      <c r="CV2006" s="2" t="n"/>
      <c r="CW2006" s="2" t="n"/>
      <c r="CX2006" s="2" t="n"/>
      <c r="CY2006" s="2" t="n"/>
      <c r="CZ2006" s="2" t="n"/>
      <c r="DA2006" s="2" t="n"/>
      <c r="DB2006" s="2" t="n"/>
      <c r="DC2006" s="2" t="n"/>
      <c r="DD2006" s="2" t="n"/>
      <c r="DE2006" s="2" t="n"/>
      <c r="DF2006" s="2" t="n"/>
      <c r="DG2006" s="2" t="n"/>
      <c r="DH2006" s="2" t="n"/>
      <c r="DI2006" s="2" t="n"/>
      <c r="DJ2006" s="2" t="n"/>
      <c r="DK2006" s="2" t="n"/>
      <c r="DL2006" s="2" t="n"/>
      <c r="DM2006" s="2" t="n"/>
      <c r="DN2006" s="2" t="n"/>
      <c r="DO2006" s="2" t="n"/>
      <c r="DP2006" s="2" t="n"/>
      <c r="DQ2006" s="2" t="n"/>
      <c r="DR2006" s="2" t="n"/>
      <c r="DS2006" s="2" t="n"/>
      <c r="DT2006" s="2" t="n"/>
      <c r="DU2006" s="2" t="n"/>
      <c r="DV2006" s="2" t="n"/>
      <c r="DW2006" s="2" t="n"/>
      <c r="DX2006" s="2" t="n"/>
      <c r="DY2006" s="2" t="n"/>
      <c r="DZ2006" s="2" t="n"/>
      <c r="EA2006" s="2" t="n"/>
      <c r="EB2006" s="2" t="n"/>
      <c r="EC2006" s="2" t="n"/>
    </row>
    <row r="2007" ht="4.5" customHeight="1" s="118">
      <c r="A2007" s="2" t="n"/>
      <c r="B2007" s="2" t="n"/>
      <c r="C2007" s="2" t="n"/>
      <c r="D2007" s="2" t="n"/>
      <c r="E2007" s="2" t="n"/>
      <c r="F2007" s="2" t="n"/>
      <c r="G2007" s="2" t="n"/>
      <c r="H2007" s="2" t="n"/>
      <c r="I2007" s="2" t="n"/>
      <c r="AN2007" s="3" t="n"/>
      <c r="AO2007" s="2" t="n"/>
      <c r="AP2007" s="2" t="n"/>
      <c r="AQ2007" s="2" t="n"/>
      <c r="AR2007" s="2" t="n"/>
      <c r="AS2007" s="2" t="n"/>
      <c r="AT2007" s="2" t="n"/>
      <c r="AU2007" s="2" t="n"/>
      <c r="AV2007" s="4" t="n"/>
      <c r="AW2007" s="5" t="n"/>
      <c r="AX2007" s="5" t="n"/>
      <c r="AY2007" s="5" t="n"/>
      <c r="AZ2007" s="5" t="n"/>
      <c r="BA2007" s="5" t="n"/>
      <c r="BB2007" s="5" t="n"/>
      <c r="BC2007" s="5" t="n"/>
      <c r="BD2007" s="5" t="n"/>
      <c r="BE2007" s="5" t="n"/>
      <c r="BF2007" s="5" t="n"/>
      <c r="BG2007" s="5" t="n"/>
      <c r="BH2007" s="5" t="n"/>
      <c r="BI2007" s="6" t="n"/>
      <c r="BJ2007" s="7" t="n"/>
      <c r="BK2007" s="2" t="n"/>
      <c r="BL2007" s="2" t="n"/>
      <c r="BM2007" s="2" t="n"/>
      <c r="BN2007" s="2" t="n"/>
      <c r="BO2007" s="2" t="n"/>
      <c r="BP2007" s="139" t="inlineStr">
        <is>
          <t xml:space="preserve">資 　格  等      </t>
        </is>
      </c>
      <c r="BQ2007" s="140" t="n"/>
      <c r="BR2007" s="140" t="n"/>
      <c r="BS2007" s="140" t="n"/>
      <c r="BT2007" s="140" t="n"/>
      <c r="BU2007" s="140" t="n"/>
      <c r="BV2007" s="141" t="n"/>
      <c r="BW2007" s="142" t="inlineStr">
        <is>
          <t>取  得  年  月</t>
        </is>
      </c>
      <c r="BX2007" s="140" t="n"/>
      <c r="BY2007" s="140" t="n"/>
      <c r="BZ2007" s="140" t="n"/>
      <c r="CA2007" s="140" t="n"/>
      <c r="CB2007" s="140" t="n"/>
      <c r="CC2007" s="140" t="n"/>
      <c r="CD2007" s="140" t="n"/>
      <c r="CE2007" s="140" t="n"/>
      <c r="CF2007" s="140" t="n"/>
      <c r="CG2007" s="141" t="n"/>
      <c r="CH2007" s="142" t="inlineStr">
        <is>
          <t>資       格       等       の       名       称</t>
        </is>
      </c>
      <c r="CI2007" s="140" t="n"/>
      <c r="CJ2007" s="140" t="n"/>
      <c r="CK2007" s="140" t="n"/>
      <c r="CL2007" s="140" t="n"/>
      <c r="CM2007" s="140" t="n"/>
      <c r="CN2007" s="140" t="n"/>
      <c r="CO2007" s="140" t="n"/>
      <c r="CP2007" s="140" t="n"/>
      <c r="CQ2007" s="140" t="n"/>
      <c r="CR2007" s="140" t="n"/>
      <c r="CS2007" s="140" t="n"/>
      <c r="CT2007" s="140" t="n"/>
      <c r="CU2007" s="140" t="n"/>
      <c r="CV2007" s="140" t="n"/>
      <c r="CW2007" s="140" t="n"/>
      <c r="CX2007" s="140" t="n"/>
      <c r="CY2007" s="140" t="n"/>
      <c r="CZ2007" s="140" t="n"/>
      <c r="DA2007" s="140" t="n"/>
      <c r="DB2007" s="140" t="n"/>
      <c r="DC2007" s="140" t="n"/>
      <c r="DD2007" s="140" t="n"/>
      <c r="DE2007" s="140" t="n"/>
      <c r="DF2007" s="140" t="n"/>
      <c r="DG2007" s="140" t="n"/>
      <c r="DH2007" s="140" t="n"/>
      <c r="DI2007" s="140" t="n"/>
      <c r="DJ2007" s="140" t="n"/>
      <c r="DK2007" s="140" t="n"/>
      <c r="DL2007" s="140" t="n"/>
      <c r="DM2007" s="140" t="n"/>
      <c r="DN2007" s="140" t="n"/>
      <c r="DO2007" s="140" t="n"/>
      <c r="DP2007" s="140" t="n"/>
      <c r="DQ2007" s="140" t="n"/>
      <c r="DR2007" s="140" t="n"/>
      <c r="DS2007" s="140" t="n"/>
      <c r="DT2007" s="140" t="n"/>
      <c r="DU2007" s="141" t="n"/>
      <c r="DV2007" s="2" t="n"/>
      <c r="DW2007" s="2" t="n"/>
      <c r="DX2007" s="2" t="n"/>
      <c r="DY2007" s="2" t="n"/>
      <c r="DZ2007" s="2" t="n"/>
      <c r="EA2007" s="2" t="n"/>
      <c r="EB2007" s="2" t="n"/>
      <c r="EC2007" s="2" t="n"/>
    </row>
    <row r="2008" ht="6.75" customHeight="1" s="118">
      <c r="A2008" s="2" t="n"/>
      <c r="B2008" s="2" t="n"/>
      <c r="C2008" s="2" t="n"/>
      <c r="D2008" s="2" t="n"/>
      <c r="E2008" s="2" t="n"/>
      <c r="F2008" s="2" t="n"/>
      <c r="G2008" s="2" t="n"/>
      <c r="H2008" s="2" t="n"/>
      <c r="I2008" s="2" t="n"/>
      <c r="AN2008" s="3" t="n"/>
      <c r="AO2008" s="2" t="n"/>
      <c r="AP2008" s="2" t="n"/>
      <c r="AQ2008" s="2" t="n"/>
      <c r="AR2008" s="2" t="n"/>
      <c r="AS2008" s="2" t="n"/>
      <c r="AT2008" s="2" t="n"/>
      <c r="AU2008" s="2" t="n"/>
      <c r="AV2008" s="7" t="n"/>
      <c r="AW2008" s="2" t="n"/>
      <c r="AX2008" s="2" t="n"/>
      <c r="AY2008" s="2" t="n"/>
      <c r="AZ2008" s="2" t="n"/>
      <c r="BA2008" s="2" t="n"/>
      <c r="BB2008" s="2" t="n"/>
      <c r="BC2008" s="2" t="n"/>
      <c r="BD2008" s="2" t="n"/>
      <c r="BE2008" s="2" t="n"/>
      <c r="BF2008" s="2" t="n"/>
      <c r="BG2008" s="2" t="n"/>
      <c r="BH2008" s="2" t="n"/>
      <c r="BI2008" s="8" t="n"/>
      <c r="BJ2008" s="7" t="n"/>
      <c r="BK2008" s="2" t="n"/>
      <c r="BL2008" s="2" t="n"/>
      <c r="BM2008" s="2" t="n"/>
      <c r="BN2008" s="2" t="n"/>
      <c r="BO2008" s="2" t="n"/>
      <c r="BP2008" s="143" t="n"/>
      <c r="BV2008" s="144" t="n"/>
      <c r="BW2008" s="143" t="n"/>
      <c r="CG2008" s="144" t="n"/>
      <c r="CH2008" s="143" t="n"/>
      <c r="DU2008" s="144" t="n"/>
      <c r="DV2008" s="2" t="n"/>
      <c r="DW2008" s="2" t="n"/>
      <c r="DX2008" s="2" t="n"/>
      <c r="DY2008" s="2" t="n"/>
      <c r="DZ2008" s="2" t="n"/>
      <c r="EA2008" s="2" t="n"/>
      <c r="EB2008" s="2" t="n"/>
      <c r="EC2008" s="2" t="n"/>
    </row>
    <row r="2009" ht="6.75" customHeight="1" s="118">
      <c r="A2009" s="2" t="n"/>
      <c r="B2009" s="2" t="n"/>
      <c r="C2009" s="2" t="n"/>
      <c r="D2009" s="2" t="n"/>
      <c r="E2009" s="2" t="n"/>
      <c r="F2009" s="2" t="n"/>
      <c r="G2009" s="2" t="n"/>
      <c r="H2009" s="2" t="n"/>
      <c r="I2009" s="2" t="n"/>
      <c r="J2009" s="2" t="n"/>
      <c r="K2009" s="2" t="n"/>
      <c r="L2009" s="2" t="n"/>
      <c r="M2009" s="2" t="n"/>
      <c r="N2009" s="3" t="n"/>
      <c r="O2009" s="3" t="n"/>
      <c r="P2009" s="3" t="n"/>
      <c r="Q2009" s="3" t="n"/>
      <c r="R2009" s="3" t="n"/>
      <c r="S2009" s="3" t="n"/>
      <c r="T2009" s="3" t="n"/>
      <c r="U2009" s="3" t="n"/>
      <c r="V2009" s="3" t="n"/>
      <c r="W2009" s="3" t="n"/>
      <c r="X2009" s="3" t="n"/>
      <c r="Y2009" s="3" t="n"/>
      <c r="Z2009" s="3" t="n"/>
      <c r="AA2009" s="3" t="n"/>
      <c r="AB2009" s="3" t="n"/>
      <c r="AC2009" s="3" t="n"/>
      <c r="AD2009" s="3" t="n"/>
      <c r="AE2009" s="3" t="n"/>
      <c r="AF2009" s="3" t="n"/>
      <c r="AG2009" s="3" t="n"/>
      <c r="AH2009" s="3" t="n"/>
      <c r="AI2009" s="3" t="n"/>
      <c r="AJ2009" s="3" t="n"/>
      <c r="AK2009" s="3" t="n"/>
      <c r="AL2009" s="3" t="n"/>
      <c r="AM2009" s="3" t="n"/>
      <c r="AN2009" s="2" t="n"/>
      <c r="AO2009" s="2" t="n"/>
      <c r="AP2009" s="2" t="n"/>
      <c r="AQ2009" s="2" t="n"/>
      <c r="AR2009" s="2" t="n"/>
      <c r="AS2009" s="2" t="n"/>
      <c r="AT2009" s="2" t="n"/>
      <c r="AU2009" s="2" t="n"/>
      <c r="AV2009" s="7" t="n"/>
      <c r="AW2009" s="2" t="n"/>
      <c r="AX2009" s="2" t="n"/>
      <c r="AY2009" s="2" t="n"/>
      <c r="AZ2009" s="2" t="n"/>
      <c r="BA2009" s="2" t="n"/>
      <c r="BB2009" s="2" t="n"/>
      <c r="BC2009" s="2" t="n"/>
      <c r="BD2009" s="2" t="n"/>
      <c r="BE2009" s="2" t="n"/>
      <c r="BF2009" s="2" t="n"/>
      <c r="BG2009" s="2" t="n"/>
      <c r="BH2009" s="2" t="n"/>
      <c r="BI2009" s="8" t="n"/>
      <c r="BJ2009" s="7" t="n"/>
      <c r="BK2009" s="2" t="n"/>
      <c r="BL2009" s="2" t="n"/>
      <c r="BM2009" s="2" t="n"/>
      <c r="BN2009" s="2" t="n"/>
      <c r="BO2009" s="2" t="n"/>
      <c r="BP2009" s="143" t="n"/>
      <c r="BV2009" s="144" t="n"/>
      <c r="BW2009" s="143" t="n"/>
      <c r="CG2009" s="144" t="n"/>
      <c r="CH2009" s="143" t="n"/>
      <c r="DU2009" s="144" t="n"/>
      <c r="DV2009" s="2" t="n"/>
      <c r="DW2009" s="2" t="n"/>
      <c r="DX2009" s="2" t="n"/>
      <c r="DY2009" s="2" t="n"/>
      <c r="DZ2009" s="2" t="n"/>
      <c r="EA2009" s="2" t="n"/>
      <c r="EB2009" s="2" t="n"/>
      <c r="EC2009" s="2" t="n"/>
    </row>
    <row r="2010" ht="6.75" customHeight="1" s="118">
      <c r="A2010" s="2" t="n"/>
      <c r="B2010" s="2" t="n"/>
      <c r="C2010" s="2" t="n"/>
      <c r="D2010" s="2" t="n"/>
      <c r="E2010" s="2" t="n"/>
      <c r="F2010" s="2" t="n"/>
      <c r="G2010" s="2" t="n"/>
      <c r="H2010" s="2" t="n"/>
      <c r="I2010" s="2" t="n"/>
      <c r="J2010" s="2" t="n"/>
      <c r="K2010" s="2" t="n"/>
      <c r="L2010" s="2" t="n"/>
      <c r="M2010" s="2" t="n"/>
      <c r="N2010" s="2" t="n"/>
      <c r="O2010" s="2" t="n"/>
      <c r="P2010" s="2" t="n"/>
      <c r="Q2010" s="2" t="n"/>
      <c r="R2010" s="2" t="n"/>
      <c r="S2010" s="2" t="n"/>
      <c r="T2010" s="2" t="n"/>
      <c r="U2010" s="2" t="n"/>
      <c r="V2010" s="2" t="n"/>
      <c r="W2010" s="2" t="n"/>
      <c r="X2010" s="2" t="n"/>
      <c r="Y2010" s="2" t="n"/>
      <c r="Z2010" s="95" t="inlineStr">
        <is>
          <t>令和</t>
        </is>
      </c>
      <c r="AD2010" s="145">
        <f>IF(N(設定!$B$3)=0,"",YEAR(設定!$B$3)-2018)</f>
        <v/>
      </c>
      <c r="AG2010" s="95" t="inlineStr">
        <is>
          <t>年</t>
        </is>
      </c>
      <c r="AI2010" s="145">
        <f>IF(N(設定!$B$3)=0,"",MONTH(設定!$B$3))</f>
        <v/>
      </c>
      <c r="AL2010" s="95" t="inlineStr">
        <is>
          <t>月</t>
        </is>
      </c>
      <c r="AN2010" s="145">
        <f>IF(N(設定!$B$3)=0,"",DAY(設定!$B$3))</f>
        <v/>
      </c>
      <c r="AP2010" s="95" t="inlineStr">
        <is>
          <t>日現在</t>
        </is>
      </c>
      <c r="AU2010" s="12" t="n"/>
      <c r="AV2010" s="7" t="n"/>
      <c r="AW2010" s="2" t="n"/>
      <c r="AX2010" s="2" t="n"/>
      <c r="AY2010" s="2" t="n"/>
      <c r="AZ2010" s="2" t="n"/>
      <c r="BA2010" s="2" t="n"/>
      <c r="BB2010" s="2" t="n"/>
      <c r="BC2010" s="2" t="n"/>
      <c r="BD2010" s="2" t="n"/>
      <c r="BE2010" s="2" t="n"/>
      <c r="BF2010" s="2" t="n"/>
      <c r="BG2010" s="2" t="n"/>
      <c r="BH2010" s="2" t="n"/>
      <c r="BI2010" s="8" t="n"/>
      <c r="BJ2010" s="7" t="n"/>
      <c r="BK2010" s="2" t="n"/>
      <c r="BL2010" s="2" t="n"/>
      <c r="BM2010" s="2" t="n"/>
      <c r="BN2010" s="2" t="n"/>
      <c r="BO2010" s="2" t="n"/>
      <c r="BP2010" s="143" t="n"/>
      <c r="BV2010" s="144" t="n"/>
      <c r="BW2010" s="146" t="n"/>
      <c r="BX2010" s="147" t="n"/>
      <c r="BY2010" s="147" t="n"/>
      <c r="BZ2010" s="147" t="n"/>
      <c r="CA2010" s="147" t="n"/>
      <c r="CB2010" s="147" t="n"/>
      <c r="CC2010" s="147" t="n"/>
      <c r="CD2010" s="147" t="n"/>
      <c r="CE2010" s="147" t="n"/>
      <c r="CF2010" s="147" t="n"/>
      <c r="CG2010" s="148" t="n"/>
      <c r="CH2010" s="146" t="n"/>
      <c r="CI2010" s="147" t="n"/>
      <c r="CJ2010" s="147" t="n"/>
      <c r="CK2010" s="147" t="n"/>
      <c r="CL2010" s="147" t="n"/>
      <c r="CM2010" s="147" t="n"/>
      <c r="CN2010" s="147" t="n"/>
      <c r="CO2010" s="147" t="n"/>
      <c r="CP2010" s="147" t="n"/>
      <c r="CQ2010" s="147" t="n"/>
      <c r="CR2010" s="147" t="n"/>
      <c r="CS2010" s="147" t="n"/>
      <c r="CT2010" s="147" t="n"/>
      <c r="CU2010" s="147" t="n"/>
      <c r="CV2010" s="147" t="n"/>
      <c r="CW2010" s="147" t="n"/>
      <c r="CX2010" s="147" t="n"/>
      <c r="CY2010" s="147" t="n"/>
      <c r="CZ2010" s="147" t="n"/>
      <c r="DA2010" s="147" t="n"/>
      <c r="DB2010" s="147" t="n"/>
      <c r="DC2010" s="147" t="n"/>
      <c r="DD2010" s="147" t="n"/>
      <c r="DE2010" s="147" t="n"/>
      <c r="DF2010" s="147" t="n"/>
      <c r="DG2010" s="147" t="n"/>
      <c r="DH2010" s="147" t="n"/>
      <c r="DI2010" s="147" t="n"/>
      <c r="DJ2010" s="147" t="n"/>
      <c r="DK2010" s="147" t="n"/>
      <c r="DL2010" s="147" t="n"/>
      <c r="DM2010" s="147" t="n"/>
      <c r="DN2010" s="147" t="n"/>
      <c r="DO2010" s="147" t="n"/>
      <c r="DP2010" s="147" t="n"/>
      <c r="DQ2010" s="147" t="n"/>
      <c r="DR2010" s="147" t="n"/>
      <c r="DS2010" s="147" t="n"/>
      <c r="DT2010" s="147" t="n"/>
      <c r="DU2010" s="148" t="n"/>
      <c r="DV2010" s="2" t="n"/>
      <c r="DW2010" s="2" t="n"/>
      <c r="DX2010" s="2" t="n"/>
      <c r="DY2010" s="2" t="n"/>
      <c r="DZ2010" s="2" t="n"/>
      <c r="EA2010" s="2" t="n"/>
      <c r="EB2010" s="2" t="n"/>
      <c r="EC2010" s="2" t="n"/>
    </row>
    <row r="2011" ht="6.75" customHeight="1" s="118">
      <c r="A2011" s="2" t="n"/>
      <c r="B2011" s="2" t="n"/>
      <c r="C2011" s="2" t="n"/>
      <c r="D2011" s="2" t="n"/>
      <c r="E2011" s="2" t="n"/>
      <c r="F2011" s="2" t="n"/>
      <c r="G2011" s="2" t="n"/>
      <c r="H2011" s="2" t="n"/>
      <c r="I2011" s="2" t="n"/>
      <c r="J2011" s="2" t="n"/>
      <c r="K2011" s="2" t="n"/>
      <c r="L2011" s="2" t="n"/>
      <c r="M2011" s="2" t="n"/>
      <c r="N2011" s="2" t="n"/>
      <c r="O2011" s="2" t="n"/>
      <c r="P2011" s="2" t="n"/>
      <c r="Q2011" s="2" t="n"/>
      <c r="R2011" s="2" t="n"/>
      <c r="S2011" s="2" t="n"/>
      <c r="T2011" s="2" t="n"/>
      <c r="U2011" s="2" t="n"/>
      <c r="V2011" s="2" t="n"/>
      <c r="W2011" s="2" t="n"/>
      <c r="X2011" s="2" t="n"/>
      <c r="Y2011" s="2" t="n"/>
      <c r="AU2011" s="12" t="n"/>
      <c r="AV2011" s="7" t="n"/>
      <c r="AW2011" s="48" t="inlineStr">
        <is>
          <t>写真をはる位置</t>
        </is>
      </c>
      <c r="BI2011" s="8" t="n"/>
      <c r="BJ2011" s="7" t="n"/>
      <c r="BK2011" s="2" t="n"/>
      <c r="BL2011" s="2" t="n"/>
      <c r="BM2011" s="2" t="n"/>
      <c r="BN2011" s="2" t="n"/>
      <c r="BO2011" s="2" t="n"/>
      <c r="BP2011" s="143" t="n"/>
      <c r="BV2011" s="144" t="n"/>
      <c r="BW2011" s="149">
        <f>計算!$O$25</f>
        <v/>
      </c>
      <c r="CG2011" s="144" t="n"/>
      <c r="CH2011" s="150">
        <f>計算!$P$25</f>
        <v/>
      </c>
      <c r="DU2011" s="144" t="n"/>
      <c r="DV2011" s="2" t="n"/>
      <c r="DW2011" s="2" t="n"/>
      <c r="DX2011" s="2" t="n"/>
      <c r="DY2011" s="2" t="n"/>
      <c r="DZ2011" s="2" t="n"/>
      <c r="EA2011" s="2" t="n"/>
      <c r="EB2011" s="2" t="n"/>
      <c r="EC2011" s="2" t="n"/>
    </row>
    <row r="2012" ht="6.75" customHeight="1" s="118">
      <c r="A2012" s="2" t="n"/>
      <c r="B2012" s="2" t="n"/>
      <c r="C2012" s="2" t="n"/>
      <c r="D2012" s="2" t="n"/>
      <c r="E2012" s="2" t="n"/>
      <c r="F2012" s="2" t="n"/>
      <c r="G2012" s="2" t="n"/>
      <c r="H2012" s="2" t="n"/>
      <c r="I2012" s="2" t="n"/>
      <c r="J2012" s="2" t="n"/>
      <c r="K2012" s="2" t="n"/>
      <c r="L2012" s="2" t="n"/>
      <c r="M2012" s="2" t="n"/>
      <c r="N2012" s="2" t="n"/>
      <c r="O2012" s="2" t="n"/>
      <c r="P2012" s="2" t="n"/>
      <c r="Q2012" s="2" t="n"/>
      <c r="R2012" s="2" t="n"/>
      <c r="S2012" s="2" t="n"/>
      <c r="T2012" s="2" t="n"/>
      <c r="U2012" s="2" t="n"/>
      <c r="V2012" s="2" t="n"/>
      <c r="W2012" s="2" t="n"/>
      <c r="X2012" s="2" t="n"/>
      <c r="Y2012" s="2" t="n"/>
      <c r="Z2012" s="147" t="n"/>
      <c r="AA2012" s="147" t="n"/>
      <c r="AB2012" s="147" t="n"/>
      <c r="AC2012" s="147" t="n"/>
      <c r="AD2012" s="147" t="n"/>
      <c r="AE2012" s="147" t="n"/>
      <c r="AF2012" s="147" t="n"/>
      <c r="AG2012" s="147" t="n"/>
      <c r="AH2012" s="147" t="n"/>
      <c r="AI2012" s="147" t="n"/>
      <c r="AJ2012" s="147" t="n"/>
      <c r="AK2012" s="147" t="n"/>
      <c r="AL2012" s="147" t="n"/>
      <c r="AM2012" s="147" t="n"/>
      <c r="AN2012" s="147" t="n"/>
      <c r="AO2012" s="147" t="n"/>
      <c r="AP2012" s="147" t="n"/>
      <c r="AQ2012" s="147" t="n"/>
      <c r="AR2012" s="147" t="n"/>
      <c r="AS2012" s="147" t="n"/>
      <c r="AT2012" s="147" t="n"/>
      <c r="AU2012" s="12" t="n"/>
      <c r="AV2012" s="7" t="n"/>
      <c r="BI2012" s="8" t="n"/>
      <c r="BJ2012" s="7" t="n"/>
      <c r="BK2012" s="2" t="n"/>
      <c r="BL2012" s="2" t="n"/>
      <c r="BM2012" s="2" t="n"/>
      <c r="BN2012" s="2" t="n"/>
      <c r="BO2012" s="2" t="n"/>
      <c r="BP2012" s="143" t="n"/>
      <c r="BV2012" s="144" t="n"/>
      <c r="BW2012" s="143" t="n"/>
      <c r="CG2012" s="144" t="n"/>
      <c r="DU2012" s="144" t="n"/>
      <c r="DV2012" s="2" t="n"/>
      <c r="DW2012" s="2" t="n"/>
      <c r="DX2012" s="2" t="n"/>
      <c r="DY2012" s="2" t="n"/>
      <c r="DZ2012" s="2" t="n"/>
      <c r="EA2012" s="2" t="n"/>
      <c r="EB2012" s="2" t="n"/>
      <c r="EC2012" s="2" t="n"/>
    </row>
    <row r="2013" ht="6.75" customHeight="1" s="118">
      <c r="A2013" s="2" t="n"/>
      <c r="B2013" s="2" t="n"/>
      <c r="C2013" s="2" t="n"/>
      <c r="D2013" s="2" t="n"/>
      <c r="E2013" s="142" t="inlineStr">
        <is>
          <t>ふ り が な</t>
        </is>
      </c>
      <c r="F2013" s="140" t="n"/>
      <c r="G2013" s="140" t="n"/>
      <c r="H2013" s="140" t="n"/>
      <c r="I2013" s="140" t="n"/>
      <c r="J2013" s="140" t="n"/>
      <c r="K2013" s="141" t="n"/>
      <c r="L2013" s="151">
        <f>計算!$C$25</f>
        <v/>
      </c>
      <c r="M2013" s="140" t="n"/>
      <c r="N2013" s="140" t="n"/>
      <c r="O2013" s="140" t="n"/>
      <c r="P2013" s="140" t="n"/>
      <c r="Q2013" s="140" t="n"/>
      <c r="R2013" s="140" t="n"/>
      <c r="S2013" s="140" t="n"/>
      <c r="T2013" s="140" t="n"/>
      <c r="U2013" s="140" t="n"/>
      <c r="V2013" s="140" t="n"/>
      <c r="W2013" s="140" t="n"/>
      <c r="X2013" s="140" t="n"/>
      <c r="Y2013" s="140" t="n"/>
      <c r="Z2013" s="140" t="n"/>
      <c r="AA2013" s="140" t="n"/>
      <c r="AB2013" s="140" t="n"/>
      <c r="AC2013" s="140" t="n"/>
      <c r="AD2013" s="140" t="n"/>
      <c r="AE2013" s="140" t="n"/>
      <c r="AF2013" s="140" t="n"/>
      <c r="AG2013" s="140" t="n"/>
      <c r="AH2013" s="140" t="n"/>
      <c r="AI2013" s="140" t="n"/>
      <c r="AJ2013" s="140" t="n"/>
      <c r="AK2013" s="140" t="n"/>
      <c r="AL2013" s="140" t="n"/>
      <c r="AM2013" s="140" t="n"/>
      <c r="AN2013" s="140" t="n"/>
      <c r="AO2013" s="140" t="n"/>
      <c r="AP2013" s="140" t="n"/>
      <c r="AQ2013" s="140" t="n"/>
      <c r="AR2013" s="140" t="n"/>
      <c r="AS2013" s="140" t="n"/>
      <c r="AT2013" s="141" t="n"/>
      <c r="AU2013" s="8" t="n"/>
      <c r="AV2013" s="7" t="n"/>
      <c r="AW2013" s="2" t="n"/>
      <c r="AX2013" s="2" t="n"/>
      <c r="AY2013" s="2" t="n"/>
      <c r="AZ2013" s="2" t="n"/>
      <c r="BA2013" s="2" t="n"/>
      <c r="BB2013" s="2" t="n"/>
      <c r="BC2013" s="2" t="n"/>
      <c r="BD2013" s="2" t="n"/>
      <c r="BE2013" s="2" t="n"/>
      <c r="BF2013" s="2" t="n"/>
      <c r="BG2013" s="2" t="n"/>
      <c r="BH2013" s="2" t="n"/>
      <c r="BI2013" s="8" t="n"/>
      <c r="BJ2013" s="7" t="n"/>
      <c r="BK2013" s="2" t="n"/>
      <c r="BL2013" s="2" t="n"/>
      <c r="BM2013" s="2" t="n"/>
      <c r="BN2013" s="2" t="n"/>
      <c r="BO2013" s="2" t="n"/>
      <c r="BP2013" s="143" t="n"/>
      <c r="BV2013" s="144" t="n"/>
      <c r="BW2013" s="143" t="n"/>
      <c r="CG2013" s="144" t="n"/>
      <c r="DU2013" s="144" t="n"/>
      <c r="DV2013" s="2" t="n"/>
      <c r="DW2013" s="2" t="n"/>
      <c r="DX2013" s="2" t="n"/>
      <c r="DY2013" s="2" t="n"/>
      <c r="DZ2013" s="2" t="n"/>
      <c r="EA2013" s="2" t="n"/>
      <c r="EB2013" s="2" t="n"/>
      <c r="EC2013" s="2" t="n"/>
    </row>
    <row r="2014" ht="6.75" customHeight="1" s="118">
      <c r="A2014" s="2" t="n"/>
      <c r="B2014" s="2" t="n"/>
      <c r="C2014" s="2" t="n"/>
      <c r="D2014" s="2" t="n"/>
      <c r="E2014" s="143" t="n"/>
      <c r="K2014" s="144" t="n"/>
      <c r="AT2014" s="144" t="n"/>
      <c r="AU2014" s="8" t="n"/>
      <c r="AV2014" s="7" t="n"/>
      <c r="AW2014" s="2" t="n"/>
      <c r="AX2014" s="2" t="n"/>
      <c r="AY2014" s="2" t="n"/>
      <c r="AZ2014" s="2" t="n"/>
      <c r="BA2014" s="2" t="n"/>
      <c r="BB2014" s="2" t="n"/>
      <c r="BC2014" s="2" t="n"/>
      <c r="BD2014" s="2" t="n"/>
      <c r="BE2014" s="2" t="n"/>
      <c r="BF2014" s="2" t="n"/>
      <c r="BG2014" s="2" t="n"/>
      <c r="BH2014" s="2" t="n"/>
      <c r="BI2014" s="8" t="n"/>
      <c r="BJ2014" s="7" t="n"/>
      <c r="BK2014" s="2" t="n"/>
      <c r="BL2014" s="2" t="n"/>
      <c r="BM2014" s="2" t="n"/>
      <c r="BN2014" s="2" t="n"/>
      <c r="BO2014" s="2" t="n"/>
      <c r="BP2014" s="143" t="n"/>
      <c r="BV2014" s="144" t="n"/>
      <c r="BW2014" s="143" t="n"/>
      <c r="CG2014" s="144" t="n"/>
      <c r="DU2014" s="144" t="n"/>
      <c r="DV2014" s="2" t="n"/>
      <c r="DW2014" s="2" t="n"/>
      <c r="DX2014" s="2" t="n"/>
      <c r="DY2014" s="2" t="n"/>
      <c r="DZ2014" s="2" t="n"/>
      <c r="EA2014" s="2" t="n"/>
      <c r="EB2014" s="2" t="n"/>
      <c r="EC2014" s="2" t="n"/>
    </row>
    <row r="2015" ht="6.75" customHeight="1" s="118">
      <c r="A2015" s="2" t="n"/>
      <c r="B2015" s="2" t="n"/>
      <c r="C2015" s="2" t="n"/>
      <c r="D2015" s="2" t="n"/>
      <c r="E2015" s="143" t="n"/>
      <c r="K2015" s="144" t="n"/>
      <c r="AT2015" s="144" t="n"/>
      <c r="AU2015" s="8" t="n"/>
      <c r="AV2015" s="7" t="n"/>
      <c r="AW2015" s="2" t="n"/>
      <c r="AX2015" s="2" t="n"/>
      <c r="AY2015" s="2" t="n"/>
      <c r="AZ2015" s="2" t="n"/>
      <c r="BA2015" s="2" t="n"/>
      <c r="BB2015" s="2" t="n"/>
      <c r="BC2015" s="2" t="n"/>
      <c r="BD2015" s="2" t="n"/>
      <c r="BE2015" s="2" t="n"/>
      <c r="BF2015" s="2" t="n"/>
      <c r="BG2015" s="2" t="n"/>
      <c r="BH2015" s="2" t="n"/>
      <c r="BI2015" s="8" t="n"/>
      <c r="BJ2015" s="7" t="n"/>
      <c r="BK2015" s="2" t="n"/>
      <c r="BL2015" s="2" t="n"/>
      <c r="BM2015" s="2" t="n"/>
      <c r="BN2015" s="2" t="n"/>
      <c r="BO2015" s="2" t="n"/>
      <c r="BP2015" s="143" t="n"/>
      <c r="BV2015" s="144" t="n"/>
      <c r="BW2015" s="149">
        <f>計算!$Q$25</f>
        <v/>
      </c>
      <c r="CG2015" s="144" t="n"/>
      <c r="CH2015" s="150">
        <f>計算!$R$25</f>
        <v/>
      </c>
      <c r="DU2015" s="144" t="n"/>
      <c r="DV2015" s="2" t="n"/>
      <c r="DW2015" s="2" t="n"/>
      <c r="DX2015" s="2" t="n"/>
      <c r="DY2015" s="2" t="n"/>
      <c r="DZ2015" s="2" t="n"/>
      <c r="EA2015" s="2" t="n"/>
      <c r="EB2015" s="2" t="n"/>
      <c r="EC2015" s="2" t="n"/>
    </row>
    <row r="2016" ht="6.75" customHeight="1" s="118">
      <c r="A2016" s="2" t="n"/>
      <c r="B2016" s="2" t="n"/>
      <c r="C2016" s="2" t="n"/>
      <c r="D2016" s="2" t="n"/>
      <c r="E2016" s="146" t="n"/>
      <c r="F2016" s="147" t="n"/>
      <c r="G2016" s="147" t="n"/>
      <c r="H2016" s="147" t="n"/>
      <c r="I2016" s="147" t="n"/>
      <c r="J2016" s="147" t="n"/>
      <c r="K2016" s="148" t="n"/>
      <c r="L2016" s="147" t="n"/>
      <c r="M2016" s="147" t="n"/>
      <c r="N2016" s="147" t="n"/>
      <c r="O2016" s="147" t="n"/>
      <c r="P2016" s="147" t="n"/>
      <c r="Q2016" s="147" t="n"/>
      <c r="R2016" s="147" t="n"/>
      <c r="S2016" s="147" t="n"/>
      <c r="T2016" s="147" t="n"/>
      <c r="U2016" s="147" t="n"/>
      <c r="V2016" s="147" t="n"/>
      <c r="W2016" s="147" t="n"/>
      <c r="X2016" s="147" t="n"/>
      <c r="Y2016" s="147" t="n"/>
      <c r="Z2016" s="147" t="n"/>
      <c r="AA2016" s="147" t="n"/>
      <c r="AB2016" s="147" t="n"/>
      <c r="AC2016" s="147" t="n"/>
      <c r="AD2016" s="147" t="n"/>
      <c r="AE2016" s="147" t="n"/>
      <c r="AF2016" s="147" t="n"/>
      <c r="AG2016" s="147" t="n"/>
      <c r="AH2016" s="147" t="n"/>
      <c r="AI2016" s="147" t="n"/>
      <c r="AJ2016" s="147" t="n"/>
      <c r="AK2016" s="147" t="n"/>
      <c r="AL2016" s="147" t="n"/>
      <c r="AM2016" s="147" t="n"/>
      <c r="AN2016" s="147" t="n"/>
      <c r="AO2016" s="147" t="n"/>
      <c r="AP2016" s="147" t="n"/>
      <c r="AQ2016" s="147" t="n"/>
      <c r="AR2016" s="147" t="n"/>
      <c r="AS2016" s="147" t="n"/>
      <c r="AT2016" s="148" t="n"/>
      <c r="AU2016" s="8" t="n"/>
      <c r="AV2016" s="7" t="n"/>
      <c r="AW2016" s="2" t="n"/>
      <c r="AX2016" s="2" t="n"/>
      <c r="AY2016" s="2" t="n"/>
      <c r="AZ2016" s="2" t="n"/>
      <c r="BA2016" s="2" t="n"/>
      <c r="BB2016" s="2" t="n"/>
      <c r="BC2016" s="2" t="n"/>
      <c r="BD2016" s="2" t="n"/>
      <c r="BE2016" s="2" t="n"/>
      <c r="BF2016" s="2" t="n"/>
      <c r="BG2016" s="2" t="n"/>
      <c r="BH2016" s="2" t="n"/>
      <c r="BI2016" s="8" t="n"/>
      <c r="BJ2016" s="7" t="n"/>
      <c r="BK2016" s="2" t="n"/>
      <c r="BL2016" s="2" t="n"/>
      <c r="BM2016" s="2" t="n"/>
      <c r="BN2016" s="2" t="n"/>
      <c r="BO2016" s="2" t="n"/>
      <c r="BP2016" s="143" t="n"/>
      <c r="BV2016" s="144" t="n"/>
      <c r="BW2016" s="143" t="n"/>
      <c r="CG2016" s="144" t="n"/>
      <c r="DU2016" s="144" t="n"/>
      <c r="DV2016" s="2" t="n"/>
      <c r="DW2016" s="2" t="n"/>
      <c r="DX2016" s="2" t="n"/>
      <c r="DY2016" s="2" t="n"/>
      <c r="DZ2016" s="2" t="n"/>
      <c r="EA2016" s="2" t="n"/>
      <c r="EB2016" s="2" t="n"/>
      <c r="EC2016" s="2" t="n"/>
    </row>
    <row r="2017" ht="6.75" customHeight="1" s="118">
      <c r="A2017" s="2" t="n"/>
      <c r="B2017" s="2" t="n"/>
      <c r="C2017" s="2" t="n"/>
      <c r="D2017" s="2" t="n"/>
      <c r="E2017" s="152" t="inlineStr">
        <is>
          <t>名　前</t>
        </is>
      </c>
      <c r="F2017" s="140" t="n"/>
      <c r="G2017" s="140" t="n"/>
      <c r="H2017" s="140" t="n"/>
      <c r="I2017" s="140" t="n"/>
      <c r="J2017" s="140" t="n"/>
      <c r="K2017" s="141" t="n"/>
      <c r="L2017" s="153">
        <f>計算!$B$25</f>
        <v/>
      </c>
      <c r="M2017" s="140" t="n"/>
      <c r="N2017" s="140" t="n"/>
      <c r="O2017" s="140" t="n"/>
      <c r="P2017" s="140" t="n"/>
      <c r="Q2017" s="140" t="n"/>
      <c r="R2017" s="140" t="n"/>
      <c r="S2017" s="140" t="n"/>
      <c r="T2017" s="140" t="n"/>
      <c r="U2017" s="140" t="n"/>
      <c r="V2017" s="140" t="n"/>
      <c r="W2017" s="140" t="n"/>
      <c r="X2017" s="140" t="n"/>
      <c r="Y2017" s="140" t="n"/>
      <c r="Z2017" s="140" t="n"/>
      <c r="AA2017" s="140" t="n"/>
      <c r="AB2017" s="140" t="n"/>
      <c r="AC2017" s="140" t="n"/>
      <c r="AD2017" s="140" t="n"/>
      <c r="AE2017" s="140" t="n"/>
      <c r="AF2017" s="140" t="n"/>
      <c r="AG2017" s="140" t="n"/>
      <c r="AH2017" s="140" t="n"/>
      <c r="AI2017" s="140" t="n"/>
      <c r="AJ2017" s="140" t="n"/>
      <c r="AK2017" s="140" t="n"/>
      <c r="AL2017" s="140" t="n"/>
      <c r="AM2017" s="140" t="n"/>
      <c r="AN2017" s="140" t="n"/>
      <c r="AO2017" s="140" t="n"/>
      <c r="AP2017" s="140" t="n"/>
      <c r="AQ2017" s="140" t="n"/>
      <c r="AR2017" s="140" t="n"/>
      <c r="AS2017" s="140" t="n"/>
      <c r="AT2017" s="141" t="n"/>
      <c r="AU2017" s="8" t="n"/>
      <c r="AV2017" s="7" t="n"/>
      <c r="AW2017" s="2" t="n"/>
      <c r="AX2017" s="2" t="n"/>
      <c r="AY2017" s="2" t="n"/>
      <c r="AZ2017" s="2" t="n"/>
      <c r="BA2017" s="2" t="n"/>
      <c r="BB2017" s="2" t="n"/>
      <c r="BC2017" s="2" t="n"/>
      <c r="BD2017" s="2" t="n"/>
      <c r="BE2017" s="2" t="n"/>
      <c r="BF2017" s="2" t="n"/>
      <c r="BG2017" s="2" t="n"/>
      <c r="BH2017" s="2" t="n"/>
      <c r="BI2017" s="8" t="n"/>
      <c r="BJ2017" s="7" t="n"/>
      <c r="BK2017" s="2" t="n"/>
      <c r="BL2017" s="2" t="n"/>
      <c r="BM2017" s="2" t="n"/>
      <c r="BN2017" s="2" t="n"/>
      <c r="BO2017" s="2" t="n"/>
      <c r="BP2017" s="143" t="n"/>
      <c r="BV2017" s="144" t="n"/>
      <c r="BW2017" s="143" t="n"/>
      <c r="CG2017" s="144" t="n"/>
      <c r="DU2017" s="144" t="n"/>
      <c r="DV2017" s="2" t="n"/>
      <c r="DW2017" s="2" t="n"/>
      <c r="DX2017" s="2" t="n"/>
      <c r="DY2017" s="2" t="n"/>
      <c r="DZ2017" s="2" t="n"/>
      <c r="EA2017" s="2" t="n"/>
      <c r="EB2017" s="2" t="n"/>
      <c r="EC2017" s="2" t="n"/>
    </row>
    <row r="2018" ht="6.75" customHeight="1" s="118">
      <c r="A2018" s="2" t="n"/>
      <c r="B2018" s="2" t="n"/>
      <c r="C2018" s="2" t="n"/>
      <c r="D2018" s="2" t="n"/>
      <c r="E2018" s="143" t="n"/>
      <c r="K2018" s="144" t="n"/>
      <c r="L2018" s="143" t="n"/>
      <c r="AT2018" s="144" t="n"/>
      <c r="AU2018" s="8" t="n"/>
      <c r="AV2018" s="7" t="n"/>
      <c r="AW2018" s="2" t="n"/>
      <c r="AX2018" s="52" t="inlineStr">
        <is>
          <t>（30×40mm）</t>
        </is>
      </c>
      <c r="BH2018" s="2" t="n"/>
      <c r="BI2018" s="8" t="n"/>
      <c r="BJ2018" s="7" t="n"/>
      <c r="BK2018" s="2" t="n"/>
      <c r="BL2018" s="2" t="n"/>
      <c r="BM2018" s="2" t="n"/>
      <c r="BN2018" s="2" t="n"/>
      <c r="BO2018" s="2" t="n"/>
      <c r="BP2018" s="143" t="n"/>
      <c r="BV2018" s="144" t="n"/>
      <c r="BW2018" s="143" t="n"/>
      <c r="CG2018" s="144" t="n"/>
      <c r="DU2018" s="144" t="n"/>
      <c r="DV2018" s="2" t="n"/>
      <c r="DW2018" s="2" t="n"/>
      <c r="DX2018" s="2" t="n"/>
      <c r="DY2018" s="2" t="n"/>
      <c r="DZ2018" s="2" t="n"/>
      <c r="EA2018" s="2" t="n"/>
      <c r="EB2018" s="2" t="n"/>
      <c r="EC2018" s="2" t="n"/>
    </row>
    <row r="2019" ht="6.75" customHeight="1" s="118">
      <c r="A2019" s="2" t="n"/>
      <c r="B2019" s="2" t="n"/>
      <c r="C2019" s="2" t="n"/>
      <c r="D2019" s="2" t="n"/>
      <c r="E2019" s="143" t="n"/>
      <c r="K2019" s="144" t="n"/>
      <c r="L2019" s="143" t="n"/>
      <c r="AT2019" s="144" t="n"/>
      <c r="AU2019" s="8" t="n"/>
      <c r="AV2019" s="7" t="n"/>
      <c r="AW2019" s="2" t="n"/>
      <c r="BH2019" s="2" t="n"/>
      <c r="BI2019" s="8" t="n"/>
      <c r="BJ2019" s="7" t="n"/>
      <c r="BK2019" s="2" t="n"/>
      <c r="BL2019" s="2" t="n"/>
      <c r="BM2019" s="2" t="n"/>
      <c r="BN2019" s="2" t="n"/>
      <c r="BO2019" s="2" t="n"/>
      <c r="BP2019" s="143" t="n"/>
      <c r="BV2019" s="144" t="n"/>
      <c r="BW2019" s="149">
        <f>計算!$S$25</f>
        <v/>
      </c>
      <c r="CG2019" s="144" t="n"/>
      <c r="CH2019" s="150">
        <f>計算!$T$25</f>
        <v/>
      </c>
      <c r="DU2019" s="144" t="n"/>
      <c r="DV2019" s="2" t="n"/>
      <c r="DW2019" s="2" t="n"/>
      <c r="DX2019" s="2" t="n"/>
      <c r="DY2019" s="2" t="n"/>
      <c r="DZ2019" s="2" t="n"/>
      <c r="EA2019" s="2" t="n"/>
      <c r="EB2019" s="2" t="n"/>
      <c r="EC2019" s="2" t="n"/>
    </row>
    <row r="2020" ht="6.75" customHeight="1" s="118">
      <c r="A2020" s="2" t="n"/>
      <c r="B2020" s="2" t="n"/>
      <c r="C2020" s="2" t="n"/>
      <c r="D2020" s="2" t="n"/>
      <c r="E2020" s="143" t="n"/>
      <c r="K2020" s="144" t="n"/>
      <c r="L2020" s="143" t="n"/>
      <c r="AT2020" s="144" t="n"/>
      <c r="AU2020" s="8" t="n"/>
      <c r="AV2020" s="7" t="n"/>
      <c r="AW2020" s="2" t="n"/>
      <c r="AX2020" s="2" t="n"/>
      <c r="AY2020" s="2" t="n"/>
      <c r="AZ2020" s="2" t="n"/>
      <c r="BA2020" s="2" t="n"/>
      <c r="BB2020" s="2" t="n"/>
      <c r="BC2020" s="2" t="n"/>
      <c r="BD2020" s="2" t="n"/>
      <c r="BE2020" s="2" t="n"/>
      <c r="BF2020" s="2" t="n"/>
      <c r="BG2020" s="2" t="n"/>
      <c r="BH2020" s="2" t="n"/>
      <c r="BI2020" s="8" t="n"/>
      <c r="BJ2020" s="7" t="n"/>
      <c r="BK2020" s="2" t="n"/>
      <c r="BL2020" s="2" t="n"/>
      <c r="BM2020" s="2" t="n"/>
      <c r="BN2020" s="2" t="n"/>
      <c r="BO2020" s="2" t="n"/>
      <c r="BP2020" s="143" t="n"/>
      <c r="BV2020" s="144" t="n"/>
      <c r="BW2020" s="143" t="n"/>
      <c r="CG2020" s="144" t="n"/>
      <c r="DU2020" s="144" t="n"/>
      <c r="DV2020" s="2" t="n"/>
      <c r="DW2020" s="2" t="n"/>
      <c r="DX2020" s="2" t="n"/>
      <c r="DY2020" s="2" t="n"/>
      <c r="DZ2020" s="2" t="n"/>
      <c r="EA2020" s="2" t="n"/>
      <c r="EB2020" s="2" t="n"/>
      <c r="EC2020" s="2" t="n"/>
    </row>
    <row r="2021" ht="6.75" customHeight="1" s="118">
      <c r="A2021" s="2" t="n"/>
      <c r="B2021" s="2" t="n"/>
      <c r="C2021" s="2" t="n"/>
      <c r="D2021" s="2" t="n"/>
      <c r="E2021" s="143" t="n"/>
      <c r="K2021" s="144" t="n"/>
      <c r="L2021" s="143" t="n"/>
      <c r="AT2021" s="144" t="n"/>
      <c r="AU2021" s="8" t="n"/>
      <c r="AV2021" s="7" t="n"/>
      <c r="AW2021" s="2" t="n"/>
      <c r="AX2021" s="2" t="n"/>
      <c r="AY2021" s="2" t="n"/>
      <c r="AZ2021" s="2" t="n"/>
      <c r="BA2021" s="2" t="n"/>
      <c r="BB2021" s="2" t="n"/>
      <c r="BC2021" s="2" t="n"/>
      <c r="BD2021" s="2" t="n"/>
      <c r="BE2021" s="2" t="n"/>
      <c r="BF2021" s="2" t="n"/>
      <c r="BG2021" s="2" t="n"/>
      <c r="BH2021" s="2" t="n"/>
      <c r="BI2021" s="8" t="n"/>
      <c r="BJ2021" s="7" t="n"/>
      <c r="BK2021" s="2" t="n"/>
      <c r="BL2021" s="2" t="n"/>
      <c r="BM2021" s="2" t="n"/>
      <c r="BN2021" s="2" t="n"/>
      <c r="BO2021" s="2" t="n"/>
      <c r="BP2021" s="143" t="n"/>
      <c r="BV2021" s="144" t="n"/>
      <c r="BW2021" s="143" t="n"/>
      <c r="CG2021" s="144" t="n"/>
      <c r="DU2021" s="144" t="n"/>
      <c r="DV2021" s="2" t="n"/>
      <c r="DW2021" s="2" t="n"/>
      <c r="DX2021" s="2" t="n"/>
      <c r="DY2021" s="2" t="n"/>
      <c r="DZ2021" s="2" t="n"/>
      <c r="EA2021" s="2" t="n"/>
      <c r="EB2021" s="2" t="n"/>
      <c r="EC2021" s="2" t="n"/>
    </row>
    <row r="2022" ht="4.5" customHeight="1" s="118">
      <c r="A2022" s="2" t="n"/>
      <c r="B2022" s="2" t="n"/>
      <c r="C2022" s="2" t="n"/>
      <c r="D2022" s="2" t="n"/>
      <c r="E2022" s="146" t="n"/>
      <c r="F2022" s="147" t="n"/>
      <c r="G2022" s="147" t="n"/>
      <c r="H2022" s="147" t="n"/>
      <c r="I2022" s="147" t="n"/>
      <c r="J2022" s="147" t="n"/>
      <c r="K2022" s="148" t="n"/>
      <c r="L2022" s="146" t="n"/>
      <c r="M2022" s="147" t="n"/>
      <c r="N2022" s="147" t="n"/>
      <c r="O2022" s="147" t="n"/>
      <c r="P2022" s="147" t="n"/>
      <c r="Q2022" s="147" t="n"/>
      <c r="R2022" s="147" t="n"/>
      <c r="S2022" s="147" t="n"/>
      <c r="T2022" s="147" t="n"/>
      <c r="U2022" s="147" t="n"/>
      <c r="V2022" s="147" t="n"/>
      <c r="W2022" s="147" t="n"/>
      <c r="X2022" s="147" t="n"/>
      <c r="Y2022" s="147" t="n"/>
      <c r="Z2022" s="147" t="n"/>
      <c r="AA2022" s="147" t="n"/>
      <c r="AB2022" s="147" t="n"/>
      <c r="AC2022" s="147" t="n"/>
      <c r="AD2022" s="147" t="n"/>
      <c r="AE2022" s="147" t="n"/>
      <c r="AF2022" s="147" t="n"/>
      <c r="AG2022" s="147" t="n"/>
      <c r="AH2022" s="147" t="n"/>
      <c r="AI2022" s="147" t="n"/>
      <c r="AJ2022" s="147" t="n"/>
      <c r="AK2022" s="147" t="n"/>
      <c r="AL2022" s="147" t="n"/>
      <c r="AM2022" s="147" t="n"/>
      <c r="AN2022" s="147" t="n"/>
      <c r="AO2022" s="147" t="n"/>
      <c r="AP2022" s="147" t="n"/>
      <c r="AQ2022" s="147" t="n"/>
      <c r="AR2022" s="147" t="n"/>
      <c r="AS2022" s="147" t="n"/>
      <c r="AT2022" s="148" t="n"/>
      <c r="AU2022" s="8" t="n"/>
      <c r="AV2022" s="7" t="n"/>
      <c r="AW2022" s="2" t="n"/>
      <c r="AX2022" s="2" t="n"/>
      <c r="AY2022" s="2" t="n"/>
      <c r="AZ2022" s="2" t="n"/>
      <c r="BA2022" s="2" t="n"/>
      <c r="BB2022" s="2" t="n"/>
      <c r="BC2022" s="2" t="n"/>
      <c r="BD2022" s="2" t="n"/>
      <c r="BE2022" s="2" t="n"/>
      <c r="BF2022" s="2" t="n"/>
      <c r="BG2022" s="2" t="n"/>
      <c r="BH2022" s="2" t="n"/>
      <c r="BI2022" s="8" t="n"/>
      <c r="BJ2022" s="7" t="n"/>
      <c r="BK2022" s="2" t="n"/>
      <c r="BL2022" s="2" t="n"/>
      <c r="BM2022" s="2" t="n"/>
      <c r="BN2022" s="2" t="n"/>
      <c r="BO2022" s="2" t="n"/>
      <c r="BP2022" s="143" t="n"/>
      <c r="BV2022" s="144" t="n"/>
      <c r="BW2022" s="143" t="n"/>
      <c r="CG2022" s="144" t="n"/>
      <c r="DU2022" s="144" t="n"/>
      <c r="DV2022" s="2" t="n"/>
      <c r="DW2022" s="2" t="n"/>
      <c r="DX2022" s="2" t="n"/>
      <c r="DY2022" s="2" t="n"/>
      <c r="DZ2022" s="2" t="n"/>
      <c r="EA2022" s="2" t="n"/>
      <c r="EB2022" s="2" t="n"/>
      <c r="EC2022" s="2" t="n"/>
    </row>
    <row r="2023" ht="6.75" customHeight="1" s="118">
      <c r="A2023" s="2" t="n"/>
      <c r="B2023" s="2" t="n"/>
      <c r="C2023" s="2" t="n"/>
      <c r="D2023" s="2" t="n"/>
      <c r="E2023" s="152" t="inlineStr">
        <is>
          <t>生年月日</t>
        </is>
      </c>
      <c r="F2023" s="140" t="n"/>
      <c r="G2023" s="140" t="n"/>
      <c r="H2023" s="140" t="n"/>
      <c r="I2023" s="140" t="n"/>
      <c r="J2023" s="140" t="n"/>
      <c r="K2023" s="141" t="n"/>
      <c r="L2023" s="154" t="inlineStr">
        <is>
          <t>昭和 ・ 平成</t>
        </is>
      </c>
      <c r="M2023" s="140" t="n"/>
      <c r="N2023" s="140" t="n"/>
      <c r="O2023" s="140" t="n"/>
      <c r="P2023" s="140" t="n"/>
      <c r="Q2023" s="140" t="n"/>
      <c r="R2023" s="140" t="n"/>
      <c r="S2023" s="140" t="n"/>
      <c r="T2023" s="140" t="n"/>
      <c r="U2023" s="140" t="n"/>
      <c r="V2023" s="155">
        <f>計算!$D$25</f>
        <v/>
      </c>
      <c r="W2023" s="140" t="n"/>
      <c r="X2023" s="156" t="inlineStr">
        <is>
          <t>年</t>
        </is>
      </c>
      <c r="Y2023" s="140" t="n"/>
      <c r="Z2023" s="155">
        <f>計算!$E$25</f>
        <v/>
      </c>
      <c r="AA2023" s="140" t="n"/>
      <c r="AB2023" s="140" t="n"/>
      <c r="AC2023" s="156" t="inlineStr">
        <is>
          <t>月</t>
        </is>
      </c>
      <c r="AD2023" s="140" t="n"/>
      <c r="AE2023" s="155">
        <f>計算!$F$25</f>
        <v/>
      </c>
      <c r="AF2023" s="140" t="n"/>
      <c r="AG2023" s="140" t="n"/>
      <c r="AH2023" s="156" t="inlineStr">
        <is>
          <t>日　生 （満</t>
        </is>
      </c>
      <c r="AI2023" s="140" t="n"/>
      <c r="AJ2023" s="140" t="n"/>
      <c r="AK2023" s="140" t="n"/>
      <c r="AL2023" s="140" t="n"/>
      <c r="AM2023" s="140" t="n"/>
      <c r="AN2023" s="140" t="n"/>
      <c r="AO2023" s="140" t="n"/>
      <c r="AP2023" s="157">
        <f>計算!$G$25</f>
        <v/>
      </c>
      <c r="AQ2023" s="140" t="n"/>
      <c r="AR2023" s="158" t="inlineStr">
        <is>
          <t>歳）</t>
        </is>
      </c>
      <c r="AS2023" s="140" t="n"/>
      <c r="AT2023" s="141" t="n"/>
      <c r="AU2023" s="8" t="n"/>
      <c r="AV2023" s="7" t="n"/>
      <c r="AW2023" s="2" t="n"/>
      <c r="AX2023" s="2" t="n"/>
      <c r="AY2023" s="2" t="n"/>
      <c r="AZ2023" s="2" t="n"/>
      <c r="BA2023" s="2" t="n"/>
      <c r="BB2023" s="2" t="n"/>
      <c r="BC2023" s="2" t="n"/>
      <c r="BD2023" s="2" t="n"/>
      <c r="BE2023" s="2" t="n"/>
      <c r="BF2023" s="2" t="n"/>
      <c r="BG2023" s="2" t="n"/>
      <c r="BH2023" s="2" t="n"/>
      <c r="BI2023" s="8" t="n"/>
      <c r="BJ2023" s="7" t="n"/>
      <c r="BK2023" s="2" t="n"/>
      <c r="BL2023" s="2" t="n"/>
      <c r="BM2023" s="2" t="n"/>
      <c r="BN2023" s="2" t="n"/>
      <c r="BO2023" s="2" t="n"/>
      <c r="BP2023" s="143" t="n"/>
      <c r="BV2023" s="144" t="n"/>
      <c r="BW2023" s="149">
        <f>計算!$U$25</f>
        <v/>
      </c>
      <c r="CG2023" s="144" t="n"/>
      <c r="CH2023" s="150">
        <f>計算!$V$25</f>
        <v/>
      </c>
      <c r="DU2023" s="144" t="n"/>
      <c r="DV2023" s="2" t="n"/>
      <c r="DW2023" s="2" t="n"/>
      <c r="DX2023" s="2" t="n"/>
      <c r="DY2023" s="2" t="n"/>
      <c r="DZ2023" s="2" t="n"/>
      <c r="EA2023" s="2" t="n"/>
      <c r="EB2023" s="2" t="n"/>
      <c r="EC2023" s="2" t="n"/>
    </row>
    <row r="2024" ht="6.75" customHeight="1" s="118">
      <c r="A2024" s="2" t="n"/>
      <c r="B2024" s="2" t="n"/>
      <c r="C2024" s="2" t="n"/>
      <c r="D2024" s="2" t="n"/>
      <c r="E2024" s="143" t="n"/>
      <c r="K2024" s="144" t="n"/>
      <c r="L2024" s="143" t="n"/>
      <c r="AT2024" s="144" t="n"/>
      <c r="AU2024" s="8" t="n"/>
      <c r="AV2024" s="7" t="n"/>
      <c r="AW2024" s="2" t="n"/>
      <c r="AX2024" s="2" t="n"/>
      <c r="AY2024" s="2" t="n"/>
      <c r="AZ2024" s="2" t="n"/>
      <c r="BA2024" s="2" t="n"/>
      <c r="BB2024" s="2" t="n"/>
      <c r="BC2024" s="2" t="n"/>
      <c r="BD2024" s="2" t="n"/>
      <c r="BE2024" s="2" t="n"/>
      <c r="BF2024" s="2" t="n"/>
      <c r="BG2024" s="2" t="n"/>
      <c r="BH2024" s="2" t="n"/>
      <c r="BI2024" s="8" t="n"/>
      <c r="BJ2024" s="7" t="n"/>
      <c r="BK2024" s="2" t="n"/>
      <c r="BL2024" s="2" t="n"/>
      <c r="BM2024" s="2" t="n"/>
      <c r="BN2024" s="2" t="n"/>
      <c r="BO2024" s="2" t="n"/>
      <c r="BP2024" s="143" t="n"/>
      <c r="BV2024" s="144" t="n"/>
      <c r="BW2024" s="143" t="n"/>
      <c r="CG2024" s="144" t="n"/>
      <c r="DU2024" s="144" t="n"/>
      <c r="DV2024" s="2" t="n"/>
      <c r="DW2024" s="2" t="n"/>
      <c r="DX2024" s="2" t="n"/>
      <c r="DY2024" s="2" t="n"/>
      <c r="DZ2024" s="2" t="n"/>
      <c r="EA2024" s="2" t="n"/>
      <c r="EB2024" s="2" t="n"/>
      <c r="EC2024" s="2" t="n"/>
    </row>
    <row r="2025" ht="6.75" customHeight="1" s="118">
      <c r="A2025" s="2" t="n"/>
      <c r="B2025" s="2" t="n"/>
      <c r="C2025" s="2" t="n"/>
      <c r="D2025" s="2" t="n"/>
      <c r="E2025" s="143" t="n"/>
      <c r="K2025" s="144" t="n"/>
      <c r="L2025" s="143" t="n"/>
      <c r="AT2025" s="144" t="n"/>
      <c r="AU2025" s="8" t="n"/>
      <c r="AV2025" s="16" t="n"/>
      <c r="AW2025" s="14" t="n"/>
      <c r="AX2025" s="14" t="n"/>
      <c r="AY2025" s="14" t="n"/>
      <c r="AZ2025" s="14" t="n"/>
      <c r="BA2025" s="14" t="n"/>
      <c r="BB2025" s="14" t="n"/>
      <c r="BC2025" s="14" t="n"/>
      <c r="BD2025" s="14" t="n"/>
      <c r="BE2025" s="14" t="n"/>
      <c r="BF2025" s="14" t="n"/>
      <c r="BG2025" s="14" t="n"/>
      <c r="BH2025" s="14" t="n"/>
      <c r="BI2025" s="15" t="n"/>
      <c r="BJ2025" s="7" t="n"/>
      <c r="BK2025" s="2" t="n"/>
      <c r="BL2025" s="2" t="n"/>
      <c r="BM2025" s="2" t="n"/>
      <c r="BN2025" s="2" t="n"/>
      <c r="BO2025" s="2" t="n"/>
      <c r="BP2025" s="143" t="n"/>
      <c r="BV2025" s="144" t="n"/>
      <c r="BW2025" s="143" t="n"/>
      <c r="CG2025" s="144" t="n"/>
      <c r="DU2025" s="144" t="n"/>
      <c r="DV2025" s="2" t="n"/>
      <c r="DW2025" s="2" t="n"/>
      <c r="DX2025" s="2" t="n"/>
      <c r="DY2025" s="2" t="n"/>
      <c r="DZ2025" s="2" t="n"/>
      <c r="EA2025" s="2" t="n"/>
      <c r="EB2025" s="2" t="n"/>
      <c r="EC2025" s="2" t="n"/>
    </row>
    <row r="2026" ht="3.75" customHeight="1" s="118">
      <c r="A2026" s="2" t="n"/>
      <c r="B2026" s="2" t="n"/>
      <c r="C2026" s="2" t="n"/>
      <c r="D2026" s="2" t="n"/>
      <c r="E2026" s="146" t="n"/>
      <c r="F2026" s="147" t="n"/>
      <c r="G2026" s="147" t="n"/>
      <c r="H2026" s="147" t="n"/>
      <c r="I2026" s="147" t="n"/>
      <c r="J2026" s="147" t="n"/>
      <c r="K2026" s="148" t="n"/>
      <c r="L2026" s="146" t="n"/>
      <c r="M2026" s="147" t="n"/>
      <c r="N2026" s="147" t="n"/>
      <c r="O2026" s="147" t="n"/>
      <c r="P2026" s="147" t="n"/>
      <c r="Q2026" s="147" t="n"/>
      <c r="R2026" s="147" t="n"/>
      <c r="S2026" s="147" t="n"/>
      <c r="T2026" s="147" t="n"/>
      <c r="U2026" s="147" t="n"/>
      <c r="X2026" s="147" t="n"/>
      <c r="Y2026" s="147" t="n"/>
      <c r="AC2026" s="147" t="n"/>
      <c r="AD2026" s="147" t="n"/>
      <c r="AH2026" s="147" t="n"/>
      <c r="AI2026" s="147" t="n"/>
      <c r="AJ2026" s="147" t="n"/>
      <c r="AK2026" s="147" t="n"/>
      <c r="AL2026" s="147" t="n"/>
      <c r="AM2026" s="147" t="n"/>
      <c r="AN2026" s="147" t="n"/>
      <c r="AO2026" s="147" t="n"/>
      <c r="AP2026" s="147" t="n"/>
      <c r="AQ2026" s="147" t="n"/>
      <c r="AR2026" s="147" t="n"/>
      <c r="AS2026" s="147" t="n"/>
      <c r="AT2026" s="148" t="n"/>
      <c r="AU2026" s="2" t="n"/>
      <c r="AV2026" s="21" t="n"/>
      <c r="AW2026" s="2" t="n"/>
      <c r="AX2026" s="2" t="n"/>
      <c r="AY2026" s="2" t="n"/>
      <c r="AZ2026" s="2" t="n"/>
      <c r="BA2026" s="2" t="n"/>
      <c r="BB2026" s="2" t="n"/>
      <c r="BC2026" s="2" t="n"/>
      <c r="BD2026" s="2" t="n"/>
      <c r="BE2026" s="2" t="n"/>
      <c r="BF2026" s="2" t="n"/>
      <c r="BG2026" s="2" t="n"/>
      <c r="BH2026" s="2" t="n"/>
      <c r="BI2026" s="2" t="n"/>
      <c r="BJ2026" s="2" t="n"/>
      <c r="BK2026" s="2" t="n"/>
      <c r="BL2026" s="2" t="n"/>
      <c r="BM2026" s="2" t="n"/>
      <c r="BN2026" s="2" t="n"/>
      <c r="BO2026" s="2" t="n"/>
      <c r="BP2026" s="143" t="n"/>
      <c r="BV2026" s="144" t="n"/>
      <c r="BW2026" s="143" t="n"/>
      <c r="CG2026" s="144" t="n"/>
      <c r="DU2026" s="144" t="n"/>
      <c r="DV2026" s="2" t="n"/>
      <c r="DW2026" s="2" t="n"/>
      <c r="DX2026" s="2" t="n"/>
      <c r="DY2026" s="2" t="n"/>
      <c r="DZ2026" s="2" t="n"/>
      <c r="EA2026" s="2" t="n"/>
      <c r="EB2026" s="2" t="n"/>
      <c r="EC2026" s="2" t="n"/>
    </row>
    <row r="2027" ht="6.75" customHeight="1" s="118">
      <c r="A2027" s="2" t="n"/>
      <c r="B2027" s="2" t="n"/>
      <c r="C2027" s="2" t="n"/>
      <c r="D2027" s="2" t="n"/>
      <c r="E2027" s="159" t="inlineStr">
        <is>
          <t>ふ り が な</t>
        </is>
      </c>
      <c r="F2027" s="140" t="n"/>
      <c r="G2027" s="140" t="n"/>
      <c r="H2027" s="140" t="n"/>
      <c r="I2027" s="140" t="n"/>
      <c r="J2027" s="140" t="n"/>
      <c r="K2027" s="141" t="n"/>
      <c r="L2027" s="160">
        <f>計算!$J$25</f>
        <v/>
      </c>
      <c r="M2027" s="140" t="n"/>
      <c r="N2027" s="140" t="n"/>
      <c r="O2027" s="140" t="n"/>
      <c r="P2027" s="140" t="n"/>
      <c r="Q2027" s="140" t="n"/>
      <c r="R2027" s="140" t="n"/>
      <c r="S2027" s="140" t="n"/>
      <c r="T2027" s="140" t="n"/>
      <c r="U2027" s="140" t="n"/>
      <c r="V2027" s="140" t="n"/>
      <c r="W2027" s="140" t="n"/>
      <c r="X2027" s="140" t="n"/>
      <c r="Y2027" s="140" t="n"/>
      <c r="Z2027" s="140" t="n"/>
      <c r="AA2027" s="140" t="n"/>
      <c r="AB2027" s="140" t="n"/>
      <c r="AC2027" s="140" t="n"/>
      <c r="AD2027" s="140" t="n"/>
      <c r="AE2027" s="140" t="n"/>
      <c r="AF2027" s="140" t="n"/>
      <c r="AG2027" s="140" t="n"/>
      <c r="AH2027" s="140" t="n"/>
      <c r="AI2027" s="140" t="n"/>
      <c r="AJ2027" s="140" t="n"/>
      <c r="AK2027" s="140" t="n"/>
      <c r="AL2027" s="140" t="n"/>
      <c r="AM2027" s="140" t="n"/>
      <c r="AN2027" s="140" t="n"/>
      <c r="AO2027" s="140" t="n"/>
      <c r="AP2027" s="140" t="n"/>
      <c r="AQ2027" s="140" t="n"/>
      <c r="AR2027" s="140" t="n"/>
      <c r="AS2027" s="140" t="n"/>
      <c r="AT2027" s="140" t="n"/>
      <c r="AU2027" s="140" t="n"/>
      <c r="AV2027" s="140" t="n"/>
      <c r="AW2027" s="140" t="n"/>
      <c r="AX2027" s="140" t="n"/>
      <c r="AY2027" s="140" t="n"/>
      <c r="AZ2027" s="140" t="n"/>
      <c r="BA2027" s="140" t="n"/>
      <c r="BB2027" s="140" t="n"/>
      <c r="BC2027" s="140" t="n"/>
      <c r="BD2027" s="140" t="n"/>
      <c r="BE2027" s="140" t="n"/>
      <c r="BF2027" s="140" t="n"/>
      <c r="BG2027" s="140" t="n"/>
      <c r="BH2027" s="140" t="n"/>
      <c r="BI2027" s="141" t="n"/>
      <c r="BJ2027" s="2" t="n"/>
      <c r="BK2027" s="2" t="n"/>
      <c r="BL2027" s="2" t="n"/>
      <c r="BM2027" s="2" t="n"/>
      <c r="BN2027" s="2" t="n"/>
      <c r="BO2027" s="2" t="n"/>
      <c r="BP2027" s="143" t="n"/>
      <c r="BV2027" s="144" t="n"/>
      <c r="BW2027" s="161">
        <f>計算!$W$25</f>
        <v/>
      </c>
      <c r="CG2027" s="144" t="n"/>
      <c r="CH2027" s="150">
        <f>計算!$X$25</f>
        <v/>
      </c>
      <c r="DU2027" s="144" t="n"/>
      <c r="DV2027" s="2" t="n"/>
      <c r="DW2027" s="2" t="n"/>
      <c r="DX2027" s="2" t="n"/>
      <c r="DY2027" s="2" t="n"/>
      <c r="DZ2027" s="2" t="n"/>
      <c r="EA2027" s="2" t="n"/>
      <c r="EB2027" s="2" t="n"/>
      <c r="EC2027" s="2" t="n"/>
    </row>
    <row r="2028" ht="6.75" customHeight="1" s="118">
      <c r="A2028" s="2" t="n"/>
      <c r="B2028" s="2" t="n"/>
      <c r="C2028" s="2" t="n"/>
      <c r="D2028" s="2" t="n"/>
      <c r="E2028" s="143" t="n"/>
      <c r="K2028" s="144" t="n"/>
      <c r="BI2028" s="144" t="n"/>
      <c r="BJ2028" s="2" t="n"/>
      <c r="BK2028" s="2" t="n"/>
      <c r="BL2028" s="2" t="n"/>
      <c r="BM2028" s="2" t="n"/>
      <c r="BN2028" s="2" t="n"/>
      <c r="BO2028" s="2" t="n"/>
      <c r="BP2028" s="143" t="n"/>
      <c r="BV2028" s="144" t="n"/>
      <c r="BW2028" s="143" t="n"/>
      <c r="CG2028" s="144" t="n"/>
      <c r="DU2028" s="144" t="n"/>
      <c r="DV2028" s="2" t="n"/>
      <c r="DW2028" s="2" t="n"/>
      <c r="DX2028" s="2" t="n"/>
      <c r="DY2028" s="2" t="n"/>
      <c r="DZ2028" s="2" t="n"/>
      <c r="EA2028" s="2" t="n"/>
      <c r="EB2028" s="2" t="n"/>
      <c r="EC2028" s="2" t="n"/>
    </row>
    <row r="2029" ht="6.75" customHeight="1" s="118">
      <c r="A2029" s="2" t="n"/>
      <c r="B2029" s="2" t="n"/>
      <c r="C2029" s="2" t="n"/>
      <c r="D2029" s="2" t="n"/>
      <c r="E2029" s="162" t="n"/>
      <c r="F2029" s="163" t="n"/>
      <c r="G2029" s="163" t="n"/>
      <c r="H2029" s="163" t="n"/>
      <c r="I2029" s="163" t="n"/>
      <c r="J2029" s="163" t="n"/>
      <c r="K2029" s="164" t="n"/>
      <c r="L2029" s="163" t="n"/>
      <c r="M2029" s="163" t="n"/>
      <c r="N2029" s="163" t="n"/>
      <c r="O2029" s="163" t="n"/>
      <c r="P2029" s="163" t="n"/>
      <c r="Q2029" s="163" t="n"/>
      <c r="R2029" s="163" t="n"/>
      <c r="S2029" s="163" t="n"/>
      <c r="T2029" s="163" t="n"/>
      <c r="U2029" s="163" t="n"/>
      <c r="V2029" s="163" t="n"/>
      <c r="W2029" s="163" t="n"/>
      <c r="X2029" s="163" t="n"/>
      <c r="Y2029" s="163" t="n"/>
      <c r="Z2029" s="163" t="n"/>
      <c r="AA2029" s="163" t="n"/>
      <c r="AB2029" s="163" t="n"/>
      <c r="AC2029" s="163" t="n"/>
      <c r="AD2029" s="163" t="n"/>
      <c r="AE2029" s="163" t="n"/>
      <c r="AF2029" s="163" t="n"/>
      <c r="AG2029" s="163" t="n"/>
      <c r="AH2029" s="163" t="n"/>
      <c r="AI2029" s="163" t="n"/>
      <c r="AJ2029" s="163" t="n"/>
      <c r="AK2029" s="163" t="n"/>
      <c r="AL2029" s="163" t="n"/>
      <c r="AM2029" s="163" t="n"/>
      <c r="AN2029" s="163" t="n"/>
      <c r="AO2029" s="163" t="n"/>
      <c r="AP2029" s="163" t="n"/>
      <c r="AQ2029" s="163" t="n"/>
      <c r="AR2029" s="163" t="n"/>
      <c r="AS2029" s="163" t="n"/>
      <c r="AT2029" s="163" t="n"/>
      <c r="AU2029" s="163" t="n"/>
      <c r="AV2029" s="163" t="n"/>
      <c r="AW2029" s="163" t="n"/>
      <c r="AX2029" s="163" t="n"/>
      <c r="AY2029" s="163" t="n"/>
      <c r="AZ2029" s="163" t="n"/>
      <c r="BA2029" s="163" t="n"/>
      <c r="BB2029" s="163" t="n"/>
      <c r="BC2029" s="163" t="n"/>
      <c r="BD2029" s="163" t="n"/>
      <c r="BE2029" s="163" t="n"/>
      <c r="BF2029" s="163" t="n"/>
      <c r="BG2029" s="163" t="n"/>
      <c r="BH2029" s="163" t="n"/>
      <c r="BI2029" s="164" t="n"/>
      <c r="BJ2029" s="2" t="n"/>
      <c r="BK2029" s="2" t="n"/>
      <c r="BL2029" s="2" t="n"/>
      <c r="BM2029" s="2" t="n"/>
      <c r="BN2029" s="2" t="n"/>
      <c r="BO2029" s="2" t="n"/>
      <c r="BP2029" s="143" t="n"/>
      <c r="BV2029" s="144" t="n"/>
      <c r="BW2029" s="143" t="n"/>
      <c r="CG2029" s="144" t="n"/>
      <c r="DU2029" s="144" t="n"/>
      <c r="DV2029" s="2" t="n"/>
      <c r="DW2029" s="2" t="n"/>
      <c r="DX2029" s="2" t="n"/>
      <c r="DY2029" s="2" t="n"/>
      <c r="DZ2029" s="2" t="n"/>
      <c r="EA2029" s="2" t="n"/>
      <c r="EB2029" s="2" t="n"/>
      <c r="EC2029" s="2" t="n"/>
    </row>
    <row r="2030" ht="6.75" customHeight="1" s="118">
      <c r="A2030" s="2" t="n"/>
      <c r="B2030" s="2" t="n"/>
      <c r="C2030" s="2" t="n"/>
      <c r="D2030" s="2" t="n"/>
      <c r="E2030" s="165" t="inlineStr">
        <is>
          <t>現住所</t>
        </is>
      </c>
      <c r="F2030" s="166" t="n"/>
      <c r="G2030" s="166" t="n"/>
      <c r="H2030" s="166" t="n"/>
      <c r="I2030" s="166" t="n"/>
      <c r="J2030" s="166" t="n"/>
      <c r="K2030" s="167" t="n"/>
      <c r="L2030" s="107" t="inlineStr">
        <is>
          <t>〒</t>
        </is>
      </c>
      <c r="M2030" s="166" t="n"/>
      <c r="N2030" s="166" t="n"/>
      <c r="O2030" s="166" t="n"/>
      <c r="P2030" s="168">
        <f>計算!$H$25</f>
        <v/>
      </c>
      <c r="Q2030" s="166" t="n"/>
      <c r="R2030" s="166" t="n"/>
      <c r="S2030" s="166" t="n"/>
      <c r="T2030" s="166" t="n"/>
      <c r="U2030" s="166" t="n"/>
      <c r="V2030" s="166" t="n"/>
      <c r="W2030" s="166" t="n"/>
      <c r="X2030" s="166" t="n"/>
      <c r="Y2030" s="166" t="n"/>
      <c r="Z2030" s="166" t="n"/>
      <c r="AA2030" s="166" t="n"/>
      <c r="AB2030" s="166" t="n"/>
      <c r="AC2030" s="166" t="n"/>
      <c r="AD2030" s="166" t="n"/>
      <c r="AE2030" s="166" t="n"/>
      <c r="AF2030" s="166" t="n"/>
      <c r="AG2030" s="166" t="n"/>
      <c r="AH2030" s="166" t="n"/>
      <c r="AI2030" s="166" t="n"/>
      <c r="AJ2030" s="166" t="n"/>
      <c r="AK2030" s="24" t="n"/>
      <c r="AL2030" s="24" t="n"/>
      <c r="AM2030" s="24" t="n"/>
      <c r="AN2030" s="24" t="n"/>
      <c r="AO2030" s="24" t="n"/>
      <c r="AP2030" s="24" t="n"/>
      <c r="AQ2030" s="24" t="n"/>
      <c r="AR2030" s="24" t="n"/>
      <c r="AS2030" s="24" t="n"/>
      <c r="AT2030" s="24" t="n"/>
      <c r="AU2030" s="24" t="n"/>
      <c r="AV2030" s="24" t="n"/>
      <c r="AW2030" s="24" t="n"/>
      <c r="AX2030" s="24" t="n"/>
      <c r="AY2030" s="24" t="n"/>
      <c r="AZ2030" s="24" t="n"/>
      <c r="BA2030" s="24" t="n"/>
      <c r="BB2030" s="24" t="n"/>
      <c r="BC2030" s="24" t="n"/>
      <c r="BD2030" s="24" t="n"/>
      <c r="BE2030" s="24" t="n"/>
      <c r="BF2030" s="24" t="n"/>
      <c r="BG2030" s="24" t="n"/>
      <c r="BH2030" s="24" t="n"/>
      <c r="BI2030" s="25" t="n"/>
      <c r="BJ2030" s="2" t="n"/>
      <c r="BK2030" s="2" t="n"/>
      <c r="BL2030" s="2" t="n"/>
      <c r="BM2030" s="2" t="n"/>
      <c r="BN2030" s="2" t="n"/>
      <c r="BO2030" s="2" t="n"/>
      <c r="BP2030" s="143" t="n"/>
      <c r="BV2030" s="144" t="n"/>
      <c r="BW2030" s="143" t="n"/>
      <c r="CG2030" s="144" t="n"/>
      <c r="DU2030" s="144" t="n"/>
      <c r="DV2030" s="2" t="n"/>
      <c r="DW2030" s="2" t="n"/>
      <c r="DX2030" s="2" t="n"/>
      <c r="DY2030" s="2" t="n"/>
      <c r="DZ2030" s="2" t="n"/>
      <c r="EA2030" s="2" t="n"/>
      <c r="EB2030" s="2" t="n"/>
      <c r="EC2030" s="2" t="n"/>
    </row>
    <row r="2031" ht="4.5" customHeight="1" s="118">
      <c r="A2031" s="2" t="n"/>
      <c r="B2031" s="2" t="n"/>
      <c r="C2031" s="2" t="n"/>
      <c r="D2031" s="2" t="n"/>
      <c r="E2031" s="143" t="n"/>
      <c r="K2031" s="144" t="n"/>
      <c r="L2031" s="143" t="n"/>
      <c r="AK2031" s="2" t="n"/>
      <c r="AL2031" s="2" t="n"/>
      <c r="AM2031" s="2" t="n"/>
      <c r="AN2031" s="2" t="n"/>
      <c r="AO2031" s="2" t="n"/>
      <c r="AP2031" s="2" t="n"/>
      <c r="AQ2031" s="2" t="n"/>
      <c r="AR2031" s="2" t="n"/>
      <c r="AS2031" s="2" t="n"/>
      <c r="AT2031" s="2" t="n"/>
      <c r="AU2031" s="2" t="n"/>
      <c r="AV2031" s="2" t="n"/>
      <c r="AW2031" s="2" t="n"/>
      <c r="AX2031" s="2" t="n"/>
      <c r="AY2031" s="2" t="n"/>
      <c r="AZ2031" s="2" t="n"/>
      <c r="BA2031" s="2" t="n"/>
      <c r="BB2031" s="2" t="n"/>
      <c r="BC2031" s="2" t="n"/>
      <c r="BD2031" s="2" t="n"/>
      <c r="BE2031" s="2" t="n"/>
      <c r="BF2031" s="2" t="n"/>
      <c r="BG2031" s="2" t="n"/>
      <c r="BH2031" s="2" t="n"/>
      <c r="BI2031" s="8" t="n"/>
      <c r="BJ2031" s="2" t="n"/>
      <c r="BK2031" s="2" t="n"/>
      <c r="BL2031" s="2" t="n"/>
      <c r="BM2031" s="2" t="n"/>
      <c r="BN2031" s="2" t="n"/>
      <c r="BO2031" s="2" t="n"/>
      <c r="BP2031" s="146" t="n"/>
      <c r="BQ2031" s="147" t="n"/>
      <c r="BR2031" s="147" t="n"/>
      <c r="BS2031" s="147" t="n"/>
      <c r="BT2031" s="147" t="n"/>
      <c r="BU2031" s="147" t="n"/>
      <c r="BV2031" s="148" t="n"/>
      <c r="BW2031" s="146" t="n"/>
      <c r="BX2031" s="147" t="n"/>
      <c r="BY2031" s="147" t="n"/>
      <c r="BZ2031" s="147" t="n"/>
      <c r="CA2031" s="147" t="n"/>
      <c r="CB2031" s="147" t="n"/>
      <c r="CC2031" s="147" t="n"/>
      <c r="CD2031" s="147" t="n"/>
      <c r="CE2031" s="147" t="n"/>
      <c r="CF2031" s="147" t="n"/>
      <c r="CG2031" s="148" t="n"/>
      <c r="DU2031" s="144" t="n"/>
      <c r="DV2031" s="2" t="n"/>
      <c r="DW2031" s="2" t="n"/>
      <c r="DX2031" s="2" t="n"/>
      <c r="DY2031" s="2" t="n"/>
      <c r="DZ2031" s="2" t="n"/>
      <c r="EA2031" s="2" t="n"/>
      <c r="EB2031" s="2" t="n"/>
      <c r="EC2031" s="2" t="n"/>
    </row>
    <row r="2032" ht="6.75" customHeight="1" s="118">
      <c r="A2032" s="2" t="n"/>
      <c r="B2032" s="2" t="n"/>
      <c r="C2032" s="2" t="n"/>
      <c r="D2032" s="2" t="n"/>
      <c r="E2032" s="143" t="n"/>
      <c r="K2032" s="144" t="n"/>
      <c r="L2032" s="143" t="n"/>
      <c r="AK2032" s="2" t="n"/>
      <c r="AL2032" s="2" t="n"/>
      <c r="AM2032" s="2" t="n"/>
      <c r="AN2032" s="2" t="n"/>
      <c r="AO2032" s="2" t="n"/>
      <c r="AP2032" s="2" t="n"/>
      <c r="AQ2032" s="2" t="n"/>
      <c r="AR2032" s="2" t="n"/>
      <c r="AS2032" s="2" t="n"/>
      <c r="AT2032" s="2" t="n"/>
      <c r="AU2032" s="2" t="n"/>
      <c r="AV2032" s="2" t="n"/>
      <c r="AW2032" s="2" t="n"/>
      <c r="AX2032" s="2" t="n"/>
      <c r="AY2032" s="2" t="n"/>
      <c r="AZ2032" s="2" t="n"/>
      <c r="BA2032" s="2" t="n"/>
      <c r="BB2032" s="2" t="n"/>
      <c r="BC2032" s="2" t="n"/>
      <c r="BD2032" s="2" t="n"/>
      <c r="BE2032" s="2" t="n"/>
      <c r="BF2032" s="2" t="n"/>
      <c r="BG2032" s="2" t="n"/>
      <c r="BH2032" s="2" t="n"/>
      <c r="BI2032" s="8" t="n"/>
      <c r="BJ2032" s="2" t="n"/>
      <c r="BK2032" s="2" t="n"/>
      <c r="BL2032" s="2" t="n"/>
      <c r="BM2032" s="2" t="n"/>
      <c r="BN2032" s="2" t="n"/>
      <c r="BO2032" s="2" t="n"/>
      <c r="BP2032" s="169" t="inlineStr">
        <is>
          <t>校内外の諸活動</t>
        </is>
      </c>
      <c r="BQ2032" s="140" t="n"/>
      <c r="BR2032" s="140" t="n"/>
      <c r="BS2032" s="140" t="n"/>
      <c r="BT2032" s="140" t="n"/>
      <c r="BU2032" s="140" t="n"/>
      <c r="BV2032" s="141" t="n"/>
      <c r="BW2032" s="170">
        <f>計算!$Y$25</f>
        <v/>
      </c>
      <c r="BX2032" s="140" t="n"/>
      <c r="BY2032" s="140" t="n"/>
      <c r="BZ2032" s="140" t="n"/>
      <c r="CA2032" s="140" t="n"/>
      <c r="CB2032" s="140" t="n"/>
      <c r="CC2032" s="140" t="n"/>
      <c r="CD2032" s="140" t="n"/>
      <c r="CE2032" s="140" t="n"/>
      <c r="CF2032" s="140" t="n"/>
      <c r="CG2032" s="140" t="n"/>
      <c r="CH2032" s="140" t="n"/>
      <c r="CI2032" s="140" t="n"/>
      <c r="CJ2032" s="140" t="n"/>
      <c r="CK2032" s="140" t="n"/>
      <c r="CL2032" s="140" t="n"/>
      <c r="CM2032" s="140" t="n"/>
      <c r="CN2032" s="140" t="n"/>
      <c r="CO2032" s="140" t="n"/>
      <c r="CP2032" s="140" t="n"/>
      <c r="CQ2032" s="140" t="n"/>
      <c r="CR2032" s="140" t="n"/>
      <c r="CS2032" s="140" t="n"/>
      <c r="CT2032" s="140" t="n"/>
      <c r="CU2032" s="140" t="n"/>
      <c r="CV2032" s="140" t="n"/>
      <c r="CW2032" s="140" t="n"/>
      <c r="CX2032" s="140" t="n"/>
      <c r="CY2032" s="140" t="n"/>
      <c r="CZ2032" s="140" t="n"/>
      <c r="DA2032" s="140" t="n"/>
      <c r="DB2032" s="140" t="n"/>
      <c r="DC2032" s="140" t="n"/>
      <c r="DD2032" s="140" t="n"/>
      <c r="DE2032" s="140" t="n"/>
      <c r="DF2032" s="140" t="n"/>
      <c r="DG2032" s="140" t="n"/>
      <c r="DH2032" s="140" t="n"/>
      <c r="DI2032" s="140" t="n"/>
      <c r="DJ2032" s="140" t="n"/>
      <c r="DK2032" s="140" t="n"/>
      <c r="DL2032" s="140" t="n"/>
      <c r="DM2032" s="140" t="n"/>
      <c r="DN2032" s="140" t="n"/>
      <c r="DO2032" s="140" t="n"/>
      <c r="DP2032" s="140" t="n"/>
      <c r="DQ2032" s="140" t="n"/>
      <c r="DR2032" s="140" t="n"/>
      <c r="DS2032" s="140" t="n"/>
      <c r="DT2032" s="140" t="n"/>
      <c r="DU2032" s="141" t="n"/>
      <c r="DV2032" s="7" t="n"/>
      <c r="DW2032" s="2" t="n"/>
      <c r="DX2032" s="2" t="n"/>
      <c r="DY2032" s="2" t="n"/>
      <c r="DZ2032" s="2" t="n"/>
      <c r="EA2032" s="2" t="n"/>
      <c r="EB2032" s="2" t="n"/>
      <c r="EC2032" s="2" t="n"/>
    </row>
    <row r="2033" ht="6.75" customHeight="1" s="118">
      <c r="A2033" s="2" t="n"/>
      <c r="B2033" s="2" t="n"/>
      <c r="C2033" s="2" t="n"/>
      <c r="D2033" s="2" t="n"/>
      <c r="E2033" s="143" t="n"/>
      <c r="K2033" s="144" t="n"/>
      <c r="L2033" s="171">
        <f>計算!$I$25</f>
        <v/>
      </c>
      <c r="BI2033" s="144" t="n"/>
      <c r="BJ2033" s="2" t="n"/>
      <c r="BK2033" s="2" t="n"/>
      <c r="BL2033" s="2" t="n"/>
      <c r="BM2033" s="2" t="n"/>
      <c r="BN2033" s="2" t="n"/>
      <c r="BO2033" s="2" t="n"/>
      <c r="BP2033" s="143" t="n"/>
      <c r="BV2033" s="144" t="n"/>
      <c r="DU2033" s="144" t="n"/>
      <c r="DV2033" s="7" t="n"/>
      <c r="DW2033" s="2" t="n"/>
      <c r="DX2033" s="2" t="n"/>
      <c r="DY2033" s="2" t="n"/>
      <c r="DZ2033" s="2" t="n"/>
      <c r="EA2033" s="2" t="n"/>
      <c r="EB2033" s="2" t="n"/>
      <c r="EC2033" s="2" t="n"/>
    </row>
    <row r="2034" ht="6.75" customHeight="1" s="118">
      <c r="A2034" s="2" t="n"/>
      <c r="B2034" s="2" t="n"/>
      <c r="C2034" s="2" t="n"/>
      <c r="D2034" s="2" t="n"/>
      <c r="E2034" s="143" t="n"/>
      <c r="K2034" s="144" t="n"/>
      <c r="L2034" s="143" t="n"/>
      <c r="BI2034" s="144" t="n"/>
      <c r="BJ2034" s="2" t="n"/>
      <c r="BK2034" s="2" t="n"/>
      <c r="BL2034" s="2" t="n"/>
      <c r="BM2034" s="2" t="n"/>
      <c r="BN2034" s="2" t="n"/>
      <c r="BO2034" s="2" t="n"/>
      <c r="BP2034" s="143" t="n"/>
      <c r="BV2034" s="144" t="n"/>
      <c r="DU2034" s="144" t="n"/>
      <c r="DV2034" s="7" t="n"/>
      <c r="DW2034" s="2" t="n"/>
      <c r="DX2034" s="2" t="n"/>
      <c r="DY2034" s="2" t="n"/>
      <c r="DZ2034" s="2" t="n"/>
      <c r="EA2034" s="2" t="n"/>
      <c r="EB2034" s="2" t="n"/>
      <c r="EC2034" s="2" t="n"/>
    </row>
    <row r="2035" ht="6.75" customHeight="1" s="118">
      <c r="A2035" s="2" t="n"/>
      <c r="B2035" s="2" t="n"/>
      <c r="C2035" s="2" t="n"/>
      <c r="D2035" s="2" t="n"/>
      <c r="E2035" s="146" t="n"/>
      <c r="F2035" s="147" t="n"/>
      <c r="G2035" s="147" t="n"/>
      <c r="H2035" s="147" t="n"/>
      <c r="I2035" s="147" t="n"/>
      <c r="J2035" s="147" t="n"/>
      <c r="K2035" s="148" t="n"/>
      <c r="L2035" s="146" t="n"/>
      <c r="M2035" s="147" t="n"/>
      <c r="N2035" s="147" t="n"/>
      <c r="O2035" s="147" t="n"/>
      <c r="P2035" s="147" t="n"/>
      <c r="Q2035" s="147" t="n"/>
      <c r="R2035" s="147" t="n"/>
      <c r="S2035" s="147" t="n"/>
      <c r="T2035" s="147" t="n"/>
      <c r="U2035" s="147" t="n"/>
      <c r="V2035" s="147" t="n"/>
      <c r="W2035" s="147" t="n"/>
      <c r="X2035" s="147" t="n"/>
      <c r="Y2035" s="147" t="n"/>
      <c r="Z2035" s="147" t="n"/>
      <c r="AA2035" s="147" t="n"/>
      <c r="AB2035" s="147" t="n"/>
      <c r="AC2035" s="147" t="n"/>
      <c r="AD2035" s="147" t="n"/>
      <c r="AE2035" s="147" t="n"/>
      <c r="AF2035" s="147" t="n"/>
      <c r="AG2035" s="147" t="n"/>
      <c r="AH2035" s="147" t="n"/>
      <c r="AI2035" s="147" t="n"/>
      <c r="AJ2035" s="147" t="n"/>
      <c r="AK2035" s="147" t="n"/>
      <c r="AL2035" s="147" t="n"/>
      <c r="AM2035" s="147" t="n"/>
      <c r="AN2035" s="147" t="n"/>
      <c r="AO2035" s="147" t="n"/>
      <c r="AP2035" s="147" t="n"/>
      <c r="AQ2035" s="147" t="n"/>
      <c r="AR2035" s="147" t="n"/>
      <c r="AS2035" s="147" t="n"/>
      <c r="AT2035" s="147" t="n"/>
      <c r="AU2035" s="147" t="n"/>
      <c r="AV2035" s="147" t="n"/>
      <c r="AW2035" s="147" t="n"/>
      <c r="AX2035" s="147" t="n"/>
      <c r="AY2035" s="147" t="n"/>
      <c r="AZ2035" s="147" t="n"/>
      <c r="BA2035" s="147" t="n"/>
      <c r="BB2035" s="147" t="n"/>
      <c r="BC2035" s="147" t="n"/>
      <c r="BD2035" s="147" t="n"/>
      <c r="BE2035" s="147" t="n"/>
      <c r="BF2035" s="147" t="n"/>
      <c r="BG2035" s="147" t="n"/>
      <c r="BH2035" s="147" t="n"/>
      <c r="BI2035" s="148" t="n"/>
      <c r="BJ2035" s="2" t="n"/>
      <c r="BK2035" s="2" t="n"/>
      <c r="BL2035" s="2" t="n"/>
      <c r="BM2035" s="2" t="n"/>
      <c r="BN2035" s="2" t="n"/>
      <c r="BO2035" s="2" t="n"/>
      <c r="BP2035" s="143" t="n"/>
      <c r="BV2035" s="144" t="n"/>
      <c r="DU2035" s="144" t="n"/>
      <c r="DV2035" s="7" t="n"/>
      <c r="DW2035" s="2" t="n"/>
      <c r="DX2035" s="2" t="n"/>
      <c r="DY2035" s="2" t="n"/>
      <c r="DZ2035" s="2" t="n"/>
      <c r="EA2035" s="2" t="n"/>
      <c r="EB2035" s="2" t="n"/>
      <c r="EC2035" s="2" t="n"/>
    </row>
    <row r="2036" ht="6.75" customHeight="1" s="118">
      <c r="A2036" s="2" t="n"/>
      <c r="B2036" s="2" t="n"/>
      <c r="C2036" s="2" t="n"/>
      <c r="D2036" s="2" t="n"/>
      <c r="E2036" s="159" t="inlineStr">
        <is>
          <t>ふ り が な</t>
        </is>
      </c>
      <c r="F2036" s="140" t="n"/>
      <c r="G2036" s="140" t="n"/>
      <c r="H2036" s="140" t="n"/>
      <c r="I2036" s="140" t="n"/>
      <c r="J2036" s="140" t="n"/>
      <c r="K2036" s="141" t="n"/>
      <c r="L2036" s="160">
        <f>計算!$M$25</f>
        <v/>
      </c>
      <c r="M2036" s="140" t="n"/>
      <c r="N2036" s="140" t="n"/>
      <c r="O2036" s="140" t="n"/>
      <c r="P2036" s="140" t="n"/>
      <c r="Q2036" s="140" t="n"/>
      <c r="R2036" s="140" t="n"/>
      <c r="S2036" s="140" t="n"/>
      <c r="T2036" s="140" t="n"/>
      <c r="U2036" s="140" t="n"/>
      <c r="V2036" s="140" t="n"/>
      <c r="W2036" s="140" t="n"/>
      <c r="X2036" s="140" t="n"/>
      <c r="Y2036" s="140" t="n"/>
      <c r="Z2036" s="140" t="n"/>
      <c r="AA2036" s="140" t="n"/>
      <c r="AB2036" s="140" t="n"/>
      <c r="AC2036" s="140" t="n"/>
      <c r="AD2036" s="140" t="n"/>
      <c r="AE2036" s="140" t="n"/>
      <c r="AF2036" s="140" t="n"/>
      <c r="AG2036" s="140" t="n"/>
      <c r="AH2036" s="140" t="n"/>
      <c r="AI2036" s="140" t="n"/>
      <c r="AJ2036" s="140" t="n"/>
      <c r="AK2036" s="140" t="n"/>
      <c r="AL2036" s="140" t="n"/>
      <c r="AM2036" s="140" t="n"/>
      <c r="AN2036" s="140" t="n"/>
      <c r="AO2036" s="140" t="n"/>
      <c r="AP2036" s="140" t="n"/>
      <c r="AQ2036" s="140" t="n"/>
      <c r="AR2036" s="140" t="n"/>
      <c r="AS2036" s="140" t="n"/>
      <c r="AT2036" s="140" t="n"/>
      <c r="AU2036" s="140" t="n"/>
      <c r="AV2036" s="140" t="n"/>
      <c r="AW2036" s="140" t="n"/>
      <c r="AX2036" s="140" t="n"/>
      <c r="AY2036" s="140" t="n"/>
      <c r="AZ2036" s="140" t="n"/>
      <c r="BA2036" s="140" t="n"/>
      <c r="BB2036" s="140" t="n"/>
      <c r="BC2036" s="140" t="n"/>
      <c r="BD2036" s="140" t="n"/>
      <c r="BE2036" s="140" t="n"/>
      <c r="BF2036" s="140" t="n"/>
      <c r="BG2036" s="140" t="n"/>
      <c r="BH2036" s="140" t="n"/>
      <c r="BI2036" s="141" t="n"/>
      <c r="BJ2036" s="2" t="n"/>
      <c r="BK2036" s="2" t="n"/>
      <c r="BL2036" s="2" t="n"/>
      <c r="BM2036" s="2" t="n"/>
      <c r="BN2036" s="2" t="n"/>
      <c r="BO2036" s="2" t="n"/>
      <c r="BP2036" s="143" t="n"/>
      <c r="BV2036" s="144" t="n"/>
      <c r="DU2036" s="144" t="n"/>
      <c r="DV2036" s="7" t="n"/>
      <c r="DW2036" s="2" t="n"/>
      <c r="DX2036" s="2" t="n"/>
      <c r="DY2036" s="2" t="n"/>
      <c r="DZ2036" s="2" t="n"/>
      <c r="EA2036" s="2" t="n"/>
      <c r="EB2036" s="2" t="n"/>
      <c r="EC2036" s="2" t="n"/>
    </row>
    <row r="2037" ht="6.75" customHeight="1" s="118">
      <c r="A2037" s="2" t="n"/>
      <c r="B2037" s="2" t="n"/>
      <c r="C2037" s="2" t="n"/>
      <c r="D2037" s="2" t="n"/>
      <c r="E2037" s="143" t="n"/>
      <c r="K2037" s="144" t="n"/>
      <c r="BI2037" s="144" t="n"/>
      <c r="BJ2037" s="2" t="n"/>
      <c r="BK2037" s="2" t="n"/>
      <c r="BL2037" s="2" t="n"/>
      <c r="BM2037" s="2" t="n"/>
      <c r="BN2037" s="2" t="n"/>
      <c r="BO2037" s="2" t="n"/>
      <c r="BP2037" s="143" t="n"/>
      <c r="BV2037" s="144" t="n"/>
      <c r="DU2037" s="144" t="n"/>
      <c r="DV2037" s="7" t="n"/>
      <c r="DW2037" s="2" t="n"/>
      <c r="DX2037" s="2" t="n"/>
      <c r="DY2037" s="2" t="n"/>
      <c r="DZ2037" s="2" t="n"/>
      <c r="EA2037" s="2" t="n"/>
      <c r="EB2037" s="2" t="n"/>
      <c r="EC2037" s="2" t="n"/>
    </row>
    <row r="2038" ht="6.75" customHeight="1" s="118">
      <c r="A2038" s="2" t="n"/>
      <c r="B2038" s="2" t="n"/>
      <c r="C2038" s="2" t="n"/>
      <c r="D2038" s="2" t="n"/>
      <c r="E2038" s="162" t="n"/>
      <c r="F2038" s="163" t="n"/>
      <c r="G2038" s="163" t="n"/>
      <c r="H2038" s="163" t="n"/>
      <c r="I2038" s="163" t="n"/>
      <c r="J2038" s="163" t="n"/>
      <c r="K2038" s="164" t="n"/>
      <c r="L2038" s="163" t="n"/>
      <c r="M2038" s="163" t="n"/>
      <c r="N2038" s="163" t="n"/>
      <c r="O2038" s="163" t="n"/>
      <c r="P2038" s="163" t="n"/>
      <c r="Q2038" s="163" t="n"/>
      <c r="R2038" s="163" t="n"/>
      <c r="S2038" s="163" t="n"/>
      <c r="T2038" s="163" t="n"/>
      <c r="U2038" s="163" t="n"/>
      <c r="V2038" s="163" t="n"/>
      <c r="W2038" s="163" t="n"/>
      <c r="X2038" s="163" t="n"/>
      <c r="Y2038" s="163" t="n"/>
      <c r="Z2038" s="163" t="n"/>
      <c r="AA2038" s="163" t="n"/>
      <c r="AB2038" s="163" t="n"/>
      <c r="AC2038" s="163" t="n"/>
      <c r="AD2038" s="163" t="n"/>
      <c r="AE2038" s="163" t="n"/>
      <c r="AF2038" s="163" t="n"/>
      <c r="AG2038" s="163" t="n"/>
      <c r="AH2038" s="163" t="n"/>
      <c r="AI2038" s="163" t="n"/>
      <c r="AJ2038" s="163" t="n"/>
      <c r="AK2038" s="163" t="n"/>
      <c r="AL2038" s="163" t="n"/>
      <c r="AM2038" s="163" t="n"/>
      <c r="AN2038" s="163" t="n"/>
      <c r="AO2038" s="163" t="n"/>
      <c r="AP2038" s="163" t="n"/>
      <c r="AQ2038" s="163" t="n"/>
      <c r="AR2038" s="163" t="n"/>
      <c r="AS2038" s="163" t="n"/>
      <c r="AT2038" s="163" t="n"/>
      <c r="AU2038" s="163" t="n"/>
      <c r="AV2038" s="163" t="n"/>
      <c r="AW2038" s="163" t="n"/>
      <c r="AX2038" s="163" t="n"/>
      <c r="AY2038" s="163" t="n"/>
      <c r="AZ2038" s="163" t="n"/>
      <c r="BA2038" s="163" t="n"/>
      <c r="BB2038" s="163" t="n"/>
      <c r="BC2038" s="163" t="n"/>
      <c r="BD2038" s="163" t="n"/>
      <c r="BE2038" s="163" t="n"/>
      <c r="BF2038" s="163" t="n"/>
      <c r="BG2038" s="163" t="n"/>
      <c r="BH2038" s="163" t="n"/>
      <c r="BI2038" s="164" t="n"/>
      <c r="BJ2038" s="2" t="n"/>
      <c r="BK2038" s="2" t="n"/>
      <c r="BL2038" s="2" t="n"/>
      <c r="BM2038" s="2" t="n"/>
      <c r="BN2038" s="2" t="n"/>
      <c r="BO2038" s="2" t="n"/>
      <c r="BP2038" s="143" t="n"/>
      <c r="BV2038" s="144" t="n"/>
      <c r="DU2038" s="144" t="n"/>
      <c r="DV2038" s="7" t="n"/>
      <c r="DW2038" s="2" t="n"/>
      <c r="DX2038" s="2" t="n"/>
      <c r="DY2038" s="2" t="n"/>
      <c r="DZ2038" s="2" t="n"/>
      <c r="EA2038" s="2" t="n"/>
      <c r="EB2038" s="2" t="n"/>
      <c r="EC2038" s="2" t="n"/>
    </row>
    <row r="2039" ht="6.75" customHeight="1" s="118">
      <c r="A2039" s="2" t="n"/>
      <c r="B2039" s="2" t="n"/>
      <c r="C2039" s="2" t="n"/>
      <c r="D2039" s="2" t="n"/>
      <c r="E2039" s="165" t="inlineStr">
        <is>
          <t>連絡先</t>
        </is>
      </c>
      <c r="F2039" s="166" t="n"/>
      <c r="G2039" s="166" t="n"/>
      <c r="H2039" s="166" t="n"/>
      <c r="I2039" s="166" t="n"/>
      <c r="J2039" s="166" t="n"/>
      <c r="K2039" s="167" t="n"/>
      <c r="L2039" s="107" t="inlineStr">
        <is>
          <t>〒</t>
        </is>
      </c>
      <c r="M2039" s="166" t="n"/>
      <c r="N2039" s="166" t="n"/>
      <c r="O2039" s="166" t="n"/>
      <c r="P2039" s="172">
        <f>計算!$K$25</f>
        <v/>
      </c>
      <c r="AK2039" s="2" t="n"/>
      <c r="AL2039" s="2" t="n"/>
      <c r="AM2039" s="2" t="n"/>
      <c r="AN2039" s="2" t="n"/>
      <c r="AO2039" s="2" t="n"/>
      <c r="AP2039" s="2" t="n"/>
      <c r="AQ2039" s="2" t="n"/>
      <c r="AR2039" s="2" t="n"/>
      <c r="AS2039" s="2" t="n"/>
      <c r="AT2039" s="2" t="n"/>
      <c r="AU2039" s="2" t="n"/>
      <c r="AV2039" s="2" t="n"/>
      <c r="AW2039" s="2" t="n"/>
      <c r="AX2039" s="2" t="n"/>
      <c r="AY2039" s="2" t="n"/>
      <c r="AZ2039" s="2" t="n"/>
      <c r="BA2039" s="2" t="n"/>
      <c r="BB2039" s="2" t="n"/>
      <c r="BC2039" s="2" t="n"/>
      <c r="BD2039" s="2" t="n"/>
      <c r="BE2039" s="2" t="n"/>
      <c r="BF2039" s="2" t="n"/>
      <c r="BG2039" s="2" t="n"/>
      <c r="BH2039" s="2" t="n"/>
      <c r="BI2039" s="8" t="n"/>
      <c r="BJ2039" s="2" t="n"/>
      <c r="BK2039" s="2" t="n"/>
      <c r="BL2039" s="2" t="n"/>
      <c r="BM2039" s="2" t="n"/>
      <c r="BN2039" s="2" t="n"/>
      <c r="BO2039" s="2" t="n"/>
      <c r="BP2039" s="143" t="n"/>
      <c r="BV2039" s="144" t="n"/>
      <c r="DU2039" s="144" t="n"/>
      <c r="DV2039" s="7" t="n"/>
      <c r="DW2039" s="2" t="n"/>
      <c r="DX2039" s="2" t="n"/>
      <c r="DY2039" s="2" t="n"/>
      <c r="DZ2039" s="2" t="n"/>
      <c r="EA2039" s="2" t="n"/>
      <c r="EB2039" s="2" t="n"/>
      <c r="EC2039" s="2" t="n"/>
    </row>
    <row r="2040" ht="6.75" customHeight="1" s="118">
      <c r="A2040" s="2" t="n"/>
      <c r="B2040" s="2" t="n"/>
      <c r="C2040" s="2" t="n"/>
      <c r="D2040" s="2" t="n"/>
      <c r="E2040" s="143" t="n"/>
      <c r="K2040" s="144" t="n"/>
      <c r="L2040" s="143" t="n"/>
      <c r="AK2040" s="2" t="n"/>
      <c r="AL2040" s="2" t="n"/>
      <c r="AM2040" s="2" t="n"/>
      <c r="AN2040" s="2" t="n"/>
      <c r="AO2040" s="2" t="n"/>
      <c r="AP2040" s="2" t="n"/>
      <c r="AQ2040" s="2" t="n"/>
      <c r="AR2040" s="2" t="n"/>
      <c r="AS2040" s="2" t="n"/>
      <c r="AT2040" s="2" t="n"/>
      <c r="AU2040" s="2" t="n"/>
      <c r="AV2040" s="2" t="n"/>
      <c r="AW2040" s="2" t="n"/>
      <c r="AX2040" s="2" t="n"/>
      <c r="AY2040" s="2" t="n"/>
      <c r="AZ2040" s="2" t="n"/>
      <c r="BA2040" s="2" t="n"/>
      <c r="BB2040" s="2" t="n"/>
      <c r="BC2040" s="2" t="n"/>
      <c r="BD2040" s="2" t="n"/>
      <c r="BE2040" s="2" t="n"/>
      <c r="BF2040" s="2" t="n"/>
      <c r="BG2040" s="2" t="n"/>
      <c r="BH2040" s="2" t="n"/>
      <c r="BI2040" s="8" t="n"/>
      <c r="BJ2040" s="2" t="n"/>
      <c r="BK2040" s="2" t="n"/>
      <c r="BL2040" s="2" t="n"/>
      <c r="BM2040" s="2" t="n"/>
      <c r="BN2040" s="2" t="n"/>
      <c r="BO2040" s="2" t="n"/>
      <c r="BP2040" s="143" t="n"/>
      <c r="BV2040" s="144" t="n"/>
      <c r="DU2040" s="144" t="n"/>
      <c r="DV2040" s="7" t="n"/>
      <c r="DW2040" s="2" t="n"/>
      <c r="DX2040" s="2" t="n"/>
      <c r="DY2040" s="2" t="n"/>
      <c r="DZ2040" s="2" t="n"/>
      <c r="EA2040" s="2" t="n"/>
      <c r="EB2040" s="2" t="n"/>
      <c r="EC2040" s="2" t="n"/>
    </row>
    <row r="2041" ht="6.75" customHeight="1" s="118">
      <c r="A2041" s="2" t="n"/>
      <c r="B2041" s="2" t="n"/>
      <c r="C2041" s="2" t="n"/>
      <c r="D2041" s="2" t="n"/>
      <c r="E2041" s="143" t="n"/>
      <c r="K2041" s="144" t="n"/>
      <c r="L2041" s="143" t="n"/>
      <c r="AK2041" s="2" t="n"/>
      <c r="AL2041" s="2" t="n"/>
      <c r="AM2041" s="2" t="n"/>
      <c r="AN2041" s="2" t="n"/>
      <c r="AO2041" s="2" t="n"/>
      <c r="AP2041" s="2" t="n"/>
      <c r="AQ2041" s="2" t="n"/>
      <c r="AR2041" s="2" t="n"/>
      <c r="AS2041" s="2" t="n"/>
      <c r="AT2041" s="2" t="n"/>
      <c r="AU2041" s="2" t="n"/>
      <c r="AV2041" s="2" t="n"/>
      <c r="AW2041" s="2" t="n"/>
      <c r="AX2041" s="2" t="n"/>
      <c r="AY2041" s="2" t="n"/>
      <c r="AZ2041" s="2" t="n"/>
      <c r="BA2041" s="2" t="n"/>
      <c r="BB2041" s="2" t="n"/>
      <c r="BC2041" s="2" t="n"/>
      <c r="BD2041" s="2" t="n"/>
      <c r="BE2041" s="2" t="n"/>
      <c r="BF2041" s="2" t="n"/>
      <c r="BG2041" s="2" t="n"/>
      <c r="BH2041" s="2" t="n"/>
      <c r="BI2041" s="8" t="n"/>
      <c r="BJ2041" s="2" t="n"/>
      <c r="BK2041" s="2" t="n"/>
      <c r="BL2041" s="2" t="n"/>
      <c r="BM2041" s="2" t="n"/>
      <c r="BN2041" s="2" t="n"/>
      <c r="BO2041" s="2" t="n"/>
      <c r="BP2041" s="143" t="n"/>
      <c r="BV2041" s="144" t="n"/>
      <c r="DU2041" s="144" t="n"/>
      <c r="DV2041" s="7" t="n"/>
      <c r="DW2041" s="2" t="n"/>
      <c r="DX2041" s="2" t="n"/>
      <c r="DY2041" s="2" t="n"/>
      <c r="DZ2041" s="2" t="n"/>
      <c r="EA2041" s="2" t="n"/>
      <c r="EB2041" s="2" t="n"/>
      <c r="EC2041" s="2" t="n"/>
    </row>
    <row r="2042" ht="6.75" customHeight="1" s="118">
      <c r="A2042" s="2" t="n"/>
      <c r="B2042" s="2" t="n"/>
      <c r="C2042" s="2" t="n"/>
      <c r="D2042" s="2" t="n"/>
      <c r="E2042" s="143" t="n"/>
      <c r="K2042" s="144" t="n"/>
      <c r="L2042" s="173">
        <f>計算!$L$25</f>
        <v/>
      </c>
      <c r="BI2042" s="144" t="n"/>
      <c r="BJ2042" s="2" t="n"/>
      <c r="BK2042" s="2" t="n"/>
      <c r="BL2042" s="2" t="n"/>
      <c r="BM2042" s="2" t="n"/>
      <c r="BN2042" s="2" t="n"/>
      <c r="BO2042" s="2" t="n"/>
      <c r="BP2042" s="143" t="n"/>
      <c r="BV2042" s="144" t="n"/>
      <c r="DU2042" s="144" t="n"/>
      <c r="DV2042" s="7" t="n"/>
      <c r="DW2042" s="2" t="n"/>
      <c r="DX2042" s="2" t="n"/>
      <c r="DY2042" s="2" t="n"/>
      <c r="DZ2042" s="2" t="n"/>
      <c r="EA2042" s="2" t="n"/>
      <c r="EB2042" s="2" t="n"/>
      <c r="EC2042" s="2" t="n"/>
    </row>
    <row r="2043" ht="6.75" customHeight="1" s="118">
      <c r="A2043" s="2" t="n"/>
      <c r="B2043" s="2" t="n"/>
      <c r="C2043" s="2" t="n"/>
      <c r="D2043" s="2" t="n"/>
      <c r="E2043" s="146" t="n"/>
      <c r="F2043" s="147" t="n"/>
      <c r="G2043" s="147" t="n"/>
      <c r="H2043" s="147" t="n"/>
      <c r="I2043" s="147" t="n"/>
      <c r="J2043" s="147" t="n"/>
      <c r="K2043" s="148" t="n"/>
      <c r="L2043" s="147" t="n"/>
      <c r="M2043" s="147" t="n"/>
      <c r="N2043" s="147" t="n"/>
      <c r="O2043" s="147" t="n"/>
      <c r="P2043" s="147" t="n"/>
      <c r="Q2043" s="147" t="n"/>
      <c r="R2043" s="147" t="n"/>
      <c r="S2043" s="147" t="n"/>
      <c r="T2043" s="147" t="n"/>
      <c r="U2043" s="147" t="n"/>
      <c r="V2043" s="147" t="n"/>
      <c r="W2043" s="147" t="n"/>
      <c r="X2043" s="147" t="n"/>
      <c r="Y2043" s="147" t="n"/>
      <c r="Z2043" s="147" t="n"/>
      <c r="AA2043" s="147" t="n"/>
      <c r="AB2043" s="147" t="n"/>
      <c r="AC2043" s="147" t="n"/>
      <c r="AD2043" s="147" t="n"/>
      <c r="AE2043" s="147" t="n"/>
      <c r="AF2043" s="147" t="n"/>
      <c r="AG2043" s="147" t="n"/>
      <c r="AH2043" s="147" t="n"/>
      <c r="AI2043" s="147" t="n"/>
      <c r="AJ2043" s="147" t="n"/>
      <c r="AK2043" s="147" t="n"/>
      <c r="AL2043" s="147" t="n"/>
      <c r="AM2043" s="147" t="n"/>
      <c r="AN2043" s="147" t="n"/>
      <c r="AO2043" s="147" t="n"/>
      <c r="AP2043" s="147" t="n"/>
      <c r="AQ2043" s="147" t="n"/>
      <c r="AR2043" s="147" t="n"/>
      <c r="AS2043" s="147" t="n"/>
      <c r="AT2043" s="147" t="n"/>
      <c r="AU2043" s="147" t="n"/>
      <c r="AV2043" s="147" t="n"/>
      <c r="AW2043" s="147" t="n"/>
      <c r="AX2043" s="147" t="n"/>
      <c r="AY2043" s="147" t="n"/>
      <c r="AZ2043" s="147" t="n"/>
      <c r="BA2043" s="147" t="n"/>
      <c r="BB2043" s="147" t="n"/>
      <c r="BC2043" s="147" t="n"/>
      <c r="BD2043" s="147" t="n"/>
      <c r="BE2043" s="147" t="n"/>
      <c r="BF2043" s="147" t="n"/>
      <c r="BG2043" s="147" t="n"/>
      <c r="BH2043" s="147" t="n"/>
      <c r="BI2043" s="148" t="n"/>
      <c r="BJ2043" s="2" t="n"/>
      <c r="BK2043" s="2" t="n"/>
      <c r="BL2043" s="2" t="n"/>
      <c r="BM2043" s="2" t="n"/>
      <c r="BN2043" s="2" t="n"/>
      <c r="BO2043" s="2" t="n"/>
      <c r="BP2043" s="143" t="n"/>
      <c r="BV2043" s="144" t="n"/>
      <c r="DU2043" s="144" t="n"/>
      <c r="DV2043" s="7" t="n"/>
      <c r="DW2043" s="2" t="n"/>
      <c r="DX2043" s="2" t="n"/>
      <c r="DY2043" s="2" t="n"/>
      <c r="DZ2043" s="2" t="n"/>
      <c r="EA2043" s="2" t="n"/>
      <c r="EB2043" s="2" t="n"/>
      <c r="EC2043" s="2" t="n"/>
    </row>
    <row r="2044" ht="6.75" customHeight="1" s="118">
      <c r="A2044" s="2" t="n"/>
      <c r="B2044" s="2" t="n"/>
      <c r="C2044" s="2" t="n"/>
      <c r="D2044" s="2" t="n"/>
      <c r="E2044" s="2" t="n"/>
      <c r="F2044" s="2" t="n"/>
      <c r="G2044" s="2" t="n"/>
      <c r="H2044" s="2" t="n"/>
      <c r="I2044" s="2" t="n"/>
      <c r="J2044" s="2" t="n"/>
      <c r="K2044" s="2" t="n"/>
      <c r="L2044" s="2" t="n"/>
      <c r="M2044" s="2" t="n"/>
      <c r="N2044" s="2" t="n"/>
      <c r="O2044" s="2" t="n"/>
      <c r="P2044" s="2" t="n"/>
      <c r="Q2044" s="2" t="n"/>
      <c r="R2044" s="2" t="n"/>
      <c r="S2044" s="2" t="n"/>
      <c r="T2044" s="2" t="n"/>
      <c r="U2044" s="2" t="n"/>
      <c r="V2044" s="2" t="n"/>
      <c r="W2044" s="2" t="n"/>
      <c r="X2044" s="2" t="n"/>
      <c r="Y2044" s="2" t="n"/>
      <c r="Z2044" s="2" t="n"/>
      <c r="AA2044" s="2" t="n"/>
      <c r="AB2044" s="2" t="n"/>
      <c r="AC2044" s="2" t="n"/>
      <c r="AD2044" s="2" t="n"/>
      <c r="AE2044" s="2" t="n"/>
      <c r="AF2044" s="2" t="n"/>
      <c r="AG2044" s="2" t="n"/>
      <c r="AH2044" s="2" t="n"/>
      <c r="AI2044" s="2" t="n"/>
      <c r="AJ2044" s="2" t="n"/>
      <c r="AK2044" s="2" t="n"/>
      <c r="AL2044" s="2" t="n"/>
      <c r="AM2044" s="2" t="n"/>
      <c r="AN2044" s="2" t="n"/>
      <c r="AO2044" s="2" t="n"/>
      <c r="AP2044" s="2" t="n"/>
      <c r="AQ2044" s="2" t="n"/>
      <c r="AR2044" s="2" t="n"/>
      <c r="AS2044" s="2" t="n"/>
      <c r="AT2044" s="2" t="n"/>
      <c r="AU2044" s="2" t="n"/>
      <c r="AV2044" s="2" t="n"/>
      <c r="AW2044" s="2" t="n"/>
      <c r="AX2044" s="2" t="n"/>
      <c r="AY2044" s="2" t="n"/>
      <c r="AZ2044" s="2" t="n"/>
      <c r="BA2044" s="2" t="n"/>
      <c r="BB2044" s="2" t="n"/>
      <c r="BC2044" s="2" t="n"/>
      <c r="BD2044" s="2" t="n"/>
      <c r="BE2044" s="2" t="n"/>
      <c r="BF2044" s="2" t="n"/>
      <c r="BG2044" s="2" t="n"/>
      <c r="BH2044" s="2" t="n"/>
      <c r="BI2044" s="2" t="n"/>
      <c r="BJ2044" s="2" t="n"/>
      <c r="BK2044" s="2" t="n"/>
      <c r="BL2044" s="2" t="n"/>
      <c r="BM2044" s="2" t="n"/>
      <c r="BN2044" s="2" t="n"/>
      <c r="BO2044" s="2" t="n"/>
      <c r="BP2044" s="143" t="n"/>
      <c r="BV2044" s="144" t="n"/>
      <c r="DU2044" s="144" t="n"/>
      <c r="DV2044" s="7" t="n"/>
      <c r="DW2044" s="2" t="n"/>
      <c r="DX2044" s="2" t="n"/>
      <c r="DY2044" s="2" t="n"/>
      <c r="DZ2044" s="2" t="n"/>
      <c r="EA2044" s="2" t="n"/>
      <c r="EB2044" s="2" t="n"/>
      <c r="EC2044" s="2" t="n"/>
    </row>
    <row r="2045" ht="6.75" customHeight="1" s="118">
      <c r="A2045" s="2" t="n"/>
      <c r="B2045" s="2" t="n"/>
      <c r="C2045" s="2" t="n"/>
      <c r="D2045" s="2" t="n"/>
      <c r="E2045" s="2" t="n"/>
      <c r="F2045" s="2" t="n"/>
      <c r="G2045" s="2" t="n"/>
      <c r="H2045" s="2" t="n"/>
      <c r="I2045" s="2" t="n"/>
      <c r="J2045" s="2" t="n"/>
      <c r="K2045" s="2" t="n"/>
      <c r="L2045" s="2" t="n"/>
      <c r="M2045" s="2" t="n"/>
      <c r="N2045" s="2" t="n"/>
      <c r="O2045" s="2" t="n"/>
      <c r="P2045" s="2" t="n"/>
      <c r="Q2045" s="2" t="n"/>
      <c r="R2045" s="113" t="inlineStr">
        <is>
          <t>（連絡先欄は現住所以外に連絡を希望する場合のみ記入すること）</t>
        </is>
      </c>
      <c r="BJ2045" s="2" t="n"/>
      <c r="BK2045" s="2" t="n"/>
      <c r="BL2045" s="2" t="n"/>
      <c r="BM2045" s="2" t="n"/>
      <c r="BN2045" s="2" t="n"/>
      <c r="BO2045" s="2" t="n"/>
      <c r="BP2045" s="143" t="n"/>
      <c r="BV2045" s="144" t="n"/>
      <c r="DU2045" s="144" t="n"/>
      <c r="DV2045" s="7" t="n"/>
      <c r="DW2045" s="2" t="n"/>
      <c r="DX2045" s="2" t="n"/>
      <c r="DY2045" s="2" t="n"/>
      <c r="DZ2045" s="2" t="n"/>
      <c r="EA2045" s="2" t="n"/>
      <c r="EB2045" s="2" t="n"/>
      <c r="EC2045" s="2" t="n"/>
    </row>
    <row r="2046" ht="6.75" customHeight="1" s="118">
      <c r="A2046" s="2" t="n"/>
      <c r="B2046" s="2" t="n"/>
      <c r="C2046" s="2" t="n"/>
      <c r="D2046" s="2" t="n"/>
      <c r="E2046" s="2" t="n"/>
      <c r="F2046" s="2" t="n"/>
      <c r="G2046" s="2" t="n"/>
      <c r="H2046" s="2" t="n"/>
      <c r="I2046" s="2" t="n"/>
      <c r="J2046" s="2" t="n"/>
      <c r="K2046" s="2" t="n"/>
      <c r="L2046" s="2" t="n"/>
      <c r="M2046" s="2" t="n"/>
      <c r="N2046" s="2" t="n"/>
      <c r="O2046" s="2" t="n"/>
      <c r="P2046" s="2" t="n"/>
      <c r="Q2046" s="2" t="n"/>
      <c r="BJ2046" s="2" t="n"/>
      <c r="BK2046" s="2" t="n"/>
      <c r="BL2046" s="2" t="n"/>
      <c r="BM2046" s="2" t="n"/>
      <c r="BN2046" s="2" t="n"/>
      <c r="BO2046" s="2" t="n"/>
      <c r="BP2046" s="143" t="n"/>
      <c r="BV2046" s="144" t="n"/>
      <c r="DU2046" s="144" t="n"/>
      <c r="DV2046" s="7" t="n"/>
      <c r="DW2046" s="2" t="n"/>
      <c r="DX2046" s="2" t="n"/>
      <c r="DY2046" s="2" t="n"/>
      <c r="DZ2046" s="2" t="n"/>
      <c r="EA2046" s="2" t="n"/>
      <c r="EB2046" s="2" t="n"/>
      <c r="EC2046" s="2" t="n"/>
    </row>
    <row r="2047" ht="6.75" customHeight="1" s="118">
      <c r="A2047" s="2" t="n"/>
      <c r="B2047" s="2" t="n"/>
      <c r="C2047" s="2" t="n"/>
      <c r="D2047" s="2" t="n"/>
      <c r="E2047" s="2" t="n"/>
      <c r="F2047" s="2" t="n"/>
      <c r="G2047" s="2" t="n"/>
      <c r="H2047" s="2" t="n"/>
      <c r="I2047" s="2" t="n"/>
      <c r="J2047" s="2" t="n"/>
      <c r="K2047" s="2" t="n"/>
      <c r="L2047" s="2" t="n"/>
      <c r="M2047" s="2" t="n"/>
      <c r="N2047" s="2" t="n"/>
      <c r="O2047" s="2" t="n"/>
      <c r="P2047" s="2" t="n"/>
      <c r="Q2047" s="2" t="n"/>
      <c r="BJ2047" s="2" t="n"/>
      <c r="BK2047" s="2" t="n"/>
      <c r="BL2047" s="2" t="n"/>
      <c r="BM2047" s="2" t="n"/>
      <c r="BN2047" s="2" t="n"/>
      <c r="BO2047" s="2" t="n"/>
      <c r="BP2047" s="143" t="n"/>
      <c r="BV2047" s="144" t="n"/>
      <c r="DU2047" s="144" t="n"/>
      <c r="DV2047" s="7" t="n"/>
      <c r="DW2047" s="2" t="n"/>
      <c r="DX2047" s="2" t="n"/>
      <c r="DY2047" s="2" t="n"/>
      <c r="DZ2047" s="2" t="n"/>
      <c r="EA2047" s="2" t="n"/>
      <c r="EB2047" s="2" t="n"/>
      <c r="EC2047" s="2" t="n"/>
    </row>
    <row r="2048" ht="6.75" customHeight="1" s="118">
      <c r="A2048" s="2" t="n"/>
      <c r="B2048" s="2" t="n"/>
      <c r="C2048" s="2" t="n"/>
      <c r="D2048" s="2" t="n"/>
      <c r="E2048" s="2" t="n"/>
      <c r="F2048" s="2" t="n"/>
      <c r="G2048" s="2" t="n"/>
      <c r="H2048" s="2" t="n"/>
      <c r="I2048" s="2" t="n"/>
      <c r="J2048" s="2" t="n"/>
      <c r="K2048" s="2" t="n"/>
      <c r="L2048" s="2" t="n"/>
      <c r="M2048" s="2" t="n"/>
      <c r="N2048" s="2" t="n"/>
      <c r="O2048" s="2" t="n"/>
      <c r="P2048" s="2" t="n"/>
      <c r="Q2048" s="2" t="n"/>
      <c r="R2048" s="2" t="n"/>
      <c r="S2048" s="2" t="n"/>
      <c r="T2048" s="2" t="n"/>
      <c r="U2048" s="2" t="n"/>
      <c r="V2048" s="2" t="n"/>
      <c r="W2048" s="2" t="n"/>
      <c r="X2048" s="2" t="n"/>
      <c r="Y2048" s="2" t="n"/>
      <c r="Z2048" s="2" t="n"/>
      <c r="AA2048" s="2" t="n"/>
      <c r="AB2048" s="2" t="n"/>
      <c r="AC2048" s="2" t="n"/>
      <c r="AD2048" s="2" t="n"/>
      <c r="AE2048" s="2" t="n"/>
      <c r="AF2048" s="2" t="n"/>
      <c r="AG2048" s="2" t="n"/>
      <c r="AH2048" s="2" t="n"/>
      <c r="AI2048" s="2" t="n"/>
      <c r="AJ2048" s="2" t="n"/>
      <c r="AK2048" s="2" t="n"/>
      <c r="AL2048" s="2" t="n"/>
      <c r="AM2048" s="2" t="n"/>
      <c r="AN2048" s="2" t="n"/>
      <c r="AO2048" s="2" t="n"/>
      <c r="AP2048" s="2" t="n"/>
      <c r="AQ2048" s="2" t="n"/>
      <c r="AR2048" s="2" t="n"/>
      <c r="AS2048" s="2" t="n"/>
      <c r="AT2048" s="2" t="n"/>
      <c r="AU2048" s="2" t="n"/>
      <c r="AV2048" s="2" t="n"/>
      <c r="AW2048" s="2" t="n"/>
      <c r="AX2048" s="2" t="n"/>
      <c r="AY2048" s="2" t="n"/>
      <c r="AZ2048" s="2" t="n"/>
      <c r="BA2048" s="2" t="n"/>
      <c r="BB2048" s="2" t="n"/>
      <c r="BC2048" s="2" t="n"/>
      <c r="BD2048" s="2" t="n"/>
      <c r="BE2048" s="2" t="n"/>
      <c r="BF2048" s="2" t="n"/>
      <c r="BG2048" s="2" t="n"/>
      <c r="BH2048" s="2" t="n"/>
      <c r="BI2048" s="2" t="n"/>
      <c r="BJ2048" s="2" t="n"/>
      <c r="BK2048" s="2" t="n"/>
      <c r="BL2048" s="2" t="n"/>
      <c r="BM2048" s="2" t="n"/>
      <c r="BN2048" s="2" t="n"/>
      <c r="BO2048" s="2" t="n"/>
      <c r="BP2048" s="143" t="n"/>
      <c r="BV2048" s="144" t="n"/>
      <c r="DU2048" s="144" t="n"/>
      <c r="DV2048" s="7" t="n"/>
      <c r="DW2048" s="2" t="n"/>
      <c r="DX2048" s="2" t="n"/>
      <c r="DY2048" s="2" t="n"/>
      <c r="DZ2048" s="2" t="n"/>
      <c r="EA2048" s="2" t="n"/>
      <c r="EB2048" s="2" t="n"/>
      <c r="EC2048" s="2" t="n"/>
    </row>
    <row r="2049" ht="6.75" customHeight="1" s="118">
      <c r="A2049" s="2" t="n"/>
      <c r="B2049" s="2" t="n"/>
      <c r="C2049" s="2" t="n"/>
      <c r="D2049" s="2" t="n"/>
      <c r="E2049" s="2" t="n"/>
      <c r="F2049" s="2" t="n"/>
      <c r="G2049" s="2" t="n"/>
      <c r="H2049" s="2" t="n"/>
      <c r="I2049" s="2" t="n"/>
      <c r="J2049" s="2" t="n"/>
      <c r="K2049" s="2" t="n"/>
      <c r="L2049" s="2" t="n"/>
      <c r="M2049" s="2" t="n"/>
      <c r="N2049" s="2" t="n"/>
      <c r="O2049" s="2" t="n"/>
      <c r="P2049" s="2" t="n"/>
      <c r="Q2049" s="2" t="n"/>
      <c r="R2049" s="2" t="n"/>
      <c r="S2049" s="2" t="n"/>
      <c r="T2049" s="2" t="n"/>
      <c r="U2049" s="2" t="n"/>
      <c r="V2049" s="2" t="n"/>
      <c r="W2049" s="2" t="n"/>
      <c r="X2049" s="2" t="n"/>
      <c r="Y2049" s="2" t="n"/>
      <c r="Z2049" s="2" t="n"/>
      <c r="AA2049" s="2" t="n"/>
      <c r="AB2049" s="2" t="n"/>
      <c r="AC2049" s="2" t="n"/>
      <c r="AD2049" s="2" t="n"/>
      <c r="AE2049" s="2" t="n"/>
      <c r="AF2049" s="2" t="n"/>
      <c r="AG2049" s="2" t="n"/>
      <c r="AH2049" s="2" t="n"/>
      <c r="AI2049" s="2" t="n"/>
      <c r="AJ2049" s="2" t="n"/>
      <c r="AK2049" s="2" t="n"/>
      <c r="AL2049" s="2" t="n"/>
      <c r="AM2049" s="2" t="n"/>
      <c r="AN2049" s="2" t="n"/>
      <c r="AO2049" s="2" t="n"/>
      <c r="AP2049" s="2" t="n"/>
      <c r="AQ2049" s="2" t="n"/>
      <c r="AR2049" s="2" t="n"/>
      <c r="AS2049" s="2" t="n"/>
      <c r="AT2049" s="2" t="n"/>
      <c r="AU2049" s="2" t="n"/>
      <c r="AV2049" s="2" t="n"/>
      <c r="AW2049" s="2" t="n"/>
      <c r="AX2049" s="2" t="n"/>
      <c r="AY2049" s="2" t="n"/>
      <c r="AZ2049" s="2" t="n"/>
      <c r="BA2049" s="2" t="n"/>
      <c r="BB2049" s="2" t="n"/>
      <c r="BC2049" s="2" t="n"/>
      <c r="BD2049" s="2" t="n"/>
      <c r="BE2049" s="2" t="n"/>
      <c r="BF2049" s="2" t="n"/>
      <c r="BG2049" s="2" t="n"/>
      <c r="BH2049" s="2" t="n"/>
      <c r="BI2049" s="2" t="n"/>
      <c r="BJ2049" s="2" t="n"/>
      <c r="BK2049" s="2" t="n"/>
      <c r="BL2049" s="2" t="n"/>
      <c r="BM2049" s="2" t="n"/>
      <c r="BN2049" s="2" t="n"/>
      <c r="BO2049" s="2" t="n"/>
      <c r="BP2049" s="174" t="n"/>
      <c r="BQ2049" s="140" t="n"/>
      <c r="BR2049" s="175" t="n"/>
      <c r="BS2049" s="140" t="n"/>
      <c r="BT2049" s="140" t="n"/>
      <c r="BU2049" s="28" t="n"/>
      <c r="BV2049" s="29" t="n"/>
      <c r="BW2049" s="176">
        <f>計算!$Z$25</f>
        <v/>
      </c>
      <c r="BX2049" s="140" t="n"/>
      <c r="BY2049" s="140" t="n"/>
      <c r="BZ2049" s="140" t="n"/>
      <c r="CA2049" s="140" t="n"/>
      <c r="CB2049" s="140" t="n"/>
      <c r="CC2049" s="140" t="n"/>
      <c r="CD2049" s="140" t="n"/>
      <c r="CE2049" s="140" t="n"/>
      <c r="CF2049" s="140" t="n"/>
      <c r="CG2049" s="140" t="n"/>
      <c r="CH2049" s="140" t="n"/>
      <c r="CI2049" s="140" t="n"/>
      <c r="CJ2049" s="140" t="n"/>
      <c r="CK2049" s="140" t="n"/>
      <c r="CL2049" s="140" t="n"/>
      <c r="CM2049" s="140" t="n"/>
      <c r="CN2049" s="140" t="n"/>
      <c r="CO2049" s="140" t="n"/>
      <c r="CP2049" s="140" t="n"/>
      <c r="CQ2049" s="140" t="n"/>
      <c r="CR2049" s="140" t="n"/>
      <c r="CS2049" s="140" t="n"/>
      <c r="CT2049" s="140" t="n"/>
      <c r="CU2049" s="140" t="n"/>
      <c r="CV2049" s="140" t="n"/>
      <c r="CW2049" s="140" t="n"/>
      <c r="CX2049" s="140" t="n"/>
      <c r="CY2049" s="140" t="n"/>
      <c r="CZ2049" s="140" t="n"/>
      <c r="DA2049" s="140" t="n"/>
      <c r="DB2049" s="140" t="n"/>
      <c r="DC2049" s="140" t="n"/>
      <c r="DD2049" s="140" t="n"/>
      <c r="DE2049" s="140" t="n"/>
      <c r="DF2049" s="140" t="n"/>
      <c r="DG2049" s="140" t="n"/>
      <c r="DH2049" s="140" t="n"/>
      <c r="DI2049" s="140" t="n"/>
      <c r="DJ2049" s="140" t="n"/>
      <c r="DK2049" s="140" t="n"/>
      <c r="DL2049" s="140" t="n"/>
      <c r="DM2049" s="140" t="n"/>
      <c r="DN2049" s="140" t="n"/>
      <c r="DO2049" s="140" t="n"/>
      <c r="DP2049" s="140" t="n"/>
      <c r="DQ2049" s="140" t="n"/>
      <c r="DR2049" s="140" t="n"/>
      <c r="DS2049" s="140" t="n"/>
      <c r="DT2049" s="140" t="n"/>
      <c r="DU2049" s="141" t="n"/>
      <c r="DV2049" s="7" t="n"/>
      <c r="DW2049" s="2" t="n"/>
      <c r="DX2049" s="2" t="n"/>
      <c r="DY2049" s="2" t="n"/>
      <c r="DZ2049" s="2" t="n"/>
      <c r="EA2049" s="2" t="n"/>
      <c r="EB2049" s="2" t="n"/>
      <c r="EC2049" s="2" t="n"/>
    </row>
    <row r="2050" ht="6.75" customHeight="1" s="118">
      <c r="A2050" s="2" t="n"/>
      <c r="B2050" s="2" t="n"/>
      <c r="C2050" s="2" t="n"/>
      <c r="D2050" s="2" t="n"/>
      <c r="E2050" s="2" t="n"/>
      <c r="F2050" s="2" t="n"/>
      <c r="G2050" s="2" t="n"/>
      <c r="H2050" s="2" t="n"/>
      <c r="I2050" s="2" t="n"/>
      <c r="J2050" s="2" t="n"/>
      <c r="K2050" s="2" t="n"/>
      <c r="L2050" s="2" t="n"/>
      <c r="M2050" s="2" t="n"/>
      <c r="N2050" s="2" t="n"/>
      <c r="O2050" s="2" t="n"/>
      <c r="P2050" s="2" t="n"/>
      <c r="Q2050" s="2" t="n"/>
      <c r="R2050" s="2" t="n"/>
      <c r="S2050" s="2" t="n"/>
      <c r="T2050" s="2" t="n"/>
      <c r="U2050" s="2" t="n"/>
      <c r="V2050" s="2" t="n"/>
      <c r="W2050" s="2" t="n"/>
      <c r="X2050" s="2" t="n"/>
      <c r="Y2050" s="2" t="n"/>
      <c r="Z2050" s="2" t="n"/>
      <c r="AA2050" s="2" t="n"/>
      <c r="AB2050" s="2" t="n"/>
      <c r="AC2050" s="2" t="n"/>
      <c r="AD2050" s="2" t="n"/>
      <c r="AE2050" s="2" t="n"/>
      <c r="AF2050" s="2" t="n"/>
      <c r="AG2050" s="2" t="n"/>
      <c r="AH2050" s="2" t="n"/>
      <c r="AI2050" s="2" t="n"/>
      <c r="AJ2050" s="2" t="n"/>
      <c r="AK2050" s="2" t="n"/>
      <c r="AL2050" s="2" t="n"/>
      <c r="AM2050" s="2" t="n"/>
      <c r="AN2050" s="2" t="n"/>
      <c r="AO2050" s="2" t="n"/>
      <c r="AP2050" s="2" t="n"/>
      <c r="AQ2050" s="2" t="n"/>
      <c r="AR2050" s="2" t="n"/>
      <c r="AS2050" s="2" t="n"/>
      <c r="AT2050" s="2" t="n"/>
      <c r="AU2050" s="2" t="n"/>
      <c r="AV2050" s="2" t="n"/>
      <c r="AW2050" s="2" t="n"/>
      <c r="AX2050" s="2" t="n"/>
      <c r="AY2050" s="2" t="n"/>
      <c r="AZ2050" s="2" t="n"/>
      <c r="BA2050" s="2" t="n"/>
      <c r="BB2050" s="2" t="n"/>
      <c r="BC2050" s="2" t="n"/>
      <c r="BD2050" s="2" t="n"/>
      <c r="BE2050" s="2" t="n"/>
      <c r="BF2050" s="2" t="n"/>
      <c r="BG2050" s="2" t="n"/>
      <c r="BH2050" s="2" t="n"/>
      <c r="BI2050" s="2" t="n"/>
      <c r="BJ2050" s="2" t="n"/>
      <c r="BK2050" s="2" t="n"/>
      <c r="BL2050" s="2" t="n"/>
      <c r="BM2050" s="2" t="n"/>
      <c r="BN2050" s="2" t="n"/>
      <c r="BO2050" s="2" t="n"/>
      <c r="BP2050" s="143" t="n"/>
      <c r="BU2050" s="31" t="n"/>
      <c r="BV2050" s="32" t="n"/>
      <c r="DU2050" s="144" t="n"/>
      <c r="DV2050" s="7" t="n"/>
      <c r="DW2050" s="2" t="n"/>
      <c r="DX2050" s="2" t="n"/>
      <c r="DY2050" s="2" t="n"/>
      <c r="DZ2050" s="2" t="n"/>
      <c r="EA2050" s="2" t="n"/>
      <c r="EB2050" s="2" t="n"/>
      <c r="EC2050" s="2" t="n"/>
    </row>
    <row r="2051" ht="6.75" customHeight="1" s="118">
      <c r="A2051" s="2" t="n"/>
      <c r="B2051" s="2" t="n"/>
      <c r="C2051" s="2" t="n"/>
      <c r="D2051" s="2" t="n"/>
      <c r="E2051" s="2" t="n"/>
      <c r="F2051" s="2" t="n"/>
      <c r="G2051" s="2" t="n"/>
      <c r="H2051" s="2" t="n"/>
      <c r="I2051" s="2" t="n"/>
      <c r="J2051" s="2" t="n"/>
      <c r="K2051" s="2" t="n"/>
      <c r="L2051" s="2" t="n"/>
      <c r="M2051" s="2" t="n"/>
      <c r="N2051" s="2" t="n"/>
      <c r="O2051" s="2" t="n"/>
      <c r="P2051" s="2" t="n"/>
      <c r="Q2051" s="2" t="n"/>
      <c r="R2051" s="2" t="n"/>
      <c r="S2051" s="2" t="n"/>
      <c r="T2051" s="2" t="n"/>
      <c r="U2051" s="2" t="n"/>
      <c r="V2051" s="2" t="n"/>
      <c r="W2051" s="2" t="n"/>
      <c r="X2051" s="2" t="n"/>
      <c r="Y2051" s="2" t="n"/>
      <c r="Z2051" s="2" t="n"/>
      <c r="AA2051" s="2" t="n"/>
      <c r="AB2051" s="2" t="n"/>
      <c r="AC2051" s="2" t="n"/>
      <c r="AD2051" s="2" t="n"/>
      <c r="AE2051" s="2" t="n"/>
      <c r="AF2051" s="2" t="n"/>
      <c r="AG2051" s="2" t="n"/>
      <c r="AH2051" s="2" t="n"/>
      <c r="AI2051" s="2" t="n"/>
      <c r="AJ2051" s="2" t="n"/>
      <c r="AK2051" s="2" t="n"/>
      <c r="AL2051" s="2" t="n"/>
      <c r="AM2051" s="2" t="n"/>
      <c r="AN2051" s="2" t="n"/>
      <c r="AO2051" s="2" t="n"/>
      <c r="AP2051" s="2" t="n"/>
      <c r="AQ2051" s="2" t="n"/>
      <c r="AR2051" s="2" t="n"/>
      <c r="AS2051" s="2" t="n"/>
      <c r="AT2051" s="2" t="n"/>
      <c r="AU2051" s="2" t="n"/>
      <c r="AV2051" s="2" t="n"/>
      <c r="AW2051" s="2" t="n"/>
      <c r="AX2051" s="2" t="n"/>
      <c r="AY2051" s="2" t="n"/>
      <c r="AZ2051" s="2" t="n"/>
      <c r="BA2051" s="2" t="n"/>
      <c r="BB2051" s="2" t="n"/>
      <c r="BC2051" s="2" t="n"/>
      <c r="BD2051" s="2" t="n"/>
      <c r="BE2051" s="2" t="n"/>
      <c r="BF2051" s="2" t="n"/>
      <c r="BG2051" s="2" t="n"/>
      <c r="BH2051" s="2" t="n"/>
      <c r="BI2051" s="2" t="n"/>
      <c r="BJ2051" s="2" t="n"/>
      <c r="BK2051" s="2" t="n"/>
      <c r="BL2051" s="2" t="n"/>
      <c r="BM2051" s="2" t="n"/>
      <c r="BN2051" s="2" t="n"/>
      <c r="BO2051" s="2" t="n"/>
      <c r="BP2051" s="143" t="n"/>
      <c r="BU2051" s="72" t="n"/>
      <c r="BV2051" s="144" t="n"/>
      <c r="DU2051" s="144" t="n"/>
      <c r="DV2051" s="7" t="n"/>
      <c r="DW2051" s="2" t="n"/>
      <c r="DX2051" s="2" t="n"/>
      <c r="DY2051" s="2" t="n"/>
      <c r="DZ2051" s="2" t="n"/>
      <c r="EA2051" s="2" t="n"/>
      <c r="EB2051" s="2" t="n"/>
      <c r="EC2051" s="2" t="n"/>
    </row>
    <row r="2052" ht="6.75" customHeight="1" s="118">
      <c r="A2052" s="2" t="n"/>
      <c r="B2052" s="2" t="n"/>
      <c r="C2052" s="2" t="n"/>
      <c r="D2052" s="2" t="n"/>
      <c r="E2052" s="2" t="n"/>
      <c r="F2052" s="2" t="n"/>
      <c r="G2052" s="2" t="n"/>
      <c r="H2052" s="2" t="n"/>
      <c r="I2052" s="2" t="n"/>
      <c r="J2052" s="2" t="n"/>
      <c r="K2052" s="2" t="n"/>
      <c r="L2052" s="2" t="n"/>
      <c r="M2052" s="2" t="n"/>
      <c r="N2052" s="2" t="n"/>
      <c r="O2052" s="2" t="n"/>
      <c r="P2052" s="2" t="n"/>
      <c r="Q2052" s="2" t="n"/>
      <c r="R2052" s="2" t="n"/>
      <c r="S2052" s="2" t="n"/>
      <c r="T2052" s="2" t="n"/>
      <c r="U2052" s="2" t="n"/>
      <c r="V2052" s="2" t="n"/>
      <c r="W2052" s="2" t="n"/>
      <c r="X2052" s="2" t="n"/>
      <c r="Y2052" s="2" t="n"/>
      <c r="Z2052" s="2" t="n"/>
      <c r="AA2052" s="2" t="n"/>
      <c r="AB2052" s="2" t="n"/>
      <c r="AC2052" s="2" t="n"/>
      <c r="AD2052" s="2" t="n"/>
      <c r="AE2052" s="2" t="n"/>
      <c r="AF2052" s="2" t="n"/>
      <c r="AG2052" s="2" t="n"/>
      <c r="AH2052" s="2" t="n"/>
      <c r="AI2052" s="2" t="n"/>
      <c r="AJ2052" s="2" t="n"/>
      <c r="AK2052" s="2" t="n"/>
      <c r="AL2052" s="2" t="n"/>
      <c r="AM2052" s="2" t="n"/>
      <c r="AN2052" s="2" t="n"/>
      <c r="AO2052" s="2" t="n"/>
      <c r="AP2052" s="2" t="n"/>
      <c r="AQ2052" s="2" t="n"/>
      <c r="AR2052" s="2" t="n"/>
      <c r="AS2052" s="2" t="n"/>
      <c r="AT2052" s="2" t="n"/>
      <c r="AU2052" s="2" t="n"/>
      <c r="AV2052" s="2" t="n"/>
      <c r="AW2052" s="2" t="n"/>
      <c r="AX2052" s="2" t="n"/>
      <c r="AY2052" s="2" t="n"/>
      <c r="AZ2052" s="2" t="n"/>
      <c r="BA2052" s="2" t="n"/>
      <c r="BB2052" s="2" t="n"/>
      <c r="BC2052" s="2" t="n"/>
      <c r="BD2052" s="2" t="n"/>
      <c r="BE2052" s="2" t="n"/>
      <c r="BF2052" s="2" t="n"/>
      <c r="BG2052" s="2" t="n"/>
      <c r="BH2052" s="2" t="n"/>
      <c r="BI2052" s="2" t="n"/>
      <c r="BJ2052" s="2" t="n"/>
      <c r="BK2052" s="2" t="n"/>
      <c r="BL2052" s="2" t="n"/>
      <c r="BM2052" s="2" t="n"/>
      <c r="BN2052" s="2" t="n"/>
      <c r="BO2052" s="2" t="n"/>
      <c r="BP2052" s="143" t="n"/>
      <c r="BV2052" s="144" t="n"/>
      <c r="DU2052" s="144" t="n"/>
      <c r="DV2052" s="7" t="n"/>
      <c r="DW2052" s="2" t="n"/>
      <c r="DX2052" s="2" t="n"/>
      <c r="DY2052" s="2" t="n"/>
      <c r="DZ2052" s="2" t="n"/>
      <c r="EA2052" s="2" t="n"/>
      <c r="EB2052" s="2" t="n"/>
      <c r="EC2052" s="2" t="n"/>
    </row>
    <row r="2053" ht="6.75" customHeight="1" s="118">
      <c r="A2053" s="2" t="n"/>
      <c r="B2053" s="2" t="n"/>
      <c r="C2053" s="2" t="n"/>
      <c r="D2053" s="2" t="n"/>
      <c r="E2053" s="2" t="n"/>
      <c r="F2053" s="2" t="n"/>
      <c r="G2053" s="2" t="n"/>
      <c r="H2053" s="2" t="n"/>
      <c r="I2053" s="2" t="n"/>
      <c r="J2053" s="2" t="n"/>
      <c r="K2053" s="2" t="n"/>
      <c r="L2053" s="2" t="n"/>
      <c r="M2053" s="2" t="n"/>
      <c r="N2053" s="2" t="n"/>
      <c r="O2053" s="2" t="n"/>
      <c r="P2053" s="2" t="n"/>
      <c r="Q2053" s="2" t="n"/>
      <c r="R2053" s="2" t="n"/>
      <c r="S2053" s="2" t="n"/>
      <c r="T2053" s="2" t="n"/>
      <c r="U2053" s="2" t="n"/>
      <c r="V2053" s="2" t="n"/>
      <c r="W2053" s="2" t="n"/>
      <c r="X2053" s="2" t="n"/>
      <c r="Y2053" s="2" t="n"/>
      <c r="Z2053" s="2" t="n"/>
      <c r="AA2053" s="2" t="n"/>
      <c r="AB2053" s="2" t="n"/>
      <c r="AC2053" s="2" t="n"/>
      <c r="AD2053" s="2" t="n"/>
      <c r="AE2053" s="2" t="n"/>
      <c r="AF2053" s="2" t="n"/>
      <c r="AG2053" s="2" t="n"/>
      <c r="AH2053" s="2" t="n"/>
      <c r="AI2053" s="2" t="n"/>
      <c r="AJ2053" s="2" t="n"/>
      <c r="AK2053" s="2" t="n"/>
      <c r="AL2053" s="2" t="n"/>
      <c r="AM2053" s="2" t="n"/>
      <c r="AN2053" s="2" t="n"/>
      <c r="AO2053" s="2" t="n"/>
      <c r="AP2053" s="2" t="n"/>
      <c r="AQ2053" s="2" t="n"/>
      <c r="AR2053" s="2" t="n"/>
      <c r="AS2053" s="2" t="n"/>
      <c r="AT2053" s="2" t="n"/>
      <c r="AU2053" s="2" t="n"/>
      <c r="AV2053" s="2" t="n"/>
      <c r="AW2053" s="2" t="n"/>
      <c r="AX2053" s="2" t="n"/>
      <c r="AY2053" s="2" t="n"/>
      <c r="AZ2053" s="2" t="n"/>
      <c r="BA2053" s="2" t="n"/>
      <c r="BB2053" s="2" t="n"/>
      <c r="BC2053" s="2" t="n"/>
      <c r="BD2053" s="2" t="n"/>
      <c r="BE2053" s="2" t="n"/>
      <c r="BF2053" s="2" t="n"/>
      <c r="BG2053" s="2" t="n"/>
      <c r="BH2053" s="2" t="n"/>
      <c r="BI2053" s="2" t="n"/>
      <c r="BJ2053" s="2" t="n"/>
      <c r="BK2053" s="2" t="n"/>
      <c r="BL2053" s="2" t="n"/>
      <c r="BM2053" s="2" t="n"/>
      <c r="BN2053" s="2" t="n"/>
      <c r="BO2053" s="2" t="n"/>
      <c r="BP2053" s="143" t="n"/>
      <c r="BV2053" s="144" t="n"/>
      <c r="DU2053" s="144" t="n"/>
      <c r="DV2053" s="7" t="n"/>
      <c r="DW2053" s="2" t="n"/>
      <c r="DX2053" s="2" t="n"/>
      <c r="DY2053" s="2" t="n"/>
      <c r="DZ2053" s="2" t="n"/>
      <c r="EA2053" s="2" t="n"/>
      <c r="EB2053" s="2" t="n"/>
      <c r="EC2053" s="2" t="n"/>
    </row>
    <row r="2054" ht="8.25" customHeight="1" s="118">
      <c r="A2054" s="2" t="n"/>
      <c r="B2054" s="2" t="n"/>
      <c r="C2054" s="2" t="n"/>
      <c r="D2054" s="2" t="n"/>
      <c r="E2054" s="2" t="n"/>
      <c r="F2054" s="2" t="n"/>
      <c r="G2054" s="2" t="n"/>
      <c r="H2054" s="2" t="n"/>
      <c r="I2054" s="2" t="n"/>
      <c r="J2054" s="2" t="n"/>
      <c r="K2054" s="2" t="n"/>
      <c r="L2054" s="2" t="n"/>
      <c r="M2054" s="2" t="n"/>
      <c r="N2054" s="2" t="n"/>
      <c r="O2054" s="2" t="n"/>
      <c r="P2054" s="2" t="n"/>
      <c r="Q2054" s="2" t="n"/>
      <c r="R2054" s="2" t="n"/>
      <c r="S2054" s="2" t="n"/>
      <c r="T2054" s="2" t="n"/>
      <c r="U2054" s="2" t="n"/>
      <c r="V2054" s="2" t="n"/>
      <c r="W2054" s="2" t="n"/>
      <c r="X2054" s="2" t="n"/>
      <c r="Y2054" s="2" t="n"/>
      <c r="Z2054" s="2" t="n"/>
      <c r="AA2054" s="2" t="n"/>
      <c r="AB2054" s="2" t="n"/>
      <c r="AC2054" s="2" t="n"/>
      <c r="AD2054" s="2" t="n"/>
      <c r="AE2054" s="2" t="n"/>
      <c r="AF2054" s="2" t="n"/>
      <c r="AG2054" s="2" t="n"/>
      <c r="AH2054" s="2" t="n"/>
      <c r="AI2054" s="2" t="n"/>
      <c r="AJ2054" s="2" t="n"/>
      <c r="AK2054" s="2" t="n"/>
      <c r="AL2054" s="2" t="n"/>
      <c r="AM2054" s="2" t="n"/>
      <c r="AN2054" s="2" t="n"/>
      <c r="AO2054" s="2" t="n"/>
      <c r="AP2054" s="2" t="n"/>
      <c r="AQ2054" s="2" t="n"/>
      <c r="AR2054" s="2" t="n"/>
      <c r="AS2054" s="2" t="n"/>
      <c r="AT2054" s="2" t="n"/>
      <c r="AU2054" s="2" t="n"/>
      <c r="AV2054" s="2" t="n"/>
      <c r="AW2054" s="2" t="n"/>
      <c r="AX2054" s="2" t="n"/>
      <c r="AY2054" s="2" t="n"/>
      <c r="AZ2054" s="2" t="n"/>
      <c r="BA2054" s="2" t="n"/>
      <c r="BB2054" s="2" t="n"/>
      <c r="BC2054" s="2" t="n"/>
      <c r="BD2054" s="2" t="n"/>
      <c r="BE2054" s="2" t="n"/>
      <c r="BF2054" s="2" t="n"/>
      <c r="BG2054" s="2" t="n"/>
      <c r="BH2054" s="2" t="n"/>
      <c r="BI2054" s="2" t="n"/>
      <c r="BJ2054" s="2" t="n"/>
      <c r="BK2054" s="2" t="n"/>
      <c r="BL2054" s="2" t="n"/>
      <c r="BM2054" s="2" t="n"/>
      <c r="BN2054" s="2" t="n"/>
      <c r="BO2054" s="2" t="n"/>
      <c r="BP2054" s="143" t="n"/>
      <c r="BV2054" s="144" t="n"/>
      <c r="DU2054" s="144" t="n"/>
      <c r="DV2054" s="7" t="n"/>
      <c r="DW2054" s="2" t="n"/>
      <c r="DX2054" s="2" t="n"/>
      <c r="DY2054" s="2" t="n"/>
      <c r="DZ2054" s="2" t="n"/>
      <c r="EA2054" s="2" t="n"/>
      <c r="EB2054" s="2" t="n"/>
      <c r="EC2054" s="2" t="n"/>
    </row>
    <row r="2055" ht="6.75" customHeight="1" s="118">
      <c r="A2055" s="2" t="n"/>
      <c r="B2055" s="2" t="n"/>
      <c r="C2055" s="2" t="n"/>
      <c r="D2055" s="2" t="n"/>
      <c r="E2055" s="177" t="inlineStr">
        <is>
          <t>在籍校</t>
        </is>
      </c>
      <c r="F2055" s="140" t="n"/>
      <c r="G2055" s="140" t="n"/>
      <c r="H2055" s="140" t="n"/>
      <c r="I2055" s="140" t="n"/>
      <c r="J2055" s="140" t="n"/>
      <c r="K2055" s="141" t="n"/>
      <c r="L2055" s="34" t="n"/>
      <c r="M2055" s="18" t="n"/>
      <c r="N2055" s="18" t="n"/>
      <c r="O2055" s="18" t="n"/>
      <c r="P2055" s="18" t="n"/>
      <c r="Q2055" s="18" t="n"/>
      <c r="R2055" s="18" t="n"/>
      <c r="S2055" s="18" t="n"/>
      <c r="T2055" s="18" t="n"/>
      <c r="U2055" s="18" t="n"/>
      <c r="V2055" s="18" t="n"/>
      <c r="W2055" s="18" t="n"/>
      <c r="X2055" s="35" t="n"/>
      <c r="Y2055" s="4" t="n"/>
      <c r="Z2055" s="5" t="n"/>
      <c r="AA2055" s="5" t="n"/>
      <c r="AB2055" s="5" t="n"/>
      <c r="AC2055" s="5" t="n"/>
      <c r="AD2055" s="5" t="n"/>
      <c r="AE2055" s="5" t="n"/>
      <c r="AF2055" s="5" t="n"/>
      <c r="AG2055" s="5" t="n"/>
      <c r="AH2055" s="5" t="n"/>
      <c r="AI2055" s="5" t="n"/>
      <c r="AJ2055" s="5" t="n"/>
      <c r="AK2055" s="5" t="n"/>
      <c r="AL2055" s="5" t="n"/>
      <c r="AM2055" s="5" t="n"/>
      <c r="AN2055" s="5" t="n"/>
      <c r="AO2055" s="5" t="n"/>
      <c r="AP2055" s="5" t="n"/>
      <c r="AQ2055" s="5" t="n"/>
      <c r="AR2055" s="5" t="n"/>
      <c r="AS2055" s="5" t="n"/>
      <c r="AT2055" s="5" t="n"/>
      <c r="AU2055" s="5" t="n"/>
      <c r="AV2055" s="5" t="n"/>
      <c r="AW2055" s="89" t="inlineStr">
        <is>
          <t>卒業見込</t>
        </is>
      </c>
      <c r="AX2055" s="140" t="n"/>
      <c r="AY2055" s="140" t="n"/>
      <c r="AZ2055" s="140" t="n"/>
      <c r="BA2055" s="140" t="n"/>
      <c r="BB2055" s="140" t="n"/>
      <c r="BC2055" s="140" t="n"/>
      <c r="BD2055" s="140" t="n"/>
      <c r="BE2055" s="140" t="n"/>
      <c r="BF2055" s="140" t="n"/>
      <c r="BG2055" s="140" t="n"/>
      <c r="BH2055" s="140" t="n"/>
      <c r="BI2055" s="141" t="n"/>
      <c r="BJ2055" s="2" t="n"/>
      <c r="BK2055" s="2" t="n"/>
      <c r="BL2055" s="2" t="n"/>
      <c r="BM2055" s="2" t="n"/>
      <c r="BN2055" s="2" t="n"/>
      <c r="BO2055" s="2" t="n"/>
      <c r="BP2055" s="143" t="n"/>
      <c r="BV2055" s="144" t="n"/>
      <c r="DU2055" s="144" t="n"/>
      <c r="DV2055" s="2" t="n"/>
      <c r="DW2055" s="2" t="n"/>
      <c r="DX2055" s="2" t="n"/>
      <c r="DY2055" s="2" t="n"/>
      <c r="DZ2055" s="2" t="n"/>
      <c r="EA2055" s="2" t="n"/>
      <c r="EB2055" s="2" t="n"/>
      <c r="EC2055" s="2" t="n"/>
    </row>
    <row r="2056" ht="6.75" customHeight="1" s="118">
      <c r="A2056" s="2" t="n"/>
      <c r="B2056" s="2" t="n"/>
      <c r="C2056" s="2" t="n"/>
      <c r="D2056" s="2" t="n"/>
      <c r="E2056" s="143" t="n"/>
      <c r="K2056" s="144" t="n"/>
      <c r="L2056" s="36" t="n"/>
      <c r="M2056" s="19" t="n"/>
      <c r="N2056" s="19" t="n"/>
      <c r="O2056" s="19" t="n"/>
      <c r="P2056" s="19" t="n"/>
      <c r="Q2056" s="19" t="n"/>
      <c r="R2056" s="19" t="n"/>
      <c r="S2056" s="19" t="n"/>
      <c r="T2056" s="19" t="n"/>
      <c r="U2056" s="19" t="n"/>
      <c r="V2056" s="19" t="n"/>
      <c r="W2056" s="19" t="n"/>
      <c r="X2056" s="37" t="n"/>
      <c r="Y2056" s="178">
        <f>計算!$N$25</f>
        <v/>
      </c>
      <c r="BI2056" s="144" t="n"/>
      <c r="BJ2056" s="2" t="n"/>
      <c r="BK2056" s="2" t="n"/>
      <c r="BL2056" s="2" t="n"/>
      <c r="BM2056" s="2" t="n"/>
      <c r="BN2056" s="2" t="n"/>
      <c r="BO2056" s="2" t="n"/>
      <c r="BP2056" s="143" t="n"/>
      <c r="BV2056" s="144" t="n"/>
      <c r="DU2056" s="144" t="n"/>
      <c r="DV2056" s="2" t="n"/>
      <c r="DW2056" s="2" t="n"/>
      <c r="DX2056" s="2" t="n"/>
      <c r="DY2056" s="2" t="n"/>
      <c r="DZ2056" s="2" t="n"/>
      <c r="EA2056" s="2" t="n"/>
      <c r="EB2056" s="2" t="n"/>
      <c r="EC2056" s="2" t="n"/>
    </row>
    <row r="2057" ht="6.75" customHeight="1" s="118">
      <c r="A2057" s="2" t="n"/>
      <c r="B2057" s="2" t="n"/>
      <c r="C2057" s="2" t="n"/>
      <c r="D2057" s="2" t="n"/>
      <c r="E2057" s="143" t="n"/>
      <c r="K2057" s="144" t="n"/>
      <c r="L2057" s="36" t="n"/>
      <c r="M2057" s="19" t="n"/>
      <c r="N2057" s="19" t="n"/>
      <c r="O2057" s="19" t="n"/>
      <c r="P2057" s="179">
        <f>設定!$B$6</f>
        <v/>
      </c>
      <c r="S2057" s="11" t="n"/>
      <c r="T2057" s="11" t="n"/>
      <c r="U2057" s="179">
        <f>設定!$B$7</f>
        <v/>
      </c>
      <c r="W2057" s="11" t="n"/>
      <c r="X2057" s="12" t="n"/>
      <c r="Y2057" s="143" t="n"/>
      <c r="BI2057" s="144" t="n"/>
      <c r="BJ2057" s="2" t="n"/>
      <c r="BK2057" s="2" t="n"/>
      <c r="BL2057" s="2" t="n"/>
      <c r="BM2057" s="2" t="n"/>
      <c r="BN2057" s="2" t="n"/>
      <c r="BO2057" s="2" t="n"/>
      <c r="BP2057" s="143" t="n"/>
      <c r="BV2057" s="144" t="n"/>
      <c r="DU2057" s="144" t="n"/>
      <c r="DV2057" s="2" t="n"/>
      <c r="DW2057" s="2" t="n"/>
      <c r="DX2057" s="2" t="n"/>
      <c r="DY2057" s="2" t="n"/>
      <c r="DZ2057" s="2" t="n"/>
      <c r="EA2057" s="2" t="n"/>
      <c r="EB2057" s="2" t="n"/>
      <c r="EC2057" s="2" t="n"/>
    </row>
    <row r="2058" ht="6.75" customHeight="1" s="118">
      <c r="A2058" s="2" t="n"/>
      <c r="B2058" s="2" t="n"/>
      <c r="C2058" s="2" t="n"/>
      <c r="D2058" s="2" t="n"/>
      <c r="E2058" s="143" t="n"/>
      <c r="K2058" s="144" t="n"/>
      <c r="L2058" s="92" t="inlineStr">
        <is>
          <t>令和</t>
        </is>
      </c>
      <c r="S2058" s="52" t="inlineStr">
        <is>
          <t>年</t>
        </is>
      </c>
      <c r="W2058" s="53" t="inlineStr">
        <is>
          <t>月</t>
        </is>
      </c>
      <c r="X2058" s="144" t="n"/>
      <c r="Y2058" s="143" t="n"/>
      <c r="BI2058" s="144" t="n"/>
      <c r="BJ2058" s="2" t="n"/>
      <c r="BK2058" s="2" t="n"/>
      <c r="BL2058" s="2" t="n"/>
      <c r="BM2058" s="2" t="n"/>
      <c r="BN2058" s="2" t="n"/>
      <c r="BO2058" s="2" t="n"/>
      <c r="BP2058" s="143" t="n"/>
      <c r="BV2058" s="144" t="n"/>
      <c r="DU2058" s="144" t="n"/>
      <c r="DV2058" s="2" t="n"/>
      <c r="DW2058" s="2" t="n"/>
      <c r="DX2058" s="2" t="n"/>
      <c r="DY2058" s="2" t="n"/>
      <c r="DZ2058" s="2" t="n"/>
      <c r="EA2058" s="2" t="n"/>
      <c r="EB2058" s="2" t="n"/>
      <c r="EC2058" s="2" t="n"/>
    </row>
    <row r="2059" ht="6.75" customHeight="1" s="118">
      <c r="A2059" s="2" t="n"/>
      <c r="B2059" s="2" t="n"/>
      <c r="C2059" s="2" t="n"/>
      <c r="D2059" s="2" t="n"/>
      <c r="E2059" s="143" t="n"/>
      <c r="K2059" s="144" t="n"/>
      <c r="L2059" s="143" t="n"/>
      <c r="X2059" s="144" t="n"/>
      <c r="Y2059" s="143" t="n"/>
      <c r="AW2059" s="75" t="inlineStr">
        <is>
          <t>卒業</t>
        </is>
      </c>
      <c r="BI2059" s="144" t="n"/>
      <c r="BJ2059" s="2" t="n"/>
      <c r="BK2059" s="2" t="n"/>
      <c r="BL2059" s="2" t="n"/>
      <c r="BM2059" s="2" t="n"/>
      <c r="BN2059" s="2" t="n"/>
      <c r="BO2059" s="2" t="n"/>
      <c r="BP2059" s="143" t="n"/>
      <c r="BV2059" s="144" t="n"/>
      <c r="DU2059" s="144" t="n"/>
      <c r="DV2059" s="2" t="n"/>
      <c r="DW2059" s="2" t="n"/>
      <c r="DX2059" s="2" t="n"/>
      <c r="DY2059" s="2" t="n"/>
      <c r="DZ2059" s="2" t="n"/>
      <c r="EA2059" s="2" t="n"/>
      <c r="EB2059" s="2" t="n"/>
      <c r="EC2059" s="2" t="n"/>
    </row>
    <row r="2060" ht="6.75" customHeight="1" s="118">
      <c r="A2060" s="2" t="n"/>
      <c r="B2060" s="2" t="n"/>
      <c r="C2060" s="2" t="n"/>
      <c r="D2060" s="2" t="n"/>
      <c r="E2060" s="143" t="n"/>
      <c r="K2060" s="144" t="n"/>
      <c r="L2060" s="36" t="n"/>
      <c r="M2060" s="19" t="n"/>
      <c r="N2060" s="19" t="n"/>
      <c r="O2060" s="19" t="n"/>
      <c r="P2060" s="19" t="n"/>
      <c r="Q2060" s="19" t="n"/>
      <c r="R2060" s="19" t="n"/>
      <c r="S2060" s="19" t="n"/>
      <c r="T2060" s="19" t="n"/>
      <c r="U2060" s="19" t="n"/>
      <c r="V2060" s="19" t="n"/>
      <c r="W2060" s="19" t="n"/>
      <c r="X2060" s="37" t="n"/>
      <c r="Y2060" s="143" t="n"/>
      <c r="BI2060" s="144" t="n"/>
      <c r="BJ2060" s="2" t="n"/>
      <c r="BK2060" s="2" t="n"/>
      <c r="BL2060" s="2" t="n"/>
      <c r="BM2060" s="2" t="n"/>
      <c r="BN2060" s="2" t="n"/>
      <c r="BO2060" s="2" t="n"/>
      <c r="BP2060" s="143" t="n"/>
      <c r="BV2060" s="144" t="n"/>
      <c r="DU2060" s="144" t="n"/>
      <c r="DV2060" s="2" t="n"/>
      <c r="DW2060" s="2" t="n"/>
      <c r="DX2060" s="2" t="n"/>
      <c r="DY2060" s="2" t="n"/>
      <c r="DZ2060" s="2" t="n"/>
      <c r="EA2060" s="2" t="n"/>
      <c r="EB2060" s="2" t="n"/>
      <c r="EC2060" s="2" t="n"/>
    </row>
    <row r="2061" ht="6.75" customHeight="1" s="118">
      <c r="A2061" s="2" t="n"/>
      <c r="B2061" s="2" t="n"/>
      <c r="C2061" s="2" t="n"/>
      <c r="D2061" s="2" t="n"/>
      <c r="E2061" s="143" t="n"/>
      <c r="K2061" s="144" t="n"/>
      <c r="L2061" s="36" t="n"/>
      <c r="M2061" s="19" t="n"/>
      <c r="N2061" s="19" t="n"/>
      <c r="O2061" s="19" t="n"/>
      <c r="P2061" s="19" t="n"/>
      <c r="Q2061" s="19" t="n"/>
      <c r="R2061" s="19" t="n"/>
      <c r="S2061" s="19" t="n"/>
      <c r="T2061" s="19" t="n"/>
      <c r="U2061" s="19" t="n"/>
      <c r="V2061" s="19" t="n"/>
      <c r="W2061" s="19" t="n"/>
      <c r="X2061" s="37" t="n"/>
      <c r="Y2061" s="143" t="n"/>
      <c r="BI2061" s="144" t="n"/>
      <c r="BJ2061" s="2" t="n"/>
      <c r="BK2061" s="2" t="n"/>
      <c r="BL2061" s="2" t="n"/>
      <c r="BM2061" s="2" t="n"/>
      <c r="BN2061" s="2" t="n"/>
      <c r="BO2061" s="2" t="n"/>
      <c r="BP2061" s="143" t="n"/>
      <c r="BV2061" s="144" t="n"/>
      <c r="DU2061" s="144" t="n"/>
      <c r="DV2061" s="2" t="n"/>
      <c r="DW2061" s="2" t="n"/>
      <c r="DX2061" s="2" t="n"/>
      <c r="DY2061" s="2" t="n"/>
      <c r="DZ2061" s="2" t="n"/>
      <c r="EA2061" s="2" t="n"/>
      <c r="EB2061" s="2" t="n"/>
      <c r="EC2061" s="2" t="n"/>
    </row>
    <row r="2062" ht="6.75" customHeight="1" s="118">
      <c r="A2062" s="2" t="n"/>
      <c r="B2062" s="2" t="n"/>
      <c r="C2062" s="2" t="n"/>
      <c r="D2062" s="2" t="n"/>
      <c r="E2062" s="146" t="n"/>
      <c r="F2062" s="147" t="n"/>
      <c r="G2062" s="147" t="n"/>
      <c r="H2062" s="147" t="n"/>
      <c r="I2062" s="147" t="n"/>
      <c r="J2062" s="147" t="n"/>
      <c r="K2062" s="148" t="n"/>
      <c r="L2062" s="38" t="n"/>
      <c r="M2062" s="20" t="n"/>
      <c r="N2062" s="20" t="n"/>
      <c r="O2062" s="20" t="n"/>
      <c r="P2062" s="20" t="n"/>
      <c r="Q2062" s="20" t="n"/>
      <c r="R2062" s="20" t="n"/>
      <c r="S2062" s="20" t="n"/>
      <c r="T2062" s="20" t="n"/>
      <c r="U2062" s="20" t="n"/>
      <c r="V2062" s="20" t="n"/>
      <c r="W2062" s="20" t="n"/>
      <c r="X2062" s="39" t="n"/>
      <c r="Y2062" s="16" t="n"/>
      <c r="Z2062" s="14" t="n"/>
      <c r="AA2062" s="14" t="n"/>
      <c r="AB2062" s="14" t="n"/>
      <c r="AC2062" s="14" t="n"/>
      <c r="AD2062" s="14" t="n"/>
      <c r="AE2062" s="14" t="n"/>
      <c r="AF2062" s="14" t="n"/>
      <c r="AG2062" s="14" t="n"/>
      <c r="AH2062" s="14" t="n"/>
      <c r="AI2062" s="14" t="n"/>
      <c r="AJ2062" s="14" t="n"/>
      <c r="AK2062" s="14" t="n"/>
      <c r="AL2062" s="14" t="n"/>
      <c r="AM2062" s="14" t="n"/>
      <c r="AN2062" s="14" t="n"/>
      <c r="AO2062" s="14" t="n"/>
      <c r="AP2062" s="14" t="n"/>
      <c r="AQ2062" s="14" t="n"/>
      <c r="AR2062" s="14" t="n"/>
      <c r="AS2062" s="14" t="n"/>
      <c r="AT2062" s="14" t="n"/>
      <c r="AU2062" s="14" t="n"/>
      <c r="AV2062" s="14" t="n"/>
      <c r="AW2062" s="147" t="n"/>
      <c r="AX2062" s="147" t="n"/>
      <c r="AY2062" s="147" t="n"/>
      <c r="AZ2062" s="147" t="n"/>
      <c r="BA2062" s="147" t="n"/>
      <c r="BB2062" s="147" t="n"/>
      <c r="BC2062" s="147" t="n"/>
      <c r="BD2062" s="147" t="n"/>
      <c r="BE2062" s="147" t="n"/>
      <c r="BF2062" s="147" t="n"/>
      <c r="BG2062" s="147" t="n"/>
      <c r="BH2062" s="147" t="n"/>
      <c r="BI2062" s="148" t="n"/>
      <c r="BJ2062" s="2" t="n"/>
      <c r="BK2062" s="2" t="n"/>
      <c r="BL2062" s="2" t="n"/>
      <c r="BM2062" s="2" t="n"/>
      <c r="BN2062" s="2" t="n"/>
      <c r="BO2062" s="2" t="n"/>
      <c r="BP2062" s="143" t="n"/>
      <c r="BV2062" s="144" t="n"/>
      <c r="DU2062" s="144" t="n"/>
      <c r="DV2062" s="2" t="n"/>
      <c r="DW2062" s="2" t="n"/>
      <c r="DX2062" s="2" t="n"/>
      <c r="DY2062" s="2" t="n"/>
      <c r="DZ2062" s="2" t="n"/>
      <c r="EA2062" s="2" t="n"/>
      <c r="EB2062" s="2" t="n"/>
      <c r="EC2062" s="2" t="n"/>
    </row>
    <row r="2063" ht="6.75" customHeight="1" s="118">
      <c r="A2063" s="2" t="n"/>
      <c r="B2063" s="2" t="n"/>
      <c r="C2063" s="2" t="n"/>
      <c r="D2063" s="2" t="n"/>
      <c r="E2063" s="40" t="n"/>
      <c r="F2063" s="40" t="n"/>
      <c r="G2063" s="40" t="n"/>
      <c r="H2063" s="40" t="n"/>
      <c r="I2063" s="40" t="n"/>
      <c r="J2063" s="40" t="n"/>
      <c r="K2063" s="40" t="n"/>
      <c r="L2063" s="18" t="n"/>
      <c r="M2063" s="18" t="n"/>
      <c r="N2063" s="18" t="n"/>
      <c r="O2063" s="18" t="n"/>
      <c r="P2063" s="18" t="n"/>
      <c r="Q2063" s="18" t="n"/>
      <c r="R2063" s="18" t="n"/>
      <c r="S2063" s="76" t="n"/>
      <c r="T2063" s="140" t="n"/>
      <c r="U2063" s="17" t="n"/>
      <c r="V2063" s="17" t="n"/>
      <c r="W2063" s="76" t="n"/>
      <c r="X2063" s="140" t="n"/>
      <c r="Y2063" s="5" t="n"/>
      <c r="Z2063" s="5" t="n"/>
      <c r="AA2063" s="5" t="n"/>
      <c r="AB2063" s="5" t="n"/>
      <c r="AC2063" s="5" t="n"/>
      <c r="AD2063" s="5" t="n"/>
      <c r="AE2063" s="5" t="n"/>
      <c r="AF2063" s="5" t="n"/>
      <c r="AG2063" s="5" t="n"/>
      <c r="AH2063" s="5" t="n"/>
      <c r="AI2063" s="5" t="n"/>
      <c r="AJ2063" s="5" t="n"/>
      <c r="AK2063" s="5" t="n"/>
      <c r="AL2063" s="5" t="n"/>
      <c r="AM2063" s="5" t="n"/>
      <c r="AN2063" s="5" t="n"/>
      <c r="AO2063" s="5" t="n"/>
      <c r="AP2063" s="5" t="n"/>
      <c r="AQ2063" s="5" t="n"/>
      <c r="AR2063" s="5" t="n"/>
      <c r="AS2063" s="5" t="n"/>
      <c r="AT2063" s="5" t="n"/>
      <c r="AU2063" s="5" t="n"/>
      <c r="AV2063" s="5" t="n"/>
      <c r="AW2063" s="5" t="n"/>
      <c r="AX2063" s="5" t="n"/>
      <c r="AY2063" s="5" t="n"/>
      <c r="AZ2063" s="5" t="n"/>
      <c r="BA2063" s="5" t="n"/>
      <c r="BB2063" s="5" t="n"/>
      <c r="BC2063" s="5" t="n"/>
      <c r="BD2063" s="5" t="n"/>
      <c r="BE2063" s="5" t="n"/>
      <c r="BF2063" s="5" t="n"/>
      <c r="BG2063" s="5" t="n"/>
      <c r="BH2063" s="5" t="n"/>
      <c r="BI2063" s="5" t="n"/>
      <c r="BJ2063" s="2" t="n"/>
      <c r="BK2063" s="2" t="n"/>
      <c r="BL2063" s="2" t="n"/>
      <c r="BM2063" s="2" t="n"/>
      <c r="BN2063" s="2" t="n"/>
      <c r="BO2063" s="2" t="n"/>
      <c r="BP2063" s="143" t="n"/>
      <c r="BV2063" s="144" t="n"/>
      <c r="DU2063" s="144" t="n"/>
      <c r="DV2063" s="2" t="n"/>
      <c r="DW2063" s="2" t="n"/>
      <c r="DX2063" s="2" t="n"/>
      <c r="DY2063" s="2" t="n"/>
      <c r="DZ2063" s="2" t="n"/>
      <c r="EA2063" s="2" t="n"/>
      <c r="EB2063" s="2" t="n"/>
      <c r="EC2063" s="2" t="n"/>
    </row>
    <row r="2064" ht="6.75" customHeight="1" s="118">
      <c r="A2064" s="2" t="n"/>
      <c r="B2064" s="2" t="n"/>
      <c r="C2064" s="2" t="n"/>
      <c r="D2064" s="2" t="n"/>
      <c r="E2064" s="41" t="n"/>
      <c r="F2064" s="41" t="n"/>
      <c r="G2064" s="41" t="n"/>
      <c r="H2064" s="41" t="n"/>
      <c r="I2064" s="41" t="n"/>
      <c r="J2064" s="41" t="n"/>
      <c r="K2064" s="41" t="n"/>
      <c r="L2064" s="19" t="n"/>
      <c r="M2064" s="19" t="n"/>
      <c r="N2064" s="19" t="n"/>
      <c r="O2064" s="19" t="n"/>
      <c r="P2064" s="19" t="n"/>
      <c r="Q2064" s="19" t="n"/>
      <c r="R2064" s="19" t="n"/>
      <c r="U2064" s="11" t="n"/>
      <c r="V2064" s="11" t="n"/>
      <c r="Y2064" s="2" t="n"/>
      <c r="Z2064" s="2" t="n"/>
      <c r="AA2064" s="2" t="n"/>
      <c r="AB2064" s="2" t="n"/>
      <c r="AC2064" s="2" t="n"/>
      <c r="AD2064" s="2" t="n"/>
      <c r="AE2064" s="2" t="n"/>
      <c r="AF2064" s="2" t="n"/>
      <c r="AG2064" s="2" t="n"/>
      <c r="AH2064" s="2" t="n"/>
      <c r="AI2064" s="2" t="n"/>
      <c r="AJ2064" s="2" t="n"/>
      <c r="AK2064" s="2" t="n"/>
      <c r="AL2064" s="2" t="n"/>
      <c r="AM2064" s="2" t="n"/>
      <c r="AN2064" s="2" t="n"/>
      <c r="AO2064" s="2" t="n"/>
      <c r="AP2064" s="2" t="n"/>
      <c r="AQ2064" s="2" t="n"/>
      <c r="AR2064" s="2" t="n"/>
      <c r="AS2064" s="2" t="n"/>
      <c r="AT2064" s="2" t="n"/>
      <c r="AU2064" s="2" t="n"/>
      <c r="AV2064" s="2" t="n"/>
      <c r="AW2064" s="2" t="n"/>
      <c r="AX2064" s="2" t="n"/>
      <c r="AY2064" s="2" t="n"/>
      <c r="AZ2064" s="2" t="n"/>
      <c r="BA2064" s="2" t="n"/>
      <c r="BB2064" s="2" t="n"/>
      <c r="BC2064" s="2" t="n"/>
      <c r="BD2064" s="2" t="n"/>
      <c r="BE2064" s="2" t="n"/>
      <c r="BF2064" s="2" t="n"/>
      <c r="BG2064" s="2" t="n"/>
      <c r="BH2064" s="2" t="n"/>
      <c r="BI2064" s="2" t="n"/>
      <c r="BJ2064" s="2" t="n"/>
      <c r="BK2064" s="2" t="n"/>
      <c r="BL2064" s="2" t="n"/>
      <c r="BM2064" s="2" t="n"/>
      <c r="BN2064" s="2" t="n"/>
      <c r="BO2064" s="2" t="n"/>
      <c r="BP2064" s="143" t="n"/>
      <c r="BV2064" s="144" t="n"/>
      <c r="DU2064" s="144" t="n"/>
      <c r="DV2064" s="2" t="n"/>
      <c r="DW2064" s="2" t="n"/>
      <c r="DX2064" s="2" t="n"/>
      <c r="DY2064" s="2" t="n"/>
      <c r="DZ2064" s="2" t="n"/>
      <c r="EA2064" s="2" t="n"/>
      <c r="EB2064" s="2" t="n"/>
      <c r="EC2064" s="2" t="n"/>
    </row>
    <row r="2065" ht="9.75" customHeight="1" s="118">
      <c r="A2065" s="2" t="n"/>
      <c r="B2065" s="2" t="n"/>
      <c r="C2065" s="2" t="n"/>
      <c r="D2065" s="2" t="n"/>
      <c r="E2065" s="42" t="n"/>
      <c r="F2065" s="42" t="n"/>
      <c r="G2065" s="42" t="n"/>
      <c r="H2065" s="42" t="n"/>
      <c r="I2065" s="42" t="n"/>
      <c r="J2065" s="42" t="n"/>
      <c r="K2065" s="42" t="n"/>
      <c r="L2065" s="20" t="n"/>
      <c r="M2065" s="20" t="n"/>
      <c r="N2065" s="20" t="n"/>
      <c r="O2065" s="20" t="n"/>
      <c r="P2065" s="20" t="n"/>
      <c r="Q2065" s="20" t="n"/>
      <c r="R2065" s="20" t="n"/>
      <c r="S2065" s="20" t="n"/>
      <c r="T2065" s="20" t="n"/>
      <c r="U2065" s="20" t="n"/>
      <c r="V2065" s="20" t="n"/>
      <c r="W2065" s="20" t="n"/>
      <c r="X2065" s="20" t="n"/>
      <c r="Y2065" s="14" t="n"/>
      <c r="Z2065" s="14" t="n"/>
      <c r="AA2065" s="14" t="n"/>
      <c r="AB2065" s="14" t="n"/>
      <c r="AC2065" s="14" t="n"/>
      <c r="AD2065" s="14" t="n"/>
      <c r="AE2065" s="14" t="n"/>
      <c r="AF2065" s="14" t="n"/>
      <c r="AG2065" s="14" t="n"/>
      <c r="AH2065" s="14" t="n"/>
      <c r="AI2065" s="14" t="n"/>
      <c r="AJ2065" s="14" t="n"/>
      <c r="AK2065" s="14" t="n"/>
      <c r="AL2065" s="14" t="n"/>
      <c r="AM2065" s="14" t="n"/>
      <c r="AN2065" s="14" t="n"/>
      <c r="AO2065" s="14" t="n"/>
      <c r="AP2065" s="14" t="n"/>
      <c r="AQ2065" s="14" t="n"/>
      <c r="AR2065" s="14" t="n"/>
      <c r="AS2065" s="14" t="n"/>
      <c r="AT2065" s="14" t="n"/>
      <c r="AU2065" s="14" t="n"/>
      <c r="AV2065" s="14" t="n"/>
      <c r="AW2065" s="14" t="n"/>
      <c r="AX2065" s="14" t="n"/>
      <c r="AY2065" s="14" t="n"/>
      <c r="AZ2065" s="14" t="n"/>
      <c r="BA2065" s="14" t="n"/>
      <c r="BB2065" s="14" t="n"/>
      <c r="BC2065" s="14" t="n"/>
      <c r="BD2065" s="14" t="n"/>
      <c r="BE2065" s="14" t="n"/>
      <c r="BF2065" s="14" t="n"/>
      <c r="BG2065" s="14" t="n"/>
      <c r="BH2065" s="14" t="n"/>
      <c r="BI2065" s="14" t="n"/>
      <c r="BJ2065" s="2" t="n"/>
      <c r="BK2065" s="2" t="n"/>
      <c r="BL2065" s="2" t="n"/>
      <c r="BM2065" s="2" t="n"/>
      <c r="BN2065" s="2" t="n"/>
      <c r="BO2065" s="2" t="n"/>
      <c r="BP2065" s="143" t="n"/>
      <c r="BV2065" s="144" t="n"/>
      <c r="DU2065" s="144" t="n"/>
      <c r="DV2065" s="2" t="n"/>
      <c r="DW2065" s="2" t="n"/>
      <c r="DX2065" s="2" t="n"/>
      <c r="DY2065" s="2" t="n"/>
      <c r="DZ2065" s="2" t="n"/>
      <c r="EA2065" s="2" t="n"/>
      <c r="EB2065" s="2" t="n"/>
      <c r="EC2065" s="2" t="n"/>
    </row>
    <row r="2066" ht="6.75" customHeight="1" s="118">
      <c r="A2066" s="2" t="n"/>
      <c r="B2066" s="2" t="n"/>
      <c r="C2066" s="2" t="n"/>
      <c r="D2066" s="2" t="n"/>
      <c r="E2066" s="180" t="inlineStr">
        <is>
          <t>職　歴</t>
        </is>
      </c>
      <c r="K2066" s="144" t="n"/>
      <c r="L2066" s="54" t="inlineStr">
        <is>
          <t>平成</t>
        </is>
      </c>
      <c r="M2066" s="140" t="n"/>
      <c r="N2066" s="140" t="n"/>
      <c r="O2066" s="140" t="n"/>
      <c r="P2066" s="19" t="n"/>
      <c r="Q2066" s="19" t="n"/>
      <c r="R2066" s="19" t="n"/>
      <c r="S2066" s="19" t="n"/>
      <c r="T2066" s="19" t="n"/>
      <c r="U2066" s="19" t="n"/>
      <c r="V2066" s="19" t="n"/>
      <c r="W2066" s="19" t="n"/>
      <c r="X2066" s="37" t="n"/>
      <c r="Y2066" s="171">
        <f>計算!$AD$25</f>
        <v/>
      </c>
      <c r="BI2066" s="144" t="n"/>
      <c r="BJ2066" s="2" t="n"/>
      <c r="BK2066" s="2" t="n"/>
      <c r="BL2066" s="2" t="n"/>
      <c r="BM2066" s="2" t="n"/>
      <c r="BN2066" s="2" t="n"/>
      <c r="BO2066" s="2" t="n"/>
      <c r="BP2066" s="143" t="n"/>
      <c r="BV2066" s="144" t="n"/>
      <c r="DU2066" s="144" t="n"/>
      <c r="DV2066" s="2" t="n"/>
      <c r="DW2066" s="2" t="n"/>
      <c r="DX2066" s="2" t="n"/>
      <c r="DY2066" s="2" t="n"/>
      <c r="DZ2066" s="2" t="n"/>
      <c r="EA2066" s="2" t="n"/>
      <c r="EB2066" s="2" t="n"/>
      <c r="EC2066" s="2" t="n"/>
    </row>
    <row r="2067" ht="6.75" customHeight="1" s="118">
      <c r="A2067" s="2" t="n"/>
      <c r="B2067" s="2" t="n"/>
      <c r="C2067" s="2" t="n"/>
      <c r="D2067" s="2" t="n"/>
      <c r="E2067" s="143" t="n"/>
      <c r="K2067" s="144" t="n"/>
      <c r="L2067" s="143" t="n"/>
      <c r="P2067" s="19" t="n"/>
      <c r="Q2067" s="19" t="n"/>
      <c r="R2067" s="19" t="n"/>
      <c r="S2067" s="19" t="n"/>
      <c r="T2067" s="19" t="n"/>
      <c r="U2067" s="19" t="n"/>
      <c r="V2067" s="19" t="n"/>
      <c r="W2067" s="19" t="n"/>
      <c r="X2067" s="37" t="n"/>
      <c r="Y2067" s="143" t="n"/>
      <c r="BI2067" s="144" t="n"/>
      <c r="BJ2067" s="2" t="n"/>
      <c r="BK2067" s="2" t="n"/>
      <c r="BL2067" s="2" t="n"/>
      <c r="BM2067" s="2" t="n"/>
      <c r="BN2067" s="2" t="n"/>
      <c r="BO2067" s="2" t="n"/>
      <c r="BP2067" s="143" t="n"/>
      <c r="BV2067" s="144" t="n"/>
      <c r="DU2067" s="144" t="n"/>
      <c r="DV2067" s="2" t="n"/>
      <c r="DW2067" s="2" t="n"/>
      <c r="DX2067" s="2" t="n"/>
      <c r="DY2067" s="2" t="n"/>
      <c r="DZ2067" s="2" t="n"/>
      <c r="EA2067" s="2" t="n"/>
      <c r="EB2067" s="2" t="n"/>
      <c r="EC2067" s="2" t="n"/>
    </row>
    <row r="2068" ht="6.75" customHeight="1" s="118">
      <c r="A2068" s="2" t="n"/>
      <c r="B2068" s="2" t="n"/>
      <c r="C2068" s="2" t="n"/>
      <c r="D2068" s="2" t="n"/>
      <c r="E2068" s="143" t="n"/>
      <c r="K2068" s="144" t="n"/>
      <c r="L2068" s="143" t="n"/>
      <c r="P2068" s="179">
        <f>計算!$AB$25</f>
        <v/>
      </c>
      <c r="S2068" s="52" t="inlineStr">
        <is>
          <t>年</t>
        </is>
      </c>
      <c r="U2068" s="179">
        <f>計算!$AC$25</f>
        <v/>
      </c>
      <c r="W2068" s="53" t="inlineStr">
        <is>
          <t>月</t>
        </is>
      </c>
      <c r="X2068" s="144" t="n"/>
      <c r="Y2068" s="143" t="n"/>
      <c r="BI2068" s="144" t="n"/>
      <c r="BJ2068" s="2" t="n"/>
      <c r="BK2068" s="2" t="n"/>
      <c r="BL2068" s="2" t="n"/>
      <c r="BM2068" s="2" t="n"/>
      <c r="BN2068" s="2" t="n"/>
      <c r="BO2068" s="2" t="n"/>
      <c r="BP2068" s="143" t="n"/>
      <c r="BV2068" s="144" t="n"/>
      <c r="DU2068" s="144" t="n"/>
      <c r="DV2068" s="2" t="n"/>
      <c r="DW2068" s="2" t="n"/>
      <c r="DX2068" s="2" t="n"/>
      <c r="DY2068" s="2" t="n"/>
      <c r="DZ2068" s="2" t="n"/>
      <c r="EA2068" s="2" t="n"/>
      <c r="EB2068" s="2" t="n"/>
      <c r="EC2068" s="2" t="n"/>
    </row>
    <row r="2069" ht="6.75" customHeight="1" s="118">
      <c r="A2069" s="2" t="n"/>
      <c r="B2069" s="2" t="n"/>
      <c r="C2069" s="2" t="n"/>
      <c r="D2069" s="2" t="n"/>
      <c r="E2069" s="143" t="n"/>
      <c r="K2069" s="144" t="n"/>
      <c r="L2069" s="49" t="inlineStr">
        <is>
          <t>令和</t>
        </is>
      </c>
      <c r="X2069" s="144" t="n"/>
      <c r="Y2069" s="143" t="n"/>
      <c r="BI2069" s="144" t="n"/>
      <c r="BJ2069" s="2" t="n"/>
      <c r="BK2069" s="2" t="n"/>
      <c r="BL2069" s="2" t="n"/>
      <c r="BM2069" s="2" t="n"/>
      <c r="BN2069" s="2" t="n"/>
      <c r="BO2069" s="2" t="n"/>
      <c r="BP2069" s="143" t="n"/>
      <c r="BV2069" s="144" t="n"/>
      <c r="DU2069" s="144" t="n"/>
      <c r="DV2069" s="2" t="n"/>
      <c r="DW2069" s="2" t="n"/>
      <c r="DX2069" s="2" t="n"/>
      <c r="DY2069" s="2" t="n"/>
      <c r="DZ2069" s="2" t="n"/>
      <c r="EA2069" s="2" t="n"/>
      <c r="EB2069" s="2" t="n"/>
      <c r="EC2069" s="2" t="n"/>
    </row>
    <row r="2070" ht="6.75" customHeight="1" s="118">
      <c r="A2070" s="2" t="n"/>
      <c r="B2070" s="2" t="n"/>
      <c r="C2070" s="2" t="n"/>
      <c r="D2070" s="2" t="n"/>
      <c r="E2070" s="143" t="n"/>
      <c r="K2070" s="144" t="n"/>
      <c r="L2070" s="143" t="n"/>
      <c r="P2070" s="19" t="n"/>
      <c r="Q2070" s="19" t="n"/>
      <c r="R2070" s="19" t="n"/>
      <c r="S2070" s="19" t="n"/>
      <c r="T2070" s="19" t="n"/>
      <c r="U2070" s="19" t="n"/>
      <c r="V2070" s="19" t="n"/>
      <c r="W2070" s="19" t="n"/>
      <c r="X2070" s="37" t="n"/>
      <c r="Y2070" s="143" t="n"/>
      <c r="BI2070" s="144" t="n"/>
      <c r="BJ2070" s="2" t="n"/>
      <c r="BK2070" s="2" t="n"/>
      <c r="BL2070" s="2" t="n"/>
      <c r="BM2070" s="2" t="n"/>
      <c r="BN2070" s="2" t="n"/>
      <c r="BO2070" s="2" t="n"/>
      <c r="BP2070" s="143" t="n"/>
      <c r="BV2070" s="144" t="n"/>
      <c r="DU2070" s="144" t="n"/>
      <c r="DV2070" s="2" t="n"/>
      <c r="DW2070" s="2" t="n"/>
      <c r="DX2070" s="2" t="n"/>
      <c r="DY2070" s="2" t="n"/>
      <c r="DZ2070" s="2" t="n"/>
      <c r="EA2070" s="2" t="n"/>
      <c r="EB2070" s="2" t="n"/>
      <c r="EC2070" s="2" t="n"/>
    </row>
    <row r="2071" ht="5.25" customHeight="1" s="118">
      <c r="A2071" s="2" t="n"/>
      <c r="B2071" s="2" t="n"/>
      <c r="C2071" s="2" t="n"/>
      <c r="D2071" s="2" t="n"/>
      <c r="E2071" s="143" t="n"/>
      <c r="K2071" s="144" t="n"/>
      <c r="L2071" s="146" t="n"/>
      <c r="M2071" s="147" t="n"/>
      <c r="N2071" s="147" t="n"/>
      <c r="O2071" s="147" t="n"/>
      <c r="P2071" s="20" t="n"/>
      <c r="Q2071" s="20" t="n"/>
      <c r="R2071" s="20" t="n"/>
      <c r="S2071" s="20" t="n"/>
      <c r="T2071" s="20" t="n"/>
      <c r="U2071" s="20" t="n"/>
      <c r="V2071" s="20" t="n"/>
      <c r="W2071" s="20" t="n"/>
      <c r="X2071" s="39" t="n"/>
      <c r="Y2071" s="146" t="n"/>
      <c r="Z2071" s="147" t="n"/>
      <c r="AA2071" s="147" t="n"/>
      <c r="AB2071" s="147" t="n"/>
      <c r="AC2071" s="147" t="n"/>
      <c r="AD2071" s="147" t="n"/>
      <c r="AE2071" s="147" t="n"/>
      <c r="AF2071" s="147" t="n"/>
      <c r="AG2071" s="147" t="n"/>
      <c r="AH2071" s="147" t="n"/>
      <c r="AI2071" s="147" t="n"/>
      <c r="AJ2071" s="147" t="n"/>
      <c r="AK2071" s="147" t="n"/>
      <c r="AL2071" s="147" t="n"/>
      <c r="AM2071" s="147" t="n"/>
      <c r="AN2071" s="147" t="n"/>
      <c r="AO2071" s="147" t="n"/>
      <c r="AP2071" s="147" t="n"/>
      <c r="AQ2071" s="147" t="n"/>
      <c r="AR2071" s="147" t="n"/>
      <c r="AS2071" s="147" t="n"/>
      <c r="AT2071" s="147" t="n"/>
      <c r="AU2071" s="147" t="n"/>
      <c r="AV2071" s="147" t="n"/>
      <c r="AW2071" s="147" t="n"/>
      <c r="AX2071" s="147" t="n"/>
      <c r="AY2071" s="147" t="n"/>
      <c r="AZ2071" s="147" t="n"/>
      <c r="BA2071" s="147" t="n"/>
      <c r="BB2071" s="147" t="n"/>
      <c r="BC2071" s="147" t="n"/>
      <c r="BD2071" s="147" t="n"/>
      <c r="BE2071" s="147" t="n"/>
      <c r="BF2071" s="147" t="n"/>
      <c r="BG2071" s="147" t="n"/>
      <c r="BH2071" s="147" t="n"/>
      <c r="BI2071" s="148" t="n"/>
      <c r="BJ2071" s="2" t="n"/>
      <c r="BK2071" s="2" t="n"/>
      <c r="BL2071" s="2" t="n"/>
      <c r="BM2071" s="2" t="n"/>
      <c r="BN2071" s="2" t="n"/>
      <c r="BO2071" s="2" t="n"/>
      <c r="BP2071" s="143" t="n"/>
      <c r="BV2071" s="144" t="n"/>
      <c r="DU2071" s="144" t="n"/>
      <c r="DV2071" s="2" t="n"/>
      <c r="DW2071" s="2" t="n"/>
      <c r="DX2071" s="2" t="n"/>
      <c r="DY2071" s="2" t="n"/>
      <c r="DZ2071" s="2" t="n"/>
      <c r="EA2071" s="2" t="n"/>
      <c r="EB2071" s="2" t="n"/>
      <c r="EC2071" s="2" t="n"/>
    </row>
    <row r="2072" ht="6.75" customHeight="1" s="118">
      <c r="A2072" s="2" t="n"/>
      <c r="B2072" s="2" t="n"/>
      <c r="C2072" s="2" t="n"/>
      <c r="D2072" s="2" t="n"/>
      <c r="E2072" s="143" t="n"/>
      <c r="K2072" s="144" t="n"/>
      <c r="L2072" s="54" t="inlineStr">
        <is>
          <t>平成</t>
        </is>
      </c>
      <c r="M2072" s="140" t="n"/>
      <c r="N2072" s="140" t="n"/>
      <c r="O2072" s="140" t="n"/>
      <c r="P2072" s="18" t="n"/>
      <c r="Q2072" s="18" t="n"/>
      <c r="R2072" s="18" t="n"/>
      <c r="S2072" s="18" t="n"/>
      <c r="T2072" s="18" t="n"/>
      <c r="U2072" s="18" t="n"/>
      <c r="V2072" s="18" t="n"/>
      <c r="W2072" s="18" t="n"/>
      <c r="X2072" s="35" t="n"/>
      <c r="Y2072" s="171">
        <f>計算!$AG$25</f>
        <v/>
      </c>
      <c r="BI2072" s="144" t="n"/>
      <c r="BJ2072" s="2" t="n"/>
      <c r="BK2072" s="2" t="n"/>
      <c r="BL2072" s="2" t="n"/>
      <c r="BM2072" s="2" t="n"/>
      <c r="BN2072" s="2" t="n"/>
      <c r="BO2072" s="2" t="n"/>
      <c r="BP2072" s="143" t="n"/>
      <c r="BV2072" s="144" t="n"/>
      <c r="DU2072" s="144" t="n"/>
      <c r="DV2072" s="2" t="n"/>
      <c r="DW2072" s="2" t="n"/>
      <c r="DX2072" s="2" t="n"/>
      <c r="DY2072" s="2" t="n"/>
      <c r="DZ2072" s="2" t="n"/>
      <c r="EA2072" s="2" t="n"/>
      <c r="EB2072" s="2" t="n"/>
      <c r="EC2072" s="2" t="n"/>
    </row>
    <row r="2073" ht="6.75" customHeight="1" s="118">
      <c r="A2073" s="2" t="n"/>
      <c r="B2073" s="2" t="n"/>
      <c r="C2073" s="2" t="n"/>
      <c r="D2073" s="2" t="n"/>
      <c r="E2073" s="143" t="n"/>
      <c r="K2073" s="144" t="n"/>
      <c r="L2073" s="143" t="n"/>
      <c r="P2073" s="19" t="n"/>
      <c r="Q2073" s="19" t="n"/>
      <c r="R2073" s="19" t="n"/>
      <c r="S2073" s="19" t="n"/>
      <c r="T2073" s="19" t="n"/>
      <c r="U2073" s="19" t="n"/>
      <c r="V2073" s="19" t="n"/>
      <c r="W2073" s="19" t="n"/>
      <c r="X2073" s="37" t="n"/>
      <c r="Y2073" s="143" t="n"/>
      <c r="BI2073" s="144" t="n"/>
      <c r="BJ2073" s="2" t="n"/>
      <c r="BK2073" s="2" t="n"/>
      <c r="BL2073" s="2" t="n"/>
      <c r="BM2073" s="2" t="n"/>
      <c r="BN2073" s="2" t="n"/>
      <c r="BO2073" s="2" t="n"/>
      <c r="BP2073" s="143" t="n"/>
      <c r="BV2073" s="144" t="n"/>
      <c r="DU2073" s="144" t="n"/>
      <c r="DV2073" s="2" t="n"/>
      <c r="DW2073" s="2" t="n"/>
      <c r="DX2073" s="2" t="n"/>
      <c r="DY2073" s="2" t="n"/>
      <c r="DZ2073" s="2" t="n"/>
      <c r="EA2073" s="2" t="n"/>
      <c r="EB2073" s="2" t="n"/>
      <c r="EC2073" s="2" t="n"/>
    </row>
    <row r="2074" ht="6.75" customHeight="1" s="118">
      <c r="A2074" s="2" t="n"/>
      <c r="B2074" s="2" t="n"/>
      <c r="C2074" s="2" t="n"/>
      <c r="D2074" s="2" t="n"/>
      <c r="E2074" s="143" t="n"/>
      <c r="K2074" s="144" t="n"/>
      <c r="L2074" s="143" t="n"/>
      <c r="P2074" s="179">
        <f>計算!$AE$25</f>
        <v/>
      </c>
      <c r="S2074" s="52" t="inlineStr">
        <is>
          <t>年</t>
        </is>
      </c>
      <c r="U2074" s="179">
        <f>計算!$AF$25</f>
        <v/>
      </c>
      <c r="W2074" s="53" t="inlineStr">
        <is>
          <t>月</t>
        </is>
      </c>
      <c r="X2074" s="144" t="n"/>
      <c r="Y2074" s="143" t="n"/>
      <c r="BI2074" s="144" t="n"/>
      <c r="BJ2074" s="2" t="n"/>
      <c r="BK2074" s="2" t="n"/>
      <c r="BL2074" s="2" t="n"/>
      <c r="BM2074" s="2" t="n"/>
      <c r="BN2074" s="2" t="n"/>
      <c r="BO2074" s="2" t="n"/>
      <c r="BP2074" s="143" t="n"/>
      <c r="BV2074" s="144" t="n"/>
      <c r="DU2074" s="144" t="n"/>
      <c r="DV2074" s="2" t="n"/>
      <c r="DW2074" s="2" t="n"/>
      <c r="DX2074" s="2" t="n"/>
      <c r="DY2074" s="2" t="n"/>
      <c r="DZ2074" s="2" t="n"/>
      <c r="EA2074" s="2" t="n"/>
      <c r="EB2074" s="2" t="n"/>
      <c r="EC2074" s="2" t="n"/>
    </row>
    <row r="2075" ht="6.75" customHeight="1" s="118">
      <c r="A2075" s="2" t="n"/>
      <c r="B2075" s="2" t="n"/>
      <c r="C2075" s="2" t="n"/>
      <c r="D2075" s="2" t="n"/>
      <c r="E2075" s="143" t="n"/>
      <c r="K2075" s="144" t="n"/>
      <c r="L2075" s="49" t="inlineStr">
        <is>
          <t>令和</t>
        </is>
      </c>
      <c r="X2075" s="144" t="n"/>
      <c r="Y2075" s="143" t="n"/>
      <c r="BI2075" s="144" t="n"/>
      <c r="BJ2075" s="2" t="n"/>
      <c r="BK2075" s="2" t="n"/>
      <c r="BL2075" s="2" t="n"/>
      <c r="BM2075" s="2" t="n"/>
      <c r="BN2075" s="2" t="n"/>
      <c r="BO2075" s="2" t="n"/>
      <c r="BP2075" s="143" t="n"/>
      <c r="BV2075" s="144" t="n"/>
      <c r="DU2075" s="144" t="n"/>
      <c r="DV2075" s="2" t="n"/>
      <c r="DW2075" s="2" t="n"/>
      <c r="DX2075" s="2" t="n"/>
      <c r="DY2075" s="2" t="n"/>
      <c r="DZ2075" s="2" t="n"/>
      <c r="EA2075" s="2" t="n"/>
      <c r="EB2075" s="2" t="n"/>
      <c r="EC2075" s="2" t="n"/>
    </row>
    <row r="2076" ht="6.75" customHeight="1" s="118">
      <c r="A2076" s="2" t="n"/>
      <c r="B2076" s="2" t="n"/>
      <c r="C2076" s="2" t="n"/>
      <c r="D2076" s="2" t="n"/>
      <c r="E2076" s="143" t="n"/>
      <c r="K2076" s="144" t="n"/>
      <c r="L2076" s="143" t="n"/>
      <c r="P2076" s="19" t="n"/>
      <c r="Q2076" s="19" t="n"/>
      <c r="R2076" s="19" t="n"/>
      <c r="S2076" s="19" t="n"/>
      <c r="T2076" s="19" t="n"/>
      <c r="U2076" s="19" t="n"/>
      <c r="V2076" s="19" t="n"/>
      <c r="W2076" s="19" t="n"/>
      <c r="X2076" s="37" t="n"/>
      <c r="Y2076" s="143" t="n"/>
      <c r="BI2076" s="144" t="n"/>
      <c r="BJ2076" s="2" t="n"/>
      <c r="BK2076" s="2" t="n"/>
      <c r="BL2076" s="2" t="n"/>
      <c r="BM2076" s="2" t="n"/>
      <c r="BN2076" s="2" t="n"/>
      <c r="BO2076" s="2" t="n"/>
      <c r="BP2076" s="143" t="n"/>
      <c r="BU2076" s="43" t="n"/>
      <c r="BV2076" s="44" t="n"/>
      <c r="DU2076" s="144" t="n"/>
      <c r="DV2076" s="2" t="n"/>
      <c r="DW2076" s="2" t="n"/>
      <c r="DX2076" s="2" t="n"/>
      <c r="DY2076" s="2" t="n"/>
      <c r="DZ2076" s="2" t="n"/>
      <c r="EA2076" s="2" t="n"/>
      <c r="EB2076" s="2" t="n"/>
      <c r="EC2076" s="2" t="n"/>
    </row>
    <row r="2077" ht="4.5" customHeight="1" s="118">
      <c r="A2077" s="2" t="n"/>
      <c r="B2077" s="2" t="n"/>
      <c r="C2077" s="2" t="n"/>
      <c r="D2077" s="2" t="n"/>
      <c r="E2077" s="143" t="n"/>
      <c r="K2077" s="144" t="n"/>
      <c r="L2077" s="146" t="n"/>
      <c r="M2077" s="147" t="n"/>
      <c r="N2077" s="147" t="n"/>
      <c r="O2077" s="147" t="n"/>
      <c r="P2077" s="20" t="n"/>
      <c r="Q2077" s="20" t="n"/>
      <c r="R2077" s="20" t="n"/>
      <c r="S2077" s="20" t="n"/>
      <c r="T2077" s="20" t="n"/>
      <c r="U2077" s="20" t="n"/>
      <c r="V2077" s="20" t="n"/>
      <c r="W2077" s="20" t="n"/>
      <c r="X2077" s="39" t="n"/>
      <c r="Y2077" s="146" t="n"/>
      <c r="Z2077" s="147" t="n"/>
      <c r="AA2077" s="147" t="n"/>
      <c r="AB2077" s="147" t="n"/>
      <c r="AC2077" s="147" t="n"/>
      <c r="AD2077" s="147" t="n"/>
      <c r="AE2077" s="147" t="n"/>
      <c r="AF2077" s="147" t="n"/>
      <c r="AG2077" s="147" t="n"/>
      <c r="AH2077" s="147" t="n"/>
      <c r="AI2077" s="147" t="n"/>
      <c r="AJ2077" s="147" t="n"/>
      <c r="AK2077" s="147" t="n"/>
      <c r="AL2077" s="147" t="n"/>
      <c r="AM2077" s="147" t="n"/>
      <c r="AN2077" s="147" t="n"/>
      <c r="AO2077" s="147" t="n"/>
      <c r="AP2077" s="147" t="n"/>
      <c r="AQ2077" s="147" t="n"/>
      <c r="AR2077" s="147" t="n"/>
      <c r="AS2077" s="147" t="n"/>
      <c r="AT2077" s="147" t="n"/>
      <c r="AU2077" s="147" t="n"/>
      <c r="AV2077" s="147" t="n"/>
      <c r="AW2077" s="147" t="n"/>
      <c r="AX2077" s="147" t="n"/>
      <c r="AY2077" s="147" t="n"/>
      <c r="AZ2077" s="147" t="n"/>
      <c r="BA2077" s="147" t="n"/>
      <c r="BB2077" s="147" t="n"/>
      <c r="BC2077" s="147" t="n"/>
      <c r="BD2077" s="147" t="n"/>
      <c r="BE2077" s="147" t="n"/>
      <c r="BF2077" s="147" t="n"/>
      <c r="BG2077" s="147" t="n"/>
      <c r="BH2077" s="147" t="n"/>
      <c r="BI2077" s="148" t="n"/>
      <c r="BJ2077" s="2" t="n"/>
      <c r="BK2077" s="2" t="n"/>
      <c r="BL2077" s="2" t="n"/>
      <c r="BM2077" s="2" t="n"/>
      <c r="BN2077" s="2" t="n"/>
      <c r="BO2077" s="2" t="n"/>
      <c r="BP2077" s="146" t="n"/>
      <c r="BQ2077" s="147" t="n"/>
      <c r="BR2077" s="147" t="n"/>
      <c r="BS2077" s="147" t="n"/>
      <c r="BT2077" s="147" t="n"/>
      <c r="BU2077" s="42" t="n"/>
      <c r="BV2077" s="45" t="n"/>
      <c r="BW2077" s="147" t="n"/>
      <c r="BX2077" s="147" t="n"/>
      <c r="BY2077" s="147" t="n"/>
      <c r="BZ2077" s="147" t="n"/>
      <c r="CA2077" s="147" t="n"/>
      <c r="CB2077" s="147" t="n"/>
      <c r="CC2077" s="147" t="n"/>
      <c r="CD2077" s="147" t="n"/>
      <c r="CE2077" s="147" t="n"/>
      <c r="CF2077" s="147" t="n"/>
      <c r="CG2077" s="147" t="n"/>
      <c r="CH2077" s="147" t="n"/>
      <c r="CI2077" s="147" t="n"/>
      <c r="CJ2077" s="147" t="n"/>
      <c r="CK2077" s="147" t="n"/>
      <c r="CL2077" s="147" t="n"/>
      <c r="CM2077" s="147" t="n"/>
      <c r="CN2077" s="147" t="n"/>
      <c r="CO2077" s="147" t="n"/>
      <c r="CP2077" s="147" t="n"/>
      <c r="CQ2077" s="147" t="n"/>
      <c r="CR2077" s="147" t="n"/>
      <c r="CS2077" s="147" t="n"/>
      <c r="CT2077" s="147" t="n"/>
      <c r="CU2077" s="147" t="n"/>
      <c r="CV2077" s="147" t="n"/>
      <c r="CW2077" s="147" t="n"/>
      <c r="CX2077" s="147" t="n"/>
      <c r="CY2077" s="147" t="n"/>
      <c r="CZ2077" s="147" t="n"/>
      <c r="DA2077" s="147" t="n"/>
      <c r="DB2077" s="147" t="n"/>
      <c r="DC2077" s="147" t="n"/>
      <c r="DD2077" s="147" t="n"/>
      <c r="DE2077" s="147" t="n"/>
      <c r="DF2077" s="147" t="n"/>
      <c r="DG2077" s="147" t="n"/>
      <c r="DH2077" s="147" t="n"/>
      <c r="DI2077" s="147" t="n"/>
      <c r="DJ2077" s="147" t="n"/>
      <c r="DK2077" s="147" t="n"/>
      <c r="DL2077" s="147" t="n"/>
      <c r="DM2077" s="147" t="n"/>
      <c r="DN2077" s="147" t="n"/>
      <c r="DO2077" s="147" t="n"/>
      <c r="DP2077" s="147" t="n"/>
      <c r="DQ2077" s="147" t="n"/>
      <c r="DR2077" s="147" t="n"/>
      <c r="DS2077" s="147" t="n"/>
      <c r="DT2077" s="147" t="n"/>
      <c r="DU2077" s="148" t="n"/>
      <c r="DV2077" s="2" t="n"/>
      <c r="DW2077" s="2" t="n"/>
      <c r="DX2077" s="2" t="n"/>
      <c r="DY2077" s="2" t="n"/>
      <c r="DZ2077" s="2" t="n"/>
      <c r="EA2077" s="2" t="n"/>
      <c r="EB2077" s="2" t="n"/>
      <c r="EC2077" s="2" t="n"/>
    </row>
    <row r="2078" ht="6.75" customHeight="1" s="118">
      <c r="A2078" s="2" t="n"/>
      <c r="B2078" s="2" t="n"/>
      <c r="C2078" s="2" t="n"/>
      <c r="D2078" s="2" t="n"/>
      <c r="E2078" s="143" t="n"/>
      <c r="K2078" s="144" t="n"/>
      <c r="L2078" s="54" t="inlineStr">
        <is>
          <t>平成</t>
        </is>
      </c>
      <c r="M2078" s="140" t="n"/>
      <c r="N2078" s="140" t="n"/>
      <c r="O2078" s="140" t="n"/>
      <c r="P2078" s="18" t="n"/>
      <c r="Q2078" s="18" t="n"/>
      <c r="R2078" s="18" t="n"/>
      <c r="S2078" s="18" t="n"/>
      <c r="T2078" s="18" t="n"/>
      <c r="U2078" s="18" t="n"/>
      <c r="V2078" s="18" t="n"/>
      <c r="W2078" s="18" t="n"/>
      <c r="X2078" s="35" t="n"/>
      <c r="Y2078" s="7" t="n"/>
      <c r="Z2078" s="2" t="n"/>
      <c r="AA2078" s="2" t="n"/>
      <c r="AB2078" s="2" t="n"/>
      <c r="AC2078" s="2" t="n"/>
      <c r="AD2078" s="2" t="n"/>
      <c r="AE2078" s="2" t="n"/>
      <c r="AF2078" s="2" t="n"/>
      <c r="AG2078" s="2" t="n"/>
      <c r="AH2078" s="2" t="n"/>
      <c r="AI2078" s="2" t="n"/>
      <c r="AJ2078" s="2" t="n"/>
      <c r="AK2078" s="2" t="n"/>
      <c r="AL2078" s="2" t="n"/>
      <c r="AM2078" s="2" t="n"/>
      <c r="AN2078" s="2" t="n"/>
      <c r="AO2078" s="2" t="n"/>
      <c r="AP2078" s="2" t="n"/>
      <c r="AQ2078" s="2" t="n"/>
      <c r="AR2078" s="2" t="n"/>
      <c r="AS2078" s="2" t="n"/>
      <c r="AT2078" s="2" t="n"/>
      <c r="AU2078" s="2" t="n"/>
      <c r="AV2078" s="2" t="n"/>
      <c r="AW2078" s="2" t="n"/>
      <c r="AX2078" s="2" t="n"/>
      <c r="AY2078" s="2" t="n"/>
      <c r="AZ2078" s="2" t="n"/>
      <c r="BA2078" s="2" t="n"/>
      <c r="BB2078" s="2" t="n"/>
      <c r="BC2078" s="2" t="n"/>
      <c r="BD2078" s="2" t="n"/>
      <c r="BE2078" s="2" t="n"/>
      <c r="BF2078" s="2" t="n"/>
      <c r="BG2078" s="2" t="n"/>
      <c r="BH2078" s="2" t="n"/>
      <c r="BI2078" s="6" t="n"/>
      <c r="BJ2078" s="2" t="n"/>
      <c r="BK2078" s="2" t="n"/>
      <c r="BL2078" s="2" t="n"/>
      <c r="BM2078" s="2" t="n"/>
      <c r="BN2078" s="2" t="n"/>
      <c r="BO2078" s="2" t="n"/>
      <c r="BP2078" s="139" t="inlineStr">
        <is>
          <t>備　考</t>
        </is>
      </c>
      <c r="BQ2078" s="140" t="n"/>
      <c r="BR2078" s="140" t="n"/>
      <c r="BS2078" s="140" t="n"/>
      <c r="BT2078" s="140" t="n"/>
      <c r="BU2078" s="140" t="n"/>
      <c r="BV2078" s="141" t="n"/>
      <c r="BW2078" s="176">
        <f>計算!$AA$25</f>
        <v/>
      </c>
      <c r="BX2078" s="140" t="n"/>
      <c r="BY2078" s="140" t="n"/>
      <c r="BZ2078" s="140" t="n"/>
      <c r="CA2078" s="140" t="n"/>
      <c r="CB2078" s="140" t="n"/>
      <c r="CC2078" s="140" t="n"/>
      <c r="CD2078" s="140" t="n"/>
      <c r="CE2078" s="140" t="n"/>
      <c r="CF2078" s="140" t="n"/>
      <c r="CG2078" s="140" t="n"/>
      <c r="CH2078" s="140" t="n"/>
      <c r="CI2078" s="140" t="n"/>
      <c r="CJ2078" s="140" t="n"/>
      <c r="CK2078" s="140" t="n"/>
      <c r="CL2078" s="140" t="n"/>
      <c r="CM2078" s="140" t="n"/>
      <c r="CN2078" s="140" t="n"/>
      <c r="CO2078" s="140" t="n"/>
      <c r="CP2078" s="140" t="n"/>
      <c r="CQ2078" s="140" t="n"/>
      <c r="CR2078" s="140" t="n"/>
      <c r="CS2078" s="140" t="n"/>
      <c r="CT2078" s="140" t="n"/>
      <c r="CU2078" s="140" t="n"/>
      <c r="CV2078" s="140" t="n"/>
      <c r="CW2078" s="140" t="n"/>
      <c r="CX2078" s="140" t="n"/>
      <c r="CY2078" s="140" t="n"/>
      <c r="CZ2078" s="140" t="n"/>
      <c r="DA2078" s="140" t="n"/>
      <c r="DB2078" s="140" t="n"/>
      <c r="DC2078" s="140" t="n"/>
      <c r="DD2078" s="140" t="n"/>
      <c r="DE2078" s="140" t="n"/>
      <c r="DF2078" s="140" t="n"/>
      <c r="DG2078" s="140" t="n"/>
      <c r="DH2078" s="140" t="n"/>
      <c r="DI2078" s="140" t="n"/>
      <c r="DJ2078" s="140" t="n"/>
      <c r="DK2078" s="140" t="n"/>
      <c r="DL2078" s="140" t="n"/>
      <c r="DM2078" s="140" t="n"/>
      <c r="DN2078" s="140" t="n"/>
      <c r="DO2078" s="140" t="n"/>
      <c r="DP2078" s="140" t="n"/>
      <c r="DQ2078" s="140" t="n"/>
      <c r="DR2078" s="140" t="n"/>
      <c r="DS2078" s="140" t="n"/>
      <c r="DT2078" s="140" t="n"/>
      <c r="DU2078" s="141" t="n"/>
      <c r="DV2078" s="2" t="n"/>
      <c r="DW2078" s="2" t="n"/>
      <c r="DX2078" s="2" t="n"/>
      <c r="DY2078" s="2" t="n"/>
      <c r="DZ2078" s="2" t="n"/>
      <c r="EA2078" s="2" t="n"/>
      <c r="EB2078" s="2" t="n"/>
      <c r="EC2078" s="2" t="n"/>
    </row>
    <row r="2079" ht="6.75" customHeight="1" s="118">
      <c r="A2079" s="2" t="n"/>
      <c r="B2079" s="2" t="n"/>
      <c r="C2079" s="2" t="n"/>
      <c r="D2079" s="2" t="n"/>
      <c r="E2079" s="143" t="n"/>
      <c r="K2079" s="144" t="n"/>
      <c r="L2079" s="143" t="n"/>
      <c r="P2079" s="19" t="n"/>
      <c r="Q2079" s="19" t="n"/>
      <c r="R2079" s="19" t="n"/>
      <c r="S2079" s="19" t="n"/>
      <c r="T2079" s="19" t="n"/>
      <c r="U2079" s="19" t="n"/>
      <c r="V2079" s="19" t="n"/>
      <c r="W2079" s="19" t="n"/>
      <c r="X2079" s="37" t="n"/>
      <c r="Y2079" s="7" t="n"/>
      <c r="Z2079" s="2" t="n"/>
      <c r="AA2079" s="2" t="n"/>
      <c r="AB2079" s="2" t="n"/>
      <c r="AC2079" s="2" t="n"/>
      <c r="AD2079" s="2" t="n"/>
      <c r="AE2079" s="2" t="n"/>
      <c r="AF2079" s="2" t="n"/>
      <c r="AG2079" s="2" t="n"/>
      <c r="AH2079" s="2" t="n"/>
      <c r="AI2079" s="2" t="n"/>
      <c r="AJ2079" s="2" t="n"/>
      <c r="AK2079" s="2" t="n"/>
      <c r="AL2079" s="2" t="n"/>
      <c r="AM2079" s="2" t="n"/>
      <c r="AN2079" s="2" t="n"/>
      <c r="AO2079" s="2" t="n"/>
      <c r="AP2079" s="2" t="n"/>
      <c r="AQ2079" s="2" t="n"/>
      <c r="AR2079" s="2" t="n"/>
      <c r="AS2079" s="2" t="n"/>
      <c r="AT2079" s="2" t="n"/>
      <c r="AU2079" s="2" t="n"/>
      <c r="AV2079" s="2" t="n"/>
      <c r="AW2079" s="2" t="n"/>
      <c r="AX2079" s="2" t="n"/>
      <c r="AY2079" s="2" t="n"/>
      <c r="AZ2079" s="2" t="n"/>
      <c r="BA2079" s="2" t="n"/>
      <c r="BB2079" s="2" t="n"/>
      <c r="BC2079" s="2" t="n"/>
      <c r="BD2079" s="2" t="n"/>
      <c r="BE2079" s="2" t="n"/>
      <c r="BF2079" s="2" t="n"/>
      <c r="BG2079" s="2" t="n"/>
      <c r="BH2079" s="2" t="n"/>
      <c r="BI2079" s="8" t="n"/>
      <c r="BJ2079" s="2" t="n"/>
      <c r="BK2079" s="2" t="n"/>
      <c r="BL2079" s="2" t="n"/>
      <c r="BM2079" s="2" t="n"/>
      <c r="BN2079" s="2" t="n"/>
      <c r="BO2079" s="2" t="n"/>
      <c r="BP2079" s="143" t="n"/>
      <c r="BV2079" s="144" t="n"/>
      <c r="DU2079" s="144" t="n"/>
      <c r="DV2079" s="2" t="n"/>
      <c r="DW2079" s="2" t="n"/>
      <c r="DX2079" s="2" t="n"/>
      <c r="DY2079" s="2" t="n"/>
      <c r="DZ2079" s="2" t="n"/>
      <c r="EA2079" s="2" t="n"/>
      <c r="EB2079" s="2" t="n"/>
      <c r="EC2079" s="2" t="n"/>
    </row>
    <row r="2080" ht="6.75" customHeight="1" s="118">
      <c r="A2080" s="2" t="n"/>
      <c r="B2080" s="2" t="n"/>
      <c r="C2080" s="2" t="n"/>
      <c r="D2080" s="2" t="n"/>
      <c r="E2080" s="143" t="n"/>
      <c r="K2080" s="144" t="n"/>
      <c r="L2080" s="143" t="n"/>
      <c r="P2080" s="19" t="n"/>
      <c r="Q2080" s="19" t="n"/>
      <c r="R2080" s="19" t="n"/>
      <c r="S2080" s="52" t="inlineStr">
        <is>
          <t>年</t>
        </is>
      </c>
      <c r="U2080" s="11" t="n"/>
      <c r="V2080" s="11" t="n"/>
      <c r="W2080" s="53" t="inlineStr">
        <is>
          <t>月</t>
        </is>
      </c>
      <c r="X2080" s="144" t="n"/>
      <c r="Y2080" s="7" t="n"/>
      <c r="Z2080" s="2" t="n"/>
      <c r="AA2080" s="2" t="n"/>
      <c r="AB2080" s="2" t="n"/>
      <c r="AC2080" s="2" t="n"/>
      <c r="AD2080" s="2" t="n"/>
      <c r="AE2080" s="2" t="n"/>
      <c r="AF2080" s="2" t="n"/>
      <c r="AG2080" s="2" t="n"/>
      <c r="AH2080" s="2" t="n"/>
      <c r="AI2080" s="2" t="n"/>
      <c r="AJ2080" s="2" t="n"/>
      <c r="AK2080" s="2" t="n"/>
      <c r="AL2080" s="2" t="n"/>
      <c r="AM2080" s="2" t="n"/>
      <c r="AN2080" s="2" t="n"/>
      <c r="AO2080" s="2" t="n"/>
      <c r="AP2080" s="2" t="n"/>
      <c r="AQ2080" s="2" t="n"/>
      <c r="AR2080" s="2" t="n"/>
      <c r="AS2080" s="2" t="n"/>
      <c r="AT2080" s="2" t="n"/>
      <c r="AU2080" s="2" t="n"/>
      <c r="AV2080" s="2" t="n"/>
      <c r="AW2080" s="2" t="n"/>
      <c r="AX2080" s="2" t="n"/>
      <c r="AY2080" s="2" t="n"/>
      <c r="AZ2080" s="2" t="n"/>
      <c r="BA2080" s="2" t="n"/>
      <c r="BB2080" s="2" t="n"/>
      <c r="BC2080" s="2" t="n"/>
      <c r="BD2080" s="2" t="n"/>
      <c r="BE2080" s="2" t="n"/>
      <c r="BF2080" s="2" t="n"/>
      <c r="BG2080" s="2" t="n"/>
      <c r="BH2080" s="2" t="n"/>
      <c r="BI2080" s="8" t="n"/>
      <c r="BJ2080" s="2" t="n"/>
      <c r="BK2080" s="2" t="n"/>
      <c r="BL2080" s="2" t="n"/>
      <c r="BM2080" s="2" t="n"/>
      <c r="BN2080" s="2" t="n"/>
      <c r="BO2080" s="2" t="n"/>
      <c r="BP2080" s="143" t="n"/>
      <c r="BV2080" s="144" t="n"/>
      <c r="DU2080" s="144" t="n"/>
      <c r="DV2080" s="2" t="n"/>
      <c r="DW2080" s="2" t="n"/>
      <c r="DX2080" s="2" t="n"/>
      <c r="DY2080" s="2" t="n"/>
      <c r="DZ2080" s="2" t="n"/>
      <c r="EA2080" s="2" t="n"/>
      <c r="EB2080" s="2" t="n"/>
      <c r="EC2080" s="2" t="n"/>
    </row>
    <row r="2081" ht="6.75" customHeight="1" s="118">
      <c r="A2081" s="2" t="n"/>
      <c r="B2081" s="2" t="n"/>
      <c r="C2081" s="2" t="n"/>
      <c r="D2081" s="2" t="n"/>
      <c r="E2081" s="143" t="n"/>
      <c r="K2081" s="144" t="n"/>
      <c r="L2081" s="49" t="inlineStr">
        <is>
          <t>令和</t>
        </is>
      </c>
      <c r="P2081" s="19" t="n"/>
      <c r="Q2081" s="19" t="n"/>
      <c r="R2081" s="19" t="n"/>
      <c r="U2081" s="11" t="n"/>
      <c r="V2081" s="11" t="n"/>
      <c r="X2081" s="144" t="n"/>
      <c r="Y2081" s="7" t="n"/>
      <c r="Z2081" s="2" t="n"/>
      <c r="AA2081" s="2" t="n"/>
      <c r="AB2081" s="2" t="n"/>
      <c r="AC2081" s="2" t="n"/>
      <c r="AD2081" s="2" t="n"/>
      <c r="AE2081" s="2" t="n"/>
      <c r="AF2081" s="2" t="n"/>
      <c r="AG2081" s="2" t="n"/>
      <c r="AH2081" s="2" t="n"/>
      <c r="AI2081" s="2" t="n"/>
      <c r="AJ2081" s="2" t="n"/>
      <c r="AK2081" s="2" t="n"/>
      <c r="AL2081" s="2" t="n"/>
      <c r="AM2081" s="2" t="n"/>
      <c r="AN2081" s="2" t="n"/>
      <c r="AO2081" s="2" t="n"/>
      <c r="AP2081" s="2" t="n"/>
      <c r="AQ2081" s="2" t="n"/>
      <c r="AR2081" s="2" t="n"/>
      <c r="AS2081" s="2" t="n"/>
      <c r="AT2081" s="2" t="n"/>
      <c r="AU2081" s="2" t="n"/>
      <c r="AV2081" s="2" t="n"/>
      <c r="AW2081" s="2" t="n"/>
      <c r="AX2081" s="2" t="n"/>
      <c r="AY2081" s="2" t="n"/>
      <c r="AZ2081" s="2" t="n"/>
      <c r="BA2081" s="2" t="n"/>
      <c r="BB2081" s="2" t="n"/>
      <c r="BC2081" s="2" t="n"/>
      <c r="BD2081" s="2" t="n"/>
      <c r="BE2081" s="2" t="n"/>
      <c r="BF2081" s="2" t="n"/>
      <c r="BG2081" s="2" t="n"/>
      <c r="BH2081" s="2" t="n"/>
      <c r="BI2081" s="8" t="n"/>
      <c r="BJ2081" s="2" t="n"/>
      <c r="BK2081" s="2" t="n"/>
      <c r="BL2081" s="2" t="n"/>
      <c r="BM2081" s="2" t="n"/>
      <c r="BN2081" s="2" t="n"/>
      <c r="BO2081" s="2" t="n"/>
      <c r="BP2081" s="143" t="n"/>
      <c r="BV2081" s="144" t="n"/>
      <c r="DU2081" s="144" t="n"/>
      <c r="DV2081" s="2" t="n"/>
      <c r="DW2081" s="2" t="n"/>
      <c r="DX2081" s="2" t="n"/>
      <c r="DY2081" s="2" t="n"/>
      <c r="DZ2081" s="2" t="n"/>
      <c r="EA2081" s="2" t="n"/>
      <c r="EB2081" s="2" t="n"/>
      <c r="EC2081" s="2" t="n"/>
    </row>
    <row r="2082" ht="6.75" customHeight="1" s="118">
      <c r="A2082" s="2" t="n"/>
      <c r="B2082" s="2" t="n"/>
      <c r="C2082" s="2" t="n"/>
      <c r="D2082" s="2" t="n"/>
      <c r="E2082" s="143" t="n"/>
      <c r="K2082" s="144" t="n"/>
      <c r="L2082" s="143" t="n"/>
      <c r="P2082" s="19" t="n"/>
      <c r="Q2082" s="19" t="n"/>
      <c r="R2082" s="19" t="n"/>
      <c r="S2082" s="19" t="n"/>
      <c r="T2082" s="19" t="n"/>
      <c r="U2082" s="19" t="n"/>
      <c r="V2082" s="19" t="n"/>
      <c r="W2082" s="19" t="n"/>
      <c r="X2082" s="37" t="n"/>
      <c r="Y2082" s="7" t="n"/>
      <c r="Z2082" s="2" t="n"/>
      <c r="AA2082" s="2" t="n"/>
      <c r="AB2082" s="2" t="n"/>
      <c r="AC2082" s="2" t="n"/>
      <c r="AD2082" s="2" t="n"/>
      <c r="AE2082" s="2" t="n"/>
      <c r="AF2082" s="2" t="n"/>
      <c r="AG2082" s="2" t="n"/>
      <c r="AH2082" s="2" t="n"/>
      <c r="AI2082" s="2" t="n"/>
      <c r="AJ2082" s="2" t="n"/>
      <c r="AK2082" s="2" t="n"/>
      <c r="AL2082" s="2" t="n"/>
      <c r="AM2082" s="2" t="n"/>
      <c r="AN2082" s="2" t="n"/>
      <c r="AO2082" s="2" t="n"/>
      <c r="AP2082" s="2" t="n"/>
      <c r="AQ2082" s="2" t="n"/>
      <c r="AR2082" s="2" t="n"/>
      <c r="AS2082" s="2" t="n"/>
      <c r="AT2082" s="2" t="n"/>
      <c r="AU2082" s="2" t="n"/>
      <c r="AV2082" s="2" t="n"/>
      <c r="AW2082" s="2" t="n"/>
      <c r="AX2082" s="2" t="n"/>
      <c r="AY2082" s="2" t="n"/>
      <c r="AZ2082" s="2" t="n"/>
      <c r="BA2082" s="2" t="n"/>
      <c r="BB2082" s="2" t="n"/>
      <c r="BC2082" s="2" t="n"/>
      <c r="BD2082" s="2" t="n"/>
      <c r="BE2082" s="2" t="n"/>
      <c r="BF2082" s="2" t="n"/>
      <c r="BG2082" s="2" t="n"/>
      <c r="BH2082" s="2" t="n"/>
      <c r="BI2082" s="8" t="n"/>
      <c r="BJ2082" s="2" t="n"/>
      <c r="BK2082" s="2" t="n"/>
      <c r="BL2082" s="2" t="n"/>
      <c r="BM2082" s="2" t="n"/>
      <c r="BN2082" s="2" t="n"/>
      <c r="BO2082" s="2" t="n"/>
      <c r="BP2082" s="143" t="n"/>
      <c r="BV2082" s="144" t="n"/>
      <c r="DU2082" s="144" t="n"/>
      <c r="DV2082" s="2" t="n"/>
      <c r="DW2082" s="2" t="n"/>
      <c r="DX2082" s="2" t="n"/>
      <c r="DY2082" s="2" t="n"/>
      <c r="DZ2082" s="2" t="n"/>
      <c r="EA2082" s="2" t="n"/>
      <c r="EB2082" s="2" t="n"/>
      <c r="EC2082" s="2" t="n"/>
    </row>
    <row r="2083" ht="3.75" customHeight="1" s="118">
      <c r="A2083" s="2" t="n"/>
      <c r="B2083" s="2" t="n"/>
      <c r="C2083" s="2" t="n"/>
      <c r="D2083" s="2" t="n"/>
      <c r="E2083" s="143" t="n"/>
      <c r="K2083" s="144" t="n"/>
      <c r="L2083" s="146" t="n"/>
      <c r="M2083" s="147" t="n"/>
      <c r="N2083" s="147" t="n"/>
      <c r="O2083" s="147" t="n"/>
      <c r="P2083" s="20" t="n"/>
      <c r="Q2083" s="20" t="n"/>
      <c r="R2083" s="20" t="n"/>
      <c r="S2083" s="20" t="n"/>
      <c r="T2083" s="20" t="n"/>
      <c r="U2083" s="20" t="n"/>
      <c r="V2083" s="20" t="n"/>
      <c r="W2083" s="20" t="n"/>
      <c r="X2083" s="39" t="n"/>
      <c r="Y2083" s="16" t="n"/>
      <c r="Z2083" s="14" t="n"/>
      <c r="AA2083" s="14" t="n"/>
      <c r="AB2083" s="14" t="n"/>
      <c r="AC2083" s="14" t="n"/>
      <c r="AD2083" s="14" t="n"/>
      <c r="AE2083" s="14" t="n"/>
      <c r="AF2083" s="14" t="n"/>
      <c r="AG2083" s="14" t="n"/>
      <c r="AH2083" s="14" t="n"/>
      <c r="AI2083" s="14" t="n"/>
      <c r="AJ2083" s="14" t="n"/>
      <c r="AK2083" s="14" t="n"/>
      <c r="AL2083" s="14" t="n"/>
      <c r="AM2083" s="14" t="n"/>
      <c r="AN2083" s="14" t="n"/>
      <c r="AO2083" s="14" t="n"/>
      <c r="AP2083" s="14" t="n"/>
      <c r="AQ2083" s="14" t="n"/>
      <c r="AR2083" s="14" t="n"/>
      <c r="AS2083" s="14" t="n"/>
      <c r="AT2083" s="14" t="n"/>
      <c r="AU2083" s="14" t="n"/>
      <c r="AV2083" s="14" t="n"/>
      <c r="AW2083" s="14" t="n"/>
      <c r="AX2083" s="14" t="n"/>
      <c r="AY2083" s="14" t="n"/>
      <c r="AZ2083" s="14" t="n"/>
      <c r="BA2083" s="14" t="n"/>
      <c r="BB2083" s="14" t="n"/>
      <c r="BC2083" s="14" t="n"/>
      <c r="BD2083" s="14" t="n"/>
      <c r="BE2083" s="14" t="n"/>
      <c r="BF2083" s="14" t="n"/>
      <c r="BG2083" s="14" t="n"/>
      <c r="BH2083" s="14" t="n"/>
      <c r="BI2083" s="15" t="n"/>
      <c r="BJ2083" s="2" t="n"/>
      <c r="BK2083" s="2" t="n"/>
      <c r="BL2083" s="2" t="n"/>
      <c r="BM2083" s="2" t="n"/>
      <c r="BN2083" s="2" t="n"/>
      <c r="BO2083" s="2" t="n"/>
      <c r="BP2083" s="143" t="n"/>
      <c r="BV2083" s="144" t="n"/>
      <c r="DU2083" s="144" t="n"/>
      <c r="DV2083" s="2" t="n"/>
      <c r="DW2083" s="2" t="n"/>
      <c r="DX2083" s="2" t="n"/>
      <c r="DY2083" s="2" t="n"/>
      <c r="DZ2083" s="2" t="n"/>
      <c r="EA2083" s="2" t="n"/>
      <c r="EB2083" s="2" t="n"/>
      <c r="EC2083" s="2" t="n"/>
    </row>
    <row r="2084" ht="6.75" customHeight="1" s="118">
      <c r="A2084" s="2" t="n"/>
      <c r="B2084" s="2" t="n"/>
      <c r="C2084" s="2" t="n"/>
      <c r="D2084" s="2" t="n"/>
      <c r="E2084" s="143" t="n"/>
      <c r="K2084" s="144" t="n"/>
      <c r="L2084" s="54" t="inlineStr">
        <is>
          <t>平成</t>
        </is>
      </c>
      <c r="M2084" s="140" t="n"/>
      <c r="N2084" s="140" t="n"/>
      <c r="O2084" s="140" t="n"/>
      <c r="P2084" s="18" t="n"/>
      <c r="Q2084" s="18" t="n"/>
      <c r="R2084" s="18" t="n"/>
      <c r="S2084" s="18" t="n"/>
      <c r="T2084" s="18" t="n"/>
      <c r="U2084" s="18" t="n"/>
      <c r="V2084" s="18" t="n"/>
      <c r="W2084" s="18" t="n"/>
      <c r="X2084" s="35" t="n"/>
      <c r="Y2084" s="7" t="n"/>
      <c r="Z2084" s="2" t="n"/>
      <c r="AA2084" s="2" t="n"/>
      <c r="AB2084" s="2" t="n"/>
      <c r="AC2084" s="2" t="n"/>
      <c r="AD2084" s="2" t="n"/>
      <c r="AE2084" s="2" t="n"/>
      <c r="AF2084" s="2" t="n"/>
      <c r="AG2084" s="2" t="n"/>
      <c r="AH2084" s="2" t="n"/>
      <c r="AI2084" s="2" t="n"/>
      <c r="AJ2084" s="2" t="n"/>
      <c r="AK2084" s="2" t="n"/>
      <c r="AL2084" s="2" t="n"/>
      <c r="AM2084" s="2" t="n"/>
      <c r="AN2084" s="2" t="n"/>
      <c r="AO2084" s="2" t="n"/>
      <c r="AP2084" s="2" t="n"/>
      <c r="AQ2084" s="2" t="n"/>
      <c r="AR2084" s="2" t="n"/>
      <c r="AS2084" s="2" t="n"/>
      <c r="AT2084" s="2" t="n"/>
      <c r="AU2084" s="2" t="n"/>
      <c r="AV2084" s="2" t="n"/>
      <c r="AW2084" s="2" t="n"/>
      <c r="AX2084" s="2" t="n"/>
      <c r="AY2084" s="2" t="n"/>
      <c r="AZ2084" s="2" t="n"/>
      <c r="BA2084" s="2" t="n"/>
      <c r="BB2084" s="2" t="n"/>
      <c r="BC2084" s="2" t="n"/>
      <c r="BD2084" s="2" t="n"/>
      <c r="BE2084" s="2" t="n"/>
      <c r="BF2084" s="2" t="n"/>
      <c r="BG2084" s="2" t="n"/>
      <c r="BH2084" s="2" t="n"/>
      <c r="BI2084" s="6" t="n"/>
      <c r="BJ2084" s="2" t="n"/>
      <c r="BK2084" s="2" t="n"/>
      <c r="BL2084" s="2" t="n"/>
      <c r="BM2084" s="2" t="n"/>
      <c r="BN2084" s="2" t="n"/>
      <c r="BO2084" s="2" t="n"/>
      <c r="BP2084" s="143" t="n"/>
      <c r="BV2084" s="144" t="n"/>
      <c r="DU2084" s="144" t="n"/>
      <c r="DV2084" s="2" t="n"/>
      <c r="DW2084" s="2" t="n"/>
      <c r="DX2084" s="2" t="n"/>
      <c r="DY2084" s="2" t="n"/>
      <c r="DZ2084" s="2" t="n"/>
      <c r="EA2084" s="2" t="n"/>
      <c r="EB2084" s="2" t="n"/>
      <c r="EC2084" s="2" t="n"/>
    </row>
    <row r="2085" ht="6.75" customHeight="1" s="118">
      <c r="A2085" s="2" t="n"/>
      <c r="B2085" s="2" t="n"/>
      <c r="C2085" s="2" t="n"/>
      <c r="D2085" s="2" t="n"/>
      <c r="E2085" s="143" t="n"/>
      <c r="K2085" s="144" t="n"/>
      <c r="L2085" s="143" t="n"/>
      <c r="P2085" s="19" t="n"/>
      <c r="Q2085" s="19" t="n"/>
      <c r="R2085" s="19" t="n"/>
      <c r="S2085" s="19" t="n"/>
      <c r="T2085" s="19" t="n"/>
      <c r="U2085" s="19" t="n"/>
      <c r="V2085" s="19" t="n"/>
      <c r="W2085" s="19" t="n"/>
      <c r="X2085" s="37" t="n"/>
      <c r="Y2085" s="7" t="n"/>
      <c r="Z2085" s="2" t="n"/>
      <c r="AA2085" s="2" t="n"/>
      <c r="AB2085" s="2" t="n"/>
      <c r="AC2085" s="2" t="n"/>
      <c r="AD2085" s="2" t="n"/>
      <c r="AE2085" s="2" t="n"/>
      <c r="AF2085" s="2" t="n"/>
      <c r="AG2085" s="2" t="n"/>
      <c r="AH2085" s="2" t="n"/>
      <c r="AI2085" s="2" t="n"/>
      <c r="AJ2085" s="2" t="n"/>
      <c r="AK2085" s="2" t="n"/>
      <c r="AL2085" s="2" t="n"/>
      <c r="AM2085" s="2" t="n"/>
      <c r="AN2085" s="2" t="n"/>
      <c r="AO2085" s="2" t="n"/>
      <c r="AP2085" s="2" t="n"/>
      <c r="AQ2085" s="2" t="n"/>
      <c r="AR2085" s="2" t="n"/>
      <c r="AS2085" s="2" t="n"/>
      <c r="AT2085" s="2" t="n"/>
      <c r="AU2085" s="2" t="n"/>
      <c r="AV2085" s="2" t="n"/>
      <c r="AW2085" s="2" t="n"/>
      <c r="AX2085" s="2" t="n"/>
      <c r="AY2085" s="2" t="n"/>
      <c r="AZ2085" s="2" t="n"/>
      <c r="BA2085" s="2" t="n"/>
      <c r="BB2085" s="2" t="n"/>
      <c r="BC2085" s="2" t="n"/>
      <c r="BD2085" s="2" t="n"/>
      <c r="BE2085" s="2" t="n"/>
      <c r="BF2085" s="2" t="n"/>
      <c r="BG2085" s="2" t="n"/>
      <c r="BH2085" s="2" t="n"/>
      <c r="BI2085" s="8" t="n"/>
      <c r="BJ2085" s="2" t="n"/>
      <c r="BK2085" s="2" t="n"/>
      <c r="BL2085" s="2" t="n"/>
      <c r="BM2085" s="2" t="n"/>
      <c r="BN2085" s="2" t="n"/>
      <c r="BO2085" s="2" t="n"/>
      <c r="BP2085" s="143" t="n"/>
      <c r="BV2085" s="144" t="n"/>
      <c r="DU2085" s="144" t="n"/>
      <c r="DV2085" s="2" t="n"/>
      <c r="DW2085" s="2" t="n"/>
      <c r="DX2085" s="2" t="n"/>
      <c r="DY2085" s="2" t="n"/>
      <c r="DZ2085" s="2" t="n"/>
      <c r="EA2085" s="2" t="n"/>
      <c r="EB2085" s="2" t="n"/>
      <c r="EC2085" s="2" t="n"/>
    </row>
    <row r="2086" ht="6.75" customHeight="1" s="118">
      <c r="A2086" s="2" t="n"/>
      <c r="B2086" s="2" t="n"/>
      <c r="C2086" s="2" t="n"/>
      <c r="D2086" s="2" t="n"/>
      <c r="E2086" s="143" t="n"/>
      <c r="K2086" s="144" t="n"/>
      <c r="L2086" s="143" t="n"/>
      <c r="P2086" s="19" t="n"/>
      <c r="Q2086" s="19" t="n"/>
      <c r="R2086" s="19" t="n"/>
      <c r="S2086" s="52" t="inlineStr">
        <is>
          <t>年</t>
        </is>
      </c>
      <c r="U2086" s="11" t="n"/>
      <c r="V2086" s="11" t="n"/>
      <c r="W2086" s="53" t="inlineStr">
        <is>
          <t>月</t>
        </is>
      </c>
      <c r="X2086" s="144" t="n"/>
      <c r="Y2086" s="7" t="n"/>
      <c r="Z2086" s="2" t="n"/>
      <c r="AA2086" s="2" t="n"/>
      <c r="AB2086" s="2" t="n"/>
      <c r="AC2086" s="2" t="n"/>
      <c r="AD2086" s="2" t="n"/>
      <c r="AE2086" s="2" t="n"/>
      <c r="AF2086" s="2" t="n"/>
      <c r="AG2086" s="2" t="n"/>
      <c r="AH2086" s="2" t="n"/>
      <c r="AI2086" s="2" t="n"/>
      <c r="AJ2086" s="2" t="n"/>
      <c r="AK2086" s="2" t="n"/>
      <c r="AL2086" s="2" t="n"/>
      <c r="AM2086" s="2" t="n"/>
      <c r="AN2086" s="2" t="n"/>
      <c r="AO2086" s="2" t="n"/>
      <c r="AP2086" s="2" t="n"/>
      <c r="AQ2086" s="2" t="n"/>
      <c r="AR2086" s="2" t="n"/>
      <c r="AS2086" s="2" t="n"/>
      <c r="AT2086" s="2" t="n"/>
      <c r="AU2086" s="2" t="n"/>
      <c r="AV2086" s="2" t="n"/>
      <c r="AW2086" s="2" t="n"/>
      <c r="AX2086" s="2" t="n"/>
      <c r="AY2086" s="2" t="n"/>
      <c r="AZ2086" s="2" t="n"/>
      <c r="BA2086" s="2" t="n"/>
      <c r="BB2086" s="2" t="n"/>
      <c r="BC2086" s="2" t="n"/>
      <c r="BD2086" s="2" t="n"/>
      <c r="BE2086" s="2" t="n"/>
      <c r="BF2086" s="2" t="n"/>
      <c r="BG2086" s="2" t="n"/>
      <c r="BH2086" s="2" t="n"/>
      <c r="BI2086" s="8" t="n"/>
      <c r="BJ2086" s="2" t="n"/>
      <c r="BK2086" s="2" t="n"/>
      <c r="BL2086" s="2" t="n"/>
      <c r="BM2086" s="2" t="n"/>
      <c r="BN2086" s="2" t="n"/>
      <c r="BO2086" s="2" t="n"/>
      <c r="BP2086" s="143" t="n"/>
      <c r="BV2086" s="144" t="n"/>
      <c r="DU2086" s="144" t="n"/>
      <c r="DV2086" s="2" t="n"/>
      <c r="DW2086" s="2" t="n"/>
      <c r="DX2086" s="2" t="n"/>
      <c r="DY2086" s="2" t="n"/>
      <c r="DZ2086" s="2" t="n"/>
      <c r="EA2086" s="2" t="n"/>
      <c r="EB2086" s="2" t="n"/>
      <c r="EC2086" s="2" t="n"/>
    </row>
    <row r="2087" ht="6.75" customHeight="1" s="118">
      <c r="A2087" s="2" t="n"/>
      <c r="B2087" s="2" t="n"/>
      <c r="C2087" s="2" t="n"/>
      <c r="D2087" s="2" t="n"/>
      <c r="E2087" s="143" t="n"/>
      <c r="K2087" s="144" t="n"/>
      <c r="L2087" s="49" t="inlineStr">
        <is>
          <t>令和</t>
        </is>
      </c>
      <c r="P2087" s="19" t="n"/>
      <c r="Q2087" s="19" t="n"/>
      <c r="R2087" s="19" t="n"/>
      <c r="U2087" s="11" t="n"/>
      <c r="V2087" s="11" t="n"/>
      <c r="X2087" s="144" t="n"/>
      <c r="Y2087" s="7" t="n"/>
      <c r="Z2087" s="2" t="n"/>
      <c r="AA2087" s="2" t="n"/>
      <c r="AB2087" s="2" t="n"/>
      <c r="AC2087" s="2" t="n"/>
      <c r="AD2087" s="2" t="n"/>
      <c r="AE2087" s="2" t="n"/>
      <c r="AF2087" s="2" t="n"/>
      <c r="AG2087" s="2" t="n"/>
      <c r="AH2087" s="2" t="n"/>
      <c r="AI2087" s="2" t="n"/>
      <c r="AJ2087" s="2" t="n"/>
      <c r="AK2087" s="2" t="n"/>
      <c r="AL2087" s="2" t="n"/>
      <c r="AM2087" s="2" t="n"/>
      <c r="AN2087" s="2" t="n"/>
      <c r="AO2087" s="2" t="n"/>
      <c r="AP2087" s="2" t="n"/>
      <c r="AQ2087" s="2" t="n"/>
      <c r="AR2087" s="2" t="n"/>
      <c r="AS2087" s="2" t="n"/>
      <c r="AT2087" s="2" t="n"/>
      <c r="AU2087" s="2" t="n"/>
      <c r="AV2087" s="2" t="n"/>
      <c r="AW2087" s="2" t="n"/>
      <c r="AX2087" s="2" t="n"/>
      <c r="AY2087" s="2" t="n"/>
      <c r="AZ2087" s="2" t="n"/>
      <c r="BA2087" s="2" t="n"/>
      <c r="BB2087" s="2" t="n"/>
      <c r="BC2087" s="2" t="n"/>
      <c r="BD2087" s="2" t="n"/>
      <c r="BE2087" s="2" t="n"/>
      <c r="BF2087" s="2" t="n"/>
      <c r="BG2087" s="2" t="n"/>
      <c r="BH2087" s="2" t="n"/>
      <c r="BI2087" s="8" t="n"/>
      <c r="BJ2087" s="2" t="n"/>
      <c r="BK2087" s="2" t="n"/>
      <c r="BL2087" s="2" t="n"/>
      <c r="BM2087" s="2" t="n"/>
      <c r="BN2087" s="2" t="n"/>
      <c r="BO2087" s="2" t="n"/>
      <c r="BP2087" s="143" t="n"/>
      <c r="BV2087" s="144" t="n"/>
      <c r="DU2087" s="144" t="n"/>
      <c r="DV2087" s="2" t="n"/>
      <c r="DW2087" s="2" t="n"/>
      <c r="DX2087" s="2" t="n"/>
      <c r="DY2087" s="2" t="n"/>
      <c r="DZ2087" s="2" t="n"/>
      <c r="EA2087" s="2" t="n"/>
      <c r="EB2087" s="2" t="n"/>
      <c r="EC2087" s="2" t="n"/>
    </row>
    <row r="2088" ht="6.75" customHeight="1" s="118">
      <c r="A2088" s="2" t="n"/>
      <c r="B2088" s="2" t="n"/>
      <c r="C2088" s="2" t="n"/>
      <c r="D2088" s="2" t="n"/>
      <c r="E2088" s="143" t="n"/>
      <c r="K2088" s="144" t="n"/>
      <c r="L2088" s="143" t="n"/>
      <c r="P2088" s="19" t="n"/>
      <c r="Q2088" s="19" t="n"/>
      <c r="R2088" s="19" t="n"/>
      <c r="S2088" s="52" t="n"/>
      <c r="T2088" s="52" t="n"/>
      <c r="U2088" s="11" t="n"/>
      <c r="V2088" s="11" t="n"/>
      <c r="W2088" s="52" t="n"/>
      <c r="X2088" s="53" t="n"/>
      <c r="Y2088" s="7" t="n"/>
      <c r="Z2088" s="2" t="n"/>
      <c r="AA2088" s="2" t="n"/>
      <c r="AB2088" s="2" t="n"/>
      <c r="AC2088" s="2" t="n"/>
      <c r="AD2088" s="2" t="n"/>
      <c r="AE2088" s="2" t="n"/>
      <c r="AF2088" s="2" t="n"/>
      <c r="AG2088" s="2" t="n"/>
      <c r="AH2088" s="2" t="n"/>
      <c r="AI2088" s="2" t="n"/>
      <c r="AJ2088" s="2" t="n"/>
      <c r="AK2088" s="2" t="n"/>
      <c r="AL2088" s="2" t="n"/>
      <c r="AM2088" s="2" t="n"/>
      <c r="AN2088" s="2" t="n"/>
      <c r="AO2088" s="2" t="n"/>
      <c r="AP2088" s="2" t="n"/>
      <c r="AQ2088" s="2" t="n"/>
      <c r="AR2088" s="2" t="n"/>
      <c r="AS2088" s="2" t="n"/>
      <c r="AT2088" s="2" t="n"/>
      <c r="AU2088" s="2" t="n"/>
      <c r="AV2088" s="2" t="n"/>
      <c r="AW2088" s="2" t="n"/>
      <c r="AX2088" s="2" t="n"/>
      <c r="AY2088" s="2" t="n"/>
      <c r="AZ2088" s="2" t="n"/>
      <c r="BA2088" s="2" t="n"/>
      <c r="BB2088" s="2" t="n"/>
      <c r="BC2088" s="2" t="n"/>
      <c r="BD2088" s="2" t="n"/>
      <c r="BE2088" s="2" t="n"/>
      <c r="BF2088" s="2" t="n"/>
      <c r="BG2088" s="2" t="n"/>
      <c r="BH2088" s="2" t="n"/>
      <c r="BI2088" s="8" t="n"/>
      <c r="BJ2088" s="2" t="n"/>
      <c r="BK2088" s="2" t="n"/>
      <c r="BL2088" s="2" t="n"/>
      <c r="BM2088" s="2" t="n"/>
      <c r="BN2088" s="2" t="n"/>
      <c r="BO2088" s="2" t="n"/>
      <c r="BP2088" s="143" t="n"/>
      <c r="BV2088" s="144" t="n"/>
      <c r="DU2088" s="144" t="n"/>
      <c r="DV2088" s="2" t="n"/>
      <c r="DW2088" s="2" t="n"/>
      <c r="DX2088" s="2" t="n"/>
      <c r="DY2088" s="2" t="n"/>
      <c r="DZ2088" s="2" t="n"/>
      <c r="EA2088" s="2" t="n"/>
      <c r="EB2088" s="2" t="n"/>
      <c r="EC2088" s="2" t="n"/>
    </row>
    <row r="2089" ht="6.75" customHeight="1" s="118">
      <c r="A2089" s="2" t="n"/>
      <c r="B2089" s="2" t="n"/>
      <c r="C2089" s="2" t="n"/>
      <c r="D2089" s="2" t="n"/>
      <c r="E2089" s="146" t="n"/>
      <c r="F2089" s="147" t="n"/>
      <c r="G2089" s="147" t="n"/>
      <c r="H2089" s="147" t="n"/>
      <c r="I2089" s="147" t="n"/>
      <c r="J2089" s="147" t="n"/>
      <c r="K2089" s="148" t="n"/>
      <c r="L2089" s="146" t="n"/>
      <c r="M2089" s="147" t="n"/>
      <c r="N2089" s="147" t="n"/>
      <c r="O2089" s="147" t="n"/>
      <c r="P2089" s="20" t="n"/>
      <c r="Q2089" s="20" t="n"/>
      <c r="R2089" s="20" t="n"/>
      <c r="S2089" s="20" t="n"/>
      <c r="T2089" s="20" t="n"/>
      <c r="U2089" s="20" t="n"/>
      <c r="V2089" s="20" t="n"/>
      <c r="W2089" s="20" t="n"/>
      <c r="X2089" s="39" t="n"/>
      <c r="Y2089" s="16" t="n"/>
      <c r="Z2089" s="14" t="n"/>
      <c r="AA2089" s="14" t="n"/>
      <c r="AB2089" s="14" t="n"/>
      <c r="AC2089" s="14" t="n"/>
      <c r="AD2089" s="14" t="n"/>
      <c r="AE2089" s="14" t="n"/>
      <c r="AF2089" s="14" t="n"/>
      <c r="AG2089" s="14" t="n"/>
      <c r="AH2089" s="14" t="n"/>
      <c r="AI2089" s="14" t="n"/>
      <c r="AJ2089" s="14" t="n"/>
      <c r="AK2089" s="14" t="n"/>
      <c r="AL2089" s="14" t="n"/>
      <c r="AM2089" s="14" t="n"/>
      <c r="AN2089" s="14" t="n"/>
      <c r="AO2089" s="14" t="n"/>
      <c r="AP2089" s="14" t="n"/>
      <c r="AQ2089" s="14" t="n"/>
      <c r="AR2089" s="14" t="n"/>
      <c r="AS2089" s="14" t="n"/>
      <c r="AT2089" s="14" t="n"/>
      <c r="AU2089" s="14" t="n"/>
      <c r="AV2089" s="14" t="n"/>
      <c r="AW2089" s="14" t="n"/>
      <c r="AX2089" s="14" t="n"/>
      <c r="AY2089" s="14" t="n"/>
      <c r="AZ2089" s="14" t="n"/>
      <c r="BA2089" s="14" t="n"/>
      <c r="BB2089" s="14" t="n"/>
      <c r="BC2089" s="14" t="n"/>
      <c r="BD2089" s="14" t="n"/>
      <c r="BE2089" s="14" t="n"/>
      <c r="BF2089" s="14" t="n"/>
      <c r="BG2089" s="14" t="n"/>
      <c r="BH2089" s="14" t="n"/>
      <c r="BI2089" s="15" t="n"/>
      <c r="BJ2089" s="2" t="n"/>
      <c r="BK2089" s="2" t="n"/>
      <c r="BL2089" s="2" t="n"/>
      <c r="BM2089" s="2" t="n"/>
      <c r="BN2089" s="2" t="n"/>
      <c r="BO2089" s="2" t="n"/>
      <c r="BP2089" s="146" t="n"/>
      <c r="BQ2089" s="147" t="n"/>
      <c r="BR2089" s="147" t="n"/>
      <c r="BS2089" s="147" t="n"/>
      <c r="BT2089" s="147" t="n"/>
      <c r="BU2089" s="147" t="n"/>
      <c r="BV2089" s="148" t="n"/>
      <c r="BW2089" s="147" t="n"/>
      <c r="BX2089" s="147" t="n"/>
      <c r="BY2089" s="147" t="n"/>
      <c r="BZ2089" s="147" t="n"/>
      <c r="CA2089" s="147" t="n"/>
      <c r="CB2089" s="147" t="n"/>
      <c r="CC2089" s="147" t="n"/>
      <c r="CD2089" s="147" t="n"/>
      <c r="CE2089" s="147" t="n"/>
      <c r="CF2089" s="147" t="n"/>
      <c r="CG2089" s="147" t="n"/>
      <c r="CH2089" s="147" t="n"/>
      <c r="CI2089" s="147" t="n"/>
      <c r="CJ2089" s="147" t="n"/>
      <c r="CK2089" s="147" t="n"/>
      <c r="CL2089" s="147" t="n"/>
      <c r="CM2089" s="147" t="n"/>
      <c r="CN2089" s="147" t="n"/>
      <c r="CO2089" s="147" t="n"/>
      <c r="CP2089" s="147" t="n"/>
      <c r="CQ2089" s="147" t="n"/>
      <c r="CR2089" s="147" t="n"/>
      <c r="CS2089" s="147" t="n"/>
      <c r="CT2089" s="147" t="n"/>
      <c r="CU2089" s="147" t="n"/>
      <c r="CV2089" s="147" t="n"/>
      <c r="CW2089" s="147" t="n"/>
      <c r="CX2089" s="147" t="n"/>
      <c r="CY2089" s="147" t="n"/>
      <c r="CZ2089" s="147" t="n"/>
      <c r="DA2089" s="147" t="n"/>
      <c r="DB2089" s="147" t="n"/>
      <c r="DC2089" s="147" t="n"/>
      <c r="DD2089" s="147" t="n"/>
      <c r="DE2089" s="147" t="n"/>
      <c r="DF2089" s="147" t="n"/>
      <c r="DG2089" s="147" t="n"/>
      <c r="DH2089" s="147" t="n"/>
      <c r="DI2089" s="147" t="n"/>
      <c r="DJ2089" s="147" t="n"/>
      <c r="DK2089" s="147" t="n"/>
      <c r="DL2089" s="147" t="n"/>
      <c r="DM2089" s="147" t="n"/>
      <c r="DN2089" s="147" t="n"/>
      <c r="DO2089" s="147" t="n"/>
      <c r="DP2089" s="147" t="n"/>
      <c r="DQ2089" s="147" t="n"/>
      <c r="DR2089" s="147" t="n"/>
      <c r="DS2089" s="147" t="n"/>
      <c r="DT2089" s="147" t="n"/>
      <c r="DU2089" s="148" t="n"/>
      <c r="DV2089" s="2" t="n"/>
      <c r="DW2089" s="2" t="n"/>
      <c r="DX2089" s="2" t="n"/>
      <c r="DY2089" s="2" t="n"/>
      <c r="DZ2089" s="2" t="n"/>
      <c r="EA2089" s="2" t="n"/>
      <c r="EB2089" s="2" t="n"/>
      <c r="EC2089" s="2" t="n"/>
    </row>
    <row r="2090" ht="6.75" customHeight="1" s="118">
      <c r="A2090" s="2" t="n"/>
      <c r="B2090" s="2" t="n"/>
      <c r="C2090" s="2" t="n"/>
      <c r="D2090" s="2" t="n"/>
      <c r="E2090" s="46" t="n"/>
      <c r="F2090" s="46" t="n"/>
      <c r="G2090" s="46" t="n"/>
      <c r="H2090" s="46" t="n"/>
      <c r="I2090" s="46" t="n"/>
      <c r="J2090" s="46" t="n"/>
      <c r="K2090" s="46" t="n"/>
      <c r="L2090" s="18" t="n"/>
      <c r="M2090" s="18" t="n"/>
      <c r="N2090" s="18" t="n"/>
      <c r="O2090" s="5" t="n"/>
      <c r="P2090" s="5" t="n"/>
      <c r="Q2090" s="5" t="n"/>
      <c r="R2090" s="5" t="n"/>
      <c r="S2090" s="5" t="n"/>
      <c r="T2090" s="5" t="n"/>
      <c r="U2090" s="5" t="n"/>
      <c r="V2090" s="5" t="n"/>
      <c r="W2090" s="5" t="n"/>
      <c r="X2090" s="5" t="n"/>
      <c r="Y2090" s="5" t="n"/>
      <c r="Z2090" s="5" t="n"/>
      <c r="AA2090" s="5" t="n"/>
      <c r="AB2090" s="5" t="n"/>
      <c r="AC2090" s="5" t="n"/>
      <c r="AD2090" s="5" t="n"/>
      <c r="AE2090" s="5" t="n"/>
      <c r="AF2090" s="5" t="n"/>
      <c r="AG2090" s="5" t="n"/>
      <c r="AH2090" s="5" t="n"/>
      <c r="AI2090" s="5" t="n"/>
      <c r="AJ2090" s="5" t="n"/>
      <c r="AK2090" s="5" t="n"/>
      <c r="AL2090" s="5" t="n"/>
      <c r="AM2090" s="5" t="n"/>
      <c r="AN2090" s="5" t="n"/>
      <c r="AO2090" s="5" t="n"/>
      <c r="AP2090" s="5" t="n"/>
      <c r="AQ2090" s="5" t="n"/>
      <c r="AR2090" s="5" t="n"/>
      <c r="AS2090" s="5" t="n"/>
      <c r="AT2090" s="5" t="n"/>
      <c r="AU2090" s="5" t="n"/>
      <c r="AV2090" s="5" t="n"/>
      <c r="AW2090" s="5" t="n"/>
      <c r="AX2090" s="5" t="n"/>
      <c r="AY2090" s="5" t="n"/>
      <c r="AZ2090" s="5" t="n"/>
      <c r="BA2090" s="5" t="n"/>
      <c r="BB2090" s="5" t="n"/>
      <c r="BC2090" s="5" t="n"/>
      <c r="BD2090" s="5" t="n"/>
      <c r="BE2090" s="5" t="n"/>
      <c r="BF2090" s="5" t="n"/>
      <c r="BG2090" s="5" t="n"/>
      <c r="BH2090" s="5" t="n"/>
      <c r="BI2090" s="2" t="n"/>
      <c r="BJ2090" s="2" t="n"/>
      <c r="BK2090" s="2" t="n"/>
      <c r="BL2090" s="2" t="n"/>
      <c r="BM2090" s="2" t="n"/>
      <c r="BN2090" s="2" t="n"/>
      <c r="BO2090" s="2" t="n"/>
      <c r="BP2090" s="2" t="n"/>
      <c r="BQ2090" s="2" t="n"/>
      <c r="BR2090" s="2" t="n"/>
      <c r="BS2090" s="2" t="n"/>
      <c r="BT2090" s="2" t="n"/>
      <c r="BU2090" s="2" t="n"/>
      <c r="BV2090" s="2" t="n"/>
      <c r="BW2090" s="2" t="n"/>
      <c r="BX2090" s="2" t="n"/>
      <c r="BY2090" s="2" t="n"/>
      <c r="BZ2090" s="2" t="n"/>
      <c r="CA2090" s="2" t="n"/>
      <c r="CB2090" s="2" t="n"/>
      <c r="CC2090" s="2" t="n"/>
      <c r="CD2090" s="2" t="n"/>
      <c r="CE2090" s="2" t="n"/>
      <c r="CF2090" s="2" t="n"/>
      <c r="CG2090" s="2" t="n"/>
      <c r="CH2090" s="2" t="n"/>
      <c r="CI2090" s="2" t="n"/>
      <c r="CJ2090" s="2" t="n"/>
      <c r="CK2090" s="2" t="n"/>
      <c r="CL2090" s="2" t="n"/>
      <c r="CM2090" s="2" t="n"/>
      <c r="CN2090" s="2" t="n"/>
      <c r="CO2090" s="2" t="n"/>
      <c r="CP2090" s="2" t="n"/>
      <c r="CQ2090" s="2" t="n"/>
      <c r="CR2090" s="2" t="n"/>
      <c r="CS2090" s="2" t="n"/>
      <c r="CT2090" s="2" t="n"/>
      <c r="CU2090" s="2" t="n"/>
      <c r="CV2090" s="2" t="n"/>
      <c r="CW2090" s="2" t="n"/>
      <c r="CX2090" s="2" t="n"/>
      <c r="CY2090" s="2" t="n"/>
      <c r="CZ2090" s="2" t="n"/>
      <c r="DA2090" s="2" t="n"/>
      <c r="DB2090" s="2" t="n"/>
      <c r="DC2090" s="2" t="n"/>
      <c r="DD2090" s="2" t="n"/>
      <c r="DE2090" s="2" t="n"/>
      <c r="DF2090" s="2" t="n"/>
      <c r="DG2090" s="2" t="n"/>
      <c r="DH2090" s="2" t="n"/>
      <c r="DI2090" s="2" t="n"/>
      <c r="DJ2090" s="2" t="n"/>
      <c r="DK2090" s="2" t="n"/>
      <c r="DL2090" s="2" t="n"/>
      <c r="DM2090" s="2" t="n"/>
      <c r="DN2090" s="2" t="n"/>
      <c r="DO2090" s="2" t="n"/>
      <c r="DP2090" s="2" t="n"/>
      <c r="DQ2090" s="2" t="n"/>
      <c r="DR2090" s="2" t="n"/>
      <c r="DS2090" s="2" t="n"/>
      <c r="DT2090" s="2" t="n"/>
      <c r="DU2090" s="2" t="n"/>
      <c r="DV2090" s="2" t="n"/>
      <c r="DW2090" s="2" t="n"/>
      <c r="DX2090" s="2" t="n"/>
      <c r="DY2090" s="2" t="n"/>
      <c r="DZ2090" s="2" t="n"/>
      <c r="EA2090" s="2" t="n"/>
      <c r="EB2090" s="2" t="n"/>
      <c r="EC2090" s="2" t="n"/>
    </row>
    <row r="2091" ht="6.75" customHeight="1" s="118">
      <c r="A2091" s="2" t="n"/>
      <c r="B2091" s="2" t="n"/>
      <c r="C2091" s="2" t="n"/>
      <c r="D2091" s="2" t="n"/>
      <c r="E2091" s="43" t="n"/>
      <c r="F2091" s="43" t="n"/>
      <c r="G2091" s="43" t="n"/>
      <c r="H2091" s="43" t="n"/>
      <c r="I2091" s="43" t="n"/>
      <c r="J2091" s="43" t="n"/>
      <c r="K2091" s="43" t="n"/>
      <c r="L2091" s="2" t="n"/>
      <c r="M2091" s="2" t="n"/>
      <c r="N2091" s="2" t="n"/>
      <c r="O2091" s="2" t="n"/>
      <c r="P2091" s="2" t="n"/>
      <c r="Q2091" s="2" t="n"/>
      <c r="R2091" s="2" t="n"/>
      <c r="S2091" s="2" t="n"/>
      <c r="T2091" s="2" t="n"/>
      <c r="U2091" s="2" t="n"/>
      <c r="V2091" s="2" t="n"/>
      <c r="W2091" s="2" t="n"/>
      <c r="X2091" s="2" t="n"/>
      <c r="Y2091" s="2" t="n"/>
      <c r="Z2091" s="2" t="n"/>
      <c r="AA2091" s="2" t="n"/>
      <c r="AB2091" s="2" t="n"/>
      <c r="AC2091" s="2" t="n"/>
      <c r="AD2091" s="2" t="n"/>
      <c r="AE2091" s="2" t="n"/>
      <c r="AF2091" s="2" t="n"/>
      <c r="AG2091" s="2" t="n"/>
      <c r="AH2091" s="2" t="n"/>
      <c r="AI2091" s="2" t="n"/>
      <c r="AJ2091" s="2" t="n"/>
      <c r="AK2091" s="2" t="n"/>
      <c r="AL2091" s="2" t="n"/>
      <c r="AM2091" s="2" t="n"/>
      <c r="AN2091" s="2" t="n"/>
      <c r="AO2091" s="2" t="n"/>
      <c r="AP2091" s="2" t="n"/>
      <c r="AQ2091" s="2" t="n"/>
      <c r="AR2091" s="2" t="n"/>
      <c r="AS2091" s="2" t="n"/>
      <c r="AT2091" s="2" t="n"/>
      <c r="AU2091" s="2" t="n"/>
      <c r="AV2091" s="2" t="n"/>
      <c r="AW2091" s="2" t="n"/>
      <c r="AX2091" s="2" t="n"/>
      <c r="AY2091" s="2" t="n"/>
      <c r="AZ2091" s="2" t="n"/>
      <c r="BA2091" s="2" t="n"/>
      <c r="BB2091" s="2" t="n"/>
      <c r="BC2091" s="2" t="n"/>
      <c r="BD2091" s="2" t="n"/>
      <c r="BE2091" s="2" t="n"/>
      <c r="BF2091" s="2" t="n"/>
      <c r="BG2091" s="2" t="n"/>
      <c r="BH2091" s="2" t="n"/>
      <c r="BI2091" s="2" t="n"/>
      <c r="BJ2091" s="2" t="n"/>
      <c r="BK2091" s="2" t="n"/>
      <c r="BL2091" s="2" t="n"/>
      <c r="BM2091" s="2" t="n"/>
      <c r="BN2091" s="2" t="n"/>
      <c r="BO2091" s="2" t="n"/>
      <c r="BP2091" s="2" t="n"/>
      <c r="BQ2091" s="2" t="n"/>
      <c r="BR2091" s="2" t="n"/>
      <c r="BS2091" s="2" t="n"/>
      <c r="BT2091" s="2" t="n"/>
      <c r="BU2091" s="2" t="n"/>
      <c r="BV2091" s="2" t="n"/>
      <c r="BW2091" s="2" t="n"/>
      <c r="BX2091" s="2" t="n"/>
      <c r="BY2091" s="2" t="n"/>
      <c r="BZ2091" s="2" t="n"/>
      <c r="CA2091" s="2" t="n"/>
      <c r="CB2091" s="2" t="n"/>
      <c r="CC2091" s="2" t="n"/>
      <c r="CD2091" s="2" t="n"/>
      <c r="CE2091" s="2" t="n"/>
      <c r="CF2091" s="2" t="n"/>
      <c r="CG2091" s="2" t="n"/>
      <c r="CH2091" s="2" t="n"/>
      <c r="CI2091" s="2" t="n"/>
      <c r="CJ2091" s="51" t="inlineStr">
        <is>
          <t xml:space="preserve">    (近畿高等学校統一用紙　  その２ 　  令和７年度改定)　</t>
        </is>
      </c>
      <c r="DV2091" s="2" t="n"/>
      <c r="DW2091" s="2" t="n"/>
      <c r="DX2091" s="2" t="n"/>
      <c r="DY2091" s="2" t="n"/>
      <c r="DZ2091" s="2" t="n"/>
      <c r="EA2091" s="2" t="n"/>
      <c r="EB2091" s="2" t="n"/>
      <c r="EC2091" s="2" t="n"/>
    </row>
    <row r="2092" ht="6.75" customHeight="1" s="118">
      <c r="A2092" s="2" t="n"/>
      <c r="B2092" s="2" t="n"/>
      <c r="C2092" s="2" t="n"/>
      <c r="D2092" s="2" t="n"/>
      <c r="E2092" s="2" t="n"/>
      <c r="F2092" s="2" t="n"/>
      <c r="G2092" s="2" t="n"/>
      <c r="H2092" s="2" t="n"/>
      <c r="I2092" s="2" t="n"/>
      <c r="J2092" s="2" t="n"/>
      <c r="K2092" s="2" t="n"/>
      <c r="L2092" s="2" t="n"/>
      <c r="M2092" s="2" t="n"/>
      <c r="N2092" s="2" t="n"/>
      <c r="O2092" s="2" t="n"/>
      <c r="P2092" s="2" t="n"/>
      <c r="Q2092" s="2" t="n"/>
      <c r="R2092" s="2" t="n"/>
      <c r="S2092" s="2" t="n"/>
      <c r="T2092" s="2" t="n"/>
      <c r="U2092" s="2" t="n"/>
      <c r="V2092" s="2" t="n"/>
      <c r="W2092" s="2" t="n"/>
      <c r="X2092" s="2" t="n"/>
      <c r="Y2092" s="2" t="n"/>
      <c r="Z2092" s="2" t="n"/>
      <c r="AA2092" s="2" t="n"/>
      <c r="AB2092" s="2" t="n"/>
      <c r="AC2092" s="2" t="n"/>
      <c r="AD2092" s="2" t="n"/>
      <c r="AE2092" s="2" t="n"/>
      <c r="AF2092" s="2" t="n"/>
      <c r="AG2092" s="2" t="n"/>
      <c r="AH2092" s="2" t="n"/>
      <c r="AI2092" s="2" t="n"/>
      <c r="AJ2092" s="2" t="n"/>
      <c r="AK2092" s="2" t="n"/>
      <c r="AL2092" s="2" t="n"/>
      <c r="AM2092" s="2" t="n"/>
      <c r="AN2092" s="2" t="n"/>
      <c r="AO2092" s="2" t="n"/>
      <c r="AP2092" s="2" t="n"/>
      <c r="AQ2092" s="2" t="n"/>
      <c r="AR2092" s="2" t="n"/>
      <c r="AS2092" s="2" t="n"/>
      <c r="AT2092" s="2" t="n"/>
      <c r="AU2092" s="2" t="n"/>
      <c r="AV2092" s="2" t="n"/>
      <c r="AW2092" s="2" t="n"/>
      <c r="AX2092" s="2" t="n"/>
      <c r="AY2092" s="2" t="n"/>
      <c r="AZ2092" s="2" t="n"/>
      <c r="BA2092" s="2" t="n"/>
      <c r="BB2092" s="2" t="n"/>
      <c r="BC2092" s="2" t="n"/>
      <c r="BD2092" s="2" t="n"/>
      <c r="BE2092" s="2" t="n"/>
      <c r="BF2092" s="2" t="n"/>
      <c r="BG2092" s="2" t="n"/>
      <c r="BH2092" s="2" t="n"/>
      <c r="BI2092" s="2" t="n"/>
      <c r="BJ2092" s="2" t="n"/>
      <c r="BK2092" s="2" t="n"/>
      <c r="BL2092" s="2" t="n"/>
      <c r="BM2092" s="2" t="n"/>
      <c r="BN2092" s="2" t="n"/>
      <c r="BO2092" s="2" t="n"/>
      <c r="BP2092" s="2" t="n"/>
      <c r="BQ2092" s="2" t="n"/>
      <c r="BR2092" s="2" t="n"/>
      <c r="BS2092" s="2" t="n"/>
      <c r="BT2092" s="2" t="n"/>
      <c r="BU2092" s="2" t="n"/>
      <c r="BV2092" s="2" t="n"/>
      <c r="BW2092" s="2" t="n"/>
      <c r="BX2092" s="2" t="n"/>
      <c r="BY2092" s="2" t="n"/>
      <c r="BZ2092" s="2" t="n"/>
      <c r="CA2092" s="2" t="n"/>
      <c r="CB2092" s="2" t="n"/>
      <c r="CC2092" s="2" t="n"/>
      <c r="CD2092" s="2" t="n"/>
      <c r="CE2092" s="2" t="n"/>
      <c r="CF2092" s="2" t="n"/>
      <c r="CG2092" s="2" t="n"/>
      <c r="CH2092" s="2" t="n"/>
      <c r="CI2092" s="2" t="n"/>
      <c r="DV2092" s="2" t="n"/>
      <c r="DW2092" s="2" t="n"/>
      <c r="DX2092" s="2" t="n"/>
      <c r="DY2092" s="2" t="n"/>
      <c r="DZ2092" s="2" t="n"/>
      <c r="EA2092" s="2" t="n"/>
      <c r="EB2092" s="2" t="n"/>
      <c r="EC2092" s="2" t="n"/>
    </row>
    <row r="2093" ht="6.75" customHeight="1" s="118">
      <c r="A2093" s="2" t="n"/>
      <c r="B2093" s="2" t="n"/>
      <c r="C2093" s="3" t="n"/>
      <c r="D2093" s="3" t="n"/>
      <c r="E2093" s="3" t="n"/>
      <c r="F2093" s="3" t="n"/>
      <c r="G2093" s="3" t="n"/>
      <c r="H2093" s="3" t="n"/>
      <c r="I2093" s="3" t="n"/>
      <c r="J2093" s="3" t="n"/>
      <c r="K2093" s="3" t="n"/>
      <c r="L2093" s="3" t="n"/>
      <c r="M2093" s="3" t="n"/>
      <c r="N2093" s="3" t="n"/>
      <c r="O2093" s="3" t="n"/>
      <c r="P2093" s="3" t="n"/>
      <c r="Q2093" s="3" t="n"/>
      <c r="R2093" s="3" t="n"/>
      <c r="S2093" s="3" t="n"/>
      <c r="T2093" s="3" t="n"/>
      <c r="U2093" s="3" t="n"/>
      <c r="V2093" s="3" t="n"/>
      <c r="W2093" s="3" t="n"/>
      <c r="X2093" s="3" t="n"/>
      <c r="Y2093" s="3" t="n"/>
      <c r="Z2093" s="3" t="n"/>
      <c r="AA2093" s="3" t="n"/>
      <c r="AB2093" s="3" t="n"/>
      <c r="AC2093" s="3" t="n"/>
      <c r="AD2093" s="3" t="n"/>
      <c r="AE2093" s="3" t="n"/>
      <c r="AF2093" s="3" t="n"/>
      <c r="AG2093" s="3" t="n"/>
      <c r="AH2093" s="3" t="n"/>
      <c r="AI2093" s="3" t="n"/>
      <c r="AJ2093" s="3" t="n"/>
      <c r="AK2093" s="3" t="n"/>
      <c r="AL2093" s="3" t="n"/>
      <c r="AM2093" s="3" t="n"/>
      <c r="AN2093" s="3" t="n"/>
      <c r="AO2093" s="3" t="n"/>
      <c r="AP2093" s="3" t="n"/>
      <c r="AQ2093" s="3" t="n"/>
      <c r="AR2093" s="3" t="n"/>
      <c r="AS2093" s="2" t="n"/>
      <c r="AT2093" s="2" t="n"/>
      <c r="AU2093" s="2" t="n"/>
      <c r="AV2093" s="2" t="n"/>
      <c r="AW2093" s="2" t="n"/>
      <c r="AX2093" s="2" t="n"/>
      <c r="AY2093" s="2" t="n"/>
      <c r="AZ2093" s="2" t="n"/>
      <c r="BA2093" s="2" t="n"/>
      <c r="BB2093" s="2" t="n"/>
      <c r="BC2093" s="2" t="n"/>
      <c r="BD2093" s="2" t="n"/>
      <c r="BE2093" s="2" t="n"/>
      <c r="BF2093" s="2" t="n"/>
      <c r="BG2093" s="2" t="n"/>
      <c r="BH2093" s="2" t="n"/>
      <c r="BI2093" s="2" t="n"/>
      <c r="BJ2093" s="2" t="n"/>
      <c r="BK2093" s="2" t="n"/>
      <c r="BL2093" s="2" t="n"/>
      <c r="BM2093" s="2" t="n"/>
      <c r="BN2093" s="2" t="n"/>
      <c r="BO2093" s="2" t="n"/>
      <c r="BP2093" s="2" t="n"/>
      <c r="BQ2093" s="2" t="n"/>
      <c r="BR2093" s="2" t="n"/>
      <c r="BS2093" s="2" t="n"/>
      <c r="BT2093" s="2" t="n"/>
      <c r="BU2093" s="2" t="n"/>
      <c r="BV2093" s="2" t="n"/>
      <c r="BW2093" s="2" t="n"/>
      <c r="BX2093" s="2" t="n"/>
      <c r="BY2093" s="2" t="n"/>
      <c r="BZ2093" s="2" t="n"/>
      <c r="CA2093" s="2" t="n"/>
      <c r="CB2093" s="2" t="n"/>
      <c r="CC2093" s="2" t="n"/>
      <c r="CD2093" s="2" t="n"/>
      <c r="CE2093" s="2" t="n"/>
      <c r="CF2093" s="2" t="n"/>
      <c r="CG2093" s="2" t="n"/>
      <c r="CH2093" s="2" t="n"/>
      <c r="CI2093" s="2" t="n"/>
      <c r="CJ2093" s="2" t="n"/>
      <c r="CK2093" s="2" t="n"/>
      <c r="CL2093" s="2" t="n"/>
      <c r="CM2093" s="2" t="n"/>
      <c r="CN2093" s="2" t="n"/>
      <c r="CO2093" s="2" t="n"/>
      <c r="CP2093" s="2" t="n"/>
      <c r="CQ2093" s="2" t="n"/>
      <c r="CR2093" s="2" t="n"/>
      <c r="CS2093" s="2" t="n"/>
      <c r="CT2093" s="2" t="n"/>
      <c r="CU2093" s="2" t="n"/>
      <c r="CV2093" s="2" t="n"/>
      <c r="CW2093" s="2" t="n"/>
      <c r="CX2093" s="2" t="n"/>
      <c r="CY2093" s="2" t="n"/>
      <c r="CZ2093" s="2" t="n"/>
      <c r="DA2093" s="2" t="n"/>
      <c r="DB2093" s="2" t="n"/>
      <c r="DC2093" s="2" t="n"/>
      <c r="DD2093" s="2" t="n"/>
      <c r="DE2093" s="2" t="n"/>
      <c r="DF2093" s="2" t="n"/>
      <c r="DG2093" s="2" t="n"/>
      <c r="DH2093" s="2" t="n"/>
      <c r="DI2093" s="2" t="n"/>
      <c r="DJ2093" s="2" t="n"/>
      <c r="DK2093" s="2" t="n"/>
      <c r="DL2093" s="2" t="n"/>
      <c r="DM2093" s="2" t="n"/>
      <c r="DN2093" s="2" t="n"/>
      <c r="DO2093" s="2" t="n"/>
      <c r="DP2093" s="2" t="n"/>
      <c r="DQ2093" s="2" t="n"/>
      <c r="DR2093" s="2" t="n"/>
      <c r="DS2093" s="2" t="n"/>
      <c r="DT2093" s="2" t="n"/>
      <c r="DU2093" s="2" t="n"/>
      <c r="DV2093" s="2" t="n"/>
      <c r="DW2093" s="2" t="n"/>
      <c r="DX2093" s="2" t="n"/>
      <c r="DY2093" s="2" t="n"/>
      <c r="DZ2093" s="2" t="n"/>
      <c r="EA2093" s="2" t="n"/>
      <c r="EB2093" s="2" t="n"/>
      <c r="EC2093" s="2" t="n"/>
    </row>
    <row r="2094" ht="6.75" customHeight="1" s="118">
      <c r="A2094" s="2" t="n"/>
      <c r="B2094" s="2" t="n"/>
      <c r="C2094" s="3" t="n"/>
      <c r="D2094" s="3" t="n"/>
      <c r="E2094" s="3" t="n"/>
      <c r="F2094" s="3" t="n"/>
      <c r="G2094" s="3" t="n"/>
      <c r="H2094" s="3" t="n"/>
      <c r="I2094" s="3" t="n"/>
      <c r="J2094" s="3" t="n"/>
      <c r="K2094" s="3" t="n"/>
      <c r="L2094" s="3" t="n"/>
      <c r="M2094" s="3" t="n"/>
      <c r="N2094" s="3" t="n"/>
      <c r="O2094" s="3" t="n"/>
      <c r="P2094" s="3" t="n"/>
      <c r="Q2094" s="3" t="n"/>
      <c r="R2094" s="3" t="n"/>
      <c r="S2094" s="3" t="n"/>
      <c r="T2094" s="3" t="n"/>
      <c r="U2094" s="3" t="n"/>
      <c r="V2094" s="3" t="n"/>
      <c r="W2094" s="3" t="n"/>
      <c r="X2094" s="3" t="n"/>
      <c r="Y2094" s="3" t="n"/>
      <c r="Z2094" s="3" t="n"/>
      <c r="AA2094" s="3" t="n"/>
      <c r="AB2094" s="3" t="n"/>
      <c r="AC2094" s="3" t="n"/>
      <c r="AD2094" s="3" t="n"/>
      <c r="AE2094" s="3" t="n"/>
      <c r="AF2094" s="3" t="n"/>
      <c r="AG2094" s="3" t="n"/>
      <c r="AH2094" s="3" t="n"/>
      <c r="AI2094" s="3" t="n"/>
      <c r="AJ2094" s="3" t="n"/>
      <c r="AK2094" s="3" t="n"/>
      <c r="AL2094" s="3" t="n"/>
      <c r="AM2094" s="3" t="n"/>
      <c r="AN2094" s="3" t="n"/>
      <c r="AO2094" s="3" t="n"/>
      <c r="AP2094" s="3" t="n"/>
      <c r="AQ2094" s="3" t="n"/>
      <c r="AR2094" s="3" t="n"/>
      <c r="AS2094" s="2" t="n"/>
      <c r="AT2094" s="2" t="n"/>
      <c r="AU2094" s="2" t="n"/>
      <c r="AV2094" s="2" t="n"/>
      <c r="AW2094" s="2" t="n"/>
      <c r="AX2094" s="2" t="n"/>
      <c r="AY2094" s="2" t="n"/>
      <c r="AZ2094" s="2" t="n"/>
      <c r="BA2094" s="2" t="n"/>
      <c r="BB2094" s="2" t="n"/>
      <c r="BC2094" s="2" t="n"/>
      <c r="BD2094" s="2" t="n"/>
      <c r="BE2094" s="2" t="n"/>
      <c r="BF2094" s="2" t="n"/>
      <c r="BG2094" s="2" t="n"/>
      <c r="BH2094" s="2" t="n"/>
      <c r="BI2094" s="2" t="n"/>
      <c r="BJ2094" s="2" t="n"/>
      <c r="BK2094" s="2" t="n"/>
      <c r="BL2094" s="2" t="n"/>
      <c r="BM2094" s="2" t="n"/>
      <c r="BN2094" s="2" t="n"/>
      <c r="BO2094" s="2" t="n"/>
      <c r="BP2094" s="2" t="n"/>
      <c r="BQ2094" s="2" t="n"/>
      <c r="BR2094" s="2" t="n"/>
      <c r="BS2094" s="2" t="n"/>
      <c r="BT2094" s="2" t="n"/>
      <c r="BU2094" s="2" t="n"/>
      <c r="BV2094" s="2" t="n"/>
      <c r="BW2094" s="2" t="n"/>
      <c r="BX2094" s="2" t="n"/>
      <c r="BY2094" s="2" t="n"/>
      <c r="BZ2094" s="2" t="n"/>
      <c r="CA2094" s="2" t="n"/>
      <c r="CB2094" s="2" t="n"/>
      <c r="CC2094" s="2" t="n"/>
      <c r="CD2094" s="2" t="n"/>
      <c r="CE2094" s="2" t="n"/>
      <c r="CF2094" s="2" t="n"/>
      <c r="CG2094" s="2" t="n"/>
      <c r="CH2094" s="2" t="n"/>
      <c r="CI2094" s="2" t="n"/>
      <c r="CJ2094" s="2" t="n"/>
      <c r="CK2094" s="2" t="n"/>
      <c r="CL2094" s="2" t="n"/>
      <c r="CM2094" s="2" t="n"/>
      <c r="CN2094" s="2" t="n"/>
      <c r="CO2094" s="2" t="n"/>
      <c r="CP2094" s="2" t="n"/>
      <c r="CQ2094" s="2" t="n"/>
      <c r="CR2094" s="2" t="n"/>
      <c r="CS2094" s="2" t="n"/>
      <c r="CT2094" s="2" t="n"/>
      <c r="CU2094" s="2" t="n"/>
      <c r="CV2094" s="2" t="n"/>
      <c r="CW2094" s="2" t="n"/>
      <c r="CX2094" s="2" t="n"/>
      <c r="CY2094" s="2" t="n"/>
      <c r="CZ2094" s="2" t="n"/>
      <c r="DA2094" s="2" t="n"/>
      <c r="DB2094" s="2" t="n"/>
      <c r="DC2094" s="2" t="n"/>
      <c r="DD2094" s="2" t="n"/>
      <c r="DE2094" s="2" t="n"/>
      <c r="DF2094" s="2" t="n"/>
      <c r="DG2094" s="2" t="n"/>
      <c r="DH2094" s="2" t="n"/>
      <c r="DI2094" s="2" t="n"/>
      <c r="DJ2094" s="2" t="n"/>
      <c r="DK2094" s="2" t="n"/>
      <c r="DL2094" s="2" t="n"/>
      <c r="DM2094" s="2" t="n"/>
      <c r="DN2094" s="2" t="n"/>
      <c r="DO2094" s="2" t="n"/>
      <c r="DP2094" s="2" t="n"/>
      <c r="DQ2094" s="2" t="n"/>
      <c r="DR2094" s="2" t="n"/>
      <c r="DS2094" s="2" t="n"/>
      <c r="DT2094" s="2" t="n"/>
      <c r="DU2094" s="2" t="n"/>
      <c r="DV2094" s="2" t="n"/>
      <c r="DW2094" s="2" t="n"/>
      <c r="DX2094" s="2" t="n"/>
      <c r="DY2094" s="2" t="n"/>
      <c r="DZ2094" s="2" t="n"/>
      <c r="EA2094" s="2" t="n"/>
      <c r="EB2094" s="2" t="n"/>
      <c r="EC2094" s="2" t="n"/>
    </row>
    <row r="2095" ht="6.75" customHeight="1" s="118">
      <c r="A2095" s="2" t="n"/>
      <c r="B2095" s="2" t="n"/>
      <c r="C2095" s="3" t="n"/>
      <c r="D2095" s="3" t="n"/>
      <c r="E2095" s="3" t="n"/>
      <c r="F2095" s="3" t="n"/>
      <c r="G2095" s="3" t="n"/>
      <c r="H2095" s="3" t="n"/>
      <c r="I2095" s="3" t="n"/>
      <c r="J2095" s="3" t="n"/>
      <c r="K2095" s="3" t="n"/>
      <c r="L2095" s="3" t="n"/>
      <c r="M2095" s="3" t="n"/>
      <c r="N2095" s="3" t="n"/>
      <c r="O2095" s="3" t="n"/>
      <c r="P2095" s="3" t="n"/>
      <c r="Q2095" s="3" t="n"/>
      <c r="R2095" s="3" t="n"/>
      <c r="S2095" s="3" t="n"/>
      <c r="T2095" s="3" t="n"/>
      <c r="U2095" s="3" t="n"/>
      <c r="V2095" s="3" t="n"/>
      <c r="W2095" s="3" t="n"/>
      <c r="X2095" s="3" t="n"/>
      <c r="Y2095" s="3" t="n"/>
      <c r="Z2095" s="3" t="n"/>
      <c r="AA2095" s="3" t="n"/>
      <c r="AB2095" s="3" t="n"/>
      <c r="AC2095" s="3" t="n"/>
      <c r="AD2095" s="3" t="n"/>
      <c r="AE2095" s="3" t="n"/>
      <c r="AF2095" s="3" t="n"/>
      <c r="AG2095" s="3" t="n"/>
      <c r="AH2095" s="3" t="n"/>
      <c r="AI2095" s="3" t="n"/>
      <c r="AJ2095" s="3" t="n"/>
      <c r="AK2095" s="3" t="n"/>
      <c r="AL2095" s="3" t="n"/>
      <c r="AM2095" s="3" t="n"/>
      <c r="AN2095" s="3" t="n"/>
      <c r="AO2095" s="3" t="n"/>
      <c r="AP2095" s="3" t="n"/>
      <c r="AQ2095" s="3" t="n"/>
      <c r="AR2095" s="3" t="n"/>
      <c r="AS2095" s="2" t="n"/>
      <c r="AT2095" s="2" t="n"/>
      <c r="AU2095" s="2" t="n"/>
      <c r="AV2095" s="2" t="n"/>
      <c r="AW2095" s="2" t="n"/>
      <c r="AX2095" s="2" t="n"/>
      <c r="AY2095" s="2" t="n"/>
      <c r="AZ2095" s="2" t="n"/>
      <c r="BA2095" s="2" t="n"/>
      <c r="BB2095" s="2" t="n"/>
      <c r="BC2095" s="2" t="n"/>
      <c r="BD2095" s="2" t="n"/>
      <c r="BE2095" s="2" t="n"/>
      <c r="BF2095" s="2" t="n"/>
      <c r="BG2095" s="2" t="n"/>
      <c r="BH2095" s="2" t="n"/>
      <c r="BI2095" s="2" t="n"/>
      <c r="BJ2095" s="2" t="n"/>
      <c r="BK2095" s="2" t="n"/>
      <c r="BL2095" s="2" t="n"/>
      <c r="BM2095" s="2" t="n"/>
      <c r="BN2095" s="2" t="n"/>
      <c r="BO2095" s="2" t="n"/>
      <c r="BP2095" s="2" t="n"/>
      <c r="BQ2095" s="2" t="n"/>
      <c r="BR2095" s="2" t="n"/>
      <c r="BS2095" s="2" t="n"/>
      <c r="BT2095" s="2" t="n"/>
      <c r="BU2095" s="2" t="n"/>
      <c r="BV2095" s="2" t="n"/>
      <c r="BW2095" s="2" t="n"/>
      <c r="BX2095" s="2" t="n"/>
      <c r="BY2095" s="2" t="n"/>
      <c r="BZ2095" s="2" t="n"/>
      <c r="CA2095" s="2" t="n"/>
      <c r="CB2095" s="2" t="n"/>
      <c r="CC2095" s="2" t="n"/>
      <c r="CD2095" s="2" t="n"/>
      <c r="CE2095" s="2" t="n"/>
      <c r="CF2095" s="2" t="n"/>
      <c r="CG2095" s="2" t="n"/>
      <c r="CH2095" s="2" t="n"/>
      <c r="CI2095" s="2" t="n"/>
      <c r="CJ2095" s="2" t="n"/>
      <c r="CK2095" s="2" t="n"/>
      <c r="CL2095" s="2" t="n"/>
      <c r="CM2095" s="2" t="n"/>
      <c r="CN2095" s="2" t="n"/>
      <c r="CO2095" s="2" t="n"/>
      <c r="CP2095" s="2" t="n"/>
      <c r="CQ2095" s="2" t="n"/>
      <c r="CR2095" s="2" t="n"/>
      <c r="CS2095" s="2" t="n"/>
      <c r="CT2095" s="2" t="n"/>
      <c r="CU2095" s="2" t="n"/>
      <c r="CV2095" s="2" t="n"/>
      <c r="CW2095" s="2" t="n"/>
      <c r="CX2095" s="2" t="n"/>
      <c r="CY2095" s="2" t="n"/>
      <c r="CZ2095" s="2" t="n"/>
      <c r="DA2095" s="2" t="n"/>
      <c r="DB2095" s="2" t="n"/>
      <c r="DC2095" s="2" t="n"/>
      <c r="DD2095" s="2" t="n"/>
      <c r="DE2095" s="2" t="n"/>
      <c r="DF2095" s="2" t="n"/>
      <c r="DG2095" s="2" t="n"/>
      <c r="DH2095" s="2" t="n"/>
      <c r="DI2095" s="2" t="n"/>
      <c r="DJ2095" s="2" t="n"/>
      <c r="DK2095" s="2" t="n"/>
      <c r="DL2095" s="2" t="n"/>
      <c r="DM2095" s="2" t="n"/>
      <c r="DN2095" s="2" t="n"/>
      <c r="DO2095" s="2" t="n"/>
      <c r="DP2095" s="2" t="n"/>
      <c r="DQ2095" s="2" t="n"/>
      <c r="DR2095" s="2" t="n"/>
      <c r="DS2095" s="2" t="n"/>
      <c r="DT2095" s="2" t="n"/>
      <c r="DU2095" s="2" t="n"/>
      <c r="DV2095" s="2" t="n"/>
      <c r="DW2095" s="2" t="n"/>
      <c r="DX2095" s="2" t="n"/>
      <c r="DY2095" s="2" t="n"/>
      <c r="DZ2095" s="2" t="n"/>
      <c r="EA2095" s="2" t="n"/>
      <c r="EB2095" s="2" t="n"/>
      <c r="EC2095" s="2" t="n"/>
    </row>
    <row r="2096" ht="6.75" customHeight="1" s="118">
      <c r="A2096" s="2" t="n"/>
      <c r="B2096" s="2" t="n"/>
      <c r="C2096" s="3" t="n"/>
      <c r="D2096" s="3" t="n"/>
      <c r="E2096" s="3" t="n"/>
      <c r="F2096" s="3" t="n"/>
      <c r="G2096" s="3" t="n"/>
      <c r="H2096" s="3" t="n"/>
      <c r="I2096" s="3" t="n"/>
      <c r="J2096" s="114" t="inlineStr">
        <is>
          <t xml:space="preserve">  履 　   歴　    書</t>
        </is>
      </c>
      <c r="AN2096" s="3" t="n"/>
      <c r="AO2096" s="3" t="n"/>
      <c r="AP2096" s="3" t="n"/>
      <c r="AQ2096" s="3" t="n"/>
      <c r="AR2096" s="3" t="n"/>
      <c r="AS2096" s="2" t="n"/>
      <c r="AT2096" s="2" t="n"/>
      <c r="AU2096" s="2" t="n"/>
      <c r="AV2096" s="2" t="n"/>
      <c r="AW2096" s="2" t="n"/>
      <c r="AX2096" s="2" t="n"/>
      <c r="AY2096" s="2" t="n"/>
      <c r="AZ2096" s="2" t="n"/>
      <c r="BA2096" s="2" t="n"/>
      <c r="BB2096" s="2" t="n"/>
      <c r="BC2096" s="2" t="n"/>
      <c r="BD2096" s="2" t="n"/>
      <c r="BE2096" s="2" t="n"/>
      <c r="BF2096" s="2" t="n"/>
      <c r="BG2096" s="2" t="n"/>
      <c r="BH2096" s="2" t="n"/>
      <c r="BI2096" s="2" t="n"/>
      <c r="BJ2096" s="2" t="n"/>
      <c r="BK2096" s="2" t="n"/>
      <c r="BL2096" s="2" t="n"/>
      <c r="BM2096" s="2" t="n"/>
      <c r="BN2096" s="2" t="n"/>
      <c r="BO2096" s="2" t="n"/>
      <c r="BP2096" s="2" t="n"/>
      <c r="BQ2096" s="2" t="n"/>
      <c r="BR2096" s="2" t="n"/>
      <c r="BS2096" s="2" t="n"/>
      <c r="BT2096" s="2" t="n"/>
      <c r="BU2096" s="2" t="n"/>
      <c r="BV2096" s="2" t="n"/>
      <c r="BW2096" s="2" t="n"/>
      <c r="BX2096" s="2" t="n"/>
      <c r="BY2096" s="2" t="n"/>
      <c r="BZ2096" s="2" t="n"/>
      <c r="CA2096" s="2" t="n"/>
      <c r="CB2096" s="2" t="n"/>
      <c r="CC2096" s="2" t="n"/>
      <c r="CD2096" s="2" t="n"/>
      <c r="CE2096" s="2" t="n"/>
      <c r="CF2096" s="2" t="n"/>
      <c r="CG2096" s="2" t="n"/>
      <c r="CH2096" s="2" t="n"/>
      <c r="CI2096" s="2" t="n"/>
      <c r="CJ2096" s="2" t="n"/>
      <c r="CK2096" s="2" t="n"/>
      <c r="CL2096" s="2" t="n"/>
      <c r="CM2096" s="2" t="n"/>
      <c r="CN2096" s="2" t="n"/>
      <c r="CO2096" s="2" t="n"/>
      <c r="CP2096" s="2" t="n"/>
      <c r="CQ2096" s="2" t="n"/>
      <c r="CR2096" s="2" t="n"/>
      <c r="CS2096" s="2" t="n"/>
      <c r="CT2096" s="2" t="n"/>
      <c r="CU2096" s="2" t="n"/>
      <c r="CV2096" s="2" t="n"/>
      <c r="CW2096" s="2" t="n"/>
      <c r="CX2096" s="2" t="n"/>
      <c r="CY2096" s="2" t="n"/>
      <c r="CZ2096" s="2" t="n"/>
      <c r="DA2096" s="2" t="n"/>
      <c r="DB2096" s="2" t="n"/>
      <c r="DC2096" s="2" t="n"/>
      <c r="DD2096" s="2" t="n"/>
      <c r="DE2096" s="2" t="n"/>
      <c r="DF2096" s="2" t="n"/>
      <c r="DG2096" s="2" t="n"/>
      <c r="DH2096" s="2" t="n"/>
      <c r="DI2096" s="2" t="n"/>
      <c r="DJ2096" s="2" t="n"/>
      <c r="DK2096" s="2" t="n"/>
      <c r="DL2096" s="2" t="n"/>
      <c r="DM2096" s="2" t="n"/>
      <c r="DN2096" s="2" t="n"/>
      <c r="DO2096" s="2" t="n"/>
      <c r="DP2096" s="2" t="n"/>
      <c r="DQ2096" s="2" t="n"/>
      <c r="DR2096" s="2" t="n"/>
      <c r="DS2096" s="2" t="n"/>
      <c r="DT2096" s="2" t="n"/>
      <c r="DU2096" s="2" t="n"/>
      <c r="DV2096" s="2" t="n"/>
      <c r="DW2096" s="2" t="n"/>
      <c r="DX2096" s="2" t="n"/>
      <c r="DY2096" s="2" t="n"/>
      <c r="DZ2096" s="2" t="n"/>
      <c r="EA2096" s="2" t="n"/>
      <c r="EB2096" s="2" t="n"/>
      <c r="EC2096" s="2" t="n"/>
    </row>
    <row r="2097" ht="6.75" customHeight="1" s="118">
      <c r="A2097" s="2" t="n"/>
      <c r="B2097" s="2" t="n"/>
      <c r="C2097" s="3" t="n"/>
      <c r="D2097" s="3" t="n"/>
      <c r="E2097" s="3" t="n"/>
      <c r="F2097" s="3" t="n"/>
      <c r="G2097" s="3" t="n"/>
      <c r="H2097" s="3" t="n"/>
      <c r="I2097" s="3" t="n"/>
      <c r="AN2097" s="3" t="n"/>
      <c r="AO2097" s="3" t="n"/>
      <c r="AP2097" s="3" t="n"/>
      <c r="AQ2097" s="3" t="n"/>
      <c r="AR2097" s="3" t="n"/>
      <c r="AS2097" s="2" t="n"/>
      <c r="AT2097" s="2" t="n"/>
      <c r="AU2097" s="2" t="n"/>
      <c r="AV2097" s="2" t="n"/>
      <c r="AW2097" s="2" t="n"/>
      <c r="AX2097" s="2" t="n"/>
      <c r="AY2097" s="2" t="n"/>
      <c r="AZ2097" s="2" t="n"/>
      <c r="BA2097" s="2" t="n"/>
      <c r="BB2097" s="2" t="n"/>
      <c r="BC2097" s="2" t="n"/>
      <c r="BD2097" s="2" t="n"/>
      <c r="BE2097" s="2" t="n"/>
      <c r="BF2097" s="2" t="n"/>
      <c r="BG2097" s="2" t="n"/>
      <c r="BH2097" s="2" t="n"/>
      <c r="BI2097" s="2" t="n"/>
      <c r="BJ2097" s="2" t="n"/>
      <c r="BK2097" s="2" t="n"/>
      <c r="BL2097" s="2" t="n"/>
      <c r="BM2097" s="2" t="n"/>
      <c r="BN2097" s="2" t="n"/>
      <c r="BO2097" s="2" t="n"/>
      <c r="BP2097" s="2" t="n"/>
      <c r="BQ2097" s="2" t="n"/>
      <c r="BR2097" s="2" t="n"/>
      <c r="BS2097" s="2" t="n"/>
      <c r="BT2097" s="2" t="n"/>
      <c r="BU2097" s="2" t="n"/>
      <c r="BV2097" s="2" t="n"/>
      <c r="BW2097" s="2" t="n"/>
      <c r="BX2097" s="2" t="n"/>
      <c r="BY2097" s="2" t="n"/>
      <c r="BZ2097" s="2" t="n"/>
      <c r="CA2097" s="2" t="n"/>
      <c r="CB2097" s="2" t="n"/>
      <c r="CC2097" s="2" t="n"/>
      <c r="CD2097" s="2" t="n"/>
      <c r="CE2097" s="2" t="n"/>
      <c r="CF2097" s="2" t="n"/>
      <c r="CG2097" s="2" t="n"/>
      <c r="CH2097" s="2" t="n"/>
      <c r="CI2097" s="2" t="n"/>
      <c r="CJ2097" s="2" t="n"/>
      <c r="CK2097" s="2" t="n"/>
      <c r="CL2097" s="2" t="n"/>
      <c r="CM2097" s="2" t="n"/>
      <c r="CN2097" s="2" t="n"/>
      <c r="CO2097" s="2" t="n"/>
      <c r="CP2097" s="2" t="n"/>
      <c r="CQ2097" s="2" t="n"/>
      <c r="CR2097" s="2" t="n"/>
      <c r="CS2097" s="2" t="n"/>
      <c r="CT2097" s="2" t="n"/>
      <c r="CU2097" s="2" t="n"/>
      <c r="CV2097" s="2" t="n"/>
      <c r="CW2097" s="2" t="n"/>
      <c r="CX2097" s="2" t="n"/>
      <c r="CY2097" s="2" t="n"/>
      <c r="CZ2097" s="2" t="n"/>
      <c r="DA2097" s="2" t="n"/>
      <c r="DB2097" s="2" t="n"/>
      <c r="DC2097" s="2" t="n"/>
      <c r="DD2097" s="2" t="n"/>
      <c r="DE2097" s="2" t="n"/>
      <c r="DF2097" s="2" t="n"/>
      <c r="DG2097" s="2" t="n"/>
      <c r="DH2097" s="2" t="n"/>
      <c r="DI2097" s="2" t="n"/>
      <c r="DJ2097" s="2" t="n"/>
      <c r="DK2097" s="2" t="n"/>
      <c r="DL2097" s="2" t="n"/>
      <c r="DM2097" s="2" t="n"/>
      <c r="DN2097" s="2" t="n"/>
      <c r="DO2097" s="2" t="n"/>
      <c r="DP2097" s="2" t="n"/>
      <c r="DQ2097" s="2" t="n"/>
      <c r="DR2097" s="2" t="n"/>
      <c r="DS2097" s="2" t="n"/>
      <c r="DT2097" s="2" t="n"/>
      <c r="DU2097" s="2" t="n"/>
      <c r="DV2097" s="2" t="n"/>
      <c r="DW2097" s="2" t="n"/>
      <c r="DX2097" s="2" t="n"/>
      <c r="DY2097" s="2" t="n"/>
      <c r="DZ2097" s="2" t="n"/>
      <c r="EA2097" s="2" t="n"/>
      <c r="EB2097" s="2" t="n"/>
      <c r="EC2097" s="2" t="n"/>
    </row>
    <row r="2098" ht="4.5" customHeight="1" s="118">
      <c r="A2098" s="2" t="n"/>
      <c r="B2098" s="2" t="n"/>
      <c r="C2098" s="2" t="n"/>
      <c r="D2098" s="2" t="n"/>
      <c r="E2098" s="2" t="n"/>
      <c r="F2098" s="2" t="n"/>
      <c r="G2098" s="2" t="n"/>
      <c r="H2098" s="2" t="n"/>
      <c r="I2098" s="2" t="n"/>
      <c r="AN2098" s="3" t="n"/>
      <c r="AO2098" s="2" t="n"/>
      <c r="AP2098" s="2" t="n"/>
      <c r="AQ2098" s="2" t="n"/>
      <c r="AR2098" s="2" t="n"/>
      <c r="AS2098" s="2" t="n"/>
      <c r="AT2098" s="2" t="n"/>
      <c r="AU2098" s="2" t="n"/>
      <c r="AV2098" s="4" t="n"/>
      <c r="AW2098" s="5" t="n"/>
      <c r="AX2098" s="5" t="n"/>
      <c r="AY2098" s="5" t="n"/>
      <c r="AZ2098" s="5" t="n"/>
      <c r="BA2098" s="5" t="n"/>
      <c r="BB2098" s="5" t="n"/>
      <c r="BC2098" s="5" t="n"/>
      <c r="BD2098" s="5" t="n"/>
      <c r="BE2098" s="5" t="n"/>
      <c r="BF2098" s="5" t="n"/>
      <c r="BG2098" s="5" t="n"/>
      <c r="BH2098" s="5" t="n"/>
      <c r="BI2098" s="6" t="n"/>
      <c r="BJ2098" s="7" t="n"/>
      <c r="BK2098" s="2" t="n"/>
      <c r="BL2098" s="2" t="n"/>
      <c r="BM2098" s="2" t="n"/>
      <c r="BN2098" s="2" t="n"/>
      <c r="BO2098" s="2" t="n"/>
      <c r="BP2098" s="139" t="inlineStr">
        <is>
          <t xml:space="preserve">資 　格  等      </t>
        </is>
      </c>
      <c r="BQ2098" s="140" t="n"/>
      <c r="BR2098" s="140" t="n"/>
      <c r="BS2098" s="140" t="n"/>
      <c r="BT2098" s="140" t="n"/>
      <c r="BU2098" s="140" t="n"/>
      <c r="BV2098" s="141" t="n"/>
      <c r="BW2098" s="142" t="inlineStr">
        <is>
          <t>取  得  年  月</t>
        </is>
      </c>
      <c r="BX2098" s="140" t="n"/>
      <c r="BY2098" s="140" t="n"/>
      <c r="BZ2098" s="140" t="n"/>
      <c r="CA2098" s="140" t="n"/>
      <c r="CB2098" s="140" t="n"/>
      <c r="CC2098" s="140" t="n"/>
      <c r="CD2098" s="140" t="n"/>
      <c r="CE2098" s="140" t="n"/>
      <c r="CF2098" s="140" t="n"/>
      <c r="CG2098" s="141" t="n"/>
      <c r="CH2098" s="142" t="inlineStr">
        <is>
          <t>資       格       等       の       名       称</t>
        </is>
      </c>
      <c r="CI2098" s="140" t="n"/>
      <c r="CJ2098" s="140" t="n"/>
      <c r="CK2098" s="140" t="n"/>
      <c r="CL2098" s="140" t="n"/>
      <c r="CM2098" s="140" t="n"/>
      <c r="CN2098" s="140" t="n"/>
      <c r="CO2098" s="140" t="n"/>
      <c r="CP2098" s="140" t="n"/>
      <c r="CQ2098" s="140" t="n"/>
      <c r="CR2098" s="140" t="n"/>
      <c r="CS2098" s="140" t="n"/>
      <c r="CT2098" s="140" t="n"/>
      <c r="CU2098" s="140" t="n"/>
      <c r="CV2098" s="140" t="n"/>
      <c r="CW2098" s="140" t="n"/>
      <c r="CX2098" s="140" t="n"/>
      <c r="CY2098" s="140" t="n"/>
      <c r="CZ2098" s="140" t="n"/>
      <c r="DA2098" s="140" t="n"/>
      <c r="DB2098" s="140" t="n"/>
      <c r="DC2098" s="140" t="n"/>
      <c r="DD2098" s="140" t="n"/>
      <c r="DE2098" s="140" t="n"/>
      <c r="DF2098" s="140" t="n"/>
      <c r="DG2098" s="140" t="n"/>
      <c r="DH2098" s="140" t="n"/>
      <c r="DI2098" s="140" t="n"/>
      <c r="DJ2098" s="140" t="n"/>
      <c r="DK2098" s="140" t="n"/>
      <c r="DL2098" s="140" t="n"/>
      <c r="DM2098" s="140" t="n"/>
      <c r="DN2098" s="140" t="n"/>
      <c r="DO2098" s="140" t="n"/>
      <c r="DP2098" s="140" t="n"/>
      <c r="DQ2098" s="140" t="n"/>
      <c r="DR2098" s="140" t="n"/>
      <c r="DS2098" s="140" t="n"/>
      <c r="DT2098" s="140" t="n"/>
      <c r="DU2098" s="141" t="n"/>
      <c r="DV2098" s="2" t="n"/>
      <c r="DW2098" s="2" t="n"/>
      <c r="DX2098" s="2" t="n"/>
      <c r="DY2098" s="2" t="n"/>
      <c r="DZ2098" s="2" t="n"/>
      <c r="EA2098" s="2" t="n"/>
      <c r="EB2098" s="2" t="n"/>
      <c r="EC2098" s="2" t="n"/>
    </row>
    <row r="2099" ht="6.75" customHeight="1" s="118">
      <c r="A2099" s="2" t="n"/>
      <c r="B2099" s="2" t="n"/>
      <c r="C2099" s="2" t="n"/>
      <c r="D2099" s="2" t="n"/>
      <c r="E2099" s="2" t="n"/>
      <c r="F2099" s="2" t="n"/>
      <c r="G2099" s="2" t="n"/>
      <c r="H2099" s="2" t="n"/>
      <c r="I2099" s="2" t="n"/>
      <c r="AN2099" s="3" t="n"/>
      <c r="AO2099" s="2" t="n"/>
      <c r="AP2099" s="2" t="n"/>
      <c r="AQ2099" s="2" t="n"/>
      <c r="AR2099" s="2" t="n"/>
      <c r="AS2099" s="2" t="n"/>
      <c r="AT2099" s="2" t="n"/>
      <c r="AU2099" s="2" t="n"/>
      <c r="AV2099" s="7" t="n"/>
      <c r="AW2099" s="2" t="n"/>
      <c r="AX2099" s="2" t="n"/>
      <c r="AY2099" s="2" t="n"/>
      <c r="AZ2099" s="2" t="n"/>
      <c r="BA2099" s="2" t="n"/>
      <c r="BB2099" s="2" t="n"/>
      <c r="BC2099" s="2" t="n"/>
      <c r="BD2099" s="2" t="n"/>
      <c r="BE2099" s="2" t="n"/>
      <c r="BF2099" s="2" t="n"/>
      <c r="BG2099" s="2" t="n"/>
      <c r="BH2099" s="2" t="n"/>
      <c r="BI2099" s="8" t="n"/>
      <c r="BJ2099" s="7" t="n"/>
      <c r="BK2099" s="2" t="n"/>
      <c r="BL2099" s="2" t="n"/>
      <c r="BM2099" s="2" t="n"/>
      <c r="BN2099" s="2" t="n"/>
      <c r="BO2099" s="2" t="n"/>
      <c r="BP2099" s="143" t="n"/>
      <c r="BV2099" s="144" t="n"/>
      <c r="BW2099" s="143" t="n"/>
      <c r="CG2099" s="144" t="n"/>
      <c r="CH2099" s="143" t="n"/>
      <c r="DU2099" s="144" t="n"/>
      <c r="DV2099" s="2" t="n"/>
      <c r="DW2099" s="2" t="n"/>
      <c r="DX2099" s="2" t="n"/>
      <c r="DY2099" s="2" t="n"/>
      <c r="DZ2099" s="2" t="n"/>
      <c r="EA2099" s="2" t="n"/>
      <c r="EB2099" s="2" t="n"/>
      <c r="EC2099" s="2" t="n"/>
    </row>
    <row r="2100" ht="6.75" customHeight="1" s="118">
      <c r="A2100" s="2" t="n"/>
      <c r="B2100" s="2" t="n"/>
      <c r="C2100" s="2" t="n"/>
      <c r="D2100" s="2" t="n"/>
      <c r="E2100" s="2" t="n"/>
      <c r="F2100" s="2" t="n"/>
      <c r="G2100" s="2" t="n"/>
      <c r="H2100" s="2" t="n"/>
      <c r="I2100" s="2" t="n"/>
      <c r="J2100" s="2" t="n"/>
      <c r="K2100" s="2" t="n"/>
      <c r="L2100" s="2" t="n"/>
      <c r="M2100" s="2" t="n"/>
      <c r="N2100" s="3" t="n"/>
      <c r="O2100" s="3" t="n"/>
      <c r="P2100" s="3" t="n"/>
      <c r="Q2100" s="3" t="n"/>
      <c r="R2100" s="3" t="n"/>
      <c r="S2100" s="3" t="n"/>
      <c r="T2100" s="3" t="n"/>
      <c r="U2100" s="3" t="n"/>
      <c r="V2100" s="3" t="n"/>
      <c r="W2100" s="3" t="n"/>
      <c r="X2100" s="3" t="n"/>
      <c r="Y2100" s="3" t="n"/>
      <c r="Z2100" s="3" t="n"/>
      <c r="AA2100" s="3" t="n"/>
      <c r="AB2100" s="3" t="n"/>
      <c r="AC2100" s="3" t="n"/>
      <c r="AD2100" s="3" t="n"/>
      <c r="AE2100" s="3" t="n"/>
      <c r="AF2100" s="3" t="n"/>
      <c r="AG2100" s="3" t="n"/>
      <c r="AH2100" s="3" t="n"/>
      <c r="AI2100" s="3" t="n"/>
      <c r="AJ2100" s="3" t="n"/>
      <c r="AK2100" s="3" t="n"/>
      <c r="AL2100" s="3" t="n"/>
      <c r="AM2100" s="3" t="n"/>
      <c r="AN2100" s="2" t="n"/>
      <c r="AO2100" s="2" t="n"/>
      <c r="AP2100" s="2" t="n"/>
      <c r="AQ2100" s="2" t="n"/>
      <c r="AR2100" s="2" t="n"/>
      <c r="AS2100" s="2" t="n"/>
      <c r="AT2100" s="2" t="n"/>
      <c r="AU2100" s="2" t="n"/>
      <c r="AV2100" s="7" t="n"/>
      <c r="AW2100" s="2" t="n"/>
      <c r="AX2100" s="2" t="n"/>
      <c r="AY2100" s="2" t="n"/>
      <c r="AZ2100" s="2" t="n"/>
      <c r="BA2100" s="2" t="n"/>
      <c r="BB2100" s="2" t="n"/>
      <c r="BC2100" s="2" t="n"/>
      <c r="BD2100" s="2" t="n"/>
      <c r="BE2100" s="2" t="n"/>
      <c r="BF2100" s="2" t="n"/>
      <c r="BG2100" s="2" t="n"/>
      <c r="BH2100" s="2" t="n"/>
      <c r="BI2100" s="8" t="n"/>
      <c r="BJ2100" s="7" t="n"/>
      <c r="BK2100" s="2" t="n"/>
      <c r="BL2100" s="2" t="n"/>
      <c r="BM2100" s="2" t="n"/>
      <c r="BN2100" s="2" t="n"/>
      <c r="BO2100" s="2" t="n"/>
      <c r="BP2100" s="143" t="n"/>
      <c r="BV2100" s="144" t="n"/>
      <c r="BW2100" s="143" t="n"/>
      <c r="CG2100" s="144" t="n"/>
      <c r="CH2100" s="143" t="n"/>
      <c r="DU2100" s="144" t="n"/>
      <c r="DV2100" s="2" t="n"/>
      <c r="DW2100" s="2" t="n"/>
      <c r="DX2100" s="2" t="n"/>
      <c r="DY2100" s="2" t="n"/>
      <c r="DZ2100" s="2" t="n"/>
      <c r="EA2100" s="2" t="n"/>
      <c r="EB2100" s="2" t="n"/>
      <c r="EC2100" s="2" t="n"/>
    </row>
    <row r="2101" ht="6.75" customHeight="1" s="118">
      <c r="A2101" s="2" t="n"/>
      <c r="B2101" s="2" t="n"/>
      <c r="C2101" s="2" t="n"/>
      <c r="D2101" s="2" t="n"/>
      <c r="E2101" s="2" t="n"/>
      <c r="F2101" s="2" t="n"/>
      <c r="G2101" s="2" t="n"/>
      <c r="H2101" s="2" t="n"/>
      <c r="I2101" s="2" t="n"/>
      <c r="J2101" s="2" t="n"/>
      <c r="K2101" s="2" t="n"/>
      <c r="L2101" s="2" t="n"/>
      <c r="M2101" s="2" t="n"/>
      <c r="N2101" s="2" t="n"/>
      <c r="O2101" s="2" t="n"/>
      <c r="P2101" s="2" t="n"/>
      <c r="Q2101" s="2" t="n"/>
      <c r="R2101" s="2" t="n"/>
      <c r="S2101" s="2" t="n"/>
      <c r="T2101" s="2" t="n"/>
      <c r="U2101" s="2" t="n"/>
      <c r="V2101" s="2" t="n"/>
      <c r="W2101" s="2" t="n"/>
      <c r="X2101" s="2" t="n"/>
      <c r="Y2101" s="2" t="n"/>
      <c r="Z2101" s="95" t="inlineStr">
        <is>
          <t>令和</t>
        </is>
      </c>
      <c r="AD2101" s="145">
        <f>IF(N(設定!$B$3)=0,"",YEAR(設定!$B$3)-2018)</f>
        <v/>
      </c>
      <c r="AG2101" s="95" t="inlineStr">
        <is>
          <t>年</t>
        </is>
      </c>
      <c r="AI2101" s="145">
        <f>IF(N(設定!$B$3)=0,"",MONTH(設定!$B$3))</f>
        <v/>
      </c>
      <c r="AL2101" s="95" t="inlineStr">
        <is>
          <t>月</t>
        </is>
      </c>
      <c r="AN2101" s="145">
        <f>IF(N(設定!$B$3)=0,"",DAY(設定!$B$3))</f>
        <v/>
      </c>
      <c r="AP2101" s="95" t="inlineStr">
        <is>
          <t>日現在</t>
        </is>
      </c>
      <c r="AU2101" s="12" t="n"/>
      <c r="AV2101" s="7" t="n"/>
      <c r="AW2101" s="2" t="n"/>
      <c r="AX2101" s="2" t="n"/>
      <c r="AY2101" s="2" t="n"/>
      <c r="AZ2101" s="2" t="n"/>
      <c r="BA2101" s="2" t="n"/>
      <c r="BB2101" s="2" t="n"/>
      <c r="BC2101" s="2" t="n"/>
      <c r="BD2101" s="2" t="n"/>
      <c r="BE2101" s="2" t="n"/>
      <c r="BF2101" s="2" t="n"/>
      <c r="BG2101" s="2" t="n"/>
      <c r="BH2101" s="2" t="n"/>
      <c r="BI2101" s="8" t="n"/>
      <c r="BJ2101" s="7" t="n"/>
      <c r="BK2101" s="2" t="n"/>
      <c r="BL2101" s="2" t="n"/>
      <c r="BM2101" s="2" t="n"/>
      <c r="BN2101" s="2" t="n"/>
      <c r="BO2101" s="2" t="n"/>
      <c r="BP2101" s="143" t="n"/>
      <c r="BV2101" s="144" t="n"/>
      <c r="BW2101" s="146" t="n"/>
      <c r="BX2101" s="147" t="n"/>
      <c r="BY2101" s="147" t="n"/>
      <c r="BZ2101" s="147" t="n"/>
      <c r="CA2101" s="147" t="n"/>
      <c r="CB2101" s="147" t="n"/>
      <c r="CC2101" s="147" t="n"/>
      <c r="CD2101" s="147" t="n"/>
      <c r="CE2101" s="147" t="n"/>
      <c r="CF2101" s="147" t="n"/>
      <c r="CG2101" s="148" t="n"/>
      <c r="CH2101" s="146" t="n"/>
      <c r="CI2101" s="147" t="n"/>
      <c r="CJ2101" s="147" t="n"/>
      <c r="CK2101" s="147" t="n"/>
      <c r="CL2101" s="147" t="n"/>
      <c r="CM2101" s="147" t="n"/>
      <c r="CN2101" s="147" t="n"/>
      <c r="CO2101" s="147" t="n"/>
      <c r="CP2101" s="147" t="n"/>
      <c r="CQ2101" s="147" t="n"/>
      <c r="CR2101" s="147" t="n"/>
      <c r="CS2101" s="147" t="n"/>
      <c r="CT2101" s="147" t="n"/>
      <c r="CU2101" s="147" t="n"/>
      <c r="CV2101" s="147" t="n"/>
      <c r="CW2101" s="147" t="n"/>
      <c r="CX2101" s="147" t="n"/>
      <c r="CY2101" s="147" t="n"/>
      <c r="CZ2101" s="147" t="n"/>
      <c r="DA2101" s="147" t="n"/>
      <c r="DB2101" s="147" t="n"/>
      <c r="DC2101" s="147" t="n"/>
      <c r="DD2101" s="147" t="n"/>
      <c r="DE2101" s="147" t="n"/>
      <c r="DF2101" s="147" t="n"/>
      <c r="DG2101" s="147" t="n"/>
      <c r="DH2101" s="147" t="n"/>
      <c r="DI2101" s="147" t="n"/>
      <c r="DJ2101" s="147" t="n"/>
      <c r="DK2101" s="147" t="n"/>
      <c r="DL2101" s="147" t="n"/>
      <c r="DM2101" s="147" t="n"/>
      <c r="DN2101" s="147" t="n"/>
      <c r="DO2101" s="147" t="n"/>
      <c r="DP2101" s="147" t="n"/>
      <c r="DQ2101" s="147" t="n"/>
      <c r="DR2101" s="147" t="n"/>
      <c r="DS2101" s="147" t="n"/>
      <c r="DT2101" s="147" t="n"/>
      <c r="DU2101" s="148" t="n"/>
      <c r="DV2101" s="2" t="n"/>
      <c r="DW2101" s="2" t="n"/>
      <c r="DX2101" s="2" t="n"/>
      <c r="DY2101" s="2" t="n"/>
      <c r="DZ2101" s="2" t="n"/>
      <c r="EA2101" s="2" t="n"/>
      <c r="EB2101" s="2" t="n"/>
      <c r="EC2101" s="2" t="n"/>
    </row>
    <row r="2102" ht="6.75" customHeight="1" s="118">
      <c r="A2102" s="2" t="n"/>
      <c r="B2102" s="2" t="n"/>
      <c r="C2102" s="2" t="n"/>
      <c r="D2102" s="2" t="n"/>
      <c r="E2102" s="2" t="n"/>
      <c r="F2102" s="2" t="n"/>
      <c r="G2102" s="2" t="n"/>
      <c r="H2102" s="2" t="n"/>
      <c r="I2102" s="2" t="n"/>
      <c r="J2102" s="2" t="n"/>
      <c r="K2102" s="2" t="n"/>
      <c r="L2102" s="2" t="n"/>
      <c r="M2102" s="2" t="n"/>
      <c r="N2102" s="2" t="n"/>
      <c r="O2102" s="2" t="n"/>
      <c r="P2102" s="2" t="n"/>
      <c r="Q2102" s="2" t="n"/>
      <c r="R2102" s="2" t="n"/>
      <c r="S2102" s="2" t="n"/>
      <c r="T2102" s="2" t="n"/>
      <c r="U2102" s="2" t="n"/>
      <c r="V2102" s="2" t="n"/>
      <c r="W2102" s="2" t="n"/>
      <c r="X2102" s="2" t="n"/>
      <c r="Y2102" s="2" t="n"/>
      <c r="AU2102" s="12" t="n"/>
      <c r="AV2102" s="7" t="n"/>
      <c r="AW2102" s="48" t="inlineStr">
        <is>
          <t>写真をはる位置</t>
        </is>
      </c>
      <c r="BI2102" s="8" t="n"/>
      <c r="BJ2102" s="7" t="n"/>
      <c r="BK2102" s="2" t="n"/>
      <c r="BL2102" s="2" t="n"/>
      <c r="BM2102" s="2" t="n"/>
      <c r="BN2102" s="2" t="n"/>
      <c r="BO2102" s="2" t="n"/>
      <c r="BP2102" s="143" t="n"/>
      <c r="BV2102" s="144" t="n"/>
      <c r="BW2102" s="149">
        <f>計算!$O$26</f>
        <v/>
      </c>
      <c r="CG2102" s="144" t="n"/>
      <c r="CH2102" s="150">
        <f>計算!$P$26</f>
        <v/>
      </c>
      <c r="DU2102" s="144" t="n"/>
      <c r="DV2102" s="2" t="n"/>
      <c r="DW2102" s="2" t="n"/>
      <c r="DX2102" s="2" t="n"/>
      <c r="DY2102" s="2" t="n"/>
      <c r="DZ2102" s="2" t="n"/>
      <c r="EA2102" s="2" t="n"/>
      <c r="EB2102" s="2" t="n"/>
      <c r="EC2102" s="2" t="n"/>
    </row>
    <row r="2103" ht="6.75" customHeight="1" s="118">
      <c r="A2103" s="2" t="n"/>
      <c r="B2103" s="2" t="n"/>
      <c r="C2103" s="2" t="n"/>
      <c r="D2103" s="2" t="n"/>
      <c r="E2103" s="2" t="n"/>
      <c r="F2103" s="2" t="n"/>
      <c r="G2103" s="2" t="n"/>
      <c r="H2103" s="2" t="n"/>
      <c r="I2103" s="2" t="n"/>
      <c r="J2103" s="2" t="n"/>
      <c r="K2103" s="2" t="n"/>
      <c r="L2103" s="2" t="n"/>
      <c r="M2103" s="2" t="n"/>
      <c r="N2103" s="2" t="n"/>
      <c r="O2103" s="2" t="n"/>
      <c r="P2103" s="2" t="n"/>
      <c r="Q2103" s="2" t="n"/>
      <c r="R2103" s="2" t="n"/>
      <c r="S2103" s="2" t="n"/>
      <c r="T2103" s="2" t="n"/>
      <c r="U2103" s="2" t="n"/>
      <c r="V2103" s="2" t="n"/>
      <c r="W2103" s="2" t="n"/>
      <c r="X2103" s="2" t="n"/>
      <c r="Y2103" s="2" t="n"/>
      <c r="Z2103" s="147" t="n"/>
      <c r="AA2103" s="147" t="n"/>
      <c r="AB2103" s="147" t="n"/>
      <c r="AC2103" s="147" t="n"/>
      <c r="AD2103" s="147" t="n"/>
      <c r="AE2103" s="147" t="n"/>
      <c r="AF2103" s="147" t="n"/>
      <c r="AG2103" s="147" t="n"/>
      <c r="AH2103" s="147" t="n"/>
      <c r="AI2103" s="147" t="n"/>
      <c r="AJ2103" s="147" t="n"/>
      <c r="AK2103" s="147" t="n"/>
      <c r="AL2103" s="147" t="n"/>
      <c r="AM2103" s="147" t="n"/>
      <c r="AN2103" s="147" t="n"/>
      <c r="AO2103" s="147" t="n"/>
      <c r="AP2103" s="147" t="n"/>
      <c r="AQ2103" s="147" t="n"/>
      <c r="AR2103" s="147" t="n"/>
      <c r="AS2103" s="147" t="n"/>
      <c r="AT2103" s="147" t="n"/>
      <c r="AU2103" s="12" t="n"/>
      <c r="AV2103" s="7" t="n"/>
      <c r="BI2103" s="8" t="n"/>
      <c r="BJ2103" s="7" t="n"/>
      <c r="BK2103" s="2" t="n"/>
      <c r="BL2103" s="2" t="n"/>
      <c r="BM2103" s="2" t="n"/>
      <c r="BN2103" s="2" t="n"/>
      <c r="BO2103" s="2" t="n"/>
      <c r="BP2103" s="143" t="n"/>
      <c r="BV2103" s="144" t="n"/>
      <c r="BW2103" s="143" t="n"/>
      <c r="CG2103" s="144" t="n"/>
      <c r="DU2103" s="144" t="n"/>
      <c r="DV2103" s="2" t="n"/>
      <c r="DW2103" s="2" t="n"/>
      <c r="DX2103" s="2" t="n"/>
      <c r="DY2103" s="2" t="n"/>
      <c r="DZ2103" s="2" t="n"/>
      <c r="EA2103" s="2" t="n"/>
      <c r="EB2103" s="2" t="n"/>
      <c r="EC2103" s="2" t="n"/>
    </row>
    <row r="2104" ht="6.75" customHeight="1" s="118">
      <c r="A2104" s="2" t="n"/>
      <c r="B2104" s="2" t="n"/>
      <c r="C2104" s="2" t="n"/>
      <c r="D2104" s="2" t="n"/>
      <c r="E2104" s="142" t="inlineStr">
        <is>
          <t>ふ り が な</t>
        </is>
      </c>
      <c r="F2104" s="140" t="n"/>
      <c r="G2104" s="140" t="n"/>
      <c r="H2104" s="140" t="n"/>
      <c r="I2104" s="140" t="n"/>
      <c r="J2104" s="140" t="n"/>
      <c r="K2104" s="141" t="n"/>
      <c r="L2104" s="151">
        <f>計算!$C$26</f>
        <v/>
      </c>
      <c r="M2104" s="140" t="n"/>
      <c r="N2104" s="140" t="n"/>
      <c r="O2104" s="140" t="n"/>
      <c r="P2104" s="140" t="n"/>
      <c r="Q2104" s="140" t="n"/>
      <c r="R2104" s="140" t="n"/>
      <c r="S2104" s="140" t="n"/>
      <c r="T2104" s="140" t="n"/>
      <c r="U2104" s="140" t="n"/>
      <c r="V2104" s="140" t="n"/>
      <c r="W2104" s="140" t="n"/>
      <c r="X2104" s="140" t="n"/>
      <c r="Y2104" s="140" t="n"/>
      <c r="Z2104" s="140" t="n"/>
      <c r="AA2104" s="140" t="n"/>
      <c r="AB2104" s="140" t="n"/>
      <c r="AC2104" s="140" t="n"/>
      <c r="AD2104" s="140" t="n"/>
      <c r="AE2104" s="140" t="n"/>
      <c r="AF2104" s="140" t="n"/>
      <c r="AG2104" s="140" t="n"/>
      <c r="AH2104" s="140" t="n"/>
      <c r="AI2104" s="140" t="n"/>
      <c r="AJ2104" s="140" t="n"/>
      <c r="AK2104" s="140" t="n"/>
      <c r="AL2104" s="140" t="n"/>
      <c r="AM2104" s="140" t="n"/>
      <c r="AN2104" s="140" t="n"/>
      <c r="AO2104" s="140" t="n"/>
      <c r="AP2104" s="140" t="n"/>
      <c r="AQ2104" s="140" t="n"/>
      <c r="AR2104" s="140" t="n"/>
      <c r="AS2104" s="140" t="n"/>
      <c r="AT2104" s="141" t="n"/>
      <c r="AU2104" s="8" t="n"/>
      <c r="AV2104" s="7" t="n"/>
      <c r="AW2104" s="2" t="n"/>
      <c r="AX2104" s="2" t="n"/>
      <c r="AY2104" s="2" t="n"/>
      <c r="AZ2104" s="2" t="n"/>
      <c r="BA2104" s="2" t="n"/>
      <c r="BB2104" s="2" t="n"/>
      <c r="BC2104" s="2" t="n"/>
      <c r="BD2104" s="2" t="n"/>
      <c r="BE2104" s="2" t="n"/>
      <c r="BF2104" s="2" t="n"/>
      <c r="BG2104" s="2" t="n"/>
      <c r="BH2104" s="2" t="n"/>
      <c r="BI2104" s="8" t="n"/>
      <c r="BJ2104" s="7" t="n"/>
      <c r="BK2104" s="2" t="n"/>
      <c r="BL2104" s="2" t="n"/>
      <c r="BM2104" s="2" t="n"/>
      <c r="BN2104" s="2" t="n"/>
      <c r="BO2104" s="2" t="n"/>
      <c r="BP2104" s="143" t="n"/>
      <c r="BV2104" s="144" t="n"/>
      <c r="BW2104" s="143" t="n"/>
      <c r="CG2104" s="144" t="n"/>
      <c r="DU2104" s="144" t="n"/>
      <c r="DV2104" s="2" t="n"/>
      <c r="DW2104" s="2" t="n"/>
      <c r="DX2104" s="2" t="n"/>
      <c r="DY2104" s="2" t="n"/>
      <c r="DZ2104" s="2" t="n"/>
      <c r="EA2104" s="2" t="n"/>
      <c r="EB2104" s="2" t="n"/>
      <c r="EC2104" s="2" t="n"/>
    </row>
    <row r="2105" ht="6.75" customHeight="1" s="118">
      <c r="A2105" s="2" t="n"/>
      <c r="B2105" s="2" t="n"/>
      <c r="C2105" s="2" t="n"/>
      <c r="D2105" s="2" t="n"/>
      <c r="E2105" s="143" t="n"/>
      <c r="K2105" s="144" t="n"/>
      <c r="AT2105" s="144" t="n"/>
      <c r="AU2105" s="8" t="n"/>
      <c r="AV2105" s="7" t="n"/>
      <c r="AW2105" s="2" t="n"/>
      <c r="AX2105" s="2" t="n"/>
      <c r="AY2105" s="2" t="n"/>
      <c r="AZ2105" s="2" t="n"/>
      <c r="BA2105" s="2" t="n"/>
      <c r="BB2105" s="2" t="n"/>
      <c r="BC2105" s="2" t="n"/>
      <c r="BD2105" s="2" t="n"/>
      <c r="BE2105" s="2" t="n"/>
      <c r="BF2105" s="2" t="n"/>
      <c r="BG2105" s="2" t="n"/>
      <c r="BH2105" s="2" t="n"/>
      <c r="BI2105" s="8" t="n"/>
      <c r="BJ2105" s="7" t="n"/>
      <c r="BK2105" s="2" t="n"/>
      <c r="BL2105" s="2" t="n"/>
      <c r="BM2105" s="2" t="n"/>
      <c r="BN2105" s="2" t="n"/>
      <c r="BO2105" s="2" t="n"/>
      <c r="BP2105" s="143" t="n"/>
      <c r="BV2105" s="144" t="n"/>
      <c r="BW2105" s="143" t="n"/>
      <c r="CG2105" s="144" t="n"/>
      <c r="DU2105" s="144" t="n"/>
      <c r="DV2105" s="2" t="n"/>
      <c r="DW2105" s="2" t="n"/>
      <c r="DX2105" s="2" t="n"/>
      <c r="DY2105" s="2" t="n"/>
      <c r="DZ2105" s="2" t="n"/>
      <c r="EA2105" s="2" t="n"/>
      <c r="EB2105" s="2" t="n"/>
      <c r="EC2105" s="2" t="n"/>
    </row>
    <row r="2106" ht="6.75" customHeight="1" s="118">
      <c r="A2106" s="2" t="n"/>
      <c r="B2106" s="2" t="n"/>
      <c r="C2106" s="2" t="n"/>
      <c r="D2106" s="2" t="n"/>
      <c r="E2106" s="143" t="n"/>
      <c r="K2106" s="144" t="n"/>
      <c r="AT2106" s="144" t="n"/>
      <c r="AU2106" s="8" t="n"/>
      <c r="AV2106" s="7" t="n"/>
      <c r="AW2106" s="2" t="n"/>
      <c r="AX2106" s="2" t="n"/>
      <c r="AY2106" s="2" t="n"/>
      <c r="AZ2106" s="2" t="n"/>
      <c r="BA2106" s="2" t="n"/>
      <c r="BB2106" s="2" t="n"/>
      <c r="BC2106" s="2" t="n"/>
      <c r="BD2106" s="2" t="n"/>
      <c r="BE2106" s="2" t="n"/>
      <c r="BF2106" s="2" t="n"/>
      <c r="BG2106" s="2" t="n"/>
      <c r="BH2106" s="2" t="n"/>
      <c r="BI2106" s="8" t="n"/>
      <c r="BJ2106" s="7" t="n"/>
      <c r="BK2106" s="2" t="n"/>
      <c r="BL2106" s="2" t="n"/>
      <c r="BM2106" s="2" t="n"/>
      <c r="BN2106" s="2" t="n"/>
      <c r="BO2106" s="2" t="n"/>
      <c r="BP2106" s="143" t="n"/>
      <c r="BV2106" s="144" t="n"/>
      <c r="BW2106" s="149">
        <f>計算!$Q$26</f>
        <v/>
      </c>
      <c r="CG2106" s="144" t="n"/>
      <c r="CH2106" s="150">
        <f>計算!$R$26</f>
        <v/>
      </c>
      <c r="DU2106" s="144" t="n"/>
      <c r="DV2106" s="2" t="n"/>
      <c r="DW2106" s="2" t="n"/>
      <c r="DX2106" s="2" t="n"/>
      <c r="DY2106" s="2" t="n"/>
      <c r="DZ2106" s="2" t="n"/>
      <c r="EA2106" s="2" t="n"/>
      <c r="EB2106" s="2" t="n"/>
      <c r="EC2106" s="2" t="n"/>
    </row>
    <row r="2107" ht="6.75" customHeight="1" s="118">
      <c r="A2107" s="2" t="n"/>
      <c r="B2107" s="2" t="n"/>
      <c r="C2107" s="2" t="n"/>
      <c r="D2107" s="2" t="n"/>
      <c r="E2107" s="146" t="n"/>
      <c r="F2107" s="147" t="n"/>
      <c r="G2107" s="147" t="n"/>
      <c r="H2107" s="147" t="n"/>
      <c r="I2107" s="147" t="n"/>
      <c r="J2107" s="147" t="n"/>
      <c r="K2107" s="148" t="n"/>
      <c r="L2107" s="147" t="n"/>
      <c r="M2107" s="147" t="n"/>
      <c r="N2107" s="147" t="n"/>
      <c r="O2107" s="147" t="n"/>
      <c r="P2107" s="147" t="n"/>
      <c r="Q2107" s="147" t="n"/>
      <c r="R2107" s="147" t="n"/>
      <c r="S2107" s="147" t="n"/>
      <c r="T2107" s="147" t="n"/>
      <c r="U2107" s="147" t="n"/>
      <c r="V2107" s="147" t="n"/>
      <c r="W2107" s="147" t="n"/>
      <c r="X2107" s="147" t="n"/>
      <c r="Y2107" s="147" t="n"/>
      <c r="Z2107" s="147" t="n"/>
      <c r="AA2107" s="147" t="n"/>
      <c r="AB2107" s="147" t="n"/>
      <c r="AC2107" s="147" t="n"/>
      <c r="AD2107" s="147" t="n"/>
      <c r="AE2107" s="147" t="n"/>
      <c r="AF2107" s="147" t="n"/>
      <c r="AG2107" s="147" t="n"/>
      <c r="AH2107" s="147" t="n"/>
      <c r="AI2107" s="147" t="n"/>
      <c r="AJ2107" s="147" t="n"/>
      <c r="AK2107" s="147" t="n"/>
      <c r="AL2107" s="147" t="n"/>
      <c r="AM2107" s="147" t="n"/>
      <c r="AN2107" s="147" t="n"/>
      <c r="AO2107" s="147" t="n"/>
      <c r="AP2107" s="147" t="n"/>
      <c r="AQ2107" s="147" t="n"/>
      <c r="AR2107" s="147" t="n"/>
      <c r="AS2107" s="147" t="n"/>
      <c r="AT2107" s="148" t="n"/>
      <c r="AU2107" s="8" t="n"/>
      <c r="AV2107" s="7" t="n"/>
      <c r="AW2107" s="2" t="n"/>
      <c r="AX2107" s="2" t="n"/>
      <c r="AY2107" s="2" t="n"/>
      <c r="AZ2107" s="2" t="n"/>
      <c r="BA2107" s="2" t="n"/>
      <c r="BB2107" s="2" t="n"/>
      <c r="BC2107" s="2" t="n"/>
      <c r="BD2107" s="2" t="n"/>
      <c r="BE2107" s="2" t="n"/>
      <c r="BF2107" s="2" t="n"/>
      <c r="BG2107" s="2" t="n"/>
      <c r="BH2107" s="2" t="n"/>
      <c r="BI2107" s="8" t="n"/>
      <c r="BJ2107" s="7" t="n"/>
      <c r="BK2107" s="2" t="n"/>
      <c r="BL2107" s="2" t="n"/>
      <c r="BM2107" s="2" t="n"/>
      <c r="BN2107" s="2" t="n"/>
      <c r="BO2107" s="2" t="n"/>
      <c r="BP2107" s="143" t="n"/>
      <c r="BV2107" s="144" t="n"/>
      <c r="BW2107" s="143" t="n"/>
      <c r="CG2107" s="144" t="n"/>
      <c r="DU2107" s="144" t="n"/>
      <c r="DV2107" s="2" t="n"/>
      <c r="DW2107" s="2" t="n"/>
      <c r="DX2107" s="2" t="n"/>
      <c r="DY2107" s="2" t="n"/>
      <c r="DZ2107" s="2" t="n"/>
      <c r="EA2107" s="2" t="n"/>
      <c r="EB2107" s="2" t="n"/>
      <c r="EC2107" s="2" t="n"/>
    </row>
    <row r="2108" ht="6.75" customHeight="1" s="118">
      <c r="A2108" s="2" t="n"/>
      <c r="B2108" s="2" t="n"/>
      <c r="C2108" s="2" t="n"/>
      <c r="D2108" s="2" t="n"/>
      <c r="E2108" s="152" t="inlineStr">
        <is>
          <t>名　前</t>
        </is>
      </c>
      <c r="F2108" s="140" t="n"/>
      <c r="G2108" s="140" t="n"/>
      <c r="H2108" s="140" t="n"/>
      <c r="I2108" s="140" t="n"/>
      <c r="J2108" s="140" t="n"/>
      <c r="K2108" s="141" t="n"/>
      <c r="L2108" s="153">
        <f>計算!$B$26</f>
        <v/>
      </c>
      <c r="M2108" s="140" t="n"/>
      <c r="N2108" s="140" t="n"/>
      <c r="O2108" s="140" t="n"/>
      <c r="P2108" s="140" t="n"/>
      <c r="Q2108" s="140" t="n"/>
      <c r="R2108" s="140" t="n"/>
      <c r="S2108" s="140" t="n"/>
      <c r="T2108" s="140" t="n"/>
      <c r="U2108" s="140" t="n"/>
      <c r="V2108" s="140" t="n"/>
      <c r="W2108" s="140" t="n"/>
      <c r="X2108" s="140" t="n"/>
      <c r="Y2108" s="140" t="n"/>
      <c r="Z2108" s="140" t="n"/>
      <c r="AA2108" s="140" t="n"/>
      <c r="AB2108" s="140" t="n"/>
      <c r="AC2108" s="140" t="n"/>
      <c r="AD2108" s="140" t="n"/>
      <c r="AE2108" s="140" t="n"/>
      <c r="AF2108" s="140" t="n"/>
      <c r="AG2108" s="140" t="n"/>
      <c r="AH2108" s="140" t="n"/>
      <c r="AI2108" s="140" t="n"/>
      <c r="AJ2108" s="140" t="n"/>
      <c r="AK2108" s="140" t="n"/>
      <c r="AL2108" s="140" t="n"/>
      <c r="AM2108" s="140" t="n"/>
      <c r="AN2108" s="140" t="n"/>
      <c r="AO2108" s="140" t="n"/>
      <c r="AP2108" s="140" t="n"/>
      <c r="AQ2108" s="140" t="n"/>
      <c r="AR2108" s="140" t="n"/>
      <c r="AS2108" s="140" t="n"/>
      <c r="AT2108" s="141" t="n"/>
      <c r="AU2108" s="8" t="n"/>
      <c r="AV2108" s="7" t="n"/>
      <c r="AW2108" s="2" t="n"/>
      <c r="AX2108" s="2" t="n"/>
      <c r="AY2108" s="2" t="n"/>
      <c r="AZ2108" s="2" t="n"/>
      <c r="BA2108" s="2" t="n"/>
      <c r="BB2108" s="2" t="n"/>
      <c r="BC2108" s="2" t="n"/>
      <c r="BD2108" s="2" t="n"/>
      <c r="BE2108" s="2" t="n"/>
      <c r="BF2108" s="2" t="n"/>
      <c r="BG2108" s="2" t="n"/>
      <c r="BH2108" s="2" t="n"/>
      <c r="BI2108" s="8" t="n"/>
      <c r="BJ2108" s="7" t="n"/>
      <c r="BK2108" s="2" t="n"/>
      <c r="BL2108" s="2" t="n"/>
      <c r="BM2108" s="2" t="n"/>
      <c r="BN2108" s="2" t="n"/>
      <c r="BO2108" s="2" t="n"/>
      <c r="BP2108" s="143" t="n"/>
      <c r="BV2108" s="144" t="n"/>
      <c r="BW2108" s="143" t="n"/>
      <c r="CG2108" s="144" t="n"/>
      <c r="DU2108" s="144" t="n"/>
      <c r="DV2108" s="2" t="n"/>
      <c r="DW2108" s="2" t="n"/>
      <c r="DX2108" s="2" t="n"/>
      <c r="DY2108" s="2" t="n"/>
      <c r="DZ2108" s="2" t="n"/>
      <c r="EA2108" s="2" t="n"/>
      <c r="EB2108" s="2" t="n"/>
      <c r="EC2108" s="2" t="n"/>
    </row>
    <row r="2109" ht="6.75" customHeight="1" s="118">
      <c r="A2109" s="2" t="n"/>
      <c r="B2109" s="2" t="n"/>
      <c r="C2109" s="2" t="n"/>
      <c r="D2109" s="2" t="n"/>
      <c r="E2109" s="143" t="n"/>
      <c r="K2109" s="144" t="n"/>
      <c r="L2109" s="143" t="n"/>
      <c r="AT2109" s="144" t="n"/>
      <c r="AU2109" s="8" t="n"/>
      <c r="AV2109" s="7" t="n"/>
      <c r="AW2109" s="2" t="n"/>
      <c r="AX2109" s="52" t="inlineStr">
        <is>
          <t>（30×40mm）</t>
        </is>
      </c>
      <c r="BH2109" s="2" t="n"/>
      <c r="BI2109" s="8" t="n"/>
      <c r="BJ2109" s="7" t="n"/>
      <c r="BK2109" s="2" t="n"/>
      <c r="BL2109" s="2" t="n"/>
      <c r="BM2109" s="2" t="n"/>
      <c r="BN2109" s="2" t="n"/>
      <c r="BO2109" s="2" t="n"/>
      <c r="BP2109" s="143" t="n"/>
      <c r="BV2109" s="144" t="n"/>
      <c r="BW2109" s="143" t="n"/>
      <c r="CG2109" s="144" t="n"/>
      <c r="DU2109" s="144" t="n"/>
      <c r="DV2109" s="2" t="n"/>
      <c r="DW2109" s="2" t="n"/>
      <c r="DX2109" s="2" t="n"/>
      <c r="DY2109" s="2" t="n"/>
      <c r="DZ2109" s="2" t="n"/>
      <c r="EA2109" s="2" t="n"/>
      <c r="EB2109" s="2" t="n"/>
      <c r="EC2109" s="2" t="n"/>
    </row>
    <row r="2110" ht="6.75" customHeight="1" s="118">
      <c r="A2110" s="2" t="n"/>
      <c r="B2110" s="2" t="n"/>
      <c r="C2110" s="2" t="n"/>
      <c r="D2110" s="2" t="n"/>
      <c r="E2110" s="143" t="n"/>
      <c r="K2110" s="144" t="n"/>
      <c r="L2110" s="143" t="n"/>
      <c r="AT2110" s="144" t="n"/>
      <c r="AU2110" s="8" t="n"/>
      <c r="AV2110" s="7" t="n"/>
      <c r="AW2110" s="2" t="n"/>
      <c r="BH2110" s="2" t="n"/>
      <c r="BI2110" s="8" t="n"/>
      <c r="BJ2110" s="7" t="n"/>
      <c r="BK2110" s="2" t="n"/>
      <c r="BL2110" s="2" t="n"/>
      <c r="BM2110" s="2" t="n"/>
      <c r="BN2110" s="2" t="n"/>
      <c r="BO2110" s="2" t="n"/>
      <c r="BP2110" s="143" t="n"/>
      <c r="BV2110" s="144" t="n"/>
      <c r="BW2110" s="149">
        <f>計算!$S$26</f>
        <v/>
      </c>
      <c r="CG2110" s="144" t="n"/>
      <c r="CH2110" s="150">
        <f>計算!$T$26</f>
        <v/>
      </c>
      <c r="DU2110" s="144" t="n"/>
      <c r="DV2110" s="2" t="n"/>
      <c r="DW2110" s="2" t="n"/>
      <c r="DX2110" s="2" t="n"/>
      <c r="DY2110" s="2" t="n"/>
      <c r="DZ2110" s="2" t="n"/>
      <c r="EA2110" s="2" t="n"/>
      <c r="EB2110" s="2" t="n"/>
      <c r="EC2110" s="2" t="n"/>
    </row>
    <row r="2111" ht="6.75" customHeight="1" s="118">
      <c r="A2111" s="2" t="n"/>
      <c r="B2111" s="2" t="n"/>
      <c r="C2111" s="2" t="n"/>
      <c r="D2111" s="2" t="n"/>
      <c r="E2111" s="143" t="n"/>
      <c r="K2111" s="144" t="n"/>
      <c r="L2111" s="143" t="n"/>
      <c r="AT2111" s="144" t="n"/>
      <c r="AU2111" s="8" t="n"/>
      <c r="AV2111" s="7" t="n"/>
      <c r="AW2111" s="2" t="n"/>
      <c r="AX2111" s="2" t="n"/>
      <c r="AY2111" s="2" t="n"/>
      <c r="AZ2111" s="2" t="n"/>
      <c r="BA2111" s="2" t="n"/>
      <c r="BB2111" s="2" t="n"/>
      <c r="BC2111" s="2" t="n"/>
      <c r="BD2111" s="2" t="n"/>
      <c r="BE2111" s="2" t="n"/>
      <c r="BF2111" s="2" t="n"/>
      <c r="BG2111" s="2" t="n"/>
      <c r="BH2111" s="2" t="n"/>
      <c r="BI2111" s="8" t="n"/>
      <c r="BJ2111" s="7" t="n"/>
      <c r="BK2111" s="2" t="n"/>
      <c r="BL2111" s="2" t="n"/>
      <c r="BM2111" s="2" t="n"/>
      <c r="BN2111" s="2" t="n"/>
      <c r="BO2111" s="2" t="n"/>
      <c r="BP2111" s="143" t="n"/>
      <c r="BV2111" s="144" t="n"/>
      <c r="BW2111" s="143" t="n"/>
      <c r="CG2111" s="144" t="n"/>
      <c r="DU2111" s="144" t="n"/>
      <c r="DV2111" s="2" t="n"/>
      <c r="DW2111" s="2" t="n"/>
      <c r="DX2111" s="2" t="n"/>
      <c r="DY2111" s="2" t="n"/>
      <c r="DZ2111" s="2" t="n"/>
      <c r="EA2111" s="2" t="n"/>
      <c r="EB2111" s="2" t="n"/>
      <c r="EC2111" s="2" t="n"/>
    </row>
    <row r="2112" ht="6.75" customHeight="1" s="118">
      <c r="A2112" s="2" t="n"/>
      <c r="B2112" s="2" t="n"/>
      <c r="C2112" s="2" t="n"/>
      <c r="D2112" s="2" t="n"/>
      <c r="E2112" s="143" t="n"/>
      <c r="K2112" s="144" t="n"/>
      <c r="L2112" s="143" t="n"/>
      <c r="AT2112" s="144" t="n"/>
      <c r="AU2112" s="8" t="n"/>
      <c r="AV2112" s="7" t="n"/>
      <c r="AW2112" s="2" t="n"/>
      <c r="AX2112" s="2" t="n"/>
      <c r="AY2112" s="2" t="n"/>
      <c r="AZ2112" s="2" t="n"/>
      <c r="BA2112" s="2" t="n"/>
      <c r="BB2112" s="2" t="n"/>
      <c r="BC2112" s="2" t="n"/>
      <c r="BD2112" s="2" t="n"/>
      <c r="BE2112" s="2" t="n"/>
      <c r="BF2112" s="2" t="n"/>
      <c r="BG2112" s="2" t="n"/>
      <c r="BH2112" s="2" t="n"/>
      <c r="BI2112" s="8" t="n"/>
      <c r="BJ2112" s="7" t="n"/>
      <c r="BK2112" s="2" t="n"/>
      <c r="BL2112" s="2" t="n"/>
      <c r="BM2112" s="2" t="n"/>
      <c r="BN2112" s="2" t="n"/>
      <c r="BO2112" s="2" t="n"/>
      <c r="BP2112" s="143" t="n"/>
      <c r="BV2112" s="144" t="n"/>
      <c r="BW2112" s="143" t="n"/>
      <c r="CG2112" s="144" t="n"/>
      <c r="DU2112" s="144" t="n"/>
      <c r="DV2112" s="2" t="n"/>
      <c r="DW2112" s="2" t="n"/>
      <c r="DX2112" s="2" t="n"/>
      <c r="DY2112" s="2" t="n"/>
      <c r="DZ2112" s="2" t="n"/>
      <c r="EA2112" s="2" t="n"/>
      <c r="EB2112" s="2" t="n"/>
      <c r="EC2112" s="2" t="n"/>
    </row>
    <row r="2113" ht="4.5" customHeight="1" s="118">
      <c r="A2113" s="2" t="n"/>
      <c r="B2113" s="2" t="n"/>
      <c r="C2113" s="2" t="n"/>
      <c r="D2113" s="2" t="n"/>
      <c r="E2113" s="146" t="n"/>
      <c r="F2113" s="147" t="n"/>
      <c r="G2113" s="147" t="n"/>
      <c r="H2113" s="147" t="n"/>
      <c r="I2113" s="147" t="n"/>
      <c r="J2113" s="147" t="n"/>
      <c r="K2113" s="148" t="n"/>
      <c r="L2113" s="146" t="n"/>
      <c r="M2113" s="147" t="n"/>
      <c r="N2113" s="147" t="n"/>
      <c r="O2113" s="147" t="n"/>
      <c r="P2113" s="147" t="n"/>
      <c r="Q2113" s="147" t="n"/>
      <c r="R2113" s="147" t="n"/>
      <c r="S2113" s="147" t="n"/>
      <c r="T2113" s="147" t="n"/>
      <c r="U2113" s="147" t="n"/>
      <c r="V2113" s="147" t="n"/>
      <c r="W2113" s="147" t="n"/>
      <c r="X2113" s="147" t="n"/>
      <c r="Y2113" s="147" t="n"/>
      <c r="Z2113" s="147" t="n"/>
      <c r="AA2113" s="147" t="n"/>
      <c r="AB2113" s="147" t="n"/>
      <c r="AC2113" s="147" t="n"/>
      <c r="AD2113" s="147" t="n"/>
      <c r="AE2113" s="147" t="n"/>
      <c r="AF2113" s="147" t="n"/>
      <c r="AG2113" s="147" t="n"/>
      <c r="AH2113" s="147" t="n"/>
      <c r="AI2113" s="147" t="n"/>
      <c r="AJ2113" s="147" t="n"/>
      <c r="AK2113" s="147" t="n"/>
      <c r="AL2113" s="147" t="n"/>
      <c r="AM2113" s="147" t="n"/>
      <c r="AN2113" s="147" t="n"/>
      <c r="AO2113" s="147" t="n"/>
      <c r="AP2113" s="147" t="n"/>
      <c r="AQ2113" s="147" t="n"/>
      <c r="AR2113" s="147" t="n"/>
      <c r="AS2113" s="147" t="n"/>
      <c r="AT2113" s="148" t="n"/>
      <c r="AU2113" s="8" t="n"/>
      <c r="AV2113" s="7" t="n"/>
      <c r="AW2113" s="2" t="n"/>
      <c r="AX2113" s="2" t="n"/>
      <c r="AY2113" s="2" t="n"/>
      <c r="AZ2113" s="2" t="n"/>
      <c r="BA2113" s="2" t="n"/>
      <c r="BB2113" s="2" t="n"/>
      <c r="BC2113" s="2" t="n"/>
      <c r="BD2113" s="2" t="n"/>
      <c r="BE2113" s="2" t="n"/>
      <c r="BF2113" s="2" t="n"/>
      <c r="BG2113" s="2" t="n"/>
      <c r="BH2113" s="2" t="n"/>
      <c r="BI2113" s="8" t="n"/>
      <c r="BJ2113" s="7" t="n"/>
      <c r="BK2113" s="2" t="n"/>
      <c r="BL2113" s="2" t="n"/>
      <c r="BM2113" s="2" t="n"/>
      <c r="BN2113" s="2" t="n"/>
      <c r="BO2113" s="2" t="n"/>
      <c r="BP2113" s="143" t="n"/>
      <c r="BV2113" s="144" t="n"/>
      <c r="BW2113" s="143" t="n"/>
      <c r="CG2113" s="144" t="n"/>
      <c r="DU2113" s="144" t="n"/>
      <c r="DV2113" s="2" t="n"/>
      <c r="DW2113" s="2" t="n"/>
      <c r="DX2113" s="2" t="n"/>
      <c r="DY2113" s="2" t="n"/>
      <c r="DZ2113" s="2" t="n"/>
      <c r="EA2113" s="2" t="n"/>
      <c r="EB2113" s="2" t="n"/>
      <c r="EC2113" s="2" t="n"/>
    </row>
    <row r="2114" ht="6.75" customHeight="1" s="118">
      <c r="A2114" s="2" t="n"/>
      <c r="B2114" s="2" t="n"/>
      <c r="C2114" s="2" t="n"/>
      <c r="D2114" s="2" t="n"/>
      <c r="E2114" s="152" t="inlineStr">
        <is>
          <t>生年月日</t>
        </is>
      </c>
      <c r="F2114" s="140" t="n"/>
      <c r="G2114" s="140" t="n"/>
      <c r="H2114" s="140" t="n"/>
      <c r="I2114" s="140" t="n"/>
      <c r="J2114" s="140" t="n"/>
      <c r="K2114" s="141" t="n"/>
      <c r="L2114" s="154" t="inlineStr">
        <is>
          <t>昭和 ・ 平成</t>
        </is>
      </c>
      <c r="M2114" s="140" t="n"/>
      <c r="N2114" s="140" t="n"/>
      <c r="O2114" s="140" t="n"/>
      <c r="P2114" s="140" t="n"/>
      <c r="Q2114" s="140" t="n"/>
      <c r="R2114" s="140" t="n"/>
      <c r="S2114" s="140" t="n"/>
      <c r="T2114" s="140" t="n"/>
      <c r="U2114" s="140" t="n"/>
      <c r="V2114" s="155">
        <f>計算!$D$26</f>
        <v/>
      </c>
      <c r="W2114" s="140" t="n"/>
      <c r="X2114" s="156" t="inlineStr">
        <is>
          <t>年</t>
        </is>
      </c>
      <c r="Y2114" s="140" t="n"/>
      <c r="Z2114" s="155">
        <f>計算!$E$26</f>
        <v/>
      </c>
      <c r="AA2114" s="140" t="n"/>
      <c r="AB2114" s="140" t="n"/>
      <c r="AC2114" s="156" t="inlineStr">
        <is>
          <t>月</t>
        </is>
      </c>
      <c r="AD2114" s="140" t="n"/>
      <c r="AE2114" s="155">
        <f>計算!$F$26</f>
        <v/>
      </c>
      <c r="AF2114" s="140" t="n"/>
      <c r="AG2114" s="140" t="n"/>
      <c r="AH2114" s="156" t="inlineStr">
        <is>
          <t>日　生 （満</t>
        </is>
      </c>
      <c r="AI2114" s="140" t="n"/>
      <c r="AJ2114" s="140" t="n"/>
      <c r="AK2114" s="140" t="n"/>
      <c r="AL2114" s="140" t="n"/>
      <c r="AM2114" s="140" t="n"/>
      <c r="AN2114" s="140" t="n"/>
      <c r="AO2114" s="140" t="n"/>
      <c r="AP2114" s="157">
        <f>計算!$G$26</f>
        <v/>
      </c>
      <c r="AQ2114" s="140" t="n"/>
      <c r="AR2114" s="158" t="inlineStr">
        <is>
          <t>歳）</t>
        </is>
      </c>
      <c r="AS2114" s="140" t="n"/>
      <c r="AT2114" s="141" t="n"/>
      <c r="AU2114" s="8" t="n"/>
      <c r="AV2114" s="7" t="n"/>
      <c r="AW2114" s="2" t="n"/>
      <c r="AX2114" s="2" t="n"/>
      <c r="AY2114" s="2" t="n"/>
      <c r="AZ2114" s="2" t="n"/>
      <c r="BA2114" s="2" t="n"/>
      <c r="BB2114" s="2" t="n"/>
      <c r="BC2114" s="2" t="n"/>
      <c r="BD2114" s="2" t="n"/>
      <c r="BE2114" s="2" t="n"/>
      <c r="BF2114" s="2" t="n"/>
      <c r="BG2114" s="2" t="n"/>
      <c r="BH2114" s="2" t="n"/>
      <c r="BI2114" s="8" t="n"/>
      <c r="BJ2114" s="7" t="n"/>
      <c r="BK2114" s="2" t="n"/>
      <c r="BL2114" s="2" t="n"/>
      <c r="BM2114" s="2" t="n"/>
      <c r="BN2114" s="2" t="n"/>
      <c r="BO2114" s="2" t="n"/>
      <c r="BP2114" s="143" t="n"/>
      <c r="BV2114" s="144" t="n"/>
      <c r="BW2114" s="149">
        <f>計算!$U$26</f>
        <v/>
      </c>
      <c r="CG2114" s="144" t="n"/>
      <c r="CH2114" s="150">
        <f>計算!$V$26</f>
        <v/>
      </c>
      <c r="DU2114" s="144" t="n"/>
      <c r="DV2114" s="2" t="n"/>
      <c r="DW2114" s="2" t="n"/>
      <c r="DX2114" s="2" t="n"/>
      <c r="DY2114" s="2" t="n"/>
      <c r="DZ2114" s="2" t="n"/>
      <c r="EA2114" s="2" t="n"/>
      <c r="EB2114" s="2" t="n"/>
      <c r="EC2114" s="2" t="n"/>
    </row>
    <row r="2115" ht="6.75" customHeight="1" s="118">
      <c r="A2115" s="2" t="n"/>
      <c r="B2115" s="2" t="n"/>
      <c r="C2115" s="2" t="n"/>
      <c r="D2115" s="2" t="n"/>
      <c r="E2115" s="143" t="n"/>
      <c r="K2115" s="144" t="n"/>
      <c r="L2115" s="143" t="n"/>
      <c r="AT2115" s="144" t="n"/>
      <c r="AU2115" s="8" t="n"/>
      <c r="AV2115" s="7" t="n"/>
      <c r="AW2115" s="2" t="n"/>
      <c r="AX2115" s="2" t="n"/>
      <c r="AY2115" s="2" t="n"/>
      <c r="AZ2115" s="2" t="n"/>
      <c r="BA2115" s="2" t="n"/>
      <c r="BB2115" s="2" t="n"/>
      <c r="BC2115" s="2" t="n"/>
      <c r="BD2115" s="2" t="n"/>
      <c r="BE2115" s="2" t="n"/>
      <c r="BF2115" s="2" t="n"/>
      <c r="BG2115" s="2" t="n"/>
      <c r="BH2115" s="2" t="n"/>
      <c r="BI2115" s="8" t="n"/>
      <c r="BJ2115" s="7" t="n"/>
      <c r="BK2115" s="2" t="n"/>
      <c r="BL2115" s="2" t="n"/>
      <c r="BM2115" s="2" t="n"/>
      <c r="BN2115" s="2" t="n"/>
      <c r="BO2115" s="2" t="n"/>
      <c r="BP2115" s="143" t="n"/>
      <c r="BV2115" s="144" t="n"/>
      <c r="BW2115" s="143" t="n"/>
      <c r="CG2115" s="144" t="n"/>
      <c r="DU2115" s="144" t="n"/>
      <c r="DV2115" s="2" t="n"/>
      <c r="DW2115" s="2" t="n"/>
      <c r="DX2115" s="2" t="n"/>
      <c r="DY2115" s="2" t="n"/>
      <c r="DZ2115" s="2" t="n"/>
      <c r="EA2115" s="2" t="n"/>
      <c r="EB2115" s="2" t="n"/>
      <c r="EC2115" s="2" t="n"/>
    </row>
    <row r="2116" ht="6.75" customHeight="1" s="118">
      <c r="A2116" s="2" t="n"/>
      <c r="B2116" s="2" t="n"/>
      <c r="C2116" s="2" t="n"/>
      <c r="D2116" s="2" t="n"/>
      <c r="E2116" s="143" t="n"/>
      <c r="K2116" s="144" t="n"/>
      <c r="L2116" s="143" t="n"/>
      <c r="AT2116" s="144" t="n"/>
      <c r="AU2116" s="8" t="n"/>
      <c r="AV2116" s="16" t="n"/>
      <c r="AW2116" s="14" t="n"/>
      <c r="AX2116" s="14" t="n"/>
      <c r="AY2116" s="14" t="n"/>
      <c r="AZ2116" s="14" t="n"/>
      <c r="BA2116" s="14" t="n"/>
      <c r="BB2116" s="14" t="n"/>
      <c r="BC2116" s="14" t="n"/>
      <c r="BD2116" s="14" t="n"/>
      <c r="BE2116" s="14" t="n"/>
      <c r="BF2116" s="14" t="n"/>
      <c r="BG2116" s="14" t="n"/>
      <c r="BH2116" s="14" t="n"/>
      <c r="BI2116" s="15" t="n"/>
      <c r="BJ2116" s="7" t="n"/>
      <c r="BK2116" s="2" t="n"/>
      <c r="BL2116" s="2" t="n"/>
      <c r="BM2116" s="2" t="n"/>
      <c r="BN2116" s="2" t="n"/>
      <c r="BO2116" s="2" t="n"/>
      <c r="BP2116" s="143" t="n"/>
      <c r="BV2116" s="144" t="n"/>
      <c r="BW2116" s="143" t="n"/>
      <c r="CG2116" s="144" t="n"/>
      <c r="DU2116" s="144" t="n"/>
      <c r="DV2116" s="2" t="n"/>
      <c r="DW2116" s="2" t="n"/>
      <c r="DX2116" s="2" t="n"/>
      <c r="DY2116" s="2" t="n"/>
      <c r="DZ2116" s="2" t="n"/>
      <c r="EA2116" s="2" t="n"/>
      <c r="EB2116" s="2" t="n"/>
      <c r="EC2116" s="2" t="n"/>
    </row>
    <row r="2117" ht="3.75" customHeight="1" s="118">
      <c r="A2117" s="2" t="n"/>
      <c r="B2117" s="2" t="n"/>
      <c r="C2117" s="2" t="n"/>
      <c r="D2117" s="2" t="n"/>
      <c r="E2117" s="146" t="n"/>
      <c r="F2117" s="147" t="n"/>
      <c r="G2117" s="147" t="n"/>
      <c r="H2117" s="147" t="n"/>
      <c r="I2117" s="147" t="n"/>
      <c r="J2117" s="147" t="n"/>
      <c r="K2117" s="148" t="n"/>
      <c r="L2117" s="146" t="n"/>
      <c r="M2117" s="147" t="n"/>
      <c r="N2117" s="147" t="n"/>
      <c r="O2117" s="147" t="n"/>
      <c r="P2117" s="147" t="n"/>
      <c r="Q2117" s="147" t="n"/>
      <c r="R2117" s="147" t="n"/>
      <c r="S2117" s="147" t="n"/>
      <c r="T2117" s="147" t="n"/>
      <c r="U2117" s="147" t="n"/>
      <c r="X2117" s="147" t="n"/>
      <c r="Y2117" s="147" t="n"/>
      <c r="AC2117" s="147" t="n"/>
      <c r="AD2117" s="147" t="n"/>
      <c r="AH2117" s="147" t="n"/>
      <c r="AI2117" s="147" t="n"/>
      <c r="AJ2117" s="147" t="n"/>
      <c r="AK2117" s="147" t="n"/>
      <c r="AL2117" s="147" t="n"/>
      <c r="AM2117" s="147" t="n"/>
      <c r="AN2117" s="147" t="n"/>
      <c r="AO2117" s="147" t="n"/>
      <c r="AP2117" s="147" t="n"/>
      <c r="AQ2117" s="147" t="n"/>
      <c r="AR2117" s="147" t="n"/>
      <c r="AS2117" s="147" t="n"/>
      <c r="AT2117" s="148" t="n"/>
      <c r="AU2117" s="2" t="n"/>
      <c r="AV2117" s="21" t="n"/>
      <c r="AW2117" s="2" t="n"/>
      <c r="AX2117" s="2" t="n"/>
      <c r="AY2117" s="2" t="n"/>
      <c r="AZ2117" s="2" t="n"/>
      <c r="BA2117" s="2" t="n"/>
      <c r="BB2117" s="2" t="n"/>
      <c r="BC2117" s="2" t="n"/>
      <c r="BD2117" s="2" t="n"/>
      <c r="BE2117" s="2" t="n"/>
      <c r="BF2117" s="2" t="n"/>
      <c r="BG2117" s="2" t="n"/>
      <c r="BH2117" s="2" t="n"/>
      <c r="BI2117" s="2" t="n"/>
      <c r="BJ2117" s="2" t="n"/>
      <c r="BK2117" s="2" t="n"/>
      <c r="BL2117" s="2" t="n"/>
      <c r="BM2117" s="2" t="n"/>
      <c r="BN2117" s="2" t="n"/>
      <c r="BO2117" s="2" t="n"/>
      <c r="BP2117" s="143" t="n"/>
      <c r="BV2117" s="144" t="n"/>
      <c r="BW2117" s="143" t="n"/>
      <c r="CG2117" s="144" t="n"/>
      <c r="DU2117" s="144" t="n"/>
      <c r="DV2117" s="2" t="n"/>
      <c r="DW2117" s="2" t="n"/>
      <c r="DX2117" s="2" t="n"/>
      <c r="DY2117" s="2" t="n"/>
      <c r="DZ2117" s="2" t="n"/>
      <c r="EA2117" s="2" t="n"/>
      <c r="EB2117" s="2" t="n"/>
      <c r="EC2117" s="2" t="n"/>
    </row>
    <row r="2118" ht="6.75" customHeight="1" s="118">
      <c r="A2118" s="2" t="n"/>
      <c r="B2118" s="2" t="n"/>
      <c r="C2118" s="2" t="n"/>
      <c r="D2118" s="2" t="n"/>
      <c r="E2118" s="159" t="inlineStr">
        <is>
          <t>ふ り が な</t>
        </is>
      </c>
      <c r="F2118" s="140" t="n"/>
      <c r="G2118" s="140" t="n"/>
      <c r="H2118" s="140" t="n"/>
      <c r="I2118" s="140" t="n"/>
      <c r="J2118" s="140" t="n"/>
      <c r="K2118" s="141" t="n"/>
      <c r="L2118" s="160">
        <f>計算!$J$26</f>
        <v/>
      </c>
      <c r="M2118" s="140" t="n"/>
      <c r="N2118" s="140" t="n"/>
      <c r="O2118" s="140" t="n"/>
      <c r="P2118" s="140" t="n"/>
      <c r="Q2118" s="140" t="n"/>
      <c r="R2118" s="140" t="n"/>
      <c r="S2118" s="140" t="n"/>
      <c r="T2118" s="140" t="n"/>
      <c r="U2118" s="140" t="n"/>
      <c r="V2118" s="140" t="n"/>
      <c r="W2118" s="140" t="n"/>
      <c r="X2118" s="140" t="n"/>
      <c r="Y2118" s="140" t="n"/>
      <c r="Z2118" s="140" t="n"/>
      <c r="AA2118" s="140" t="n"/>
      <c r="AB2118" s="140" t="n"/>
      <c r="AC2118" s="140" t="n"/>
      <c r="AD2118" s="140" t="n"/>
      <c r="AE2118" s="140" t="n"/>
      <c r="AF2118" s="140" t="n"/>
      <c r="AG2118" s="140" t="n"/>
      <c r="AH2118" s="140" t="n"/>
      <c r="AI2118" s="140" t="n"/>
      <c r="AJ2118" s="140" t="n"/>
      <c r="AK2118" s="140" t="n"/>
      <c r="AL2118" s="140" t="n"/>
      <c r="AM2118" s="140" t="n"/>
      <c r="AN2118" s="140" t="n"/>
      <c r="AO2118" s="140" t="n"/>
      <c r="AP2118" s="140" t="n"/>
      <c r="AQ2118" s="140" t="n"/>
      <c r="AR2118" s="140" t="n"/>
      <c r="AS2118" s="140" t="n"/>
      <c r="AT2118" s="140" t="n"/>
      <c r="AU2118" s="140" t="n"/>
      <c r="AV2118" s="140" t="n"/>
      <c r="AW2118" s="140" t="n"/>
      <c r="AX2118" s="140" t="n"/>
      <c r="AY2118" s="140" t="n"/>
      <c r="AZ2118" s="140" t="n"/>
      <c r="BA2118" s="140" t="n"/>
      <c r="BB2118" s="140" t="n"/>
      <c r="BC2118" s="140" t="n"/>
      <c r="BD2118" s="140" t="n"/>
      <c r="BE2118" s="140" t="n"/>
      <c r="BF2118" s="140" t="n"/>
      <c r="BG2118" s="140" t="n"/>
      <c r="BH2118" s="140" t="n"/>
      <c r="BI2118" s="141" t="n"/>
      <c r="BJ2118" s="2" t="n"/>
      <c r="BK2118" s="2" t="n"/>
      <c r="BL2118" s="2" t="n"/>
      <c r="BM2118" s="2" t="n"/>
      <c r="BN2118" s="2" t="n"/>
      <c r="BO2118" s="2" t="n"/>
      <c r="BP2118" s="143" t="n"/>
      <c r="BV2118" s="144" t="n"/>
      <c r="BW2118" s="161">
        <f>計算!$W$26</f>
        <v/>
      </c>
      <c r="CG2118" s="144" t="n"/>
      <c r="CH2118" s="150">
        <f>計算!$X$26</f>
        <v/>
      </c>
      <c r="DU2118" s="144" t="n"/>
      <c r="DV2118" s="2" t="n"/>
      <c r="DW2118" s="2" t="n"/>
      <c r="DX2118" s="2" t="n"/>
      <c r="DY2118" s="2" t="n"/>
      <c r="DZ2118" s="2" t="n"/>
      <c r="EA2118" s="2" t="n"/>
      <c r="EB2118" s="2" t="n"/>
      <c r="EC2118" s="2" t="n"/>
    </row>
    <row r="2119" ht="6.75" customHeight="1" s="118">
      <c r="A2119" s="2" t="n"/>
      <c r="B2119" s="2" t="n"/>
      <c r="C2119" s="2" t="n"/>
      <c r="D2119" s="2" t="n"/>
      <c r="E2119" s="143" t="n"/>
      <c r="K2119" s="144" t="n"/>
      <c r="BI2119" s="144" t="n"/>
      <c r="BJ2119" s="2" t="n"/>
      <c r="BK2119" s="2" t="n"/>
      <c r="BL2119" s="2" t="n"/>
      <c r="BM2119" s="2" t="n"/>
      <c r="BN2119" s="2" t="n"/>
      <c r="BO2119" s="2" t="n"/>
      <c r="BP2119" s="143" t="n"/>
      <c r="BV2119" s="144" t="n"/>
      <c r="BW2119" s="143" t="n"/>
      <c r="CG2119" s="144" t="n"/>
      <c r="DU2119" s="144" t="n"/>
      <c r="DV2119" s="2" t="n"/>
      <c r="DW2119" s="2" t="n"/>
      <c r="DX2119" s="2" t="n"/>
      <c r="DY2119" s="2" t="n"/>
      <c r="DZ2119" s="2" t="n"/>
      <c r="EA2119" s="2" t="n"/>
      <c r="EB2119" s="2" t="n"/>
      <c r="EC2119" s="2" t="n"/>
    </row>
    <row r="2120" ht="6.75" customHeight="1" s="118">
      <c r="A2120" s="2" t="n"/>
      <c r="B2120" s="2" t="n"/>
      <c r="C2120" s="2" t="n"/>
      <c r="D2120" s="2" t="n"/>
      <c r="E2120" s="162" t="n"/>
      <c r="F2120" s="163" t="n"/>
      <c r="G2120" s="163" t="n"/>
      <c r="H2120" s="163" t="n"/>
      <c r="I2120" s="163" t="n"/>
      <c r="J2120" s="163" t="n"/>
      <c r="K2120" s="164" t="n"/>
      <c r="L2120" s="163" t="n"/>
      <c r="M2120" s="163" t="n"/>
      <c r="N2120" s="163" t="n"/>
      <c r="O2120" s="163" t="n"/>
      <c r="P2120" s="163" t="n"/>
      <c r="Q2120" s="163" t="n"/>
      <c r="R2120" s="163" t="n"/>
      <c r="S2120" s="163" t="n"/>
      <c r="T2120" s="163" t="n"/>
      <c r="U2120" s="163" t="n"/>
      <c r="V2120" s="163" t="n"/>
      <c r="W2120" s="163" t="n"/>
      <c r="X2120" s="163" t="n"/>
      <c r="Y2120" s="163" t="n"/>
      <c r="Z2120" s="163" t="n"/>
      <c r="AA2120" s="163" t="n"/>
      <c r="AB2120" s="163" t="n"/>
      <c r="AC2120" s="163" t="n"/>
      <c r="AD2120" s="163" t="n"/>
      <c r="AE2120" s="163" t="n"/>
      <c r="AF2120" s="163" t="n"/>
      <c r="AG2120" s="163" t="n"/>
      <c r="AH2120" s="163" t="n"/>
      <c r="AI2120" s="163" t="n"/>
      <c r="AJ2120" s="163" t="n"/>
      <c r="AK2120" s="163" t="n"/>
      <c r="AL2120" s="163" t="n"/>
      <c r="AM2120" s="163" t="n"/>
      <c r="AN2120" s="163" t="n"/>
      <c r="AO2120" s="163" t="n"/>
      <c r="AP2120" s="163" t="n"/>
      <c r="AQ2120" s="163" t="n"/>
      <c r="AR2120" s="163" t="n"/>
      <c r="AS2120" s="163" t="n"/>
      <c r="AT2120" s="163" t="n"/>
      <c r="AU2120" s="163" t="n"/>
      <c r="AV2120" s="163" t="n"/>
      <c r="AW2120" s="163" t="n"/>
      <c r="AX2120" s="163" t="n"/>
      <c r="AY2120" s="163" t="n"/>
      <c r="AZ2120" s="163" t="n"/>
      <c r="BA2120" s="163" t="n"/>
      <c r="BB2120" s="163" t="n"/>
      <c r="BC2120" s="163" t="n"/>
      <c r="BD2120" s="163" t="n"/>
      <c r="BE2120" s="163" t="n"/>
      <c r="BF2120" s="163" t="n"/>
      <c r="BG2120" s="163" t="n"/>
      <c r="BH2120" s="163" t="n"/>
      <c r="BI2120" s="164" t="n"/>
      <c r="BJ2120" s="2" t="n"/>
      <c r="BK2120" s="2" t="n"/>
      <c r="BL2120" s="2" t="n"/>
      <c r="BM2120" s="2" t="n"/>
      <c r="BN2120" s="2" t="n"/>
      <c r="BO2120" s="2" t="n"/>
      <c r="BP2120" s="143" t="n"/>
      <c r="BV2120" s="144" t="n"/>
      <c r="BW2120" s="143" t="n"/>
      <c r="CG2120" s="144" t="n"/>
      <c r="DU2120" s="144" t="n"/>
      <c r="DV2120" s="2" t="n"/>
      <c r="DW2120" s="2" t="n"/>
      <c r="DX2120" s="2" t="n"/>
      <c r="DY2120" s="2" t="n"/>
      <c r="DZ2120" s="2" t="n"/>
      <c r="EA2120" s="2" t="n"/>
      <c r="EB2120" s="2" t="n"/>
      <c r="EC2120" s="2" t="n"/>
    </row>
    <row r="2121" ht="6.75" customHeight="1" s="118">
      <c r="A2121" s="2" t="n"/>
      <c r="B2121" s="2" t="n"/>
      <c r="C2121" s="2" t="n"/>
      <c r="D2121" s="2" t="n"/>
      <c r="E2121" s="165" t="inlineStr">
        <is>
          <t>現住所</t>
        </is>
      </c>
      <c r="F2121" s="166" t="n"/>
      <c r="G2121" s="166" t="n"/>
      <c r="H2121" s="166" t="n"/>
      <c r="I2121" s="166" t="n"/>
      <c r="J2121" s="166" t="n"/>
      <c r="K2121" s="167" t="n"/>
      <c r="L2121" s="107" t="inlineStr">
        <is>
          <t>〒</t>
        </is>
      </c>
      <c r="M2121" s="166" t="n"/>
      <c r="N2121" s="166" t="n"/>
      <c r="O2121" s="166" t="n"/>
      <c r="P2121" s="168">
        <f>計算!$H$26</f>
        <v/>
      </c>
      <c r="Q2121" s="166" t="n"/>
      <c r="R2121" s="166" t="n"/>
      <c r="S2121" s="166" t="n"/>
      <c r="T2121" s="166" t="n"/>
      <c r="U2121" s="166" t="n"/>
      <c r="V2121" s="166" t="n"/>
      <c r="W2121" s="166" t="n"/>
      <c r="X2121" s="166" t="n"/>
      <c r="Y2121" s="166" t="n"/>
      <c r="Z2121" s="166" t="n"/>
      <c r="AA2121" s="166" t="n"/>
      <c r="AB2121" s="166" t="n"/>
      <c r="AC2121" s="166" t="n"/>
      <c r="AD2121" s="166" t="n"/>
      <c r="AE2121" s="166" t="n"/>
      <c r="AF2121" s="166" t="n"/>
      <c r="AG2121" s="166" t="n"/>
      <c r="AH2121" s="166" t="n"/>
      <c r="AI2121" s="166" t="n"/>
      <c r="AJ2121" s="166" t="n"/>
      <c r="AK2121" s="24" t="n"/>
      <c r="AL2121" s="24" t="n"/>
      <c r="AM2121" s="24" t="n"/>
      <c r="AN2121" s="24" t="n"/>
      <c r="AO2121" s="24" t="n"/>
      <c r="AP2121" s="24" t="n"/>
      <c r="AQ2121" s="24" t="n"/>
      <c r="AR2121" s="24" t="n"/>
      <c r="AS2121" s="24" t="n"/>
      <c r="AT2121" s="24" t="n"/>
      <c r="AU2121" s="24" t="n"/>
      <c r="AV2121" s="24" t="n"/>
      <c r="AW2121" s="24" t="n"/>
      <c r="AX2121" s="24" t="n"/>
      <c r="AY2121" s="24" t="n"/>
      <c r="AZ2121" s="24" t="n"/>
      <c r="BA2121" s="24" t="n"/>
      <c r="BB2121" s="24" t="n"/>
      <c r="BC2121" s="24" t="n"/>
      <c r="BD2121" s="24" t="n"/>
      <c r="BE2121" s="24" t="n"/>
      <c r="BF2121" s="24" t="n"/>
      <c r="BG2121" s="24" t="n"/>
      <c r="BH2121" s="24" t="n"/>
      <c r="BI2121" s="25" t="n"/>
      <c r="BJ2121" s="2" t="n"/>
      <c r="BK2121" s="2" t="n"/>
      <c r="BL2121" s="2" t="n"/>
      <c r="BM2121" s="2" t="n"/>
      <c r="BN2121" s="2" t="n"/>
      <c r="BO2121" s="2" t="n"/>
      <c r="BP2121" s="143" t="n"/>
      <c r="BV2121" s="144" t="n"/>
      <c r="BW2121" s="143" t="n"/>
      <c r="CG2121" s="144" t="n"/>
      <c r="DU2121" s="144" t="n"/>
      <c r="DV2121" s="2" t="n"/>
      <c r="DW2121" s="2" t="n"/>
      <c r="DX2121" s="2" t="n"/>
      <c r="DY2121" s="2" t="n"/>
      <c r="DZ2121" s="2" t="n"/>
      <c r="EA2121" s="2" t="n"/>
      <c r="EB2121" s="2" t="n"/>
      <c r="EC2121" s="2" t="n"/>
    </row>
    <row r="2122" ht="4.5" customHeight="1" s="118">
      <c r="A2122" s="2" t="n"/>
      <c r="B2122" s="2" t="n"/>
      <c r="C2122" s="2" t="n"/>
      <c r="D2122" s="2" t="n"/>
      <c r="E2122" s="143" t="n"/>
      <c r="K2122" s="144" t="n"/>
      <c r="L2122" s="143" t="n"/>
      <c r="AK2122" s="2" t="n"/>
      <c r="AL2122" s="2" t="n"/>
      <c r="AM2122" s="2" t="n"/>
      <c r="AN2122" s="2" t="n"/>
      <c r="AO2122" s="2" t="n"/>
      <c r="AP2122" s="2" t="n"/>
      <c r="AQ2122" s="2" t="n"/>
      <c r="AR2122" s="2" t="n"/>
      <c r="AS2122" s="2" t="n"/>
      <c r="AT2122" s="2" t="n"/>
      <c r="AU2122" s="2" t="n"/>
      <c r="AV2122" s="2" t="n"/>
      <c r="AW2122" s="2" t="n"/>
      <c r="AX2122" s="2" t="n"/>
      <c r="AY2122" s="2" t="n"/>
      <c r="AZ2122" s="2" t="n"/>
      <c r="BA2122" s="2" t="n"/>
      <c r="BB2122" s="2" t="n"/>
      <c r="BC2122" s="2" t="n"/>
      <c r="BD2122" s="2" t="n"/>
      <c r="BE2122" s="2" t="n"/>
      <c r="BF2122" s="2" t="n"/>
      <c r="BG2122" s="2" t="n"/>
      <c r="BH2122" s="2" t="n"/>
      <c r="BI2122" s="8" t="n"/>
      <c r="BJ2122" s="2" t="n"/>
      <c r="BK2122" s="2" t="n"/>
      <c r="BL2122" s="2" t="n"/>
      <c r="BM2122" s="2" t="n"/>
      <c r="BN2122" s="2" t="n"/>
      <c r="BO2122" s="2" t="n"/>
      <c r="BP2122" s="146" t="n"/>
      <c r="BQ2122" s="147" t="n"/>
      <c r="BR2122" s="147" t="n"/>
      <c r="BS2122" s="147" t="n"/>
      <c r="BT2122" s="147" t="n"/>
      <c r="BU2122" s="147" t="n"/>
      <c r="BV2122" s="148" t="n"/>
      <c r="BW2122" s="146" t="n"/>
      <c r="BX2122" s="147" t="n"/>
      <c r="BY2122" s="147" t="n"/>
      <c r="BZ2122" s="147" t="n"/>
      <c r="CA2122" s="147" t="n"/>
      <c r="CB2122" s="147" t="n"/>
      <c r="CC2122" s="147" t="n"/>
      <c r="CD2122" s="147" t="n"/>
      <c r="CE2122" s="147" t="n"/>
      <c r="CF2122" s="147" t="n"/>
      <c r="CG2122" s="148" t="n"/>
      <c r="DU2122" s="144" t="n"/>
      <c r="DV2122" s="2" t="n"/>
      <c r="DW2122" s="2" t="n"/>
      <c r="DX2122" s="2" t="n"/>
      <c r="DY2122" s="2" t="n"/>
      <c r="DZ2122" s="2" t="n"/>
      <c r="EA2122" s="2" t="n"/>
      <c r="EB2122" s="2" t="n"/>
      <c r="EC2122" s="2" t="n"/>
    </row>
    <row r="2123" ht="6.75" customHeight="1" s="118">
      <c r="A2123" s="2" t="n"/>
      <c r="B2123" s="2" t="n"/>
      <c r="C2123" s="2" t="n"/>
      <c r="D2123" s="2" t="n"/>
      <c r="E2123" s="143" t="n"/>
      <c r="K2123" s="144" t="n"/>
      <c r="L2123" s="143" t="n"/>
      <c r="AK2123" s="2" t="n"/>
      <c r="AL2123" s="2" t="n"/>
      <c r="AM2123" s="2" t="n"/>
      <c r="AN2123" s="2" t="n"/>
      <c r="AO2123" s="2" t="n"/>
      <c r="AP2123" s="2" t="n"/>
      <c r="AQ2123" s="2" t="n"/>
      <c r="AR2123" s="2" t="n"/>
      <c r="AS2123" s="2" t="n"/>
      <c r="AT2123" s="2" t="n"/>
      <c r="AU2123" s="2" t="n"/>
      <c r="AV2123" s="2" t="n"/>
      <c r="AW2123" s="2" t="n"/>
      <c r="AX2123" s="2" t="n"/>
      <c r="AY2123" s="2" t="n"/>
      <c r="AZ2123" s="2" t="n"/>
      <c r="BA2123" s="2" t="n"/>
      <c r="BB2123" s="2" t="n"/>
      <c r="BC2123" s="2" t="n"/>
      <c r="BD2123" s="2" t="n"/>
      <c r="BE2123" s="2" t="n"/>
      <c r="BF2123" s="2" t="n"/>
      <c r="BG2123" s="2" t="n"/>
      <c r="BH2123" s="2" t="n"/>
      <c r="BI2123" s="8" t="n"/>
      <c r="BJ2123" s="2" t="n"/>
      <c r="BK2123" s="2" t="n"/>
      <c r="BL2123" s="2" t="n"/>
      <c r="BM2123" s="2" t="n"/>
      <c r="BN2123" s="2" t="n"/>
      <c r="BO2123" s="2" t="n"/>
      <c r="BP2123" s="169" t="inlineStr">
        <is>
          <t>校内外の諸活動</t>
        </is>
      </c>
      <c r="BQ2123" s="140" t="n"/>
      <c r="BR2123" s="140" t="n"/>
      <c r="BS2123" s="140" t="n"/>
      <c r="BT2123" s="140" t="n"/>
      <c r="BU2123" s="140" t="n"/>
      <c r="BV2123" s="141" t="n"/>
      <c r="BW2123" s="170">
        <f>計算!$Y$26</f>
        <v/>
      </c>
      <c r="BX2123" s="140" t="n"/>
      <c r="BY2123" s="140" t="n"/>
      <c r="BZ2123" s="140" t="n"/>
      <c r="CA2123" s="140" t="n"/>
      <c r="CB2123" s="140" t="n"/>
      <c r="CC2123" s="140" t="n"/>
      <c r="CD2123" s="140" t="n"/>
      <c r="CE2123" s="140" t="n"/>
      <c r="CF2123" s="140" t="n"/>
      <c r="CG2123" s="140" t="n"/>
      <c r="CH2123" s="140" t="n"/>
      <c r="CI2123" s="140" t="n"/>
      <c r="CJ2123" s="140" t="n"/>
      <c r="CK2123" s="140" t="n"/>
      <c r="CL2123" s="140" t="n"/>
      <c r="CM2123" s="140" t="n"/>
      <c r="CN2123" s="140" t="n"/>
      <c r="CO2123" s="140" t="n"/>
      <c r="CP2123" s="140" t="n"/>
      <c r="CQ2123" s="140" t="n"/>
      <c r="CR2123" s="140" t="n"/>
      <c r="CS2123" s="140" t="n"/>
      <c r="CT2123" s="140" t="n"/>
      <c r="CU2123" s="140" t="n"/>
      <c r="CV2123" s="140" t="n"/>
      <c r="CW2123" s="140" t="n"/>
      <c r="CX2123" s="140" t="n"/>
      <c r="CY2123" s="140" t="n"/>
      <c r="CZ2123" s="140" t="n"/>
      <c r="DA2123" s="140" t="n"/>
      <c r="DB2123" s="140" t="n"/>
      <c r="DC2123" s="140" t="n"/>
      <c r="DD2123" s="140" t="n"/>
      <c r="DE2123" s="140" t="n"/>
      <c r="DF2123" s="140" t="n"/>
      <c r="DG2123" s="140" t="n"/>
      <c r="DH2123" s="140" t="n"/>
      <c r="DI2123" s="140" t="n"/>
      <c r="DJ2123" s="140" t="n"/>
      <c r="DK2123" s="140" t="n"/>
      <c r="DL2123" s="140" t="n"/>
      <c r="DM2123" s="140" t="n"/>
      <c r="DN2123" s="140" t="n"/>
      <c r="DO2123" s="140" t="n"/>
      <c r="DP2123" s="140" t="n"/>
      <c r="DQ2123" s="140" t="n"/>
      <c r="DR2123" s="140" t="n"/>
      <c r="DS2123" s="140" t="n"/>
      <c r="DT2123" s="140" t="n"/>
      <c r="DU2123" s="141" t="n"/>
      <c r="DV2123" s="7" t="n"/>
      <c r="DW2123" s="2" t="n"/>
      <c r="DX2123" s="2" t="n"/>
      <c r="DY2123" s="2" t="n"/>
      <c r="DZ2123" s="2" t="n"/>
      <c r="EA2123" s="2" t="n"/>
      <c r="EB2123" s="2" t="n"/>
      <c r="EC2123" s="2" t="n"/>
    </row>
    <row r="2124" ht="6.75" customHeight="1" s="118">
      <c r="A2124" s="2" t="n"/>
      <c r="B2124" s="2" t="n"/>
      <c r="C2124" s="2" t="n"/>
      <c r="D2124" s="2" t="n"/>
      <c r="E2124" s="143" t="n"/>
      <c r="K2124" s="144" t="n"/>
      <c r="L2124" s="171">
        <f>計算!$I$26</f>
        <v/>
      </c>
      <c r="BI2124" s="144" t="n"/>
      <c r="BJ2124" s="2" t="n"/>
      <c r="BK2124" s="2" t="n"/>
      <c r="BL2124" s="2" t="n"/>
      <c r="BM2124" s="2" t="n"/>
      <c r="BN2124" s="2" t="n"/>
      <c r="BO2124" s="2" t="n"/>
      <c r="BP2124" s="143" t="n"/>
      <c r="BV2124" s="144" t="n"/>
      <c r="DU2124" s="144" t="n"/>
      <c r="DV2124" s="7" t="n"/>
      <c r="DW2124" s="2" t="n"/>
      <c r="DX2124" s="2" t="n"/>
      <c r="DY2124" s="2" t="n"/>
      <c r="DZ2124" s="2" t="n"/>
      <c r="EA2124" s="2" t="n"/>
      <c r="EB2124" s="2" t="n"/>
      <c r="EC2124" s="2" t="n"/>
    </row>
    <row r="2125" ht="6.75" customHeight="1" s="118">
      <c r="A2125" s="2" t="n"/>
      <c r="B2125" s="2" t="n"/>
      <c r="C2125" s="2" t="n"/>
      <c r="D2125" s="2" t="n"/>
      <c r="E2125" s="143" t="n"/>
      <c r="K2125" s="144" t="n"/>
      <c r="L2125" s="143" t="n"/>
      <c r="BI2125" s="144" t="n"/>
      <c r="BJ2125" s="2" t="n"/>
      <c r="BK2125" s="2" t="n"/>
      <c r="BL2125" s="2" t="n"/>
      <c r="BM2125" s="2" t="n"/>
      <c r="BN2125" s="2" t="n"/>
      <c r="BO2125" s="2" t="n"/>
      <c r="BP2125" s="143" t="n"/>
      <c r="BV2125" s="144" t="n"/>
      <c r="DU2125" s="144" t="n"/>
      <c r="DV2125" s="7" t="n"/>
      <c r="DW2125" s="2" t="n"/>
      <c r="DX2125" s="2" t="n"/>
      <c r="DY2125" s="2" t="n"/>
      <c r="DZ2125" s="2" t="n"/>
      <c r="EA2125" s="2" t="n"/>
      <c r="EB2125" s="2" t="n"/>
      <c r="EC2125" s="2" t="n"/>
    </row>
    <row r="2126" ht="6.75" customHeight="1" s="118">
      <c r="A2126" s="2" t="n"/>
      <c r="B2126" s="2" t="n"/>
      <c r="C2126" s="2" t="n"/>
      <c r="D2126" s="2" t="n"/>
      <c r="E2126" s="146" t="n"/>
      <c r="F2126" s="147" t="n"/>
      <c r="G2126" s="147" t="n"/>
      <c r="H2126" s="147" t="n"/>
      <c r="I2126" s="147" t="n"/>
      <c r="J2126" s="147" t="n"/>
      <c r="K2126" s="148" t="n"/>
      <c r="L2126" s="146" t="n"/>
      <c r="M2126" s="147" t="n"/>
      <c r="N2126" s="147" t="n"/>
      <c r="O2126" s="147" t="n"/>
      <c r="P2126" s="147" t="n"/>
      <c r="Q2126" s="147" t="n"/>
      <c r="R2126" s="147" t="n"/>
      <c r="S2126" s="147" t="n"/>
      <c r="T2126" s="147" t="n"/>
      <c r="U2126" s="147" t="n"/>
      <c r="V2126" s="147" t="n"/>
      <c r="W2126" s="147" t="n"/>
      <c r="X2126" s="147" t="n"/>
      <c r="Y2126" s="147" t="n"/>
      <c r="Z2126" s="147" t="n"/>
      <c r="AA2126" s="147" t="n"/>
      <c r="AB2126" s="147" t="n"/>
      <c r="AC2126" s="147" t="n"/>
      <c r="AD2126" s="147" t="n"/>
      <c r="AE2126" s="147" t="n"/>
      <c r="AF2126" s="147" t="n"/>
      <c r="AG2126" s="147" t="n"/>
      <c r="AH2126" s="147" t="n"/>
      <c r="AI2126" s="147" t="n"/>
      <c r="AJ2126" s="147" t="n"/>
      <c r="AK2126" s="147" t="n"/>
      <c r="AL2126" s="147" t="n"/>
      <c r="AM2126" s="147" t="n"/>
      <c r="AN2126" s="147" t="n"/>
      <c r="AO2126" s="147" t="n"/>
      <c r="AP2126" s="147" t="n"/>
      <c r="AQ2126" s="147" t="n"/>
      <c r="AR2126" s="147" t="n"/>
      <c r="AS2126" s="147" t="n"/>
      <c r="AT2126" s="147" t="n"/>
      <c r="AU2126" s="147" t="n"/>
      <c r="AV2126" s="147" t="n"/>
      <c r="AW2126" s="147" t="n"/>
      <c r="AX2126" s="147" t="n"/>
      <c r="AY2126" s="147" t="n"/>
      <c r="AZ2126" s="147" t="n"/>
      <c r="BA2126" s="147" t="n"/>
      <c r="BB2126" s="147" t="n"/>
      <c r="BC2126" s="147" t="n"/>
      <c r="BD2126" s="147" t="n"/>
      <c r="BE2126" s="147" t="n"/>
      <c r="BF2126" s="147" t="n"/>
      <c r="BG2126" s="147" t="n"/>
      <c r="BH2126" s="147" t="n"/>
      <c r="BI2126" s="148" t="n"/>
      <c r="BJ2126" s="2" t="n"/>
      <c r="BK2126" s="2" t="n"/>
      <c r="BL2126" s="2" t="n"/>
      <c r="BM2126" s="2" t="n"/>
      <c r="BN2126" s="2" t="n"/>
      <c r="BO2126" s="2" t="n"/>
      <c r="BP2126" s="143" t="n"/>
      <c r="BV2126" s="144" t="n"/>
      <c r="DU2126" s="144" t="n"/>
      <c r="DV2126" s="7" t="n"/>
      <c r="DW2126" s="2" t="n"/>
      <c r="DX2126" s="2" t="n"/>
      <c r="DY2126" s="2" t="n"/>
      <c r="DZ2126" s="2" t="n"/>
      <c r="EA2126" s="2" t="n"/>
      <c r="EB2126" s="2" t="n"/>
      <c r="EC2126" s="2" t="n"/>
    </row>
    <row r="2127" ht="6.75" customHeight="1" s="118">
      <c r="A2127" s="2" t="n"/>
      <c r="B2127" s="2" t="n"/>
      <c r="C2127" s="2" t="n"/>
      <c r="D2127" s="2" t="n"/>
      <c r="E2127" s="159" t="inlineStr">
        <is>
          <t>ふ り が な</t>
        </is>
      </c>
      <c r="F2127" s="140" t="n"/>
      <c r="G2127" s="140" t="n"/>
      <c r="H2127" s="140" t="n"/>
      <c r="I2127" s="140" t="n"/>
      <c r="J2127" s="140" t="n"/>
      <c r="K2127" s="141" t="n"/>
      <c r="L2127" s="160">
        <f>計算!$M$26</f>
        <v/>
      </c>
      <c r="M2127" s="140" t="n"/>
      <c r="N2127" s="140" t="n"/>
      <c r="O2127" s="140" t="n"/>
      <c r="P2127" s="140" t="n"/>
      <c r="Q2127" s="140" t="n"/>
      <c r="R2127" s="140" t="n"/>
      <c r="S2127" s="140" t="n"/>
      <c r="T2127" s="140" t="n"/>
      <c r="U2127" s="140" t="n"/>
      <c r="V2127" s="140" t="n"/>
      <c r="W2127" s="140" t="n"/>
      <c r="X2127" s="140" t="n"/>
      <c r="Y2127" s="140" t="n"/>
      <c r="Z2127" s="140" t="n"/>
      <c r="AA2127" s="140" t="n"/>
      <c r="AB2127" s="140" t="n"/>
      <c r="AC2127" s="140" t="n"/>
      <c r="AD2127" s="140" t="n"/>
      <c r="AE2127" s="140" t="n"/>
      <c r="AF2127" s="140" t="n"/>
      <c r="AG2127" s="140" t="n"/>
      <c r="AH2127" s="140" t="n"/>
      <c r="AI2127" s="140" t="n"/>
      <c r="AJ2127" s="140" t="n"/>
      <c r="AK2127" s="140" t="n"/>
      <c r="AL2127" s="140" t="n"/>
      <c r="AM2127" s="140" t="n"/>
      <c r="AN2127" s="140" t="n"/>
      <c r="AO2127" s="140" t="n"/>
      <c r="AP2127" s="140" t="n"/>
      <c r="AQ2127" s="140" t="n"/>
      <c r="AR2127" s="140" t="n"/>
      <c r="AS2127" s="140" t="n"/>
      <c r="AT2127" s="140" t="n"/>
      <c r="AU2127" s="140" t="n"/>
      <c r="AV2127" s="140" t="n"/>
      <c r="AW2127" s="140" t="n"/>
      <c r="AX2127" s="140" t="n"/>
      <c r="AY2127" s="140" t="n"/>
      <c r="AZ2127" s="140" t="n"/>
      <c r="BA2127" s="140" t="n"/>
      <c r="BB2127" s="140" t="n"/>
      <c r="BC2127" s="140" t="n"/>
      <c r="BD2127" s="140" t="n"/>
      <c r="BE2127" s="140" t="n"/>
      <c r="BF2127" s="140" t="n"/>
      <c r="BG2127" s="140" t="n"/>
      <c r="BH2127" s="140" t="n"/>
      <c r="BI2127" s="141" t="n"/>
      <c r="BJ2127" s="2" t="n"/>
      <c r="BK2127" s="2" t="n"/>
      <c r="BL2127" s="2" t="n"/>
      <c r="BM2127" s="2" t="n"/>
      <c r="BN2127" s="2" t="n"/>
      <c r="BO2127" s="2" t="n"/>
      <c r="BP2127" s="143" t="n"/>
      <c r="BV2127" s="144" t="n"/>
      <c r="DU2127" s="144" t="n"/>
      <c r="DV2127" s="7" t="n"/>
      <c r="DW2127" s="2" t="n"/>
      <c r="DX2127" s="2" t="n"/>
      <c r="DY2127" s="2" t="n"/>
      <c r="DZ2127" s="2" t="n"/>
      <c r="EA2127" s="2" t="n"/>
      <c r="EB2127" s="2" t="n"/>
      <c r="EC2127" s="2" t="n"/>
    </row>
    <row r="2128" ht="6.75" customHeight="1" s="118">
      <c r="A2128" s="2" t="n"/>
      <c r="B2128" s="2" t="n"/>
      <c r="C2128" s="2" t="n"/>
      <c r="D2128" s="2" t="n"/>
      <c r="E2128" s="143" t="n"/>
      <c r="K2128" s="144" t="n"/>
      <c r="BI2128" s="144" t="n"/>
      <c r="BJ2128" s="2" t="n"/>
      <c r="BK2128" s="2" t="n"/>
      <c r="BL2128" s="2" t="n"/>
      <c r="BM2128" s="2" t="n"/>
      <c r="BN2128" s="2" t="n"/>
      <c r="BO2128" s="2" t="n"/>
      <c r="BP2128" s="143" t="n"/>
      <c r="BV2128" s="144" t="n"/>
      <c r="DU2128" s="144" t="n"/>
      <c r="DV2128" s="7" t="n"/>
      <c r="DW2128" s="2" t="n"/>
      <c r="DX2128" s="2" t="n"/>
      <c r="DY2128" s="2" t="n"/>
      <c r="DZ2128" s="2" t="n"/>
      <c r="EA2128" s="2" t="n"/>
      <c r="EB2128" s="2" t="n"/>
      <c r="EC2128" s="2" t="n"/>
    </row>
    <row r="2129" ht="6.75" customHeight="1" s="118">
      <c r="A2129" s="2" t="n"/>
      <c r="B2129" s="2" t="n"/>
      <c r="C2129" s="2" t="n"/>
      <c r="D2129" s="2" t="n"/>
      <c r="E2129" s="162" t="n"/>
      <c r="F2129" s="163" t="n"/>
      <c r="G2129" s="163" t="n"/>
      <c r="H2129" s="163" t="n"/>
      <c r="I2129" s="163" t="n"/>
      <c r="J2129" s="163" t="n"/>
      <c r="K2129" s="164" t="n"/>
      <c r="L2129" s="163" t="n"/>
      <c r="M2129" s="163" t="n"/>
      <c r="N2129" s="163" t="n"/>
      <c r="O2129" s="163" t="n"/>
      <c r="P2129" s="163" t="n"/>
      <c r="Q2129" s="163" t="n"/>
      <c r="R2129" s="163" t="n"/>
      <c r="S2129" s="163" t="n"/>
      <c r="T2129" s="163" t="n"/>
      <c r="U2129" s="163" t="n"/>
      <c r="V2129" s="163" t="n"/>
      <c r="W2129" s="163" t="n"/>
      <c r="X2129" s="163" t="n"/>
      <c r="Y2129" s="163" t="n"/>
      <c r="Z2129" s="163" t="n"/>
      <c r="AA2129" s="163" t="n"/>
      <c r="AB2129" s="163" t="n"/>
      <c r="AC2129" s="163" t="n"/>
      <c r="AD2129" s="163" t="n"/>
      <c r="AE2129" s="163" t="n"/>
      <c r="AF2129" s="163" t="n"/>
      <c r="AG2129" s="163" t="n"/>
      <c r="AH2129" s="163" t="n"/>
      <c r="AI2129" s="163" t="n"/>
      <c r="AJ2129" s="163" t="n"/>
      <c r="AK2129" s="163" t="n"/>
      <c r="AL2129" s="163" t="n"/>
      <c r="AM2129" s="163" t="n"/>
      <c r="AN2129" s="163" t="n"/>
      <c r="AO2129" s="163" t="n"/>
      <c r="AP2129" s="163" t="n"/>
      <c r="AQ2129" s="163" t="n"/>
      <c r="AR2129" s="163" t="n"/>
      <c r="AS2129" s="163" t="n"/>
      <c r="AT2129" s="163" t="n"/>
      <c r="AU2129" s="163" t="n"/>
      <c r="AV2129" s="163" t="n"/>
      <c r="AW2129" s="163" t="n"/>
      <c r="AX2129" s="163" t="n"/>
      <c r="AY2129" s="163" t="n"/>
      <c r="AZ2129" s="163" t="n"/>
      <c r="BA2129" s="163" t="n"/>
      <c r="BB2129" s="163" t="n"/>
      <c r="BC2129" s="163" t="n"/>
      <c r="BD2129" s="163" t="n"/>
      <c r="BE2129" s="163" t="n"/>
      <c r="BF2129" s="163" t="n"/>
      <c r="BG2129" s="163" t="n"/>
      <c r="BH2129" s="163" t="n"/>
      <c r="BI2129" s="164" t="n"/>
      <c r="BJ2129" s="2" t="n"/>
      <c r="BK2129" s="2" t="n"/>
      <c r="BL2129" s="2" t="n"/>
      <c r="BM2129" s="2" t="n"/>
      <c r="BN2129" s="2" t="n"/>
      <c r="BO2129" s="2" t="n"/>
      <c r="BP2129" s="143" t="n"/>
      <c r="BV2129" s="144" t="n"/>
      <c r="DU2129" s="144" t="n"/>
      <c r="DV2129" s="7" t="n"/>
      <c r="DW2129" s="2" t="n"/>
      <c r="DX2129" s="2" t="n"/>
      <c r="DY2129" s="2" t="n"/>
      <c r="DZ2129" s="2" t="n"/>
      <c r="EA2129" s="2" t="n"/>
      <c r="EB2129" s="2" t="n"/>
      <c r="EC2129" s="2" t="n"/>
    </row>
    <row r="2130" ht="6.75" customHeight="1" s="118">
      <c r="A2130" s="2" t="n"/>
      <c r="B2130" s="2" t="n"/>
      <c r="C2130" s="2" t="n"/>
      <c r="D2130" s="2" t="n"/>
      <c r="E2130" s="165" t="inlineStr">
        <is>
          <t>連絡先</t>
        </is>
      </c>
      <c r="F2130" s="166" t="n"/>
      <c r="G2130" s="166" t="n"/>
      <c r="H2130" s="166" t="n"/>
      <c r="I2130" s="166" t="n"/>
      <c r="J2130" s="166" t="n"/>
      <c r="K2130" s="167" t="n"/>
      <c r="L2130" s="107" t="inlineStr">
        <is>
          <t>〒</t>
        </is>
      </c>
      <c r="M2130" s="166" t="n"/>
      <c r="N2130" s="166" t="n"/>
      <c r="O2130" s="166" t="n"/>
      <c r="P2130" s="172">
        <f>計算!$K$26</f>
        <v/>
      </c>
      <c r="AK2130" s="2" t="n"/>
      <c r="AL2130" s="2" t="n"/>
      <c r="AM2130" s="2" t="n"/>
      <c r="AN2130" s="2" t="n"/>
      <c r="AO2130" s="2" t="n"/>
      <c r="AP2130" s="2" t="n"/>
      <c r="AQ2130" s="2" t="n"/>
      <c r="AR2130" s="2" t="n"/>
      <c r="AS2130" s="2" t="n"/>
      <c r="AT2130" s="2" t="n"/>
      <c r="AU2130" s="2" t="n"/>
      <c r="AV2130" s="2" t="n"/>
      <c r="AW2130" s="2" t="n"/>
      <c r="AX2130" s="2" t="n"/>
      <c r="AY2130" s="2" t="n"/>
      <c r="AZ2130" s="2" t="n"/>
      <c r="BA2130" s="2" t="n"/>
      <c r="BB2130" s="2" t="n"/>
      <c r="BC2130" s="2" t="n"/>
      <c r="BD2130" s="2" t="n"/>
      <c r="BE2130" s="2" t="n"/>
      <c r="BF2130" s="2" t="n"/>
      <c r="BG2130" s="2" t="n"/>
      <c r="BH2130" s="2" t="n"/>
      <c r="BI2130" s="8" t="n"/>
      <c r="BJ2130" s="2" t="n"/>
      <c r="BK2130" s="2" t="n"/>
      <c r="BL2130" s="2" t="n"/>
      <c r="BM2130" s="2" t="n"/>
      <c r="BN2130" s="2" t="n"/>
      <c r="BO2130" s="2" t="n"/>
      <c r="BP2130" s="143" t="n"/>
      <c r="BV2130" s="144" t="n"/>
      <c r="DU2130" s="144" t="n"/>
      <c r="DV2130" s="7" t="n"/>
      <c r="DW2130" s="2" t="n"/>
      <c r="DX2130" s="2" t="n"/>
      <c r="DY2130" s="2" t="n"/>
      <c r="DZ2130" s="2" t="n"/>
      <c r="EA2130" s="2" t="n"/>
      <c r="EB2130" s="2" t="n"/>
      <c r="EC2130" s="2" t="n"/>
    </row>
    <row r="2131" ht="6.75" customHeight="1" s="118">
      <c r="A2131" s="2" t="n"/>
      <c r="B2131" s="2" t="n"/>
      <c r="C2131" s="2" t="n"/>
      <c r="D2131" s="2" t="n"/>
      <c r="E2131" s="143" t="n"/>
      <c r="K2131" s="144" t="n"/>
      <c r="L2131" s="143" t="n"/>
      <c r="AK2131" s="2" t="n"/>
      <c r="AL2131" s="2" t="n"/>
      <c r="AM2131" s="2" t="n"/>
      <c r="AN2131" s="2" t="n"/>
      <c r="AO2131" s="2" t="n"/>
      <c r="AP2131" s="2" t="n"/>
      <c r="AQ2131" s="2" t="n"/>
      <c r="AR2131" s="2" t="n"/>
      <c r="AS2131" s="2" t="n"/>
      <c r="AT2131" s="2" t="n"/>
      <c r="AU2131" s="2" t="n"/>
      <c r="AV2131" s="2" t="n"/>
      <c r="AW2131" s="2" t="n"/>
      <c r="AX2131" s="2" t="n"/>
      <c r="AY2131" s="2" t="n"/>
      <c r="AZ2131" s="2" t="n"/>
      <c r="BA2131" s="2" t="n"/>
      <c r="BB2131" s="2" t="n"/>
      <c r="BC2131" s="2" t="n"/>
      <c r="BD2131" s="2" t="n"/>
      <c r="BE2131" s="2" t="n"/>
      <c r="BF2131" s="2" t="n"/>
      <c r="BG2131" s="2" t="n"/>
      <c r="BH2131" s="2" t="n"/>
      <c r="BI2131" s="8" t="n"/>
      <c r="BJ2131" s="2" t="n"/>
      <c r="BK2131" s="2" t="n"/>
      <c r="BL2131" s="2" t="n"/>
      <c r="BM2131" s="2" t="n"/>
      <c r="BN2131" s="2" t="n"/>
      <c r="BO2131" s="2" t="n"/>
      <c r="BP2131" s="143" t="n"/>
      <c r="BV2131" s="144" t="n"/>
      <c r="DU2131" s="144" t="n"/>
      <c r="DV2131" s="7" t="n"/>
      <c r="DW2131" s="2" t="n"/>
      <c r="DX2131" s="2" t="n"/>
      <c r="DY2131" s="2" t="n"/>
      <c r="DZ2131" s="2" t="n"/>
      <c r="EA2131" s="2" t="n"/>
      <c r="EB2131" s="2" t="n"/>
      <c r="EC2131" s="2" t="n"/>
    </row>
    <row r="2132" ht="6.75" customHeight="1" s="118">
      <c r="A2132" s="2" t="n"/>
      <c r="B2132" s="2" t="n"/>
      <c r="C2132" s="2" t="n"/>
      <c r="D2132" s="2" t="n"/>
      <c r="E2132" s="143" t="n"/>
      <c r="K2132" s="144" t="n"/>
      <c r="L2132" s="143" t="n"/>
      <c r="AK2132" s="2" t="n"/>
      <c r="AL2132" s="2" t="n"/>
      <c r="AM2132" s="2" t="n"/>
      <c r="AN2132" s="2" t="n"/>
      <c r="AO2132" s="2" t="n"/>
      <c r="AP2132" s="2" t="n"/>
      <c r="AQ2132" s="2" t="n"/>
      <c r="AR2132" s="2" t="n"/>
      <c r="AS2132" s="2" t="n"/>
      <c r="AT2132" s="2" t="n"/>
      <c r="AU2132" s="2" t="n"/>
      <c r="AV2132" s="2" t="n"/>
      <c r="AW2132" s="2" t="n"/>
      <c r="AX2132" s="2" t="n"/>
      <c r="AY2132" s="2" t="n"/>
      <c r="AZ2132" s="2" t="n"/>
      <c r="BA2132" s="2" t="n"/>
      <c r="BB2132" s="2" t="n"/>
      <c r="BC2132" s="2" t="n"/>
      <c r="BD2132" s="2" t="n"/>
      <c r="BE2132" s="2" t="n"/>
      <c r="BF2132" s="2" t="n"/>
      <c r="BG2132" s="2" t="n"/>
      <c r="BH2132" s="2" t="n"/>
      <c r="BI2132" s="8" t="n"/>
      <c r="BJ2132" s="2" t="n"/>
      <c r="BK2132" s="2" t="n"/>
      <c r="BL2132" s="2" t="n"/>
      <c r="BM2132" s="2" t="n"/>
      <c r="BN2132" s="2" t="n"/>
      <c r="BO2132" s="2" t="n"/>
      <c r="BP2132" s="143" t="n"/>
      <c r="BV2132" s="144" t="n"/>
      <c r="DU2132" s="144" t="n"/>
      <c r="DV2132" s="7" t="n"/>
      <c r="DW2132" s="2" t="n"/>
      <c r="DX2132" s="2" t="n"/>
      <c r="DY2132" s="2" t="n"/>
      <c r="DZ2132" s="2" t="n"/>
      <c r="EA2132" s="2" t="n"/>
      <c r="EB2132" s="2" t="n"/>
      <c r="EC2132" s="2" t="n"/>
    </row>
    <row r="2133" ht="6.75" customHeight="1" s="118">
      <c r="A2133" s="2" t="n"/>
      <c r="B2133" s="2" t="n"/>
      <c r="C2133" s="2" t="n"/>
      <c r="D2133" s="2" t="n"/>
      <c r="E2133" s="143" t="n"/>
      <c r="K2133" s="144" t="n"/>
      <c r="L2133" s="173">
        <f>計算!$L$26</f>
        <v/>
      </c>
      <c r="BI2133" s="144" t="n"/>
      <c r="BJ2133" s="2" t="n"/>
      <c r="BK2133" s="2" t="n"/>
      <c r="BL2133" s="2" t="n"/>
      <c r="BM2133" s="2" t="n"/>
      <c r="BN2133" s="2" t="n"/>
      <c r="BO2133" s="2" t="n"/>
      <c r="BP2133" s="143" t="n"/>
      <c r="BV2133" s="144" t="n"/>
      <c r="DU2133" s="144" t="n"/>
      <c r="DV2133" s="7" t="n"/>
      <c r="DW2133" s="2" t="n"/>
      <c r="DX2133" s="2" t="n"/>
      <c r="DY2133" s="2" t="n"/>
      <c r="DZ2133" s="2" t="n"/>
      <c r="EA2133" s="2" t="n"/>
      <c r="EB2133" s="2" t="n"/>
      <c r="EC2133" s="2" t="n"/>
    </row>
    <row r="2134" ht="6.75" customHeight="1" s="118">
      <c r="A2134" s="2" t="n"/>
      <c r="B2134" s="2" t="n"/>
      <c r="C2134" s="2" t="n"/>
      <c r="D2134" s="2" t="n"/>
      <c r="E2134" s="146" t="n"/>
      <c r="F2134" s="147" t="n"/>
      <c r="G2134" s="147" t="n"/>
      <c r="H2134" s="147" t="n"/>
      <c r="I2134" s="147" t="n"/>
      <c r="J2134" s="147" t="n"/>
      <c r="K2134" s="148" t="n"/>
      <c r="L2134" s="147" t="n"/>
      <c r="M2134" s="147" t="n"/>
      <c r="N2134" s="147" t="n"/>
      <c r="O2134" s="147" t="n"/>
      <c r="P2134" s="147" t="n"/>
      <c r="Q2134" s="147" t="n"/>
      <c r="R2134" s="147" t="n"/>
      <c r="S2134" s="147" t="n"/>
      <c r="T2134" s="147" t="n"/>
      <c r="U2134" s="147" t="n"/>
      <c r="V2134" s="147" t="n"/>
      <c r="W2134" s="147" t="n"/>
      <c r="X2134" s="147" t="n"/>
      <c r="Y2134" s="147" t="n"/>
      <c r="Z2134" s="147" t="n"/>
      <c r="AA2134" s="147" t="n"/>
      <c r="AB2134" s="147" t="n"/>
      <c r="AC2134" s="147" t="n"/>
      <c r="AD2134" s="147" t="n"/>
      <c r="AE2134" s="147" t="n"/>
      <c r="AF2134" s="147" t="n"/>
      <c r="AG2134" s="147" t="n"/>
      <c r="AH2134" s="147" t="n"/>
      <c r="AI2134" s="147" t="n"/>
      <c r="AJ2134" s="147" t="n"/>
      <c r="AK2134" s="147" t="n"/>
      <c r="AL2134" s="147" t="n"/>
      <c r="AM2134" s="147" t="n"/>
      <c r="AN2134" s="147" t="n"/>
      <c r="AO2134" s="147" t="n"/>
      <c r="AP2134" s="147" t="n"/>
      <c r="AQ2134" s="147" t="n"/>
      <c r="AR2134" s="147" t="n"/>
      <c r="AS2134" s="147" t="n"/>
      <c r="AT2134" s="147" t="n"/>
      <c r="AU2134" s="147" t="n"/>
      <c r="AV2134" s="147" t="n"/>
      <c r="AW2134" s="147" t="n"/>
      <c r="AX2134" s="147" t="n"/>
      <c r="AY2134" s="147" t="n"/>
      <c r="AZ2134" s="147" t="n"/>
      <c r="BA2134" s="147" t="n"/>
      <c r="BB2134" s="147" t="n"/>
      <c r="BC2134" s="147" t="n"/>
      <c r="BD2134" s="147" t="n"/>
      <c r="BE2134" s="147" t="n"/>
      <c r="BF2134" s="147" t="n"/>
      <c r="BG2134" s="147" t="n"/>
      <c r="BH2134" s="147" t="n"/>
      <c r="BI2134" s="148" t="n"/>
      <c r="BJ2134" s="2" t="n"/>
      <c r="BK2134" s="2" t="n"/>
      <c r="BL2134" s="2" t="n"/>
      <c r="BM2134" s="2" t="n"/>
      <c r="BN2134" s="2" t="n"/>
      <c r="BO2134" s="2" t="n"/>
      <c r="BP2134" s="143" t="n"/>
      <c r="BV2134" s="144" t="n"/>
      <c r="DU2134" s="144" t="n"/>
      <c r="DV2134" s="7" t="n"/>
      <c r="DW2134" s="2" t="n"/>
      <c r="DX2134" s="2" t="n"/>
      <c r="DY2134" s="2" t="n"/>
      <c r="DZ2134" s="2" t="n"/>
      <c r="EA2134" s="2" t="n"/>
      <c r="EB2134" s="2" t="n"/>
      <c r="EC2134" s="2" t="n"/>
    </row>
    <row r="2135" ht="6.75" customHeight="1" s="118">
      <c r="A2135" s="2" t="n"/>
      <c r="B2135" s="2" t="n"/>
      <c r="C2135" s="2" t="n"/>
      <c r="D2135" s="2" t="n"/>
      <c r="E2135" s="2" t="n"/>
      <c r="F2135" s="2" t="n"/>
      <c r="G2135" s="2" t="n"/>
      <c r="H2135" s="2" t="n"/>
      <c r="I2135" s="2" t="n"/>
      <c r="J2135" s="2" t="n"/>
      <c r="K2135" s="2" t="n"/>
      <c r="L2135" s="2" t="n"/>
      <c r="M2135" s="2" t="n"/>
      <c r="N2135" s="2" t="n"/>
      <c r="O2135" s="2" t="n"/>
      <c r="P2135" s="2" t="n"/>
      <c r="Q2135" s="2" t="n"/>
      <c r="R2135" s="2" t="n"/>
      <c r="S2135" s="2" t="n"/>
      <c r="T2135" s="2" t="n"/>
      <c r="U2135" s="2" t="n"/>
      <c r="V2135" s="2" t="n"/>
      <c r="W2135" s="2" t="n"/>
      <c r="X2135" s="2" t="n"/>
      <c r="Y2135" s="2" t="n"/>
      <c r="Z2135" s="2" t="n"/>
      <c r="AA2135" s="2" t="n"/>
      <c r="AB2135" s="2" t="n"/>
      <c r="AC2135" s="2" t="n"/>
      <c r="AD2135" s="2" t="n"/>
      <c r="AE2135" s="2" t="n"/>
      <c r="AF2135" s="2" t="n"/>
      <c r="AG2135" s="2" t="n"/>
      <c r="AH2135" s="2" t="n"/>
      <c r="AI2135" s="2" t="n"/>
      <c r="AJ2135" s="2" t="n"/>
      <c r="AK2135" s="2" t="n"/>
      <c r="AL2135" s="2" t="n"/>
      <c r="AM2135" s="2" t="n"/>
      <c r="AN2135" s="2" t="n"/>
      <c r="AO2135" s="2" t="n"/>
      <c r="AP2135" s="2" t="n"/>
      <c r="AQ2135" s="2" t="n"/>
      <c r="AR2135" s="2" t="n"/>
      <c r="AS2135" s="2" t="n"/>
      <c r="AT2135" s="2" t="n"/>
      <c r="AU2135" s="2" t="n"/>
      <c r="AV2135" s="2" t="n"/>
      <c r="AW2135" s="2" t="n"/>
      <c r="AX2135" s="2" t="n"/>
      <c r="AY2135" s="2" t="n"/>
      <c r="AZ2135" s="2" t="n"/>
      <c r="BA2135" s="2" t="n"/>
      <c r="BB2135" s="2" t="n"/>
      <c r="BC2135" s="2" t="n"/>
      <c r="BD2135" s="2" t="n"/>
      <c r="BE2135" s="2" t="n"/>
      <c r="BF2135" s="2" t="n"/>
      <c r="BG2135" s="2" t="n"/>
      <c r="BH2135" s="2" t="n"/>
      <c r="BI2135" s="2" t="n"/>
      <c r="BJ2135" s="2" t="n"/>
      <c r="BK2135" s="2" t="n"/>
      <c r="BL2135" s="2" t="n"/>
      <c r="BM2135" s="2" t="n"/>
      <c r="BN2135" s="2" t="n"/>
      <c r="BO2135" s="2" t="n"/>
      <c r="BP2135" s="143" t="n"/>
      <c r="BV2135" s="144" t="n"/>
      <c r="DU2135" s="144" t="n"/>
      <c r="DV2135" s="7" t="n"/>
      <c r="DW2135" s="2" t="n"/>
      <c r="DX2135" s="2" t="n"/>
      <c r="DY2135" s="2" t="n"/>
      <c r="DZ2135" s="2" t="n"/>
      <c r="EA2135" s="2" t="n"/>
      <c r="EB2135" s="2" t="n"/>
      <c r="EC2135" s="2" t="n"/>
    </row>
    <row r="2136" ht="6.75" customHeight="1" s="118">
      <c r="A2136" s="2" t="n"/>
      <c r="B2136" s="2" t="n"/>
      <c r="C2136" s="2" t="n"/>
      <c r="D2136" s="2" t="n"/>
      <c r="E2136" s="2" t="n"/>
      <c r="F2136" s="2" t="n"/>
      <c r="G2136" s="2" t="n"/>
      <c r="H2136" s="2" t="n"/>
      <c r="I2136" s="2" t="n"/>
      <c r="J2136" s="2" t="n"/>
      <c r="K2136" s="2" t="n"/>
      <c r="L2136" s="2" t="n"/>
      <c r="M2136" s="2" t="n"/>
      <c r="N2136" s="2" t="n"/>
      <c r="O2136" s="2" t="n"/>
      <c r="P2136" s="2" t="n"/>
      <c r="Q2136" s="2" t="n"/>
      <c r="R2136" s="113" t="inlineStr">
        <is>
          <t>（連絡先欄は現住所以外に連絡を希望する場合のみ記入すること）</t>
        </is>
      </c>
      <c r="BJ2136" s="2" t="n"/>
      <c r="BK2136" s="2" t="n"/>
      <c r="BL2136" s="2" t="n"/>
      <c r="BM2136" s="2" t="n"/>
      <c r="BN2136" s="2" t="n"/>
      <c r="BO2136" s="2" t="n"/>
      <c r="BP2136" s="143" t="n"/>
      <c r="BV2136" s="144" t="n"/>
      <c r="DU2136" s="144" t="n"/>
      <c r="DV2136" s="7" t="n"/>
      <c r="DW2136" s="2" t="n"/>
      <c r="DX2136" s="2" t="n"/>
      <c r="DY2136" s="2" t="n"/>
      <c r="DZ2136" s="2" t="n"/>
      <c r="EA2136" s="2" t="n"/>
      <c r="EB2136" s="2" t="n"/>
      <c r="EC2136" s="2" t="n"/>
    </row>
    <row r="2137" ht="6.75" customHeight="1" s="118">
      <c r="A2137" s="2" t="n"/>
      <c r="B2137" s="2" t="n"/>
      <c r="C2137" s="2" t="n"/>
      <c r="D2137" s="2" t="n"/>
      <c r="E2137" s="2" t="n"/>
      <c r="F2137" s="2" t="n"/>
      <c r="G2137" s="2" t="n"/>
      <c r="H2137" s="2" t="n"/>
      <c r="I2137" s="2" t="n"/>
      <c r="J2137" s="2" t="n"/>
      <c r="K2137" s="2" t="n"/>
      <c r="L2137" s="2" t="n"/>
      <c r="M2137" s="2" t="n"/>
      <c r="N2137" s="2" t="n"/>
      <c r="O2137" s="2" t="n"/>
      <c r="P2137" s="2" t="n"/>
      <c r="Q2137" s="2" t="n"/>
      <c r="BJ2137" s="2" t="n"/>
      <c r="BK2137" s="2" t="n"/>
      <c r="BL2137" s="2" t="n"/>
      <c r="BM2137" s="2" t="n"/>
      <c r="BN2137" s="2" t="n"/>
      <c r="BO2137" s="2" t="n"/>
      <c r="BP2137" s="143" t="n"/>
      <c r="BV2137" s="144" t="n"/>
      <c r="DU2137" s="144" t="n"/>
      <c r="DV2137" s="7" t="n"/>
      <c r="DW2137" s="2" t="n"/>
      <c r="DX2137" s="2" t="n"/>
      <c r="DY2137" s="2" t="n"/>
      <c r="DZ2137" s="2" t="n"/>
      <c r="EA2137" s="2" t="n"/>
      <c r="EB2137" s="2" t="n"/>
      <c r="EC2137" s="2" t="n"/>
    </row>
    <row r="2138" ht="6.75" customHeight="1" s="118">
      <c r="A2138" s="2" t="n"/>
      <c r="B2138" s="2" t="n"/>
      <c r="C2138" s="2" t="n"/>
      <c r="D2138" s="2" t="n"/>
      <c r="E2138" s="2" t="n"/>
      <c r="F2138" s="2" t="n"/>
      <c r="G2138" s="2" t="n"/>
      <c r="H2138" s="2" t="n"/>
      <c r="I2138" s="2" t="n"/>
      <c r="J2138" s="2" t="n"/>
      <c r="K2138" s="2" t="n"/>
      <c r="L2138" s="2" t="n"/>
      <c r="M2138" s="2" t="n"/>
      <c r="N2138" s="2" t="n"/>
      <c r="O2138" s="2" t="n"/>
      <c r="P2138" s="2" t="n"/>
      <c r="Q2138" s="2" t="n"/>
      <c r="BJ2138" s="2" t="n"/>
      <c r="BK2138" s="2" t="n"/>
      <c r="BL2138" s="2" t="n"/>
      <c r="BM2138" s="2" t="n"/>
      <c r="BN2138" s="2" t="n"/>
      <c r="BO2138" s="2" t="n"/>
      <c r="BP2138" s="143" t="n"/>
      <c r="BV2138" s="144" t="n"/>
      <c r="DU2138" s="144" t="n"/>
      <c r="DV2138" s="7" t="n"/>
      <c r="DW2138" s="2" t="n"/>
      <c r="DX2138" s="2" t="n"/>
      <c r="DY2138" s="2" t="n"/>
      <c r="DZ2138" s="2" t="n"/>
      <c r="EA2138" s="2" t="n"/>
      <c r="EB2138" s="2" t="n"/>
      <c r="EC2138" s="2" t="n"/>
    </row>
    <row r="2139" ht="6.75" customHeight="1" s="118">
      <c r="A2139" s="2" t="n"/>
      <c r="B2139" s="2" t="n"/>
      <c r="C2139" s="2" t="n"/>
      <c r="D2139" s="2" t="n"/>
      <c r="E2139" s="2" t="n"/>
      <c r="F2139" s="2" t="n"/>
      <c r="G2139" s="2" t="n"/>
      <c r="H2139" s="2" t="n"/>
      <c r="I2139" s="2" t="n"/>
      <c r="J2139" s="2" t="n"/>
      <c r="K2139" s="2" t="n"/>
      <c r="L2139" s="2" t="n"/>
      <c r="M2139" s="2" t="n"/>
      <c r="N2139" s="2" t="n"/>
      <c r="O2139" s="2" t="n"/>
      <c r="P2139" s="2" t="n"/>
      <c r="Q2139" s="2" t="n"/>
      <c r="R2139" s="2" t="n"/>
      <c r="S2139" s="2" t="n"/>
      <c r="T2139" s="2" t="n"/>
      <c r="U2139" s="2" t="n"/>
      <c r="V2139" s="2" t="n"/>
      <c r="W2139" s="2" t="n"/>
      <c r="X2139" s="2" t="n"/>
      <c r="Y2139" s="2" t="n"/>
      <c r="Z2139" s="2" t="n"/>
      <c r="AA2139" s="2" t="n"/>
      <c r="AB2139" s="2" t="n"/>
      <c r="AC2139" s="2" t="n"/>
      <c r="AD2139" s="2" t="n"/>
      <c r="AE2139" s="2" t="n"/>
      <c r="AF2139" s="2" t="n"/>
      <c r="AG2139" s="2" t="n"/>
      <c r="AH2139" s="2" t="n"/>
      <c r="AI2139" s="2" t="n"/>
      <c r="AJ2139" s="2" t="n"/>
      <c r="AK2139" s="2" t="n"/>
      <c r="AL2139" s="2" t="n"/>
      <c r="AM2139" s="2" t="n"/>
      <c r="AN2139" s="2" t="n"/>
      <c r="AO2139" s="2" t="n"/>
      <c r="AP2139" s="2" t="n"/>
      <c r="AQ2139" s="2" t="n"/>
      <c r="AR2139" s="2" t="n"/>
      <c r="AS2139" s="2" t="n"/>
      <c r="AT2139" s="2" t="n"/>
      <c r="AU2139" s="2" t="n"/>
      <c r="AV2139" s="2" t="n"/>
      <c r="AW2139" s="2" t="n"/>
      <c r="AX2139" s="2" t="n"/>
      <c r="AY2139" s="2" t="n"/>
      <c r="AZ2139" s="2" t="n"/>
      <c r="BA2139" s="2" t="n"/>
      <c r="BB2139" s="2" t="n"/>
      <c r="BC2139" s="2" t="n"/>
      <c r="BD2139" s="2" t="n"/>
      <c r="BE2139" s="2" t="n"/>
      <c r="BF2139" s="2" t="n"/>
      <c r="BG2139" s="2" t="n"/>
      <c r="BH2139" s="2" t="n"/>
      <c r="BI2139" s="2" t="n"/>
      <c r="BJ2139" s="2" t="n"/>
      <c r="BK2139" s="2" t="n"/>
      <c r="BL2139" s="2" t="n"/>
      <c r="BM2139" s="2" t="n"/>
      <c r="BN2139" s="2" t="n"/>
      <c r="BO2139" s="2" t="n"/>
      <c r="BP2139" s="143" t="n"/>
      <c r="BV2139" s="144" t="n"/>
      <c r="DU2139" s="144" t="n"/>
      <c r="DV2139" s="7" t="n"/>
      <c r="DW2139" s="2" t="n"/>
      <c r="DX2139" s="2" t="n"/>
      <c r="DY2139" s="2" t="n"/>
      <c r="DZ2139" s="2" t="n"/>
      <c r="EA2139" s="2" t="n"/>
      <c r="EB2139" s="2" t="n"/>
      <c r="EC2139" s="2" t="n"/>
    </row>
    <row r="2140" ht="6.75" customHeight="1" s="118">
      <c r="A2140" s="2" t="n"/>
      <c r="B2140" s="2" t="n"/>
      <c r="C2140" s="2" t="n"/>
      <c r="D2140" s="2" t="n"/>
      <c r="E2140" s="2" t="n"/>
      <c r="F2140" s="2" t="n"/>
      <c r="G2140" s="2" t="n"/>
      <c r="H2140" s="2" t="n"/>
      <c r="I2140" s="2" t="n"/>
      <c r="J2140" s="2" t="n"/>
      <c r="K2140" s="2" t="n"/>
      <c r="L2140" s="2" t="n"/>
      <c r="M2140" s="2" t="n"/>
      <c r="N2140" s="2" t="n"/>
      <c r="O2140" s="2" t="n"/>
      <c r="P2140" s="2" t="n"/>
      <c r="Q2140" s="2" t="n"/>
      <c r="R2140" s="2" t="n"/>
      <c r="S2140" s="2" t="n"/>
      <c r="T2140" s="2" t="n"/>
      <c r="U2140" s="2" t="n"/>
      <c r="V2140" s="2" t="n"/>
      <c r="W2140" s="2" t="n"/>
      <c r="X2140" s="2" t="n"/>
      <c r="Y2140" s="2" t="n"/>
      <c r="Z2140" s="2" t="n"/>
      <c r="AA2140" s="2" t="n"/>
      <c r="AB2140" s="2" t="n"/>
      <c r="AC2140" s="2" t="n"/>
      <c r="AD2140" s="2" t="n"/>
      <c r="AE2140" s="2" t="n"/>
      <c r="AF2140" s="2" t="n"/>
      <c r="AG2140" s="2" t="n"/>
      <c r="AH2140" s="2" t="n"/>
      <c r="AI2140" s="2" t="n"/>
      <c r="AJ2140" s="2" t="n"/>
      <c r="AK2140" s="2" t="n"/>
      <c r="AL2140" s="2" t="n"/>
      <c r="AM2140" s="2" t="n"/>
      <c r="AN2140" s="2" t="n"/>
      <c r="AO2140" s="2" t="n"/>
      <c r="AP2140" s="2" t="n"/>
      <c r="AQ2140" s="2" t="n"/>
      <c r="AR2140" s="2" t="n"/>
      <c r="AS2140" s="2" t="n"/>
      <c r="AT2140" s="2" t="n"/>
      <c r="AU2140" s="2" t="n"/>
      <c r="AV2140" s="2" t="n"/>
      <c r="AW2140" s="2" t="n"/>
      <c r="AX2140" s="2" t="n"/>
      <c r="AY2140" s="2" t="n"/>
      <c r="AZ2140" s="2" t="n"/>
      <c r="BA2140" s="2" t="n"/>
      <c r="BB2140" s="2" t="n"/>
      <c r="BC2140" s="2" t="n"/>
      <c r="BD2140" s="2" t="n"/>
      <c r="BE2140" s="2" t="n"/>
      <c r="BF2140" s="2" t="n"/>
      <c r="BG2140" s="2" t="n"/>
      <c r="BH2140" s="2" t="n"/>
      <c r="BI2140" s="2" t="n"/>
      <c r="BJ2140" s="2" t="n"/>
      <c r="BK2140" s="2" t="n"/>
      <c r="BL2140" s="2" t="n"/>
      <c r="BM2140" s="2" t="n"/>
      <c r="BN2140" s="2" t="n"/>
      <c r="BO2140" s="2" t="n"/>
      <c r="BP2140" s="174" t="n"/>
      <c r="BQ2140" s="140" t="n"/>
      <c r="BR2140" s="175" t="n"/>
      <c r="BS2140" s="140" t="n"/>
      <c r="BT2140" s="140" t="n"/>
      <c r="BU2140" s="28" t="n"/>
      <c r="BV2140" s="29" t="n"/>
      <c r="BW2140" s="176">
        <f>計算!$Z$26</f>
        <v/>
      </c>
      <c r="BX2140" s="140" t="n"/>
      <c r="BY2140" s="140" t="n"/>
      <c r="BZ2140" s="140" t="n"/>
      <c r="CA2140" s="140" t="n"/>
      <c r="CB2140" s="140" t="n"/>
      <c r="CC2140" s="140" t="n"/>
      <c r="CD2140" s="140" t="n"/>
      <c r="CE2140" s="140" t="n"/>
      <c r="CF2140" s="140" t="n"/>
      <c r="CG2140" s="140" t="n"/>
      <c r="CH2140" s="140" t="n"/>
      <c r="CI2140" s="140" t="n"/>
      <c r="CJ2140" s="140" t="n"/>
      <c r="CK2140" s="140" t="n"/>
      <c r="CL2140" s="140" t="n"/>
      <c r="CM2140" s="140" t="n"/>
      <c r="CN2140" s="140" t="n"/>
      <c r="CO2140" s="140" t="n"/>
      <c r="CP2140" s="140" t="n"/>
      <c r="CQ2140" s="140" t="n"/>
      <c r="CR2140" s="140" t="n"/>
      <c r="CS2140" s="140" t="n"/>
      <c r="CT2140" s="140" t="n"/>
      <c r="CU2140" s="140" t="n"/>
      <c r="CV2140" s="140" t="n"/>
      <c r="CW2140" s="140" t="n"/>
      <c r="CX2140" s="140" t="n"/>
      <c r="CY2140" s="140" t="n"/>
      <c r="CZ2140" s="140" t="n"/>
      <c r="DA2140" s="140" t="n"/>
      <c r="DB2140" s="140" t="n"/>
      <c r="DC2140" s="140" t="n"/>
      <c r="DD2140" s="140" t="n"/>
      <c r="DE2140" s="140" t="n"/>
      <c r="DF2140" s="140" t="n"/>
      <c r="DG2140" s="140" t="n"/>
      <c r="DH2140" s="140" t="n"/>
      <c r="DI2140" s="140" t="n"/>
      <c r="DJ2140" s="140" t="n"/>
      <c r="DK2140" s="140" t="n"/>
      <c r="DL2140" s="140" t="n"/>
      <c r="DM2140" s="140" t="n"/>
      <c r="DN2140" s="140" t="n"/>
      <c r="DO2140" s="140" t="n"/>
      <c r="DP2140" s="140" t="n"/>
      <c r="DQ2140" s="140" t="n"/>
      <c r="DR2140" s="140" t="n"/>
      <c r="DS2140" s="140" t="n"/>
      <c r="DT2140" s="140" t="n"/>
      <c r="DU2140" s="141" t="n"/>
      <c r="DV2140" s="7" t="n"/>
      <c r="DW2140" s="2" t="n"/>
      <c r="DX2140" s="2" t="n"/>
      <c r="DY2140" s="2" t="n"/>
      <c r="DZ2140" s="2" t="n"/>
      <c r="EA2140" s="2" t="n"/>
      <c r="EB2140" s="2" t="n"/>
      <c r="EC2140" s="2" t="n"/>
    </row>
    <row r="2141" ht="6.75" customHeight="1" s="118">
      <c r="A2141" s="2" t="n"/>
      <c r="B2141" s="2" t="n"/>
      <c r="C2141" s="2" t="n"/>
      <c r="D2141" s="2" t="n"/>
      <c r="E2141" s="2" t="n"/>
      <c r="F2141" s="2" t="n"/>
      <c r="G2141" s="2" t="n"/>
      <c r="H2141" s="2" t="n"/>
      <c r="I2141" s="2" t="n"/>
      <c r="J2141" s="2" t="n"/>
      <c r="K2141" s="2" t="n"/>
      <c r="L2141" s="2" t="n"/>
      <c r="M2141" s="2" t="n"/>
      <c r="N2141" s="2" t="n"/>
      <c r="O2141" s="2" t="n"/>
      <c r="P2141" s="2" t="n"/>
      <c r="Q2141" s="2" t="n"/>
      <c r="R2141" s="2" t="n"/>
      <c r="S2141" s="2" t="n"/>
      <c r="T2141" s="2" t="n"/>
      <c r="U2141" s="2" t="n"/>
      <c r="V2141" s="2" t="n"/>
      <c r="W2141" s="2" t="n"/>
      <c r="X2141" s="2" t="n"/>
      <c r="Y2141" s="2" t="n"/>
      <c r="Z2141" s="2" t="n"/>
      <c r="AA2141" s="2" t="n"/>
      <c r="AB2141" s="2" t="n"/>
      <c r="AC2141" s="2" t="n"/>
      <c r="AD2141" s="2" t="n"/>
      <c r="AE2141" s="2" t="n"/>
      <c r="AF2141" s="2" t="n"/>
      <c r="AG2141" s="2" t="n"/>
      <c r="AH2141" s="2" t="n"/>
      <c r="AI2141" s="2" t="n"/>
      <c r="AJ2141" s="2" t="n"/>
      <c r="AK2141" s="2" t="n"/>
      <c r="AL2141" s="2" t="n"/>
      <c r="AM2141" s="2" t="n"/>
      <c r="AN2141" s="2" t="n"/>
      <c r="AO2141" s="2" t="n"/>
      <c r="AP2141" s="2" t="n"/>
      <c r="AQ2141" s="2" t="n"/>
      <c r="AR2141" s="2" t="n"/>
      <c r="AS2141" s="2" t="n"/>
      <c r="AT2141" s="2" t="n"/>
      <c r="AU2141" s="2" t="n"/>
      <c r="AV2141" s="2" t="n"/>
      <c r="AW2141" s="2" t="n"/>
      <c r="AX2141" s="2" t="n"/>
      <c r="AY2141" s="2" t="n"/>
      <c r="AZ2141" s="2" t="n"/>
      <c r="BA2141" s="2" t="n"/>
      <c r="BB2141" s="2" t="n"/>
      <c r="BC2141" s="2" t="n"/>
      <c r="BD2141" s="2" t="n"/>
      <c r="BE2141" s="2" t="n"/>
      <c r="BF2141" s="2" t="n"/>
      <c r="BG2141" s="2" t="n"/>
      <c r="BH2141" s="2" t="n"/>
      <c r="BI2141" s="2" t="n"/>
      <c r="BJ2141" s="2" t="n"/>
      <c r="BK2141" s="2" t="n"/>
      <c r="BL2141" s="2" t="n"/>
      <c r="BM2141" s="2" t="n"/>
      <c r="BN2141" s="2" t="n"/>
      <c r="BO2141" s="2" t="n"/>
      <c r="BP2141" s="143" t="n"/>
      <c r="BU2141" s="31" t="n"/>
      <c r="BV2141" s="32" t="n"/>
      <c r="DU2141" s="144" t="n"/>
      <c r="DV2141" s="7" t="n"/>
      <c r="DW2141" s="2" t="n"/>
      <c r="DX2141" s="2" t="n"/>
      <c r="DY2141" s="2" t="n"/>
      <c r="DZ2141" s="2" t="n"/>
      <c r="EA2141" s="2" t="n"/>
      <c r="EB2141" s="2" t="n"/>
      <c r="EC2141" s="2" t="n"/>
    </row>
    <row r="2142" ht="6.75" customHeight="1" s="118">
      <c r="A2142" s="2" t="n"/>
      <c r="B2142" s="2" t="n"/>
      <c r="C2142" s="2" t="n"/>
      <c r="D2142" s="2" t="n"/>
      <c r="E2142" s="2" t="n"/>
      <c r="F2142" s="2" t="n"/>
      <c r="G2142" s="2" t="n"/>
      <c r="H2142" s="2" t="n"/>
      <c r="I2142" s="2" t="n"/>
      <c r="J2142" s="2" t="n"/>
      <c r="K2142" s="2" t="n"/>
      <c r="L2142" s="2" t="n"/>
      <c r="M2142" s="2" t="n"/>
      <c r="N2142" s="2" t="n"/>
      <c r="O2142" s="2" t="n"/>
      <c r="P2142" s="2" t="n"/>
      <c r="Q2142" s="2" t="n"/>
      <c r="R2142" s="2" t="n"/>
      <c r="S2142" s="2" t="n"/>
      <c r="T2142" s="2" t="n"/>
      <c r="U2142" s="2" t="n"/>
      <c r="V2142" s="2" t="n"/>
      <c r="W2142" s="2" t="n"/>
      <c r="X2142" s="2" t="n"/>
      <c r="Y2142" s="2" t="n"/>
      <c r="Z2142" s="2" t="n"/>
      <c r="AA2142" s="2" t="n"/>
      <c r="AB2142" s="2" t="n"/>
      <c r="AC2142" s="2" t="n"/>
      <c r="AD2142" s="2" t="n"/>
      <c r="AE2142" s="2" t="n"/>
      <c r="AF2142" s="2" t="n"/>
      <c r="AG2142" s="2" t="n"/>
      <c r="AH2142" s="2" t="n"/>
      <c r="AI2142" s="2" t="n"/>
      <c r="AJ2142" s="2" t="n"/>
      <c r="AK2142" s="2" t="n"/>
      <c r="AL2142" s="2" t="n"/>
      <c r="AM2142" s="2" t="n"/>
      <c r="AN2142" s="2" t="n"/>
      <c r="AO2142" s="2" t="n"/>
      <c r="AP2142" s="2" t="n"/>
      <c r="AQ2142" s="2" t="n"/>
      <c r="AR2142" s="2" t="n"/>
      <c r="AS2142" s="2" t="n"/>
      <c r="AT2142" s="2" t="n"/>
      <c r="AU2142" s="2" t="n"/>
      <c r="AV2142" s="2" t="n"/>
      <c r="AW2142" s="2" t="n"/>
      <c r="AX2142" s="2" t="n"/>
      <c r="AY2142" s="2" t="n"/>
      <c r="AZ2142" s="2" t="n"/>
      <c r="BA2142" s="2" t="n"/>
      <c r="BB2142" s="2" t="n"/>
      <c r="BC2142" s="2" t="n"/>
      <c r="BD2142" s="2" t="n"/>
      <c r="BE2142" s="2" t="n"/>
      <c r="BF2142" s="2" t="n"/>
      <c r="BG2142" s="2" t="n"/>
      <c r="BH2142" s="2" t="n"/>
      <c r="BI2142" s="2" t="n"/>
      <c r="BJ2142" s="2" t="n"/>
      <c r="BK2142" s="2" t="n"/>
      <c r="BL2142" s="2" t="n"/>
      <c r="BM2142" s="2" t="n"/>
      <c r="BN2142" s="2" t="n"/>
      <c r="BO2142" s="2" t="n"/>
      <c r="BP2142" s="143" t="n"/>
      <c r="BU2142" s="72" t="n"/>
      <c r="BV2142" s="144" t="n"/>
      <c r="DU2142" s="144" t="n"/>
      <c r="DV2142" s="7" t="n"/>
      <c r="DW2142" s="2" t="n"/>
      <c r="DX2142" s="2" t="n"/>
      <c r="DY2142" s="2" t="n"/>
      <c r="DZ2142" s="2" t="n"/>
      <c r="EA2142" s="2" t="n"/>
      <c r="EB2142" s="2" t="n"/>
      <c r="EC2142" s="2" t="n"/>
    </row>
    <row r="2143" ht="6.75" customHeight="1" s="118">
      <c r="A2143" s="2" t="n"/>
      <c r="B2143" s="2" t="n"/>
      <c r="C2143" s="2" t="n"/>
      <c r="D2143" s="2" t="n"/>
      <c r="E2143" s="2" t="n"/>
      <c r="F2143" s="2" t="n"/>
      <c r="G2143" s="2" t="n"/>
      <c r="H2143" s="2" t="n"/>
      <c r="I2143" s="2" t="n"/>
      <c r="J2143" s="2" t="n"/>
      <c r="K2143" s="2" t="n"/>
      <c r="L2143" s="2" t="n"/>
      <c r="M2143" s="2" t="n"/>
      <c r="N2143" s="2" t="n"/>
      <c r="O2143" s="2" t="n"/>
      <c r="P2143" s="2" t="n"/>
      <c r="Q2143" s="2" t="n"/>
      <c r="R2143" s="2" t="n"/>
      <c r="S2143" s="2" t="n"/>
      <c r="T2143" s="2" t="n"/>
      <c r="U2143" s="2" t="n"/>
      <c r="V2143" s="2" t="n"/>
      <c r="W2143" s="2" t="n"/>
      <c r="X2143" s="2" t="n"/>
      <c r="Y2143" s="2" t="n"/>
      <c r="Z2143" s="2" t="n"/>
      <c r="AA2143" s="2" t="n"/>
      <c r="AB2143" s="2" t="n"/>
      <c r="AC2143" s="2" t="n"/>
      <c r="AD2143" s="2" t="n"/>
      <c r="AE2143" s="2" t="n"/>
      <c r="AF2143" s="2" t="n"/>
      <c r="AG2143" s="2" t="n"/>
      <c r="AH2143" s="2" t="n"/>
      <c r="AI2143" s="2" t="n"/>
      <c r="AJ2143" s="2" t="n"/>
      <c r="AK2143" s="2" t="n"/>
      <c r="AL2143" s="2" t="n"/>
      <c r="AM2143" s="2" t="n"/>
      <c r="AN2143" s="2" t="n"/>
      <c r="AO2143" s="2" t="n"/>
      <c r="AP2143" s="2" t="n"/>
      <c r="AQ2143" s="2" t="n"/>
      <c r="AR2143" s="2" t="n"/>
      <c r="AS2143" s="2" t="n"/>
      <c r="AT2143" s="2" t="n"/>
      <c r="AU2143" s="2" t="n"/>
      <c r="AV2143" s="2" t="n"/>
      <c r="AW2143" s="2" t="n"/>
      <c r="AX2143" s="2" t="n"/>
      <c r="AY2143" s="2" t="n"/>
      <c r="AZ2143" s="2" t="n"/>
      <c r="BA2143" s="2" t="n"/>
      <c r="BB2143" s="2" t="n"/>
      <c r="BC2143" s="2" t="n"/>
      <c r="BD2143" s="2" t="n"/>
      <c r="BE2143" s="2" t="n"/>
      <c r="BF2143" s="2" t="n"/>
      <c r="BG2143" s="2" t="n"/>
      <c r="BH2143" s="2" t="n"/>
      <c r="BI2143" s="2" t="n"/>
      <c r="BJ2143" s="2" t="n"/>
      <c r="BK2143" s="2" t="n"/>
      <c r="BL2143" s="2" t="n"/>
      <c r="BM2143" s="2" t="n"/>
      <c r="BN2143" s="2" t="n"/>
      <c r="BO2143" s="2" t="n"/>
      <c r="BP2143" s="143" t="n"/>
      <c r="BV2143" s="144" t="n"/>
      <c r="DU2143" s="144" t="n"/>
      <c r="DV2143" s="7" t="n"/>
      <c r="DW2143" s="2" t="n"/>
      <c r="DX2143" s="2" t="n"/>
      <c r="DY2143" s="2" t="n"/>
      <c r="DZ2143" s="2" t="n"/>
      <c r="EA2143" s="2" t="n"/>
      <c r="EB2143" s="2" t="n"/>
      <c r="EC2143" s="2" t="n"/>
    </row>
    <row r="2144" ht="6.75" customHeight="1" s="118">
      <c r="A2144" s="2" t="n"/>
      <c r="B2144" s="2" t="n"/>
      <c r="C2144" s="2" t="n"/>
      <c r="D2144" s="2" t="n"/>
      <c r="E2144" s="2" t="n"/>
      <c r="F2144" s="2" t="n"/>
      <c r="G2144" s="2" t="n"/>
      <c r="H2144" s="2" t="n"/>
      <c r="I2144" s="2" t="n"/>
      <c r="J2144" s="2" t="n"/>
      <c r="K2144" s="2" t="n"/>
      <c r="L2144" s="2" t="n"/>
      <c r="M2144" s="2" t="n"/>
      <c r="N2144" s="2" t="n"/>
      <c r="O2144" s="2" t="n"/>
      <c r="P2144" s="2" t="n"/>
      <c r="Q2144" s="2" t="n"/>
      <c r="R2144" s="2" t="n"/>
      <c r="S2144" s="2" t="n"/>
      <c r="T2144" s="2" t="n"/>
      <c r="U2144" s="2" t="n"/>
      <c r="V2144" s="2" t="n"/>
      <c r="W2144" s="2" t="n"/>
      <c r="X2144" s="2" t="n"/>
      <c r="Y2144" s="2" t="n"/>
      <c r="Z2144" s="2" t="n"/>
      <c r="AA2144" s="2" t="n"/>
      <c r="AB2144" s="2" t="n"/>
      <c r="AC2144" s="2" t="n"/>
      <c r="AD2144" s="2" t="n"/>
      <c r="AE2144" s="2" t="n"/>
      <c r="AF2144" s="2" t="n"/>
      <c r="AG2144" s="2" t="n"/>
      <c r="AH2144" s="2" t="n"/>
      <c r="AI2144" s="2" t="n"/>
      <c r="AJ2144" s="2" t="n"/>
      <c r="AK2144" s="2" t="n"/>
      <c r="AL2144" s="2" t="n"/>
      <c r="AM2144" s="2" t="n"/>
      <c r="AN2144" s="2" t="n"/>
      <c r="AO2144" s="2" t="n"/>
      <c r="AP2144" s="2" t="n"/>
      <c r="AQ2144" s="2" t="n"/>
      <c r="AR2144" s="2" t="n"/>
      <c r="AS2144" s="2" t="n"/>
      <c r="AT2144" s="2" t="n"/>
      <c r="AU2144" s="2" t="n"/>
      <c r="AV2144" s="2" t="n"/>
      <c r="AW2144" s="2" t="n"/>
      <c r="AX2144" s="2" t="n"/>
      <c r="AY2144" s="2" t="n"/>
      <c r="AZ2144" s="2" t="n"/>
      <c r="BA2144" s="2" t="n"/>
      <c r="BB2144" s="2" t="n"/>
      <c r="BC2144" s="2" t="n"/>
      <c r="BD2144" s="2" t="n"/>
      <c r="BE2144" s="2" t="n"/>
      <c r="BF2144" s="2" t="n"/>
      <c r="BG2144" s="2" t="n"/>
      <c r="BH2144" s="2" t="n"/>
      <c r="BI2144" s="2" t="n"/>
      <c r="BJ2144" s="2" t="n"/>
      <c r="BK2144" s="2" t="n"/>
      <c r="BL2144" s="2" t="n"/>
      <c r="BM2144" s="2" t="n"/>
      <c r="BN2144" s="2" t="n"/>
      <c r="BO2144" s="2" t="n"/>
      <c r="BP2144" s="143" t="n"/>
      <c r="BV2144" s="144" t="n"/>
      <c r="DU2144" s="144" t="n"/>
      <c r="DV2144" s="7" t="n"/>
      <c r="DW2144" s="2" t="n"/>
      <c r="DX2144" s="2" t="n"/>
      <c r="DY2144" s="2" t="n"/>
      <c r="DZ2144" s="2" t="n"/>
      <c r="EA2144" s="2" t="n"/>
      <c r="EB2144" s="2" t="n"/>
      <c r="EC2144" s="2" t="n"/>
    </row>
    <row r="2145" ht="8.25" customHeight="1" s="118">
      <c r="A2145" s="2" t="n"/>
      <c r="B2145" s="2" t="n"/>
      <c r="C2145" s="2" t="n"/>
      <c r="D2145" s="2" t="n"/>
      <c r="E2145" s="2" t="n"/>
      <c r="F2145" s="2" t="n"/>
      <c r="G2145" s="2" t="n"/>
      <c r="H2145" s="2" t="n"/>
      <c r="I2145" s="2" t="n"/>
      <c r="J2145" s="2" t="n"/>
      <c r="K2145" s="2" t="n"/>
      <c r="L2145" s="2" t="n"/>
      <c r="M2145" s="2" t="n"/>
      <c r="N2145" s="2" t="n"/>
      <c r="O2145" s="2" t="n"/>
      <c r="P2145" s="2" t="n"/>
      <c r="Q2145" s="2" t="n"/>
      <c r="R2145" s="2" t="n"/>
      <c r="S2145" s="2" t="n"/>
      <c r="T2145" s="2" t="n"/>
      <c r="U2145" s="2" t="n"/>
      <c r="V2145" s="2" t="n"/>
      <c r="W2145" s="2" t="n"/>
      <c r="X2145" s="2" t="n"/>
      <c r="Y2145" s="2" t="n"/>
      <c r="Z2145" s="2" t="n"/>
      <c r="AA2145" s="2" t="n"/>
      <c r="AB2145" s="2" t="n"/>
      <c r="AC2145" s="2" t="n"/>
      <c r="AD2145" s="2" t="n"/>
      <c r="AE2145" s="2" t="n"/>
      <c r="AF2145" s="2" t="n"/>
      <c r="AG2145" s="2" t="n"/>
      <c r="AH2145" s="2" t="n"/>
      <c r="AI2145" s="2" t="n"/>
      <c r="AJ2145" s="2" t="n"/>
      <c r="AK2145" s="2" t="n"/>
      <c r="AL2145" s="2" t="n"/>
      <c r="AM2145" s="2" t="n"/>
      <c r="AN2145" s="2" t="n"/>
      <c r="AO2145" s="2" t="n"/>
      <c r="AP2145" s="2" t="n"/>
      <c r="AQ2145" s="2" t="n"/>
      <c r="AR2145" s="2" t="n"/>
      <c r="AS2145" s="2" t="n"/>
      <c r="AT2145" s="2" t="n"/>
      <c r="AU2145" s="2" t="n"/>
      <c r="AV2145" s="2" t="n"/>
      <c r="AW2145" s="2" t="n"/>
      <c r="AX2145" s="2" t="n"/>
      <c r="AY2145" s="2" t="n"/>
      <c r="AZ2145" s="2" t="n"/>
      <c r="BA2145" s="2" t="n"/>
      <c r="BB2145" s="2" t="n"/>
      <c r="BC2145" s="2" t="n"/>
      <c r="BD2145" s="2" t="n"/>
      <c r="BE2145" s="2" t="n"/>
      <c r="BF2145" s="2" t="n"/>
      <c r="BG2145" s="2" t="n"/>
      <c r="BH2145" s="2" t="n"/>
      <c r="BI2145" s="2" t="n"/>
      <c r="BJ2145" s="2" t="n"/>
      <c r="BK2145" s="2" t="n"/>
      <c r="BL2145" s="2" t="n"/>
      <c r="BM2145" s="2" t="n"/>
      <c r="BN2145" s="2" t="n"/>
      <c r="BO2145" s="2" t="n"/>
      <c r="BP2145" s="143" t="n"/>
      <c r="BV2145" s="144" t="n"/>
      <c r="DU2145" s="144" t="n"/>
      <c r="DV2145" s="7" t="n"/>
      <c r="DW2145" s="2" t="n"/>
      <c r="DX2145" s="2" t="n"/>
      <c r="DY2145" s="2" t="n"/>
      <c r="DZ2145" s="2" t="n"/>
      <c r="EA2145" s="2" t="n"/>
      <c r="EB2145" s="2" t="n"/>
      <c r="EC2145" s="2" t="n"/>
    </row>
    <row r="2146" ht="6.75" customHeight="1" s="118">
      <c r="A2146" s="2" t="n"/>
      <c r="B2146" s="2" t="n"/>
      <c r="C2146" s="2" t="n"/>
      <c r="D2146" s="2" t="n"/>
      <c r="E2146" s="177" t="inlineStr">
        <is>
          <t>在籍校</t>
        </is>
      </c>
      <c r="F2146" s="140" t="n"/>
      <c r="G2146" s="140" t="n"/>
      <c r="H2146" s="140" t="n"/>
      <c r="I2146" s="140" t="n"/>
      <c r="J2146" s="140" t="n"/>
      <c r="K2146" s="141" t="n"/>
      <c r="L2146" s="34" t="n"/>
      <c r="M2146" s="18" t="n"/>
      <c r="N2146" s="18" t="n"/>
      <c r="O2146" s="18" t="n"/>
      <c r="P2146" s="18" t="n"/>
      <c r="Q2146" s="18" t="n"/>
      <c r="R2146" s="18" t="n"/>
      <c r="S2146" s="18" t="n"/>
      <c r="T2146" s="18" t="n"/>
      <c r="U2146" s="18" t="n"/>
      <c r="V2146" s="18" t="n"/>
      <c r="W2146" s="18" t="n"/>
      <c r="X2146" s="35" t="n"/>
      <c r="Y2146" s="4" t="n"/>
      <c r="Z2146" s="5" t="n"/>
      <c r="AA2146" s="5" t="n"/>
      <c r="AB2146" s="5" t="n"/>
      <c r="AC2146" s="5" t="n"/>
      <c r="AD2146" s="5" t="n"/>
      <c r="AE2146" s="5" t="n"/>
      <c r="AF2146" s="5" t="n"/>
      <c r="AG2146" s="5" t="n"/>
      <c r="AH2146" s="5" t="n"/>
      <c r="AI2146" s="5" t="n"/>
      <c r="AJ2146" s="5" t="n"/>
      <c r="AK2146" s="5" t="n"/>
      <c r="AL2146" s="5" t="n"/>
      <c r="AM2146" s="5" t="n"/>
      <c r="AN2146" s="5" t="n"/>
      <c r="AO2146" s="5" t="n"/>
      <c r="AP2146" s="5" t="n"/>
      <c r="AQ2146" s="5" t="n"/>
      <c r="AR2146" s="5" t="n"/>
      <c r="AS2146" s="5" t="n"/>
      <c r="AT2146" s="5" t="n"/>
      <c r="AU2146" s="5" t="n"/>
      <c r="AV2146" s="5" t="n"/>
      <c r="AW2146" s="89" t="inlineStr">
        <is>
          <t>卒業見込</t>
        </is>
      </c>
      <c r="AX2146" s="140" t="n"/>
      <c r="AY2146" s="140" t="n"/>
      <c r="AZ2146" s="140" t="n"/>
      <c r="BA2146" s="140" t="n"/>
      <c r="BB2146" s="140" t="n"/>
      <c r="BC2146" s="140" t="n"/>
      <c r="BD2146" s="140" t="n"/>
      <c r="BE2146" s="140" t="n"/>
      <c r="BF2146" s="140" t="n"/>
      <c r="BG2146" s="140" t="n"/>
      <c r="BH2146" s="140" t="n"/>
      <c r="BI2146" s="141" t="n"/>
      <c r="BJ2146" s="2" t="n"/>
      <c r="BK2146" s="2" t="n"/>
      <c r="BL2146" s="2" t="n"/>
      <c r="BM2146" s="2" t="n"/>
      <c r="BN2146" s="2" t="n"/>
      <c r="BO2146" s="2" t="n"/>
      <c r="BP2146" s="143" t="n"/>
      <c r="BV2146" s="144" t="n"/>
      <c r="DU2146" s="144" t="n"/>
      <c r="DV2146" s="2" t="n"/>
      <c r="DW2146" s="2" t="n"/>
      <c r="DX2146" s="2" t="n"/>
      <c r="DY2146" s="2" t="n"/>
      <c r="DZ2146" s="2" t="n"/>
      <c r="EA2146" s="2" t="n"/>
      <c r="EB2146" s="2" t="n"/>
      <c r="EC2146" s="2" t="n"/>
    </row>
    <row r="2147" ht="6.75" customHeight="1" s="118">
      <c r="A2147" s="2" t="n"/>
      <c r="B2147" s="2" t="n"/>
      <c r="C2147" s="2" t="n"/>
      <c r="D2147" s="2" t="n"/>
      <c r="E2147" s="143" t="n"/>
      <c r="K2147" s="144" t="n"/>
      <c r="L2147" s="36" t="n"/>
      <c r="M2147" s="19" t="n"/>
      <c r="N2147" s="19" t="n"/>
      <c r="O2147" s="19" t="n"/>
      <c r="P2147" s="19" t="n"/>
      <c r="Q2147" s="19" t="n"/>
      <c r="R2147" s="19" t="n"/>
      <c r="S2147" s="19" t="n"/>
      <c r="T2147" s="19" t="n"/>
      <c r="U2147" s="19" t="n"/>
      <c r="V2147" s="19" t="n"/>
      <c r="W2147" s="19" t="n"/>
      <c r="X2147" s="37" t="n"/>
      <c r="Y2147" s="178">
        <f>計算!$N$26</f>
        <v/>
      </c>
      <c r="BI2147" s="144" t="n"/>
      <c r="BJ2147" s="2" t="n"/>
      <c r="BK2147" s="2" t="n"/>
      <c r="BL2147" s="2" t="n"/>
      <c r="BM2147" s="2" t="n"/>
      <c r="BN2147" s="2" t="n"/>
      <c r="BO2147" s="2" t="n"/>
      <c r="BP2147" s="143" t="n"/>
      <c r="BV2147" s="144" t="n"/>
      <c r="DU2147" s="144" t="n"/>
      <c r="DV2147" s="2" t="n"/>
      <c r="DW2147" s="2" t="n"/>
      <c r="DX2147" s="2" t="n"/>
      <c r="DY2147" s="2" t="n"/>
      <c r="DZ2147" s="2" t="n"/>
      <c r="EA2147" s="2" t="n"/>
      <c r="EB2147" s="2" t="n"/>
      <c r="EC2147" s="2" t="n"/>
    </row>
    <row r="2148" ht="6.75" customHeight="1" s="118">
      <c r="A2148" s="2" t="n"/>
      <c r="B2148" s="2" t="n"/>
      <c r="C2148" s="2" t="n"/>
      <c r="D2148" s="2" t="n"/>
      <c r="E2148" s="143" t="n"/>
      <c r="K2148" s="144" t="n"/>
      <c r="L2148" s="36" t="n"/>
      <c r="M2148" s="19" t="n"/>
      <c r="N2148" s="19" t="n"/>
      <c r="O2148" s="19" t="n"/>
      <c r="P2148" s="179">
        <f>設定!$B$6</f>
        <v/>
      </c>
      <c r="S2148" s="11" t="n"/>
      <c r="T2148" s="11" t="n"/>
      <c r="U2148" s="179">
        <f>設定!$B$7</f>
        <v/>
      </c>
      <c r="W2148" s="11" t="n"/>
      <c r="X2148" s="12" t="n"/>
      <c r="Y2148" s="143" t="n"/>
      <c r="BI2148" s="144" t="n"/>
      <c r="BJ2148" s="2" t="n"/>
      <c r="BK2148" s="2" t="n"/>
      <c r="BL2148" s="2" t="n"/>
      <c r="BM2148" s="2" t="n"/>
      <c r="BN2148" s="2" t="n"/>
      <c r="BO2148" s="2" t="n"/>
      <c r="BP2148" s="143" t="n"/>
      <c r="BV2148" s="144" t="n"/>
      <c r="DU2148" s="144" t="n"/>
      <c r="DV2148" s="2" t="n"/>
      <c r="DW2148" s="2" t="n"/>
      <c r="DX2148" s="2" t="n"/>
      <c r="DY2148" s="2" t="n"/>
      <c r="DZ2148" s="2" t="n"/>
      <c r="EA2148" s="2" t="n"/>
      <c r="EB2148" s="2" t="n"/>
      <c r="EC2148" s="2" t="n"/>
    </row>
    <row r="2149" ht="6.75" customHeight="1" s="118">
      <c r="A2149" s="2" t="n"/>
      <c r="B2149" s="2" t="n"/>
      <c r="C2149" s="2" t="n"/>
      <c r="D2149" s="2" t="n"/>
      <c r="E2149" s="143" t="n"/>
      <c r="K2149" s="144" t="n"/>
      <c r="L2149" s="92" t="inlineStr">
        <is>
          <t>令和</t>
        </is>
      </c>
      <c r="S2149" s="52" t="inlineStr">
        <is>
          <t>年</t>
        </is>
      </c>
      <c r="W2149" s="53" t="inlineStr">
        <is>
          <t>月</t>
        </is>
      </c>
      <c r="X2149" s="144" t="n"/>
      <c r="Y2149" s="143" t="n"/>
      <c r="BI2149" s="144" t="n"/>
      <c r="BJ2149" s="2" t="n"/>
      <c r="BK2149" s="2" t="n"/>
      <c r="BL2149" s="2" t="n"/>
      <c r="BM2149" s="2" t="n"/>
      <c r="BN2149" s="2" t="n"/>
      <c r="BO2149" s="2" t="n"/>
      <c r="BP2149" s="143" t="n"/>
      <c r="BV2149" s="144" t="n"/>
      <c r="DU2149" s="144" t="n"/>
      <c r="DV2149" s="2" t="n"/>
      <c r="DW2149" s="2" t="n"/>
      <c r="DX2149" s="2" t="n"/>
      <c r="DY2149" s="2" t="n"/>
      <c r="DZ2149" s="2" t="n"/>
      <c r="EA2149" s="2" t="n"/>
      <c r="EB2149" s="2" t="n"/>
      <c r="EC2149" s="2" t="n"/>
    </row>
    <row r="2150" ht="6.75" customHeight="1" s="118">
      <c r="A2150" s="2" t="n"/>
      <c r="B2150" s="2" t="n"/>
      <c r="C2150" s="2" t="n"/>
      <c r="D2150" s="2" t="n"/>
      <c r="E2150" s="143" t="n"/>
      <c r="K2150" s="144" t="n"/>
      <c r="L2150" s="143" t="n"/>
      <c r="X2150" s="144" t="n"/>
      <c r="Y2150" s="143" t="n"/>
      <c r="AW2150" s="75" t="inlineStr">
        <is>
          <t>卒業</t>
        </is>
      </c>
      <c r="BI2150" s="144" t="n"/>
      <c r="BJ2150" s="2" t="n"/>
      <c r="BK2150" s="2" t="n"/>
      <c r="BL2150" s="2" t="n"/>
      <c r="BM2150" s="2" t="n"/>
      <c r="BN2150" s="2" t="n"/>
      <c r="BO2150" s="2" t="n"/>
      <c r="BP2150" s="143" t="n"/>
      <c r="BV2150" s="144" t="n"/>
      <c r="DU2150" s="144" t="n"/>
      <c r="DV2150" s="2" t="n"/>
      <c r="DW2150" s="2" t="n"/>
      <c r="DX2150" s="2" t="n"/>
      <c r="DY2150" s="2" t="n"/>
      <c r="DZ2150" s="2" t="n"/>
      <c r="EA2150" s="2" t="n"/>
      <c r="EB2150" s="2" t="n"/>
      <c r="EC2150" s="2" t="n"/>
    </row>
    <row r="2151" ht="6.75" customHeight="1" s="118">
      <c r="A2151" s="2" t="n"/>
      <c r="B2151" s="2" t="n"/>
      <c r="C2151" s="2" t="n"/>
      <c r="D2151" s="2" t="n"/>
      <c r="E2151" s="143" t="n"/>
      <c r="K2151" s="144" t="n"/>
      <c r="L2151" s="36" t="n"/>
      <c r="M2151" s="19" t="n"/>
      <c r="N2151" s="19" t="n"/>
      <c r="O2151" s="19" t="n"/>
      <c r="P2151" s="19" t="n"/>
      <c r="Q2151" s="19" t="n"/>
      <c r="R2151" s="19" t="n"/>
      <c r="S2151" s="19" t="n"/>
      <c r="T2151" s="19" t="n"/>
      <c r="U2151" s="19" t="n"/>
      <c r="V2151" s="19" t="n"/>
      <c r="W2151" s="19" t="n"/>
      <c r="X2151" s="37" t="n"/>
      <c r="Y2151" s="143" t="n"/>
      <c r="BI2151" s="144" t="n"/>
      <c r="BJ2151" s="2" t="n"/>
      <c r="BK2151" s="2" t="n"/>
      <c r="BL2151" s="2" t="n"/>
      <c r="BM2151" s="2" t="n"/>
      <c r="BN2151" s="2" t="n"/>
      <c r="BO2151" s="2" t="n"/>
      <c r="BP2151" s="143" t="n"/>
      <c r="BV2151" s="144" t="n"/>
      <c r="DU2151" s="144" t="n"/>
      <c r="DV2151" s="2" t="n"/>
      <c r="DW2151" s="2" t="n"/>
      <c r="DX2151" s="2" t="n"/>
      <c r="DY2151" s="2" t="n"/>
      <c r="DZ2151" s="2" t="n"/>
      <c r="EA2151" s="2" t="n"/>
      <c r="EB2151" s="2" t="n"/>
      <c r="EC2151" s="2" t="n"/>
    </row>
    <row r="2152" ht="6.75" customHeight="1" s="118">
      <c r="A2152" s="2" t="n"/>
      <c r="B2152" s="2" t="n"/>
      <c r="C2152" s="2" t="n"/>
      <c r="D2152" s="2" t="n"/>
      <c r="E2152" s="143" t="n"/>
      <c r="K2152" s="144" t="n"/>
      <c r="L2152" s="36" t="n"/>
      <c r="M2152" s="19" t="n"/>
      <c r="N2152" s="19" t="n"/>
      <c r="O2152" s="19" t="n"/>
      <c r="P2152" s="19" t="n"/>
      <c r="Q2152" s="19" t="n"/>
      <c r="R2152" s="19" t="n"/>
      <c r="S2152" s="19" t="n"/>
      <c r="T2152" s="19" t="n"/>
      <c r="U2152" s="19" t="n"/>
      <c r="V2152" s="19" t="n"/>
      <c r="W2152" s="19" t="n"/>
      <c r="X2152" s="37" t="n"/>
      <c r="Y2152" s="143" t="n"/>
      <c r="BI2152" s="144" t="n"/>
      <c r="BJ2152" s="2" t="n"/>
      <c r="BK2152" s="2" t="n"/>
      <c r="BL2152" s="2" t="n"/>
      <c r="BM2152" s="2" t="n"/>
      <c r="BN2152" s="2" t="n"/>
      <c r="BO2152" s="2" t="n"/>
      <c r="BP2152" s="143" t="n"/>
      <c r="BV2152" s="144" t="n"/>
      <c r="DU2152" s="144" t="n"/>
      <c r="DV2152" s="2" t="n"/>
      <c r="DW2152" s="2" t="n"/>
      <c r="DX2152" s="2" t="n"/>
      <c r="DY2152" s="2" t="n"/>
      <c r="DZ2152" s="2" t="n"/>
      <c r="EA2152" s="2" t="n"/>
      <c r="EB2152" s="2" t="n"/>
      <c r="EC2152" s="2" t="n"/>
    </row>
    <row r="2153" ht="6.75" customHeight="1" s="118">
      <c r="A2153" s="2" t="n"/>
      <c r="B2153" s="2" t="n"/>
      <c r="C2153" s="2" t="n"/>
      <c r="D2153" s="2" t="n"/>
      <c r="E2153" s="146" t="n"/>
      <c r="F2153" s="147" t="n"/>
      <c r="G2153" s="147" t="n"/>
      <c r="H2153" s="147" t="n"/>
      <c r="I2153" s="147" t="n"/>
      <c r="J2153" s="147" t="n"/>
      <c r="K2153" s="148" t="n"/>
      <c r="L2153" s="38" t="n"/>
      <c r="M2153" s="20" t="n"/>
      <c r="N2153" s="20" t="n"/>
      <c r="O2153" s="20" t="n"/>
      <c r="P2153" s="20" t="n"/>
      <c r="Q2153" s="20" t="n"/>
      <c r="R2153" s="20" t="n"/>
      <c r="S2153" s="20" t="n"/>
      <c r="T2153" s="20" t="n"/>
      <c r="U2153" s="20" t="n"/>
      <c r="V2153" s="20" t="n"/>
      <c r="W2153" s="20" t="n"/>
      <c r="X2153" s="39" t="n"/>
      <c r="Y2153" s="16" t="n"/>
      <c r="Z2153" s="14" t="n"/>
      <c r="AA2153" s="14" t="n"/>
      <c r="AB2153" s="14" t="n"/>
      <c r="AC2153" s="14" t="n"/>
      <c r="AD2153" s="14" t="n"/>
      <c r="AE2153" s="14" t="n"/>
      <c r="AF2153" s="14" t="n"/>
      <c r="AG2153" s="14" t="n"/>
      <c r="AH2153" s="14" t="n"/>
      <c r="AI2153" s="14" t="n"/>
      <c r="AJ2153" s="14" t="n"/>
      <c r="AK2153" s="14" t="n"/>
      <c r="AL2153" s="14" t="n"/>
      <c r="AM2153" s="14" t="n"/>
      <c r="AN2153" s="14" t="n"/>
      <c r="AO2153" s="14" t="n"/>
      <c r="AP2153" s="14" t="n"/>
      <c r="AQ2153" s="14" t="n"/>
      <c r="AR2153" s="14" t="n"/>
      <c r="AS2153" s="14" t="n"/>
      <c r="AT2153" s="14" t="n"/>
      <c r="AU2153" s="14" t="n"/>
      <c r="AV2153" s="14" t="n"/>
      <c r="AW2153" s="147" t="n"/>
      <c r="AX2153" s="147" t="n"/>
      <c r="AY2153" s="147" t="n"/>
      <c r="AZ2153" s="147" t="n"/>
      <c r="BA2153" s="147" t="n"/>
      <c r="BB2153" s="147" t="n"/>
      <c r="BC2153" s="147" t="n"/>
      <c r="BD2153" s="147" t="n"/>
      <c r="BE2153" s="147" t="n"/>
      <c r="BF2153" s="147" t="n"/>
      <c r="BG2153" s="147" t="n"/>
      <c r="BH2153" s="147" t="n"/>
      <c r="BI2153" s="148" t="n"/>
      <c r="BJ2153" s="2" t="n"/>
      <c r="BK2153" s="2" t="n"/>
      <c r="BL2153" s="2" t="n"/>
      <c r="BM2153" s="2" t="n"/>
      <c r="BN2153" s="2" t="n"/>
      <c r="BO2153" s="2" t="n"/>
      <c r="BP2153" s="143" t="n"/>
      <c r="BV2153" s="144" t="n"/>
      <c r="DU2153" s="144" t="n"/>
      <c r="DV2153" s="2" t="n"/>
      <c r="DW2153" s="2" t="n"/>
      <c r="DX2153" s="2" t="n"/>
      <c r="DY2153" s="2" t="n"/>
      <c r="DZ2153" s="2" t="n"/>
      <c r="EA2153" s="2" t="n"/>
      <c r="EB2153" s="2" t="n"/>
      <c r="EC2153" s="2" t="n"/>
    </row>
    <row r="2154" ht="6.75" customHeight="1" s="118">
      <c r="A2154" s="2" t="n"/>
      <c r="B2154" s="2" t="n"/>
      <c r="C2154" s="2" t="n"/>
      <c r="D2154" s="2" t="n"/>
      <c r="E2154" s="40" t="n"/>
      <c r="F2154" s="40" t="n"/>
      <c r="G2154" s="40" t="n"/>
      <c r="H2154" s="40" t="n"/>
      <c r="I2154" s="40" t="n"/>
      <c r="J2154" s="40" t="n"/>
      <c r="K2154" s="40" t="n"/>
      <c r="L2154" s="18" t="n"/>
      <c r="M2154" s="18" t="n"/>
      <c r="N2154" s="18" t="n"/>
      <c r="O2154" s="18" t="n"/>
      <c r="P2154" s="18" t="n"/>
      <c r="Q2154" s="18" t="n"/>
      <c r="R2154" s="18" t="n"/>
      <c r="S2154" s="76" t="n"/>
      <c r="T2154" s="140" t="n"/>
      <c r="U2154" s="17" t="n"/>
      <c r="V2154" s="17" t="n"/>
      <c r="W2154" s="76" t="n"/>
      <c r="X2154" s="140" t="n"/>
      <c r="Y2154" s="5" t="n"/>
      <c r="Z2154" s="5" t="n"/>
      <c r="AA2154" s="5" t="n"/>
      <c r="AB2154" s="5" t="n"/>
      <c r="AC2154" s="5" t="n"/>
      <c r="AD2154" s="5" t="n"/>
      <c r="AE2154" s="5" t="n"/>
      <c r="AF2154" s="5" t="n"/>
      <c r="AG2154" s="5" t="n"/>
      <c r="AH2154" s="5" t="n"/>
      <c r="AI2154" s="5" t="n"/>
      <c r="AJ2154" s="5" t="n"/>
      <c r="AK2154" s="5" t="n"/>
      <c r="AL2154" s="5" t="n"/>
      <c r="AM2154" s="5" t="n"/>
      <c r="AN2154" s="5" t="n"/>
      <c r="AO2154" s="5" t="n"/>
      <c r="AP2154" s="5" t="n"/>
      <c r="AQ2154" s="5" t="n"/>
      <c r="AR2154" s="5" t="n"/>
      <c r="AS2154" s="5" t="n"/>
      <c r="AT2154" s="5" t="n"/>
      <c r="AU2154" s="5" t="n"/>
      <c r="AV2154" s="5" t="n"/>
      <c r="AW2154" s="5" t="n"/>
      <c r="AX2154" s="5" t="n"/>
      <c r="AY2154" s="5" t="n"/>
      <c r="AZ2154" s="5" t="n"/>
      <c r="BA2154" s="5" t="n"/>
      <c r="BB2154" s="5" t="n"/>
      <c r="BC2154" s="5" t="n"/>
      <c r="BD2154" s="5" t="n"/>
      <c r="BE2154" s="5" t="n"/>
      <c r="BF2154" s="5" t="n"/>
      <c r="BG2154" s="5" t="n"/>
      <c r="BH2154" s="5" t="n"/>
      <c r="BI2154" s="5" t="n"/>
      <c r="BJ2154" s="2" t="n"/>
      <c r="BK2154" s="2" t="n"/>
      <c r="BL2154" s="2" t="n"/>
      <c r="BM2154" s="2" t="n"/>
      <c r="BN2154" s="2" t="n"/>
      <c r="BO2154" s="2" t="n"/>
      <c r="BP2154" s="143" t="n"/>
      <c r="BV2154" s="144" t="n"/>
      <c r="DU2154" s="144" t="n"/>
      <c r="DV2154" s="2" t="n"/>
      <c r="DW2154" s="2" t="n"/>
      <c r="DX2154" s="2" t="n"/>
      <c r="DY2154" s="2" t="n"/>
      <c r="DZ2154" s="2" t="n"/>
      <c r="EA2154" s="2" t="n"/>
      <c r="EB2154" s="2" t="n"/>
      <c r="EC2154" s="2" t="n"/>
    </row>
    <row r="2155" ht="6.75" customHeight="1" s="118">
      <c r="A2155" s="2" t="n"/>
      <c r="B2155" s="2" t="n"/>
      <c r="C2155" s="2" t="n"/>
      <c r="D2155" s="2" t="n"/>
      <c r="E2155" s="41" t="n"/>
      <c r="F2155" s="41" t="n"/>
      <c r="G2155" s="41" t="n"/>
      <c r="H2155" s="41" t="n"/>
      <c r="I2155" s="41" t="n"/>
      <c r="J2155" s="41" t="n"/>
      <c r="K2155" s="41" t="n"/>
      <c r="L2155" s="19" t="n"/>
      <c r="M2155" s="19" t="n"/>
      <c r="N2155" s="19" t="n"/>
      <c r="O2155" s="19" t="n"/>
      <c r="P2155" s="19" t="n"/>
      <c r="Q2155" s="19" t="n"/>
      <c r="R2155" s="19" t="n"/>
      <c r="U2155" s="11" t="n"/>
      <c r="V2155" s="11" t="n"/>
      <c r="Y2155" s="2" t="n"/>
      <c r="Z2155" s="2" t="n"/>
      <c r="AA2155" s="2" t="n"/>
      <c r="AB2155" s="2" t="n"/>
      <c r="AC2155" s="2" t="n"/>
      <c r="AD2155" s="2" t="n"/>
      <c r="AE2155" s="2" t="n"/>
      <c r="AF2155" s="2" t="n"/>
      <c r="AG2155" s="2" t="n"/>
      <c r="AH2155" s="2" t="n"/>
      <c r="AI2155" s="2" t="n"/>
      <c r="AJ2155" s="2" t="n"/>
      <c r="AK2155" s="2" t="n"/>
      <c r="AL2155" s="2" t="n"/>
      <c r="AM2155" s="2" t="n"/>
      <c r="AN2155" s="2" t="n"/>
      <c r="AO2155" s="2" t="n"/>
      <c r="AP2155" s="2" t="n"/>
      <c r="AQ2155" s="2" t="n"/>
      <c r="AR2155" s="2" t="n"/>
      <c r="AS2155" s="2" t="n"/>
      <c r="AT2155" s="2" t="n"/>
      <c r="AU2155" s="2" t="n"/>
      <c r="AV2155" s="2" t="n"/>
      <c r="AW2155" s="2" t="n"/>
      <c r="AX2155" s="2" t="n"/>
      <c r="AY2155" s="2" t="n"/>
      <c r="AZ2155" s="2" t="n"/>
      <c r="BA2155" s="2" t="n"/>
      <c r="BB2155" s="2" t="n"/>
      <c r="BC2155" s="2" t="n"/>
      <c r="BD2155" s="2" t="n"/>
      <c r="BE2155" s="2" t="n"/>
      <c r="BF2155" s="2" t="n"/>
      <c r="BG2155" s="2" t="n"/>
      <c r="BH2155" s="2" t="n"/>
      <c r="BI2155" s="2" t="n"/>
      <c r="BJ2155" s="2" t="n"/>
      <c r="BK2155" s="2" t="n"/>
      <c r="BL2155" s="2" t="n"/>
      <c r="BM2155" s="2" t="n"/>
      <c r="BN2155" s="2" t="n"/>
      <c r="BO2155" s="2" t="n"/>
      <c r="BP2155" s="143" t="n"/>
      <c r="BV2155" s="144" t="n"/>
      <c r="DU2155" s="144" t="n"/>
      <c r="DV2155" s="2" t="n"/>
      <c r="DW2155" s="2" t="n"/>
      <c r="DX2155" s="2" t="n"/>
      <c r="DY2155" s="2" t="n"/>
      <c r="DZ2155" s="2" t="n"/>
      <c r="EA2155" s="2" t="n"/>
      <c r="EB2155" s="2" t="n"/>
      <c r="EC2155" s="2" t="n"/>
    </row>
    <row r="2156" ht="9.75" customHeight="1" s="118">
      <c r="A2156" s="2" t="n"/>
      <c r="B2156" s="2" t="n"/>
      <c r="C2156" s="2" t="n"/>
      <c r="D2156" s="2" t="n"/>
      <c r="E2156" s="42" t="n"/>
      <c r="F2156" s="42" t="n"/>
      <c r="G2156" s="42" t="n"/>
      <c r="H2156" s="42" t="n"/>
      <c r="I2156" s="42" t="n"/>
      <c r="J2156" s="42" t="n"/>
      <c r="K2156" s="42" t="n"/>
      <c r="L2156" s="20" t="n"/>
      <c r="M2156" s="20" t="n"/>
      <c r="N2156" s="20" t="n"/>
      <c r="O2156" s="20" t="n"/>
      <c r="P2156" s="20" t="n"/>
      <c r="Q2156" s="20" t="n"/>
      <c r="R2156" s="20" t="n"/>
      <c r="S2156" s="20" t="n"/>
      <c r="T2156" s="20" t="n"/>
      <c r="U2156" s="20" t="n"/>
      <c r="V2156" s="20" t="n"/>
      <c r="W2156" s="20" t="n"/>
      <c r="X2156" s="20" t="n"/>
      <c r="Y2156" s="14" t="n"/>
      <c r="Z2156" s="14" t="n"/>
      <c r="AA2156" s="14" t="n"/>
      <c r="AB2156" s="14" t="n"/>
      <c r="AC2156" s="14" t="n"/>
      <c r="AD2156" s="14" t="n"/>
      <c r="AE2156" s="14" t="n"/>
      <c r="AF2156" s="14" t="n"/>
      <c r="AG2156" s="14" t="n"/>
      <c r="AH2156" s="14" t="n"/>
      <c r="AI2156" s="14" t="n"/>
      <c r="AJ2156" s="14" t="n"/>
      <c r="AK2156" s="14" t="n"/>
      <c r="AL2156" s="14" t="n"/>
      <c r="AM2156" s="14" t="n"/>
      <c r="AN2156" s="14" t="n"/>
      <c r="AO2156" s="14" t="n"/>
      <c r="AP2156" s="14" t="n"/>
      <c r="AQ2156" s="14" t="n"/>
      <c r="AR2156" s="14" t="n"/>
      <c r="AS2156" s="14" t="n"/>
      <c r="AT2156" s="14" t="n"/>
      <c r="AU2156" s="14" t="n"/>
      <c r="AV2156" s="14" t="n"/>
      <c r="AW2156" s="14" t="n"/>
      <c r="AX2156" s="14" t="n"/>
      <c r="AY2156" s="14" t="n"/>
      <c r="AZ2156" s="14" t="n"/>
      <c r="BA2156" s="14" t="n"/>
      <c r="BB2156" s="14" t="n"/>
      <c r="BC2156" s="14" t="n"/>
      <c r="BD2156" s="14" t="n"/>
      <c r="BE2156" s="14" t="n"/>
      <c r="BF2156" s="14" t="n"/>
      <c r="BG2156" s="14" t="n"/>
      <c r="BH2156" s="14" t="n"/>
      <c r="BI2156" s="14" t="n"/>
      <c r="BJ2156" s="2" t="n"/>
      <c r="BK2156" s="2" t="n"/>
      <c r="BL2156" s="2" t="n"/>
      <c r="BM2156" s="2" t="n"/>
      <c r="BN2156" s="2" t="n"/>
      <c r="BO2156" s="2" t="n"/>
      <c r="BP2156" s="143" t="n"/>
      <c r="BV2156" s="144" t="n"/>
      <c r="DU2156" s="144" t="n"/>
      <c r="DV2156" s="2" t="n"/>
      <c r="DW2156" s="2" t="n"/>
      <c r="DX2156" s="2" t="n"/>
      <c r="DY2156" s="2" t="n"/>
      <c r="DZ2156" s="2" t="n"/>
      <c r="EA2156" s="2" t="n"/>
      <c r="EB2156" s="2" t="n"/>
      <c r="EC2156" s="2" t="n"/>
    </row>
    <row r="2157" ht="6.75" customHeight="1" s="118">
      <c r="A2157" s="2" t="n"/>
      <c r="B2157" s="2" t="n"/>
      <c r="C2157" s="2" t="n"/>
      <c r="D2157" s="2" t="n"/>
      <c r="E2157" s="180" t="inlineStr">
        <is>
          <t>職　歴</t>
        </is>
      </c>
      <c r="K2157" s="144" t="n"/>
      <c r="L2157" s="54" t="inlineStr">
        <is>
          <t>平成</t>
        </is>
      </c>
      <c r="M2157" s="140" t="n"/>
      <c r="N2157" s="140" t="n"/>
      <c r="O2157" s="140" t="n"/>
      <c r="P2157" s="19" t="n"/>
      <c r="Q2157" s="19" t="n"/>
      <c r="R2157" s="19" t="n"/>
      <c r="S2157" s="19" t="n"/>
      <c r="T2157" s="19" t="n"/>
      <c r="U2157" s="19" t="n"/>
      <c r="V2157" s="19" t="n"/>
      <c r="W2157" s="19" t="n"/>
      <c r="X2157" s="37" t="n"/>
      <c r="Y2157" s="171">
        <f>計算!$AD$26</f>
        <v/>
      </c>
      <c r="BI2157" s="144" t="n"/>
      <c r="BJ2157" s="2" t="n"/>
      <c r="BK2157" s="2" t="n"/>
      <c r="BL2157" s="2" t="n"/>
      <c r="BM2157" s="2" t="n"/>
      <c r="BN2157" s="2" t="n"/>
      <c r="BO2157" s="2" t="n"/>
      <c r="BP2157" s="143" t="n"/>
      <c r="BV2157" s="144" t="n"/>
      <c r="DU2157" s="144" t="n"/>
      <c r="DV2157" s="2" t="n"/>
      <c r="DW2157" s="2" t="n"/>
      <c r="DX2157" s="2" t="n"/>
      <c r="DY2157" s="2" t="n"/>
      <c r="DZ2157" s="2" t="n"/>
      <c r="EA2157" s="2" t="n"/>
      <c r="EB2157" s="2" t="n"/>
      <c r="EC2157" s="2" t="n"/>
    </row>
    <row r="2158" ht="6.75" customHeight="1" s="118">
      <c r="A2158" s="2" t="n"/>
      <c r="B2158" s="2" t="n"/>
      <c r="C2158" s="2" t="n"/>
      <c r="D2158" s="2" t="n"/>
      <c r="E2158" s="143" t="n"/>
      <c r="K2158" s="144" t="n"/>
      <c r="L2158" s="143" t="n"/>
      <c r="P2158" s="19" t="n"/>
      <c r="Q2158" s="19" t="n"/>
      <c r="R2158" s="19" t="n"/>
      <c r="S2158" s="19" t="n"/>
      <c r="T2158" s="19" t="n"/>
      <c r="U2158" s="19" t="n"/>
      <c r="V2158" s="19" t="n"/>
      <c r="W2158" s="19" t="n"/>
      <c r="X2158" s="37" t="n"/>
      <c r="Y2158" s="143" t="n"/>
      <c r="BI2158" s="144" t="n"/>
      <c r="BJ2158" s="2" t="n"/>
      <c r="BK2158" s="2" t="n"/>
      <c r="BL2158" s="2" t="n"/>
      <c r="BM2158" s="2" t="n"/>
      <c r="BN2158" s="2" t="n"/>
      <c r="BO2158" s="2" t="n"/>
      <c r="BP2158" s="143" t="n"/>
      <c r="BV2158" s="144" t="n"/>
      <c r="DU2158" s="144" t="n"/>
      <c r="DV2158" s="2" t="n"/>
      <c r="DW2158" s="2" t="n"/>
      <c r="DX2158" s="2" t="n"/>
      <c r="DY2158" s="2" t="n"/>
      <c r="DZ2158" s="2" t="n"/>
      <c r="EA2158" s="2" t="n"/>
      <c r="EB2158" s="2" t="n"/>
      <c r="EC2158" s="2" t="n"/>
    </row>
    <row r="2159" ht="6.75" customHeight="1" s="118">
      <c r="A2159" s="2" t="n"/>
      <c r="B2159" s="2" t="n"/>
      <c r="C2159" s="2" t="n"/>
      <c r="D2159" s="2" t="n"/>
      <c r="E2159" s="143" t="n"/>
      <c r="K2159" s="144" t="n"/>
      <c r="L2159" s="143" t="n"/>
      <c r="P2159" s="179">
        <f>計算!$AB$26</f>
        <v/>
      </c>
      <c r="S2159" s="52" t="inlineStr">
        <is>
          <t>年</t>
        </is>
      </c>
      <c r="U2159" s="179">
        <f>計算!$AC$26</f>
        <v/>
      </c>
      <c r="W2159" s="53" t="inlineStr">
        <is>
          <t>月</t>
        </is>
      </c>
      <c r="X2159" s="144" t="n"/>
      <c r="Y2159" s="143" t="n"/>
      <c r="BI2159" s="144" t="n"/>
      <c r="BJ2159" s="2" t="n"/>
      <c r="BK2159" s="2" t="n"/>
      <c r="BL2159" s="2" t="n"/>
      <c r="BM2159" s="2" t="n"/>
      <c r="BN2159" s="2" t="n"/>
      <c r="BO2159" s="2" t="n"/>
      <c r="BP2159" s="143" t="n"/>
      <c r="BV2159" s="144" t="n"/>
      <c r="DU2159" s="144" t="n"/>
      <c r="DV2159" s="2" t="n"/>
      <c r="DW2159" s="2" t="n"/>
      <c r="DX2159" s="2" t="n"/>
      <c r="DY2159" s="2" t="n"/>
      <c r="DZ2159" s="2" t="n"/>
      <c r="EA2159" s="2" t="n"/>
      <c r="EB2159" s="2" t="n"/>
      <c r="EC2159" s="2" t="n"/>
    </row>
    <row r="2160" ht="6.75" customHeight="1" s="118">
      <c r="A2160" s="2" t="n"/>
      <c r="B2160" s="2" t="n"/>
      <c r="C2160" s="2" t="n"/>
      <c r="D2160" s="2" t="n"/>
      <c r="E2160" s="143" t="n"/>
      <c r="K2160" s="144" t="n"/>
      <c r="L2160" s="49" t="inlineStr">
        <is>
          <t>令和</t>
        </is>
      </c>
      <c r="X2160" s="144" t="n"/>
      <c r="Y2160" s="143" t="n"/>
      <c r="BI2160" s="144" t="n"/>
      <c r="BJ2160" s="2" t="n"/>
      <c r="BK2160" s="2" t="n"/>
      <c r="BL2160" s="2" t="n"/>
      <c r="BM2160" s="2" t="n"/>
      <c r="BN2160" s="2" t="n"/>
      <c r="BO2160" s="2" t="n"/>
      <c r="BP2160" s="143" t="n"/>
      <c r="BV2160" s="144" t="n"/>
      <c r="DU2160" s="144" t="n"/>
      <c r="DV2160" s="2" t="n"/>
      <c r="DW2160" s="2" t="n"/>
      <c r="DX2160" s="2" t="n"/>
      <c r="DY2160" s="2" t="n"/>
      <c r="DZ2160" s="2" t="n"/>
      <c r="EA2160" s="2" t="n"/>
      <c r="EB2160" s="2" t="n"/>
      <c r="EC2160" s="2" t="n"/>
    </row>
    <row r="2161" ht="6.75" customHeight="1" s="118">
      <c r="A2161" s="2" t="n"/>
      <c r="B2161" s="2" t="n"/>
      <c r="C2161" s="2" t="n"/>
      <c r="D2161" s="2" t="n"/>
      <c r="E2161" s="143" t="n"/>
      <c r="K2161" s="144" t="n"/>
      <c r="L2161" s="143" t="n"/>
      <c r="P2161" s="19" t="n"/>
      <c r="Q2161" s="19" t="n"/>
      <c r="R2161" s="19" t="n"/>
      <c r="S2161" s="19" t="n"/>
      <c r="T2161" s="19" t="n"/>
      <c r="U2161" s="19" t="n"/>
      <c r="V2161" s="19" t="n"/>
      <c r="W2161" s="19" t="n"/>
      <c r="X2161" s="37" t="n"/>
      <c r="Y2161" s="143" t="n"/>
      <c r="BI2161" s="144" t="n"/>
      <c r="BJ2161" s="2" t="n"/>
      <c r="BK2161" s="2" t="n"/>
      <c r="BL2161" s="2" t="n"/>
      <c r="BM2161" s="2" t="n"/>
      <c r="BN2161" s="2" t="n"/>
      <c r="BO2161" s="2" t="n"/>
      <c r="BP2161" s="143" t="n"/>
      <c r="BV2161" s="144" t="n"/>
      <c r="DU2161" s="144" t="n"/>
      <c r="DV2161" s="2" t="n"/>
      <c r="DW2161" s="2" t="n"/>
      <c r="DX2161" s="2" t="n"/>
      <c r="DY2161" s="2" t="n"/>
      <c r="DZ2161" s="2" t="n"/>
      <c r="EA2161" s="2" t="n"/>
      <c r="EB2161" s="2" t="n"/>
      <c r="EC2161" s="2" t="n"/>
    </row>
    <row r="2162" ht="5.25" customHeight="1" s="118">
      <c r="A2162" s="2" t="n"/>
      <c r="B2162" s="2" t="n"/>
      <c r="C2162" s="2" t="n"/>
      <c r="D2162" s="2" t="n"/>
      <c r="E2162" s="143" t="n"/>
      <c r="K2162" s="144" t="n"/>
      <c r="L2162" s="146" t="n"/>
      <c r="M2162" s="147" t="n"/>
      <c r="N2162" s="147" t="n"/>
      <c r="O2162" s="147" t="n"/>
      <c r="P2162" s="20" t="n"/>
      <c r="Q2162" s="20" t="n"/>
      <c r="R2162" s="20" t="n"/>
      <c r="S2162" s="20" t="n"/>
      <c r="T2162" s="20" t="n"/>
      <c r="U2162" s="20" t="n"/>
      <c r="V2162" s="20" t="n"/>
      <c r="W2162" s="20" t="n"/>
      <c r="X2162" s="39" t="n"/>
      <c r="Y2162" s="146" t="n"/>
      <c r="Z2162" s="147" t="n"/>
      <c r="AA2162" s="147" t="n"/>
      <c r="AB2162" s="147" t="n"/>
      <c r="AC2162" s="147" t="n"/>
      <c r="AD2162" s="147" t="n"/>
      <c r="AE2162" s="147" t="n"/>
      <c r="AF2162" s="147" t="n"/>
      <c r="AG2162" s="147" t="n"/>
      <c r="AH2162" s="147" t="n"/>
      <c r="AI2162" s="147" t="n"/>
      <c r="AJ2162" s="147" t="n"/>
      <c r="AK2162" s="147" t="n"/>
      <c r="AL2162" s="147" t="n"/>
      <c r="AM2162" s="147" t="n"/>
      <c r="AN2162" s="147" t="n"/>
      <c r="AO2162" s="147" t="n"/>
      <c r="AP2162" s="147" t="n"/>
      <c r="AQ2162" s="147" t="n"/>
      <c r="AR2162" s="147" t="n"/>
      <c r="AS2162" s="147" t="n"/>
      <c r="AT2162" s="147" t="n"/>
      <c r="AU2162" s="147" t="n"/>
      <c r="AV2162" s="147" t="n"/>
      <c r="AW2162" s="147" t="n"/>
      <c r="AX2162" s="147" t="n"/>
      <c r="AY2162" s="147" t="n"/>
      <c r="AZ2162" s="147" t="n"/>
      <c r="BA2162" s="147" t="n"/>
      <c r="BB2162" s="147" t="n"/>
      <c r="BC2162" s="147" t="n"/>
      <c r="BD2162" s="147" t="n"/>
      <c r="BE2162" s="147" t="n"/>
      <c r="BF2162" s="147" t="n"/>
      <c r="BG2162" s="147" t="n"/>
      <c r="BH2162" s="147" t="n"/>
      <c r="BI2162" s="148" t="n"/>
      <c r="BJ2162" s="2" t="n"/>
      <c r="BK2162" s="2" t="n"/>
      <c r="BL2162" s="2" t="n"/>
      <c r="BM2162" s="2" t="n"/>
      <c r="BN2162" s="2" t="n"/>
      <c r="BO2162" s="2" t="n"/>
      <c r="BP2162" s="143" t="n"/>
      <c r="BV2162" s="144" t="n"/>
      <c r="DU2162" s="144" t="n"/>
      <c r="DV2162" s="2" t="n"/>
      <c r="DW2162" s="2" t="n"/>
      <c r="DX2162" s="2" t="n"/>
      <c r="DY2162" s="2" t="n"/>
      <c r="DZ2162" s="2" t="n"/>
      <c r="EA2162" s="2" t="n"/>
      <c r="EB2162" s="2" t="n"/>
      <c r="EC2162" s="2" t="n"/>
    </row>
    <row r="2163" ht="6.75" customHeight="1" s="118">
      <c r="A2163" s="2" t="n"/>
      <c r="B2163" s="2" t="n"/>
      <c r="C2163" s="2" t="n"/>
      <c r="D2163" s="2" t="n"/>
      <c r="E2163" s="143" t="n"/>
      <c r="K2163" s="144" t="n"/>
      <c r="L2163" s="54" t="inlineStr">
        <is>
          <t>平成</t>
        </is>
      </c>
      <c r="M2163" s="140" t="n"/>
      <c r="N2163" s="140" t="n"/>
      <c r="O2163" s="140" t="n"/>
      <c r="P2163" s="18" t="n"/>
      <c r="Q2163" s="18" t="n"/>
      <c r="R2163" s="18" t="n"/>
      <c r="S2163" s="18" t="n"/>
      <c r="T2163" s="18" t="n"/>
      <c r="U2163" s="18" t="n"/>
      <c r="V2163" s="18" t="n"/>
      <c r="W2163" s="18" t="n"/>
      <c r="X2163" s="35" t="n"/>
      <c r="Y2163" s="171">
        <f>計算!$AG$26</f>
        <v/>
      </c>
      <c r="BI2163" s="144" t="n"/>
      <c r="BJ2163" s="2" t="n"/>
      <c r="BK2163" s="2" t="n"/>
      <c r="BL2163" s="2" t="n"/>
      <c r="BM2163" s="2" t="n"/>
      <c r="BN2163" s="2" t="n"/>
      <c r="BO2163" s="2" t="n"/>
      <c r="BP2163" s="143" t="n"/>
      <c r="BV2163" s="144" t="n"/>
      <c r="DU2163" s="144" t="n"/>
      <c r="DV2163" s="2" t="n"/>
      <c r="DW2163" s="2" t="n"/>
      <c r="DX2163" s="2" t="n"/>
      <c r="DY2163" s="2" t="n"/>
      <c r="DZ2163" s="2" t="n"/>
      <c r="EA2163" s="2" t="n"/>
      <c r="EB2163" s="2" t="n"/>
      <c r="EC2163" s="2" t="n"/>
    </row>
    <row r="2164" ht="6.75" customHeight="1" s="118">
      <c r="A2164" s="2" t="n"/>
      <c r="B2164" s="2" t="n"/>
      <c r="C2164" s="2" t="n"/>
      <c r="D2164" s="2" t="n"/>
      <c r="E2164" s="143" t="n"/>
      <c r="K2164" s="144" t="n"/>
      <c r="L2164" s="143" t="n"/>
      <c r="P2164" s="19" t="n"/>
      <c r="Q2164" s="19" t="n"/>
      <c r="R2164" s="19" t="n"/>
      <c r="S2164" s="19" t="n"/>
      <c r="T2164" s="19" t="n"/>
      <c r="U2164" s="19" t="n"/>
      <c r="V2164" s="19" t="n"/>
      <c r="W2164" s="19" t="n"/>
      <c r="X2164" s="37" t="n"/>
      <c r="Y2164" s="143" t="n"/>
      <c r="BI2164" s="144" t="n"/>
      <c r="BJ2164" s="2" t="n"/>
      <c r="BK2164" s="2" t="n"/>
      <c r="BL2164" s="2" t="n"/>
      <c r="BM2164" s="2" t="n"/>
      <c r="BN2164" s="2" t="n"/>
      <c r="BO2164" s="2" t="n"/>
      <c r="BP2164" s="143" t="n"/>
      <c r="BV2164" s="144" t="n"/>
      <c r="DU2164" s="144" t="n"/>
      <c r="DV2164" s="2" t="n"/>
      <c r="DW2164" s="2" t="n"/>
      <c r="DX2164" s="2" t="n"/>
      <c r="DY2164" s="2" t="n"/>
      <c r="DZ2164" s="2" t="n"/>
      <c r="EA2164" s="2" t="n"/>
      <c r="EB2164" s="2" t="n"/>
      <c r="EC2164" s="2" t="n"/>
    </row>
    <row r="2165" ht="6.75" customHeight="1" s="118">
      <c r="A2165" s="2" t="n"/>
      <c r="B2165" s="2" t="n"/>
      <c r="C2165" s="2" t="n"/>
      <c r="D2165" s="2" t="n"/>
      <c r="E2165" s="143" t="n"/>
      <c r="K2165" s="144" t="n"/>
      <c r="L2165" s="143" t="n"/>
      <c r="P2165" s="179">
        <f>計算!$AE$26</f>
        <v/>
      </c>
      <c r="S2165" s="52" t="inlineStr">
        <is>
          <t>年</t>
        </is>
      </c>
      <c r="U2165" s="179">
        <f>計算!$AF$26</f>
        <v/>
      </c>
      <c r="W2165" s="53" t="inlineStr">
        <is>
          <t>月</t>
        </is>
      </c>
      <c r="X2165" s="144" t="n"/>
      <c r="Y2165" s="143" t="n"/>
      <c r="BI2165" s="144" t="n"/>
      <c r="BJ2165" s="2" t="n"/>
      <c r="BK2165" s="2" t="n"/>
      <c r="BL2165" s="2" t="n"/>
      <c r="BM2165" s="2" t="n"/>
      <c r="BN2165" s="2" t="n"/>
      <c r="BO2165" s="2" t="n"/>
      <c r="BP2165" s="143" t="n"/>
      <c r="BV2165" s="144" t="n"/>
      <c r="DU2165" s="144" t="n"/>
      <c r="DV2165" s="2" t="n"/>
      <c r="DW2165" s="2" t="n"/>
      <c r="DX2165" s="2" t="n"/>
      <c r="DY2165" s="2" t="n"/>
      <c r="DZ2165" s="2" t="n"/>
      <c r="EA2165" s="2" t="n"/>
      <c r="EB2165" s="2" t="n"/>
      <c r="EC2165" s="2" t="n"/>
    </row>
    <row r="2166" ht="6.75" customHeight="1" s="118">
      <c r="A2166" s="2" t="n"/>
      <c r="B2166" s="2" t="n"/>
      <c r="C2166" s="2" t="n"/>
      <c r="D2166" s="2" t="n"/>
      <c r="E2166" s="143" t="n"/>
      <c r="K2166" s="144" t="n"/>
      <c r="L2166" s="49" t="inlineStr">
        <is>
          <t>令和</t>
        </is>
      </c>
      <c r="X2166" s="144" t="n"/>
      <c r="Y2166" s="143" t="n"/>
      <c r="BI2166" s="144" t="n"/>
      <c r="BJ2166" s="2" t="n"/>
      <c r="BK2166" s="2" t="n"/>
      <c r="BL2166" s="2" t="n"/>
      <c r="BM2166" s="2" t="n"/>
      <c r="BN2166" s="2" t="n"/>
      <c r="BO2166" s="2" t="n"/>
      <c r="BP2166" s="143" t="n"/>
      <c r="BV2166" s="144" t="n"/>
      <c r="DU2166" s="144" t="n"/>
      <c r="DV2166" s="2" t="n"/>
      <c r="DW2166" s="2" t="n"/>
      <c r="DX2166" s="2" t="n"/>
      <c r="DY2166" s="2" t="n"/>
      <c r="DZ2166" s="2" t="n"/>
      <c r="EA2166" s="2" t="n"/>
      <c r="EB2166" s="2" t="n"/>
      <c r="EC2166" s="2" t="n"/>
    </row>
    <row r="2167" ht="6.75" customHeight="1" s="118">
      <c r="A2167" s="2" t="n"/>
      <c r="B2167" s="2" t="n"/>
      <c r="C2167" s="2" t="n"/>
      <c r="D2167" s="2" t="n"/>
      <c r="E2167" s="143" t="n"/>
      <c r="K2167" s="144" t="n"/>
      <c r="L2167" s="143" t="n"/>
      <c r="P2167" s="19" t="n"/>
      <c r="Q2167" s="19" t="n"/>
      <c r="R2167" s="19" t="n"/>
      <c r="S2167" s="19" t="n"/>
      <c r="T2167" s="19" t="n"/>
      <c r="U2167" s="19" t="n"/>
      <c r="V2167" s="19" t="n"/>
      <c r="W2167" s="19" t="n"/>
      <c r="X2167" s="37" t="n"/>
      <c r="Y2167" s="143" t="n"/>
      <c r="BI2167" s="144" t="n"/>
      <c r="BJ2167" s="2" t="n"/>
      <c r="BK2167" s="2" t="n"/>
      <c r="BL2167" s="2" t="n"/>
      <c r="BM2167" s="2" t="n"/>
      <c r="BN2167" s="2" t="n"/>
      <c r="BO2167" s="2" t="n"/>
      <c r="BP2167" s="143" t="n"/>
      <c r="BU2167" s="43" t="n"/>
      <c r="BV2167" s="44" t="n"/>
      <c r="DU2167" s="144" t="n"/>
      <c r="DV2167" s="2" t="n"/>
      <c r="DW2167" s="2" t="n"/>
      <c r="DX2167" s="2" t="n"/>
      <c r="DY2167" s="2" t="n"/>
      <c r="DZ2167" s="2" t="n"/>
      <c r="EA2167" s="2" t="n"/>
      <c r="EB2167" s="2" t="n"/>
      <c r="EC2167" s="2" t="n"/>
    </row>
    <row r="2168" ht="4.5" customHeight="1" s="118">
      <c r="A2168" s="2" t="n"/>
      <c r="B2168" s="2" t="n"/>
      <c r="C2168" s="2" t="n"/>
      <c r="D2168" s="2" t="n"/>
      <c r="E2168" s="143" t="n"/>
      <c r="K2168" s="144" t="n"/>
      <c r="L2168" s="146" t="n"/>
      <c r="M2168" s="147" t="n"/>
      <c r="N2168" s="147" t="n"/>
      <c r="O2168" s="147" t="n"/>
      <c r="P2168" s="20" t="n"/>
      <c r="Q2168" s="20" t="n"/>
      <c r="R2168" s="20" t="n"/>
      <c r="S2168" s="20" t="n"/>
      <c r="T2168" s="20" t="n"/>
      <c r="U2168" s="20" t="n"/>
      <c r="V2168" s="20" t="n"/>
      <c r="W2168" s="20" t="n"/>
      <c r="X2168" s="39" t="n"/>
      <c r="Y2168" s="146" t="n"/>
      <c r="Z2168" s="147" t="n"/>
      <c r="AA2168" s="147" t="n"/>
      <c r="AB2168" s="147" t="n"/>
      <c r="AC2168" s="147" t="n"/>
      <c r="AD2168" s="147" t="n"/>
      <c r="AE2168" s="147" t="n"/>
      <c r="AF2168" s="147" t="n"/>
      <c r="AG2168" s="147" t="n"/>
      <c r="AH2168" s="147" t="n"/>
      <c r="AI2168" s="147" t="n"/>
      <c r="AJ2168" s="147" t="n"/>
      <c r="AK2168" s="147" t="n"/>
      <c r="AL2168" s="147" t="n"/>
      <c r="AM2168" s="147" t="n"/>
      <c r="AN2168" s="147" t="n"/>
      <c r="AO2168" s="147" t="n"/>
      <c r="AP2168" s="147" t="n"/>
      <c r="AQ2168" s="147" t="n"/>
      <c r="AR2168" s="147" t="n"/>
      <c r="AS2168" s="147" t="n"/>
      <c r="AT2168" s="147" t="n"/>
      <c r="AU2168" s="147" t="n"/>
      <c r="AV2168" s="147" t="n"/>
      <c r="AW2168" s="147" t="n"/>
      <c r="AX2168" s="147" t="n"/>
      <c r="AY2168" s="147" t="n"/>
      <c r="AZ2168" s="147" t="n"/>
      <c r="BA2168" s="147" t="n"/>
      <c r="BB2168" s="147" t="n"/>
      <c r="BC2168" s="147" t="n"/>
      <c r="BD2168" s="147" t="n"/>
      <c r="BE2168" s="147" t="n"/>
      <c r="BF2168" s="147" t="n"/>
      <c r="BG2168" s="147" t="n"/>
      <c r="BH2168" s="147" t="n"/>
      <c r="BI2168" s="148" t="n"/>
      <c r="BJ2168" s="2" t="n"/>
      <c r="BK2168" s="2" t="n"/>
      <c r="BL2168" s="2" t="n"/>
      <c r="BM2168" s="2" t="n"/>
      <c r="BN2168" s="2" t="n"/>
      <c r="BO2168" s="2" t="n"/>
      <c r="BP2168" s="146" t="n"/>
      <c r="BQ2168" s="147" t="n"/>
      <c r="BR2168" s="147" t="n"/>
      <c r="BS2168" s="147" t="n"/>
      <c r="BT2168" s="147" t="n"/>
      <c r="BU2168" s="42" t="n"/>
      <c r="BV2168" s="45" t="n"/>
      <c r="BW2168" s="147" t="n"/>
      <c r="BX2168" s="147" t="n"/>
      <c r="BY2168" s="147" t="n"/>
      <c r="BZ2168" s="147" t="n"/>
      <c r="CA2168" s="147" t="n"/>
      <c r="CB2168" s="147" t="n"/>
      <c r="CC2168" s="147" t="n"/>
      <c r="CD2168" s="147" t="n"/>
      <c r="CE2168" s="147" t="n"/>
      <c r="CF2168" s="147" t="n"/>
      <c r="CG2168" s="147" t="n"/>
      <c r="CH2168" s="147" t="n"/>
      <c r="CI2168" s="147" t="n"/>
      <c r="CJ2168" s="147" t="n"/>
      <c r="CK2168" s="147" t="n"/>
      <c r="CL2168" s="147" t="n"/>
      <c r="CM2168" s="147" t="n"/>
      <c r="CN2168" s="147" t="n"/>
      <c r="CO2168" s="147" t="n"/>
      <c r="CP2168" s="147" t="n"/>
      <c r="CQ2168" s="147" t="n"/>
      <c r="CR2168" s="147" t="n"/>
      <c r="CS2168" s="147" t="n"/>
      <c r="CT2168" s="147" t="n"/>
      <c r="CU2168" s="147" t="n"/>
      <c r="CV2168" s="147" t="n"/>
      <c r="CW2168" s="147" t="n"/>
      <c r="CX2168" s="147" t="n"/>
      <c r="CY2168" s="147" t="n"/>
      <c r="CZ2168" s="147" t="n"/>
      <c r="DA2168" s="147" t="n"/>
      <c r="DB2168" s="147" t="n"/>
      <c r="DC2168" s="147" t="n"/>
      <c r="DD2168" s="147" t="n"/>
      <c r="DE2168" s="147" t="n"/>
      <c r="DF2168" s="147" t="n"/>
      <c r="DG2168" s="147" t="n"/>
      <c r="DH2168" s="147" t="n"/>
      <c r="DI2168" s="147" t="n"/>
      <c r="DJ2168" s="147" t="n"/>
      <c r="DK2168" s="147" t="n"/>
      <c r="DL2168" s="147" t="n"/>
      <c r="DM2168" s="147" t="n"/>
      <c r="DN2168" s="147" t="n"/>
      <c r="DO2168" s="147" t="n"/>
      <c r="DP2168" s="147" t="n"/>
      <c r="DQ2168" s="147" t="n"/>
      <c r="DR2168" s="147" t="n"/>
      <c r="DS2168" s="147" t="n"/>
      <c r="DT2168" s="147" t="n"/>
      <c r="DU2168" s="148" t="n"/>
      <c r="DV2168" s="2" t="n"/>
      <c r="DW2168" s="2" t="n"/>
      <c r="DX2168" s="2" t="n"/>
      <c r="DY2168" s="2" t="n"/>
      <c r="DZ2168" s="2" t="n"/>
      <c r="EA2168" s="2" t="n"/>
      <c r="EB2168" s="2" t="n"/>
      <c r="EC2168" s="2" t="n"/>
    </row>
    <row r="2169" ht="6.75" customHeight="1" s="118">
      <c r="A2169" s="2" t="n"/>
      <c r="B2169" s="2" t="n"/>
      <c r="C2169" s="2" t="n"/>
      <c r="D2169" s="2" t="n"/>
      <c r="E2169" s="143" t="n"/>
      <c r="K2169" s="144" t="n"/>
      <c r="L2169" s="54" t="inlineStr">
        <is>
          <t>平成</t>
        </is>
      </c>
      <c r="M2169" s="140" t="n"/>
      <c r="N2169" s="140" t="n"/>
      <c r="O2169" s="140" t="n"/>
      <c r="P2169" s="18" t="n"/>
      <c r="Q2169" s="18" t="n"/>
      <c r="R2169" s="18" t="n"/>
      <c r="S2169" s="18" t="n"/>
      <c r="T2169" s="18" t="n"/>
      <c r="U2169" s="18" t="n"/>
      <c r="V2169" s="18" t="n"/>
      <c r="W2169" s="18" t="n"/>
      <c r="X2169" s="35" t="n"/>
      <c r="Y2169" s="7" t="n"/>
      <c r="Z2169" s="2" t="n"/>
      <c r="AA2169" s="2" t="n"/>
      <c r="AB2169" s="2" t="n"/>
      <c r="AC2169" s="2" t="n"/>
      <c r="AD2169" s="2" t="n"/>
      <c r="AE2169" s="2" t="n"/>
      <c r="AF2169" s="2" t="n"/>
      <c r="AG2169" s="2" t="n"/>
      <c r="AH2169" s="2" t="n"/>
      <c r="AI2169" s="2" t="n"/>
      <c r="AJ2169" s="2" t="n"/>
      <c r="AK2169" s="2" t="n"/>
      <c r="AL2169" s="2" t="n"/>
      <c r="AM2169" s="2" t="n"/>
      <c r="AN2169" s="2" t="n"/>
      <c r="AO2169" s="2" t="n"/>
      <c r="AP2169" s="2" t="n"/>
      <c r="AQ2169" s="2" t="n"/>
      <c r="AR2169" s="2" t="n"/>
      <c r="AS2169" s="2" t="n"/>
      <c r="AT2169" s="2" t="n"/>
      <c r="AU2169" s="2" t="n"/>
      <c r="AV2169" s="2" t="n"/>
      <c r="AW2169" s="2" t="n"/>
      <c r="AX2169" s="2" t="n"/>
      <c r="AY2169" s="2" t="n"/>
      <c r="AZ2169" s="2" t="n"/>
      <c r="BA2169" s="2" t="n"/>
      <c r="BB2169" s="2" t="n"/>
      <c r="BC2169" s="2" t="n"/>
      <c r="BD2169" s="2" t="n"/>
      <c r="BE2169" s="2" t="n"/>
      <c r="BF2169" s="2" t="n"/>
      <c r="BG2169" s="2" t="n"/>
      <c r="BH2169" s="2" t="n"/>
      <c r="BI2169" s="6" t="n"/>
      <c r="BJ2169" s="2" t="n"/>
      <c r="BK2169" s="2" t="n"/>
      <c r="BL2169" s="2" t="n"/>
      <c r="BM2169" s="2" t="n"/>
      <c r="BN2169" s="2" t="n"/>
      <c r="BO2169" s="2" t="n"/>
      <c r="BP2169" s="139" t="inlineStr">
        <is>
          <t>備　考</t>
        </is>
      </c>
      <c r="BQ2169" s="140" t="n"/>
      <c r="BR2169" s="140" t="n"/>
      <c r="BS2169" s="140" t="n"/>
      <c r="BT2169" s="140" t="n"/>
      <c r="BU2169" s="140" t="n"/>
      <c r="BV2169" s="141" t="n"/>
      <c r="BW2169" s="176">
        <f>計算!$AA$26</f>
        <v/>
      </c>
      <c r="BX2169" s="140" t="n"/>
      <c r="BY2169" s="140" t="n"/>
      <c r="BZ2169" s="140" t="n"/>
      <c r="CA2169" s="140" t="n"/>
      <c r="CB2169" s="140" t="n"/>
      <c r="CC2169" s="140" t="n"/>
      <c r="CD2169" s="140" t="n"/>
      <c r="CE2169" s="140" t="n"/>
      <c r="CF2169" s="140" t="n"/>
      <c r="CG2169" s="140" t="n"/>
      <c r="CH2169" s="140" t="n"/>
      <c r="CI2169" s="140" t="n"/>
      <c r="CJ2169" s="140" t="n"/>
      <c r="CK2169" s="140" t="n"/>
      <c r="CL2169" s="140" t="n"/>
      <c r="CM2169" s="140" t="n"/>
      <c r="CN2169" s="140" t="n"/>
      <c r="CO2169" s="140" t="n"/>
      <c r="CP2169" s="140" t="n"/>
      <c r="CQ2169" s="140" t="n"/>
      <c r="CR2169" s="140" t="n"/>
      <c r="CS2169" s="140" t="n"/>
      <c r="CT2169" s="140" t="n"/>
      <c r="CU2169" s="140" t="n"/>
      <c r="CV2169" s="140" t="n"/>
      <c r="CW2169" s="140" t="n"/>
      <c r="CX2169" s="140" t="n"/>
      <c r="CY2169" s="140" t="n"/>
      <c r="CZ2169" s="140" t="n"/>
      <c r="DA2169" s="140" t="n"/>
      <c r="DB2169" s="140" t="n"/>
      <c r="DC2169" s="140" t="n"/>
      <c r="DD2169" s="140" t="n"/>
      <c r="DE2169" s="140" t="n"/>
      <c r="DF2169" s="140" t="n"/>
      <c r="DG2169" s="140" t="n"/>
      <c r="DH2169" s="140" t="n"/>
      <c r="DI2169" s="140" t="n"/>
      <c r="DJ2169" s="140" t="n"/>
      <c r="DK2169" s="140" t="n"/>
      <c r="DL2169" s="140" t="n"/>
      <c r="DM2169" s="140" t="n"/>
      <c r="DN2169" s="140" t="n"/>
      <c r="DO2169" s="140" t="n"/>
      <c r="DP2169" s="140" t="n"/>
      <c r="DQ2169" s="140" t="n"/>
      <c r="DR2169" s="140" t="n"/>
      <c r="DS2169" s="140" t="n"/>
      <c r="DT2169" s="140" t="n"/>
      <c r="DU2169" s="141" t="n"/>
      <c r="DV2169" s="2" t="n"/>
      <c r="DW2169" s="2" t="n"/>
      <c r="DX2169" s="2" t="n"/>
      <c r="DY2169" s="2" t="n"/>
      <c r="DZ2169" s="2" t="n"/>
      <c r="EA2169" s="2" t="n"/>
      <c r="EB2169" s="2" t="n"/>
      <c r="EC2169" s="2" t="n"/>
    </row>
    <row r="2170" ht="6.75" customHeight="1" s="118">
      <c r="A2170" s="2" t="n"/>
      <c r="B2170" s="2" t="n"/>
      <c r="C2170" s="2" t="n"/>
      <c r="D2170" s="2" t="n"/>
      <c r="E2170" s="143" t="n"/>
      <c r="K2170" s="144" t="n"/>
      <c r="L2170" s="143" t="n"/>
      <c r="P2170" s="19" t="n"/>
      <c r="Q2170" s="19" t="n"/>
      <c r="R2170" s="19" t="n"/>
      <c r="S2170" s="19" t="n"/>
      <c r="T2170" s="19" t="n"/>
      <c r="U2170" s="19" t="n"/>
      <c r="V2170" s="19" t="n"/>
      <c r="W2170" s="19" t="n"/>
      <c r="X2170" s="37" t="n"/>
      <c r="Y2170" s="7" t="n"/>
      <c r="Z2170" s="2" t="n"/>
      <c r="AA2170" s="2" t="n"/>
      <c r="AB2170" s="2" t="n"/>
      <c r="AC2170" s="2" t="n"/>
      <c r="AD2170" s="2" t="n"/>
      <c r="AE2170" s="2" t="n"/>
      <c r="AF2170" s="2" t="n"/>
      <c r="AG2170" s="2" t="n"/>
      <c r="AH2170" s="2" t="n"/>
      <c r="AI2170" s="2" t="n"/>
      <c r="AJ2170" s="2" t="n"/>
      <c r="AK2170" s="2" t="n"/>
      <c r="AL2170" s="2" t="n"/>
      <c r="AM2170" s="2" t="n"/>
      <c r="AN2170" s="2" t="n"/>
      <c r="AO2170" s="2" t="n"/>
      <c r="AP2170" s="2" t="n"/>
      <c r="AQ2170" s="2" t="n"/>
      <c r="AR2170" s="2" t="n"/>
      <c r="AS2170" s="2" t="n"/>
      <c r="AT2170" s="2" t="n"/>
      <c r="AU2170" s="2" t="n"/>
      <c r="AV2170" s="2" t="n"/>
      <c r="AW2170" s="2" t="n"/>
      <c r="AX2170" s="2" t="n"/>
      <c r="AY2170" s="2" t="n"/>
      <c r="AZ2170" s="2" t="n"/>
      <c r="BA2170" s="2" t="n"/>
      <c r="BB2170" s="2" t="n"/>
      <c r="BC2170" s="2" t="n"/>
      <c r="BD2170" s="2" t="n"/>
      <c r="BE2170" s="2" t="n"/>
      <c r="BF2170" s="2" t="n"/>
      <c r="BG2170" s="2" t="n"/>
      <c r="BH2170" s="2" t="n"/>
      <c r="BI2170" s="8" t="n"/>
      <c r="BJ2170" s="2" t="n"/>
      <c r="BK2170" s="2" t="n"/>
      <c r="BL2170" s="2" t="n"/>
      <c r="BM2170" s="2" t="n"/>
      <c r="BN2170" s="2" t="n"/>
      <c r="BO2170" s="2" t="n"/>
      <c r="BP2170" s="143" t="n"/>
      <c r="BV2170" s="144" t="n"/>
      <c r="DU2170" s="144" t="n"/>
      <c r="DV2170" s="2" t="n"/>
      <c r="DW2170" s="2" t="n"/>
      <c r="DX2170" s="2" t="n"/>
      <c r="DY2170" s="2" t="n"/>
      <c r="DZ2170" s="2" t="n"/>
      <c r="EA2170" s="2" t="n"/>
      <c r="EB2170" s="2" t="n"/>
      <c r="EC2170" s="2" t="n"/>
    </row>
    <row r="2171" ht="6.75" customHeight="1" s="118">
      <c r="A2171" s="2" t="n"/>
      <c r="B2171" s="2" t="n"/>
      <c r="C2171" s="2" t="n"/>
      <c r="D2171" s="2" t="n"/>
      <c r="E2171" s="143" t="n"/>
      <c r="K2171" s="144" t="n"/>
      <c r="L2171" s="143" t="n"/>
      <c r="P2171" s="19" t="n"/>
      <c r="Q2171" s="19" t="n"/>
      <c r="R2171" s="19" t="n"/>
      <c r="S2171" s="52" t="inlineStr">
        <is>
          <t>年</t>
        </is>
      </c>
      <c r="U2171" s="11" t="n"/>
      <c r="V2171" s="11" t="n"/>
      <c r="W2171" s="53" t="inlineStr">
        <is>
          <t>月</t>
        </is>
      </c>
      <c r="X2171" s="144" t="n"/>
      <c r="Y2171" s="7" t="n"/>
      <c r="Z2171" s="2" t="n"/>
      <c r="AA2171" s="2" t="n"/>
      <c r="AB2171" s="2" t="n"/>
      <c r="AC2171" s="2" t="n"/>
      <c r="AD2171" s="2" t="n"/>
      <c r="AE2171" s="2" t="n"/>
      <c r="AF2171" s="2" t="n"/>
      <c r="AG2171" s="2" t="n"/>
      <c r="AH2171" s="2" t="n"/>
      <c r="AI2171" s="2" t="n"/>
      <c r="AJ2171" s="2" t="n"/>
      <c r="AK2171" s="2" t="n"/>
      <c r="AL2171" s="2" t="n"/>
      <c r="AM2171" s="2" t="n"/>
      <c r="AN2171" s="2" t="n"/>
      <c r="AO2171" s="2" t="n"/>
      <c r="AP2171" s="2" t="n"/>
      <c r="AQ2171" s="2" t="n"/>
      <c r="AR2171" s="2" t="n"/>
      <c r="AS2171" s="2" t="n"/>
      <c r="AT2171" s="2" t="n"/>
      <c r="AU2171" s="2" t="n"/>
      <c r="AV2171" s="2" t="n"/>
      <c r="AW2171" s="2" t="n"/>
      <c r="AX2171" s="2" t="n"/>
      <c r="AY2171" s="2" t="n"/>
      <c r="AZ2171" s="2" t="n"/>
      <c r="BA2171" s="2" t="n"/>
      <c r="BB2171" s="2" t="n"/>
      <c r="BC2171" s="2" t="n"/>
      <c r="BD2171" s="2" t="n"/>
      <c r="BE2171" s="2" t="n"/>
      <c r="BF2171" s="2" t="n"/>
      <c r="BG2171" s="2" t="n"/>
      <c r="BH2171" s="2" t="n"/>
      <c r="BI2171" s="8" t="n"/>
      <c r="BJ2171" s="2" t="n"/>
      <c r="BK2171" s="2" t="n"/>
      <c r="BL2171" s="2" t="n"/>
      <c r="BM2171" s="2" t="n"/>
      <c r="BN2171" s="2" t="n"/>
      <c r="BO2171" s="2" t="n"/>
      <c r="BP2171" s="143" t="n"/>
      <c r="BV2171" s="144" t="n"/>
      <c r="DU2171" s="144" t="n"/>
      <c r="DV2171" s="2" t="n"/>
      <c r="DW2171" s="2" t="n"/>
      <c r="DX2171" s="2" t="n"/>
      <c r="DY2171" s="2" t="n"/>
      <c r="DZ2171" s="2" t="n"/>
      <c r="EA2171" s="2" t="n"/>
      <c r="EB2171" s="2" t="n"/>
      <c r="EC2171" s="2" t="n"/>
    </row>
    <row r="2172" ht="6.75" customHeight="1" s="118">
      <c r="A2172" s="2" t="n"/>
      <c r="B2172" s="2" t="n"/>
      <c r="C2172" s="2" t="n"/>
      <c r="D2172" s="2" t="n"/>
      <c r="E2172" s="143" t="n"/>
      <c r="K2172" s="144" t="n"/>
      <c r="L2172" s="49" t="inlineStr">
        <is>
          <t>令和</t>
        </is>
      </c>
      <c r="P2172" s="19" t="n"/>
      <c r="Q2172" s="19" t="n"/>
      <c r="R2172" s="19" t="n"/>
      <c r="U2172" s="11" t="n"/>
      <c r="V2172" s="11" t="n"/>
      <c r="X2172" s="144" t="n"/>
      <c r="Y2172" s="7" t="n"/>
      <c r="Z2172" s="2" t="n"/>
      <c r="AA2172" s="2" t="n"/>
      <c r="AB2172" s="2" t="n"/>
      <c r="AC2172" s="2" t="n"/>
      <c r="AD2172" s="2" t="n"/>
      <c r="AE2172" s="2" t="n"/>
      <c r="AF2172" s="2" t="n"/>
      <c r="AG2172" s="2" t="n"/>
      <c r="AH2172" s="2" t="n"/>
      <c r="AI2172" s="2" t="n"/>
      <c r="AJ2172" s="2" t="n"/>
      <c r="AK2172" s="2" t="n"/>
      <c r="AL2172" s="2" t="n"/>
      <c r="AM2172" s="2" t="n"/>
      <c r="AN2172" s="2" t="n"/>
      <c r="AO2172" s="2" t="n"/>
      <c r="AP2172" s="2" t="n"/>
      <c r="AQ2172" s="2" t="n"/>
      <c r="AR2172" s="2" t="n"/>
      <c r="AS2172" s="2" t="n"/>
      <c r="AT2172" s="2" t="n"/>
      <c r="AU2172" s="2" t="n"/>
      <c r="AV2172" s="2" t="n"/>
      <c r="AW2172" s="2" t="n"/>
      <c r="AX2172" s="2" t="n"/>
      <c r="AY2172" s="2" t="n"/>
      <c r="AZ2172" s="2" t="n"/>
      <c r="BA2172" s="2" t="n"/>
      <c r="BB2172" s="2" t="n"/>
      <c r="BC2172" s="2" t="n"/>
      <c r="BD2172" s="2" t="n"/>
      <c r="BE2172" s="2" t="n"/>
      <c r="BF2172" s="2" t="n"/>
      <c r="BG2172" s="2" t="n"/>
      <c r="BH2172" s="2" t="n"/>
      <c r="BI2172" s="8" t="n"/>
      <c r="BJ2172" s="2" t="n"/>
      <c r="BK2172" s="2" t="n"/>
      <c r="BL2172" s="2" t="n"/>
      <c r="BM2172" s="2" t="n"/>
      <c r="BN2172" s="2" t="n"/>
      <c r="BO2172" s="2" t="n"/>
      <c r="BP2172" s="143" t="n"/>
      <c r="BV2172" s="144" t="n"/>
      <c r="DU2172" s="144" t="n"/>
      <c r="DV2172" s="2" t="n"/>
      <c r="DW2172" s="2" t="n"/>
      <c r="DX2172" s="2" t="n"/>
      <c r="DY2172" s="2" t="n"/>
      <c r="DZ2172" s="2" t="n"/>
      <c r="EA2172" s="2" t="n"/>
      <c r="EB2172" s="2" t="n"/>
      <c r="EC2172" s="2" t="n"/>
    </row>
    <row r="2173" ht="6.75" customHeight="1" s="118">
      <c r="A2173" s="2" t="n"/>
      <c r="B2173" s="2" t="n"/>
      <c r="C2173" s="2" t="n"/>
      <c r="D2173" s="2" t="n"/>
      <c r="E2173" s="143" t="n"/>
      <c r="K2173" s="144" t="n"/>
      <c r="L2173" s="143" t="n"/>
      <c r="P2173" s="19" t="n"/>
      <c r="Q2173" s="19" t="n"/>
      <c r="R2173" s="19" t="n"/>
      <c r="S2173" s="19" t="n"/>
      <c r="T2173" s="19" t="n"/>
      <c r="U2173" s="19" t="n"/>
      <c r="V2173" s="19" t="n"/>
      <c r="W2173" s="19" t="n"/>
      <c r="X2173" s="37" t="n"/>
      <c r="Y2173" s="7" t="n"/>
      <c r="Z2173" s="2" t="n"/>
      <c r="AA2173" s="2" t="n"/>
      <c r="AB2173" s="2" t="n"/>
      <c r="AC2173" s="2" t="n"/>
      <c r="AD2173" s="2" t="n"/>
      <c r="AE2173" s="2" t="n"/>
      <c r="AF2173" s="2" t="n"/>
      <c r="AG2173" s="2" t="n"/>
      <c r="AH2173" s="2" t="n"/>
      <c r="AI2173" s="2" t="n"/>
      <c r="AJ2173" s="2" t="n"/>
      <c r="AK2173" s="2" t="n"/>
      <c r="AL2173" s="2" t="n"/>
      <c r="AM2173" s="2" t="n"/>
      <c r="AN2173" s="2" t="n"/>
      <c r="AO2173" s="2" t="n"/>
      <c r="AP2173" s="2" t="n"/>
      <c r="AQ2173" s="2" t="n"/>
      <c r="AR2173" s="2" t="n"/>
      <c r="AS2173" s="2" t="n"/>
      <c r="AT2173" s="2" t="n"/>
      <c r="AU2173" s="2" t="n"/>
      <c r="AV2173" s="2" t="n"/>
      <c r="AW2173" s="2" t="n"/>
      <c r="AX2173" s="2" t="n"/>
      <c r="AY2173" s="2" t="n"/>
      <c r="AZ2173" s="2" t="n"/>
      <c r="BA2173" s="2" t="n"/>
      <c r="BB2173" s="2" t="n"/>
      <c r="BC2173" s="2" t="n"/>
      <c r="BD2173" s="2" t="n"/>
      <c r="BE2173" s="2" t="n"/>
      <c r="BF2173" s="2" t="n"/>
      <c r="BG2173" s="2" t="n"/>
      <c r="BH2173" s="2" t="n"/>
      <c r="BI2173" s="8" t="n"/>
      <c r="BJ2173" s="2" t="n"/>
      <c r="BK2173" s="2" t="n"/>
      <c r="BL2173" s="2" t="n"/>
      <c r="BM2173" s="2" t="n"/>
      <c r="BN2173" s="2" t="n"/>
      <c r="BO2173" s="2" t="n"/>
      <c r="BP2173" s="143" t="n"/>
      <c r="BV2173" s="144" t="n"/>
      <c r="DU2173" s="144" t="n"/>
      <c r="DV2173" s="2" t="n"/>
      <c r="DW2173" s="2" t="n"/>
      <c r="DX2173" s="2" t="n"/>
      <c r="DY2173" s="2" t="n"/>
      <c r="DZ2173" s="2" t="n"/>
      <c r="EA2173" s="2" t="n"/>
      <c r="EB2173" s="2" t="n"/>
      <c r="EC2173" s="2" t="n"/>
    </row>
    <row r="2174" ht="3.75" customHeight="1" s="118">
      <c r="A2174" s="2" t="n"/>
      <c r="B2174" s="2" t="n"/>
      <c r="C2174" s="2" t="n"/>
      <c r="D2174" s="2" t="n"/>
      <c r="E2174" s="143" t="n"/>
      <c r="K2174" s="144" t="n"/>
      <c r="L2174" s="146" t="n"/>
      <c r="M2174" s="147" t="n"/>
      <c r="N2174" s="147" t="n"/>
      <c r="O2174" s="147" t="n"/>
      <c r="P2174" s="20" t="n"/>
      <c r="Q2174" s="20" t="n"/>
      <c r="R2174" s="20" t="n"/>
      <c r="S2174" s="20" t="n"/>
      <c r="T2174" s="20" t="n"/>
      <c r="U2174" s="20" t="n"/>
      <c r="V2174" s="20" t="n"/>
      <c r="W2174" s="20" t="n"/>
      <c r="X2174" s="39" t="n"/>
      <c r="Y2174" s="16" t="n"/>
      <c r="Z2174" s="14" t="n"/>
      <c r="AA2174" s="14" t="n"/>
      <c r="AB2174" s="14" t="n"/>
      <c r="AC2174" s="14" t="n"/>
      <c r="AD2174" s="14" t="n"/>
      <c r="AE2174" s="14" t="n"/>
      <c r="AF2174" s="14" t="n"/>
      <c r="AG2174" s="14" t="n"/>
      <c r="AH2174" s="14" t="n"/>
      <c r="AI2174" s="14" t="n"/>
      <c r="AJ2174" s="14" t="n"/>
      <c r="AK2174" s="14" t="n"/>
      <c r="AL2174" s="14" t="n"/>
      <c r="AM2174" s="14" t="n"/>
      <c r="AN2174" s="14" t="n"/>
      <c r="AO2174" s="14" t="n"/>
      <c r="AP2174" s="14" t="n"/>
      <c r="AQ2174" s="14" t="n"/>
      <c r="AR2174" s="14" t="n"/>
      <c r="AS2174" s="14" t="n"/>
      <c r="AT2174" s="14" t="n"/>
      <c r="AU2174" s="14" t="n"/>
      <c r="AV2174" s="14" t="n"/>
      <c r="AW2174" s="14" t="n"/>
      <c r="AX2174" s="14" t="n"/>
      <c r="AY2174" s="14" t="n"/>
      <c r="AZ2174" s="14" t="n"/>
      <c r="BA2174" s="14" t="n"/>
      <c r="BB2174" s="14" t="n"/>
      <c r="BC2174" s="14" t="n"/>
      <c r="BD2174" s="14" t="n"/>
      <c r="BE2174" s="14" t="n"/>
      <c r="BF2174" s="14" t="n"/>
      <c r="BG2174" s="14" t="n"/>
      <c r="BH2174" s="14" t="n"/>
      <c r="BI2174" s="15" t="n"/>
      <c r="BJ2174" s="2" t="n"/>
      <c r="BK2174" s="2" t="n"/>
      <c r="BL2174" s="2" t="n"/>
      <c r="BM2174" s="2" t="n"/>
      <c r="BN2174" s="2" t="n"/>
      <c r="BO2174" s="2" t="n"/>
      <c r="BP2174" s="143" t="n"/>
      <c r="BV2174" s="144" t="n"/>
      <c r="DU2174" s="144" t="n"/>
      <c r="DV2174" s="2" t="n"/>
      <c r="DW2174" s="2" t="n"/>
      <c r="DX2174" s="2" t="n"/>
      <c r="DY2174" s="2" t="n"/>
      <c r="DZ2174" s="2" t="n"/>
      <c r="EA2174" s="2" t="n"/>
      <c r="EB2174" s="2" t="n"/>
      <c r="EC2174" s="2" t="n"/>
    </row>
    <row r="2175" ht="6.75" customHeight="1" s="118">
      <c r="A2175" s="2" t="n"/>
      <c r="B2175" s="2" t="n"/>
      <c r="C2175" s="2" t="n"/>
      <c r="D2175" s="2" t="n"/>
      <c r="E2175" s="143" t="n"/>
      <c r="K2175" s="144" t="n"/>
      <c r="L2175" s="54" t="inlineStr">
        <is>
          <t>平成</t>
        </is>
      </c>
      <c r="M2175" s="140" t="n"/>
      <c r="N2175" s="140" t="n"/>
      <c r="O2175" s="140" t="n"/>
      <c r="P2175" s="18" t="n"/>
      <c r="Q2175" s="18" t="n"/>
      <c r="R2175" s="18" t="n"/>
      <c r="S2175" s="18" t="n"/>
      <c r="T2175" s="18" t="n"/>
      <c r="U2175" s="18" t="n"/>
      <c r="V2175" s="18" t="n"/>
      <c r="W2175" s="18" t="n"/>
      <c r="X2175" s="35" t="n"/>
      <c r="Y2175" s="7" t="n"/>
      <c r="Z2175" s="2" t="n"/>
      <c r="AA2175" s="2" t="n"/>
      <c r="AB2175" s="2" t="n"/>
      <c r="AC2175" s="2" t="n"/>
      <c r="AD2175" s="2" t="n"/>
      <c r="AE2175" s="2" t="n"/>
      <c r="AF2175" s="2" t="n"/>
      <c r="AG2175" s="2" t="n"/>
      <c r="AH2175" s="2" t="n"/>
      <c r="AI2175" s="2" t="n"/>
      <c r="AJ2175" s="2" t="n"/>
      <c r="AK2175" s="2" t="n"/>
      <c r="AL2175" s="2" t="n"/>
      <c r="AM2175" s="2" t="n"/>
      <c r="AN2175" s="2" t="n"/>
      <c r="AO2175" s="2" t="n"/>
      <c r="AP2175" s="2" t="n"/>
      <c r="AQ2175" s="2" t="n"/>
      <c r="AR2175" s="2" t="n"/>
      <c r="AS2175" s="2" t="n"/>
      <c r="AT2175" s="2" t="n"/>
      <c r="AU2175" s="2" t="n"/>
      <c r="AV2175" s="2" t="n"/>
      <c r="AW2175" s="2" t="n"/>
      <c r="AX2175" s="2" t="n"/>
      <c r="AY2175" s="2" t="n"/>
      <c r="AZ2175" s="2" t="n"/>
      <c r="BA2175" s="2" t="n"/>
      <c r="BB2175" s="2" t="n"/>
      <c r="BC2175" s="2" t="n"/>
      <c r="BD2175" s="2" t="n"/>
      <c r="BE2175" s="2" t="n"/>
      <c r="BF2175" s="2" t="n"/>
      <c r="BG2175" s="2" t="n"/>
      <c r="BH2175" s="2" t="n"/>
      <c r="BI2175" s="6" t="n"/>
      <c r="BJ2175" s="2" t="n"/>
      <c r="BK2175" s="2" t="n"/>
      <c r="BL2175" s="2" t="n"/>
      <c r="BM2175" s="2" t="n"/>
      <c r="BN2175" s="2" t="n"/>
      <c r="BO2175" s="2" t="n"/>
      <c r="BP2175" s="143" t="n"/>
      <c r="BV2175" s="144" t="n"/>
      <c r="DU2175" s="144" t="n"/>
      <c r="DV2175" s="2" t="n"/>
      <c r="DW2175" s="2" t="n"/>
      <c r="DX2175" s="2" t="n"/>
      <c r="DY2175" s="2" t="n"/>
      <c r="DZ2175" s="2" t="n"/>
      <c r="EA2175" s="2" t="n"/>
      <c r="EB2175" s="2" t="n"/>
      <c r="EC2175" s="2" t="n"/>
    </row>
    <row r="2176" ht="6.75" customHeight="1" s="118">
      <c r="A2176" s="2" t="n"/>
      <c r="B2176" s="2" t="n"/>
      <c r="C2176" s="2" t="n"/>
      <c r="D2176" s="2" t="n"/>
      <c r="E2176" s="143" t="n"/>
      <c r="K2176" s="144" t="n"/>
      <c r="L2176" s="143" t="n"/>
      <c r="P2176" s="19" t="n"/>
      <c r="Q2176" s="19" t="n"/>
      <c r="R2176" s="19" t="n"/>
      <c r="S2176" s="19" t="n"/>
      <c r="T2176" s="19" t="n"/>
      <c r="U2176" s="19" t="n"/>
      <c r="V2176" s="19" t="n"/>
      <c r="W2176" s="19" t="n"/>
      <c r="X2176" s="37" t="n"/>
      <c r="Y2176" s="7" t="n"/>
      <c r="Z2176" s="2" t="n"/>
      <c r="AA2176" s="2" t="n"/>
      <c r="AB2176" s="2" t="n"/>
      <c r="AC2176" s="2" t="n"/>
      <c r="AD2176" s="2" t="n"/>
      <c r="AE2176" s="2" t="n"/>
      <c r="AF2176" s="2" t="n"/>
      <c r="AG2176" s="2" t="n"/>
      <c r="AH2176" s="2" t="n"/>
      <c r="AI2176" s="2" t="n"/>
      <c r="AJ2176" s="2" t="n"/>
      <c r="AK2176" s="2" t="n"/>
      <c r="AL2176" s="2" t="n"/>
      <c r="AM2176" s="2" t="n"/>
      <c r="AN2176" s="2" t="n"/>
      <c r="AO2176" s="2" t="n"/>
      <c r="AP2176" s="2" t="n"/>
      <c r="AQ2176" s="2" t="n"/>
      <c r="AR2176" s="2" t="n"/>
      <c r="AS2176" s="2" t="n"/>
      <c r="AT2176" s="2" t="n"/>
      <c r="AU2176" s="2" t="n"/>
      <c r="AV2176" s="2" t="n"/>
      <c r="AW2176" s="2" t="n"/>
      <c r="AX2176" s="2" t="n"/>
      <c r="AY2176" s="2" t="n"/>
      <c r="AZ2176" s="2" t="n"/>
      <c r="BA2176" s="2" t="n"/>
      <c r="BB2176" s="2" t="n"/>
      <c r="BC2176" s="2" t="n"/>
      <c r="BD2176" s="2" t="n"/>
      <c r="BE2176" s="2" t="n"/>
      <c r="BF2176" s="2" t="n"/>
      <c r="BG2176" s="2" t="n"/>
      <c r="BH2176" s="2" t="n"/>
      <c r="BI2176" s="8" t="n"/>
      <c r="BJ2176" s="2" t="n"/>
      <c r="BK2176" s="2" t="n"/>
      <c r="BL2176" s="2" t="n"/>
      <c r="BM2176" s="2" t="n"/>
      <c r="BN2176" s="2" t="n"/>
      <c r="BO2176" s="2" t="n"/>
      <c r="BP2176" s="143" t="n"/>
      <c r="BV2176" s="144" t="n"/>
      <c r="DU2176" s="144" t="n"/>
      <c r="DV2176" s="2" t="n"/>
      <c r="DW2176" s="2" t="n"/>
      <c r="DX2176" s="2" t="n"/>
      <c r="DY2176" s="2" t="n"/>
      <c r="DZ2176" s="2" t="n"/>
      <c r="EA2176" s="2" t="n"/>
      <c r="EB2176" s="2" t="n"/>
      <c r="EC2176" s="2" t="n"/>
    </row>
    <row r="2177" ht="6.75" customHeight="1" s="118">
      <c r="A2177" s="2" t="n"/>
      <c r="B2177" s="2" t="n"/>
      <c r="C2177" s="2" t="n"/>
      <c r="D2177" s="2" t="n"/>
      <c r="E2177" s="143" t="n"/>
      <c r="K2177" s="144" t="n"/>
      <c r="L2177" s="143" t="n"/>
      <c r="P2177" s="19" t="n"/>
      <c r="Q2177" s="19" t="n"/>
      <c r="R2177" s="19" t="n"/>
      <c r="S2177" s="52" t="inlineStr">
        <is>
          <t>年</t>
        </is>
      </c>
      <c r="U2177" s="11" t="n"/>
      <c r="V2177" s="11" t="n"/>
      <c r="W2177" s="53" t="inlineStr">
        <is>
          <t>月</t>
        </is>
      </c>
      <c r="X2177" s="144" t="n"/>
      <c r="Y2177" s="7" t="n"/>
      <c r="Z2177" s="2" t="n"/>
      <c r="AA2177" s="2" t="n"/>
      <c r="AB2177" s="2" t="n"/>
      <c r="AC2177" s="2" t="n"/>
      <c r="AD2177" s="2" t="n"/>
      <c r="AE2177" s="2" t="n"/>
      <c r="AF2177" s="2" t="n"/>
      <c r="AG2177" s="2" t="n"/>
      <c r="AH2177" s="2" t="n"/>
      <c r="AI2177" s="2" t="n"/>
      <c r="AJ2177" s="2" t="n"/>
      <c r="AK2177" s="2" t="n"/>
      <c r="AL2177" s="2" t="n"/>
      <c r="AM2177" s="2" t="n"/>
      <c r="AN2177" s="2" t="n"/>
      <c r="AO2177" s="2" t="n"/>
      <c r="AP2177" s="2" t="n"/>
      <c r="AQ2177" s="2" t="n"/>
      <c r="AR2177" s="2" t="n"/>
      <c r="AS2177" s="2" t="n"/>
      <c r="AT2177" s="2" t="n"/>
      <c r="AU2177" s="2" t="n"/>
      <c r="AV2177" s="2" t="n"/>
      <c r="AW2177" s="2" t="n"/>
      <c r="AX2177" s="2" t="n"/>
      <c r="AY2177" s="2" t="n"/>
      <c r="AZ2177" s="2" t="n"/>
      <c r="BA2177" s="2" t="n"/>
      <c r="BB2177" s="2" t="n"/>
      <c r="BC2177" s="2" t="n"/>
      <c r="BD2177" s="2" t="n"/>
      <c r="BE2177" s="2" t="n"/>
      <c r="BF2177" s="2" t="n"/>
      <c r="BG2177" s="2" t="n"/>
      <c r="BH2177" s="2" t="n"/>
      <c r="BI2177" s="8" t="n"/>
      <c r="BJ2177" s="2" t="n"/>
      <c r="BK2177" s="2" t="n"/>
      <c r="BL2177" s="2" t="n"/>
      <c r="BM2177" s="2" t="n"/>
      <c r="BN2177" s="2" t="n"/>
      <c r="BO2177" s="2" t="n"/>
      <c r="BP2177" s="143" t="n"/>
      <c r="BV2177" s="144" t="n"/>
      <c r="DU2177" s="144" t="n"/>
      <c r="DV2177" s="2" t="n"/>
      <c r="DW2177" s="2" t="n"/>
      <c r="DX2177" s="2" t="n"/>
      <c r="DY2177" s="2" t="n"/>
      <c r="DZ2177" s="2" t="n"/>
      <c r="EA2177" s="2" t="n"/>
      <c r="EB2177" s="2" t="n"/>
      <c r="EC2177" s="2" t="n"/>
    </row>
    <row r="2178" ht="6.75" customHeight="1" s="118">
      <c r="A2178" s="2" t="n"/>
      <c r="B2178" s="2" t="n"/>
      <c r="C2178" s="2" t="n"/>
      <c r="D2178" s="2" t="n"/>
      <c r="E2178" s="143" t="n"/>
      <c r="K2178" s="144" t="n"/>
      <c r="L2178" s="49" t="inlineStr">
        <is>
          <t>令和</t>
        </is>
      </c>
      <c r="P2178" s="19" t="n"/>
      <c r="Q2178" s="19" t="n"/>
      <c r="R2178" s="19" t="n"/>
      <c r="U2178" s="11" t="n"/>
      <c r="V2178" s="11" t="n"/>
      <c r="X2178" s="144" t="n"/>
      <c r="Y2178" s="7" t="n"/>
      <c r="Z2178" s="2" t="n"/>
      <c r="AA2178" s="2" t="n"/>
      <c r="AB2178" s="2" t="n"/>
      <c r="AC2178" s="2" t="n"/>
      <c r="AD2178" s="2" t="n"/>
      <c r="AE2178" s="2" t="n"/>
      <c r="AF2178" s="2" t="n"/>
      <c r="AG2178" s="2" t="n"/>
      <c r="AH2178" s="2" t="n"/>
      <c r="AI2178" s="2" t="n"/>
      <c r="AJ2178" s="2" t="n"/>
      <c r="AK2178" s="2" t="n"/>
      <c r="AL2178" s="2" t="n"/>
      <c r="AM2178" s="2" t="n"/>
      <c r="AN2178" s="2" t="n"/>
      <c r="AO2178" s="2" t="n"/>
      <c r="AP2178" s="2" t="n"/>
      <c r="AQ2178" s="2" t="n"/>
      <c r="AR2178" s="2" t="n"/>
      <c r="AS2178" s="2" t="n"/>
      <c r="AT2178" s="2" t="n"/>
      <c r="AU2178" s="2" t="n"/>
      <c r="AV2178" s="2" t="n"/>
      <c r="AW2178" s="2" t="n"/>
      <c r="AX2178" s="2" t="n"/>
      <c r="AY2178" s="2" t="n"/>
      <c r="AZ2178" s="2" t="n"/>
      <c r="BA2178" s="2" t="n"/>
      <c r="BB2178" s="2" t="n"/>
      <c r="BC2178" s="2" t="n"/>
      <c r="BD2178" s="2" t="n"/>
      <c r="BE2178" s="2" t="n"/>
      <c r="BF2178" s="2" t="n"/>
      <c r="BG2178" s="2" t="n"/>
      <c r="BH2178" s="2" t="n"/>
      <c r="BI2178" s="8" t="n"/>
      <c r="BJ2178" s="2" t="n"/>
      <c r="BK2178" s="2" t="n"/>
      <c r="BL2178" s="2" t="n"/>
      <c r="BM2178" s="2" t="n"/>
      <c r="BN2178" s="2" t="n"/>
      <c r="BO2178" s="2" t="n"/>
      <c r="BP2178" s="143" t="n"/>
      <c r="BV2178" s="144" t="n"/>
      <c r="DU2178" s="144" t="n"/>
      <c r="DV2178" s="2" t="n"/>
      <c r="DW2178" s="2" t="n"/>
      <c r="DX2178" s="2" t="n"/>
      <c r="DY2178" s="2" t="n"/>
      <c r="DZ2178" s="2" t="n"/>
      <c r="EA2178" s="2" t="n"/>
      <c r="EB2178" s="2" t="n"/>
      <c r="EC2178" s="2" t="n"/>
    </row>
    <row r="2179" ht="6.75" customHeight="1" s="118">
      <c r="A2179" s="2" t="n"/>
      <c r="B2179" s="2" t="n"/>
      <c r="C2179" s="2" t="n"/>
      <c r="D2179" s="2" t="n"/>
      <c r="E2179" s="143" t="n"/>
      <c r="K2179" s="144" t="n"/>
      <c r="L2179" s="143" t="n"/>
      <c r="P2179" s="19" t="n"/>
      <c r="Q2179" s="19" t="n"/>
      <c r="R2179" s="19" t="n"/>
      <c r="S2179" s="52" t="n"/>
      <c r="T2179" s="52" t="n"/>
      <c r="U2179" s="11" t="n"/>
      <c r="V2179" s="11" t="n"/>
      <c r="W2179" s="52" t="n"/>
      <c r="X2179" s="53" t="n"/>
      <c r="Y2179" s="7" t="n"/>
      <c r="Z2179" s="2" t="n"/>
      <c r="AA2179" s="2" t="n"/>
      <c r="AB2179" s="2" t="n"/>
      <c r="AC2179" s="2" t="n"/>
      <c r="AD2179" s="2" t="n"/>
      <c r="AE2179" s="2" t="n"/>
      <c r="AF2179" s="2" t="n"/>
      <c r="AG2179" s="2" t="n"/>
      <c r="AH2179" s="2" t="n"/>
      <c r="AI2179" s="2" t="n"/>
      <c r="AJ2179" s="2" t="n"/>
      <c r="AK2179" s="2" t="n"/>
      <c r="AL2179" s="2" t="n"/>
      <c r="AM2179" s="2" t="n"/>
      <c r="AN2179" s="2" t="n"/>
      <c r="AO2179" s="2" t="n"/>
      <c r="AP2179" s="2" t="n"/>
      <c r="AQ2179" s="2" t="n"/>
      <c r="AR2179" s="2" t="n"/>
      <c r="AS2179" s="2" t="n"/>
      <c r="AT2179" s="2" t="n"/>
      <c r="AU2179" s="2" t="n"/>
      <c r="AV2179" s="2" t="n"/>
      <c r="AW2179" s="2" t="n"/>
      <c r="AX2179" s="2" t="n"/>
      <c r="AY2179" s="2" t="n"/>
      <c r="AZ2179" s="2" t="n"/>
      <c r="BA2179" s="2" t="n"/>
      <c r="BB2179" s="2" t="n"/>
      <c r="BC2179" s="2" t="n"/>
      <c r="BD2179" s="2" t="n"/>
      <c r="BE2179" s="2" t="n"/>
      <c r="BF2179" s="2" t="n"/>
      <c r="BG2179" s="2" t="n"/>
      <c r="BH2179" s="2" t="n"/>
      <c r="BI2179" s="8" t="n"/>
      <c r="BJ2179" s="2" t="n"/>
      <c r="BK2179" s="2" t="n"/>
      <c r="BL2179" s="2" t="n"/>
      <c r="BM2179" s="2" t="n"/>
      <c r="BN2179" s="2" t="n"/>
      <c r="BO2179" s="2" t="n"/>
      <c r="BP2179" s="143" t="n"/>
      <c r="BV2179" s="144" t="n"/>
      <c r="DU2179" s="144" t="n"/>
      <c r="DV2179" s="2" t="n"/>
      <c r="DW2179" s="2" t="n"/>
      <c r="DX2179" s="2" t="n"/>
      <c r="DY2179" s="2" t="n"/>
      <c r="DZ2179" s="2" t="n"/>
      <c r="EA2179" s="2" t="n"/>
      <c r="EB2179" s="2" t="n"/>
      <c r="EC2179" s="2" t="n"/>
    </row>
    <row r="2180" ht="6.75" customHeight="1" s="118">
      <c r="A2180" s="2" t="n"/>
      <c r="B2180" s="2" t="n"/>
      <c r="C2180" s="2" t="n"/>
      <c r="D2180" s="2" t="n"/>
      <c r="E2180" s="146" t="n"/>
      <c r="F2180" s="147" t="n"/>
      <c r="G2180" s="147" t="n"/>
      <c r="H2180" s="147" t="n"/>
      <c r="I2180" s="147" t="n"/>
      <c r="J2180" s="147" t="n"/>
      <c r="K2180" s="148" t="n"/>
      <c r="L2180" s="146" t="n"/>
      <c r="M2180" s="147" t="n"/>
      <c r="N2180" s="147" t="n"/>
      <c r="O2180" s="147" t="n"/>
      <c r="P2180" s="20" t="n"/>
      <c r="Q2180" s="20" t="n"/>
      <c r="R2180" s="20" t="n"/>
      <c r="S2180" s="20" t="n"/>
      <c r="T2180" s="20" t="n"/>
      <c r="U2180" s="20" t="n"/>
      <c r="V2180" s="20" t="n"/>
      <c r="W2180" s="20" t="n"/>
      <c r="X2180" s="39" t="n"/>
      <c r="Y2180" s="16" t="n"/>
      <c r="Z2180" s="14" t="n"/>
      <c r="AA2180" s="14" t="n"/>
      <c r="AB2180" s="14" t="n"/>
      <c r="AC2180" s="14" t="n"/>
      <c r="AD2180" s="14" t="n"/>
      <c r="AE2180" s="14" t="n"/>
      <c r="AF2180" s="14" t="n"/>
      <c r="AG2180" s="14" t="n"/>
      <c r="AH2180" s="14" t="n"/>
      <c r="AI2180" s="14" t="n"/>
      <c r="AJ2180" s="14" t="n"/>
      <c r="AK2180" s="14" t="n"/>
      <c r="AL2180" s="14" t="n"/>
      <c r="AM2180" s="14" t="n"/>
      <c r="AN2180" s="14" t="n"/>
      <c r="AO2180" s="14" t="n"/>
      <c r="AP2180" s="14" t="n"/>
      <c r="AQ2180" s="14" t="n"/>
      <c r="AR2180" s="14" t="n"/>
      <c r="AS2180" s="14" t="n"/>
      <c r="AT2180" s="14" t="n"/>
      <c r="AU2180" s="14" t="n"/>
      <c r="AV2180" s="14" t="n"/>
      <c r="AW2180" s="14" t="n"/>
      <c r="AX2180" s="14" t="n"/>
      <c r="AY2180" s="14" t="n"/>
      <c r="AZ2180" s="14" t="n"/>
      <c r="BA2180" s="14" t="n"/>
      <c r="BB2180" s="14" t="n"/>
      <c r="BC2180" s="14" t="n"/>
      <c r="BD2180" s="14" t="n"/>
      <c r="BE2180" s="14" t="n"/>
      <c r="BF2180" s="14" t="n"/>
      <c r="BG2180" s="14" t="n"/>
      <c r="BH2180" s="14" t="n"/>
      <c r="BI2180" s="15" t="n"/>
      <c r="BJ2180" s="2" t="n"/>
      <c r="BK2180" s="2" t="n"/>
      <c r="BL2180" s="2" t="n"/>
      <c r="BM2180" s="2" t="n"/>
      <c r="BN2180" s="2" t="n"/>
      <c r="BO2180" s="2" t="n"/>
      <c r="BP2180" s="146" t="n"/>
      <c r="BQ2180" s="147" t="n"/>
      <c r="BR2180" s="147" t="n"/>
      <c r="BS2180" s="147" t="n"/>
      <c r="BT2180" s="147" t="n"/>
      <c r="BU2180" s="147" t="n"/>
      <c r="BV2180" s="148" t="n"/>
      <c r="BW2180" s="147" t="n"/>
      <c r="BX2180" s="147" t="n"/>
      <c r="BY2180" s="147" t="n"/>
      <c r="BZ2180" s="147" t="n"/>
      <c r="CA2180" s="147" t="n"/>
      <c r="CB2180" s="147" t="n"/>
      <c r="CC2180" s="147" t="n"/>
      <c r="CD2180" s="147" t="n"/>
      <c r="CE2180" s="147" t="n"/>
      <c r="CF2180" s="147" t="n"/>
      <c r="CG2180" s="147" t="n"/>
      <c r="CH2180" s="147" t="n"/>
      <c r="CI2180" s="147" t="n"/>
      <c r="CJ2180" s="147" t="n"/>
      <c r="CK2180" s="147" t="n"/>
      <c r="CL2180" s="147" t="n"/>
      <c r="CM2180" s="147" t="n"/>
      <c r="CN2180" s="147" t="n"/>
      <c r="CO2180" s="147" t="n"/>
      <c r="CP2180" s="147" t="n"/>
      <c r="CQ2180" s="147" t="n"/>
      <c r="CR2180" s="147" t="n"/>
      <c r="CS2180" s="147" t="n"/>
      <c r="CT2180" s="147" t="n"/>
      <c r="CU2180" s="147" t="n"/>
      <c r="CV2180" s="147" t="n"/>
      <c r="CW2180" s="147" t="n"/>
      <c r="CX2180" s="147" t="n"/>
      <c r="CY2180" s="147" t="n"/>
      <c r="CZ2180" s="147" t="n"/>
      <c r="DA2180" s="147" t="n"/>
      <c r="DB2180" s="147" t="n"/>
      <c r="DC2180" s="147" t="n"/>
      <c r="DD2180" s="147" t="n"/>
      <c r="DE2180" s="147" t="n"/>
      <c r="DF2180" s="147" t="n"/>
      <c r="DG2180" s="147" t="n"/>
      <c r="DH2180" s="147" t="n"/>
      <c r="DI2180" s="147" t="n"/>
      <c r="DJ2180" s="147" t="n"/>
      <c r="DK2180" s="147" t="n"/>
      <c r="DL2180" s="147" t="n"/>
      <c r="DM2180" s="147" t="n"/>
      <c r="DN2180" s="147" t="n"/>
      <c r="DO2180" s="147" t="n"/>
      <c r="DP2180" s="147" t="n"/>
      <c r="DQ2180" s="147" t="n"/>
      <c r="DR2180" s="147" t="n"/>
      <c r="DS2180" s="147" t="n"/>
      <c r="DT2180" s="147" t="n"/>
      <c r="DU2180" s="148" t="n"/>
      <c r="DV2180" s="2" t="n"/>
      <c r="DW2180" s="2" t="n"/>
      <c r="DX2180" s="2" t="n"/>
      <c r="DY2180" s="2" t="n"/>
      <c r="DZ2180" s="2" t="n"/>
      <c r="EA2180" s="2" t="n"/>
      <c r="EB2180" s="2" t="n"/>
      <c r="EC2180" s="2" t="n"/>
    </row>
    <row r="2181" ht="6.75" customHeight="1" s="118">
      <c r="A2181" s="2" t="n"/>
      <c r="B2181" s="2" t="n"/>
      <c r="C2181" s="2" t="n"/>
      <c r="D2181" s="2" t="n"/>
      <c r="E2181" s="46" t="n"/>
      <c r="F2181" s="46" t="n"/>
      <c r="G2181" s="46" t="n"/>
      <c r="H2181" s="46" t="n"/>
      <c r="I2181" s="46" t="n"/>
      <c r="J2181" s="46" t="n"/>
      <c r="K2181" s="46" t="n"/>
      <c r="L2181" s="18" t="n"/>
      <c r="M2181" s="18" t="n"/>
      <c r="N2181" s="18" t="n"/>
      <c r="O2181" s="5" t="n"/>
      <c r="P2181" s="5" t="n"/>
      <c r="Q2181" s="5" t="n"/>
      <c r="R2181" s="5" t="n"/>
      <c r="S2181" s="5" t="n"/>
      <c r="T2181" s="5" t="n"/>
      <c r="U2181" s="5" t="n"/>
      <c r="V2181" s="5" t="n"/>
      <c r="W2181" s="5" t="n"/>
      <c r="X2181" s="5" t="n"/>
      <c r="Y2181" s="5" t="n"/>
      <c r="Z2181" s="5" t="n"/>
      <c r="AA2181" s="5" t="n"/>
      <c r="AB2181" s="5" t="n"/>
      <c r="AC2181" s="5" t="n"/>
      <c r="AD2181" s="5" t="n"/>
      <c r="AE2181" s="5" t="n"/>
      <c r="AF2181" s="5" t="n"/>
      <c r="AG2181" s="5" t="n"/>
      <c r="AH2181" s="5" t="n"/>
      <c r="AI2181" s="5" t="n"/>
      <c r="AJ2181" s="5" t="n"/>
      <c r="AK2181" s="5" t="n"/>
      <c r="AL2181" s="5" t="n"/>
      <c r="AM2181" s="5" t="n"/>
      <c r="AN2181" s="5" t="n"/>
      <c r="AO2181" s="5" t="n"/>
      <c r="AP2181" s="5" t="n"/>
      <c r="AQ2181" s="5" t="n"/>
      <c r="AR2181" s="5" t="n"/>
      <c r="AS2181" s="5" t="n"/>
      <c r="AT2181" s="5" t="n"/>
      <c r="AU2181" s="5" t="n"/>
      <c r="AV2181" s="5" t="n"/>
      <c r="AW2181" s="5" t="n"/>
      <c r="AX2181" s="5" t="n"/>
      <c r="AY2181" s="5" t="n"/>
      <c r="AZ2181" s="5" t="n"/>
      <c r="BA2181" s="5" t="n"/>
      <c r="BB2181" s="5" t="n"/>
      <c r="BC2181" s="5" t="n"/>
      <c r="BD2181" s="5" t="n"/>
      <c r="BE2181" s="5" t="n"/>
      <c r="BF2181" s="5" t="n"/>
      <c r="BG2181" s="5" t="n"/>
      <c r="BH2181" s="5" t="n"/>
      <c r="BI2181" s="2" t="n"/>
      <c r="BJ2181" s="2" t="n"/>
      <c r="BK2181" s="2" t="n"/>
      <c r="BL2181" s="2" t="n"/>
      <c r="BM2181" s="2" t="n"/>
      <c r="BN2181" s="2" t="n"/>
      <c r="BO2181" s="2" t="n"/>
      <c r="BP2181" s="2" t="n"/>
      <c r="BQ2181" s="2" t="n"/>
      <c r="BR2181" s="2" t="n"/>
      <c r="BS2181" s="2" t="n"/>
      <c r="BT2181" s="2" t="n"/>
      <c r="BU2181" s="2" t="n"/>
      <c r="BV2181" s="2" t="n"/>
      <c r="BW2181" s="2" t="n"/>
      <c r="BX2181" s="2" t="n"/>
      <c r="BY2181" s="2" t="n"/>
      <c r="BZ2181" s="2" t="n"/>
      <c r="CA2181" s="2" t="n"/>
      <c r="CB2181" s="2" t="n"/>
      <c r="CC2181" s="2" t="n"/>
      <c r="CD2181" s="2" t="n"/>
      <c r="CE2181" s="2" t="n"/>
      <c r="CF2181" s="2" t="n"/>
      <c r="CG2181" s="2" t="n"/>
      <c r="CH2181" s="2" t="n"/>
      <c r="CI2181" s="2" t="n"/>
      <c r="CJ2181" s="2" t="n"/>
      <c r="CK2181" s="2" t="n"/>
      <c r="CL2181" s="2" t="n"/>
      <c r="CM2181" s="2" t="n"/>
      <c r="CN2181" s="2" t="n"/>
      <c r="CO2181" s="2" t="n"/>
      <c r="CP2181" s="2" t="n"/>
      <c r="CQ2181" s="2" t="n"/>
      <c r="CR2181" s="2" t="n"/>
      <c r="CS2181" s="2" t="n"/>
      <c r="CT2181" s="2" t="n"/>
      <c r="CU2181" s="2" t="n"/>
      <c r="CV2181" s="2" t="n"/>
      <c r="CW2181" s="2" t="n"/>
      <c r="CX2181" s="2" t="n"/>
      <c r="CY2181" s="2" t="n"/>
      <c r="CZ2181" s="2" t="n"/>
      <c r="DA2181" s="2" t="n"/>
      <c r="DB2181" s="2" t="n"/>
      <c r="DC2181" s="2" t="n"/>
      <c r="DD2181" s="2" t="n"/>
      <c r="DE2181" s="2" t="n"/>
      <c r="DF2181" s="2" t="n"/>
      <c r="DG2181" s="2" t="n"/>
      <c r="DH2181" s="2" t="n"/>
      <c r="DI2181" s="2" t="n"/>
      <c r="DJ2181" s="2" t="n"/>
      <c r="DK2181" s="2" t="n"/>
      <c r="DL2181" s="2" t="n"/>
      <c r="DM2181" s="2" t="n"/>
      <c r="DN2181" s="2" t="n"/>
      <c r="DO2181" s="2" t="n"/>
      <c r="DP2181" s="2" t="n"/>
      <c r="DQ2181" s="2" t="n"/>
      <c r="DR2181" s="2" t="n"/>
      <c r="DS2181" s="2" t="n"/>
      <c r="DT2181" s="2" t="n"/>
      <c r="DU2181" s="2" t="n"/>
      <c r="DV2181" s="2" t="n"/>
      <c r="DW2181" s="2" t="n"/>
      <c r="DX2181" s="2" t="n"/>
      <c r="DY2181" s="2" t="n"/>
      <c r="DZ2181" s="2" t="n"/>
      <c r="EA2181" s="2" t="n"/>
      <c r="EB2181" s="2" t="n"/>
      <c r="EC2181" s="2" t="n"/>
    </row>
    <row r="2182" ht="6.75" customHeight="1" s="118">
      <c r="A2182" s="2" t="n"/>
      <c r="B2182" s="2" t="n"/>
      <c r="C2182" s="2" t="n"/>
      <c r="D2182" s="2" t="n"/>
      <c r="E2182" s="43" t="n"/>
      <c r="F2182" s="43" t="n"/>
      <c r="G2182" s="43" t="n"/>
      <c r="H2182" s="43" t="n"/>
      <c r="I2182" s="43" t="n"/>
      <c r="J2182" s="43" t="n"/>
      <c r="K2182" s="43" t="n"/>
      <c r="L2182" s="2" t="n"/>
      <c r="M2182" s="2" t="n"/>
      <c r="N2182" s="2" t="n"/>
      <c r="O2182" s="2" t="n"/>
      <c r="P2182" s="2" t="n"/>
      <c r="Q2182" s="2" t="n"/>
      <c r="R2182" s="2" t="n"/>
      <c r="S2182" s="2" t="n"/>
      <c r="T2182" s="2" t="n"/>
      <c r="U2182" s="2" t="n"/>
      <c r="V2182" s="2" t="n"/>
      <c r="W2182" s="2" t="n"/>
      <c r="X2182" s="2" t="n"/>
      <c r="Y2182" s="2" t="n"/>
      <c r="Z2182" s="2" t="n"/>
      <c r="AA2182" s="2" t="n"/>
      <c r="AB2182" s="2" t="n"/>
      <c r="AC2182" s="2" t="n"/>
      <c r="AD2182" s="2" t="n"/>
      <c r="AE2182" s="2" t="n"/>
      <c r="AF2182" s="2" t="n"/>
      <c r="AG2182" s="2" t="n"/>
      <c r="AH2182" s="2" t="n"/>
      <c r="AI2182" s="2" t="n"/>
      <c r="AJ2182" s="2" t="n"/>
      <c r="AK2182" s="2" t="n"/>
      <c r="AL2182" s="2" t="n"/>
      <c r="AM2182" s="2" t="n"/>
      <c r="AN2182" s="2" t="n"/>
      <c r="AO2182" s="2" t="n"/>
      <c r="AP2182" s="2" t="n"/>
      <c r="AQ2182" s="2" t="n"/>
      <c r="AR2182" s="2" t="n"/>
      <c r="AS2182" s="2" t="n"/>
      <c r="AT2182" s="2" t="n"/>
      <c r="AU2182" s="2" t="n"/>
      <c r="AV2182" s="2" t="n"/>
      <c r="AW2182" s="2" t="n"/>
      <c r="AX2182" s="2" t="n"/>
      <c r="AY2182" s="2" t="n"/>
      <c r="AZ2182" s="2" t="n"/>
      <c r="BA2182" s="2" t="n"/>
      <c r="BB2182" s="2" t="n"/>
      <c r="BC2182" s="2" t="n"/>
      <c r="BD2182" s="2" t="n"/>
      <c r="BE2182" s="2" t="n"/>
      <c r="BF2182" s="2" t="n"/>
      <c r="BG2182" s="2" t="n"/>
      <c r="BH2182" s="2" t="n"/>
      <c r="BI2182" s="2" t="n"/>
      <c r="BJ2182" s="2" t="n"/>
      <c r="BK2182" s="2" t="n"/>
      <c r="BL2182" s="2" t="n"/>
      <c r="BM2182" s="2" t="n"/>
      <c r="BN2182" s="2" t="n"/>
      <c r="BO2182" s="2" t="n"/>
      <c r="BP2182" s="2" t="n"/>
      <c r="BQ2182" s="2" t="n"/>
      <c r="BR2182" s="2" t="n"/>
      <c r="BS2182" s="2" t="n"/>
      <c r="BT2182" s="2" t="n"/>
      <c r="BU2182" s="2" t="n"/>
      <c r="BV2182" s="2" t="n"/>
      <c r="BW2182" s="2" t="n"/>
      <c r="BX2182" s="2" t="n"/>
      <c r="BY2182" s="2" t="n"/>
      <c r="BZ2182" s="2" t="n"/>
      <c r="CA2182" s="2" t="n"/>
      <c r="CB2182" s="2" t="n"/>
      <c r="CC2182" s="2" t="n"/>
      <c r="CD2182" s="2" t="n"/>
      <c r="CE2182" s="2" t="n"/>
      <c r="CF2182" s="2" t="n"/>
      <c r="CG2182" s="2" t="n"/>
      <c r="CH2182" s="2" t="n"/>
      <c r="CI2182" s="2" t="n"/>
      <c r="CJ2182" s="51" t="inlineStr">
        <is>
          <t xml:space="preserve">    (近畿高等学校統一用紙　  その２ 　  令和７年度改定)　</t>
        </is>
      </c>
      <c r="DV2182" s="2" t="n"/>
      <c r="DW2182" s="2" t="n"/>
      <c r="DX2182" s="2" t="n"/>
      <c r="DY2182" s="2" t="n"/>
      <c r="DZ2182" s="2" t="n"/>
      <c r="EA2182" s="2" t="n"/>
      <c r="EB2182" s="2" t="n"/>
      <c r="EC2182" s="2" t="n"/>
    </row>
    <row r="2183" ht="6.75" customHeight="1" s="118">
      <c r="A2183" s="2" t="n"/>
      <c r="B2183" s="2" t="n"/>
      <c r="C2183" s="2" t="n"/>
      <c r="D2183" s="2" t="n"/>
      <c r="E2183" s="2" t="n"/>
      <c r="F2183" s="2" t="n"/>
      <c r="G2183" s="2" t="n"/>
      <c r="H2183" s="2" t="n"/>
      <c r="I2183" s="2" t="n"/>
      <c r="J2183" s="2" t="n"/>
      <c r="K2183" s="2" t="n"/>
      <c r="L2183" s="2" t="n"/>
      <c r="M2183" s="2" t="n"/>
      <c r="N2183" s="2" t="n"/>
      <c r="O2183" s="2" t="n"/>
      <c r="P2183" s="2" t="n"/>
      <c r="Q2183" s="2" t="n"/>
      <c r="R2183" s="2" t="n"/>
      <c r="S2183" s="2" t="n"/>
      <c r="T2183" s="2" t="n"/>
      <c r="U2183" s="2" t="n"/>
      <c r="V2183" s="2" t="n"/>
      <c r="W2183" s="2" t="n"/>
      <c r="X2183" s="2" t="n"/>
      <c r="Y2183" s="2" t="n"/>
      <c r="Z2183" s="2" t="n"/>
      <c r="AA2183" s="2" t="n"/>
      <c r="AB2183" s="2" t="n"/>
      <c r="AC2183" s="2" t="n"/>
      <c r="AD2183" s="2" t="n"/>
      <c r="AE2183" s="2" t="n"/>
      <c r="AF2183" s="2" t="n"/>
      <c r="AG2183" s="2" t="n"/>
      <c r="AH2183" s="2" t="n"/>
      <c r="AI2183" s="2" t="n"/>
      <c r="AJ2183" s="2" t="n"/>
      <c r="AK2183" s="2" t="n"/>
      <c r="AL2183" s="2" t="n"/>
      <c r="AM2183" s="2" t="n"/>
      <c r="AN2183" s="2" t="n"/>
      <c r="AO2183" s="2" t="n"/>
      <c r="AP2183" s="2" t="n"/>
      <c r="AQ2183" s="2" t="n"/>
      <c r="AR2183" s="2" t="n"/>
      <c r="AS2183" s="2" t="n"/>
      <c r="AT2183" s="2" t="n"/>
      <c r="AU2183" s="2" t="n"/>
      <c r="AV2183" s="2" t="n"/>
      <c r="AW2183" s="2" t="n"/>
      <c r="AX2183" s="2" t="n"/>
      <c r="AY2183" s="2" t="n"/>
      <c r="AZ2183" s="2" t="n"/>
      <c r="BA2183" s="2" t="n"/>
      <c r="BB2183" s="2" t="n"/>
      <c r="BC2183" s="2" t="n"/>
      <c r="BD2183" s="2" t="n"/>
      <c r="BE2183" s="2" t="n"/>
      <c r="BF2183" s="2" t="n"/>
      <c r="BG2183" s="2" t="n"/>
      <c r="BH2183" s="2" t="n"/>
      <c r="BI2183" s="2" t="n"/>
      <c r="BJ2183" s="2" t="n"/>
      <c r="BK2183" s="2" t="n"/>
      <c r="BL2183" s="2" t="n"/>
      <c r="BM2183" s="2" t="n"/>
      <c r="BN2183" s="2" t="n"/>
      <c r="BO2183" s="2" t="n"/>
      <c r="BP2183" s="2" t="n"/>
      <c r="BQ2183" s="2" t="n"/>
      <c r="BR2183" s="2" t="n"/>
      <c r="BS2183" s="2" t="n"/>
      <c r="BT2183" s="2" t="n"/>
      <c r="BU2183" s="2" t="n"/>
      <c r="BV2183" s="2" t="n"/>
      <c r="BW2183" s="2" t="n"/>
      <c r="BX2183" s="2" t="n"/>
      <c r="BY2183" s="2" t="n"/>
      <c r="BZ2183" s="2" t="n"/>
      <c r="CA2183" s="2" t="n"/>
      <c r="CB2183" s="2" t="n"/>
      <c r="CC2183" s="2" t="n"/>
      <c r="CD2183" s="2" t="n"/>
      <c r="CE2183" s="2" t="n"/>
      <c r="CF2183" s="2" t="n"/>
      <c r="CG2183" s="2" t="n"/>
      <c r="CH2183" s="2" t="n"/>
      <c r="CI2183" s="2" t="n"/>
      <c r="DV2183" s="2" t="n"/>
      <c r="DW2183" s="2" t="n"/>
      <c r="DX2183" s="2" t="n"/>
      <c r="DY2183" s="2" t="n"/>
      <c r="DZ2183" s="2" t="n"/>
      <c r="EA2183" s="2" t="n"/>
      <c r="EB2183" s="2" t="n"/>
      <c r="EC2183" s="2" t="n"/>
    </row>
    <row r="2184" ht="6.75" customHeight="1" s="118">
      <c r="A2184" s="2" t="n"/>
      <c r="B2184" s="2" t="n"/>
      <c r="C2184" s="3" t="n"/>
      <c r="D2184" s="3" t="n"/>
      <c r="E2184" s="3" t="n"/>
      <c r="F2184" s="3" t="n"/>
      <c r="G2184" s="3" t="n"/>
      <c r="H2184" s="3" t="n"/>
      <c r="I2184" s="3" t="n"/>
      <c r="J2184" s="3" t="n"/>
      <c r="K2184" s="3" t="n"/>
      <c r="L2184" s="3" t="n"/>
      <c r="M2184" s="3" t="n"/>
      <c r="N2184" s="3" t="n"/>
      <c r="O2184" s="3" t="n"/>
      <c r="P2184" s="3" t="n"/>
      <c r="Q2184" s="3" t="n"/>
      <c r="R2184" s="3" t="n"/>
      <c r="S2184" s="3" t="n"/>
      <c r="T2184" s="3" t="n"/>
      <c r="U2184" s="3" t="n"/>
      <c r="V2184" s="3" t="n"/>
      <c r="W2184" s="3" t="n"/>
      <c r="X2184" s="3" t="n"/>
      <c r="Y2184" s="3" t="n"/>
      <c r="Z2184" s="3" t="n"/>
      <c r="AA2184" s="3" t="n"/>
      <c r="AB2184" s="3" t="n"/>
      <c r="AC2184" s="3" t="n"/>
      <c r="AD2184" s="3" t="n"/>
      <c r="AE2184" s="3" t="n"/>
      <c r="AF2184" s="3" t="n"/>
      <c r="AG2184" s="3" t="n"/>
      <c r="AH2184" s="3" t="n"/>
      <c r="AI2184" s="3" t="n"/>
      <c r="AJ2184" s="3" t="n"/>
      <c r="AK2184" s="3" t="n"/>
      <c r="AL2184" s="3" t="n"/>
      <c r="AM2184" s="3" t="n"/>
      <c r="AN2184" s="3" t="n"/>
      <c r="AO2184" s="3" t="n"/>
      <c r="AP2184" s="3" t="n"/>
      <c r="AQ2184" s="3" t="n"/>
      <c r="AR2184" s="3" t="n"/>
      <c r="AS2184" s="2" t="n"/>
      <c r="AT2184" s="2" t="n"/>
      <c r="AU2184" s="2" t="n"/>
      <c r="AV2184" s="2" t="n"/>
      <c r="AW2184" s="2" t="n"/>
      <c r="AX2184" s="2" t="n"/>
      <c r="AY2184" s="2" t="n"/>
      <c r="AZ2184" s="2" t="n"/>
      <c r="BA2184" s="2" t="n"/>
      <c r="BB2184" s="2" t="n"/>
      <c r="BC2184" s="2" t="n"/>
      <c r="BD2184" s="2" t="n"/>
      <c r="BE2184" s="2" t="n"/>
      <c r="BF2184" s="2" t="n"/>
      <c r="BG2184" s="2" t="n"/>
      <c r="BH2184" s="2" t="n"/>
      <c r="BI2184" s="2" t="n"/>
      <c r="BJ2184" s="2" t="n"/>
      <c r="BK2184" s="2" t="n"/>
      <c r="BL2184" s="2" t="n"/>
      <c r="BM2184" s="2" t="n"/>
      <c r="BN2184" s="2" t="n"/>
      <c r="BO2184" s="2" t="n"/>
      <c r="BP2184" s="2" t="n"/>
      <c r="BQ2184" s="2" t="n"/>
      <c r="BR2184" s="2" t="n"/>
      <c r="BS2184" s="2" t="n"/>
      <c r="BT2184" s="2" t="n"/>
      <c r="BU2184" s="2" t="n"/>
      <c r="BV2184" s="2" t="n"/>
      <c r="BW2184" s="2" t="n"/>
      <c r="BX2184" s="2" t="n"/>
      <c r="BY2184" s="2" t="n"/>
      <c r="BZ2184" s="2" t="n"/>
      <c r="CA2184" s="2" t="n"/>
      <c r="CB2184" s="2" t="n"/>
      <c r="CC2184" s="2" t="n"/>
      <c r="CD2184" s="2" t="n"/>
      <c r="CE2184" s="2" t="n"/>
      <c r="CF2184" s="2" t="n"/>
      <c r="CG2184" s="2" t="n"/>
      <c r="CH2184" s="2" t="n"/>
      <c r="CI2184" s="2" t="n"/>
      <c r="CJ2184" s="2" t="n"/>
      <c r="CK2184" s="2" t="n"/>
      <c r="CL2184" s="2" t="n"/>
      <c r="CM2184" s="2" t="n"/>
      <c r="CN2184" s="2" t="n"/>
      <c r="CO2184" s="2" t="n"/>
      <c r="CP2184" s="2" t="n"/>
      <c r="CQ2184" s="2" t="n"/>
      <c r="CR2184" s="2" t="n"/>
      <c r="CS2184" s="2" t="n"/>
      <c r="CT2184" s="2" t="n"/>
      <c r="CU2184" s="2" t="n"/>
      <c r="CV2184" s="2" t="n"/>
      <c r="CW2184" s="2" t="n"/>
      <c r="CX2184" s="2" t="n"/>
      <c r="CY2184" s="2" t="n"/>
      <c r="CZ2184" s="2" t="n"/>
      <c r="DA2184" s="2" t="n"/>
      <c r="DB2184" s="2" t="n"/>
      <c r="DC2184" s="2" t="n"/>
      <c r="DD2184" s="2" t="n"/>
      <c r="DE2184" s="2" t="n"/>
      <c r="DF2184" s="2" t="n"/>
      <c r="DG2184" s="2" t="n"/>
      <c r="DH2184" s="2" t="n"/>
      <c r="DI2184" s="2" t="n"/>
      <c r="DJ2184" s="2" t="n"/>
      <c r="DK2184" s="2" t="n"/>
      <c r="DL2184" s="2" t="n"/>
      <c r="DM2184" s="2" t="n"/>
      <c r="DN2184" s="2" t="n"/>
      <c r="DO2184" s="2" t="n"/>
      <c r="DP2184" s="2" t="n"/>
      <c r="DQ2184" s="2" t="n"/>
      <c r="DR2184" s="2" t="n"/>
      <c r="DS2184" s="2" t="n"/>
      <c r="DT2184" s="2" t="n"/>
      <c r="DU2184" s="2" t="n"/>
      <c r="DV2184" s="2" t="n"/>
      <c r="DW2184" s="2" t="n"/>
      <c r="DX2184" s="2" t="n"/>
      <c r="DY2184" s="2" t="n"/>
      <c r="DZ2184" s="2" t="n"/>
      <c r="EA2184" s="2" t="n"/>
      <c r="EB2184" s="2" t="n"/>
      <c r="EC2184" s="2" t="n"/>
    </row>
    <row r="2185" ht="6.75" customHeight="1" s="118">
      <c r="A2185" s="2" t="n"/>
      <c r="B2185" s="2" t="n"/>
      <c r="C2185" s="3" t="n"/>
      <c r="D2185" s="3" t="n"/>
      <c r="E2185" s="3" t="n"/>
      <c r="F2185" s="3" t="n"/>
      <c r="G2185" s="3" t="n"/>
      <c r="H2185" s="3" t="n"/>
      <c r="I2185" s="3" t="n"/>
      <c r="J2185" s="3" t="n"/>
      <c r="K2185" s="3" t="n"/>
      <c r="L2185" s="3" t="n"/>
      <c r="M2185" s="3" t="n"/>
      <c r="N2185" s="3" t="n"/>
      <c r="O2185" s="3" t="n"/>
      <c r="P2185" s="3" t="n"/>
      <c r="Q2185" s="3" t="n"/>
      <c r="R2185" s="3" t="n"/>
      <c r="S2185" s="3" t="n"/>
      <c r="T2185" s="3" t="n"/>
      <c r="U2185" s="3" t="n"/>
      <c r="V2185" s="3" t="n"/>
      <c r="W2185" s="3" t="n"/>
      <c r="X2185" s="3" t="n"/>
      <c r="Y2185" s="3" t="n"/>
      <c r="Z2185" s="3" t="n"/>
      <c r="AA2185" s="3" t="n"/>
      <c r="AB2185" s="3" t="n"/>
      <c r="AC2185" s="3" t="n"/>
      <c r="AD2185" s="3" t="n"/>
      <c r="AE2185" s="3" t="n"/>
      <c r="AF2185" s="3" t="n"/>
      <c r="AG2185" s="3" t="n"/>
      <c r="AH2185" s="3" t="n"/>
      <c r="AI2185" s="3" t="n"/>
      <c r="AJ2185" s="3" t="n"/>
      <c r="AK2185" s="3" t="n"/>
      <c r="AL2185" s="3" t="n"/>
      <c r="AM2185" s="3" t="n"/>
      <c r="AN2185" s="3" t="n"/>
      <c r="AO2185" s="3" t="n"/>
      <c r="AP2185" s="3" t="n"/>
      <c r="AQ2185" s="3" t="n"/>
      <c r="AR2185" s="3" t="n"/>
      <c r="AS2185" s="2" t="n"/>
      <c r="AT2185" s="2" t="n"/>
      <c r="AU2185" s="2" t="n"/>
      <c r="AV2185" s="2" t="n"/>
      <c r="AW2185" s="2" t="n"/>
      <c r="AX2185" s="2" t="n"/>
      <c r="AY2185" s="2" t="n"/>
      <c r="AZ2185" s="2" t="n"/>
      <c r="BA2185" s="2" t="n"/>
      <c r="BB2185" s="2" t="n"/>
      <c r="BC2185" s="2" t="n"/>
      <c r="BD2185" s="2" t="n"/>
      <c r="BE2185" s="2" t="n"/>
      <c r="BF2185" s="2" t="n"/>
      <c r="BG2185" s="2" t="n"/>
      <c r="BH2185" s="2" t="n"/>
      <c r="BI2185" s="2" t="n"/>
      <c r="BJ2185" s="2" t="n"/>
      <c r="BK2185" s="2" t="n"/>
      <c r="BL2185" s="2" t="n"/>
      <c r="BM2185" s="2" t="n"/>
      <c r="BN2185" s="2" t="n"/>
      <c r="BO2185" s="2" t="n"/>
      <c r="BP2185" s="2" t="n"/>
      <c r="BQ2185" s="2" t="n"/>
      <c r="BR2185" s="2" t="n"/>
      <c r="BS2185" s="2" t="n"/>
      <c r="BT2185" s="2" t="n"/>
      <c r="BU2185" s="2" t="n"/>
      <c r="BV2185" s="2" t="n"/>
      <c r="BW2185" s="2" t="n"/>
      <c r="BX2185" s="2" t="n"/>
      <c r="BY2185" s="2" t="n"/>
      <c r="BZ2185" s="2" t="n"/>
      <c r="CA2185" s="2" t="n"/>
      <c r="CB2185" s="2" t="n"/>
      <c r="CC2185" s="2" t="n"/>
      <c r="CD2185" s="2" t="n"/>
      <c r="CE2185" s="2" t="n"/>
      <c r="CF2185" s="2" t="n"/>
      <c r="CG2185" s="2" t="n"/>
      <c r="CH2185" s="2" t="n"/>
      <c r="CI2185" s="2" t="n"/>
      <c r="CJ2185" s="2" t="n"/>
      <c r="CK2185" s="2" t="n"/>
      <c r="CL2185" s="2" t="n"/>
      <c r="CM2185" s="2" t="n"/>
      <c r="CN2185" s="2" t="n"/>
      <c r="CO2185" s="2" t="n"/>
      <c r="CP2185" s="2" t="n"/>
      <c r="CQ2185" s="2" t="n"/>
      <c r="CR2185" s="2" t="n"/>
      <c r="CS2185" s="2" t="n"/>
      <c r="CT2185" s="2" t="n"/>
      <c r="CU2185" s="2" t="n"/>
      <c r="CV2185" s="2" t="n"/>
      <c r="CW2185" s="2" t="n"/>
      <c r="CX2185" s="2" t="n"/>
      <c r="CY2185" s="2" t="n"/>
      <c r="CZ2185" s="2" t="n"/>
      <c r="DA2185" s="2" t="n"/>
      <c r="DB2185" s="2" t="n"/>
      <c r="DC2185" s="2" t="n"/>
      <c r="DD2185" s="2" t="n"/>
      <c r="DE2185" s="2" t="n"/>
      <c r="DF2185" s="2" t="n"/>
      <c r="DG2185" s="2" t="n"/>
      <c r="DH2185" s="2" t="n"/>
      <c r="DI2185" s="2" t="n"/>
      <c r="DJ2185" s="2" t="n"/>
      <c r="DK2185" s="2" t="n"/>
      <c r="DL2185" s="2" t="n"/>
      <c r="DM2185" s="2" t="n"/>
      <c r="DN2185" s="2" t="n"/>
      <c r="DO2185" s="2" t="n"/>
      <c r="DP2185" s="2" t="n"/>
      <c r="DQ2185" s="2" t="n"/>
      <c r="DR2185" s="2" t="n"/>
      <c r="DS2185" s="2" t="n"/>
      <c r="DT2185" s="2" t="n"/>
      <c r="DU2185" s="2" t="n"/>
      <c r="DV2185" s="2" t="n"/>
      <c r="DW2185" s="2" t="n"/>
      <c r="DX2185" s="2" t="n"/>
      <c r="DY2185" s="2" t="n"/>
      <c r="DZ2185" s="2" t="n"/>
      <c r="EA2185" s="2" t="n"/>
      <c r="EB2185" s="2" t="n"/>
      <c r="EC2185" s="2" t="n"/>
    </row>
    <row r="2186" ht="6.75" customHeight="1" s="118">
      <c r="A2186" s="2" t="n"/>
      <c r="B2186" s="2" t="n"/>
      <c r="C2186" s="3" t="n"/>
      <c r="D2186" s="3" t="n"/>
      <c r="E2186" s="3" t="n"/>
      <c r="F2186" s="3" t="n"/>
      <c r="G2186" s="3" t="n"/>
      <c r="H2186" s="3" t="n"/>
      <c r="I2186" s="3" t="n"/>
      <c r="J2186" s="3" t="n"/>
      <c r="K2186" s="3" t="n"/>
      <c r="L2186" s="3" t="n"/>
      <c r="M2186" s="3" t="n"/>
      <c r="N2186" s="3" t="n"/>
      <c r="O2186" s="3" t="n"/>
      <c r="P2186" s="3" t="n"/>
      <c r="Q2186" s="3" t="n"/>
      <c r="R2186" s="3" t="n"/>
      <c r="S2186" s="3" t="n"/>
      <c r="T2186" s="3" t="n"/>
      <c r="U2186" s="3" t="n"/>
      <c r="V2186" s="3" t="n"/>
      <c r="W2186" s="3" t="n"/>
      <c r="X2186" s="3" t="n"/>
      <c r="Y2186" s="3" t="n"/>
      <c r="Z2186" s="3" t="n"/>
      <c r="AA2186" s="3" t="n"/>
      <c r="AB2186" s="3" t="n"/>
      <c r="AC2186" s="3" t="n"/>
      <c r="AD2186" s="3" t="n"/>
      <c r="AE2186" s="3" t="n"/>
      <c r="AF2186" s="3" t="n"/>
      <c r="AG2186" s="3" t="n"/>
      <c r="AH2186" s="3" t="n"/>
      <c r="AI2186" s="3" t="n"/>
      <c r="AJ2186" s="3" t="n"/>
      <c r="AK2186" s="3" t="n"/>
      <c r="AL2186" s="3" t="n"/>
      <c r="AM2186" s="3" t="n"/>
      <c r="AN2186" s="3" t="n"/>
      <c r="AO2186" s="3" t="n"/>
      <c r="AP2186" s="3" t="n"/>
      <c r="AQ2186" s="3" t="n"/>
      <c r="AR2186" s="3" t="n"/>
      <c r="AS2186" s="2" t="n"/>
      <c r="AT2186" s="2" t="n"/>
      <c r="AU2186" s="2" t="n"/>
      <c r="AV2186" s="2" t="n"/>
      <c r="AW2186" s="2" t="n"/>
      <c r="AX2186" s="2" t="n"/>
      <c r="AY2186" s="2" t="n"/>
      <c r="AZ2186" s="2" t="n"/>
      <c r="BA2186" s="2" t="n"/>
      <c r="BB2186" s="2" t="n"/>
      <c r="BC2186" s="2" t="n"/>
      <c r="BD2186" s="2" t="n"/>
      <c r="BE2186" s="2" t="n"/>
      <c r="BF2186" s="2" t="n"/>
      <c r="BG2186" s="2" t="n"/>
      <c r="BH2186" s="2" t="n"/>
      <c r="BI2186" s="2" t="n"/>
      <c r="BJ2186" s="2" t="n"/>
      <c r="BK2186" s="2" t="n"/>
      <c r="BL2186" s="2" t="n"/>
      <c r="BM2186" s="2" t="n"/>
      <c r="BN2186" s="2" t="n"/>
      <c r="BO2186" s="2" t="n"/>
      <c r="BP2186" s="2" t="n"/>
      <c r="BQ2186" s="2" t="n"/>
      <c r="BR2186" s="2" t="n"/>
      <c r="BS2186" s="2" t="n"/>
      <c r="BT2186" s="2" t="n"/>
      <c r="BU2186" s="2" t="n"/>
      <c r="BV2186" s="2" t="n"/>
      <c r="BW2186" s="2" t="n"/>
      <c r="BX2186" s="2" t="n"/>
      <c r="BY2186" s="2" t="n"/>
      <c r="BZ2186" s="2" t="n"/>
      <c r="CA2186" s="2" t="n"/>
      <c r="CB2186" s="2" t="n"/>
      <c r="CC2186" s="2" t="n"/>
      <c r="CD2186" s="2" t="n"/>
      <c r="CE2186" s="2" t="n"/>
      <c r="CF2186" s="2" t="n"/>
      <c r="CG2186" s="2" t="n"/>
      <c r="CH2186" s="2" t="n"/>
      <c r="CI2186" s="2" t="n"/>
      <c r="CJ2186" s="2" t="n"/>
      <c r="CK2186" s="2" t="n"/>
      <c r="CL2186" s="2" t="n"/>
      <c r="CM2186" s="2" t="n"/>
      <c r="CN2186" s="2" t="n"/>
      <c r="CO2186" s="2" t="n"/>
      <c r="CP2186" s="2" t="n"/>
      <c r="CQ2186" s="2" t="n"/>
      <c r="CR2186" s="2" t="n"/>
      <c r="CS2186" s="2" t="n"/>
      <c r="CT2186" s="2" t="n"/>
      <c r="CU2186" s="2" t="n"/>
      <c r="CV2186" s="2" t="n"/>
      <c r="CW2186" s="2" t="n"/>
      <c r="CX2186" s="2" t="n"/>
      <c r="CY2186" s="2" t="n"/>
      <c r="CZ2186" s="2" t="n"/>
      <c r="DA2186" s="2" t="n"/>
      <c r="DB2186" s="2" t="n"/>
      <c r="DC2186" s="2" t="n"/>
      <c r="DD2186" s="2" t="n"/>
      <c r="DE2186" s="2" t="n"/>
      <c r="DF2186" s="2" t="n"/>
      <c r="DG2186" s="2" t="n"/>
      <c r="DH2186" s="2" t="n"/>
      <c r="DI2186" s="2" t="n"/>
      <c r="DJ2186" s="2" t="n"/>
      <c r="DK2186" s="2" t="n"/>
      <c r="DL2186" s="2" t="n"/>
      <c r="DM2186" s="2" t="n"/>
      <c r="DN2186" s="2" t="n"/>
      <c r="DO2186" s="2" t="n"/>
      <c r="DP2186" s="2" t="n"/>
      <c r="DQ2186" s="2" t="n"/>
      <c r="DR2186" s="2" t="n"/>
      <c r="DS2186" s="2" t="n"/>
      <c r="DT2186" s="2" t="n"/>
      <c r="DU2186" s="2" t="n"/>
      <c r="DV2186" s="2" t="n"/>
      <c r="DW2186" s="2" t="n"/>
      <c r="DX2186" s="2" t="n"/>
      <c r="DY2186" s="2" t="n"/>
      <c r="DZ2186" s="2" t="n"/>
      <c r="EA2186" s="2" t="n"/>
      <c r="EB2186" s="2" t="n"/>
      <c r="EC2186" s="2" t="n"/>
    </row>
    <row r="2187" ht="6.75" customHeight="1" s="118">
      <c r="A2187" s="2" t="n"/>
      <c r="B2187" s="2" t="n"/>
      <c r="C2187" s="3" t="n"/>
      <c r="D2187" s="3" t="n"/>
      <c r="E2187" s="3" t="n"/>
      <c r="F2187" s="3" t="n"/>
      <c r="G2187" s="3" t="n"/>
      <c r="H2187" s="3" t="n"/>
      <c r="I2187" s="3" t="n"/>
      <c r="J2187" s="114" t="inlineStr">
        <is>
          <t xml:space="preserve">  履 　   歴　    書</t>
        </is>
      </c>
      <c r="AN2187" s="3" t="n"/>
      <c r="AO2187" s="3" t="n"/>
      <c r="AP2187" s="3" t="n"/>
      <c r="AQ2187" s="3" t="n"/>
      <c r="AR2187" s="3" t="n"/>
      <c r="AS2187" s="2" t="n"/>
      <c r="AT2187" s="2" t="n"/>
      <c r="AU2187" s="2" t="n"/>
      <c r="AV2187" s="2" t="n"/>
      <c r="AW2187" s="2" t="n"/>
      <c r="AX2187" s="2" t="n"/>
      <c r="AY2187" s="2" t="n"/>
      <c r="AZ2187" s="2" t="n"/>
      <c r="BA2187" s="2" t="n"/>
      <c r="BB2187" s="2" t="n"/>
      <c r="BC2187" s="2" t="n"/>
      <c r="BD2187" s="2" t="n"/>
      <c r="BE2187" s="2" t="n"/>
      <c r="BF2187" s="2" t="n"/>
      <c r="BG2187" s="2" t="n"/>
      <c r="BH2187" s="2" t="n"/>
      <c r="BI2187" s="2" t="n"/>
      <c r="BJ2187" s="2" t="n"/>
      <c r="BK2187" s="2" t="n"/>
      <c r="BL2187" s="2" t="n"/>
      <c r="BM2187" s="2" t="n"/>
      <c r="BN2187" s="2" t="n"/>
      <c r="BO2187" s="2" t="n"/>
      <c r="BP2187" s="2" t="n"/>
      <c r="BQ2187" s="2" t="n"/>
      <c r="BR2187" s="2" t="n"/>
      <c r="BS2187" s="2" t="n"/>
      <c r="BT2187" s="2" t="n"/>
      <c r="BU2187" s="2" t="n"/>
      <c r="BV2187" s="2" t="n"/>
      <c r="BW2187" s="2" t="n"/>
      <c r="BX2187" s="2" t="n"/>
      <c r="BY2187" s="2" t="n"/>
      <c r="BZ2187" s="2" t="n"/>
      <c r="CA2187" s="2" t="n"/>
      <c r="CB2187" s="2" t="n"/>
      <c r="CC2187" s="2" t="n"/>
      <c r="CD2187" s="2" t="n"/>
      <c r="CE2187" s="2" t="n"/>
      <c r="CF2187" s="2" t="n"/>
      <c r="CG2187" s="2" t="n"/>
      <c r="CH2187" s="2" t="n"/>
      <c r="CI2187" s="2" t="n"/>
      <c r="CJ2187" s="2" t="n"/>
      <c r="CK2187" s="2" t="n"/>
      <c r="CL2187" s="2" t="n"/>
      <c r="CM2187" s="2" t="n"/>
      <c r="CN2187" s="2" t="n"/>
      <c r="CO2187" s="2" t="n"/>
      <c r="CP2187" s="2" t="n"/>
      <c r="CQ2187" s="2" t="n"/>
      <c r="CR2187" s="2" t="n"/>
      <c r="CS2187" s="2" t="n"/>
      <c r="CT2187" s="2" t="n"/>
      <c r="CU2187" s="2" t="n"/>
      <c r="CV2187" s="2" t="n"/>
      <c r="CW2187" s="2" t="n"/>
      <c r="CX2187" s="2" t="n"/>
      <c r="CY2187" s="2" t="n"/>
      <c r="CZ2187" s="2" t="n"/>
      <c r="DA2187" s="2" t="n"/>
      <c r="DB2187" s="2" t="n"/>
      <c r="DC2187" s="2" t="n"/>
      <c r="DD2187" s="2" t="n"/>
      <c r="DE2187" s="2" t="n"/>
      <c r="DF2187" s="2" t="n"/>
      <c r="DG2187" s="2" t="n"/>
      <c r="DH2187" s="2" t="n"/>
      <c r="DI2187" s="2" t="n"/>
      <c r="DJ2187" s="2" t="n"/>
      <c r="DK2187" s="2" t="n"/>
      <c r="DL2187" s="2" t="n"/>
      <c r="DM2187" s="2" t="n"/>
      <c r="DN2187" s="2" t="n"/>
      <c r="DO2187" s="2" t="n"/>
      <c r="DP2187" s="2" t="n"/>
      <c r="DQ2187" s="2" t="n"/>
      <c r="DR2187" s="2" t="n"/>
      <c r="DS2187" s="2" t="n"/>
      <c r="DT2187" s="2" t="n"/>
      <c r="DU2187" s="2" t="n"/>
      <c r="DV2187" s="2" t="n"/>
      <c r="DW2187" s="2" t="n"/>
      <c r="DX2187" s="2" t="n"/>
      <c r="DY2187" s="2" t="n"/>
      <c r="DZ2187" s="2" t="n"/>
      <c r="EA2187" s="2" t="n"/>
      <c r="EB2187" s="2" t="n"/>
      <c r="EC2187" s="2" t="n"/>
    </row>
    <row r="2188" ht="6.75" customHeight="1" s="118">
      <c r="A2188" s="2" t="n"/>
      <c r="B2188" s="2" t="n"/>
      <c r="C2188" s="3" t="n"/>
      <c r="D2188" s="3" t="n"/>
      <c r="E2188" s="3" t="n"/>
      <c r="F2188" s="3" t="n"/>
      <c r="G2188" s="3" t="n"/>
      <c r="H2188" s="3" t="n"/>
      <c r="I2188" s="3" t="n"/>
      <c r="AN2188" s="3" t="n"/>
      <c r="AO2188" s="3" t="n"/>
      <c r="AP2188" s="3" t="n"/>
      <c r="AQ2188" s="3" t="n"/>
      <c r="AR2188" s="3" t="n"/>
      <c r="AS2188" s="2" t="n"/>
      <c r="AT2188" s="2" t="n"/>
      <c r="AU2188" s="2" t="n"/>
      <c r="AV2188" s="2" t="n"/>
      <c r="AW2188" s="2" t="n"/>
      <c r="AX2188" s="2" t="n"/>
      <c r="AY2188" s="2" t="n"/>
      <c r="AZ2188" s="2" t="n"/>
      <c r="BA2188" s="2" t="n"/>
      <c r="BB2188" s="2" t="n"/>
      <c r="BC2188" s="2" t="n"/>
      <c r="BD2188" s="2" t="n"/>
      <c r="BE2188" s="2" t="n"/>
      <c r="BF2188" s="2" t="n"/>
      <c r="BG2188" s="2" t="n"/>
      <c r="BH2188" s="2" t="n"/>
      <c r="BI2188" s="2" t="n"/>
      <c r="BJ2188" s="2" t="n"/>
      <c r="BK2188" s="2" t="n"/>
      <c r="BL2188" s="2" t="n"/>
      <c r="BM2188" s="2" t="n"/>
      <c r="BN2188" s="2" t="n"/>
      <c r="BO2188" s="2" t="n"/>
      <c r="BP2188" s="2" t="n"/>
      <c r="BQ2188" s="2" t="n"/>
      <c r="BR2188" s="2" t="n"/>
      <c r="BS2188" s="2" t="n"/>
      <c r="BT2188" s="2" t="n"/>
      <c r="BU2188" s="2" t="n"/>
      <c r="BV2188" s="2" t="n"/>
      <c r="BW2188" s="2" t="n"/>
      <c r="BX2188" s="2" t="n"/>
      <c r="BY2188" s="2" t="n"/>
      <c r="BZ2188" s="2" t="n"/>
      <c r="CA2188" s="2" t="n"/>
      <c r="CB2188" s="2" t="n"/>
      <c r="CC2188" s="2" t="n"/>
      <c r="CD2188" s="2" t="n"/>
      <c r="CE2188" s="2" t="n"/>
      <c r="CF2188" s="2" t="n"/>
      <c r="CG2188" s="2" t="n"/>
      <c r="CH2188" s="2" t="n"/>
      <c r="CI2188" s="2" t="n"/>
      <c r="CJ2188" s="2" t="n"/>
      <c r="CK2188" s="2" t="n"/>
      <c r="CL2188" s="2" t="n"/>
      <c r="CM2188" s="2" t="n"/>
      <c r="CN2188" s="2" t="n"/>
      <c r="CO2188" s="2" t="n"/>
      <c r="CP2188" s="2" t="n"/>
      <c r="CQ2188" s="2" t="n"/>
      <c r="CR2188" s="2" t="n"/>
      <c r="CS2188" s="2" t="n"/>
      <c r="CT2188" s="2" t="n"/>
      <c r="CU2188" s="2" t="n"/>
      <c r="CV2188" s="2" t="n"/>
      <c r="CW2188" s="2" t="n"/>
      <c r="CX2188" s="2" t="n"/>
      <c r="CY2188" s="2" t="n"/>
      <c r="CZ2188" s="2" t="n"/>
      <c r="DA2188" s="2" t="n"/>
      <c r="DB2188" s="2" t="n"/>
      <c r="DC2188" s="2" t="n"/>
      <c r="DD2188" s="2" t="n"/>
      <c r="DE2188" s="2" t="n"/>
      <c r="DF2188" s="2" t="n"/>
      <c r="DG2188" s="2" t="n"/>
      <c r="DH2188" s="2" t="n"/>
      <c r="DI2188" s="2" t="n"/>
      <c r="DJ2188" s="2" t="n"/>
      <c r="DK2188" s="2" t="n"/>
      <c r="DL2188" s="2" t="n"/>
      <c r="DM2188" s="2" t="n"/>
      <c r="DN2188" s="2" t="n"/>
      <c r="DO2188" s="2" t="n"/>
      <c r="DP2188" s="2" t="n"/>
      <c r="DQ2188" s="2" t="n"/>
      <c r="DR2188" s="2" t="n"/>
      <c r="DS2188" s="2" t="n"/>
      <c r="DT2188" s="2" t="n"/>
      <c r="DU2188" s="2" t="n"/>
      <c r="DV2188" s="2" t="n"/>
      <c r="DW2188" s="2" t="n"/>
      <c r="DX2188" s="2" t="n"/>
      <c r="DY2188" s="2" t="n"/>
      <c r="DZ2188" s="2" t="n"/>
      <c r="EA2188" s="2" t="n"/>
      <c r="EB2188" s="2" t="n"/>
      <c r="EC2188" s="2" t="n"/>
    </row>
    <row r="2189" ht="4.5" customHeight="1" s="118">
      <c r="A2189" s="2" t="n"/>
      <c r="B2189" s="2" t="n"/>
      <c r="C2189" s="2" t="n"/>
      <c r="D2189" s="2" t="n"/>
      <c r="E2189" s="2" t="n"/>
      <c r="F2189" s="2" t="n"/>
      <c r="G2189" s="2" t="n"/>
      <c r="H2189" s="2" t="n"/>
      <c r="I2189" s="2" t="n"/>
      <c r="AN2189" s="3" t="n"/>
      <c r="AO2189" s="2" t="n"/>
      <c r="AP2189" s="2" t="n"/>
      <c r="AQ2189" s="2" t="n"/>
      <c r="AR2189" s="2" t="n"/>
      <c r="AS2189" s="2" t="n"/>
      <c r="AT2189" s="2" t="n"/>
      <c r="AU2189" s="2" t="n"/>
      <c r="AV2189" s="4" t="n"/>
      <c r="AW2189" s="5" t="n"/>
      <c r="AX2189" s="5" t="n"/>
      <c r="AY2189" s="5" t="n"/>
      <c r="AZ2189" s="5" t="n"/>
      <c r="BA2189" s="5" t="n"/>
      <c r="BB2189" s="5" t="n"/>
      <c r="BC2189" s="5" t="n"/>
      <c r="BD2189" s="5" t="n"/>
      <c r="BE2189" s="5" t="n"/>
      <c r="BF2189" s="5" t="n"/>
      <c r="BG2189" s="5" t="n"/>
      <c r="BH2189" s="5" t="n"/>
      <c r="BI2189" s="6" t="n"/>
      <c r="BJ2189" s="7" t="n"/>
      <c r="BK2189" s="2" t="n"/>
      <c r="BL2189" s="2" t="n"/>
      <c r="BM2189" s="2" t="n"/>
      <c r="BN2189" s="2" t="n"/>
      <c r="BO2189" s="2" t="n"/>
      <c r="BP2189" s="139" t="inlineStr">
        <is>
          <t xml:space="preserve">資 　格  等      </t>
        </is>
      </c>
      <c r="BQ2189" s="140" t="n"/>
      <c r="BR2189" s="140" t="n"/>
      <c r="BS2189" s="140" t="n"/>
      <c r="BT2189" s="140" t="n"/>
      <c r="BU2189" s="140" t="n"/>
      <c r="BV2189" s="141" t="n"/>
      <c r="BW2189" s="142" t="inlineStr">
        <is>
          <t>取  得  年  月</t>
        </is>
      </c>
      <c r="BX2189" s="140" t="n"/>
      <c r="BY2189" s="140" t="n"/>
      <c r="BZ2189" s="140" t="n"/>
      <c r="CA2189" s="140" t="n"/>
      <c r="CB2189" s="140" t="n"/>
      <c r="CC2189" s="140" t="n"/>
      <c r="CD2189" s="140" t="n"/>
      <c r="CE2189" s="140" t="n"/>
      <c r="CF2189" s="140" t="n"/>
      <c r="CG2189" s="141" t="n"/>
      <c r="CH2189" s="142" t="inlineStr">
        <is>
          <t>資       格       等       の       名       称</t>
        </is>
      </c>
      <c r="CI2189" s="140" t="n"/>
      <c r="CJ2189" s="140" t="n"/>
      <c r="CK2189" s="140" t="n"/>
      <c r="CL2189" s="140" t="n"/>
      <c r="CM2189" s="140" t="n"/>
      <c r="CN2189" s="140" t="n"/>
      <c r="CO2189" s="140" t="n"/>
      <c r="CP2189" s="140" t="n"/>
      <c r="CQ2189" s="140" t="n"/>
      <c r="CR2189" s="140" t="n"/>
      <c r="CS2189" s="140" t="n"/>
      <c r="CT2189" s="140" t="n"/>
      <c r="CU2189" s="140" t="n"/>
      <c r="CV2189" s="140" t="n"/>
      <c r="CW2189" s="140" t="n"/>
      <c r="CX2189" s="140" t="n"/>
      <c r="CY2189" s="140" t="n"/>
      <c r="CZ2189" s="140" t="n"/>
      <c r="DA2189" s="140" t="n"/>
      <c r="DB2189" s="140" t="n"/>
      <c r="DC2189" s="140" t="n"/>
      <c r="DD2189" s="140" t="n"/>
      <c r="DE2189" s="140" t="n"/>
      <c r="DF2189" s="140" t="n"/>
      <c r="DG2189" s="140" t="n"/>
      <c r="DH2189" s="140" t="n"/>
      <c r="DI2189" s="140" t="n"/>
      <c r="DJ2189" s="140" t="n"/>
      <c r="DK2189" s="140" t="n"/>
      <c r="DL2189" s="140" t="n"/>
      <c r="DM2189" s="140" t="n"/>
      <c r="DN2189" s="140" t="n"/>
      <c r="DO2189" s="140" t="n"/>
      <c r="DP2189" s="140" t="n"/>
      <c r="DQ2189" s="140" t="n"/>
      <c r="DR2189" s="140" t="n"/>
      <c r="DS2189" s="140" t="n"/>
      <c r="DT2189" s="140" t="n"/>
      <c r="DU2189" s="141" t="n"/>
      <c r="DV2189" s="2" t="n"/>
      <c r="DW2189" s="2" t="n"/>
      <c r="DX2189" s="2" t="n"/>
      <c r="DY2189" s="2" t="n"/>
      <c r="DZ2189" s="2" t="n"/>
      <c r="EA2189" s="2" t="n"/>
      <c r="EB2189" s="2" t="n"/>
      <c r="EC2189" s="2" t="n"/>
    </row>
    <row r="2190" ht="6.75" customHeight="1" s="118">
      <c r="A2190" s="2" t="n"/>
      <c r="B2190" s="2" t="n"/>
      <c r="C2190" s="2" t="n"/>
      <c r="D2190" s="2" t="n"/>
      <c r="E2190" s="2" t="n"/>
      <c r="F2190" s="2" t="n"/>
      <c r="G2190" s="2" t="n"/>
      <c r="H2190" s="2" t="n"/>
      <c r="I2190" s="2" t="n"/>
      <c r="AN2190" s="3" t="n"/>
      <c r="AO2190" s="2" t="n"/>
      <c r="AP2190" s="2" t="n"/>
      <c r="AQ2190" s="2" t="n"/>
      <c r="AR2190" s="2" t="n"/>
      <c r="AS2190" s="2" t="n"/>
      <c r="AT2190" s="2" t="n"/>
      <c r="AU2190" s="2" t="n"/>
      <c r="AV2190" s="7" t="n"/>
      <c r="AW2190" s="2" t="n"/>
      <c r="AX2190" s="2" t="n"/>
      <c r="AY2190" s="2" t="n"/>
      <c r="AZ2190" s="2" t="n"/>
      <c r="BA2190" s="2" t="n"/>
      <c r="BB2190" s="2" t="n"/>
      <c r="BC2190" s="2" t="n"/>
      <c r="BD2190" s="2" t="n"/>
      <c r="BE2190" s="2" t="n"/>
      <c r="BF2190" s="2" t="n"/>
      <c r="BG2190" s="2" t="n"/>
      <c r="BH2190" s="2" t="n"/>
      <c r="BI2190" s="8" t="n"/>
      <c r="BJ2190" s="7" t="n"/>
      <c r="BK2190" s="2" t="n"/>
      <c r="BL2190" s="2" t="n"/>
      <c r="BM2190" s="2" t="n"/>
      <c r="BN2190" s="2" t="n"/>
      <c r="BO2190" s="2" t="n"/>
      <c r="BP2190" s="143" t="n"/>
      <c r="BV2190" s="144" t="n"/>
      <c r="BW2190" s="143" t="n"/>
      <c r="CG2190" s="144" t="n"/>
      <c r="CH2190" s="143" t="n"/>
      <c r="DU2190" s="144" t="n"/>
      <c r="DV2190" s="2" t="n"/>
      <c r="DW2190" s="2" t="n"/>
      <c r="DX2190" s="2" t="n"/>
      <c r="DY2190" s="2" t="n"/>
      <c r="DZ2190" s="2" t="n"/>
      <c r="EA2190" s="2" t="n"/>
      <c r="EB2190" s="2" t="n"/>
      <c r="EC2190" s="2" t="n"/>
    </row>
    <row r="2191" ht="6.75" customHeight="1" s="118">
      <c r="A2191" s="2" t="n"/>
      <c r="B2191" s="2" t="n"/>
      <c r="C2191" s="2" t="n"/>
      <c r="D2191" s="2" t="n"/>
      <c r="E2191" s="2" t="n"/>
      <c r="F2191" s="2" t="n"/>
      <c r="G2191" s="2" t="n"/>
      <c r="H2191" s="2" t="n"/>
      <c r="I2191" s="2" t="n"/>
      <c r="J2191" s="2" t="n"/>
      <c r="K2191" s="2" t="n"/>
      <c r="L2191" s="2" t="n"/>
      <c r="M2191" s="2" t="n"/>
      <c r="N2191" s="3" t="n"/>
      <c r="O2191" s="3" t="n"/>
      <c r="P2191" s="3" t="n"/>
      <c r="Q2191" s="3" t="n"/>
      <c r="R2191" s="3" t="n"/>
      <c r="S2191" s="3" t="n"/>
      <c r="T2191" s="3" t="n"/>
      <c r="U2191" s="3" t="n"/>
      <c r="V2191" s="3" t="n"/>
      <c r="W2191" s="3" t="n"/>
      <c r="X2191" s="3" t="n"/>
      <c r="Y2191" s="3" t="n"/>
      <c r="Z2191" s="3" t="n"/>
      <c r="AA2191" s="3" t="n"/>
      <c r="AB2191" s="3" t="n"/>
      <c r="AC2191" s="3" t="n"/>
      <c r="AD2191" s="3" t="n"/>
      <c r="AE2191" s="3" t="n"/>
      <c r="AF2191" s="3" t="n"/>
      <c r="AG2191" s="3" t="n"/>
      <c r="AH2191" s="3" t="n"/>
      <c r="AI2191" s="3" t="n"/>
      <c r="AJ2191" s="3" t="n"/>
      <c r="AK2191" s="3" t="n"/>
      <c r="AL2191" s="3" t="n"/>
      <c r="AM2191" s="3" t="n"/>
      <c r="AN2191" s="2" t="n"/>
      <c r="AO2191" s="2" t="n"/>
      <c r="AP2191" s="2" t="n"/>
      <c r="AQ2191" s="2" t="n"/>
      <c r="AR2191" s="2" t="n"/>
      <c r="AS2191" s="2" t="n"/>
      <c r="AT2191" s="2" t="n"/>
      <c r="AU2191" s="2" t="n"/>
      <c r="AV2191" s="7" t="n"/>
      <c r="AW2191" s="2" t="n"/>
      <c r="AX2191" s="2" t="n"/>
      <c r="AY2191" s="2" t="n"/>
      <c r="AZ2191" s="2" t="n"/>
      <c r="BA2191" s="2" t="n"/>
      <c r="BB2191" s="2" t="n"/>
      <c r="BC2191" s="2" t="n"/>
      <c r="BD2191" s="2" t="n"/>
      <c r="BE2191" s="2" t="n"/>
      <c r="BF2191" s="2" t="n"/>
      <c r="BG2191" s="2" t="n"/>
      <c r="BH2191" s="2" t="n"/>
      <c r="BI2191" s="8" t="n"/>
      <c r="BJ2191" s="7" t="n"/>
      <c r="BK2191" s="2" t="n"/>
      <c r="BL2191" s="2" t="n"/>
      <c r="BM2191" s="2" t="n"/>
      <c r="BN2191" s="2" t="n"/>
      <c r="BO2191" s="2" t="n"/>
      <c r="BP2191" s="143" t="n"/>
      <c r="BV2191" s="144" t="n"/>
      <c r="BW2191" s="143" t="n"/>
      <c r="CG2191" s="144" t="n"/>
      <c r="CH2191" s="143" t="n"/>
      <c r="DU2191" s="144" t="n"/>
      <c r="DV2191" s="2" t="n"/>
      <c r="DW2191" s="2" t="n"/>
      <c r="DX2191" s="2" t="n"/>
      <c r="DY2191" s="2" t="n"/>
      <c r="DZ2191" s="2" t="n"/>
      <c r="EA2191" s="2" t="n"/>
      <c r="EB2191" s="2" t="n"/>
      <c r="EC2191" s="2" t="n"/>
    </row>
    <row r="2192" ht="6.75" customHeight="1" s="118">
      <c r="A2192" s="2" t="n"/>
      <c r="B2192" s="2" t="n"/>
      <c r="C2192" s="2" t="n"/>
      <c r="D2192" s="2" t="n"/>
      <c r="E2192" s="2" t="n"/>
      <c r="F2192" s="2" t="n"/>
      <c r="G2192" s="2" t="n"/>
      <c r="H2192" s="2" t="n"/>
      <c r="I2192" s="2" t="n"/>
      <c r="J2192" s="2" t="n"/>
      <c r="K2192" s="2" t="n"/>
      <c r="L2192" s="2" t="n"/>
      <c r="M2192" s="2" t="n"/>
      <c r="N2192" s="2" t="n"/>
      <c r="O2192" s="2" t="n"/>
      <c r="P2192" s="2" t="n"/>
      <c r="Q2192" s="2" t="n"/>
      <c r="R2192" s="2" t="n"/>
      <c r="S2192" s="2" t="n"/>
      <c r="T2192" s="2" t="n"/>
      <c r="U2192" s="2" t="n"/>
      <c r="V2192" s="2" t="n"/>
      <c r="W2192" s="2" t="n"/>
      <c r="X2192" s="2" t="n"/>
      <c r="Y2192" s="2" t="n"/>
      <c r="Z2192" s="95" t="inlineStr">
        <is>
          <t>令和</t>
        </is>
      </c>
      <c r="AD2192" s="145">
        <f>IF(N(設定!$B$3)=0,"",YEAR(設定!$B$3)-2018)</f>
        <v/>
      </c>
      <c r="AG2192" s="95" t="inlineStr">
        <is>
          <t>年</t>
        </is>
      </c>
      <c r="AI2192" s="145">
        <f>IF(N(設定!$B$3)=0,"",MONTH(設定!$B$3))</f>
        <v/>
      </c>
      <c r="AL2192" s="95" t="inlineStr">
        <is>
          <t>月</t>
        </is>
      </c>
      <c r="AN2192" s="145">
        <f>IF(N(設定!$B$3)=0,"",DAY(設定!$B$3))</f>
        <v/>
      </c>
      <c r="AP2192" s="95" t="inlineStr">
        <is>
          <t>日現在</t>
        </is>
      </c>
      <c r="AU2192" s="12" t="n"/>
      <c r="AV2192" s="7" t="n"/>
      <c r="AW2192" s="2" t="n"/>
      <c r="AX2192" s="2" t="n"/>
      <c r="AY2192" s="2" t="n"/>
      <c r="AZ2192" s="2" t="n"/>
      <c r="BA2192" s="2" t="n"/>
      <c r="BB2192" s="2" t="n"/>
      <c r="BC2192" s="2" t="n"/>
      <c r="BD2192" s="2" t="n"/>
      <c r="BE2192" s="2" t="n"/>
      <c r="BF2192" s="2" t="n"/>
      <c r="BG2192" s="2" t="n"/>
      <c r="BH2192" s="2" t="n"/>
      <c r="BI2192" s="8" t="n"/>
      <c r="BJ2192" s="7" t="n"/>
      <c r="BK2192" s="2" t="n"/>
      <c r="BL2192" s="2" t="n"/>
      <c r="BM2192" s="2" t="n"/>
      <c r="BN2192" s="2" t="n"/>
      <c r="BO2192" s="2" t="n"/>
      <c r="BP2192" s="143" t="n"/>
      <c r="BV2192" s="144" t="n"/>
      <c r="BW2192" s="146" t="n"/>
      <c r="BX2192" s="147" t="n"/>
      <c r="BY2192" s="147" t="n"/>
      <c r="BZ2192" s="147" t="n"/>
      <c r="CA2192" s="147" t="n"/>
      <c r="CB2192" s="147" t="n"/>
      <c r="CC2192" s="147" t="n"/>
      <c r="CD2192" s="147" t="n"/>
      <c r="CE2192" s="147" t="n"/>
      <c r="CF2192" s="147" t="n"/>
      <c r="CG2192" s="148" t="n"/>
      <c r="CH2192" s="146" t="n"/>
      <c r="CI2192" s="147" t="n"/>
      <c r="CJ2192" s="147" t="n"/>
      <c r="CK2192" s="147" t="n"/>
      <c r="CL2192" s="147" t="n"/>
      <c r="CM2192" s="147" t="n"/>
      <c r="CN2192" s="147" t="n"/>
      <c r="CO2192" s="147" t="n"/>
      <c r="CP2192" s="147" t="n"/>
      <c r="CQ2192" s="147" t="n"/>
      <c r="CR2192" s="147" t="n"/>
      <c r="CS2192" s="147" t="n"/>
      <c r="CT2192" s="147" t="n"/>
      <c r="CU2192" s="147" t="n"/>
      <c r="CV2192" s="147" t="n"/>
      <c r="CW2192" s="147" t="n"/>
      <c r="CX2192" s="147" t="n"/>
      <c r="CY2192" s="147" t="n"/>
      <c r="CZ2192" s="147" t="n"/>
      <c r="DA2192" s="147" t="n"/>
      <c r="DB2192" s="147" t="n"/>
      <c r="DC2192" s="147" t="n"/>
      <c r="DD2192" s="147" t="n"/>
      <c r="DE2192" s="147" t="n"/>
      <c r="DF2192" s="147" t="n"/>
      <c r="DG2192" s="147" t="n"/>
      <c r="DH2192" s="147" t="n"/>
      <c r="DI2192" s="147" t="n"/>
      <c r="DJ2192" s="147" t="n"/>
      <c r="DK2192" s="147" t="n"/>
      <c r="DL2192" s="147" t="n"/>
      <c r="DM2192" s="147" t="n"/>
      <c r="DN2192" s="147" t="n"/>
      <c r="DO2192" s="147" t="n"/>
      <c r="DP2192" s="147" t="n"/>
      <c r="DQ2192" s="147" t="n"/>
      <c r="DR2192" s="147" t="n"/>
      <c r="DS2192" s="147" t="n"/>
      <c r="DT2192" s="147" t="n"/>
      <c r="DU2192" s="148" t="n"/>
      <c r="DV2192" s="2" t="n"/>
      <c r="DW2192" s="2" t="n"/>
      <c r="DX2192" s="2" t="n"/>
      <c r="DY2192" s="2" t="n"/>
      <c r="DZ2192" s="2" t="n"/>
      <c r="EA2192" s="2" t="n"/>
      <c r="EB2192" s="2" t="n"/>
      <c r="EC2192" s="2" t="n"/>
    </row>
    <row r="2193" ht="6.75" customHeight="1" s="118">
      <c r="A2193" s="2" t="n"/>
      <c r="B2193" s="2" t="n"/>
      <c r="C2193" s="2" t="n"/>
      <c r="D2193" s="2" t="n"/>
      <c r="E2193" s="2" t="n"/>
      <c r="F2193" s="2" t="n"/>
      <c r="G2193" s="2" t="n"/>
      <c r="H2193" s="2" t="n"/>
      <c r="I2193" s="2" t="n"/>
      <c r="J2193" s="2" t="n"/>
      <c r="K2193" s="2" t="n"/>
      <c r="L2193" s="2" t="n"/>
      <c r="M2193" s="2" t="n"/>
      <c r="N2193" s="2" t="n"/>
      <c r="O2193" s="2" t="n"/>
      <c r="P2193" s="2" t="n"/>
      <c r="Q2193" s="2" t="n"/>
      <c r="R2193" s="2" t="n"/>
      <c r="S2193" s="2" t="n"/>
      <c r="T2193" s="2" t="n"/>
      <c r="U2193" s="2" t="n"/>
      <c r="V2193" s="2" t="n"/>
      <c r="W2193" s="2" t="n"/>
      <c r="X2193" s="2" t="n"/>
      <c r="Y2193" s="2" t="n"/>
      <c r="AU2193" s="12" t="n"/>
      <c r="AV2193" s="7" t="n"/>
      <c r="AW2193" s="48" t="inlineStr">
        <is>
          <t>写真をはる位置</t>
        </is>
      </c>
      <c r="BI2193" s="8" t="n"/>
      <c r="BJ2193" s="7" t="n"/>
      <c r="BK2193" s="2" t="n"/>
      <c r="BL2193" s="2" t="n"/>
      <c r="BM2193" s="2" t="n"/>
      <c r="BN2193" s="2" t="n"/>
      <c r="BO2193" s="2" t="n"/>
      <c r="BP2193" s="143" t="n"/>
      <c r="BV2193" s="144" t="n"/>
      <c r="BW2193" s="149">
        <f>計算!$O$27</f>
        <v/>
      </c>
      <c r="CG2193" s="144" t="n"/>
      <c r="CH2193" s="150">
        <f>計算!$P$27</f>
        <v/>
      </c>
      <c r="DU2193" s="144" t="n"/>
      <c r="DV2193" s="2" t="n"/>
      <c r="DW2193" s="2" t="n"/>
      <c r="DX2193" s="2" t="n"/>
      <c r="DY2193" s="2" t="n"/>
      <c r="DZ2193" s="2" t="n"/>
      <c r="EA2193" s="2" t="n"/>
      <c r="EB2193" s="2" t="n"/>
      <c r="EC2193" s="2" t="n"/>
    </row>
    <row r="2194" ht="6.75" customHeight="1" s="118">
      <c r="A2194" s="2" t="n"/>
      <c r="B2194" s="2" t="n"/>
      <c r="C2194" s="2" t="n"/>
      <c r="D2194" s="2" t="n"/>
      <c r="E2194" s="2" t="n"/>
      <c r="F2194" s="2" t="n"/>
      <c r="G2194" s="2" t="n"/>
      <c r="H2194" s="2" t="n"/>
      <c r="I2194" s="2" t="n"/>
      <c r="J2194" s="2" t="n"/>
      <c r="K2194" s="2" t="n"/>
      <c r="L2194" s="2" t="n"/>
      <c r="M2194" s="2" t="n"/>
      <c r="N2194" s="2" t="n"/>
      <c r="O2194" s="2" t="n"/>
      <c r="P2194" s="2" t="n"/>
      <c r="Q2194" s="2" t="n"/>
      <c r="R2194" s="2" t="n"/>
      <c r="S2194" s="2" t="n"/>
      <c r="T2194" s="2" t="n"/>
      <c r="U2194" s="2" t="n"/>
      <c r="V2194" s="2" t="n"/>
      <c r="W2194" s="2" t="n"/>
      <c r="X2194" s="2" t="n"/>
      <c r="Y2194" s="2" t="n"/>
      <c r="Z2194" s="147" t="n"/>
      <c r="AA2194" s="147" t="n"/>
      <c r="AB2194" s="147" t="n"/>
      <c r="AC2194" s="147" t="n"/>
      <c r="AD2194" s="147" t="n"/>
      <c r="AE2194" s="147" t="n"/>
      <c r="AF2194" s="147" t="n"/>
      <c r="AG2194" s="147" t="n"/>
      <c r="AH2194" s="147" t="n"/>
      <c r="AI2194" s="147" t="n"/>
      <c r="AJ2194" s="147" t="n"/>
      <c r="AK2194" s="147" t="n"/>
      <c r="AL2194" s="147" t="n"/>
      <c r="AM2194" s="147" t="n"/>
      <c r="AN2194" s="147" t="n"/>
      <c r="AO2194" s="147" t="n"/>
      <c r="AP2194" s="147" t="n"/>
      <c r="AQ2194" s="147" t="n"/>
      <c r="AR2194" s="147" t="n"/>
      <c r="AS2194" s="147" t="n"/>
      <c r="AT2194" s="147" t="n"/>
      <c r="AU2194" s="12" t="n"/>
      <c r="AV2194" s="7" t="n"/>
      <c r="BI2194" s="8" t="n"/>
      <c r="BJ2194" s="7" t="n"/>
      <c r="BK2194" s="2" t="n"/>
      <c r="BL2194" s="2" t="n"/>
      <c r="BM2194" s="2" t="n"/>
      <c r="BN2194" s="2" t="n"/>
      <c r="BO2194" s="2" t="n"/>
      <c r="BP2194" s="143" t="n"/>
      <c r="BV2194" s="144" t="n"/>
      <c r="BW2194" s="143" t="n"/>
      <c r="CG2194" s="144" t="n"/>
      <c r="DU2194" s="144" t="n"/>
      <c r="DV2194" s="2" t="n"/>
      <c r="DW2194" s="2" t="n"/>
      <c r="DX2194" s="2" t="n"/>
      <c r="DY2194" s="2" t="n"/>
      <c r="DZ2194" s="2" t="n"/>
      <c r="EA2194" s="2" t="n"/>
      <c r="EB2194" s="2" t="n"/>
      <c r="EC2194" s="2" t="n"/>
    </row>
    <row r="2195" ht="6.75" customHeight="1" s="118">
      <c r="A2195" s="2" t="n"/>
      <c r="B2195" s="2" t="n"/>
      <c r="C2195" s="2" t="n"/>
      <c r="D2195" s="2" t="n"/>
      <c r="E2195" s="142" t="inlineStr">
        <is>
          <t>ふ り が な</t>
        </is>
      </c>
      <c r="F2195" s="140" t="n"/>
      <c r="G2195" s="140" t="n"/>
      <c r="H2195" s="140" t="n"/>
      <c r="I2195" s="140" t="n"/>
      <c r="J2195" s="140" t="n"/>
      <c r="K2195" s="141" t="n"/>
      <c r="L2195" s="151">
        <f>計算!$C$27</f>
        <v/>
      </c>
      <c r="M2195" s="140" t="n"/>
      <c r="N2195" s="140" t="n"/>
      <c r="O2195" s="140" t="n"/>
      <c r="P2195" s="140" t="n"/>
      <c r="Q2195" s="140" t="n"/>
      <c r="R2195" s="140" t="n"/>
      <c r="S2195" s="140" t="n"/>
      <c r="T2195" s="140" t="n"/>
      <c r="U2195" s="140" t="n"/>
      <c r="V2195" s="140" t="n"/>
      <c r="W2195" s="140" t="n"/>
      <c r="X2195" s="140" t="n"/>
      <c r="Y2195" s="140" t="n"/>
      <c r="Z2195" s="140" t="n"/>
      <c r="AA2195" s="140" t="n"/>
      <c r="AB2195" s="140" t="n"/>
      <c r="AC2195" s="140" t="n"/>
      <c r="AD2195" s="140" t="n"/>
      <c r="AE2195" s="140" t="n"/>
      <c r="AF2195" s="140" t="n"/>
      <c r="AG2195" s="140" t="n"/>
      <c r="AH2195" s="140" t="n"/>
      <c r="AI2195" s="140" t="n"/>
      <c r="AJ2195" s="140" t="n"/>
      <c r="AK2195" s="140" t="n"/>
      <c r="AL2195" s="140" t="n"/>
      <c r="AM2195" s="140" t="n"/>
      <c r="AN2195" s="140" t="n"/>
      <c r="AO2195" s="140" t="n"/>
      <c r="AP2195" s="140" t="n"/>
      <c r="AQ2195" s="140" t="n"/>
      <c r="AR2195" s="140" t="n"/>
      <c r="AS2195" s="140" t="n"/>
      <c r="AT2195" s="141" t="n"/>
      <c r="AU2195" s="8" t="n"/>
      <c r="AV2195" s="7" t="n"/>
      <c r="AW2195" s="2" t="n"/>
      <c r="AX2195" s="2" t="n"/>
      <c r="AY2195" s="2" t="n"/>
      <c r="AZ2195" s="2" t="n"/>
      <c r="BA2195" s="2" t="n"/>
      <c r="BB2195" s="2" t="n"/>
      <c r="BC2195" s="2" t="n"/>
      <c r="BD2195" s="2" t="n"/>
      <c r="BE2195" s="2" t="n"/>
      <c r="BF2195" s="2" t="n"/>
      <c r="BG2195" s="2" t="n"/>
      <c r="BH2195" s="2" t="n"/>
      <c r="BI2195" s="8" t="n"/>
      <c r="BJ2195" s="7" t="n"/>
      <c r="BK2195" s="2" t="n"/>
      <c r="BL2195" s="2" t="n"/>
      <c r="BM2195" s="2" t="n"/>
      <c r="BN2195" s="2" t="n"/>
      <c r="BO2195" s="2" t="n"/>
      <c r="BP2195" s="143" t="n"/>
      <c r="BV2195" s="144" t="n"/>
      <c r="BW2195" s="143" t="n"/>
      <c r="CG2195" s="144" t="n"/>
      <c r="DU2195" s="144" t="n"/>
      <c r="DV2195" s="2" t="n"/>
      <c r="DW2195" s="2" t="n"/>
      <c r="DX2195" s="2" t="n"/>
      <c r="DY2195" s="2" t="n"/>
      <c r="DZ2195" s="2" t="n"/>
      <c r="EA2195" s="2" t="n"/>
      <c r="EB2195" s="2" t="n"/>
      <c r="EC2195" s="2" t="n"/>
    </row>
    <row r="2196" ht="6.75" customHeight="1" s="118">
      <c r="A2196" s="2" t="n"/>
      <c r="B2196" s="2" t="n"/>
      <c r="C2196" s="2" t="n"/>
      <c r="D2196" s="2" t="n"/>
      <c r="E2196" s="143" t="n"/>
      <c r="K2196" s="144" t="n"/>
      <c r="AT2196" s="144" t="n"/>
      <c r="AU2196" s="8" t="n"/>
      <c r="AV2196" s="7" t="n"/>
      <c r="AW2196" s="2" t="n"/>
      <c r="AX2196" s="2" t="n"/>
      <c r="AY2196" s="2" t="n"/>
      <c r="AZ2196" s="2" t="n"/>
      <c r="BA2196" s="2" t="n"/>
      <c r="BB2196" s="2" t="n"/>
      <c r="BC2196" s="2" t="n"/>
      <c r="BD2196" s="2" t="n"/>
      <c r="BE2196" s="2" t="n"/>
      <c r="BF2196" s="2" t="n"/>
      <c r="BG2196" s="2" t="n"/>
      <c r="BH2196" s="2" t="n"/>
      <c r="BI2196" s="8" t="n"/>
      <c r="BJ2196" s="7" t="n"/>
      <c r="BK2196" s="2" t="n"/>
      <c r="BL2196" s="2" t="n"/>
      <c r="BM2196" s="2" t="n"/>
      <c r="BN2196" s="2" t="n"/>
      <c r="BO2196" s="2" t="n"/>
      <c r="BP2196" s="143" t="n"/>
      <c r="BV2196" s="144" t="n"/>
      <c r="BW2196" s="143" t="n"/>
      <c r="CG2196" s="144" t="n"/>
      <c r="DU2196" s="144" t="n"/>
      <c r="DV2196" s="2" t="n"/>
      <c r="DW2196" s="2" t="n"/>
      <c r="DX2196" s="2" t="n"/>
      <c r="DY2196" s="2" t="n"/>
      <c r="DZ2196" s="2" t="n"/>
      <c r="EA2196" s="2" t="n"/>
      <c r="EB2196" s="2" t="n"/>
      <c r="EC2196" s="2" t="n"/>
    </row>
    <row r="2197" ht="6.75" customHeight="1" s="118">
      <c r="A2197" s="2" t="n"/>
      <c r="B2197" s="2" t="n"/>
      <c r="C2197" s="2" t="n"/>
      <c r="D2197" s="2" t="n"/>
      <c r="E2197" s="143" t="n"/>
      <c r="K2197" s="144" t="n"/>
      <c r="AT2197" s="144" t="n"/>
      <c r="AU2197" s="8" t="n"/>
      <c r="AV2197" s="7" t="n"/>
      <c r="AW2197" s="2" t="n"/>
      <c r="AX2197" s="2" t="n"/>
      <c r="AY2197" s="2" t="n"/>
      <c r="AZ2197" s="2" t="n"/>
      <c r="BA2197" s="2" t="n"/>
      <c r="BB2197" s="2" t="n"/>
      <c r="BC2197" s="2" t="n"/>
      <c r="BD2197" s="2" t="n"/>
      <c r="BE2197" s="2" t="n"/>
      <c r="BF2197" s="2" t="n"/>
      <c r="BG2197" s="2" t="n"/>
      <c r="BH2197" s="2" t="n"/>
      <c r="BI2197" s="8" t="n"/>
      <c r="BJ2197" s="7" t="n"/>
      <c r="BK2197" s="2" t="n"/>
      <c r="BL2197" s="2" t="n"/>
      <c r="BM2197" s="2" t="n"/>
      <c r="BN2197" s="2" t="n"/>
      <c r="BO2197" s="2" t="n"/>
      <c r="BP2197" s="143" t="n"/>
      <c r="BV2197" s="144" t="n"/>
      <c r="BW2197" s="149">
        <f>計算!$Q$27</f>
        <v/>
      </c>
      <c r="CG2197" s="144" t="n"/>
      <c r="CH2197" s="150">
        <f>計算!$R$27</f>
        <v/>
      </c>
      <c r="DU2197" s="144" t="n"/>
      <c r="DV2197" s="2" t="n"/>
      <c r="DW2197" s="2" t="n"/>
      <c r="DX2197" s="2" t="n"/>
      <c r="DY2197" s="2" t="n"/>
      <c r="DZ2197" s="2" t="n"/>
      <c r="EA2197" s="2" t="n"/>
      <c r="EB2197" s="2" t="n"/>
      <c r="EC2197" s="2" t="n"/>
    </row>
    <row r="2198" ht="6.75" customHeight="1" s="118">
      <c r="A2198" s="2" t="n"/>
      <c r="B2198" s="2" t="n"/>
      <c r="C2198" s="2" t="n"/>
      <c r="D2198" s="2" t="n"/>
      <c r="E2198" s="146" t="n"/>
      <c r="F2198" s="147" t="n"/>
      <c r="G2198" s="147" t="n"/>
      <c r="H2198" s="147" t="n"/>
      <c r="I2198" s="147" t="n"/>
      <c r="J2198" s="147" t="n"/>
      <c r="K2198" s="148" t="n"/>
      <c r="L2198" s="147" t="n"/>
      <c r="M2198" s="147" t="n"/>
      <c r="N2198" s="147" t="n"/>
      <c r="O2198" s="147" t="n"/>
      <c r="P2198" s="147" t="n"/>
      <c r="Q2198" s="147" t="n"/>
      <c r="R2198" s="147" t="n"/>
      <c r="S2198" s="147" t="n"/>
      <c r="T2198" s="147" t="n"/>
      <c r="U2198" s="147" t="n"/>
      <c r="V2198" s="147" t="n"/>
      <c r="W2198" s="147" t="n"/>
      <c r="X2198" s="147" t="n"/>
      <c r="Y2198" s="147" t="n"/>
      <c r="Z2198" s="147" t="n"/>
      <c r="AA2198" s="147" t="n"/>
      <c r="AB2198" s="147" t="n"/>
      <c r="AC2198" s="147" t="n"/>
      <c r="AD2198" s="147" t="n"/>
      <c r="AE2198" s="147" t="n"/>
      <c r="AF2198" s="147" t="n"/>
      <c r="AG2198" s="147" t="n"/>
      <c r="AH2198" s="147" t="n"/>
      <c r="AI2198" s="147" t="n"/>
      <c r="AJ2198" s="147" t="n"/>
      <c r="AK2198" s="147" t="n"/>
      <c r="AL2198" s="147" t="n"/>
      <c r="AM2198" s="147" t="n"/>
      <c r="AN2198" s="147" t="n"/>
      <c r="AO2198" s="147" t="n"/>
      <c r="AP2198" s="147" t="n"/>
      <c r="AQ2198" s="147" t="n"/>
      <c r="AR2198" s="147" t="n"/>
      <c r="AS2198" s="147" t="n"/>
      <c r="AT2198" s="148" t="n"/>
      <c r="AU2198" s="8" t="n"/>
      <c r="AV2198" s="7" t="n"/>
      <c r="AW2198" s="2" t="n"/>
      <c r="AX2198" s="2" t="n"/>
      <c r="AY2198" s="2" t="n"/>
      <c r="AZ2198" s="2" t="n"/>
      <c r="BA2198" s="2" t="n"/>
      <c r="BB2198" s="2" t="n"/>
      <c r="BC2198" s="2" t="n"/>
      <c r="BD2198" s="2" t="n"/>
      <c r="BE2198" s="2" t="n"/>
      <c r="BF2198" s="2" t="n"/>
      <c r="BG2198" s="2" t="n"/>
      <c r="BH2198" s="2" t="n"/>
      <c r="BI2198" s="8" t="n"/>
      <c r="BJ2198" s="7" t="n"/>
      <c r="BK2198" s="2" t="n"/>
      <c r="BL2198" s="2" t="n"/>
      <c r="BM2198" s="2" t="n"/>
      <c r="BN2198" s="2" t="n"/>
      <c r="BO2198" s="2" t="n"/>
      <c r="BP2198" s="143" t="n"/>
      <c r="BV2198" s="144" t="n"/>
      <c r="BW2198" s="143" t="n"/>
      <c r="CG2198" s="144" t="n"/>
      <c r="DU2198" s="144" t="n"/>
      <c r="DV2198" s="2" t="n"/>
      <c r="DW2198" s="2" t="n"/>
      <c r="DX2198" s="2" t="n"/>
      <c r="DY2198" s="2" t="n"/>
      <c r="DZ2198" s="2" t="n"/>
      <c r="EA2198" s="2" t="n"/>
      <c r="EB2198" s="2" t="n"/>
      <c r="EC2198" s="2" t="n"/>
    </row>
    <row r="2199" ht="6.75" customHeight="1" s="118">
      <c r="A2199" s="2" t="n"/>
      <c r="B2199" s="2" t="n"/>
      <c r="C2199" s="2" t="n"/>
      <c r="D2199" s="2" t="n"/>
      <c r="E2199" s="152" t="inlineStr">
        <is>
          <t>名　前</t>
        </is>
      </c>
      <c r="F2199" s="140" t="n"/>
      <c r="G2199" s="140" t="n"/>
      <c r="H2199" s="140" t="n"/>
      <c r="I2199" s="140" t="n"/>
      <c r="J2199" s="140" t="n"/>
      <c r="K2199" s="141" t="n"/>
      <c r="L2199" s="153">
        <f>計算!$B$27</f>
        <v/>
      </c>
      <c r="M2199" s="140" t="n"/>
      <c r="N2199" s="140" t="n"/>
      <c r="O2199" s="140" t="n"/>
      <c r="P2199" s="140" t="n"/>
      <c r="Q2199" s="140" t="n"/>
      <c r="R2199" s="140" t="n"/>
      <c r="S2199" s="140" t="n"/>
      <c r="T2199" s="140" t="n"/>
      <c r="U2199" s="140" t="n"/>
      <c r="V2199" s="140" t="n"/>
      <c r="W2199" s="140" t="n"/>
      <c r="X2199" s="140" t="n"/>
      <c r="Y2199" s="140" t="n"/>
      <c r="Z2199" s="140" t="n"/>
      <c r="AA2199" s="140" t="n"/>
      <c r="AB2199" s="140" t="n"/>
      <c r="AC2199" s="140" t="n"/>
      <c r="AD2199" s="140" t="n"/>
      <c r="AE2199" s="140" t="n"/>
      <c r="AF2199" s="140" t="n"/>
      <c r="AG2199" s="140" t="n"/>
      <c r="AH2199" s="140" t="n"/>
      <c r="AI2199" s="140" t="n"/>
      <c r="AJ2199" s="140" t="n"/>
      <c r="AK2199" s="140" t="n"/>
      <c r="AL2199" s="140" t="n"/>
      <c r="AM2199" s="140" t="n"/>
      <c r="AN2199" s="140" t="n"/>
      <c r="AO2199" s="140" t="n"/>
      <c r="AP2199" s="140" t="n"/>
      <c r="AQ2199" s="140" t="n"/>
      <c r="AR2199" s="140" t="n"/>
      <c r="AS2199" s="140" t="n"/>
      <c r="AT2199" s="141" t="n"/>
      <c r="AU2199" s="8" t="n"/>
      <c r="AV2199" s="7" t="n"/>
      <c r="AW2199" s="2" t="n"/>
      <c r="AX2199" s="2" t="n"/>
      <c r="AY2199" s="2" t="n"/>
      <c r="AZ2199" s="2" t="n"/>
      <c r="BA2199" s="2" t="n"/>
      <c r="BB2199" s="2" t="n"/>
      <c r="BC2199" s="2" t="n"/>
      <c r="BD2199" s="2" t="n"/>
      <c r="BE2199" s="2" t="n"/>
      <c r="BF2199" s="2" t="n"/>
      <c r="BG2199" s="2" t="n"/>
      <c r="BH2199" s="2" t="n"/>
      <c r="BI2199" s="8" t="n"/>
      <c r="BJ2199" s="7" t="n"/>
      <c r="BK2199" s="2" t="n"/>
      <c r="BL2199" s="2" t="n"/>
      <c r="BM2199" s="2" t="n"/>
      <c r="BN2199" s="2" t="n"/>
      <c r="BO2199" s="2" t="n"/>
      <c r="BP2199" s="143" t="n"/>
      <c r="BV2199" s="144" t="n"/>
      <c r="BW2199" s="143" t="n"/>
      <c r="CG2199" s="144" t="n"/>
      <c r="DU2199" s="144" t="n"/>
      <c r="DV2199" s="2" t="n"/>
      <c r="DW2199" s="2" t="n"/>
      <c r="DX2199" s="2" t="n"/>
      <c r="DY2199" s="2" t="n"/>
      <c r="DZ2199" s="2" t="n"/>
      <c r="EA2199" s="2" t="n"/>
      <c r="EB2199" s="2" t="n"/>
      <c r="EC2199" s="2" t="n"/>
    </row>
    <row r="2200" ht="6.75" customHeight="1" s="118">
      <c r="A2200" s="2" t="n"/>
      <c r="B2200" s="2" t="n"/>
      <c r="C2200" s="2" t="n"/>
      <c r="D2200" s="2" t="n"/>
      <c r="E2200" s="143" t="n"/>
      <c r="K2200" s="144" t="n"/>
      <c r="L2200" s="143" t="n"/>
      <c r="AT2200" s="144" t="n"/>
      <c r="AU2200" s="8" t="n"/>
      <c r="AV2200" s="7" t="n"/>
      <c r="AW2200" s="2" t="n"/>
      <c r="AX2200" s="52" t="inlineStr">
        <is>
          <t>（30×40mm）</t>
        </is>
      </c>
      <c r="BH2200" s="2" t="n"/>
      <c r="BI2200" s="8" t="n"/>
      <c r="BJ2200" s="7" t="n"/>
      <c r="BK2200" s="2" t="n"/>
      <c r="BL2200" s="2" t="n"/>
      <c r="BM2200" s="2" t="n"/>
      <c r="BN2200" s="2" t="n"/>
      <c r="BO2200" s="2" t="n"/>
      <c r="BP2200" s="143" t="n"/>
      <c r="BV2200" s="144" t="n"/>
      <c r="BW2200" s="143" t="n"/>
      <c r="CG2200" s="144" t="n"/>
      <c r="DU2200" s="144" t="n"/>
      <c r="DV2200" s="2" t="n"/>
      <c r="DW2200" s="2" t="n"/>
      <c r="DX2200" s="2" t="n"/>
      <c r="DY2200" s="2" t="n"/>
      <c r="DZ2200" s="2" t="n"/>
      <c r="EA2200" s="2" t="n"/>
      <c r="EB2200" s="2" t="n"/>
      <c r="EC2200" s="2" t="n"/>
    </row>
    <row r="2201" ht="6.75" customHeight="1" s="118">
      <c r="A2201" s="2" t="n"/>
      <c r="B2201" s="2" t="n"/>
      <c r="C2201" s="2" t="n"/>
      <c r="D2201" s="2" t="n"/>
      <c r="E2201" s="143" t="n"/>
      <c r="K2201" s="144" t="n"/>
      <c r="L2201" s="143" t="n"/>
      <c r="AT2201" s="144" t="n"/>
      <c r="AU2201" s="8" t="n"/>
      <c r="AV2201" s="7" t="n"/>
      <c r="AW2201" s="2" t="n"/>
      <c r="BH2201" s="2" t="n"/>
      <c r="BI2201" s="8" t="n"/>
      <c r="BJ2201" s="7" t="n"/>
      <c r="BK2201" s="2" t="n"/>
      <c r="BL2201" s="2" t="n"/>
      <c r="BM2201" s="2" t="n"/>
      <c r="BN2201" s="2" t="n"/>
      <c r="BO2201" s="2" t="n"/>
      <c r="BP2201" s="143" t="n"/>
      <c r="BV2201" s="144" t="n"/>
      <c r="BW2201" s="149">
        <f>計算!$S$27</f>
        <v/>
      </c>
      <c r="CG2201" s="144" t="n"/>
      <c r="CH2201" s="150">
        <f>計算!$T$27</f>
        <v/>
      </c>
      <c r="DU2201" s="144" t="n"/>
      <c r="DV2201" s="2" t="n"/>
      <c r="DW2201" s="2" t="n"/>
      <c r="DX2201" s="2" t="n"/>
      <c r="DY2201" s="2" t="n"/>
      <c r="DZ2201" s="2" t="n"/>
      <c r="EA2201" s="2" t="n"/>
      <c r="EB2201" s="2" t="n"/>
      <c r="EC2201" s="2" t="n"/>
    </row>
    <row r="2202" ht="6.75" customHeight="1" s="118">
      <c r="A2202" s="2" t="n"/>
      <c r="B2202" s="2" t="n"/>
      <c r="C2202" s="2" t="n"/>
      <c r="D2202" s="2" t="n"/>
      <c r="E2202" s="143" t="n"/>
      <c r="K2202" s="144" t="n"/>
      <c r="L2202" s="143" t="n"/>
      <c r="AT2202" s="144" t="n"/>
      <c r="AU2202" s="8" t="n"/>
      <c r="AV2202" s="7" t="n"/>
      <c r="AW2202" s="2" t="n"/>
      <c r="AX2202" s="2" t="n"/>
      <c r="AY2202" s="2" t="n"/>
      <c r="AZ2202" s="2" t="n"/>
      <c r="BA2202" s="2" t="n"/>
      <c r="BB2202" s="2" t="n"/>
      <c r="BC2202" s="2" t="n"/>
      <c r="BD2202" s="2" t="n"/>
      <c r="BE2202" s="2" t="n"/>
      <c r="BF2202" s="2" t="n"/>
      <c r="BG2202" s="2" t="n"/>
      <c r="BH2202" s="2" t="n"/>
      <c r="BI2202" s="8" t="n"/>
      <c r="BJ2202" s="7" t="n"/>
      <c r="BK2202" s="2" t="n"/>
      <c r="BL2202" s="2" t="n"/>
      <c r="BM2202" s="2" t="n"/>
      <c r="BN2202" s="2" t="n"/>
      <c r="BO2202" s="2" t="n"/>
      <c r="BP2202" s="143" t="n"/>
      <c r="BV2202" s="144" t="n"/>
      <c r="BW2202" s="143" t="n"/>
      <c r="CG2202" s="144" t="n"/>
      <c r="DU2202" s="144" t="n"/>
      <c r="DV2202" s="2" t="n"/>
      <c r="DW2202" s="2" t="n"/>
      <c r="DX2202" s="2" t="n"/>
      <c r="DY2202" s="2" t="n"/>
      <c r="DZ2202" s="2" t="n"/>
      <c r="EA2202" s="2" t="n"/>
      <c r="EB2202" s="2" t="n"/>
      <c r="EC2202" s="2" t="n"/>
    </row>
    <row r="2203" ht="6.75" customHeight="1" s="118">
      <c r="A2203" s="2" t="n"/>
      <c r="B2203" s="2" t="n"/>
      <c r="C2203" s="2" t="n"/>
      <c r="D2203" s="2" t="n"/>
      <c r="E2203" s="143" t="n"/>
      <c r="K2203" s="144" t="n"/>
      <c r="L2203" s="143" t="n"/>
      <c r="AT2203" s="144" t="n"/>
      <c r="AU2203" s="8" t="n"/>
      <c r="AV2203" s="7" t="n"/>
      <c r="AW2203" s="2" t="n"/>
      <c r="AX2203" s="2" t="n"/>
      <c r="AY2203" s="2" t="n"/>
      <c r="AZ2203" s="2" t="n"/>
      <c r="BA2203" s="2" t="n"/>
      <c r="BB2203" s="2" t="n"/>
      <c r="BC2203" s="2" t="n"/>
      <c r="BD2203" s="2" t="n"/>
      <c r="BE2203" s="2" t="n"/>
      <c r="BF2203" s="2" t="n"/>
      <c r="BG2203" s="2" t="n"/>
      <c r="BH2203" s="2" t="n"/>
      <c r="BI2203" s="8" t="n"/>
      <c r="BJ2203" s="7" t="n"/>
      <c r="BK2203" s="2" t="n"/>
      <c r="BL2203" s="2" t="n"/>
      <c r="BM2203" s="2" t="n"/>
      <c r="BN2203" s="2" t="n"/>
      <c r="BO2203" s="2" t="n"/>
      <c r="BP2203" s="143" t="n"/>
      <c r="BV2203" s="144" t="n"/>
      <c r="BW2203" s="143" t="n"/>
      <c r="CG2203" s="144" t="n"/>
      <c r="DU2203" s="144" t="n"/>
      <c r="DV2203" s="2" t="n"/>
      <c r="DW2203" s="2" t="n"/>
      <c r="DX2203" s="2" t="n"/>
      <c r="DY2203" s="2" t="n"/>
      <c r="DZ2203" s="2" t="n"/>
      <c r="EA2203" s="2" t="n"/>
      <c r="EB2203" s="2" t="n"/>
      <c r="EC2203" s="2" t="n"/>
    </row>
    <row r="2204" ht="4.5" customHeight="1" s="118">
      <c r="A2204" s="2" t="n"/>
      <c r="B2204" s="2" t="n"/>
      <c r="C2204" s="2" t="n"/>
      <c r="D2204" s="2" t="n"/>
      <c r="E2204" s="146" t="n"/>
      <c r="F2204" s="147" t="n"/>
      <c r="G2204" s="147" t="n"/>
      <c r="H2204" s="147" t="n"/>
      <c r="I2204" s="147" t="n"/>
      <c r="J2204" s="147" t="n"/>
      <c r="K2204" s="148" t="n"/>
      <c r="L2204" s="146" t="n"/>
      <c r="M2204" s="147" t="n"/>
      <c r="N2204" s="147" t="n"/>
      <c r="O2204" s="147" t="n"/>
      <c r="P2204" s="147" t="n"/>
      <c r="Q2204" s="147" t="n"/>
      <c r="R2204" s="147" t="n"/>
      <c r="S2204" s="147" t="n"/>
      <c r="T2204" s="147" t="n"/>
      <c r="U2204" s="147" t="n"/>
      <c r="V2204" s="147" t="n"/>
      <c r="W2204" s="147" t="n"/>
      <c r="X2204" s="147" t="n"/>
      <c r="Y2204" s="147" t="n"/>
      <c r="Z2204" s="147" t="n"/>
      <c r="AA2204" s="147" t="n"/>
      <c r="AB2204" s="147" t="n"/>
      <c r="AC2204" s="147" t="n"/>
      <c r="AD2204" s="147" t="n"/>
      <c r="AE2204" s="147" t="n"/>
      <c r="AF2204" s="147" t="n"/>
      <c r="AG2204" s="147" t="n"/>
      <c r="AH2204" s="147" t="n"/>
      <c r="AI2204" s="147" t="n"/>
      <c r="AJ2204" s="147" t="n"/>
      <c r="AK2204" s="147" t="n"/>
      <c r="AL2204" s="147" t="n"/>
      <c r="AM2204" s="147" t="n"/>
      <c r="AN2204" s="147" t="n"/>
      <c r="AO2204" s="147" t="n"/>
      <c r="AP2204" s="147" t="n"/>
      <c r="AQ2204" s="147" t="n"/>
      <c r="AR2204" s="147" t="n"/>
      <c r="AS2204" s="147" t="n"/>
      <c r="AT2204" s="148" t="n"/>
      <c r="AU2204" s="8" t="n"/>
      <c r="AV2204" s="7" t="n"/>
      <c r="AW2204" s="2" t="n"/>
      <c r="AX2204" s="2" t="n"/>
      <c r="AY2204" s="2" t="n"/>
      <c r="AZ2204" s="2" t="n"/>
      <c r="BA2204" s="2" t="n"/>
      <c r="BB2204" s="2" t="n"/>
      <c r="BC2204" s="2" t="n"/>
      <c r="BD2204" s="2" t="n"/>
      <c r="BE2204" s="2" t="n"/>
      <c r="BF2204" s="2" t="n"/>
      <c r="BG2204" s="2" t="n"/>
      <c r="BH2204" s="2" t="n"/>
      <c r="BI2204" s="8" t="n"/>
      <c r="BJ2204" s="7" t="n"/>
      <c r="BK2204" s="2" t="n"/>
      <c r="BL2204" s="2" t="n"/>
      <c r="BM2204" s="2" t="n"/>
      <c r="BN2204" s="2" t="n"/>
      <c r="BO2204" s="2" t="n"/>
      <c r="BP2204" s="143" t="n"/>
      <c r="BV2204" s="144" t="n"/>
      <c r="BW2204" s="143" t="n"/>
      <c r="CG2204" s="144" t="n"/>
      <c r="DU2204" s="144" t="n"/>
      <c r="DV2204" s="2" t="n"/>
      <c r="DW2204" s="2" t="n"/>
      <c r="DX2204" s="2" t="n"/>
      <c r="DY2204" s="2" t="n"/>
      <c r="DZ2204" s="2" t="n"/>
      <c r="EA2204" s="2" t="n"/>
      <c r="EB2204" s="2" t="n"/>
      <c r="EC2204" s="2" t="n"/>
    </row>
    <row r="2205" ht="6.75" customHeight="1" s="118">
      <c r="A2205" s="2" t="n"/>
      <c r="B2205" s="2" t="n"/>
      <c r="C2205" s="2" t="n"/>
      <c r="D2205" s="2" t="n"/>
      <c r="E2205" s="152" t="inlineStr">
        <is>
          <t>生年月日</t>
        </is>
      </c>
      <c r="F2205" s="140" t="n"/>
      <c r="G2205" s="140" t="n"/>
      <c r="H2205" s="140" t="n"/>
      <c r="I2205" s="140" t="n"/>
      <c r="J2205" s="140" t="n"/>
      <c r="K2205" s="141" t="n"/>
      <c r="L2205" s="154" t="inlineStr">
        <is>
          <t>昭和 ・ 平成</t>
        </is>
      </c>
      <c r="M2205" s="140" t="n"/>
      <c r="N2205" s="140" t="n"/>
      <c r="O2205" s="140" t="n"/>
      <c r="P2205" s="140" t="n"/>
      <c r="Q2205" s="140" t="n"/>
      <c r="R2205" s="140" t="n"/>
      <c r="S2205" s="140" t="n"/>
      <c r="T2205" s="140" t="n"/>
      <c r="U2205" s="140" t="n"/>
      <c r="V2205" s="155">
        <f>計算!$D$27</f>
        <v/>
      </c>
      <c r="W2205" s="140" t="n"/>
      <c r="X2205" s="156" t="inlineStr">
        <is>
          <t>年</t>
        </is>
      </c>
      <c r="Y2205" s="140" t="n"/>
      <c r="Z2205" s="155">
        <f>計算!$E$27</f>
        <v/>
      </c>
      <c r="AA2205" s="140" t="n"/>
      <c r="AB2205" s="140" t="n"/>
      <c r="AC2205" s="156" t="inlineStr">
        <is>
          <t>月</t>
        </is>
      </c>
      <c r="AD2205" s="140" t="n"/>
      <c r="AE2205" s="155">
        <f>計算!$F$27</f>
        <v/>
      </c>
      <c r="AF2205" s="140" t="n"/>
      <c r="AG2205" s="140" t="n"/>
      <c r="AH2205" s="156" t="inlineStr">
        <is>
          <t>日　生 （満</t>
        </is>
      </c>
      <c r="AI2205" s="140" t="n"/>
      <c r="AJ2205" s="140" t="n"/>
      <c r="AK2205" s="140" t="n"/>
      <c r="AL2205" s="140" t="n"/>
      <c r="AM2205" s="140" t="n"/>
      <c r="AN2205" s="140" t="n"/>
      <c r="AO2205" s="140" t="n"/>
      <c r="AP2205" s="157">
        <f>計算!$G$27</f>
        <v/>
      </c>
      <c r="AQ2205" s="140" t="n"/>
      <c r="AR2205" s="158" t="inlineStr">
        <is>
          <t>歳）</t>
        </is>
      </c>
      <c r="AS2205" s="140" t="n"/>
      <c r="AT2205" s="141" t="n"/>
      <c r="AU2205" s="8" t="n"/>
      <c r="AV2205" s="7" t="n"/>
      <c r="AW2205" s="2" t="n"/>
      <c r="AX2205" s="2" t="n"/>
      <c r="AY2205" s="2" t="n"/>
      <c r="AZ2205" s="2" t="n"/>
      <c r="BA2205" s="2" t="n"/>
      <c r="BB2205" s="2" t="n"/>
      <c r="BC2205" s="2" t="n"/>
      <c r="BD2205" s="2" t="n"/>
      <c r="BE2205" s="2" t="n"/>
      <c r="BF2205" s="2" t="n"/>
      <c r="BG2205" s="2" t="n"/>
      <c r="BH2205" s="2" t="n"/>
      <c r="BI2205" s="8" t="n"/>
      <c r="BJ2205" s="7" t="n"/>
      <c r="BK2205" s="2" t="n"/>
      <c r="BL2205" s="2" t="n"/>
      <c r="BM2205" s="2" t="n"/>
      <c r="BN2205" s="2" t="n"/>
      <c r="BO2205" s="2" t="n"/>
      <c r="BP2205" s="143" t="n"/>
      <c r="BV2205" s="144" t="n"/>
      <c r="BW2205" s="149">
        <f>計算!$U$27</f>
        <v/>
      </c>
      <c r="CG2205" s="144" t="n"/>
      <c r="CH2205" s="150">
        <f>計算!$V$27</f>
        <v/>
      </c>
      <c r="DU2205" s="144" t="n"/>
      <c r="DV2205" s="2" t="n"/>
      <c r="DW2205" s="2" t="n"/>
      <c r="DX2205" s="2" t="n"/>
      <c r="DY2205" s="2" t="n"/>
      <c r="DZ2205" s="2" t="n"/>
      <c r="EA2205" s="2" t="n"/>
      <c r="EB2205" s="2" t="n"/>
      <c r="EC2205" s="2" t="n"/>
    </row>
    <row r="2206" ht="6.75" customHeight="1" s="118">
      <c r="A2206" s="2" t="n"/>
      <c r="B2206" s="2" t="n"/>
      <c r="C2206" s="2" t="n"/>
      <c r="D2206" s="2" t="n"/>
      <c r="E2206" s="143" t="n"/>
      <c r="K2206" s="144" t="n"/>
      <c r="L2206" s="143" t="n"/>
      <c r="AT2206" s="144" t="n"/>
      <c r="AU2206" s="8" t="n"/>
      <c r="AV2206" s="7" t="n"/>
      <c r="AW2206" s="2" t="n"/>
      <c r="AX2206" s="2" t="n"/>
      <c r="AY2206" s="2" t="n"/>
      <c r="AZ2206" s="2" t="n"/>
      <c r="BA2206" s="2" t="n"/>
      <c r="BB2206" s="2" t="n"/>
      <c r="BC2206" s="2" t="n"/>
      <c r="BD2206" s="2" t="n"/>
      <c r="BE2206" s="2" t="n"/>
      <c r="BF2206" s="2" t="n"/>
      <c r="BG2206" s="2" t="n"/>
      <c r="BH2206" s="2" t="n"/>
      <c r="BI2206" s="8" t="n"/>
      <c r="BJ2206" s="7" t="n"/>
      <c r="BK2206" s="2" t="n"/>
      <c r="BL2206" s="2" t="n"/>
      <c r="BM2206" s="2" t="n"/>
      <c r="BN2206" s="2" t="n"/>
      <c r="BO2206" s="2" t="n"/>
      <c r="BP2206" s="143" t="n"/>
      <c r="BV2206" s="144" t="n"/>
      <c r="BW2206" s="143" t="n"/>
      <c r="CG2206" s="144" t="n"/>
      <c r="DU2206" s="144" t="n"/>
      <c r="DV2206" s="2" t="n"/>
      <c r="DW2206" s="2" t="n"/>
      <c r="DX2206" s="2" t="n"/>
      <c r="DY2206" s="2" t="n"/>
      <c r="DZ2206" s="2" t="n"/>
      <c r="EA2206" s="2" t="n"/>
      <c r="EB2206" s="2" t="n"/>
      <c r="EC2206" s="2" t="n"/>
    </row>
    <row r="2207" ht="6.75" customHeight="1" s="118">
      <c r="A2207" s="2" t="n"/>
      <c r="B2207" s="2" t="n"/>
      <c r="C2207" s="2" t="n"/>
      <c r="D2207" s="2" t="n"/>
      <c r="E2207" s="143" t="n"/>
      <c r="K2207" s="144" t="n"/>
      <c r="L2207" s="143" t="n"/>
      <c r="AT2207" s="144" t="n"/>
      <c r="AU2207" s="8" t="n"/>
      <c r="AV2207" s="16" t="n"/>
      <c r="AW2207" s="14" t="n"/>
      <c r="AX2207" s="14" t="n"/>
      <c r="AY2207" s="14" t="n"/>
      <c r="AZ2207" s="14" t="n"/>
      <c r="BA2207" s="14" t="n"/>
      <c r="BB2207" s="14" t="n"/>
      <c r="BC2207" s="14" t="n"/>
      <c r="BD2207" s="14" t="n"/>
      <c r="BE2207" s="14" t="n"/>
      <c r="BF2207" s="14" t="n"/>
      <c r="BG2207" s="14" t="n"/>
      <c r="BH2207" s="14" t="n"/>
      <c r="BI2207" s="15" t="n"/>
      <c r="BJ2207" s="7" t="n"/>
      <c r="BK2207" s="2" t="n"/>
      <c r="BL2207" s="2" t="n"/>
      <c r="BM2207" s="2" t="n"/>
      <c r="BN2207" s="2" t="n"/>
      <c r="BO2207" s="2" t="n"/>
      <c r="BP2207" s="143" t="n"/>
      <c r="BV2207" s="144" t="n"/>
      <c r="BW2207" s="143" t="n"/>
      <c r="CG2207" s="144" t="n"/>
      <c r="DU2207" s="144" t="n"/>
      <c r="DV2207" s="2" t="n"/>
      <c r="DW2207" s="2" t="n"/>
      <c r="DX2207" s="2" t="n"/>
      <c r="DY2207" s="2" t="n"/>
      <c r="DZ2207" s="2" t="n"/>
      <c r="EA2207" s="2" t="n"/>
      <c r="EB2207" s="2" t="n"/>
      <c r="EC2207" s="2" t="n"/>
    </row>
    <row r="2208" ht="3.75" customHeight="1" s="118">
      <c r="A2208" s="2" t="n"/>
      <c r="B2208" s="2" t="n"/>
      <c r="C2208" s="2" t="n"/>
      <c r="D2208" s="2" t="n"/>
      <c r="E2208" s="146" t="n"/>
      <c r="F2208" s="147" t="n"/>
      <c r="G2208" s="147" t="n"/>
      <c r="H2208" s="147" t="n"/>
      <c r="I2208" s="147" t="n"/>
      <c r="J2208" s="147" t="n"/>
      <c r="K2208" s="148" t="n"/>
      <c r="L2208" s="146" t="n"/>
      <c r="M2208" s="147" t="n"/>
      <c r="N2208" s="147" t="n"/>
      <c r="O2208" s="147" t="n"/>
      <c r="P2208" s="147" t="n"/>
      <c r="Q2208" s="147" t="n"/>
      <c r="R2208" s="147" t="n"/>
      <c r="S2208" s="147" t="n"/>
      <c r="T2208" s="147" t="n"/>
      <c r="U2208" s="147" t="n"/>
      <c r="X2208" s="147" t="n"/>
      <c r="Y2208" s="147" t="n"/>
      <c r="AC2208" s="147" t="n"/>
      <c r="AD2208" s="147" t="n"/>
      <c r="AH2208" s="147" t="n"/>
      <c r="AI2208" s="147" t="n"/>
      <c r="AJ2208" s="147" t="n"/>
      <c r="AK2208" s="147" t="n"/>
      <c r="AL2208" s="147" t="n"/>
      <c r="AM2208" s="147" t="n"/>
      <c r="AN2208" s="147" t="n"/>
      <c r="AO2208" s="147" t="n"/>
      <c r="AP2208" s="147" t="n"/>
      <c r="AQ2208" s="147" t="n"/>
      <c r="AR2208" s="147" t="n"/>
      <c r="AS2208" s="147" t="n"/>
      <c r="AT2208" s="148" t="n"/>
      <c r="AU2208" s="2" t="n"/>
      <c r="AV2208" s="21" t="n"/>
      <c r="AW2208" s="2" t="n"/>
      <c r="AX2208" s="2" t="n"/>
      <c r="AY2208" s="2" t="n"/>
      <c r="AZ2208" s="2" t="n"/>
      <c r="BA2208" s="2" t="n"/>
      <c r="BB2208" s="2" t="n"/>
      <c r="BC2208" s="2" t="n"/>
      <c r="BD2208" s="2" t="n"/>
      <c r="BE2208" s="2" t="n"/>
      <c r="BF2208" s="2" t="n"/>
      <c r="BG2208" s="2" t="n"/>
      <c r="BH2208" s="2" t="n"/>
      <c r="BI2208" s="2" t="n"/>
      <c r="BJ2208" s="2" t="n"/>
      <c r="BK2208" s="2" t="n"/>
      <c r="BL2208" s="2" t="n"/>
      <c r="BM2208" s="2" t="n"/>
      <c r="BN2208" s="2" t="n"/>
      <c r="BO2208" s="2" t="n"/>
      <c r="BP2208" s="143" t="n"/>
      <c r="BV2208" s="144" t="n"/>
      <c r="BW2208" s="143" t="n"/>
      <c r="CG2208" s="144" t="n"/>
      <c r="DU2208" s="144" t="n"/>
      <c r="DV2208" s="2" t="n"/>
      <c r="DW2208" s="2" t="n"/>
      <c r="DX2208" s="2" t="n"/>
      <c r="DY2208" s="2" t="n"/>
      <c r="DZ2208" s="2" t="n"/>
      <c r="EA2208" s="2" t="n"/>
      <c r="EB2208" s="2" t="n"/>
      <c r="EC2208" s="2" t="n"/>
    </row>
    <row r="2209" ht="6.75" customHeight="1" s="118">
      <c r="A2209" s="2" t="n"/>
      <c r="B2209" s="2" t="n"/>
      <c r="C2209" s="2" t="n"/>
      <c r="D2209" s="2" t="n"/>
      <c r="E2209" s="159" t="inlineStr">
        <is>
          <t>ふ り が な</t>
        </is>
      </c>
      <c r="F2209" s="140" t="n"/>
      <c r="G2209" s="140" t="n"/>
      <c r="H2209" s="140" t="n"/>
      <c r="I2209" s="140" t="n"/>
      <c r="J2209" s="140" t="n"/>
      <c r="K2209" s="141" t="n"/>
      <c r="L2209" s="160">
        <f>計算!$J$27</f>
        <v/>
      </c>
      <c r="M2209" s="140" t="n"/>
      <c r="N2209" s="140" t="n"/>
      <c r="O2209" s="140" t="n"/>
      <c r="P2209" s="140" t="n"/>
      <c r="Q2209" s="140" t="n"/>
      <c r="R2209" s="140" t="n"/>
      <c r="S2209" s="140" t="n"/>
      <c r="T2209" s="140" t="n"/>
      <c r="U2209" s="140" t="n"/>
      <c r="V2209" s="140" t="n"/>
      <c r="W2209" s="140" t="n"/>
      <c r="X2209" s="140" t="n"/>
      <c r="Y2209" s="140" t="n"/>
      <c r="Z2209" s="140" t="n"/>
      <c r="AA2209" s="140" t="n"/>
      <c r="AB2209" s="140" t="n"/>
      <c r="AC2209" s="140" t="n"/>
      <c r="AD2209" s="140" t="n"/>
      <c r="AE2209" s="140" t="n"/>
      <c r="AF2209" s="140" t="n"/>
      <c r="AG2209" s="140" t="n"/>
      <c r="AH2209" s="140" t="n"/>
      <c r="AI2209" s="140" t="n"/>
      <c r="AJ2209" s="140" t="n"/>
      <c r="AK2209" s="140" t="n"/>
      <c r="AL2209" s="140" t="n"/>
      <c r="AM2209" s="140" t="n"/>
      <c r="AN2209" s="140" t="n"/>
      <c r="AO2209" s="140" t="n"/>
      <c r="AP2209" s="140" t="n"/>
      <c r="AQ2209" s="140" t="n"/>
      <c r="AR2209" s="140" t="n"/>
      <c r="AS2209" s="140" t="n"/>
      <c r="AT2209" s="140" t="n"/>
      <c r="AU2209" s="140" t="n"/>
      <c r="AV2209" s="140" t="n"/>
      <c r="AW2209" s="140" t="n"/>
      <c r="AX2209" s="140" t="n"/>
      <c r="AY2209" s="140" t="n"/>
      <c r="AZ2209" s="140" t="n"/>
      <c r="BA2209" s="140" t="n"/>
      <c r="BB2209" s="140" t="n"/>
      <c r="BC2209" s="140" t="n"/>
      <c r="BD2209" s="140" t="n"/>
      <c r="BE2209" s="140" t="n"/>
      <c r="BF2209" s="140" t="n"/>
      <c r="BG2209" s="140" t="n"/>
      <c r="BH2209" s="140" t="n"/>
      <c r="BI2209" s="141" t="n"/>
      <c r="BJ2209" s="2" t="n"/>
      <c r="BK2209" s="2" t="n"/>
      <c r="BL2209" s="2" t="n"/>
      <c r="BM2209" s="2" t="n"/>
      <c r="BN2209" s="2" t="n"/>
      <c r="BO2209" s="2" t="n"/>
      <c r="BP2209" s="143" t="n"/>
      <c r="BV2209" s="144" t="n"/>
      <c r="BW2209" s="161">
        <f>計算!$W$27</f>
        <v/>
      </c>
      <c r="CG2209" s="144" t="n"/>
      <c r="CH2209" s="150">
        <f>計算!$X$27</f>
        <v/>
      </c>
      <c r="DU2209" s="144" t="n"/>
      <c r="DV2209" s="2" t="n"/>
      <c r="DW2209" s="2" t="n"/>
      <c r="DX2209" s="2" t="n"/>
      <c r="DY2209" s="2" t="n"/>
      <c r="DZ2209" s="2" t="n"/>
      <c r="EA2209" s="2" t="n"/>
      <c r="EB2209" s="2" t="n"/>
      <c r="EC2209" s="2" t="n"/>
    </row>
    <row r="2210" ht="6.75" customHeight="1" s="118">
      <c r="A2210" s="2" t="n"/>
      <c r="B2210" s="2" t="n"/>
      <c r="C2210" s="2" t="n"/>
      <c r="D2210" s="2" t="n"/>
      <c r="E2210" s="143" t="n"/>
      <c r="K2210" s="144" t="n"/>
      <c r="BI2210" s="144" t="n"/>
      <c r="BJ2210" s="2" t="n"/>
      <c r="BK2210" s="2" t="n"/>
      <c r="BL2210" s="2" t="n"/>
      <c r="BM2210" s="2" t="n"/>
      <c r="BN2210" s="2" t="n"/>
      <c r="BO2210" s="2" t="n"/>
      <c r="BP2210" s="143" t="n"/>
      <c r="BV2210" s="144" t="n"/>
      <c r="BW2210" s="143" t="n"/>
      <c r="CG2210" s="144" t="n"/>
      <c r="DU2210" s="144" t="n"/>
      <c r="DV2210" s="2" t="n"/>
      <c r="DW2210" s="2" t="n"/>
      <c r="DX2210" s="2" t="n"/>
      <c r="DY2210" s="2" t="n"/>
      <c r="DZ2210" s="2" t="n"/>
      <c r="EA2210" s="2" t="n"/>
      <c r="EB2210" s="2" t="n"/>
      <c r="EC2210" s="2" t="n"/>
    </row>
    <row r="2211" ht="6.75" customHeight="1" s="118">
      <c r="A2211" s="2" t="n"/>
      <c r="B2211" s="2" t="n"/>
      <c r="C2211" s="2" t="n"/>
      <c r="D2211" s="2" t="n"/>
      <c r="E2211" s="162" t="n"/>
      <c r="F2211" s="163" t="n"/>
      <c r="G2211" s="163" t="n"/>
      <c r="H2211" s="163" t="n"/>
      <c r="I2211" s="163" t="n"/>
      <c r="J2211" s="163" t="n"/>
      <c r="K2211" s="164" t="n"/>
      <c r="L2211" s="163" t="n"/>
      <c r="M2211" s="163" t="n"/>
      <c r="N2211" s="163" t="n"/>
      <c r="O2211" s="163" t="n"/>
      <c r="P2211" s="163" t="n"/>
      <c r="Q2211" s="163" t="n"/>
      <c r="R2211" s="163" t="n"/>
      <c r="S2211" s="163" t="n"/>
      <c r="T2211" s="163" t="n"/>
      <c r="U2211" s="163" t="n"/>
      <c r="V2211" s="163" t="n"/>
      <c r="W2211" s="163" t="n"/>
      <c r="X2211" s="163" t="n"/>
      <c r="Y2211" s="163" t="n"/>
      <c r="Z2211" s="163" t="n"/>
      <c r="AA2211" s="163" t="n"/>
      <c r="AB2211" s="163" t="n"/>
      <c r="AC2211" s="163" t="n"/>
      <c r="AD2211" s="163" t="n"/>
      <c r="AE2211" s="163" t="n"/>
      <c r="AF2211" s="163" t="n"/>
      <c r="AG2211" s="163" t="n"/>
      <c r="AH2211" s="163" t="n"/>
      <c r="AI2211" s="163" t="n"/>
      <c r="AJ2211" s="163" t="n"/>
      <c r="AK2211" s="163" t="n"/>
      <c r="AL2211" s="163" t="n"/>
      <c r="AM2211" s="163" t="n"/>
      <c r="AN2211" s="163" t="n"/>
      <c r="AO2211" s="163" t="n"/>
      <c r="AP2211" s="163" t="n"/>
      <c r="AQ2211" s="163" t="n"/>
      <c r="AR2211" s="163" t="n"/>
      <c r="AS2211" s="163" t="n"/>
      <c r="AT2211" s="163" t="n"/>
      <c r="AU2211" s="163" t="n"/>
      <c r="AV2211" s="163" t="n"/>
      <c r="AW2211" s="163" t="n"/>
      <c r="AX2211" s="163" t="n"/>
      <c r="AY2211" s="163" t="n"/>
      <c r="AZ2211" s="163" t="n"/>
      <c r="BA2211" s="163" t="n"/>
      <c r="BB2211" s="163" t="n"/>
      <c r="BC2211" s="163" t="n"/>
      <c r="BD2211" s="163" t="n"/>
      <c r="BE2211" s="163" t="n"/>
      <c r="BF2211" s="163" t="n"/>
      <c r="BG2211" s="163" t="n"/>
      <c r="BH2211" s="163" t="n"/>
      <c r="BI2211" s="164" t="n"/>
      <c r="BJ2211" s="2" t="n"/>
      <c r="BK2211" s="2" t="n"/>
      <c r="BL2211" s="2" t="n"/>
      <c r="BM2211" s="2" t="n"/>
      <c r="BN2211" s="2" t="n"/>
      <c r="BO2211" s="2" t="n"/>
      <c r="BP2211" s="143" t="n"/>
      <c r="BV2211" s="144" t="n"/>
      <c r="BW2211" s="143" t="n"/>
      <c r="CG2211" s="144" t="n"/>
      <c r="DU2211" s="144" t="n"/>
      <c r="DV2211" s="2" t="n"/>
      <c r="DW2211" s="2" t="n"/>
      <c r="DX2211" s="2" t="n"/>
      <c r="DY2211" s="2" t="n"/>
      <c r="DZ2211" s="2" t="n"/>
      <c r="EA2211" s="2" t="n"/>
      <c r="EB2211" s="2" t="n"/>
      <c r="EC2211" s="2" t="n"/>
    </row>
    <row r="2212" ht="6.75" customHeight="1" s="118">
      <c r="A2212" s="2" t="n"/>
      <c r="B2212" s="2" t="n"/>
      <c r="C2212" s="2" t="n"/>
      <c r="D2212" s="2" t="n"/>
      <c r="E2212" s="165" t="inlineStr">
        <is>
          <t>現住所</t>
        </is>
      </c>
      <c r="F2212" s="166" t="n"/>
      <c r="G2212" s="166" t="n"/>
      <c r="H2212" s="166" t="n"/>
      <c r="I2212" s="166" t="n"/>
      <c r="J2212" s="166" t="n"/>
      <c r="K2212" s="167" t="n"/>
      <c r="L2212" s="107" t="inlineStr">
        <is>
          <t>〒</t>
        </is>
      </c>
      <c r="M2212" s="166" t="n"/>
      <c r="N2212" s="166" t="n"/>
      <c r="O2212" s="166" t="n"/>
      <c r="P2212" s="168">
        <f>計算!$H$27</f>
        <v/>
      </c>
      <c r="Q2212" s="166" t="n"/>
      <c r="R2212" s="166" t="n"/>
      <c r="S2212" s="166" t="n"/>
      <c r="T2212" s="166" t="n"/>
      <c r="U2212" s="166" t="n"/>
      <c r="V2212" s="166" t="n"/>
      <c r="W2212" s="166" t="n"/>
      <c r="X2212" s="166" t="n"/>
      <c r="Y2212" s="166" t="n"/>
      <c r="Z2212" s="166" t="n"/>
      <c r="AA2212" s="166" t="n"/>
      <c r="AB2212" s="166" t="n"/>
      <c r="AC2212" s="166" t="n"/>
      <c r="AD2212" s="166" t="n"/>
      <c r="AE2212" s="166" t="n"/>
      <c r="AF2212" s="166" t="n"/>
      <c r="AG2212" s="166" t="n"/>
      <c r="AH2212" s="166" t="n"/>
      <c r="AI2212" s="166" t="n"/>
      <c r="AJ2212" s="166" t="n"/>
      <c r="AK2212" s="24" t="n"/>
      <c r="AL2212" s="24" t="n"/>
      <c r="AM2212" s="24" t="n"/>
      <c r="AN2212" s="24" t="n"/>
      <c r="AO2212" s="24" t="n"/>
      <c r="AP2212" s="24" t="n"/>
      <c r="AQ2212" s="24" t="n"/>
      <c r="AR2212" s="24" t="n"/>
      <c r="AS2212" s="24" t="n"/>
      <c r="AT2212" s="24" t="n"/>
      <c r="AU2212" s="24" t="n"/>
      <c r="AV2212" s="24" t="n"/>
      <c r="AW2212" s="24" t="n"/>
      <c r="AX2212" s="24" t="n"/>
      <c r="AY2212" s="24" t="n"/>
      <c r="AZ2212" s="24" t="n"/>
      <c r="BA2212" s="24" t="n"/>
      <c r="BB2212" s="24" t="n"/>
      <c r="BC2212" s="24" t="n"/>
      <c r="BD2212" s="24" t="n"/>
      <c r="BE2212" s="24" t="n"/>
      <c r="BF2212" s="24" t="n"/>
      <c r="BG2212" s="24" t="n"/>
      <c r="BH2212" s="24" t="n"/>
      <c r="BI2212" s="25" t="n"/>
      <c r="BJ2212" s="2" t="n"/>
      <c r="BK2212" s="2" t="n"/>
      <c r="BL2212" s="2" t="n"/>
      <c r="BM2212" s="2" t="n"/>
      <c r="BN2212" s="2" t="n"/>
      <c r="BO2212" s="2" t="n"/>
      <c r="BP2212" s="143" t="n"/>
      <c r="BV2212" s="144" t="n"/>
      <c r="BW2212" s="143" t="n"/>
      <c r="CG2212" s="144" t="n"/>
      <c r="DU2212" s="144" t="n"/>
      <c r="DV2212" s="2" t="n"/>
      <c r="DW2212" s="2" t="n"/>
      <c r="DX2212" s="2" t="n"/>
      <c r="DY2212" s="2" t="n"/>
      <c r="DZ2212" s="2" t="n"/>
      <c r="EA2212" s="2" t="n"/>
      <c r="EB2212" s="2" t="n"/>
      <c r="EC2212" s="2" t="n"/>
    </row>
    <row r="2213" ht="4.5" customHeight="1" s="118">
      <c r="A2213" s="2" t="n"/>
      <c r="B2213" s="2" t="n"/>
      <c r="C2213" s="2" t="n"/>
      <c r="D2213" s="2" t="n"/>
      <c r="E2213" s="143" t="n"/>
      <c r="K2213" s="144" t="n"/>
      <c r="L2213" s="143" t="n"/>
      <c r="AK2213" s="2" t="n"/>
      <c r="AL2213" s="2" t="n"/>
      <c r="AM2213" s="2" t="n"/>
      <c r="AN2213" s="2" t="n"/>
      <c r="AO2213" s="2" t="n"/>
      <c r="AP2213" s="2" t="n"/>
      <c r="AQ2213" s="2" t="n"/>
      <c r="AR2213" s="2" t="n"/>
      <c r="AS2213" s="2" t="n"/>
      <c r="AT2213" s="2" t="n"/>
      <c r="AU2213" s="2" t="n"/>
      <c r="AV2213" s="2" t="n"/>
      <c r="AW2213" s="2" t="n"/>
      <c r="AX2213" s="2" t="n"/>
      <c r="AY2213" s="2" t="n"/>
      <c r="AZ2213" s="2" t="n"/>
      <c r="BA2213" s="2" t="n"/>
      <c r="BB2213" s="2" t="n"/>
      <c r="BC2213" s="2" t="n"/>
      <c r="BD2213" s="2" t="n"/>
      <c r="BE2213" s="2" t="n"/>
      <c r="BF2213" s="2" t="n"/>
      <c r="BG2213" s="2" t="n"/>
      <c r="BH2213" s="2" t="n"/>
      <c r="BI2213" s="8" t="n"/>
      <c r="BJ2213" s="2" t="n"/>
      <c r="BK2213" s="2" t="n"/>
      <c r="BL2213" s="2" t="n"/>
      <c r="BM2213" s="2" t="n"/>
      <c r="BN2213" s="2" t="n"/>
      <c r="BO2213" s="2" t="n"/>
      <c r="BP2213" s="146" t="n"/>
      <c r="BQ2213" s="147" t="n"/>
      <c r="BR2213" s="147" t="n"/>
      <c r="BS2213" s="147" t="n"/>
      <c r="BT2213" s="147" t="n"/>
      <c r="BU2213" s="147" t="n"/>
      <c r="BV2213" s="148" t="n"/>
      <c r="BW2213" s="146" t="n"/>
      <c r="BX2213" s="147" t="n"/>
      <c r="BY2213" s="147" t="n"/>
      <c r="BZ2213" s="147" t="n"/>
      <c r="CA2213" s="147" t="n"/>
      <c r="CB2213" s="147" t="n"/>
      <c r="CC2213" s="147" t="n"/>
      <c r="CD2213" s="147" t="n"/>
      <c r="CE2213" s="147" t="n"/>
      <c r="CF2213" s="147" t="n"/>
      <c r="CG2213" s="148" t="n"/>
      <c r="DU2213" s="144" t="n"/>
      <c r="DV2213" s="2" t="n"/>
      <c r="DW2213" s="2" t="n"/>
      <c r="DX2213" s="2" t="n"/>
      <c r="DY2213" s="2" t="n"/>
      <c r="DZ2213" s="2" t="n"/>
      <c r="EA2213" s="2" t="n"/>
      <c r="EB2213" s="2" t="n"/>
      <c r="EC2213" s="2" t="n"/>
    </row>
    <row r="2214" ht="6.75" customHeight="1" s="118">
      <c r="A2214" s="2" t="n"/>
      <c r="B2214" s="2" t="n"/>
      <c r="C2214" s="2" t="n"/>
      <c r="D2214" s="2" t="n"/>
      <c r="E2214" s="143" t="n"/>
      <c r="K2214" s="144" t="n"/>
      <c r="L2214" s="143" t="n"/>
      <c r="AK2214" s="2" t="n"/>
      <c r="AL2214" s="2" t="n"/>
      <c r="AM2214" s="2" t="n"/>
      <c r="AN2214" s="2" t="n"/>
      <c r="AO2214" s="2" t="n"/>
      <c r="AP2214" s="2" t="n"/>
      <c r="AQ2214" s="2" t="n"/>
      <c r="AR2214" s="2" t="n"/>
      <c r="AS2214" s="2" t="n"/>
      <c r="AT2214" s="2" t="n"/>
      <c r="AU2214" s="2" t="n"/>
      <c r="AV2214" s="2" t="n"/>
      <c r="AW2214" s="2" t="n"/>
      <c r="AX2214" s="2" t="n"/>
      <c r="AY2214" s="2" t="n"/>
      <c r="AZ2214" s="2" t="n"/>
      <c r="BA2214" s="2" t="n"/>
      <c r="BB2214" s="2" t="n"/>
      <c r="BC2214" s="2" t="n"/>
      <c r="BD2214" s="2" t="n"/>
      <c r="BE2214" s="2" t="n"/>
      <c r="BF2214" s="2" t="n"/>
      <c r="BG2214" s="2" t="n"/>
      <c r="BH2214" s="2" t="n"/>
      <c r="BI2214" s="8" t="n"/>
      <c r="BJ2214" s="2" t="n"/>
      <c r="BK2214" s="2" t="n"/>
      <c r="BL2214" s="2" t="n"/>
      <c r="BM2214" s="2" t="n"/>
      <c r="BN2214" s="2" t="n"/>
      <c r="BO2214" s="2" t="n"/>
      <c r="BP2214" s="169" t="inlineStr">
        <is>
          <t>校内外の諸活動</t>
        </is>
      </c>
      <c r="BQ2214" s="140" t="n"/>
      <c r="BR2214" s="140" t="n"/>
      <c r="BS2214" s="140" t="n"/>
      <c r="BT2214" s="140" t="n"/>
      <c r="BU2214" s="140" t="n"/>
      <c r="BV2214" s="141" t="n"/>
      <c r="BW2214" s="170">
        <f>計算!$Y$27</f>
        <v/>
      </c>
      <c r="BX2214" s="140" t="n"/>
      <c r="BY2214" s="140" t="n"/>
      <c r="BZ2214" s="140" t="n"/>
      <c r="CA2214" s="140" t="n"/>
      <c r="CB2214" s="140" t="n"/>
      <c r="CC2214" s="140" t="n"/>
      <c r="CD2214" s="140" t="n"/>
      <c r="CE2214" s="140" t="n"/>
      <c r="CF2214" s="140" t="n"/>
      <c r="CG2214" s="140" t="n"/>
      <c r="CH2214" s="140" t="n"/>
      <c r="CI2214" s="140" t="n"/>
      <c r="CJ2214" s="140" t="n"/>
      <c r="CK2214" s="140" t="n"/>
      <c r="CL2214" s="140" t="n"/>
      <c r="CM2214" s="140" t="n"/>
      <c r="CN2214" s="140" t="n"/>
      <c r="CO2214" s="140" t="n"/>
      <c r="CP2214" s="140" t="n"/>
      <c r="CQ2214" s="140" t="n"/>
      <c r="CR2214" s="140" t="n"/>
      <c r="CS2214" s="140" t="n"/>
      <c r="CT2214" s="140" t="n"/>
      <c r="CU2214" s="140" t="n"/>
      <c r="CV2214" s="140" t="n"/>
      <c r="CW2214" s="140" t="n"/>
      <c r="CX2214" s="140" t="n"/>
      <c r="CY2214" s="140" t="n"/>
      <c r="CZ2214" s="140" t="n"/>
      <c r="DA2214" s="140" t="n"/>
      <c r="DB2214" s="140" t="n"/>
      <c r="DC2214" s="140" t="n"/>
      <c r="DD2214" s="140" t="n"/>
      <c r="DE2214" s="140" t="n"/>
      <c r="DF2214" s="140" t="n"/>
      <c r="DG2214" s="140" t="n"/>
      <c r="DH2214" s="140" t="n"/>
      <c r="DI2214" s="140" t="n"/>
      <c r="DJ2214" s="140" t="n"/>
      <c r="DK2214" s="140" t="n"/>
      <c r="DL2214" s="140" t="n"/>
      <c r="DM2214" s="140" t="n"/>
      <c r="DN2214" s="140" t="n"/>
      <c r="DO2214" s="140" t="n"/>
      <c r="DP2214" s="140" t="n"/>
      <c r="DQ2214" s="140" t="n"/>
      <c r="DR2214" s="140" t="n"/>
      <c r="DS2214" s="140" t="n"/>
      <c r="DT2214" s="140" t="n"/>
      <c r="DU2214" s="141" t="n"/>
      <c r="DV2214" s="7" t="n"/>
      <c r="DW2214" s="2" t="n"/>
      <c r="DX2214" s="2" t="n"/>
      <c r="DY2214" s="2" t="n"/>
      <c r="DZ2214" s="2" t="n"/>
      <c r="EA2214" s="2" t="n"/>
      <c r="EB2214" s="2" t="n"/>
      <c r="EC2214" s="2" t="n"/>
    </row>
    <row r="2215" ht="6.75" customHeight="1" s="118">
      <c r="A2215" s="2" t="n"/>
      <c r="B2215" s="2" t="n"/>
      <c r="C2215" s="2" t="n"/>
      <c r="D2215" s="2" t="n"/>
      <c r="E2215" s="143" t="n"/>
      <c r="K2215" s="144" t="n"/>
      <c r="L2215" s="171">
        <f>計算!$I$27</f>
        <v/>
      </c>
      <c r="BI2215" s="144" t="n"/>
      <c r="BJ2215" s="2" t="n"/>
      <c r="BK2215" s="2" t="n"/>
      <c r="BL2215" s="2" t="n"/>
      <c r="BM2215" s="2" t="n"/>
      <c r="BN2215" s="2" t="n"/>
      <c r="BO2215" s="2" t="n"/>
      <c r="BP2215" s="143" t="n"/>
      <c r="BV2215" s="144" t="n"/>
      <c r="DU2215" s="144" t="n"/>
      <c r="DV2215" s="7" t="n"/>
      <c r="DW2215" s="2" t="n"/>
      <c r="DX2215" s="2" t="n"/>
      <c r="DY2215" s="2" t="n"/>
      <c r="DZ2215" s="2" t="n"/>
      <c r="EA2215" s="2" t="n"/>
      <c r="EB2215" s="2" t="n"/>
      <c r="EC2215" s="2" t="n"/>
    </row>
    <row r="2216" ht="6.75" customHeight="1" s="118">
      <c r="A2216" s="2" t="n"/>
      <c r="B2216" s="2" t="n"/>
      <c r="C2216" s="2" t="n"/>
      <c r="D2216" s="2" t="n"/>
      <c r="E2216" s="143" t="n"/>
      <c r="K2216" s="144" t="n"/>
      <c r="L2216" s="143" t="n"/>
      <c r="BI2216" s="144" t="n"/>
      <c r="BJ2216" s="2" t="n"/>
      <c r="BK2216" s="2" t="n"/>
      <c r="BL2216" s="2" t="n"/>
      <c r="BM2216" s="2" t="n"/>
      <c r="BN2216" s="2" t="n"/>
      <c r="BO2216" s="2" t="n"/>
      <c r="BP2216" s="143" t="n"/>
      <c r="BV2216" s="144" t="n"/>
      <c r="DU2216" s="144" t="n"/>
      <c r="DV2216" s="7" t="n"/>
      <c r="DW2216" s="2" t="n"/>
      <c r="DX2216" s="2" t="n"/>
      <c r="DY2216" s="2" t="n"/>
      <c r="DZ2216" s="2" t="n"/>
      <c r="EA2216" s="2" t="n"/>
      <c r="EB2216" s="2" t="n"/>
      <c r="EC2216" s="2" t="n"/>
    </row>
    <row r="2217" ht="6.75" customHeight="1" s="118">
      <c r="A2217" s="2" t="n"/>
      <c r="B2217" s="2" t="n"/>
      <c r="C2217" s="2" t="n"/>
      <c r="D2217" s="2" t="n"/>
      <c r="E2217" s="146" t="n"/>
      <c r="F2217" s="147" t="n"/>
      <c r="G2217" s="147" t="n"/>
      <c r="H2217" s="147" t="n"/>
      <c r="I2217" s="147" t="n"/>
      <c r="J2217" s="147" t="n"/>
      <c r="K2217" s="148" t="n"/>
      <c r="L2217" s="146" t="n"/>
      <c r="M2217" s="147" t="n"/>
      <c r="N2217" s="147" t="n"/>
      <c r="O2217" s="147" t="n"/>
      <c r="P2217" s="147" t="n"/>
      <c r="Q2217" s="147" t="n"/>
      <c r="R2217" s="147" t="n"/>
      <c r="S2217" s="147" t="n"/>
      <c r="T2217" s="147" t="n"/>
      <c r="U2217" s="147" t="n"/>
      <c r="V2217" s="147" t="n"/>
      <c r="W2217" s="147" t="n"/>
      <c r="X2217" s="147" t="n"/>
      <c r="Y2217" s="147" t="n"/>
      <c r="Z2217" s="147" t="n"/>
      <c r="AA2217" s="147" t="n"/>
      <c r="AB2217" s="147" t="n"/>
      <c r="AC2217" s="147" t="n"/>
      <c r="AD2217" s="147" t="n"/>
      <c r="AE2217" s="147" t="n"/>
      <c r="AF2217" s="147" t="n"/>
      <c r="AG2217" s="147" t="n"/>
      <c r="AH2217" s="147" t="n"/>
      <c r="AI2217" s="147" t="n"/>
      <c r="AJ2217" s="147" t="n"/>
      <c r="AK2217" s="147" t="n"/>
      <c r="AL2217" s="147" t="n"/>
      <c r="AM2217" s="147" t="n"/>
      <c r="AN2217" s="147" t="n"/>
      <c r="AO2217" s="147" t="n"/>
      <c r="AP2217" s="147" t="n"/>
      <c r="AQ2217" s="147" t="n"/>
      <c r="AR2217" s="147" t="n"/>
      <c r="AS2217" s="147" t="n"/>
      <c r="AT2217" s="147" t="n"/>
      <c r="AU2217" s="147" t="n"/>
      <c r="AV2217" s="147" t="n"/>
      <c r="AW2217" s="147" t="n"/>
      <c r="AX2217" s="147" t="n"/>
      <c r="AY2217" s="147" t="n"/>
      <c r="AZ2217" s="147" t="n"/>
      <c r="BA2217" s="147" t="n"/>
      <c r="BB2217" s="147" t="n"/>
      <c r="BC2217" s="147" t="n"/>
      <c r="BD2217" s="147" t="n"/>
      <c r="BE2217" s="147" t="n"/>
      <c r="BF2217" s="147" t="n"/>
      <c r="BG2217" s="147" t="n"/>
      <c r="BH2217" s="147" t="n"/>
      <c r="BI2217" s="148" t="n"/>
      <c r="BJ2217" s="2" t="n"/>
      <c r="BK2217" s="2" t="n"/>
      <c r="BL2217" s="2" t="n"/>
      <c r="BM2217" s="2" t="n"/>
      <c r="BN2217" s="2" t="n"/>
      <c r="BO2217" s="2" t="n"/>
      <c r="BP2217" s="143" t="n"/>
      <c r="BV2217" s="144" t="n"/>
      <c r="DU2217" s="144" t="n"/>
      <c r="DV2217" s="7" t="n"/>
      <c r="DW2217" s="2" t="n"/>
      <c r="DX2217" s="2" t="n"/>
      <c r="DY2217" s="2" t="n"/>
      <c r="DZ2217" s="2" t="n"/>
      <c r="EA2217" s="2" t="n"/>
      <c r="EB2217" s="2" t="n"/>
      <c r="EC2217" s="2" t="n"/>
    </row>
    <row r="2218" ht="6.75" customHeight="1" s="118">
      <c r="A2218" s="2" t="n"/>
      <c r="B2218" s="2" t="n"/>
      <c r="C2218" s="2" t="n"/>
      <c r="D2218" s="2" t="n"/>
      <c r="E2218" s="159" t="inlineStr">
        <is>
          <t>ふ り が な</t>
        </is>
      </c>
      <c r="F2218" s="140" t="n"/>
      <c r="G2218" s="140" t="n"/>
      <c r="H2218" s="140" t="n"/>
      <c r="I2218" s="140" t="n"/>
      <c r="J2218" s="140" t="n"/>
      <c r="K2218" s="141" t="n"/>
      <c r="L2218" s="160">
        <f>計算!$M$27</f>
        <v/>
      </c>
      <c r="M2218" s="140" t="n"/>
      <c r="N2218" s="140" t="n"/>
      <c r="O2218" s="140" t="n"/>
      <c r="P2218" s="140" t="n"/>
      <c r="Q2218" s="140" t="n"/>
      <c r="R2218" s="140" t="n"/>
      <c r="S2218" s="140" t="n"/>
      <c r="T2218" s="140" t="n"/>
      <c r="U2218" s="140" t="n"/>
      <c r="V2218" s="140" t="n"/>
      <c r="W2218" s="140" t="n"/>
      <c r="X2218" s="140" t="n"/>
      <c r="Y2218" s="140" t="n"/>
      <c r="Z2218" s="140" t="n"/>
      <c r="AA2218" s="140" t="n"/>
      <c r="AB2218" s="140" t="n"/>
      <c r="AC2218" s="140" t="n"/>
      <c r="AD2218" s="140" t="n"/>
      <c r="AE2218" s="140" t="n"/>
      <c r="AF2218" s="140" t="n"/>
      <c r="AG2218" s="140" t="n"/>
      <c r="AH2218" s="140" t="n"/>
      <c r="AI2218" s="140" t="n"/>
      <c r="AJ2218" s="140" t="n"/>
      <c r="AK2218" s="140" t="n"/>
      <c r="AL2218" s="140" t="n"/>
      <c r="AM2218" s="140" t="n"/>
      <c r="AN2218" s="140" t="n"/>
      <c r="AO2218" s="140" t="n"/>
      <c r="AP2218" s="140" t="n"/>
      <c r="AQ2218" s="140" t="n"/>
      <c r="AR2218" s="140" t="n"/>
      <c r="AS2218" s="140" t="n"/>
      <c r="AT2218" s="140" t="n"/>
      <c r="AU2218" s="140" t="n"/>
      <c r="AV2218" s="140" t="n"/>
      <c r="AW2218" s="140" t="n"/>
      <c r="AX2218" s="140" t="n"/>
      <c r="AY2218" s="140" t="n"/>
      <c r="AZ2218" s="140" t="n"/>
      <c r="BA2218" s="140" t="n"/>
      <c r="BB2218" s="140" t="n"/>
      <c r="BC2218" s="140" t="n"/>
      <c r="BD2218" s="140" t="n"/>
      <c r="BE2218" s="140" t="n"/>
      <c r="BF2218" s="140" t="n"/>
      <c r="BG2218" s="140" t="n"/>
      <c r="BH2218" s="140" t="n"/>
      <c r="BI2218" s="141" t="n"/>
      <c r="BJ2218" s="2" t="n"/>
      <c r="BK2218" s="2" t="n"/>
      <c r="BL2218" s="2" t="n"/>
      <c r="BM2218" s="2" t="n"/>
      <c r="BN2218" s="2" t="n"/>
      <c r="BO2218" s="2" t="n"/>
      <c r="BP2218" s="143" t="n"/>
      <c r="BV2218" s="144" t="n"/>
      <c r="DU2218" s="144" t="n"/>
      <c r="DV2218" s="7" t="n"/>
      <c r="DW2218" s="2" t="n"/>
      <c r="DX2218" s="2" t="n"/>
      <c r="DY2218" s="2" t="n"/>
      <c r="DZ2218" s="2" t="n"/>
      <c r="EA2218" s="2" t="n"/>
      <c r="EB2218" s="2" t="n"/>
      <c r="EC2218" s="2" t="n"/>
    </row>
    <row r="2219" ht="6.75" customHeight="1" s="118">
      <c r="A2219" s="2" t="n"/>
      <c r="B2219" s="2" t="n"/>
      <c r="C2219" s="2" t="n"/>
      <c r="D2219" s="2" t="n"/>
      <c r="E2219" s="143" t="n"/>
      <c r="K2219" s="144" t="n"/>
      <c r="BI2219" s="144" t="n"/>
      <c r="BJ2219" s="2" t="n"/>
      <c r="BK2219" s="2" t="n"/>
      <c r="BL2219" s="2" t="n"/>
      <c r="BM2219" s="2" t="n"/>
      <c r="BN2219" s="2" t="n"/>
      <c r="BO2219" s="2" t="n"/>
      <c r="BP2219" s="143" t="n"/>
      <c r="BV2219" s="144" t="n"/>
      <c r="DU2219" s="144" t="n"/>
      <c r="DV2219" s="7" t="n"/>
      <c r="DW2219" s="2" t="n"/>
      <c r="DX2219" s="2" t="n"/>
      <c r="DY2219" s="2" t="n"/>
      <c r="DZ2219" s="2" t="n"/>
      <c r="EA2219" s="2" t="n"/>
      <c r="EB2219" s="2" t="n"/>
      <c r="EC2219" s="2" t="n"/>
    </row>
    <row r="2220" ht="6.75" customHeight="1" s="118">
      <c r="A2220" s="2" t="n"/>
      <c r="B2220" s="2" t="n"/>
      <c r="C2220" s="2" t="n"/>
      <c r="D2220" s="2" t="n"/>
      <c r="E2220" s="162" t="n"/>
      <c r="F2220" s="163" t="n"/>
      <c r="G2220" s="163" t="n"/>
      <c r="H2220" s="163" t="n"/>
      <c r="I2220" s="163" t="n"/>
      <c r="J2220" s="163" t="n"/>
      <c r="K2220" s="164" t="n"/>
      <c r="L2220" s="163" t="n"/>
      <c r="M2220" s="163" t="n"/>
      <c r="N2220" s="163" t="n"/>
      <c r="O2220" s="163" t="n"/>
      <c r="P2220" s="163" t="n"/>
      <c r="Q2220" s="163" t="n"/>
      <c r="R2220" s="163" t="n"/>
      <c r="S2220" s="163" t="n"/>
      <c r="T2220" s="163" t="n"/>
      <c r="U2220" s="163" t="n"/>
      <c r="V2220" s="163" t="n"/>
      <c r="W2220" s="163" t="n"/>
      <c r="X2220" s="163" t="n"/>
      <c r="Y2220" s="163" t="n"/>
      <c r="Z2220" s="163" t="n"/>
      <c r="AA2220" s="163" t="n"/>
      <c r="AB2220" s="163" t="n"/>
      <c r="AC2220" s="163" t="n"/>
      <c r="AD2220" s="163" t="n"/>
      <c r="AE2220" s="163" t="n"/>
      <c r="AF2220" s="163" t="n"/>
      <c r="AG2220" s="163" t="n"/>
      <c r="AH2220" s="163" t="n"/>
      <c r="AI2220" s="163" t="n"/>
      <c r="AJ2220" s="163" t="n"/>
      <c r="AK2220" s="163" t="n"/>
      <c r="AL2220" s="163" t="n"/>
      <c r="AM2220" s="163" t="n"/>
      <c r="AN2220" s="163" t="n"/>
      <c r="AO2220" s="163" t="n"/>
      <c r="AP2220" s="163" t="n"/>
      <c r="AQ2220" s="163" t="n"/>
      <c r="AR2220" s="163" t="n"/>
      <c r="AS2220" s="163" t="n"/>
      <c r="AT2220" s="163" t="n"/>
      <c r="AU2220" s="163" t="n"/>
      <c r="AV2220" s="163" t="n"/>
      <c r="AW2220" s="163" t="n"/>
      <c r="AX2220" s="163" t="n"/>
      <c r="AY2220" s="163" t="n"/>
      <c r="AZ2220" s="163" t="n"/>
      <c r="BA2220" s="163" t="n"/>
      <c r="BB2220" s="163" t="n"/>
      <c r="BC2220" s="163" t="n"/>
      <c r="BD2220" s="163" t="n"/>
      <c r="BE2220" s="163" t="n"/>
      <c r="BF2220" s="163" t="n"/>
      <c r="BG2220" s="163" t="n"/>
      <c r="BH2220" s="163" t="n"/>
      <c r="BI2220" s="164" t="n"/>
      <c r="BJ2220" s="2" t="n"/>
      <c r="BK2220" s="2" t="n"/>
      <c r="BL2220" s="2" t="n"/>
      <c r="BM2220" s="2" t="n"/>
      <c r="BN2220" s="2" t="n"/>
      <c r="BO2220" s="2" t="n"/>
      <c r="BP2220" s="143" t="n"/>
      <c r="BV2220" s="144" t="n"/>
      <c r="DU2220" s="144" t="n"/>
      <c r="DV2220" s="7" t="n"/>
      <c r="DW2220" s="2" t="n"/>
      <c r="DX2220" s="2" t="n"/>
      <c r="DY2220" s="2" t="n"/>
      <c r="DZ2220" s="2" t="n"/>
      <c r="EA2220" s="2" t="n"/>
      <c r="EB2220" s="2" t="n"/>
      <c r="EC2220" s="2" t="n"/>
    </row>
    <row r="2221" ht="6.75" customHeight="1" s="118">
      <c r="A2221" s="2" t="n"/>
      <c r="B2221" s="2" t="n"/>
      <c r="C2221" s="2" t="n"/>
      <c r="D2221" s="2" t="n"/>
      <c r="E2221" s="165" t="inlineStr">
        <is>
          <t>連絡先</t>
        </is>
      </c>
      <c r="F2221" s="166" t="n"/>
      <c r="G2221" s="166" t="n"/>
      <c r="H2221" s="166" t="n"/>
      <c r="I2221" s="166" t="n"/>
      <c r="J2221" s="166" t="n"/>
      <c r="K2221" s="167" t="n"/>
      <c r="L2221" s="107" t="inlineStr">
        <is>
          <t>〒</t>
        </is>
      </c>
      <c r="M2221" s="166" t="n"/>
      <c r="N2221" s="166" t="n"/>
      <c r="O2221" s="166" t="n"/>
      <c r="P2221" s="172">
        <f>計算!$K$27</f>
        <v/>
      </c>
      <c r="AK2221" s="2" t="n"/>
      <c r="AL2221" s="2" t="n"/>
      <c r="AM2221" s="2" t="n"/>
      <c r="AN2221" s="2" t="n"/>
      <c r="AO2221" s="2" t="n"/>
      <c r="AP2221" s="2" t="n"/>
      <c r="AQ2221" s="2" t="n"/>
      <c r="AR2221" s="2" t="n"/>
      <c r="AS2221" s="2" t="n"/>
      <c r="AT2221" s="2" t="n"/>
      <c r="AU2221" s="2" t="n"/>
      <c r="AV2221" s="2" t="n"/>
      <c r="AW2221" s="2" t="n"/>
      <c r="AX2221" s="2" t="n"/>
      <c r="AY2221" s="2" t="n"/>
      <c r="AZ2221" s="2" t="n"/>
      <c r="BA2221" s="2" t="n"/>
      <c r="BB2221" s="2" t="n"/>
      <c r="BC2221" s="2" t="n"/>
      <c r="BD2221" s="2" t="n"/>
      <c r="BE2221" s="2" t="n"/>
      <c r="BF2221" s="2" t="n"/>
      <c r="BG2221" s="2" t="n"/>
      <c r="BH2221" s="2" t="n"/>
      <c r="BI2221" s="8" t="n"/>
      <c r="BJ2221" s="2" t="n"/>
      <c r="BK2221" s="2" t="n"/>
      <c r="BL2221" s="2" t="n"/>
      <c r="BM2221" s="2" t="n"/>
      <c r="BN2221" s="2" t="n"/>
      <c r="BO2221" s="2" t="n"/>
      <c r="BP2221" s="143" t="n"/>
      <c r="BV2221" s="144" t="n"/>
      <c r="DU2221" s="144" t="n"/>
      <c r="DV2221" s="7" t="n"/>
      <c r="DW2221" s="2" t="n"/>
      <c r="DX2221" s="2" t="n"/>
      <c r="DY2221" s="2" t="n"/>
      <c r="DZ2221" s="2" t="n"/>
      <c r="EA2221" s="2" t="n"/>
      <c r="EB2221" s="2" t="n"/>
      <c r="EC2221" s="2" t="n"/>
    </row>
    <row r="2222" ht="6.75" customHeight="1" s="118">
      <c r="A2222" s="2" t="n"/>
      <c r="B2222" s="2" t="n"/>
      <c r="C2222" s="2" t="n"/>
      <c r="D2222" s="2" t="n"/>
      <c r="E2222" s="143" t="n"/>
      <c r="K2222" s="144" t="n"/>
      <c r="L2222" s="143" t="n"/>
      <c r="AK2222" s="2" t="n"/>
      <c r="AL2222" s="2" t="n"/>
      <c r="AM2222" s="2" t="n"/>
      <c r="AN2222" s="2" t="n"/>
      <c r="AO2222" s="2" t="n"/>
      <c r="AP2222" s="2" t="n"/>
      <c r="AQ2222" s="2" t="n"/>
      <c r="AR2222" s="2" t="n"/>
      <c r="AS2222" s="2" t="n"/>
      <c r="AT2222" s="2" t="n"/>
      <c r="AU2222" s="2" t="n"/>
      <c r="AV2222" s="2" t="n"/>
      <c r="AW2222" s="2" t="n"/>
      <c r="AX2222" s="2" t="n"/>
      <c r="AY2222" s="2" t="n"/>
      <c r="AZ2222" s="2" t="n"/>
      <c r="BA2222" s="2" t="n"/>
      <c r="BB2222" s="2" t="n"/>
      <c r="BC2222" s="2" t="n"/>
      <c r="BD2222" s="2" t="n"/>
      <c r="BE2222" s="2" t="n"/>
      <c r="BF2222" s="2" t="n"/>
      <c r="BG2222" s="2" t="n"/>
      <c r="BH2222" s="2" t="n"/>
      <c r="BI2222" s="8" t="n"/>
      <c r="BJ2222" s="2" t="n"/>
      <c r="BK2222" s="2" t="n"/>
      <c r="BL2222" s="2" t="n"/>
      <c r="BM2222" s="2" t="n"/>
      <c r="BN2222" s="2" t="n"/>
      <c r="BO2222" s="2" t="n"/>
      <c r="BP2222" s="143" t="n"/>
      <c r="BV2222" s="144" t="n"/>
      <c r="DU2222" s="144" t="n"/>
      <c r="DV2222" s="7" t="n"/>
      <c r="DW2222" s="2" t="n"/>
      <c r="DX2222" s="2" t="n"/>
      <c r="DY2222" s="2" t="n"/>
      <c r="DZ2222" s="2" t="n"/>
      <c r="EA2222" s="2" t="n"/>
      <c r="EB2222" s="2" t="n"/>
      <c r="EC2222" s="2" t="n"/>
    </row>
    <row r="2223" ht="6.75" customHeight="1" s="118">
      <c r="A2223" s="2" t="n"/>
      <c r="B2223" s="2" t="n"/>
      <c r="C2223" s="2" t="n"/>
      <c r="D2223" s="2" t="n"/>
      <c r="E2223" s="143" t="n"/>
      <c r="K2223" s="144" t="n"/>
      <c r="L2223" s="143" t="n"/>
      <c r="AK2223" s="2" t="n"/>
      <c r="AL2223" s="2" t="n"/>
      <c r="AM2223" s="2" t="n"/>
      <c r="AN2223" s="2" t="n"/>
      <c r="AO2223" s="2" t="n"/>
      <c r="AP2223" s="2" t="n"/>
      <c r="AQ2223" s="2" t="n"/>
      <c r="AR2223" s="2" t="n"/>
      <c r="AS2223" s="2" t="n"/>
      <c r="AT2223" s="2" t="n"/>
      <c r="AU2223" s="2" t="n"/>
      <c r="AV2223" s="2" t="n"/>
      <c r="AW2223" s="2" t="n"/>
      <c r="AX2223" s="2" t="n"/>
      <c r="AY2223" s="2" t="n"/>
      <c r="AZ2223" s="2" t="n"/>
      <c r="BA2223" s="2" t="n"/>
      <c r="BB2223" s="2" t="n"/>
      <c r="BC2223" s="2" t="n"/>
      <c r="BD2223" s="2" t="n"/>
      <c r="BE2223" s="2" t="n"/>
      <c r="BF2223" s="2" t="n"/>
      <c r="BG2223" s="2" t="n"/>
      <c r="BH2223" s="2" t="n"/>
      <c r="BI2223" s="8" t="n"/>
      <c r="BJ2223" s="2" t="n"/>
      <c r="BK2223" s="2" t="n"/>
      <c r="BL2223" s="2" t="n"/>
      <c r="BM2223" s="2" t="n"/>
      <c r="BN2223" s="2" t="n"/>
      <c r="BO2223" s="2" t="n"/>
      <c r="BP2223" s="143" t="n"/>
      <c r="BV2223" s="144" t="n"/>
      <c r="DU2223" s="144" t="n"/>
      <c r="DV2223" s="7" t="n"/>
      <c r="DW2223" s="2" t="n"/>
      <c r="DX2223" s="2" t="n"/>
      <c r="DY2223" s="2" t="n"/>
      <c r="DZ2223" s="2" t="n"/>
      <c r="EA2223" s="2" t="n"/>
      <c r="EB2223" s="2" t="n"/>
      <c r="EC2223" s="2" t="n"/>
    </row>
    <row r="2224" ht="6.75" customHeight="1" s="118">
      <c r="A2224" s="2" t="n"/>
      <c r="B2224" s="2" t="n"/>
      <c r="C2224" s="2" t="n"/>
      <c r="D2224" s="2" t="n"/>
      <c r="E2224" s="143" t="n"/>
      <c r="K2224" s="144" t="n"/>
      <c r="L2224" s="173">
        <f>計算!$L$27</f>
        <v/>
      </c>
      <c r="BI2224" s="144" t="n"/>
      <c r="BJ2224" s="2" t="n"/>
      <c r="BK2224" s="2" t="n"/>
      <c r="BL2224" s="2" t="n"/>
      <c r="BM2224" s="2" t="n"/>
      <c r="BN2224" s="2" t="n"/>
      <c r="BO2224" s="2" t="n"/>
      <c r="BP2224" s="143" t="n"/>
      <c r="BV2224" s="144" t="n"/>
      <c r="DU2224" s="144" t="n"/>
      <c r="DV2224" s="7" t="n"/>
      <c r="DW2224" s="2" t="n"/>
      <c r="DX2224" s="2" t="n"/>
      <c r="DY2224" s="2" t="n"/>
      <c r="DZ2224" s="2" t="n"/>
      <c r="EA2224" s="2" t="n"/>
      <c r="EB2224" s="2" t="n"/>
      <c r="EC2224" s="2" t="n"/>
    </row>
    <row r="2225" ht="6.75" customHeight="1" s="118">
      <c r="A2225" s="2" t="n"/>
      <c r="B2225" s="2" t="n"/>
      <c r="C2225" s="2" t="n"/>
      <c r="D2225" s="2" t="n"/>
      <c r="E2225" s="146" t="n"/>
      <c r="F2225" s="147" t="n"/>
      <c r="G2225" s="147" t="n"/>
      <c r="H2225" s="147" t="n"/>
      <c r="I2225" s="147" t="n"/>
      <c r="J2225" s="147" t="n"/>
      <c r="K2225" s="148" t="n"/>
      <c r="L2225" s="147" t="n"/>
      <c r="M2225" s="147" t="n"/>
      <c r="N2225" s="147" t="n"/>
      <c r="O2225" s="147" t="n"/>
      <c r="P2225" s="147" t="n"/>
      <c r="Q2225" s="147" t="n"/>
      <c r="R2225" s="147" t="n"/>
      <c r="S2225" s="147" t="n"/>
      <c r="T2225" s="147" t="n"/>
      <c r="U2225" s="147" t="n"/>
      <c r="V2225" s="147" t="n"/>
      <c r="W2225" s="147" t="n"/>
      <c r="X2225" s="147" t="n"/>
      <c r="Y2225" s="147" t="n"/>
      <c r="Z2225" s="147" t="n"/>
      <c r="AA2225" s="147" t="n"/>
      <c r="AB2225" s="147" t="n"/>
      <c r="AC2225" s="147" t="n"/>
      <c r="AD2225" s="147" t="n"/>
      <c r="AE2225" s="147" t="n"/>
      <c r="AF2225" s="147" t="n"/>
      <c r="AG2225" s="147" t="n"/>
      <c r="AH2225" s="147" t="n"/>
      <c r="AI2225" s="147" t="n"/>
      <c r="AJ2225" s="147" t="n"/>
      <c r="AK2225" s="147" t="n"/>
      <c r="AL2225" s="147" t="n"/>
      <c r="AM2225" s="147" t="n"/>
      <c r="AN2225" s="147" t="n"/>
      <c r="AO2225" s="147" t="n"/>
      <c r="AP2225" s="147" t="n"/>
      <c r="AQ2225" s="147" t="n"/>
      <c r="AR2225" s="147" t="n"/>
      <c r="AS2225" s="147" t="n"/>
      <c r="AT2225" s="147" t="n"/>
      <c r="AU2225" s="147" t="n"/>
      <c r="AV2225" s="147" t="n"/>
      <c r="AW2225" s="147" t="n"/>
      <c r="AX2225" s="147" t="n"/>
      <c r="AY2225" s="147" t="n"/>
      <c r="AZ2225" s="147" t="n"/>
      <c r="BA2225" s="147" t="n"/>
      <c r="BB2225" s="147" t="n"/>
      <c r="BC2225" s="147" t="n"/>
      <c r="BD2225" s="147" t="n"/>
      <c r="BE2225" s="147" t="n"/>
      <c r="BF2225" s="147" t="n"/>
      <c r="BG2225" s="147" t="n"/>
      <c r="BH2225" s="147" t="n"/>
      <c r="BI2225" s="148" t="n"/>
      <c r="BJ2225" s="2" t="n"/>
      <c r="BK2225" s="2" t="n"/>
      <c r="BL2225" s="2" t="n"/>
      <c r="BM2225" s="2" t="n"/>
      <c r="BN2225" s="2" t="n"/>
      <c r="BO2225" s="2" t="n"/>
      <c r="BP2225" s="143" t="n"/>
      <c r="BV2225" s="144" t="n"/>
      <c r="DU2225" s="144" t="n"/>
      <c r="DV2225" s="7" t="n"/>
      <c r="DW2225" s="2" t="n"/>
      <c r="DX2225" s="2" t="n"/>
      <c r="DY2225" s="2" t="n"/>
      <c r="DZ2225" s="2" t="n"/>
      <c r="EA2225" s="2" t="n"/>
      <c r="EB2225" s="2" t="n"/>
      <c r="EC2225" s="2" t="n"/>
    </row>
    <row r="2226" ht="6.75" customHeight="1" s="118">
      <c r="A2226" s="2" t="n"/>
      <c r="B2226" s="2" t="n"/>
      <c r="C2226" s="2" t="n"/>
      <c r="D2226" s="2" t="n"/>
      <c r="E2226" s="2" t="n"/>
      <c r="F2226" s="2" t="n"/>
      <c r="G2226" s="2" t="n"/>
      <c r="H2226" s="2" t="n"/>
      <c r="I2226" s="2" t="n"/>
      <c r="J2226" s="2" t="n"/>
      <c r="K2226" s="2" t="n"/>
      <c r="L2226" s="2" t="n"/>
      <c r="M2226" s="2" t="n"/>
      <c r="N2226" s="2" t="n"/>
      <c r="O2226" s="2" t="n"/>
      <c r="P2226" s="2" t="n"/>
      <c r="Q2226" s="2" t="n"/>
      <c r="R2226" s="2" t="n"/>
      <c r="S2226" s="2" t="n"/>
      <c r="T2226" s="2" t="n"/>
      <c r="U2226" s="2" t="n"/>
      <c r="V2226" s="2" t="n"/>
      <c r="W2226" s="2" t="n"/>
      <c r="X2226" s="2" t="n"/>
      <c r="Y2226" s="2" t="n"/>
      <c r="Z2226" s="2" t="n"/>
      <c r="AA2226" s="2" t="n"/>
      <c r="AB2226" s="2" t="n"/>
      <c r="AC2226" s="2" t="n"/>
      <c r="AD2226" s="2" t="n"/>
      <c r="AE2226" s="2" t="n"/>
      <c r="AF2226" s="2" t="n"/>
      <c r="AG2226" s="2" t="n"/>
      <c r="AH2226" s="2" t="n"/>
      <c r="AI2226" s="2" t="n"/>
      <c r="AJ2226" s="2" t="n"/>
      <c r="AK2226" s="2" t="n"/>
      <c r="AL2226" s="2" t="n"/>
      <c r="AM2226" s="2" t="n"/>
      <c r="AN2226" s="2" t="n"/>
      <c r="AO2226" s="2" t="n"/>
      <c r="AP2226" s="2" t="n"/>
      <c r="AQ2226" s="2" t="n"/>
      <c r="AR2226" s="2" t="n"/>
      <c r="AS2226" s="2" t="n"/>
      <c r="AT2226" s="2" t="n"/>
      <c r="AU2226" s="2" t="n"/>
      <c r="AV2226" s="2" t="n"/>
      <c r="AW2226" s="2" t="n"/>
      <c r="AX2226" s="2" t="n"/>
      <c r="AY2226" s="2" t="n"/>
      <c r="AZ2226" s="2" t="n"/>
      <c r="BA2226" s="2" t="n"/>
      <c r="BB2226" s="2" t="n"/>
      <c r="BC2226" s="2" t="n"/>
      <c r="BD2226" s="2" t="n"/>
      <c r="BE2226" s="2" t="n"/>
      <c r="BF2226" s="2" t="n"/>
      <c r="BG2226" s="2" t="n"/>
      <c r="BH2226" s="2" t="n"/>
      <c r="BI2226" s="2" t="n"/>
      <c r="BJ2226" s="2" t="n"/>
      <c r="BK2226" s="2" t="n"/>
      <c r="BL2226" s="2" t="n"/>
      <c r="BM2226" s="2" t="n"/>
      <c r="BN2226" s="2" t="n"/>
      <c r="BO2226" s="2" t="n"/>
      <c r="BP2226" s="143" t="n"/>
      <c r="BV2226" s="144" t="n"/>
      <c r="DU2226" s="144" t="n"/>
      <c r="DV2226" s="7" t="n"/>
      <c r="DW2226" s="2" t="n"/>
      <c r="DX2226" s="2" t="n"/>
      <c r="DY2226" s="2" t="n"/>
      <c r="DZ2226" s="2" t="n"/>
      <c r="EA2226" s="2" t="n"/>
      <c r="EB2226" s="2" t="n"/>
      <c r="EC2226" s="2" t="n"/>
    </row>
    <row r="2227" ht="6.75" customHeight="1" s="118">
      <c r="A2227" s="2" t="n"/>
      <c r="B2227" s="2" t="n"/>
      <c r="C2227" s="2" t="n"/>
      <c r="D2227" s="2" t="n"/>
      <c r="E2227" s="2" t="n"/>
      <c r="F2227" s="2" t="n"/>
      <c r="G2227" s="2" t="n"/>
      <c r="H2227" s="2" t="n"/>
      <c r="I2227" s="2" t="n"/>
      <c r="J2227" s="2" t="n"/>
      <c r="K2227" s="2" t="n"/>
      <c r="L2227" s="2" t="n"/>
      <c r="M2227" s="2" t="n"/>
      <c r="N2227" s="2" t="n"/>
      <c r="O2227" s="2" t="n"/>
      <c r="P2227" s="2" t="n"/>
      <c r="Q2227" s="2" t="n"/>
      <c r="R2227" s="113" t="inlineStr">
        <is>
          <t>（連絡先欄は現住所以外に連絡を希望する場合のみ記入すること）</t>
        </is>
      </c>
      <c r="BJ2227" s="2" t="n"/>
      <c r="BK2227" s="2" t="n"/>
      <c r="BL2227" s="2" t="n"/>
      <c r="BM2227" s="2" t="n"/>
      <c r="BN2227" s="2" t="n"/>
      <c r="BO2227" s="2" t="n"/>
      <c r="BP2227" s="143" t="n"/>
      <c r="BV2227" s="144" t="n"/>
      <c r="DU2227" s="144" t="n"/>
      <c r="DV2227" s="7" t="n"/>
      <c r="DW2227" s="2" t="n"/>
      <c r="DX2227" s="2" t="n"/>
      <c r="DY2227" s="2" t="n"/>
      <c r="DZ2227" s="2" t="n"/>
      <c r="EA2227" s="2" t="n"/>
      <c r="EB2227" s="2" t="n"/>
      <c r="EC2227" s="2" t="n"/>
    </row>
    <row r="2228" ht="6.75" customHeight="1" s="118">
      <c r="A2228" s="2" t="n"/>
      <c r="B2228" s="2" t="n"/>
      <c r="C2228" s="2" t="n"/>
      <c r="D2228" s="2" t="n"/>
      <c r="E2228" s="2" t="n"/>
      <c r="F2228" s="2" t="n"/>
      <c r="G2228" s="2" t="n"/>
      <c r="H2228" s="2" t="n"/>
      <c r="I2228" s="2" t="n"/>
      <c r="J2228" s="2" t="n"/>
      <c r="K2228" s="2" t="n"/>
      <c r="L2228" s="2" t="n"/>
      <c r="M2228" s="2" t="n"/>
      <c r="N2228" s="2" t="n"/>
      <c r="O2228" s="2" t="n"/>
      <c r="P2228" s="2" t="n"/>
      <c r="Q2228" s="2" t="n"/>
      <c r="BJ2228" s="2" t="n"/>
      <c r="BK2228" s="2" t="n"/>
      <c r="BL2228" s="2" t="n"/>
      <c r="BM2228" s="2" t="n"/>
      <c r="BN2228" s="2" t="n"/>
      <c r="BO2228" s="2" t="n"/>
      <c r="BP2228" s="143" t="n"/>
      <c r="BV2228" s="144" t="n"/>
      <c r="DU2228" s="144" t="n"/>
      <c r="DV2228" s="7" t="n"/>
      <c r="DW2228" s="2" t="n"/>
      <c r="DX2228" s="2" t="n"/>
      <c r="DY2228" s="2" t="n"/>
      <c r="DZ2228" s="2" t="n"/>
      <c r="EA2228" s="2" t="n"/>
      <c r="EB2228" s="2" t="n"/>
      <c r="EC2228" s="2" t="n"/>
    </row>
    <row r="2229" ht="6.75" customHeight="1" s="118">
      <c r="A2229" s="2" t="n"/>
      <c r="B2229" s="2" t="n"/>
      <c r="C2229" s="2" t="n"/>
      <c r="D2229" s="2" t="n"/>
      <c r="E2229" s="2" t="n"/>
      <c r="F2229" s="2" t="n"/>
      <c r="G2229" s="2" t="n"/>
      <c r="H2229" s="2" t="n"/>
      <c r="I2229" s="2" t="n"/>
      <c r="J2229" s="2" t="n"/>
      <c r="K2229" s="2" t="n"/>
      <c r="L2229" s="2" t="n"/>
      <c r="M2229" s="2" t="n"/>
      <c r="N2229" s="2" t="n"/>
      <c r="O2229" s="2" t="n"/>
      <c r="P2229" s="2" t="n"/>
      <c r="Q2229" s="2" t="n"/>
      <c r="BJ2229" s="2" t="n"/>
      <c r="BK2229" s="2" t="n"/>
      <c r="BL2229" s="2" t="n"/>
      <c r="BM2229" s="2" t="n"/>
      <c r="BN2229" s="2" t="n"/>
      <c r="BO2229" s="2" t="n"/>
      <c r="BP2229" s="143" t="n"/>
      <c r="BV2229" s="144" t="n"/>
      <c r="DU2229" s="144" t="n"/>
      <c r="DV2229" s="7" t="n"/>
      <c r="DW2229" s="2" t="n"/>
      <c r="DX2229" s="2" t="n"/>
      <c r="DY2229" s="2" t="n"/>
      <c r="DZ2229" s="2" t="n"/>
      <c r="EA2229" s="2" t="n"/>
      <c r="EB2229" s="2" t="n"/>
      <c r="EC2229" s="2" t="n"/>
    </row>
    <row r="2230" ht="6.75" customHeight="1" s="118">
      <c r="A2230" s="2" t="n"/>
      <c r="B2230" s="2" t="n"/>
      <c r="C2230" s="2" t="n"/>
      <c r="D2230" s="2" t="n"/>
      <c r="E2230" s="2" t="n"/>
      <c r="F2230" s="2" t="n"/>
      <c r="G2230" s="2" t="n"/>
      <c r="H2230" s="2" t="n"/>
      <c r="I2230" s="2" t="n"/>
      <c r="J2230" s="2" t="n"/>
      <c r="K2230" s="2" t="n"/>
      <c r="L2230" s="2" t="n"/>
      <c r="M2230" s="2" t="n"/>
      <c r="N2230" s="2" t="n"/>
      <c r="O2230" s="2" t="n"/>
      <c r="P2230" s="2" t="n"/>
      <c r="Q2230" s="2" t="n"/>
      <c r="R2230" s="2" t="n"/>
      <c r="S2230" s="2" t="n"/>
      <c r="T2230" s="2" t="n"/>
      <c r="U2230" s="2" t="n"/>
      <c r="V2230" s="2" t="n"/>
      <c r="W2230" s="2" t="n"/>
      <c r="X2230" s="2" t="n"/>
      <c r="Y2230" s="2" t="n"/>
      <c r="Z2230" s="2" t="n"/>
      <c r="AA2230" s="2" t="n"/>
      <c r="AB2230" s="2" t="n"/>
      <c r="AC2230" s="2" t="n"/>
      <c r="AD2230" s="2" t="n"/>
      <c r="AE2230" s="2" t="n"/>
      <c r="AF2230" s="2" t="n"/>
      <c r="AG2230" s="2" t="n"/>
      <c r="AH2230" s="2" t="n"/>
      <c r="AI2230" s="2" t="n"/>
      <c r="AJ2230" s="2" t="n"/>
      <c r="AK2230" s="2" t="n"/>
      <c r="AL2230" s="2" t="n"/>
      <c r="AM2230" s="2" t="n"/>
      <c r="AN2230" s="2" t="n"/>
      <c r="AO2230" s="2" t="n"/>
      <c r="AP2230" s="2" t="n"/>
      <c r="AQ2230" s="2" t="n"/>
      <c r="AR2230" s="2" t="n"/>
      <c r="AS2230" s="2" t="n"/>
      <c r="AT2230" s="2" t="n"/>
      <c r="AU2230" s="2" t="n"/>
      <c r="AV2230" s="2" t="n"/>
      <c r="AW2230" s="2" t="n"/>
      <c r="AX2230" s="2" t="n"/>
      <c r="AY2230" s="2" t="n"/>
      <c r="AZ2230" s="2" t="n"/>
      <c r="BA2230" s="2" t="n"/>
      <c r="BB2230" s="2" t="n"/>
      <c r="BC2230" s="2" t="n"/>
      <c r="BD2230" s="2" t="n"/>
      <c r="BE2230" s="2" t="n"/>
      <c r="BF2230" s="2" t="n"/>
      <c r="BG2230" s="2" t="n"/>
      <c r="BH2230" s="2" t="n"/>
      <c r="BI2230" s="2" t="n"/>
      <c r="BJ2230" s="2" t="n"/>
      <c r="BK2230" s="2" t="n"/>
      <c r="BL2230" s="2" t="n"/>
      <c r="BM2230" s="2" t="n"/>
      <c r="BN2230" s="2" t="n"/>
      <c r="BO2230" s="2" t="n"/>
      <c r="BP2230" s="143" t="n"/>
      <c r="BV2230" s="144" t="n"/>
      <c r="DU2230" s="144" t="n"/>
      <c r="DV2230" s="7" t="n"/>
      <c r="DW2230" s="2" t="n"/>
      <c r="DX2230" s="2" t="n"/>
      <c r="DY2230" s="2" t="n"/>
      <c r="DZ2230" s="2" t="n"/>
      <c r="EA2230" s="2" t="n"/>
      <c r="EB2230" s="2" t="n"/>
      <c r="EC2230" s="2" t="n"/>
    </row>
    <row r="2231" ht="6.75" customHeight="1" s="118">
      <c r="A2231" s="2" t="n"/>
      <c r="B2231" s="2" t="n"/>
      <c r="C2231" s="2" t="n"/>
      <c r="D2231" s="2" t="n"/>
      <c r="E2231" s="2" t="n"/>
      <c r="F2231" s="2" t="n"/>
      <c r="G2231" s="2" t="n"/>
      <c r="H2231" s="2" t="n"/>
      <c r="I2231" s="2" t="n"/>
      <c r="J2231" s="2" t="n"/>
      <c r="K2231" s="2" t="n"/>
      <c r="L2231" s="2" t="n"/>
      <c r="M2231" s="2" t="n"/>
      <c r="N2231" s="2" t="n"/>
      <c r="O2231" s="2" t="n"/>
      <c r="P2231" s="2" t="n"/>
      <c r="Q2231" s="2" t="n"/>
      <c r="R2231" s="2" t="n"/>
      <c r="S2231" s="2" t="n"/>
      <c r="T2231" s="2" t="n"/>
      <c r="U2231" s="2" t="n"/>
      <c r="V2231" s="2" t="n"/>
      <c r="W2231" s="2" t="n"/>
      <c r="X2231" s="2" t="n"/>
      <c r="Y2231" s="2" t="n"/>
      <c r="Z2231" s="2" t="n"/>
      <c r="AA2231" s="2" t="n"/>
      <c r="AB2231" s="2" t="n"/>
      <c r="AC2231" s="2" t="n"/>
      <c r="AD2231" s="2" t="n"/>
      <c r="AE2231" s="2" t="n"/>
      <c r="AF2231" s="2" t="n"/>
      <c r="AG2231" s="2" t="n"/>
      <c r="AH2231" s="2" t="n"/>
      <c r="AI2231" s="2" t="n"/>
      <c r="AJ2231" s="2" t="n"/>
      <c r="AK2231" s="2" t="n"/>
      <c r="AL2231" s="2" t="n"/>
      <c r="AM2231" s="2" t="n"/>
      <c r="AN2231" s="2" t="n"/>
      <c r="AO2231" s="2" t="n"/>
      <c r="AP2231" s="2" t="n"/>
      <c r="AQ2231" s="2" t="n"/>
      <c r="AR2231" s="2" t="n"/>
      <c r="AS2231" s="2" t="n"/>
      <c r="AT2231" s="2" t="n"/>
      <c r="AU2231" s="2" t="n"/>
      <c r="AV2231" s="2" t="n"/>
      <c r="AW2231" s="2" t="n"/>
      <c r="AX2231" s="2" t="n"/>
      <c r="AY2231" s="2" t="n"/>
      <c r="AZ2231" s="2" t="n"/>
      <c r="BA2231" s="2" t="n"/>
      <c r="BB2231" s="2" t="n"/>
      <c r="BC2231" s="2" t="n"/>
      <c r="BD2231" s="2" t="n"/>
      <c r="BE2231" s="2" t="n"/>
      <c r="BF2231" s="2" t="n"/>
      <c r="BG2231" s="2" t="n"/>
      <c r="BH2231" s="2" t="n"/>
      <c r="BI2231" s="2" t="n"/>
      <c r="BJ2231" s="2" t="n"/>
      <c r="BK2231" s="2" t="n"/>
      <c r="BL2231" s="2" t="n"/>
      <c r="BM2231" s="2" t="n"/>
      <c r="BN2231" s="2" t="n"/>
      <c r="BO2231" s="2" t="n"/>
      <c r="BP2231" s="174" t="n"/>
      <c r="BQ2231" s="140" t="n"/>
      <c r="BR2231" s="175" t="n"/>
      <c r="BS2231" s="140" t="n"/>
      <c r="BT2231" s="140" t="n"/>
      <c r="BU2231" s="28" t="n"/>
      <c r="BV2231" s="29" t="n"/>
      <c r="BW2231" s="176">
        <f>計算!$Z$27</f>
        <v/>
      </c>
      <c r="BX2231" s="140" t="n"/>
      <c r="BY2231" s="140" t="n"/>
      <c r="BZ2231" s="140" t="n"/>
      <c r="CA2231" s="140" t="n"/>
      <c r="CB2231" s="140" t="n"/>
      <c r="CC2231" s="140" t="n"/>
      <c r="CD2231" s="140" t="n"/>
      <c r="CE2231" s="140" t="n"/>
      <c r="CF2231" s="140" t="n"/>
      <c r="CG2231" s="140" t="n"/>
      <c r="CH2231" s="140" t="n"/>
      <c r="CI2231" s="140" t="n"/>
      <c r="CJ2231" s="140" t="n"/>
      <c r="CK2231" s="140" t="n"/>
      <c r="CL2231" s="140" t="n"/>
      <c r="CM2231" s="140" t="n"/>
      <c r="CN2231" s="140" t="n"/>
      <c r="CO2231" s="140" t="n"/>
      <c r="CP2231" s="140" t="n"/>
      <c r="CQ2231" s="140" t="n"/>
      <c r="CR2231" s="140" t="n"/>
      <c r="CS2231" s="140" t="n"/>
      <c r="CT2231" s="140" t="n"/>
      <c r="CU2231" s="140" t="n"/>
      <c r="CV2231" s="140" t="n"/>
      <c r="CW2231" s="140" t="n"/>
      <c r="CX2231" s="140" t="n"/>
      <c r="CY2231" s="140" t="n"/>
      <c r="CZ2231" s="140" t="n"/>
      <c r="DA2231" s="140" t="n"/>
      <c r="DB2231" s="140" t="n"/>
      <c r="DC2231" s="140" t="n"/>
      <c r="DD2231" s="140" t="n"/>
      <c r="DE2231" s="140" t="n"/>
      <c r="DF2231" s="140" t="n"/>
      <c r="DG2231" s="140" t="n"/>
      <c r="DH2231" s="140" t="n"/>
      <c r="DI2231" s="140" t="n"/>
      <c r="DJ2231" s="140" t="n"/>
      <c r="DK2231" s="140" t="n"/>
      <c r="DL2231" s="140" t="n"/>
      <c r="DM2231" s="140" t="n"/>
      <c r="DN2231" s="140" t="n"/>
      <c r="DO2231" s="140" t="n"/>
      <c r="DP2231" s="140" t="n"/>
      <c r="DQ2231" s="140" t="n"/>
      <c r="DR2231" s="140" t="n"/>
      <c r="DS2231" s="140" t="n"/>
      <c r="DT2231" s="140" t="n"/>
      <c r="DU2231" s="141" t="n"/>
      <c r="DV2231" s="7" t="n"/>
      <c r="DW2231" s="2" t="n"/>
      <c r="DX2231" s="2" t="n"/>
      <c r="DY2231" s="2" t="n"/>
      <c r="DZ2231" s="2" t="n"/>
      <c r="EA2231" s="2" t="n"/>
      <c r="EB2231" s="2" t="n"/>
      <c r="EC2231" s="2" t="n"/>
    </row>
    <row r="2232" ht="6.75" customHeight="1" s="118">
      <c r="A2232" s="2" t="n"/>
      <c r="B2232" s="2" t="n"/>
      <c r="C2232" s="2" t="n"/>
      <c r="D2232" s="2" t="n"/>
      <c r="E2232" s="2" t="n"/>
      <c r="F2232" s="2" t="n"/>
      <c r="G2232" s="2" t="n"/>
      <c r="H2232" s="2" t="n"/>
      <c r="I2232" s="2" t="n"/>
      <c r="J2232" s="2" t="n"/>
      <c r="K2232" s="2" t="n"/>
      <c r="L2232" s="2" t="n"/>
      <c r="M2232" s="2" t="n"/>
      <c r="N2232" s="2" t="n"/>
      <c r="O2232" s="2" t="n"/>
      <c r="P2232" s="2" t="n"/>
      <c r="Q2232" s="2" t="n"/>
      <c r="R2232" s="2" t="n"/>
      <c r="S2232" s="2" t="n"/>
      <c r="T2232" s="2" t="n"/>
      <c r="U2232" s="2" t="n"/>
      <c r="V2232" s="2" t="n"/>
      <c r="W2232" s="2" t="n"/>
      <c r="X2232" s="2" t="n"/>
      <c r="Y2232" s="2" t="n"/>
      <c r="Z2232" s="2" t="n"/>
      <c r="AA2232" s="2" t="n"/>
      <c r="AB2232" s="2" t="n"/>
      <c r="AC2232" s="2" t="n"/>
      <c r="AD2232" s="2" t="n"/>
      <c r="AE2232" s="2" t="n"/>
      <c r="AF2232" s="2" t="n"/>
      <c r="AG2232" s="2" t="n"/>
      <c r="AH2232" s="2" t="n"/>
      <c r="AI2232" s="2" t="n"/>
      <c r="AJ2232" s="2" t="n"/>
      <c r="AK2232" s="2" t="n"/>
      <c r="AL2232" s="2" t="n"/>
      <c r="AM2232" s="2" t="n"/>
      <c r="AN2232" s="2" t="n"/>
      <c r="AO2232" s="2" t="n"/>
      <c r="AP2232" s="2" t="n"/>
      <c r="AQ2232" s="2" t="n"/>
      <c r="AR2232" s="2" t="n"/>
      <c r="AS2232" s="2" t="n"/>
      <c r="AT2232" s="2" t="n"/>
      <c r="AU2232" s="2" t="n"/>
      <c r="AV2232" s="2" t="n"/>
      <c r="AW2232" s="2" t="n"/>
      <c r="AX2232" s="2" t="n"/>
      <c r="AY2232" s="2" t="n"/>
      <c r="AZ2232" s="2" t="n"/>
      <c r="BA2232" s="2" t="n"/>
      <c r="BB2232" s="2" t="n"/>
      <c r="BC2232" s="2" t="n"/>
      <c r="BD2232" s="2" t="n"/>
      <c r="BE2232" s="2" t="n"/>
      <c r="BF2232" s="2" t="n"/>
      <c r="BG2232" s="2" t="n"/>
      <c r="BH2232" s="2" t="n"/>
      <c r="BI2232" s="2" t="n"/>
      <c r="BJ2232" s="2" t="n"/>
      <c r="BK2232" s="2" t="n"/>
      <c r="BL2232" s="2" t="n"/>
      <c r="BM2232" s="2" t="n"/>
      <c r="BN2232" s="2" t="n"/>
      <c r="BO2232" s="2" t="n"/>
      <c r="BP2232" s="143" t="n"/>
      <c r="BU2232" s="31" t="n"/>
      <c r="BV2232" s="32" t="n"/>
      <c r="DU2232" s="144" t="n"/>
      <c r="DV2232" s="7" t="n"/>
      <c r="DW2232" s="2" t="n"/>
      <c r="DX2232" s="2" t="n"/>
      <c r="DY2232" s="2" t="n"/>
      <c r="DZ2232" s="2" t="n"/>
      <c r="EA2232" s="2" t="n"/>
      <c r="EB2232" s="2" t="n"/>
      <c r="EC2232" s="2" t="n"/>
    </row>
    <row r="2233" ht="6.75" customHeight="1" s="118">
      <c r="A2233" s="2" t="n"/>
      <c r="B2233" s="2" t="n"/>
      <c r="C2233" s="2" t="n"/>
      <c r="D2233" s="2" t="n"/>
      <c r="E2233" s="2" t="n"/>
      <c r="F2233" s="2" t="n"/>
      <c r="G2233" s="2" t="n"/>
      <c r="H2233" s="2" t="n"/>
      <c r="I2233" s="2" t="n"/>
      <c r="J2233" s="2" t="n"/>
      <c r="K2233" s="2" t="n"/>
      <c r="L2233" s="2" t="n"/>
      <c r="M2233" s="2" t="n"/>
      <c r="N2233" s="2" t="n"/>
      <c r="O2233" s="2" t="n"/>
      <c r="P2233" s="2" t="n"/>
      <c r="Q2233" s="2" t="n"/>
      <c r="R2233" s="2" t="n"/>
      <c r="S2233" s="2" t="n"/>
      <c r="T2233" s="2" t="n"/>
      <c r="U2233" s="2" t="n"/>
      <c r="V2233" s="2" t="n"/>
      <c r="W2233" s="2" t="n"/>
      <c r="X2233" s="2" t="n"/>
      <c r="Y2233" s="2" t="n"/>
      <c r="Z2233" s="2" t="n"/>
      <c r="AA2233" s="2" t="n"/>
      <c r="AB2233" s="2" t="n"/>
      <c r="AC2233" s="2" t="n"/>
      <c r="AD2233" s="2" t="n"/>
      <c r="AE2233" s="2" t="n"/>
      <c r="AF2233" s="2" t="n"/>
      <c r="AG2233" s="2" t="n"/>
      <c r="AH2233" s="2" t="n"/>
      <c r="AI2233" s="2" t="n"/>
      <c r="AJ2233" s="2" t="n"/>
      <c r="AK2233" s="2" t="n"/>
      <c r="AL2233" s="2" t="n"/>
      <c r="AM2233" s="2" t="n"/>
      <c r="AN2233" s="2" t="n"/>
      <c r="AO2233" s="2" t="n"/>
      <c r="AP2233" s="2" t="n"/>
      <c r="AQ2233" s="2" t="n"/>
      <c r="AR2233" s="2" t="n"/>
      <c r="AS2233" s="2" t="n"/>
      <c r="AT2233" s="2" t="n"/>
      <c r="AU2233" s="2" t="n"/>
      <c r="AV2233" s="2" t="n"/>
      <c r="AW2233" s="2" t="n"/>
      <c r="AX2233" s="2" t="n"/>
      <c r="AY2233" s="2" t="n"/>
      <c r="AZ2233" s="2" t="n"/>
      <c r="BA2233" s="2" t="n"/>
      <c r="BB2233" s="2" t="n"/>
      <c r="BC2233" s="2" t="n"/>
      <c r="BD2233" s="2" t="n"/>
      <c r="BE2233" s="2" t="n"/>
      <c r="BF2233" s="2" t="n"/>
      <c r="BG2233" s="2" t="n"/>
      <c r="BH2233" s="2" t="n"/>
      <c r="BI2233" s="2" t="n"/>
      <c r="BJ2233" s="2" t="n"/>
      <c r="BK2233" s="2" t="n"/>
      <c r="BL2233" s="2" t="n"/>
      <c r="BM2233" s="2" t="n"/>
      <c r="BN2233" s="2" t="n"/>
      <c r="BO2233" s="2" t="n"/>
      <c r="BP2233" s="143" t="n"/>
      <c r="BU2233" s="72" t="n"/>
      <c r="BV2233" s="144" t="n"/>
      <c r="DU2233" s="144" t="n"/>
      <c r="DV2233" s="7" t="n"/>
      <c r="DW2233" s="2" t="n"/>
      <c r="DX2233" s="2" t="n"/>
      <c r="DY2233" s="2" t="n"/>
      <c r="DZ2233" s="2" t="n"/>
      <c r="EA2233" s="2" t="n"/>
      <c r="EB2233" s="2" t="n"/>
      <c r="EC2233" s="2" t="n"/>
    </row>
    <row r="2234" ht="6.75" customHeight="1" s="118">
      <c r="A2234" s="2" t="n"/>
      <c r="B2234" s="2" t="n"/>
      <c r="C2234" s="2" t="n"/>
      <c r="D2234" s="2" t="n"/>
      <c r="E2234" s="2" t="n"/>
      <c r="F2234" s="2" t="n"/>
      <c r="G2234" s="2" t="n"/>
      <c r="H2234" s="2" t="n"/>
      <c r="I2234" s="2" t="n"/>
      <c r="J2234" s="2" t="n"/>
      <c r="K2234" s="2" t="n"/>
      <c r="L2234" s="2" t="n"/>
      <c r="M2234" s="2" t="n"/>
      <c r="N2234" s="2" t="n"/>
      <c r="O2234" s="2" t="n"/>
      <c r="P2234" s="2" t="n"/>
      <c r="Q2234" s="2" t="n"/>
      <c r="R2234" s="2" t="n"/>
      <c r="S2234" s="2" t="n"/>
      <c r="T2234" s="2" t="n"/>
      <c r="U2234" s="2" t="n"/>
      <c r="V2234" s="2" t="n"/>
      <c r="W2234" s="2" t="n"/>
      <c r="X2234" s="2" t="n"/>
      <c r="Y2234" s="2" t="n"/>
      <c r="Z2234" s="2" t="n"/>
      <c r="AA2234" s="2" t="n"/>
      <c r="AB2234" s="2" t="n"/>
      <c r="AC2234" s="2" t="n"/>
      <c r="AD2234" s="2" t="n"/>
      <c r="AE2234" s="2" t="n"/>
      <c r="AF2234" s="2" t="n"/>
      <c r="AG2234" s="2" t="n"/>
      <c r="AH2234" s="2" t="n"/>
      <c r="AI2234" s="2" t="n"/>
      <c r="AJ2234" s="2" t="n"/>
      <c r="AK2234" s="2" t="n"/>
      <c r="AL2234" s="2" t="n"/>
      <c r="AM2234" s="2" t="n"/>
      <c r="AN2234" s="2" t="n"/>
      <c r="AO2234" s="2" t="n"/>
      <c r="AP2234" s="2" t="n"/>
      <c r="AQ2234" s="2" t="n"/>
      <c r="AR2234" s="2" t="n"/>
      <c r="AS2234" s="2" t="n"/>
      <c r="AT2234" s="2" t="n"/>
      <c r="AU2234" s="2" t="n"/>
      <c r="AV2234" s="2" t="n"/>
      <c r="AW2234" s="2" t="n"/>
      <c r="AX2234" s="2" t="n"/>
      <c r="AY2234" s="2" t="n"/>
      <c r="AZ2234" s="2" t="n"/>
      <c r="BA2234" s="2" t="n"/>
      <c r="BB2234" s="2" t="n"/>
      <c r="BC2234" s="2" t="n"/>
      <c r="BD2234" s="2" t="n"/>
      <c r="BE2234" s="2" t="n"/>
      <c r="BF2234" s="2" t="n"/>
      <c r="BG2234" s="2" t="n"/>
      <c r="BH2234" s="2" t="n"/>
      <c r="BI2234" s="2" t="n"/>
      <c r="BJ2234" s="2" t="n"/>
      <c r="BK2234" s="2" t="n"/>
      <c r="BL2234" s="2" t="n"/>
      <c r="BM2234" s="2" t="n"/>
      <c r="BN2234" s="2" t="n"/>
      <c r="BO2234" s="2" t="n"/>
      <c r="BP2234" s="143" t="n"/>
      <c r="BV2234" s="144" t="n"/>
      <c r="DU2234" s="144" t="n"/>
      <c r="DV2234" s="7" t="n"/>
      <c r="DW2234" s="2" t="n"/>
      <c r="DX2234" s="2" t="n"/>
      <c r="DY2234" s="2" t="n"/>
      <c r="DZ2234" s="2" t="n"/>
      <c r="EA2234" s="2" t="n"/>
      <c r="EB2234" s="2" t="n"/>
      <c r="EC2234" s="2" t="n"/>
    </row>
    <row r="2235" ht="6.75" customHeight="1" s="118">
      <c r="A2235" s="2" t="n"/>
      <c r="B2235" s="2" t="n"/>
      <c r="C2235" s="2" t="n"/>
      <c r="D2235" s="2" t="n"/>
      <c r="E2235" s="2" t="n"/>
      <c r="F2235" s="2" t="n"/>
      <c r="G2235" s="2" t="n"/>
      <c r="H2235" s="2" t="n"/>
      <c r="I2235" s="2" t="n"/>
      <c r="J2235" s="2" t="n"/>
      <c r="K2235" s="2" t="n"/>
      <c r="L2235" s="2" t="n"/>
      <c r="M2235" s="2" t="n"/>
      <c r="N2235" s="2" t="n"/>
      <c r="O2235" s="2" t="n"/>
      <c r="P2235" s="2" t="n"/>
      <c r="Q2235" s="2" t="n"/>
      <c r="R2235" s="2" t="n"/>
      <c r="S2235" s="2" t="n"/>
      <c r="T2235" s="2" t="n"/>
      <c r="U2235" s="2" t="n"/>
      <c r="V2235" s="2" t="n"/>
      <c r="W2235" s="2" t="n"/>
      <c r="X2235" s="2" t="n"/>
      <c r="Y2235" s="2" t="n"/>
      <c r="Z2235" s="2" t="n"/>
      <c r="AA2235" s="2" t="n"/>
      <c r="AB2235" s="2" t="n"/>
      <c r="AC2235" s="2" t="n"/>
      <c r="AD2235" s="2" t="n"/>
      <c r="AE2235" s="2" t="n"/>
      <c r="AF2235" s="2" t="n"/>
      <c r="AG2235" s="2" t="n"/>
      <c r="AH2235" s="2" t="n"/>
      <c r="AI2235" s="2" t="n"/>
      <c r="AJ2235" s="2" t="n"/>
      <c r="AK2235" s="2" t="n"/>
      <c r="AL2235" s="2" t="n"/>
      <c r="AM2235" s="2" t="n"/>
      <c r="AN2235" s="2" t="n"/>
      <c r="AO2235" s="2" t="n"/>
      <c r="AP2235" s="2" t="n"/>
      <c r="AQ2235" s="2" t="n"/>
      <c r="AR2235" s="2" t="n"/>
      <c r="AS2235" s="2" t="n"/>
      <c r="AT2235" s="2" t="n"/>
      <c r="AU2235" s="2" t="n"/>
      <c r="AV2235" s="2" t="n"/>
      <c r="AW2235" s="2" t="n"/>
      <c r="AX2235" s="2" t="n"/>
      <c r="AY2235" s="2" t="n"/>
      <c r="AZ2235" s="2" t="n"/>
      <c r="BA2235" s="2" t="n"/>
      <c r="BB2235" s="2" t="n"/>
      <c r="BC2235" s="2" t="n"/>
      <c r="BD2235" s="2" t="n"/>
      <c r="BE2235" s="2" t="n"/>
      <c r="BF2235" s="2" t="n"/>
      <c r="BG2235" s="2" t="n"/>
      <c r="BH2235" s="2" t="n"/>
      <c r="BI2235" s="2" t="n"/>
      <c r="BJ2235" s="2" t="n"/>
      <c r="BK2235" s="2" t="n"/>
      <c r="BL2235" s="2" t="n"/>
      <c r="BM2235" s="2" t="n"/>
      <c r="BN2235" s="2" t="n"/>
      <c r="BO2235" s="2" t="n"/>
      <c r="BP2235" s="143" t="n"/>
      <c r="BV2235" s="144" t="n"/>
      <c r="DU2235" s="144" t="n"/>
      <c r="DV2235" s="7" t="n"/>
      <c r="DW2235" s="2" t="n"/>
      <c r="DX2235" s="2" t="n"/>
      <c r="DY2235" s="2" t="n"/>
      <c r="DZ2235" s="2" t="n"/>
      <c r="EA2235" s="2" t="n"/>
      <c r="EB2235" s="2" t="n"/>
      <c r="EC2235" s="2" t="n"/>
    </row>
    <row r="2236" ht="8.25" customHeight="1" s="118">
      <c r="A2236" s="2" t="n"/>
      <c r="B2236" s="2" t="n"/>
      <c r="C2236" s="2" t="n"/>
      <c r="D2236" s="2" t="n"/>
      <c r="E2236" s="2" t="n"/>
      <c r="F2236" s="2" t="n"/>
      <c r="G2236" s="2" t="n"/>
      <c r="H2236" s="2" t="n"/>
      <c r="I2236" s="2" t="n"/>
      <c r="J2236" s="2" t="n"/>
      <c r="K2236" s="2" t="n"/>
      <c r="L2236" s="2" t="n"/>
      <c r="M2236" s="2" t="n"/>
      <c r="N2236" s="2" t="n"/>
      <c r="O2236" s="2" t="n"/>
      <c r="P2236" s="2" t="n"/>
      <c r="Q2236" s="2" t="n"/>
      <c r="R2236" s="2" t="n"/>
      <c r="S2236" s="2" t="n"/>
      <c r="T2236" s="2" t="n"/>
      <c r="U2236" s="2" t="n"/>
      <c r="V2236" s="2" t="n"/>
      <c r="W2236" s="2" t="n"/>
      <c r="X2236" s="2" t="n"/>
      <c r="Y2236" s="2" t="n"/>
      <c r="Z2236" s="2" t="n"/>
      <c r="AA2236" s="2" t="n"/>
      <c r="AB2236" s="2" t="n"/>
      <c r="AC2236" s="2" t="n"/>
      <c r="AD2236" s="2" t="n"/>
      <c r="AE2236" s="2" t="n"/>
      <c r="AF2236" s="2" t="n"/>
      <c r="AG2236" s="2" t="n"/>
      <c r="AH2236" s="2" t="n"/>
      <c r="AI2236" s="2" t="n"/>
      <c r="AJ2236" s="2" t="n"/>
      <c r="AK2236" s="2" t="n"/>
      <c r="AL2236" s="2" t="n"/>
      <c r="AM2236" s="2" t="n"/>
      <c r="AN2236" s="2" t="n"/>
      <c r="AO2236" s="2" t="n"/>
      <c r="AP2236" s="2" t="n"/>
      <c r="AQ2236" s="2" t="n"/>
      <c r="AR2236" s="2" t="n"/>
      <c r="AS2236" s="2" t="n"/>
      <c r="AT2236" s="2" t="n"/>
      <c r="AU2236" s="2" t="n"/>
      <c r="AV2236" s="2" t="n"/>
      <c r="AW2236" s="2" t="n"/>
      <c r="AX2236" s="2" t="n"/>
      <c r="AY2236" s="2" t="n"/>
      <c r="AZ2236" s="2" t="n"/>
      <c r="BA2236" s="2" t="n"/>
      <c r="BB2236" s="2" t="n"/>
      <c r="BC2236" s="2" t="n"/>
      <c r="BD2236" s="2" t="n"/>
      <c r="BE2236" s="2" t="n"/>
      <c r="BF2236" s="2" t="n"/>
      <c r="BG2236" s="2" t="n"/>
      <c r="BH2236" s="2" t="n"/>
      <c r="BI2236" s="2" t="n"/>
      <c r="BJ2236" s="2" t="n"/>
      <c r="BK2236" s="2" t="n"/>
      <c r="BL2236" s="2" t="n"/>
      <c r="BM2236" s="2" t="n"/>
      <c r="BN2236" s="2" t="n"/>
      <c r="BO2236" s="2" t="n"/>
      <c r="BP2236" s="143" t="n"/>
      <c r="BV2236" s="144" t="n"/>
      <c r="DU2236" s="144" t="n"/>
      <c r="DV2236" s="7" t="n"/>
      <c r="DW2236" s="2" t="n"/>
      <c r="DX2236" s="2" t="n"/>
      <c r="DY2236" s="2" t="n"/>
      <c r="DZ2236" s="2" t="n"/>
      <c r="EA2236" s="2" t="n"/>
      <c r="EB2236" s="2" t="n"/>
      <c r="EC2236" s="2" t="n"/>
    </row>
    <row r="2237" ht="6.75" customHeight="1" s="118">
      <c r="A2237" s="2" t="n"/>
      <c r="B2237" s="2" t="n"/>
      <c r="C2237" s="2" t="n"/>
      <c r="D2237" s="2" t="n"/>
      <c r="E2237" s="177" t="inlineStr">
        <is>
          <t>在籍校</t>
        </is>
      </c>
      <c r="F2237" s="140" t="n"/>
      <c r="G2237" s="140" t="n"/>
      <c r="H2237" s="140" t="n"/>
      <c r="I2237" s="140" t="n"/>
      <c r="J2237" s="140" t="n"/>
      <c r="K2237" s="141" t="n"/>
      <c r="L2237" s="34" t="n"/>
      <c r="M2237" s="18" t="n"/>
      <c r="N2237" s="18" t="n"/>
      <c r="O2237" s="18" t="n"/>
      <c r="P2237" s="18" t="n"/>
      <c r="Q2237" s="18" t="n"/>
      <c r="R2237" s="18" t="n"/>
      <c r="S2237" s="18" t="n"/>
      <c r="T2237" s="18" t="n"/>
      <c r="U2237" s="18" t="n"/>
      <c r="V2237" s="18" t="n"/>
      <c r="W2237" s="18" t="n"/>
      <c r="X2237" s="35" t="n"/>
      <c r="Y2237" s="4" t="n"/>
      <c r="Z2237" s="5" t="n"/>
      <c r="AA2237" s="5" t="n"/>
      <c r="AB2237" s="5" t="n"/>
      <c r="AC2237" s="5" t="n"/>
      <c r="AD2237" s="5" t="n"/>
      <c r="AE2237" s="5" t="n"/>
      <c r="AF2237" s="5" t="n"/>
      <c r="AG2237" s="5" t="n"/>
      <c r="AH2237" s="5" t="n"/>
      <c r="AI2237" s="5" t="n"/>
      <c r="AJ2237" s="5" t="n"/>
      <c r="AK2237" s="5" t="n"/>
      <c r="AL2237" s="5" t="n"/>
      <c r="AM2237" s="5" t="n"/>
      <c r="AN2237" s="5" t="n"/>
      <c r="AO2237" s="5" t="n"/>
      <c r="AP2237" s="5" t="n"/>
      <c r="AQ2237" s="5" t="n"/>
      <c r="AR2237" s="5" t="n"/>
      <c r="AS2237" s="5" t="n"/>
      <c r="AT2237" s="5" t="n"/>
      <c r="AU2237" s="5" t="n"/>
      <c r="AV2237" s="5" t="n"/>
      <c r="AW2237" s="89" t="inlineStr">
        <is>
          <t>卒業見込</t>
        </is>
      </c>
      <c r="AX2237" s="140" t="n"/>
      <c r="AY2237" s="140" t="n"/>
      <c r="AZ2237" s="140" t="n"/>
      <c r="BA2237" s="140" t="n"/>
      <c r="BB2237" s="140" t="n"/>
      <c r="BC2237" s="140" t="n"/>
      <c r="BD2237" s="140" t="n"/>
      <c r="BE2237" s="140" t="n"/>
      <c r="BF2237" s="140" t="n"/>
      <c r="BG2237" s="140" t="n"/>
      <c r="BH2237" s="140" t="n"/>
      <c r="BI2237" s="141" t="n"/>
      <c r="BJ2237" s="2" t="n"/>
      <c r="BK2237" s="2" t="n"/>
      <c r="BL2237" s="2" t="n"/>
      <c r="BM2237" s="2" t="n"/>
      <c r="BN2237" s="2" t="n"/>
      <c r="BO2237" s="2" t="n"/>
      <c r="BP2237" s="143" t="n"/>
      <c r="BV2237" s="144" t="n"/>
      <c r="DU2237" s="144" t="n"/>
      <c r="DV2237" s="2" t="n"/>
      <c r="DW2237" s="2" t="n"/>
      <c r="DX2237" s="2" t="n"/>
      <c r="DY2237" s="2" t="n"/>
      <c r="DZ2237" s="2" t="n"/>
      <c r="EA2237" s="2" t="n"/>
      <c r="EB2237" s="2" t="n"/>
      <c r="EC2237" s="2" t="n"/>
    </row>
    <row r="2238" ht="6.75" customHeight="1" s="118">
      <c r="A2238" s="2" t="n"/>
      <c r="B2238" s="2" t="n"/>
      <c r="C2238" s="2" t="n"/>
      <c r="D2238" s="2" t="n"/>
      <c r="E2238" s="143" t="n"/>
      <c r="K2238" s="144" t="n"/>
      <c r="L2238" s="36" t="n"/>
      <c r="M2238" s="19" t="n"/>
      <c r="N2238" s="19" t="n"/>
      <c r="O2238" s="19" t="n"/>
      <c r="P2238" s="19" t="n"/>
      <c r="Q2238" s="19" t="n"/>
      <c r="R2238" s="19" t="n"/>
      <c r="S2238" s="19" t="n"/>
      <c r="T2238" s="19" t="n"/>
      <c r="U2238" s="19" t="n"/>
      <c r="V2238" s="19" t="n"/>
      <c r="W2238" s="19" t="n"/>
      <c r="X2238" s="37" t="n"/>
      <c r="Y2238" s="178">
        <f>計算!$N$27</f>
        <v/>
      </c>
      <c r="BI2238" s="144" t="n"/>
      <c r="BJ2238" s="2" t="n"/>
      <c r="BK2238" s="2" t="n"/>
      <c r="BL2238" s="2" t="n"/>
      <c r="BM2238" s="2" t="n"/>
      <c r="BN2238" s="2" t="n"/>
      <c r="BO2238" s="2" t="n"/>
      <c r="BP2238" s="143" t="n"/>
      <c r="BV2238" s="144" t="n"/>
      <c r="DU2238" s="144" t="n"/>
      <c r="DV2238" s="2" t="n"/>
      <c r="DW2238" s="2" t="n"/>
      <c r="DX2238" s="2" t="n"/>
      <c r="DY2238" s="2" t="n"/>
      <c r="DZ2238" s="2" t="n"/>
      <c r="EA2238" s="2" t="n"/>
      <c r="EB2238" s="2" t="n"/>
      <c r="EC2238" s="2" t="n"/>
    </row>
    <row r="2239" ht="6.75" customHeight="1" s="118">
      <c r="A2239" s="2" t="n"/>
      <c r="B2239" s="2" t="n"/>
      <c r="C2239" s="2" t="n"/>
      <c r="D2239" s="2" t="n"/>
      <c r="E2239" s="143" t="n"/>
      <c r="K2239" s="144" t="n"/>
      <c r="L2239" s="36" t="n"/>
      <c r="M2239" s="19" t="n"/>
      <c r="N2239" s="19" t="n"/>
      <c r="O2239" s="19" t="n"/>
      <c r="P2239" s="179">
        <f>設定!$B$6</f>
        <v/>
      </c>
      <c r="S2239" s="11" t="n"/>
      <c r="T2239" s="11" t="n"/>
      <c r="U2239" s="179">
        <f>設定!$B$7</f>
        <v/>
      </c>
      <c r="W2239" s="11" t="n"/>
      <c r="X2239" s="12" t="n"/>
      <c r="Y2239" s="143" t="n"/>
      <c r="BI2239" s="144" t="n"/>
      <c r="BJ2239" s="2" t="n"/>
      <c r="BK2239" s="2" t="n"/>
      <c r="BL2239" s="2" t="n"/>
      <c r="BM2239" s="2" t="n"/>
      <c r="BN2239" s="2" t="n"/>
      <c r="BO2239" s="2" t="n"/>
      <c r="BP2239" s="143" t="n"/>
      <c r="BV2239" s="144" t="n"/>
      <c r="DU2239" s="144" t="n"/>
      <c r="DV2239" s="2" t="n"/>
      <c r="DW2239" s="2" t="n"/>
      <c r="DX2239" s="2" t="n"/>
      <c r="DY2239" s="2" t="n"/>
      <c r="DZ2239" s="2" t="n"/>
      <c r="EA2239" s="2" t="n"/>
      <c r="EB2239" s="2" t="n"/>
      <c r="EC2239" s="2" t="n"/>
    </row>
    <row r="2240" ht="6.75" customHeight="1" s="118">
      <c r="A2240" s="2" t="n"/>
      <c r="B2240" s="2" t="n"/>
      <c r="C2240" s="2" t="n"/>
      <c r="D2240" s="2" t="n"/>
      <c r="E2240" s="143" t="n"/>
      <c r="K2240" s="144" t="n"/>
      <c r="L2240" s="92" t="inlineStr">
        <is>
          <t>令和</t>
        </is>
      </c>
      <c r="S2240" s="52" t="inlineStr">
        <is>
          <t>年</t>
        </is>
      </c>
      <c r="W2240" s="53" t="inlineStr">
        <is>
          <t>月</t>
        </is>
      </c>
      <c r="X2240" s="144" t="n"/>
      <c r="Y2240" s="143" t="n"/>
      <c r="BI2240" s="144" t="n"/>
      <c r="BJ2240" s="2" t="n"/>
      <c r="BK2240" s="2" t="n"/>
      <c r="BL2240" s="2" t="n"/>
      <c r="BM2240" s="2" t="n"/>
      <c r="BN2240" s="2" t="n"/>
      <c r="BO2240" s="2" t="n"/>
      <c r="BP2240" s="143" t="n"/>
      <c r="BV2240" s="144" t="n"/>
      <c r="DU2240" s="144" t="n"/>
      <c r="DV2240" s="2" t="n"/>
      <c r="DW2240" s="2" t="n"/>
      <c r="DX2240" s="2" t="n"/>
      <c r="DY2240" s="2" t="n"/>
      <c r="DZ2240" s="2" t="n"/>
      <c r="EA2240" s="2" t="n"/>
      <c r="EB2240" s="2" t="n"/>
      <c r="EC2240" s="2" t="n"/>
    </row>
    <row r="2241" ht="6.75" customHeight="1" s="118">
      <c r="A2241" s="2" t="n"/>
      <c r="B2241" s="2" t="n"/>
      <c r="C2241" s="2" t="n"/>
      <c r="D2241" s="2" t="n"/>
      <c r="E2241" s="143" t="n"/>
      <c r="K2241" s="144" t="n"/>
      <c r="L2241" s="143" t="n"/>
      <c r="X2241" s="144" t="n"/>
      <c r="Y2241" s="143" t="n"/>
      <c r="AW2241" s="75" t="inlineStr">
        <is>
          <t>卒業</t>
        </is>
      </c>
      <c r="BI2241" s="144" t="n"/>
      <c r="BJ2241" s="2" t="n"/>
      <c r="BK2241" s="2" t="n"/>
      <c r="BL2241" s="2" t="n"/>
      <c r="BM2241" s="2" t="n"/>
      <c r="BN2241" s="2" t="n"/>
      <c r="BO2241" s="2" t="n"/>
      <c r="BP2241" s="143" t="n"/>
      <c r="BV2241" s="144" t="n"/>
      <c r="DU2241" s="144" t="n"/>
      <c r="DV2241" s="2" t="n"/>
      <c r="DW2241" s="2" t="n"/>
      <c r="DX2241" s="2" t="n"/>
      <c r="DY2241" s="2" t="n"/>
      <c r="DZ2241" s="2" t="n"/>
      <c r="EA2241" s="2" t="n"/>
      <c r="EB2241" s="2" t="n"/>
      <c r="EC2241" s="2" t="n"/>
    </row>
    <row r="2242" ht="6.75" customHeight="1" s="118">
      <c r="A2242" s="2" t="n"/>
      <c r="B2242" s="2" t="n"/>
      <c r="C2242" s="2" t="n"/>
      <c r="D2242" s="2" t="n"/>
      <c r="E2242" s="143" t="n"/>
      <c r="K2242" s="144" t="n"/>
      <c r="L2242" s="36" t="n"/>
      <c r="M2242" s="19" t="n"/>
      <c r="N2242" s="19" t="n"/>
      <c r="O2242" s="19" t="n"/>
      <c r="P2242" s="19" t="n"/>
      <c r="Q2242" s="19" t="n"/>
      <c r="R2242" s="19" t="n"/>
      <c r="S2242" s="19" t="n"/>
      <c r="T2242" s="19" t="n"/>
      <c r="U2242" s="19" t="n"/>
      <c r="V2242" s="19" t="n"/>
      <c r="W2242" s="19" t="n"/>
      <c r="X2242" s="37" t="n"/>
      <c r="Y2242" s="143" t="n"/>
      <c r="BI2242" s="144" t="n"/>
      <c r="BJ2242" s="2" t="n"/>
      <c r="BK2242" s="2" t="n"/>
      <c r="BL2242" s="2" t="n"/>
      <c r="BM2242" s="2" t="n"/>
      <c r="BN2242" s="2" t="n"/>
      <c r="BO2242" s="2" t="n"/>
      <c r="BP2242" s="143" t="n"/>
      <c r="BV2242" s="144" t="n"/>
      <c r="DU2242" s="144" t="n"/>
      <c r="DV2242" s="2" t="n"/>
      <c r="DW2242" s="2" t="n"/>
      <c r="DX2242" s="2" t="n"/>
      <c r="DY2242" s="2" t="n"/>
      <c r="DZ2242" s="2" t="n"/>
      <c r="EA2242" s="2" t="n"/>
      <c r="EB2242" s="2" t="n"/>
      <c r="EC2242" s="2" t="n"/>
    </row>
    <row r="2243" ht="6.75" customHeight="1" s="118">
      <c r="A2243" s="2" t="n"/>
      <c r="B2243" s="2" t="n"/>
      <c r="C2243" s="2" t="n"/>
      <c r="D2243" s="2" t="n"/>
      <c r="E2243" s="143" t="n"/>
      <c r="K2243" s="144" t="n"/>
      <c r="L2243" s="36" t="n"/>
      <c r="M2243" s="19" t="n"/>
      <c r="N2243" s="19" t="n"/>
      <c r="O2243" s="19" t="n"/>
      <c r="P2243" s="19" t="n"/>
      <c r="Q2243" s="19" t="n"/>
      <c r="R2243" s="19" t="n"/>
      <c r="S2243" s="19" t="n"/>
      <c r="T2243" s="19" t="n"/>
      <c r="U2243" s="19" t="n"/>
      <c r="V2243" s="19" t="n"/>
      <c r="W2243" s="19" t="n"/>
      <c r="X2243" s="37" t="n"/>
      <c r="Y2243" s="143" t="n"/>
      <c r="BI2243" s="144" t="n"/>
      <c r="BJ2243" s="2" t="n"/>
      <c r="BK2243" s="2" t="n"/>
      <c r="BL2243" s="2" t="n"/>
      <c r="BM2243" s="2" t="n"/>
      <c r="BN2243" s="2" t="n"/>
      <c r="BO2243" s="2" t="n"/>
      <c r="BP2243" s="143" t="n"/>
      <c r="BV2243" s="144" t="n"/>
      <c r="DU2243" s="144" t="n"/>
      <c r="DV2243" s="2" t="n"/>
      <c r="DW2243" s="2" t="n"/>
      <c r="DX2243" s="2" t="n"/>
      <c r="DY2243" s="2" t="n"/>
      <c r="DZ2243" s="2" t="n"/>
      <c r="EA2243" s="2" t="n"/>
      <c r="EB2243" s="2" t="n"/>
      <c r="EC2243" s="2" t="n"/>
    </row>
    <row r="2244" ht="6.75" customHeight="1" s="118">
      <c r="A2244" s="2" t="n"/>
      <c r="B2244" s="2" t="n"/>
      <c r="C2244" s="2" t="n"/>
      <c r="D2244" s="2" t="n"/>
      <c r="E2244" s="146" t="n"/>
      <c r="F2244" s="147" t="n"/>
      <c r="G2244" s="147" t="n"/>
      <c r="H2244" s="147" t="n"/>
      <c r="I2244" s="147" t="n"/>
      <c r="J2244" s="147" t="n"/>
      <c r="K2244" s="148" t="n"/>
      <c r="L2244" s="38" t="n"/>
      <c r="M2244" s="20" t="n"/>
      <c r="N2244" s="20" t="n"/>
      <c r="O2244" s="20" t="n"/>
      <c r="P2244" s="20" t="n"/>
      <c r="Q2244" s="20" t="n"/>
      <c r="R2244" s="20" t="n"/>
      <c r="S2244" s="20" t="n"/>
      <c r="T2244" s="20" t="n"/>
      <c r="U2244" s="20" t="n"/>
      <c r="V2244" s="20" t="n"/>
      <c r="W2244" s="20" t="n"/>
      <c r="X2244" s="39" t="n"/>
      <c r="Y2244" s="16" t="n"/>
      <c r="Z2244" s="14" t="n"/>
      <c r="AA2244" s="14" t="n"/>
      <c r="AB2244" s="14" t="n"/>
      <c r="AC2244" s="14" t="n"/>
      <c r="AD2244" s="14" t="n"/>
      <c r="AE2244" s="14" t="n"/>
      <c r="AF2244" s="14" t="n"/>
      <c r="AG2244" s="14" t="n"/>
      <c r="AH2244" s="14" t="n"/>
      <c r="AI2244" s="14" t="n"/>
      <c r="AJ2244" s="14" t="n"/>
      <c r="AK2244" s="14" t="n"/>
      <c r="AL2244" s="14" t="n"/>
      <c r="AM2244" s="14" t="n"/>
      <c r="AN2244" s="14" t="n"/>
      <c r="AO2244" s="14" t="n"/>
      <c r="AP2244" s="14" t="n"/>
      <c r="AQ2244" s="14" t="n"/>
      <c r="AR2244" s="14" t="n"/>
      <c r="AS2244" s="14" t="n"/>
      <c r="AT2244" s="14" t="n"/>
      <c r="AU2244" s="14" t="n"/>
      <c r="AV2244" s="14" t="n"/>
      <c r="AW2244" s="147" t="n"/>
      <c r="AX2244" s="147" t="n"/>
      <c r="AY2244" s="147" t="n"/>
      <c r="AZ2244" s="147" t="n"/>
      <c r="BA2244" s="147" t="n"/>
      <c r="BB2244" s="147" t="n"/>
      <c r="BC2244" s="147" t="n"/>
      <c r="BD2244" s="147" t="n"/>
      <c r="BE2244" s="147" t="n"/>
      <c r="BF2244" s="147" t="n"/>
      <c r="BG2244" s="147" t="n"/>
      <c r="BH2244" s="147" t="n"/>
      <c r="BI2244" s="148" t="n"/>
      <c r="BJ2244" s="2" t="n"/>
      <c r="BK2244" s="2" t="n"/>
      <c r="BL2244" s="2" t="n"/>
      <c r="BM2244" s="2" t="n"/>
      <c r="BN2244" s="2" t="n"/>
      <c r="BO2244" s="2" t="n"/>
      <c r="BP2244" s="143" t="n"/>
      <c r="BV2244" s="144" t="n"/>
      <c r="DU2244" s="144" t="n"/>
      <c r="DV2244" s="2" t="n"/>
      <c r="DW2244" s="2" t="n"/>
      <c r="DX2244" s="2" t="n"/>
      <c r="DY2244" s="2" t="n"/>
      <c r="DZ2244" s="2" t="n"/>
      <c r="EA2244" s="2" t="n"/>
      <c r="EB2244" s="2" t="n"/>
      <c r="EC2244" s="2" t="n"/>
    </row>
    <row r="2245" ht="6.75" customHeight="1" s="118">
      <c r="A2245" s="2" t="n"/>
      <c r="B2245" s="2" t="n"/>
      <c r="C2245" s="2" t="n"/>
      <c r="D2245" s="2" t="n"/>
      <c r="E2245" s="40" t="n"/>
      <c r="F2245" s="40" t="n"/>
      <c r="G2245" s="40" t="n"/>
      <c r="H2245" s="40" t="n"/>
      <c r="I2245" s="40" t="n"/>
      <c r="J2245" s="40" t="n"/>
      <c r="K2245" s="40" t="n"/>
      <c r="L2245" s="18" t="n"/>
      <c r="M2245" s="18" t="n"/>
      <c r="N2245" s="18" t="n"/>
      <c r="O2245" s="18" t="n"/>
      <c r="P2245" s="18" t="n"/>
      <c r="Q2245" s="18" t="n"/>
      <c r="R2245" s="18" t="n"/>
      <c r="S2245" s="76" t="n"/>
      <c r="T2245" s="140" t="n"/>
      <c r="U2245" s="17" t="n"/>
      <c r="V2245" s="17" t="n"/>
      <c r="W2245" s="76" t="n"/>
      <c r="X2245" s="140" t="n"/>
      <c r="Y2245" s="5" t="n"/>
      <c r="Z2245" s="5" t="n"/>
      <c r="AA2245" s="5" t="n"/>
      <c r="AB2245" s="5" t="n"/>
      <c r="AC2245" s="5" t="n"/>
      <c r="AD2245" s="5" t="n"/>
      <c r="AE2245" s="5" t="n"/>
      <c r="AF2245" s="5" t="n"/>
      <c r="AG2245" s="5" t="n"/>
      <c r="AH2245" s="5" t="n"/>
      <c r="AI2245" s="5" t="n"/>
      <c r="AJ2245" s="5" t="n"/>
      <c r="AK2245" s="5" t="n"/>
      <c r="AL2245" s="5" t="n"/>
      <c r="AM2245" s="5" t="n"/>
      <c r="AN2245" s="5" t="n"/>
      <c r="AO2245" s="5" t="n"/>
      <c r="AP2245" s="5" t="n"/>
      <c r="AQ2245" s="5" t="n"/>
      <c r="AR2245" s="5" t="n"/>
      <c r="AS2245" s="5" t="n"/>
      <c r="AT2245" s="5" t="n"/>
      <c r="AU2245" s="5" t="n"/>
      <c r="AV2245" s="5" t="n"/>
      <c r="AW2245" s="5" t="n"/>
      <c r="AX2245" s="5" t="n"/>
      <c r="AY2245" s="5" t="n"/>
      <c r="AZ2245" s="5" t="n"/>
      <c r="BA2245" s="5" t="n"/>
      <c r="BB2245" s="5" t="n"/>
      <c r="BC2245" s="5" t="n"/>
      <c r="BD2245" s="5" t="n"/>
      <c r="BE2245" s="5" t="n"/>
      <c r="BF2245" s="5" t="n"/>
      <c r="BG2245" s="5" t="n"/>
      <c r="BH2245" s="5" t="n"/>
      <c r="BI2245" s="5" t="n"/>
      <c r="BJ2245" s="2" t="n"/>
      <c r="BK2245" s="2" t="n"/>
      <c r="BL2245" s="2" t="n"/>
      <c r="BM2245" s="2" t="n"/>
      <c r="BN2245" s="2" t="n"/>
      <c r="BO2245" s="2" t="n"/>
      <c r="BP2245" s="143" t="n"/>
      <c r="BV2245" s="144" t="n"/>
      <c r="DU2245" s="144" t="n"/>
      <c r="DV2245" s="2" t="n"/>
      <c r="DW2245" s="2" t="n"/>
      <c r="DX2245" s="2" t="n"/>
      <c r="DY2245" s="2" t="n"/>
      <c r="DZ2245" s="2" t="n"/>
      <c r="EA2245" s="2" t="n"/>
      <c r="EB2245" s="2" t="n"/>
      <c r="EC2245" s="2" t="n"/>
    </row>
    <row r="2246" ht="6.75" customHeight="1" s="118">
      <c r="A2246" s="2" t="n"/>
      <c r="B2246" s="2" t="n"/>
      <c r="C2246" s="2" t="n"/>
      <c r="D2246" s="2" t="n"/>
      <c r="E2246" s="41" t="n"/>
      <c r="F2246" s="41" t="n"/>
      <c r="G2246" s="41" t="n"/>
      <c r="H2246" s="41" t="n"/>
      <c r="I2246" s="41" t="n"/>
      <c r="J2246" s="41" t="n"/>
      <c r="K2246" s="41" t="n"/>
      <c r="L2246" s="19" t="n"/>
      <c r="M2246" s="19" t="n"/>
      <c r="N2246" s="19" t="n"/>
      <c r="O2246" s="19" t="n"/>
      <c r="P2246" s="19" t="n"/>
      <c r="Q2246" s="19" t="n"/>
      <c r="R2246" s="19" t="n"/>
      <c r="U2246" s="11" t="n"/>
      <c r="V2246" s="11" t="n"/>
      <c r="Y2246" s="2" t="n"/>
      <c r="Z2246" s="2" t="n"/>
      <c r="AA2246" s="2" t="n"/>
      <c r="AB2246" s="2" t="n"/>
      <c r="AC2246" s="2" t="n"/>
      <c r="AD2246" s="2" t="n"/>
      <c r="AE2246" s="2" t="n"/>
      <c r="AF2246" s="2" t="n"/>
      <c r="AG2246" s="2" t="n"/>
      <c r="AH2246" s="2" t="n"/>
      <c r="AI2246" s="2" t="n"/>
      <c r="AJ2246" s="2" t="n"/>
      <c r="AK2246" s="2" t="n"/>
      <c r="AL2246" s="2" t="n"/>
      <c r="AM2246" s="2" t="n"/>
      <c r="AN2246" s="2" t="n"/>
      <c r="AO2246" s="2" t="n"/>
      <c r="AP2246" s="2" t="n"/>
      <c r="AQ2246" s="2" t="n"/>
      <c r="AR2246" s="2" t="n"/>
      <c r="AS2246" s="2" t="n"/>
      <c r="AT2246" s="2" t="n"/>
      <c r="AU2246" s="2" t="n"/>
      <c r="AV2246" s="2" t="n"/>
      <c r="AW2246" s="2" t="n"/>
      <c r="AX2246" s="2" t="n"/>
      <c r="AY2246" s="2" t="n"/>
      <c r="AZ2246" s="2" t="n"/>
      <c r="BA2246" s="2" t="n"/>
      <c r="BB2246" s="2" t="n"/>
      <c r="BC2246" s="2" t="n"/>
      <c r="BD2246" s="2" t="n"/>
      <c r="BE2246" s="2" t="n"/>
      <c r="BF2246" s="2" t="n"/>
      <c r="BG2246" s="2" t="n"/>
      <c r="BH2246" s="2" t="n"/>
      <c r="BI2246" s="2" t="n"/>
      <c r="BJ2246" s="2" t="n"/>
      <c r="BK2246" s="2" t="n"/>
      <c r="BL2246" s="2" t="n"/>
      <c r="BM2246" s="2" t="n"/>
      <c r="BN2246" s="2" t="n"/>
      <c r="BO2246" s="2" t="n"/>
      <c r="BP2246" s="143" t="n"/>
      <c r="BV2246" s="144" t="n"/>
      <c r="DU2246" s="144" t="n"/>
      <c r="DV2246" s="2" t="n"/>
      <c r="DW2246" s="2" t="n"/>
      <c r="DX2246" s="2" t="n"/>
      <c r="DY2246" s="2" t="n"/>
      <c r="DZ2246" s="2" t="n"/>
      <c r="EA2246" s="2" t="n"/>
      <c r="EB2246" s="2" t="n"/>
      <c r="EC2246" s="2" t="n"/>
    </row>
    <row r="2247" ht="9.75" customHeight="1" s="118">
      <c r="A2247" s="2" t="n"/>
      <c r="B2247" s="2" t="n"/>
      <c r="C2247" s="2" t="n"/>
      <c r="D2247" s="2" t="n"/>
      <c r="E2247" s="42" t="n"/>
      <c r="F2247" s="42" t="n"/>
      <c r="G2247" s="42" t="n"/>
      <c r="H2247" s="42" t="n"/>
      <c r="I2247" s="42" t="n"/>
      <c r="J2247" s="42" t="n"/>
      <c r="K2247" s="42" t="n"/>
      <c r="L2247" s="20" t="n"/>
      <c r="M2247" s="20" t="n"/>
      <c r="N2247" s="20" t="n"/>
      <c r="O2247" s="20" t="n"/>
      <c r="P2247" s="20" t="n"/>
      <c r="Q2247" s="20" t="n"/>
      <c r="R2247" s="20" t="n"/>
      <c r="S2247" s="20" t="n"/>
      <c r="T2247" s="20" t="n"/>
      <c r="U2247" s="20" t="n"/>
      <c r="V2247" s="20" t="n"/>
      <c r="W2247" s="20" t="n"/>
      <c r="X2247" s="20" t="n"/>
      <c r="Y2247" s="14" t="n"/>
      <c r="Z2247" s="14" t="n"/>
      <c r="AA2247" s="14" t="n"/>
      <c r="AB2247" s="14" t="n"/>
      <c r="AC2247" s="14" t="n"/>
      <c r="AD2247" s="14" t="n"/>
      <c r="AE2247" s="14" t="n"/>
      <c r="AF2247" s="14" t="n"/>
      <c r="AG2247" s="14" t="n"/>
      <c r="AH2247" s="14" t="n"/>
      <c r="AI2247" s="14" t="n"/>
      <c r="AJ2247" s="14" t="n"/>
      <c r="AK2247" s="14" t="n"/>
      <c r="AL2247" s="14" t="n"/>
      <c r="AM2247" s="14" t="n"/>
      <c r="AN2247" s="14" t="n"/>
      <c r="AO2247" s="14" t="n"/>
      <c r="AP2247" s="14" t="n"/>
      <c r="AQ2247" s="14" t="n"/>
      <c r="AR2247" s="14" t="n"/>
      <c r="AS2247" s="14" t="n"/>
      <c r="AT2247" s="14" t="n"/>
      <c r="AU2247" s="14" t="n"/>
      <c r="AV2247" s="14" t="n"/>
      <c r="AW2247" s="14" t="n"/>
      <c r="AX2247" s="14" t="n"/>
      <c r="AY2247" s="14" t="n"/>
      <c r="AZ2247" s="14" t="n"/>
      <c r="BA2247" s="14" t="n"/>
      <c r="BB2247" s="14" t="n"/>
      <c r="BC2247" s="14" t="n"/>
      <c r="BD2247" s="14" t="n"/>
      <c r="BE2247" s="14" t="n"/>
      <c r="BF2247" s="14" t="n"/>
      <c r="BG2247" s="14" t="n"/>
      <c r="BH2247" s="14" t="n"/>
      <c r="BI2247" s="14" t="n"/>
      <c r="BJ2247" s="2" t="n"/>
      <c r="BK2247" s="2" t="n"/>
      <c r="BL2247" s="2" t="n"/>
      <c r="BM2247" s="2" t="n"/>
      <c r="BN2247" s="2" t="n"/>
      <c r="BO2247" s="2" t="n"/>
      <c r="BP2247" s="143" t="n"/>
      <c r="BV2247" s="144" t="n"/>
      <c r="DU2247" s="144" t="n"/>
      <c r="DV2247" s="2" t="n"/>
      <c r="DW2247" s="2" t="n"/>
      <c r="DX2247" s="2" t="n"/>
      <c r="DY2247" s="2" t="n"/>
      <c r="DZ2247" s="2" t="n"/>
      <c r="EA2247" s="2" t="n"/>
      <c r="EB2247" s="2" t="n"/>
      <c r="EC2247" s="2" t="n"/>
    </row>
    <row r="2248" ht="6.75" customHeight="1" s="118">
      <c r="A2248" s="2" t="n"/>
      <c r="B2248" s="2" t="n"/>
      <c r="C2248" s="2" t="n"/>
      <c r="D2248" s="2" t="n"/>
      <c r="E2248" s="180" t="inlineStr">
        <is>
          <t>職　歴</t>
        </is>
      </c>
      <c r="K2248" s="144" t="n"/>
      <c r="L2248" s="54" t="inlineStr">
        <is>
          <t>平成</t>
        </is>
      </c>
      <c r="M2248" s="140" t="n"/>
      <c r="N2248" s="140" t="n"/>
      <c r="O2248" s="140" t="n"/>
      <c r="P2248" s="19" t="n"/>
      <c r="Q2248" s="19" t="n"/>
      <c r="R2248" s="19" t="n"/>
      <c r="S2248" s="19" t="n"/>
      <c r="T2248" s="19" t="n"/>
      <c r="U2248" s="19" t="n"/>
      <c r="V2248" s="19" t="n"/>
      <c r="W2248" s="19" t="n"/>
      <c r="X2248" s="37" t="n"/>
      <c r="Y2248" s="171">
        <f>計算!$AD$27</f>
        <v/>
      </c>
      <c r="BI2248" s="144" t="n"/>
      <c r="BJ2248" s="2" t="n"/>
      <c r="BK2248" s="2" t="n"/>
      <c r="BL2248" s="2" t="n"/>
      <c r="BM2248" s="2" t="n"/>
      <c r="BN2248" s="2" t="n"/>
      <c r="BO2248" s="2" t="n"/>
      <c r="BP2248" s="143" t="n"/>
      <c r="BV2248" s="144" t="n"/>
      <c r="DU2248" s="144" t="n"/>
      <c r="DV2248" s="2" t="n"/>
      <c r="DW2248" s="2" t="n"/>
      <c r="DX2248" s="2" t="n"/>
      <c r="DY2248" s="2" t="n"/>
      <c r="DZ2248" s="2" t="n"/>
      <c r="EA2248" s="2" t="n"/>
      <c r="EB2248" s="2" t="n"/>
      <c r="EC2248" s="2" t="n"/>
    </row>
    <row r="2249" ht="6.75" customHeight="1" s="118">
      <c r="A2249" s="2" t="n"/>
      <c r="B2249" s="2" t="n"/>
      <c r="C2249" s="2" t="n"/>
      <c r="D2249" s="2" t="n"/>
      <c r="E2249" s="143" t="n"/>
      <c r="K2249" s="144" t="n"/>
      <c r="L2249" s="143" t="n"/>
      <c r="P2249" s="19" t="n"/>
      <c r="Q2249" s="19" t="n"/>
      <c r="R2249" s="19" t="n"/>
      <c r="S2249" s="19" t="n"/>
      <c r="T2249" s="19" t="n"/>
      <c r="U2249" s="19" t="n"/>
      <c r="V2249" s="19" t="n"/>
      <c r="W2249" s="19" t="n"/>
      <c r="X2249" s="37" t="n"/>
      <c r="Y2249" s="143" t="n"/>
      <c r="BI2249" s="144" t="n"/>
      <c r="BJ2249" s="2" t="n"/>
      <c r="BK2249" s="2" t="n"/>
      <c r="BL2249" s="2" t="n"/>
      <c r="BM2249" s="2" t="n"/>
      <c r="BN2249" s="2" t="n"/>
      <c r="BO2249" s="2" t="n"/>
      <c r="BP2249" s="143" t="n"/>
      <c r="BV2249" s="144" t="n"/>
      <c r="DU2249" s="144" t="n"/>
      <c r="DV2249" s="2" t="n"/>
      <c r="DW2249" s="2" t="n"/>
      <c r="DX2249" s="2" t="n"/>
      <c r="DY2249" s="2" t="n"/>
      <c r="DZ2249" s="2" t="n"/>
      <c r="EA2249" s="2" t="n"/>
      <c r="EB2249" s="2" t="n"/>
      <c r="EC2249" s="2" t="n"/>
    </row>
    <row r="2250" ht="6.75" customHeight="1" s="118">
      <c r="A2250" s="2" t="n"/>
      <c r="B2250" s="2" t="n"/>
      <c r="C2250" s="2" t="n"/>
      <c r="D2250" s="2" t="n"/>
      <c r="E2250" s="143" t="n"/>
      <c r="K2250" s="144" t="n"/>
      <c r="L2250" s="143" t="n"/>
      <c r="P2250" s="179">
        <f>計算!$AB$27</f>
        <v/>
      </c>
      <c r="S2250" s="52" t="inlineStr">
        <is>
          <t>年</t>
        </is>
      </c>
      <c r="U2250" s="179">
        <f>計算!$AC$27</f>
        <v/>
      </c>
      <c r="W2250" s="53" t="inlineStr">
        <is>
          <t>月</t>
        </is>
      </c>
      <c r="X2250" s="144" t="n"/>
      <c r="Y2250" s="143" t="n"/>
      <c r="BI2250" s="144" t="n"/>
      <c r="BJ2250" s="2" t="n"/>
      <c r="BK2250" s="2" t="n"/>
      <c r="BL2250" s="2" t="n"/>
      <c r="BM2250" s="2" t="n"/>
      <c r="BN2250" s="2" t="n"/>
      <c r="BO2250" s="2" t="n"/>
      <c r="BP2250" s="143" t="n"/>
      <c r="BV2250" s="144" t="n"/>
      <c r="DU2250" s="144" t="n"/>
      <c r="DV2250" s="2" t="n"/>
      <c r="DW2250" s="2" t="n"/>
      <c r="DX2250" s="2" t="n"/>
      <c r="DY2250" s="2" t="n"/>
      <c r="DZ2250" s="2" t="n"/>
      <c r="EA2250" s="2" t="n"/>
      <c r="EB2250" s="2" t="n"/>
      <c r="EC2250" s="2" t="n"/>
    </row>
    <row r="2251" ht="6.75" customHeight="1" s="118">
      <c r="A2251" s="2" t="n"/>
      <c r="B2251" s="2" t="n"/>
      <c r="C2251" s="2" t="n"/>
      <c r="D2251" s="2" t="n"/>
      <c r="E2251" s="143" t="n"/>
      <c r="K2251" s="144" t="n"/>
      <c r="L2251" s="49" t="inlineStr">
        <is>
          <t>令和</t>
        </is>
      </c>
      <c r="X2251" s="144" t="n"/>
      <c r="Y2251" s="143" t="n"/>
      <c r="BI2251" s="144" t="n"/>
      <c r="BJ2251" s="2" t="n"/>
      <c r="BK2251" s="2" t="n"/>
      <c r="BL2251" s="2" t="n"/>
      <c r="BM2251" s="2" t="n"/>
      <c r="BN2251" s="2" t="n"/>
      <c r="BO2251" s="2" t="n"/>
      <c r="BP2251" s="143" t="n"/>
      <c r="BV2251" s="144" t="n"/>
      <c r="DU2251" s="144" t="n"/>
      <c r="DV2251" s="2" t="n"/>
      <c r="DW2251" s="2" t="n"/>
      <c r="DX2251" s="2" t="n"/>
      <c r="DY2251" s="2" t="n"/>
      <c r="DZ2251" s="2" t="n"/>
      <c r="EA2251" s="2" t="n"/>
      <c r="EB2251" s="2" t="n"/>
      <c r="EC2251" s="2" t="n"/>
    </row>
    <row r="2252" ht="6.75" customHeight="1" s="118">
      <c r="A2252" s="2" t="n"/>
      <c r="B2252" s="2" t="n"/>
      <c r="C2252" s="2" t="n"/>
      <c r="D2252" s="2" t="n"/>
      <c r="E2252" s="143" t="n"/>
      <c r="K2252" s="144" t="n"/>
      <c r="L2252" s="143" t="n"/>
      <c r="P2252" s="19" t="n"/>
      <c r="Q2252" s="19" t="n"/>
      <c r="R2252" s="19" t="n"/>
      <c r="S2252" s="19" t="n"/>
      <c r="T2252" s="19" t="n"/>
      <c r="U2252" s="19" t="n"/>
      <c r="V2252" s="19" t="n"/>
      <c r="W2252" s="19" t="n"/>
      <c r="X2252" s="37" t="n"/>
      <c r="Y2252" s="143" t="n"/>
      <c r="BI2252" s="144" t="n"/>
      <c r="BJ2252" s="2" t="n"/>
      <c r="BK2252" s="2" t="n"/>
      <c r="BL2252" s="2" t="n"/>
      <c r="BM2252" s="2" t="n"/>
      <c r="BN2252" s="2" t="n"/>
      <c r="BO2252" s="2" t="n"/>
      <c r="BP2252" s="143" t="n"/>
      <c r="BV2252" s="144" t="n"/>
      <c r="DU2252" s="144" t="n"/>
      <c r="DV2252" s="2" t="n"/>
      <c r="DW2252" s="2" t="n"/>
      <c r="DX2252" s="2" t="n"/>
      <c r="DY2252" s="2" t="n"/>
      <c r="DZ2252" s="2" t="n"/>
      <c r="EA2252" s="2" t="n"/>
      <c r="EB2252" s="2" t="n"/>
      <c r="EC2252" s="2" t="n"/>
    </row>
    <row r="2253" ht="5.25" customHeight="1" s="118">
      <c r="A2253" s="2" t="n"/>
      <c r="B2253" s="2" t="n"/>
      <c r="C2253" s="2" t="n"/>
      <c r="D2253" s="2" t="n"/>
      <c r="E2253" s="143" t="n"/>
      <c r="K2253" s="144" t="n"/>
      <c r="L2253" s="146" t="n"/>
      <c r="M2253" s="147" t="n"/>
      <c r="N2253" s="147" t="n"/>
      <c r="O2253" s="147" t="n"/>
      <c r="P2253" s="20" t="n"/>
      <c r="Q2253" s="20" t="n"/>
      <c r="R2253" s="20" t="n"/>
      <c r="S2253" s="20" t="n"/>
      <c r="T2253" s="20" t="n"/>
      <c r="U2253" s="20" t="n"/>
      <c r="V2253" s="20" t="n"/>
      <c r="W2253" s="20" t="n"/>
      <c r="X2253" s="39" t="n"/>
      <c r="Y2253" s="146" t="n"/>
      <c r="Z2253" s="147" t="n"/>
      <c r="AA2253" s="147" t="n"/>
      <c r="AB2253" s="147" t="n"/>
      <c r="AC2253" s="147" t="n"/>
      <c r="AD2253" s="147" t="n"/>
      <c r="AE2253" s="147" t="n"/>
      <c r="AF2253" s="147" t="n"/>
      <c r="AG2253" s="147" t="n"/>
      <c r="AH2253" s="147" t="n"/>
      <c r="AI2253" s="147" t="n"/>
      <c r="AJ2253" s="147" t="n"/>
      <c r="AK2253" s="147" t="n"/>
      <c r="AL2253" s="147" t="n"/>
      <c r="AM2253" s="147" t="n"/>
      <c r="AN2253" s="147" t="n"/>
      <c r="AO2253" s="147" t="n"/>
      <c r="AP2253" s="147" t="n"/>
      <c r="AQ2253" s="147" t="n"/>
      <c r="AR2253" s="147" t="n"/>
      <c r="AS2253" s="147" t="n"/>
      <c r="AT2253" s="147" t="n"/>
      <c r="AU2253" s="147" t="n"/>
      <c r="AV2253" s="147" t="n"/>
      <c r="AW2253" s="147" t="n"/>
      <c r="AX2253" s="147" t="n"/>
      <c r="AY2253" s="147" t="n"/>
      <c r="AZ2253" s="147" t="n"/>
      <c r="BA2253" s="147" t="n"/>
      <c r="BB2253" s="147" t="n"/>
      <c r="BC2253" s="147" t="n"/>
      <c r="BD2253" s="147" t="n"/>
      <c r="BE2253" s="147" t="n"/>
      <c r="BF2253" s="147" t="n"/>
      <c r="BG2253" s="147" t="n"/>
      <c r="BH2253" s="147" t="n"/>
      <c r="BI2253" s="148" t="n"/>
      <c r="BJ2253" s="2" t="n"/>
      <c r="BK2253" s="2" t="n"/>
      <c r="BL2253" s="2" t="n"/>
      <c r="BM2253" s="2" t="n"/>
      <c r="BN2253" s="2" t="n"/>
      <c r="BO2253" s="2" t="n"/>
      <c r="BP2253" s="143" t="n"/>
      <c r="BV2253" s="144" t="n"/>
      <c r="DU2253" s="144" t="n"/>
      <c r="DV2253" s="2" t="n"/>
      <c r="DW2253" s="2" t="n"/>
      <c r="DX2253" s="2" t="n"/>
      <c r="DY2253" s="2" t="n"/>
      <c r="DZ2253" s="2" t="n"/>
      <c r="EA2253" s="2" t="n"/>
      <c r="EB2253" s="2" t="n"/>
      <c r="EC2253" s="2" t="n"/>
    </row>
    <row r="2254" ht="6.75" customHeight="1" s="118">
      <c r="A2254" s="2" t="n"/>
      <c r="B2254" s="2" t="n"/>
      <c r="C2254" s="2" t="n"/>
      <c r="D2254" s="2" t="n"/>
      <c r="E2254" s="143" t="n"/>
      <c r="K2254" s="144" t="n"/>
      <c r="L2254" s="54" t="inlineStr">
        <is>
          <t>平成</t>
        </is>
      </c>
      <c r="M2254" s="140" t="n"/>
      <c r="N2254" s="140" t="n"/>
      <c r="O2254" s="140" t="n"/>
      <c r="P2254" s="18" t="n"/>
      <c r="Q2254" s="18" t="n"/>
      <c r="R2254" s="18" t="n"/>
      <c r="S2254" s="18" t="n"/>
      <c r="T2254" s="18" t="n"/>
      <c r="U2254" s="18" t="n"/>
      <c r="V2254" s="18" t="n"/>
      <c r="W2254" s="18" t="n"/>
      <c r="X2254" s="35" t="n"/>
      <c r="Y2254" s="171">
        <f>計算!$AG$27</f>
        <v/>
      </c>
      <c r="BI2254" s="144" t="n"/>
      <c r="BJ2254" s="2" t="n"/>
      <c r="BK2254" s="2" t="n"/>
      <c r="BL2254" s="2" t="n"/>
      <c r="BM2254" s="2" t="n"/>
      <c r="BN2254" s="2" t="n"/>
      <c r="BO2254" s="2" t="n"/>
      <c r="BP2254" s="143" t="n"/>
      <c r="BV2254" s="144" t="n"/>
      <c r="DU2254" s="144" t="n"/>
      <c r="DV2254" s="2" t="n"/>
      <c r="DW2254" s="2" t="n"/>
      <c r="DX2254" s="2" t="n"/>
      <c r="DY2254" s="2" t="n"/>
      <c r="DZ2254" s="2" t="n"/>
      <c r="EA2254" s="2" t="n"/>
      <c r="EB2254" s="2" t="n"/>
      <c r="EC2254" s="2" t="n"/>
    </row>
    <row r="2255" ht="6.75" customHeight="1" s="118">
      <c r="A2255" s="2" t="n"/>
      <c r="B2255" s="2" t="n"/>
      <c r="C2255" s="2" t="n"/>
      <c r="D2255" s="2" t="n"/>
      <c r="E2255" s="143" t="n"/>
      <c r="K2255" s="144" t="n"/>
      <c r="L2255" s="143" t="n"/>
      <c r="P2255" s="19" t="n"/>
      <c r="Q2255" s="19" t="n"/>
      <c r="R2255" s="19" t="n"/>
      <c r="S2255" s="19" t="n"/>
      <c r="T2255" s="19" t="n"/>
      <c r="U2255" s="19" t="n"/>
      <c r="V2255" s="19" t="n"/>
      <c r="W2255" s="19" t="n"/>
      <c r="X2255" s="37" t="n"/>
      <c r="Y2255" s="143" t="n"/>
      <c r="BI2255" s="144" t="n"/>
      <c r="BJ2255" s="2" t="n"/>
      <c r="BK2255" s="2" t="n"/>
      <c r="BL2255" s="2" t="n"/>
      <c r="BM2255" s="2" t="n"/>
      <c r="BN2255" s="2" t="n"/>
      <c r="BO2255" s="2" t="n"/>
      <c r="BP2255" s="143" t="n"/>
      <c r="BV2255" s="144" t="n"/>
      <c r="DU2255" s="144" t="n"/>
      <c r="DV2255" s="2" t="n"/>
      <c r="DW2255" s="2" t="n"/>
      <c r="DX2255" s="2" t="n"/>
      <c r="DY2255" s="2" t="n"/>
      <c r="DZ2255" s="2" t="n"/>
      <c r="EA2255" s="2" t="n"/>
      <c r="EB2255" s="2" t="n"/>
      <c r="EC2255" s="2" t="n"/>
    </row>
    <row r="2256" ht="6.75" customHeight="1" s="118">
      <c r="A2256" s="2" t="n"/>
      <c r="B2256" s="2" t="n"/>
      <c r="C2256" s="2" t="n"/>
      <c r="D2256" s="2" t="n"/>
      <c r="E2256" s="143" t="n"/>
      <c r="K2256" s="144" t="n"/>
      <c r="L2256" s="143" t="n"/>
      <c r="P2256" s="179">
        <f>計算!$AE$27</f>
        <v/>
      </c>
      <c r="S2256" s="52" t="inlineStr">
        <is>
          <t>年</t>
        </is>
      </c>
      <c r="U2256" s="179">
        <f>計算!$AF$27</f>
        <v/>
      </c>
      <c r="W2256" s="53" t="inlineStr">
        <is>
          <t>月</t>
        </is>
      </c>
      <c r="X2256" s="144" t="n"/>
      <c r="Y2256" s="143" t="n"/>
      <c r="BI2256" s="144" t="n"/>
      <c r="BJ2256" s="2" t="n"/>
      <c r="BK2256" s="2" t="n"/>
      <c r="BL2256" s="2" t="n"/>
      <c r="BM2256" s="2" t="n"/>
      <c r="BN2256" s="2" t="n"/>
      <c r="BO2256" s="2" t="n"/>
      <c r="BP2256" s="143" t="n"/>
      <c r="BV2256" s="144" t="n"/>
      <c r="DU2256" s="144" t="n"/>
      <c r="DV2256" s="2" t="n"/>
      <c r="DW2256" s="2" t="n"/>
      <c r="DX2256" s="2" t="n"/>
      <c r="DY2256" s="2" t="n"/>
      <c r="DZ2256" s="2" t="n"/>
      <c r="EA2256" s="2" t="n"/>
      <c r="EB2256" s="2" t="n"/>
      <c r="EC2256" s="2" t="n"/>
    </row>
    <row r="2257" ht="6.75" customHeight="1" s="118">
      <c r="A2257" s="2" t="n"/>
      <c r="B2257" s="2" t="n"/>
      <c r="C2257" s="2" t="n"/>
      <c r="D2257" s="2" t="n"/>
      <c r="E2257" s="143" t="n"/>
      <c r="K2257" s="144" t="n"/>
      <c r="L2257" s="49" t="inlineStr">
        <is>
          <t>令和</t>
        </is>
      </c>
      <c r="X2257" s="144" t="n"/>
      <c r="Y2257" s="143" t="n"/>
      <c r="BI2257" s="144" t="n"/>
      <c r="BJ2257" s="2" t="n"/>
      <c r="BK2257" s="2" t="n"/>
      <c r="BL2257" s="2" t="n"/>
      <c r="BM2257" s="2" t="n"/>
      <c r="BN2257" s="2" t="n"/>
      <c r="BO2257" s="2" t="n"/>
      <c r="BP2257" s="143" t="n"/>
      <c r="BV2257" s="144" t="n"/>
      <c r="DU2257" s="144" t="n"/>
      <c r="DV2257" s="2" t="n"/>
      <c r="DW2257" s="2" t="n"/>
      <c r="DX2257" s="2" t="n"/>
      <c r="DY2257" s="2" t="n"/>
      <c r="DZ2257" s="2" t="n"/>
      <c r="EA2257" s="2" t="n"/>
      <c r="EB2257" s="2" t="n"/>
      <c r="EC2257" s="2" t="n"/>
    </row>
    <row r="2258" ht="6.75" customHeight="1" s="118">
      <c r="A2258" s="2" t="n"/>
      <c r="B2258" s="2" t="n"/>
      <c r="C2258" s="2" t="n"/>
      <c r="D2258" s="2" t="n"/>
      <c r="E2258" s="143" t="n"/>
      <c r="K2258" s="144" t="n"/>
      <c r="L2258" s="143" t="n"/>
      <c r="P2258" s="19" t="n"/>
      <c r="Q2258" s="19" t="n"/>
      <c r="R2258" s="19" t="n"/>
      <c r="S2258" s="19" t="n"/>
      <c r="T2258" s="19" t="n"/>
      <c r="U2258" s="19" t="n"/>
      <c r="V2258" s="19" t="n"/>
      <c r="W2258" s="19" t="n"/>
      <c r="X2258" s="37" t="n"/>
      <c r="Y2258" s="143" t="n"/>
      <c r="BI2258" s="144" t="n"/>
      <c r="BJ2258" s="2" t="n"/>
      <c r="BK2258" s="2" t="n"/>
      <c r="BL2258" s="2" t="n"/>
      <c r="BM2258" s="2" t="n"/>
      <c r="BN2258" s="2" t="n"/>
      <c r="BO2258" s="2" t="n"/>
      <c r="BP2258" s="143" t="n"/>
      <c r="BU2258" s="43" t="n"/>
      <c r="BV2258" s="44" t="n"/>
      <c r="DU2258" s="144" t="n"/>
      <c r="DV2258" s="2" t="n"/>
      <c r="DW2258" s="2" t="n"/>
      <c r="DX2258" s="2" t="n"/>
      <c r="DY2258" s="2" t="n"/>
      <c r="DZ2258" s="2" t="n"/>
      <c r="EA2258" s="2" t="n"/>
      <c r="EB2258" s="2" t="n"/>
      <c r="EC2258" s="2" t="n"/>
    </row>
    <row r="2259" ht="4.5" customHeight="1" s="118">
      <c r="A2259" s="2" t="n"/>
      <c r="B2259" s="2" t="n"/>
      <c r="C2259" s="2" t="n"/>
      <c r="D2259" s="2" t="n"/>
      <c r="E2259" s="143" t="n"/>
      <c r="K2259" s="144" t="n"/>
      <c r="L2259" s="146" t="n"/>
      <c r="M2259" s="147" t="n"/>
      <c r="N2259" s="147" t="n"/>
      <c r="O2259" s="147" t="n"/>
      <c r="P2259" s="20" t="n"/>
      <c r="Q2259" s="20" t="n"/>
      <c r="R2259" s="20" t="n"/>
      <c r="S2259" s="20" t="n"/>
      <c r="T2259" s="20" t="n"/>
      <c r="U2259" s="20" t="n"/>
      <c r="V2259" s="20" t="n"/>
      <c r="W2259" s="20" t="n"/>
      <c r="X2259" s="39" t="n"/>
      <c r="Y2259" s="146" t="n"/>
      <c r="Z2259" s="147" t="n"/>
      <c r="AA2259" s="147" t="n"/>
      <c r="AB2259" s="147" t="n"/>
      <c r="AC2259" s="147" t="n"/>
      <c r="AD2259" s="147" t="n"/>
      <c r="AE2259" s="147" t="n"/>
      <c r="AF2259" s="147" t="n"/>
      <c r="AG2259" s="147" t="n"/>
      <c r="AH2259" s="147" t="n"/>
      <c r="AI2259" s="147" t="n"/>
      <c r="AJ2259" s="147" t="n"/>
      <c r="AK2259" s="147" t="n"/>
      <c r="AL2259" s="147" t="n"/>
      <c r="AM2259" s="147" t="n"/>
      <c r="AN2259" s="147" t="n"/>
      <c r="AO2259" s="147" t="n"/>
      <c r="AP2259" s="147" t="n"/>
      <c r="AQ2259" s="147" t="n"/>
      <c r="AR2259" s="147" t="n"/>
      <c r="AS2259" s="147" t="n"/>
      <c r="AT2259" s="147" t="n"/>
      <c r="AU2259" s="147" t="n"/>
      <c r="AV2259" s="147" t="n"/>
      <c r="AW2259" s="147" t="n"/>
      <c r="AX2259" s="147" t="n"/>
      <c r="AY2259" s="147" t="n"/>
      <c r="AZ2259" s="147" t="n"/>
      <c r="BA2259" s="147" t="n"/>
      <c r="BB2259" s="147" t="n"/>
      <c r="BC2259" s="147" t="n"/>
      <c r="BD2259" s="147" t="n"/>
      <c r="BE2259" s="147" t="n"/>
      <c r="BF2259" s="147" t="n"/>
      <c r="BG2259" s="147" t="n"/>
      <c r="BH2259" s="147" t="n"/>
      <c r="BI2259" s="148" t="n"/>
      <c r="BJ2259" s="2" t="n"/>
      <c r="BK2259" s="2" t="n"/>
      <c r="BL2259" s="2" t="n"/>
      <c r="BM2259" s="2" t="n"/>
      <c r="BN2259" s="2" t="n"/>
      <c r="BO2259" s="2" t="n"/>
      <c r="BP2259" s="146" t="n"/>
      <c r="BQ2259" s="147" t="n"/>
      <c r="BR2259" s="147" t="n"/>
      <c r="BS2259" s="147" t="n"/>
      <c r="BT2259" s="147" t="n"/>
      <c r="BU2259" s="42" t="n"/>
      <c r="BV2259" s="45" t="n"/>
      <c r="BW2259" s="147" t="n"/>
      <c r="BX2259" s="147" t="n"/>
      <c r="BY2259" s="147" t="n"/>
      <c r="BZ2259" s="147" t="n"/>
      <c r="CA2259" s="147" t="n"/>
      <c r="CB2259" s="147" t="n"/>
      <c r="CC2259" s="147" t="n"/>
      <c r="CD2259" s="147" t="n"/>
      <c r="CE2259" s="147" t="n"/>
      <c r="CF2259" s="147" t="n"/>
      <c r="CG2259" s="147" t="n"/>
      <c r="CH2259" s="147" t="n"/>
      <c r="CI2259" s="147" t="n"/>
      <c r="CJ2259" s="147" t="n"/>
      <c r="CK2259" s="147" t="n"/>
      <c r="CL2259" s="147" t="n"/>
      <c r="CM2259" s="147" t="n"/>
      <c r="CN2259" s="147" t="n"/>
      <c r="CO2259" s="147" t="n"/>
      <c r="CP2259" s="147" t="n"/>
      <c r="CQ2259" s="147" t="n"/>
      <c r="CR2259" s="147" t="n"/>
      <c r="CS2259" s="147" t="n"/>
      <c r="CT2259" s="147" t="n"/>
      <c r="CU2259" s="147" t="n"/>
      <c r="CV2259" s="147" t="n"/>
      <c r="CW2259" s="147" t="n"/>
      <c r="CX2259" s="147" t="n"/>
      <c r="CY2259" s="147" t="n"/>
      <c r="CZ2259" s="147" t="n"/>
      <c r="DA2259" s="147" t="n"/>
      <c r="DB2259" s="147" t="n"/>
      <c r="DC2259" s="147" t="n"/>
      <c r="DD2259" s="147" t="n"/>
      <c r="DE2259" s="147" t="n"/>
      <c r="DF2259" s="147" t="n"/>
      <c r="DG2259" s="147" t="n"/>
      <c r="DH2259" s="147" t="n"/>
      <c r="DI2259" s="147" t="n"/>
      <c r="DJ2259" s="147" t="n"/>
      <c r="DK2259" s="147" t="n"/>
      <c r="DL2259" s="147" t="n"/>
      <c r="DM2259" s="147" t="n"/>
      <c r="DN2259" s="147" t="n"/>
      <c r="DO2259" s="147" t="n"/>
      <c r="DP2259" s="147" t="n"/>
      <c r="DQ2259" s="147" t="n"/>
      <c r="DR2259" s="147" t="n"/>
      <c r="DS2259" s="147" t="n"/>
      <c r="DT2259" s="147" t="n"/>
      <c r="DU2259" s="148" t="n"/>
      <c r="DV2259" s="2" t="n"/>
      <c r="DW2259" s="2" t="n"/>
      <c r="DX2259" s="2" t="n"/>
      <c r="DY2259" s="2" t="n"/>
      <c r="DZ2259" s="2" t="n"/>
      <c r="EA2259" s="2" t="n"/>
      <c r="EB2259" s="2" t="n"/>
      <c r="EC2259" s="2" t="n"/>
    </row>
    <row r="2260" ht="6.75" customHeight="1" s="118">
      <c r="A2260" s="2" t="n"/>
      <c r="B2260" s="2" t="n"/>
      <c r="C2260" s="2" t="n"/>
      <c r="D2260" s="2" t="n"/>
      <c r="E2260" s="143" t="n"/>
      <c r="K2260" s="144" t="n"/>
      <c r="L2260" s="54" t="inlineStr">
        <is>
          <t>平成</t>
        </is>
      </c>
      <c r="M2260" s="140" t="n"/>
      <c r="N2260" s="140" t="n"/>
      <c r="O2260" s="140" t="n"/>
      <c r="P2260" s="18" t="n"/>
      <c r="Q2260" s="18" t="n"/>
      <c r="R2260" s="18" t="n"/>
      <c r="S2260" s="18" t="n"/>
      <c r="T2260" s="18" t="n"/>
      <c r="U2260" s="18" t="n"/>
      <c r="V2260" s="18" t="n"/>
      <c r="W2260" s="18" t="n"/>
      <c r="X2260" s="35" t="n"/>
      <c r="Y2260" s="7" t="n"/>
      <c r="Z2260" s="2" t="n"/>
      <c r="AA2260" s="2" t="n"/>
      <c r="AB2260" s="2" t="n"/>
      <c r="AC2260" s="2" t="n"/>
      <c r="AD2260" s="2" t="n"/>
      <c r="AE2260" s="2" t="n"/>
      <c r="AF2260" s="2" t="n"/>
      <c r="AG2260" s="2" t="n"/>
      <c r="AH2260" s="2" t="n"/>
      <c r="AI2260" s="2" t="n"/>
      <c r="AJ2260" s="2" t="n"/>
      <c r="AK2260" s="2" t="n"/>
      <c r="AL2260" s="2" t="n"/>
      <c r="AM2260" s="2" t="n"/>
      <c r="AN2260" s="2" t="n"/>
      <c r="AO2260" s="2" t="n"/>
      <c r="AP2260" s="2" t="n"/>
      <c r="AQ2260" s="2" t="n"/>
      <c r="AR2260" s="2" t="n"/>
      <c r="AS2260" s="2" t="n"/>
      <c r="AT2260" s="2" t="n"/>
      <c r="AU2260" s="2" t="n"/>
      <c r="AV2260" s="2" t="n"/>
      <c r="AW2260" s="2" t="n"/>
      <c r="AX2260" s="2" t="n"/>
      <c r="AY2260" s="2" t="n"/>
      <c r="AZ2260" s="2" t="n"/>
      <c r="BA2260" s="2" t="n"/>
      <c r="BB2260" s="2" t="n"/>
      <c r="BC2260" s="2" t="n"/>
      <c r="BD2260" s="2" t="n"/>
      <c r="BE2260" s="2" t="n"/>
      <c r="BF2260" s="2" t="n"/>
      <c r="BG2260" s="2" t="n"/>
      <c r="BH2260" s="2" t="n"/>
      <c r="BI2260" s="6" t="n"/>
      <c r="BJ2260" s="2" t="n"/>
      <c r="BK2260" s="2" t="n"/>
      <c r="BL2260" s="2" t="n"/>
      <c r="BM2260" s="2" t="n"/>
      <c r="BN2260" s="2" t="n"/>
      <c r="BO2260" s="2" t="n"/>
      <c r="BP2260" s="139" t="inlineStr">
        <is>
          <t>備　考</t>
        </is>
      </c>
      <c r="BQ2260" s="140" t="n"/>
      <c r="BR2260" s="140" t="n"/>
      <c r="BS2260" s="140" t="n"/>
      <c r="BT2260" s="140" t="n"/>
      <c r="BU2260" s="140" t="n"/>
      <c r="BV2260" s="141" t="n"/>
      <c r="BW2260" s="176">
        <f>計算!$AA$27</f>
        <v/>
      </c>
      <c r="BX2260" s="140" t="n"/>
      <c r="BY2260" s="140" t="n"/>
      <c r="BZ2260" s="140" t="n"/>
      <c r="CA2260" s="140" t="n"/>
      <c r="CB2260" s="140" t="n"/>
      <c r="CC2260" s="140" t="n"/>
      <c r="CD2260" s="140" t="n"/>
      <c r="CE2260" s="140" t="n"/>
      <c r="CF2260" s="140" t="n"/>
      <c r="CG2260" s="140" t="n"/>
      <c r="CH2260" s="140" t="n"/>
      <c r="CI2260" s="140" t="n"/>
      <c r="CJ2260" s="140" t="n"/>
      <c r="CK2260" s="140" t="n"/>
      <c r="CL2260" s="140" t="n"/>
      <c r="CM2260" s="140" t="n"/>
      <c r="CN2260" s="140" t="n"/>
      <c r="CO2260" s="140" t="n"/>
      <c r="CP2260" s="140" t="n"/>
      <c r="CQ2260" s="140" t="n"/>
      <c r="CR2260" s="140" t="n"/>
      <c r="CS2260" s="140" t="n"/>
      <c r="CT2260" s="140" t="n"/>
      <c r="CU2260" s="140" t="n"/>
      <c r="CV2260" s="140" t="n"/>
      <c r="CW2260" s="140" t="n"/>
      <c r="CX2260" s="140" t="n"/>
      <c r="CY2260" s="140" t="n"/>
      <c r="CZ2260" s="140" t="n"/>
      <c r="DA2260" s="140" t="n"/>
      <c r="DB2260" s="140" t="n"/>
      <c r="DC2260" s="140" t="n"/>
      <c r="DD2260" s="140" t="n"/>
      <c r="DE2260" s="140" t="n"/>
      <c r="DF2260" s="140" t="n"/>
      <c r="DG2260" s="140" t="n"/>
      <c r="DH2260" s="140" t="n"/>
      <c r="DI2260" s="140" t="n"/>
      <c r="DJ2260" s="140" t="n"/>
      <c r="DK2260" s="140" t="n"/>
      <c r="DL2260" s="140" t="n"/>
      <c r="DM2260" s="140" t="n"/>
      <c r="DN2260" s="140" t="n"/>
      <c r="DO2260" s="140" t="n"/>
      <c r="DP2260" s="140" t="n"/>
      <c r="DQ2260" s="140" t="n"/>
      <c r="DR2260" s="140" t="n"/>
      <c r="DS2260" s="140" t="n"/>
      <c r="DT2260" s="140" t="n"/>
      <c r="DU2260" s="141" t="n"/>
      <c r="DV2260" s="2" t="n"/>
      <c r="DW2260" s="2" t="n"/>
      <c r="DX2260" s="2" t="n"/>
      <c r="DY2260" s="2" t="n"/>
      <c r="DZ2260" s="2" t="n"/>
      <c r="EA2260" s="2" t="n"/>
      <c r="EB2260" s="2" t="n"/>
      <c r="EC2260" s="2" t="n"/>
    </row>
    <row r="2261" ht="6.75" customHeight="1" s="118">
      <c r="A2261" s="2" t="n"/>
      <c r="B2261" s="2" t="n"/>
      <c r="C2261" s="2" t="n"/>
      <c r="D2261" s="2" t="n"/>
      <c r="E2261" s="143" t="n"/>
      <c r="K2261" s="144" t="n"/>
      <c r="L2261" s="143" t="n"/>
      <c r="P2261" s="19" t="n"/>
      <c r="Q2261" s="19" t="n"/>
      <c r="R2261" s="19" t="n"/>
      <c r="S2261" s="19" t="n"/>
      <c r="T2261" s="19" t="n"/>
      <c r="U2261" s="19" t="n"/>
      <c r="V2261" s="19" t="n"/>
      <c r="W2261" s="19" t="n"/>
      <c r="X2261" s="37" t="n"/>
      <c r="Y2261" s="7" t="n"/>
      <c r="Z2261" s="2" t="n"/>
      <c r="AA2261" s="2" t="n"/>
      <c r="AB2261" s="2" t="n"/>
      <c r="AC2261" s="2" t="n"/>
      <c r="AD2261" s="2" t="n"/>
      <c r="AE2261" s="2" t="n"/>
      <c r="AF2261" s="2" t="n"/>
      <c r="AG2261" s="2" t="n"/>
      <c r="AH2261" s="2" t="n"/>
      <c r="AI2261" s="2" t="n"/>
      <c r="AJ2261" s="2" t="n"/>
      <c r="AK2261" s="2" t="n"/>
      <c r="AL2261" s="2" t="n"/>
      <c r="AM2261" s="2" t="n"/>
      <c r="AN2261" s="2" t="n"/>
      <c r="AO2261" s="2" t="n"/>
      <c r="AP2261" s="2" t="n"/>
      <c r="AQ2261" s="2" t="n"/>
      <c r="AR2261" s="2" t="n"/>
      <c r="AS2261" s="2" t="n"/>
      <c r="AT2261" s="2" t="n"/>
      <c r="AU2261" s="2" t="n"/>
      <c r="AV2261" s="2" t="n"/>
      <c r="AW2261" s="2" t="n"/>
      <c r="AX2261" s="2" t="n"/>
      <c r="AY2261" s="2" t="n"/>
      <c r="AZ2261" s="2" t="n"/>
      <c r="BA2261" s="2" t="n"/>
      <c r="BB2261" s="2" t="n"/>
      <c r="BC2261" s="2" t="n"/>
      <c r="BD2261" s="2" t="n"/>
      <c r="BE2261" s="2" t="n"/>
      <c r="BF2261" s="2" t="n"/>
      <c r="BG2261" s="2" t="n"/>
      <c r="BH2261" s="2" t="n"/>
      <c r="BI2261" s="8" t="n"/>
      <c r="BJ2261" s="2" t="n"/>
      <c r="BK2261" s="2" t="n"/>
      <c r="BL2261" s="2" t="n"/>
      <c r="BM2261" s="2" t="n"/>
      <c r="BN2261" s="2" t="n"/>
      <c r="BO2261" s="2" t="n"/>
      <c r="BP2261" s="143" t="n"/>
      <c r="BV2261" s="144" t="n"/>
      <c r="DU2261" s="144" t="n"/>
      <c r="DV2261" s="2" t="n"/>
      <c r="DW2261" s="2" t="n"/>
      <c r="DX2261" s="2" t="n"/>
      <c r="DY2261" s="2" t="n"/>
      <c r="DZ2261" s="2" t="n"/>
      <c r="EA2261" s="2" t="n"/>
      <c r="EB2261" s="2" t="n"/>
      <c r="EC2261" s="2" t="n"/>
    </row>
    <row r="2262" ht="6.75" customHeight="1" s="118">
      <c r="A2262" s="2" t="n"/>
      <c r="B2262" s="2" t="n"/>
      <c r="C2262" s="2" t="n"/>
      <c r="D2262" s="2" t="n"/>
      <c r="E2262" s="143" t="n"/>
      <c r="K2262" s="144" t="n"/>
      <c r="L2262" s="143" t="n"/>
      <c r="P2262" s="19" t="n"/>
      <c r="Q2262" s="19" t="n"/>
      <c r="R2262" s="19" t="n"/>
      <c r="S2262" s="52" t="inlineStr">
        <is>
          <t>年</t>
        </is>
      </c>
      <c r="U2262" s="11" t="n"/>
      <c r="V2262" s="11" t="n"/>
      <c r="W2262" s="53" t="inlineStr">
        <is>
          <t>月</t>
        </is>
      </c>
      <c r="X2262" s="144" t="n"/>
      <c r="Y2262" s="7" t="n"/>
      <c r="Z2262" s="2" t="n"/>
      <c r="AA2262" s="2" t="n"/>
      <c r="AB2262" s="2" t="n"/>
      <c r="AC2262" s="2" t="n"/>
      <c r="AD2262" s="2" t="n"/>
      <c r="AE2262" s="2" t="n"/>
      <c r="AF2262" s="2" t="n"/>
      <c r="AG2262" s="2" t="n"/>
      <c r="AH2262" s="2" t="n"/>
      <c r="AI2262" s="2" t="n"/>
      <c r="AJ2262" s="2" t="n"/>
      <c r="AK2262" s="2" t="n"/>
      <c r="AL2262" s="2" t="n"/>
      <c r="AM2262" s="2" t="n"/>
      <c r="AN2262" s="2" t="n"/>
      <c r="AO2262" s="2" t="n"/>
      <c r="AP2262" s="2" t="n"/>
      <c r="AQ2262" s="2" t="n"/>
      <c r="AR2262" s="2" t="n"/>
      <c r="AS2262" s="2" t="n"/>
      <c r="AT2262" s="2" t="n"/>
      <c r="AU2262" s="2" t="n"/>
      <c r="AV2262" s="2" t="n"/>
      <c r="AW2262" s="2" t="n"/>
      <c r="AX2262" s="2" t="n"/>
      <c r="AY2262" s="2" t="n"/>
      <c r="AZ2262" s="2" t="n"/>
      <c r="BA2262" s="2" t="n"/>
      <c r="BB2262" s="2" t="n"/>
      <c r="BC2262" s="2" t="n"/>
      <c r="BD2262" s="2" t="n"/>
      <c r="BE2262" s="2" t="n"/>
      <c r="BF2262" s="2" t="n"/>
      <c r="BG2262" s="2" t="n"/>
      <c r="BH2262" s="2" t="n"/>
      <c r="BI2262" s="8" t="n"/>
      <c r="BJ2262" s="2" t="n"/>
      <c r="BK2262" s="2" t="n"/>
      <c r="BL2262" s="2" t="n"/>
      <c r="BM2262" s="2" t="n"/>
      <c r="BN2262" s="2" t="n"/>
      <c r="BO2262" s="2" t="n"/>
      <c r="BP2262" s="143" t="n"/>
      <c r="BV2262" s="144" t="n"/>
      <c r="DU2262" s="144" t="n"/>
      <c r="DV2262" s="2" t="n"/>
      <c r="DW2262" s="2" t="n"/>
      <c r="DX2262" s="2" t="n"/>
      <c r="DY2262" s="2" t="n"/>
      <c r="DZ2262" s="2" t="n"/>
      <c r="EA2262" s="2" t="n"/>
      <c r="EB2262" s="2" t="n"/>
      <c r="EC2262" s="2" t="n"/>
    </row>
    <row r="2263" ht="6.75" customHeight="1" s="118">
      <c r="A2263" s="2" t="n"/>
      <c r="B2263" s="2" t="n"/>
      <c r="C2263" s="2" t="n"/>
      <c r="D2263" s="2" t="n"/>
      <c r="E2263" s="143" t="n"/>
      <c r="K2263" s="144" t="n"/>
      <c r="L2263" s="49" t="inlineStr">
        <is>
          <t>令和</t>
        </is>
      </c>
      <c r="P2263" s="19" t="n"/>
      <c r="Q2263" s="19" t="n"/>
      <c r="R2263" s="19" t="n"/>
      <c r="U2263" s="11" t="n"/>
      <c r="V2263" s="11" t="n"/>
      <c r="X2263" s="144" t="n"/>
      <c r="Y2263" s="7" t="n"/>
      <c r="Z2263" s="2" t="n"/>
      <c r="AA2263" s="2" t="n"/>
      <c r="AB2263" s="2" t="n"/>
      <c r="AC2263" s="2" t="n"/>
      <c r="AD2263" s="2" t="n"/>
      <c r="AE2263" s="2" t="n"/>
      <c r="AF2263" s="2" t="n"/>
      <c r="AG2263" s="2" t="n"/>
      <c r="AH2263" s="2" t="n"/>
      <c r="AI2263" s="2" t="n"/>
      <c r="AJ2263" s="2" t="n"/>
      <c r="AK2263" s="2" t="n"/>
      <c r="AL2263" s="2" t="n"/>
      <c r="AM2263" s="2" t="n"/>
      <c r="AN2263" s="2" t="n"/>
      <c r="AO2263" s="2" t="n"/>
      <c r="AP2263" s="2" t="n"/>
      <c r="AQ2263" s="2" t="n"/>
      <c r="AR2263" s="2" t="n"/>
      <c r="AS2263" s="2" t="n"/>
      <c r="AT2263" s="2" t="n"/>
      <c r="AU2263" s="2" t="n"/>
      <c r="AV2263" s="2" t="n"/>
      <c r="AW2263" s="2" t="n"/>
      <c r="AX2263" s="2" t="n"/>
      <c r="AY2263" s="2" t="n"/>
      <c r="AZ2263" s="2" t="n"/>
      <c r="BA2263" s="2" t="n"/>
      <c r="BB2263" s="2" t="n"/>
      <c r="BC2263" s="2" t="n"/>
      <c r="BD2263" s="2" t="n"/>
      <c r="BE2263" s="2" t="n"/>
      <c r="BF2263" s="2" t="n"/>
      <c r="BG2263" s="2" t="n"/>
      <c r="BH2263" s="2" t="n"/>
      <c r="BI2263" s="8" t="n"/>
      <c r="BJ2263" s="2" t="n"/>
      <c r="BK2263" s="2" t="n"/>
      <c r="BL2263" s="2" t="n"/>
      <c r="BM2263" s="2" t="n"/>
      <c r="BN2263" s="2" t="n"/>
      <c r="BO2263" s="2" t="n"/>
      <c r="BP2263" s="143" t="n"/>
      <c r="BV2263" s="144" t="n"/>
      <c r="DU2263" s="144" t="n"/>
      <c r="DV2263" s="2" t="n"/>
      <c r="DW2263" s="2" t="n"/>
      <c r="DX2263" s="2" t="n"/>
      <c r="DY2263" s="2" t="n"/>
      <c r="DZ2263" s="2" t="n"/>
      <c r="EA2263" s="2" t="n"/>
      <c r="EB2263" s="2" t="n"/>
      <c r="EC2263" s="2" t="n"/>
    </row>
    <row r="2264" ht="6.75" customHeight="1" s="118">
      <c r="A2264" s="2" t="n"/>
      <c r="B2264" s="2" t="n"/>
      <c r="C2264" s="2" t="n"/>
      <c r="D2264" s="2" t="n"/>
      <c r="E2264" s="143" t="n"/>
      <c r="K2264" s="144" t="n"/>
      <c r="L2264" s="143" t="n"/>
      <c r="P2264" s="19" t="n"/>
      <c r="Q2264" s="19" t="n"/>
      <c r="R2264" s="19" t="n"/>
      <c r="S2264" s="19" t="n"/>
      <c r="T2264" s="19" t="n"/>
      <c r="U2264" s="19" t="n"/>
      <c r="V2264" s="19" t="n"/>
      <c r="W2264" s="19" t="n"/>
      <c r="X2264" s="37" t="n"/>
      <c r="Y2264" s="7" t="n"/>
      <c r="Z2264" s="2" t="n"/>
      <c r="AA2264" s="2" t="n"/>
      <c r="AB2264" s="2" t="n"/>
      <c r="AC2264" s="2" t="n"/>
      <c r="AD2264" s="2" t="n"/>
      <c r="AE2264" s="2" t="n"/>
      <c r="AF2264" s="2" t="n"/>
      <c r="AG2264" s="2" t="n"/>
      <c r="AH2264" s="2" t="n"/>
      <c r="AI2264" s="2" t="n"/>
      <c r="AJ2264" s="2" t="n"/>
      <c r="AK2264" s="2" t="n"/>
      <c r="AL2264" s="2" t="n"/>
      <c r="AM2264" s="2" t="n"/>
      <c r="AN2264" s="2" t="n"/>
      <c r="AO2264" s="2" t="n"/>
      <c r="AP2264" s="2" t="n"/>
      <c r="AQ2264" s="2" t="n"/>
      <c r="AR2264" s="2" t="n"/>
      <c r="AS2264" s="2" t="n"/>
      <c r="AT2264" s="2" t="n"/>
      <c r="AU2264" s="2" t="n"/>
      <c r="AV2264" s="2" t="n"/>
      <c r="AW2264" s="2" t="n"/>
      <c r="AX2264" s="2" t="n"/>
      <c r="AY2264" s="2" t="n"/>
      <c r="AZ2264" s="2" t="n"/>
      <c r="BA2264" s="2" t="n"/>
      <c r="BB2264" s="2" t="n"/>
      <c r="BC2264" s="2" t="n"/>
      <c r="BD2264" s="2" t="n"/>
      <c r="BE2264" s="2" t="n"/>
      <c r="BF2264" s="2" t="n"/>
      <c r="BG2264" s="2" t="n"/>
      <c r="BH2264" s="2" t="n"/>
      <c r="BI2264" s="8" t="n"/>
      <c r="BJ2264" s="2" t="n"/>
      <c r="BK2264" s="2" t="n"/>
      <c r="BL2264" s="2" t="n"/>
      <c r="BM2264" s="2" t="n"/>
      <c r="BN2264" s="2" t="n"/>
      <c r="BO2264" s="2" t="n"/>
      <c r="BP2264" s="143" t="n"/>
      <c r="BV2264" s="144" t="n"/>
      <c r="DU2264" s="144" t="n"/>
      <c r="DV2264" s="2" t="n"/>
      <c r="DW2264" s="2" t="n"/>
      <c r="DX2264" s="2" t="n"/>
      <c r="DY2264" s="2" t="n"/>
      <c r="DZ2264" s="2" t="n"/>
      <c r="EA2264" s="2" t="n"/>
      <c r="EB2264" s="2" t="n"/>
      <c r="EC2264" s="2" t="n"/>
    </row>
    <row r="2265" ht="3.75" customHeight="1" s="118">
      <c r="A2265" s="2" t="n"/>
      <c r="B2265" s="2" t="n"/>
      <c r="C2265" s="2" t="n"/>
      <c r="D2265" s="2" t="n"/>
      <c r="E2265" s="143" t="n"/>
      <c r="K2265" s="144" t="n"/>
      <c r="L2265" s="146" t="n"/>
      <c r="M2265" s="147" t="n"/>
      <c r="N2265" s="147" t="n"/>
      <c r="O2265" s="147" t="n"/>
      <c r="P2265" s="20" t="n"/>
      <c r="Q2265" s="20" t="n"/>
      <c r="R2265" s="20" t="n"/>
      <c r="S2265" s="20" t="n"/>
      <c r="T2265" s="20" t="n"/>
      <c r="U2265" s="20" t="n"/>
      <c r="V2265" s="20" t="n"/>
      <c r="W2265" s="20" t="n"/>
      <c r="X2265" s="39" t="n"/>
      <c r="Y2265" s="16" t="n"/>
      <c r="Z2265" s="14" t="n"/>
      <c r="AA2265" s="14" t="n"/>
      <c r="AB2265" s="14" t="n"/>
      <c r="AC2265" s="14" t="n"/>
      <c r="AD2265" s="14" t="n"/>
      <c r="AE2265" s="14" t="n"/>
      <c r="AF2265" s="14" t="n"/>
      <c r="AG2265" s="14" t="n"/>
      <c r="AH2265" s="14" t="n"/>
      <c r="AI2265" s="14" t="n"/>
      <c r="AJ2265" s="14" t="n"/>
      <c r="AK2265" s="14" t="n"/>
      <c r="AL2265" s="14" t="n"/>
      <c r="AM2265" s="14" t="n"/>
      <c r="AN2265" s="14" t="n"/>
      <c r="AO2265" s="14" t="n"/>
      <c r="AP2265" s="14" t="n"/>
      <c r="AQ2265" s="14" t="n"/>
      <c r="AR2265" s="14" t="n"/>
      <c r="AS2265" s="14" t="n"/>
      <c r="AT2265" s="14" t="n"/>
      <c r="AU2265" s="14" t="n"/>
      <c r="AV2265" s="14" t="n"/>
      <c r="AW2265" s="14" t="n"/>
      <c r="AX2265" s="14" t="n"/>
      <c r="AY2265" s="14" t="n"/>
      <c r="AZ2265" s="14" t="n"/>
      <c r="BA2265" s="14" t="n"/>
      <c r="BB2265" s="14" t="n"/>
      <c r="BC2265" s="14" t="n"/>
      <c r="BD2265" s="14" t="n"/>
      <c r="BE2265" s="14" t="n"/>
      <c r="BF2265" s="14" t="n"/>
      <c r="BG2265" s="14" t="n"/>
      <c r="BH2265" s="14" t="n"/>
      <c r="BI2265" s="15" t="n"/>
      <c r="BJ2265" s="2" t="n"/>
      <c r="BK2265" s="2" t="n"/>
      <c r="BL2265" s="2" t="n"/>
      <c r="BM2265" s="2" t="n"/>
      <c r="BN2265" s="2" t="n"/>
      <c r="BO2265" s="2" t="n"/>
      <c r="BP2265" s="143" t="n"/>
      <c r="BV2265" s="144" t="n"/>
      <c r="DU2265" s="144" t="n"/>
      <c r="DV2265" s="2" t="n"/>
      <c r="DW2265" s="2" t="n"/>
      <c r="DX2265" s="2" t="n"/>
      <c r="DY2265" s="2" t="n"/>
      <c r="DZ2265" s="2" t="n"/>
      <c r="EA2265" s="2" t="n"/>
      <c r="EB2265" s="2" t="n"/>
      <c r="EC2265" s="2" t="n"/>
    </row>
    <row r="2266" ht="6.75" customHeight="1" s="118">
      <c r="A2266" s="2" t="n"/>
      <c r="B2266" s="2" t="n"/>
      <c r="C2266" s="2" t="n"/>
      <c r="D2266" s="2" t="n"/>
      <c r="E2266" s="143" t="n"/>
      <c r="K2266" s="144" t="n"/>
      <c r="L2266" s="54" t="inlineStr">
        <is>
          <t>平成</t>
        </is>
      </c>
      <c r="M2266" s="140" t="n"/>
      <c r="N2266" s="140" t="n"/>
      <c r="O2266" s="140" t="n"/>
      <c r="P2266" s="18" t="n"/>
      <c r="Q2266" s="18" t="n"/>
      <c r="R2266" s="18" t="n"/>
      <c r="S2266" s="18" t="n"/>
      <c r="T2266" s="18" t="n"/>
      <c r="U2266" s="18" t="n"/>
      <c r="V2266" s="18" t="n"/>
      <c r="W2266" s="18" t="n"/>
      <c r="X2266" s="35" t="n"/>
      <c r="Y2266" s="7" t="n"/>
      <c r="Z2266" s="2" t="n"/>
      <c r="AA2266" s="2" t="n"/>
      <c r="AB2266" s="2" t="n"/>
      <c r="AC2266" s="2" t="n"/>
      <c r="AD2266" s="2" t="n"/>
      <c r="AE2266" s="2" t="n"/>
      <c r="AF2266" s="2" t="n"/>
      <c r="AG2266" s="2" t="n"/>
      <c r="AH2266" s="2" t="n"/>
      <c r="AI2266" s="2" t="n"/>
      <c r="AJ2266" s="2" t="n"/>
      <c r="AK2266" s="2" t="n"/>
      <c r="AL2266" s="2" t="n"/>
      <c r="AM2266" s="2" t="n"/>
      <c r="AN2266" s="2" t="n"/>
      <c r="AO2266" s="2" t="n"/>
      <c r="AP2266" s="2" t="n"/>
      <c r="AQ2266" s="2" t="n"/>
      <c r="AR2266" s="2" t="n"/>
      <c r="AS2266" s="2" t="n"/>
      <c r="AT2266" s="2" t="n"/>
      <c r="AU2266" s="2" t="n"/>
      <c r="AV2266" s="2" t="n"/>
      <c r="AW2266" s="2" t="n"/>
      <c r="AX2266" s="2" t="n"/>
      <c r="AY2266" s="2" t="n"/>
      <c r="AZ2266" s="2" t="n"/>
      <c r="BA2266" s="2" t="n"/>
      <c r="BB2266" s="2" t="n"/>
      <c r="BC2266" s="2" t="n"/>
      <c r="BD2266" s="2" t="n"/>
      <c r="BE2266" s="2" t="n"/>
      <c r="BF2266" s="2" t="n"/>
      <c r="BG2266" s="2" t="n"/>
      <c r="BH2266" s="2" t="n"/>
      <c r="BI2266" s="6" t="n"/>
      <c r="BJ2266" s="2" t="n"/>
      <c r="BK2266" s="2" t="n"/>
      <c r="BL2266" s="2" t="n"/>
      <c r="BM2266" s="2" t="n"/>
      <c r="BN2266" s="2" t="n"/>
      <c r="BO2266" s="2" t="n"/>
      <c r="BP2266" s="143" t="n"/>
      <c r="BV2266" s="144" t="n"/>
      <c r="DU2266" s="144" t="n"/>
      <c r="DV2266" s="2" t="n"/>
      <c r="DW2266" s="2" t="n"/>
      <c r="DX2266" s="2" t="n"/>
      <c r="DY2266" s="2" t="n"/>
      <c r="DZ2266" s="2" t="n"/>
      <c r="EA2266" s="2" t="n"/>
      <c r="EB2266" s="2" t="n"/>
      <c r="EC2266" s="2" t="n"/>
    </row>
    <row r="2267" ht="6.75" customHeight="1" s="118">
      <c r="A2267" s="2" t="n"/>
      <c r="B2267" s="2" t="n"/>
      <c r="C2267" s="2" t="n"/>
      <c r="D2267" s="2" t="n"/>
      <c r="E2267" s="143" t="n"/>
      <c r="K2267" s="144" t="n"/>
      <c r="L2267" s="143" t="n"/>
      <c r="P2267" s="19" t="n"/>
      <c r="Q2267" s="19" t="n"/>
      <c r="R2267" s="19" t="n"/>
      <c r="S2267" s="19" t="n"/>
      <c r="T2267" s="19" t="n"/>
      <c r="U2267" s="19" t="n"/>
      <c r="V2267" s="19" t="n"/>
      <c r="W2267" s="19" t="n"/>
      <c r="X2267" s="37" t="n"/>
      <c r="Y2267" s="7" t="n"/>
      <c r="Z2267" s="2" t="n"/>
      <c r="AA2267" s="2" t="n"/>
      <c r="AB2267" s="2" t="n"/>
      <c r="AC2267" s="2" t="n"/>
      <c r="AD2267" s="2" t="n"/>
      <c r="AE2267" s="2" t="n"/>
      <c r="AF2267" s="2" t="n"/>
      <c r="AG2267" s="2" t="n"/>
      <c r="AH2267" s="2" t="n"/>
      <c r="AI2267" s="2" t="n"/>
      <c r="AJ2267" s="2" t="n"/>
      <c r="AK2267" s="2" t="n"/>
      <c r="AL2267" s="2" t="n"/>
      <c r="AM2267" s="2" t="n"/>
      <c r="AN2267" s="2" t="n"/>
      <c r="AO2267" s="2" t="n"/>
      <c r="AP2267" s="2" t="n"/>
      <c r="AQ2267" s="2" t="n"/>
      <c r="AR2267" s="2" t="n"/>
      <c r="AS2267" s="2" t="n"/>
      <c r="AT2267" s="2" t="n"/>
      <c r="AU2267" s="2" t="n"/>
      <c r="AV2267" s="2" t="n"/>
      <c r="AW2267" s="2" t="n"/>
      <c r="AX2267" s="2" t="n"/>
      <c r="AY2267" s="2" t="n"/>
      <c r="AZ2267" s="2" t="n"/>
      <c r="BA2267" s="2" t="n"/>
      <c r="BB2267" s="2" t="n"/>
      <c r="BC2267" s="2" t="n"/>
      <c r="BD2267" s="2" t="n"/>
      <c r="BE2267" s="2" t="n"/>
      <c r="BF2267" s="2" t="n"/>
      <c r="BG2267" s="2" t="n"/>
      <c r="BH2267" s="2" t="n"/>
      <c r="BI2267" s="8" t="n"/>
      <c r="BJ2267" s="2" t="n"/>
      <c r="BK2267" s="2" t="n"/>
      <c r="BL2267" s="2" t="n"/>
      <c r="BM2267" s="2" t="n"/>
      <c r="BN2267" s="2" t="n"/>
      <c r="BO2267" s="2" t="n"/>
      <c r="BP2267" s="143" t="n"/>
      <c r="BV2267" s="144" t="n"/>
      <c r="DU2267" s="144" t="n"/>
      <c r="DV2267" s="2" t="n"/>
      <c r="DW2267" s="2" t="n"/>
      <c r="DX2267" s="2" t="n"/>
      <c r="DY2267" s="2" t="n"/>
      <c r="DZ2267" s="2" t="n"/>
      <c r="EA2267" s="2" t="n"/>
      <c r="EB2267" s="2" t="n"/>
      <c r="EC2267" s="2" t="n"/>
    </row>
    <row r="2268" ht="6.75" customHeight="1" s="118">
      <c r="A2268" s="2" t="n"/>
      <c r="B2268" s="2" t="n"/>
      <c r="C2268" s="2" t="n"/>
      <c r="D2268" s="2" t="n"/>
      <c r="E2268" s="143" t="n"/>
      <c r="K2268" s="144" t="n"/>
      <c r="L2268" s="143" t="n"/>
      <c r="P2268" s="19" t="n"/>
      <c r="Q2268" s="19" t="n"/>
      <c r="R2268" s="19" t="n"/>
      <c r="S2268" s="52" t="inlineStr">
        <is>
          <t>年</t>
        </is>
      </c>
      <c r="U2268" s="11" t="n"/>
      <c r="V2268" s="11" t="n"/>
      <c r="W2268" s="53" t="inlineStr">
        <is>
          <t>月</t>
        </is>
      </c>
      <c r="X2268" s="144" t="n"/>
      <c r="Y2268" s="7" t="n"/>
      <c r="Z2268" s="2" t="n"/>
      <c r="AA2268" s="2" t="n"/>
      <c r="AB2268" s="2" t="n"/>
      <c r="AC2268" s="2" t="n"/>
      <c r="AD2268" s="2" t="n"/>
      <c r="AE2268" s="2" t="n"/>
      <c r="AF2268" s="2" t="n"/>
      <c r="AG2268" s="2" t="n"/>
      <c r="AH2268" s="2" t="n"/>
      <c r="AI2268" s="2" t="n"/>
      <c r="AJ2268" s="2" t="n"/>
      <c r="AK2268" s="2" t="n"/>
      <c r="AL2268" s="2" t="n"/>
      <c r="AM2268" s="2" t="n"/>
      <c r="AN2268" s="2" t="n"/>
      <c r="AO2268" s="2" t="n"/>
      <c r="AP2268" s="2" t="n"/>
      <c r="AQ2268" s="2" t="n"/>
      <c r="AR2268" s="2" t="n"/>
      <c r="AS2268" s="2" t="n"/>
      <c r="AT2268" s="2" t="n"/>
      <c r="AU2268" s="2" t="n"/>
      <c r="AV2268" s="2" t="n"/>
      <c r="AW2268" s="2" t="n"/>
      <c r="AX2268" s="2" t="n"/>
      <c r="AY2268" s="2" t="n"/>
      <c r="AZ2268" s="2" t="n"/>
      <c r="BA2268" s="2" t="n"/>
      <c r="BB2268" s="2" t="n"/>
      <c r="BC2268" s="2" t="n"/>
      <c r="BD2268" s="2" t="n"/>
      <c r="BE2268" s="2" t="n"/>
      <c r="BF2268" s="2" t="n"/>
      <c r="BG2268" s="2" t="n"/>
      <c r="BH2268" s="2" t="n"/>
      <c r="BI2268" s="8" t="n"/>
      <c r="BJ2268" s="2" t="n"/>
      <c r="BK2268" s="2" t="n"/>
      <c r="BL2268" s="2" t="n"/>
      <c r="BM2268" s="2" t="n"/>
      <c r="BN2268" s="2" t="n"/>
      <c r="BO2268" s="2" t="n"/>
      <c r="BP2268" s="143" t="n"/>
      <c r="BV2268" s="144" t="n"/>
      <c r="DU2268" s="144" t="n"/>
      <c r="DV2268" s="2" t="n"/>
      <c r="DW2268" s="2" t="n"/>
      <c r="DX2268" s="2" t="n"/>
      <c r="DY2268" s="2" t="n"/>
      <c r="DZ2268" s="2" t="n"/>
      <c r="EA2268" s="2" t="n"/>
      <c r="EB2268" s="2" t="n"/>
      <c r="EC2268" s="2" t="n"/>
    </row>
    <row r="2269" ht="6.75" customHeight="1" s="118">
      <c r="A2269" s="2" t="n"/>
      <c r="B2269" s="2" t="n"/>
      <c r="C2269" s="2" t="n"/>
      <c r="D2269" s="2" t="n"/>
      <c r="E2269" s="143" t="n"/>
      <c r="K2269" s="144" t="n"/>
      <c r="L2269" s="49" t="inlineStr">
        <is>
          <t>令和</t>
        </is>
      </c>
      <c r="P2269" s="19" t="n"/>
      <c r="Q2269" s="19" t="n"/>
      <c r="R2269" s="19" t="n"/>
      <c r="U2269" s="11" t="n"/>
      <c r="V2269" s="11" t="n"/>
      <c r="X2269" s="144" t="n"/>
      <c r="Y2269" s="7" t="n"/>
      <c r="Z2269" s="2" t="n"/>
      <c r="AA2269" s="2" t="n"/>
      <c r="AB2269" s="2" t="n"/>
      <c r="AC2269" s="2" t="n"/>
      <c r="AD2269" s="2" t="n"/>
      <c r="AE2269" s="2" t="n"/>
      <c r="AF2269" s="2" t="n"/>
      <c r="AG2269" s="2" t="n"/>
      <c r="AH2269" s="2" t="n"/>
      <c r="AI2269" s="2" t="n"/>
      <c r="AJ2269" s="2" t="n"/>
      <c r="AK2269" s="2" t="n"/>
      <c r="AL2269" s="2" t="n"/>
      <c r="AM2269" s="2" t="n"/>
      <c r="AN2269" s="2" t="n"/>
      <c r="AO2269" s="2" t="n"/>
      <c r="AP2269" s="2" t="n"/>
      <c r="AQ2269" s="2" t="n"/>
      <c r="AR2269" s="2" t="n"/>
      <c r="AS2269" s="2" t="n"/>
      <c r="AT2269" s="2" t="n"/>
      <c r="AU2269" s="2" t="n"/>
      <c r="AV2269" s="2" t="n"/>
      <c r="AW2269" s="2" t="n"/>
      <c r="AX2269" s="2" t="n"/>
      <c r="AY2269" s="2" t="n"/>
      <c r="AZ2269" s="2" t="n"/>
      <c r="BA2269" s="2" t="n"/>
      <c r="BB2269" s="2" t="n"/>
      <c r="BC2269" s="2" t="n"/>
      <c r="BD2269" s="2" t="n"/>
      <c r="BE2269" s="2" t="n"/>
      <c r="BF2269" s="2" t="n"/>
      <c r="BG2269" s="2" t="n"/>
      <c r="BH2269" s="2" t="n"/>
      <c r="BI2269" s="8" t="n"/>
      <c r="BJ2269" s="2" t="n"/>
      <c r="BK2269" s="2" t="n"/>
      <c r="BL2269" s="2" t="n"/>
      <c r="BM2269" s="2" t="n"/>
      <c r="BN2269" s="2" t="n"/>
      <c r="BO2269" s="2" t="n"/>
      <c r="BP2269" s="143" t="n"/>
      <c r="BV2269" s="144" t="n"/>
      <c r="DU2269" s="144" t="n"/>
      <c r="DV2269" s="2" t="n"/>
      <c r="DW2269" s="2" t="n"/>
      <c r="DX2269" s="2" t="n"/>
      <c r="DY2269" s="2" t="n"/>
      <c r="DZ2269" s="2" t="n"/>
      <c r="EA2269" s="2" t="n"/>
      <c r="EB2269" s="2" t="n"/>
      <c r="EC2269" s="2" t="n"/>
    </row>
    <row r="2270" ht="6.75" customHeight="1" s="118">
      <c r="A2270" s="2" t="n"/>
      <c r="B2270" s="2" t="n"/>
      <c r="C2270" s="2" t="n"/>
      <c r="D2270" s="2" t="n"/>
      <c r="E2270" s="143" t="n"/>
      <c r="K2270" s="144" t="n"/>
      <c r="L2270" s="143" t="n"/>
      <c r="P2270" s="19" t="n"/>
      <c r="Q2270" s="19" t="n"/>
      <c r="R2270" s="19" t="n"/>
      <c r="S2270" s="52" t="n"/>
      <c r="T2270" s="52" t="n"/>
      <c r="U2270" s="11" t="n"/>
      <c r="V2270" s="11" t="n"/>
      <c r="W2270" s="52" t="n"/>
      <c r="X2270" s="53" t="n"/>
      <c r="Y2270" s="7" t="n"/>
      <c r="Z2270" s="2" t="n"/>
      <c r="AA2270" s="2" t="n"/>
      <c r="AB2270" s="2" t="n"/>
      <c r="AC2270" s="2" t="n"/>
      <c r="AD2270" s="2" t="n"/>
      <c r="AE2270" s="2" t="n"/>
      <c r="AF2270" s="2" t="n"/>
      <c r="AG2270" s="2" t="n"/>
      <c r="AH2270" s="2" t="n"/>
      <c r="AI2270" s="2" t="n"/>
      <c r="AJ2270" s="2" t="n"/>
      <c r="AK2270" s="2" t="n"/>
      <c r="AL2270" s="2" t="n"/>
      <c r="AM2270" s="2" t="n"/>
      <c r="AN2270" s="2" t="n"/>
      <c r="AO2270" s="2" t="n"/>
      <c r="AP2270" s="2" t="n"/>
      <c r="AQ2270" s="2" t="n"/>
      <c r="AR2270" s="2" t="n"/>
      <c r="AS2270" s="2" t="n"/>
      <c r="AT2270" s="2" t="n"/>
      <c r="AU2270" s="2" t="n"/>
      <c r="AV2270" s="2" t="n"/>
      <c r="AW2270" s="2" t="n"/>
      <c r="AX2270" s="2" t="n"/>
      <c r="AY2270" s="2" t="n"/>
      <c r="AZ2270" s="2" t="n"/>
      <c r="BA2270" s="2" t="n"/>
      <c r="BB2270" s="2" t="n"/>
      <c r="BC2270" s="2" t="n"/>
      <c r="BD2270" s="2" t="n"/>
      <c r="BE2270" s="2" t="n"/>
      <c r="BF2270" s="2" t="n"/>
      <c r="BG2270" s="2" t="n"/>
      <c r="BH2270" s="2" t="n"/>
      <c r="BI2270" s="8" t="n"/>
      <c r="BJ2270" s="2" t="n"/>
      <c r="BK2270" s="2" t="n"/>
      <c r="BL2270" s="2" t="n"/>
      <c r="BM2270" s="2" t="n"/>
      <c r="BN2270" s="2" t="n"/>
      <c r="BO2270" s="2" t="n"/>
      <c r="BP2270" s="143" t="n"/>
      <c r="BV2270" s="144" t="n"/>
      <c r="DU2270" s="144" t="n"/>
      <c r="DV2270" s="2" t="n"/>
      <c r="DW2270" s="2" t="n"/>
      <c r="DX2270" s="2" t="n"/>
      <c r="DY2270" s="2" t="n"/>
      <c r="DZ2270" s="2" t="n"/>
      <c r="EA2270" s="2" t="n"/>
      <c r="EB2270" s="2" t="n"/>
      <c r="EC2270" s="2" t="n"/>
    </row>
    <row r="2271" ht="6.75" customHeight="1" s="118">
      <c r="A2271" s="2" t="n"/>
      <c r="B2271" s="2" t="n"/>
      <c r="C2271" s="2" t="n"/>
      <c r="D2271" s="2" t="n"/>
      <c r="E2271" s="146" t="n"/>
      <c r="F2271" s="147" t="n"/>
      <c r="G2271" s="147" t="n"/>
      <c r="H2271" s="147" t="n"/>
      <c r="I2271" s="147" t="n"/>
      <c r="J2271" s="147" t="n"/>
      <c r="K2271" s="148" t="n"/>
      <c r="L2271" s="146" t="n"/>
      <c r="M2271" s="147" t="n"/>
      <c r="N2271" s="147" t="n"/>
      <c r="O2271" s="147" t="n"/>
      <c r="P2271" s="20" t="n"/>
      <c r="Q2271" s="20" t="n"/>
      <c r="R2271" s="20" t="n"/>
      <c r="S2271" s="20" t="n"/>
      <c r="T2271" s="20" t="n"/>
      <c r="U2271" s="20" t="n"/>
      <c r="V2271" s="20" t="n"/>
      <c r="W2271" s="20" t="n"/>
      <c r="X2271" s="39" t="n"/>
      <c r="Y2271" s="16" t="n"/>
      <c r="Z2271" s="14" t="n"/>
      <c r="AA2271" s="14" t="n"/>
      <c r="AB2271" s="14" t="n"/>
      <c r="AC2271" s="14" t="n"/>
      <c r="AD2271" s="14" t="n"/>
      <c r="AE2271" s="14" t="n"/>
      <c r="AF2271" s="14" t="n"/>
      <c r="AG2271" s="14" t="n"/>
      <c r="AH2271" s="14" t="n"/>
      <c r="AI2271" s="14" t="n"/>
      <c r="AJ2271" s="14" t="n"/>
      <c r="AK2271" s="14" t="n"/>
      <c r="AL2271" s="14" t="n"/>
      <c r="AM2271" s="14" t="n"/>
      <c r="AN2271" s="14" t="n"/>
      <c r="AO2271" s="14" t="n"/>
      <c r="AP2271" s="14" t="n"/>
      <c r="AQ2271" s="14" t="n"/>
      <c r="AR2271" s="14" t="n"/>
      <c r="AS2271" s="14" t="n"/>
      <c r="AT2271" s="14" t="n"/>
      <c r="AU2271" s="14" t="n"/>
      <c r="AV2271" s="14" t="n"/>
      <c r="AW2271" s="14" t="n"/>
      <c r="AX2271" s="14" t="n"/>
      <c r="AY2271" s="14" t="n"/>
      <c r="AZ2271" s="14" t="n"/>
      <c r="BA2271" s="14" t="n"/>
      <c r="BB2271" s="14" t="n"/>
      <c r="BC2271" s="14" t="n"/>
      <c r="BD2271" s="14" t="n"/>
      <c r="BE2271" s="14" t="n"/>
      <c r="BF2271" s="14" t="n"/>
      <c r="BG2271" s="14" t="n"/>
      <c r="BH2271" s="14" t="n"/>
      <c r="BI2271" s="15" t="n"/>
      <c r="BJ2271" s="2" t="n"/>
      <c r="BK2271" s="2" t="n"/>
      <c r="BL2271" s="2" t="n"/>
      <c r="BM2271" s="2" t="n"/>
      <c r="BN2271" s="2" t="n"/>
      <c r="BO2271" s="2" t="n"/>
      <c r="BP2271" s="146" t="n"/>
      <c r="BQ2271" s="147" t="n"/>
      <c r="BR2271" s="147" t="n"/>
      <c r="BS2271" s="147" t="n"/>
      <c r="BT2271" s="147" t="n"/>
      <c r="BU2271" s="147" t="n"/>
      <c r="BV2271" s="148" t="n"/>
      <c r="BW2271" s="147" t="n"/>
      <c r="BX2271" s="147" t="n"/>
      <c r="BY2271" s="147" t="n"/>
      <c r="BZ2271" s="147" t="n"/>
      <c r="CA2271" s="147" t="n"/>
      <c r="CB2271" s="147" t="n"/>
      <c r="CC2271" s="147" t="n"/>
      <c r="CD2271" s="147" t="n"/>
      <c r="CE2271" s="147" t="n"/>
      <c r="CF2271" s="147" t="n"/>
      <c r="CG2271" s="147" t="n"/>
      <c r="CH2271" s="147" t="n"/>
      <c r="CI2271" s="147" t="n"/>
      <c r="CJ2271" s="147" t="n"/>
      <c r="CK2271" s="147" t="n"/>
      <c r="CL2271" s="147" t="n"/>
      <c r="CM2271" s="147" t="n"/>
      <c r="CN2271" s="147" t="n"/>
      <c r="CO2271" s="147" t="n"/>
      <c r="CP2271" s="147" t="n"/>
      <c r="CQ2271" s="147" t="n"/>
      <c r="CR2271" s="147" t="n"/>
      <c r="CS2271" s="147" t="n"/>
      <c r="CT2271" s="147" t="n"/>
      <c r="CU2271" s="147" t="n"/>
      <c r="CV2271" s="147" t="n"/>
      <c r="CW2271" s="147" t="n"/>
      <c r="CX2271" s="147" t="n"/>
      <c r="CY2271" s="147" t="n"/>
      <c r="CZ2271" s="147" t="n"/>
      <c r="DA2271" s="147" t="n"/>
      <c r="DB2271" s="147" t="n"/>
      <c r="DC2271" s="147" t="n"/>
      <c r="DD2271" s="147" t="n"/>
      <c r="DE2271" s="147" t="n"/>
      <c r="DF2271" s="147" t="n"/>
      <c r="DG2271" s="147" t="n"/>
      <c r="DH2271" s="147" t="n"/>
      <c r="DI2271" s="147" t="n"/>
      <c r="DJ2271" s="147" t="n"/>
      <c r="DK2271" s="147" t="n"/>
      <c r="DL2271" s="147" t="n"/>
      <c r="DM2271" s="147" t="n"/>
      <c r="DN2271" s="147" t="n"/>
      <c r="DO2271" s="147" t="n"/>
      <c r="DP2271" s="147" t="n"/>
      <c r="DQ2271" s="147" t="n"/>
      <c r="DR2271" s="147" t="n"/>
      <c r="DS2271" s="147" t="n"/>
      <c r="DT2271" s="147" t="n"/>
      <c r="DU2271" s="148" t="n"/>
      <c r="DV2271" s="2" t="n"/>
      <c r="DW2271" s="2" t="n"/>
      <c r="DX2271" s="2" t="n"/>
      <c r="DY2271" s="2" t="n"/>
      <c r="DZ2271" s="2" t="n"/>
      <c r="EA2271" s="2" t="n"/>
      <c r="EB2271" s="2" t="n"/>
      <c r="EC2271" s="2" t="n"/>
    </row>
    <row r="2272" ht="6.75" customHeight="1" s="118">
      <c r="A2272" s="2" t="n"/>
      <c r="B2272" s="2" t="n"/>
      <c r="C2272" s="2" t="n"/>
      <c r="D2272" s="2" t="n"/>
      <c r="E2272" s="46" t="n"/>
      <c r="F2272" s="46" t="n"/>
      <c r="G2272" s="46" t="n"/>
      <c r="H2272" s="46" t="n"/>
      <c r="I2272" s="46" t="n"/>
      <c r="J2272" s="46" t="n"/>
      <c r="K2272" s="46" t="n"/>
      <c r="L2272" s="18" t="n"/>
      <c r="M2272" s="18" t="n"/>
      <c r="N2272" s="18" t="n"/>
      <c r="O2272" s="5" t="n"/>
      <c r="P2272" s="5" t="n"/>
      <c r="Q2272" s="5" t="n"/>
      <c r="R2272" s="5" t="n"/>
      <c r="S2272" s="5" t="n"/>
      <c r="T2272" s="5" t="n"/>
      <c r="U2272" s="5" t="n"/>
      <c r="V2272" s="5" t="n"/>
      <c r="W2272" s="5" t="n"/>
      <c r="X2272" s="5" t="n"/>
      <c r="Y2272" s="5" t="n"/>
      <c r="Z2272" s="5" t="n"/>
      <c r="AA2272" s="5" t="n"/>
      <c r="AB2272" s="5" t="n"/>
      <c r="AC2272" s="5" t="n"/>
      <c r="AD2272" s="5" t="n"/>
      <c r="AE2272" s="5" t="n"/>
      <c r="AF2272" s="5" t="n"/>
      <c r="AG2272" s="5" t="n"/>
      <c r="AH2272" s="5" t="n"/>
      <c r="AI2272" s="5" t="n"/>
      <c r="AJ2272" s="5" t="n"/>
      <c r="AK2272" s="5" t="n"/>
      <c r="AL2272" s="5" t="n"/>
      <c r="AM2272" s="5" t="n"/>
      <c r="AN2272" s="5" t="n"/>
      <c r="AO2272" s="5" t="n"/>
      <c r="AP2272" s="5" t="n"/>
      <c r="AQ2272" s="5" t="n"/>
      <c r="AR2272" s="5" t="n"/>
      <c r="AS2272" s="5" t="n"/>
      <c r="AT2272" s="5" t="n"/>
      <c r="AU2272" s="5" t="n"/>
      <c r="AV2272" s="5" t="n"/>
      <c r="AW2272" s="5" t="n"/>
      <c r="AX2272" s="5" t="n"/>
      <c r="AY2272" s="5" t="n"/>
      <c r="AZ2272" s="5" t="n"/>
      <c r="BA2272" s="5" t="n"/>
      <c r="BB2272" s="5" t="n"/>
      <c r="BC2272" s="5" t="n"/>
      <c r="BD2272" s="5" t="n"/>
      <c r="BE2272" s="5" t="n"/>
      <c r="BF2272" s="5" t="n"/>
      <c r="BG2272" s="5" t="n"/>
      <c r="BH2272" s="5" t="n"/>
      <c r="BI2272" s="2" t="n"/>
      <c r="BJ2272" s="2" t="n"/>
      <c r="BK2272" s="2" t="n"/>
      <c r="BL2272" s="2" t="n"/>
      <c r="BM2272" s="2" t="n"/>
      <c r="BN2272" s="2" t="n"/>
      <c r="BO2272" s="2" t="n"/>
      <c r="BP2272" s="2" t="n"/>
      <c r="BQ2272" s="2" t="n"/>
      <c r="BR2272" s="2" t="n"/>
      <c r="BS2272" s="2" t="n"/>
      <c r="BT2272" s="2" t="n"/>
      <c r="BU2272" s="2" t="n"/>
      <c r="BV2272" s="2" t="n"/>
      <c r="BW2272" s="2" t="n"/>
      <c r="BX2272" s="2" t="n"/>
      <c r="BY2272" s="2" t="n"/>
      <c r="BZ2272" s="2" t="n"/>
      <c r="CA2272" s="2" t="n"/>
      <c r="CB2272" s="2" t="n"/>
      <c r="CC2272" s="2" t="n"/>
      <c r="CD2272" s="2" t="n"/>
      <c r="CE2272" s="2" t="n"/>
      <c r="CF2272" s="2" t="n"/>
      <c r="CG2272" s="2" t="n"/>
      <c r="CH2272" s="2" t="n"/>
      <c r="CI2272" s="2" t="n"/>
      <c r="CJ2272" s="2" t="n"/>
      <c r="CK2272" s="2" t="n"/>
      <c r="CL2272" s="2" t="n"/>
      <c r="CM2272" s="2" t="n"/>
      <c r="CN2272" s="2" t="n"/>
      <c r="CO2272" s="2" t="n"/>
      <c r="CP2272" s="2" t="n"/>
      <c r="CQ2272" s="2" t="n"/>
      <c r="CR2272" s="2" t="n"/>
      <c r="CS2272" s="2" t="n"/>
      <c r="CT2272" s="2" t="n"/>
      <c r="CU2272" s="2" t="n"/>
      <c r="CV2272" s="2" t="n"/>
      <c r="CW2272" s="2" t="n"/>
      <c r="CX2272" s="2" t="n"/>
      <c r="CY2272" s="2" t="n"/>
      <c r="CZ2272" s="2" t="n"/>
      <c r="DA2272" s="2" t="n"/>
      <c r="DB2272" s="2" t="n"/>
      <c r="DC2272" s="2" t="n"/>
      <c r="DD2272" s="2" t="n"/>
      <c r="DE2272" s="2" t="n"/>
      <c r="DF2272" s="2" t="n"/>
      <c r="DG2272" s="2" t="n"/>
      <c r="DH2272" s="2" t="n"/>
      <c r="DI2272" s="2" t="n"/>
      <c r="DJ2272" s="2" t="n"/>
      <c r="DK2272" s="2" t="n"/>
      <c r="DL2272" s="2" t="n"/>
      <c r="DM2272" s="2" t="n"/>
      <c r="DN2272" s="2" t="n"/>
      <c r="DO2272" s="2" t="n"/>
      <c r="DP2272" s="2" t="n"/>
      <c r="DQ2272" s="2" t="n"/>
      <c r="DR2272" s="2" t="n"/>
      <c r="DS2272" s="2" t="n"/>
      <c r="DT2272" s="2" t="n"/>
      <c r="DU2272" s="2" t="n"/>
      <c r="DV2272" s="2" t="n"/>
      <c r="DW2272" s="2" t="n"/>
      <c r="DX2272" s="2" t="n"/>
      <c r="DY2272" s="2" t="n"/>
      <c r="DZ2272" s="2" t="n"/>
      <c r="EA2272" s="2" t="n"/>
      <c r="EB2272" s="2" t="n"/>
      <c r="EC2272" s="2" t="n"/>
    </row>
    <row r="2273" ht="6.75" customHeight="1" s="118">
      <c r="A2273" s="2" t="n"/>
      <c r="B2273" s="2" t="n"/>
      <c r="C2273" s="2" t="n"/>
      <c r="D2273" s="2" t="n"/>
      <c r="E2273" s="43" t="n"/>
      <c r="F2273" s="43" t="n"/>
      <c r="G2273" s="43" t="n"/>
      <c r="H2273" s="43" t="n"/>
      <c r="I2273" s="43" t="n"/>
      <c r="J2273" s="43" t="n"/>
      <c r="K2273" s="43" t="n"/>
      <c r="L2273" s="2" t="n"/>
      <c r="M2273" s="2" t="n"/>
      <c r="N2273" s="2" t="n"/>
      <c r="O2273" s="2" t="n"/>
      <c r="P2273" s="2" t="n"/>
      <c r="Q2273" s="2" t="n"/>
      <c r="R2273" s="2" t="n"/>
      <c r="S2273" s="2" t="n"/>
      <c r="T2273" s="2" t="n"/>
      <c r="U2273" s="2" t="n"/>
      <c r="V2273" s="2" t="n"/>
      <c r="W2273" s="2" t="n"/>
      <c r="X2273" s="2" t="n"/>
      <c r="Y2273" s="2" t="n"/>
      <c r="Z2273" s="2" t="n"/>
      <c r="AA2273" s="2" t="n"/>
      <c r="AB2273" s="2" t="n"/>
      <c r="AC2273" s="2" t="n"/>
      <c r="AD2273" s="2" t="n"/>
      <c r="AE2273" s="2" t="n"/>
      <c r="AF2273" s="2" t="n"/>
      <c r="AG2273" s="2" t="n"/>
      <c r="AH2273" s="2" t="n"/>
      <c r="AI2273" s="2" t="n"/>
      <c r="AJ2273" s="2" t="n"/>
      <c r="AK2273" s="2" t="n"/>
      <c r="AL2273" s="2" t="n"/>
      <c r="AM2273" s="2" t="n"/>
      <c r="AN2273" s="2" t="n"/>
      <c r="AO2273" s="2" t="n"/>
      <c r="AP2273" s="2" t="n"/>
      <c r="AQ2273" s="2" t="n"/>
      <c r="AR2273" s="2" t="n"/>
      <c r="AS2273" s="2" t="n"/>
      <c r="AT2273" s="2" t="n"/>
      <c r="AU2273" s="2" t="n"/>
      <c r="AV2273" s="2" t="n"/>
      <c r="AW2273" s="2" t="n"/>
      <c r="AX2273" s="2" t="n"/>
      <c r="AY2273" s="2" t="n"/>
      <c r="AZ2273" s="2" t="n"/>
      <c r="BA2273" s="2" t="n"/>
      <c r="BB2273" s="2" t="n"/>
      <c r="BC2273" s="2" t="n"/>
      <c r="BD2273" s="2" t="n"/>
      <c r="BE2273" s="2" t="n"/>
      <c r="BF2273" s="2" t="n"/>
      <c r="BG2273" s="2" t="n"/>
      <c r="BH2273" s="2" t="n"/>
      <c r="BI2273" s="2" t="n"/>
      <c r="BJ2273" s="2" t="n"/>
      <c r="BK2273" s="2" t="n"/>
      <c r="BL2273" s="2" t="n"/>
      <c r="BM2273" s="2" t="n"/>
      <c r="BN2273" s="2" t="n"/>
      <c r="BO2273" s="2" t="n"/>
      <c r="BP2273" s="2" t="n"/>
      <c r="BQ2273" s="2" t="n"/>
      <c r="BR2273" s="2" t="n"/>
      <c r="BS2273" s="2" t="n"/>
      <c r="BT2273" s="2" t="n"/>
      <c r="BU2273" s="2" t="n"/>
      <c r="BV2273" s="2" t="n"/>
      <c r="BW2273" s="2" t="n"/>
      <c r="BX2273" s="2" t="n"/>
      <c r="BY2273" s="2" t="n"/>
      <c r="BZ2273" s="2" t="n"/>
      <c r="CA2273" s="2" t="n"/>
      <c r="CB2273" s="2" t="n"/>
      <c r="CC2273" s="2" t="n"/>
      <c r="CD2273" s="2" t="n"/>
      <c r="CE2273" s="2" t="n"/>
      <c r="CF2273" s="2" t="n"/>
      <c r="CG2273" s="2" t="n"/>
      <c r="CH2273" s="2" t="n"/>
      <c r="CI2273" s="2" t="n"/>
      <c r="CJ2273" s="51" t="inlineStr">
        <is>
          <t xml:space="preserve">    (近畿高等学校統一用紙　  その２ 　  令和７年度改定)　</t>
        </is>
      </c>
      <c r="DV2273" s="2" t="n"/>
      <c r="DW2273" s="2" t="n"/>
      <c r="DX2273" s="2" t="n"/>
      <c r="DY2273" s="2" t="n"/>
      <c r="DZ2273" s="2" t="n"/>
      <c r="EA2273" s="2" t="n"/>
      <c r="EB2273" s="2" t="n"/>
      <c r="EC2273" s="2" t="n"/>
    </row>
    <row r="2274" ht="6.75" customHeight="1" s="118">
      <c r="A2274" s="2" t="n"/>
      <c r="B2274" s="2" t="n"/>
      <c r="C2274" s="2" t="n"/>
      <c r="D2274" s="2" t="n"/>
      <c r="E2274" s="2" t="n"/>
      <c r="F2274" s="2" t="n"/>
      <c r="G2274" s="2" t="n"/>
      <c r="H2274" s="2" t="n"/>
      <c r="I2274" s="2" t="n"/>
      <c r="J2274" s="2" t="n"/>
      <c r="K2274" s="2" t="n"/>
      <c r="L2274" s="2" t="n"/>
      <c r="M2274" s="2" t="n"/>
      <c r="N2274" s="2" t="n"/>
      <c r="O2274" s="2" t="n"/>
      <c r="P2274" s="2" t="n"/>
      <c r="Q2274" s="2" t="n"/>
      <c r="R2274" s="2" t="n"/>
      <c r="S2274" s="2" t="n"/>
      <c r="T2274" s="2" t="n"/>
      <c r="U2274" s="2" t="n"/>
      <c r="V2274" s="2" t="n"/>
      <c r="W2274" s="2" t="n"/>
      <c r="X2274" s="2" t="n"/>
      <c r="Y2274" s="2" t="n"/>
      <c r="Z2274" s="2" t="n"/>
      <c r="AA2274" s="2" t="n"/>
      <c r="AB2274" s="2" t="n"/>
      <c r="AC2274" s="2" t="n"/>
      <c r="AD2274" s="2" t="n"/>
      <c r="AE2274" s="2" t="n"/>
      <c r="AF2274" s="2" t="n"/>
      <c r="AG2274" s="2" t="n"/>
      <c r="AH2274" s="2" t="n"/>
      <c r="AI2274" s="2" t="n"/>
      <c r="AJ2274" s="2" t="n"/>
      <c r="AK2274" s="2" t="n"/>
      <c r="AL2274" s="2" t="n"/>
      <c r="AM2274" s="2" t="n"/>
      <c r="AN2274" s="2" t="n"/>
      <c r="AO2274" s="2" t="n"/>
      <c r="AP2274" s="2" t="n"/>
      <c r="AQ2274" s="2" t="n"/>
      <c r="AR2274" s="2" t="n"/>
      <c r="AS2274" s="2" t="n"/>
      <c r="AT2274" s="2" t="n"/>
      <c r="AU2274" s="2" t="n"/>
      <c r="AV2274" s="2" t="n"/>
      <c r="AW2274" s="2" t="n"/>
      <c r="AX2274" s="2" t="n"/>
      <c r="AY2274" s="2" t="n"/>
      <c r="AZ2274" s="2" t="n"/>
      <c r="BA2274" s="2" t="n"/>
      <c r="BB2274" s="2" t="n"/>
      <c r="BC2274" s="2" t="n"/>
      <c r="BD2274" s="2" t="n"/>
      <c r="BE2274" s="2" t="n"/>
      <c r="BF2274" s="2" t="n"/>
      <c r="BG2274" s="2" t="n"/>
      <c r="BH2274" s="2" t="n"/>
      <c r="BI2274" s="2" t="n"/>
      <c r="BJ2274" s="2" t="n"/>
      <c r="BK2274" s="2" t="n"/>
      <c r="BL2274" s="2" t="n"/>
      <c r="BM2274" s="2" t="n"/>
      <c r="BN2274" s="2" t="n"/>
      <c r="BO2274" s="2" t="n"/>
      <c r="BP2274" s="2" t="n"/>
      <c r="BQ2274" s="2" t="n"/>
      <c r="BR2274" s="2" t="n"/>
      <c r="BS2274" s="2" t="n"/>
      <c r="BT2274" s="2" t="n"/>
      <c r="BU2274" s="2" t="n"/>
      <c r="BV2274" s="2" t="n"/>
      <c r="BW2274" s="2" t="n"/>
      <c r="BX2274" s="2" t="n"/>
      <c r="BY2274" s="2" t="n"/>
      <c r="BZ2274" s="2" t="n"/>
      <c r="CA2274" s="2" t="n"/>
      <c r="CB2274" s="2" t="n"/>
      <c r="CC2274" s="2" t="n"/>
      <c r="CD2274" s="2" t="n"/>
      <c r="CE2274" s="2" t="n"/>
      <c r="CF2274" s="2" t="n"/>
      <c r="CG2274" s="2" t="n"/>
      <c r="CH2274" s="2" t="n"/>
      <c r="CI2274" s="2" t="n"/>
      <c r="DV2274" s="2" t="n"/>
      <c r="DW2274" s="2" t="n"/>
      <c r="DX2274" s="2" t="n"/>
      <c r="DY2274" s="2" t="n"/>
      <c r="DZ2274" s="2" t="n"/>
      <c r="EA2274" s="2" t="n"/>
      <c r="EB2274" s="2" t="n"/>
      <c r="EC2274" s="2" t="n"/>
    </row>
    <row r="2275" ht="6.75" customHeight="1" s="118">
      <c r="A2275" s="2" t="n"/>
      <c r="B2275" s="2" t="n"/>
      <c r="C2275" s="3" t="n"/>
      <c r="D2275" s="3" t="n"/>
      <c r="E2275" s="3" t="n"/>
      <c r="F2275" s="3" t="n"/>
      <c r="G2275" s="3" t="n"/>
      <c r="H2275" s="3" t="n"/>
      <c r="I2275" s="3" t="n"/>
      <c r="J2275" s="3" t="n"/>
      <c r="K2275" s="3" t="n"/>
      <c r="L2275" s="3" t="n"/>
      <c r="M2275" s="3" t="n"/>
      <c r="N2275" s="3" t="n"/>
      <c r="O2275" s="3" t="n"/>
      <c r="P2275" s="3" t="n"/>
      <c r="Q2275" s="3" t="n"/>
      <c r="R2275" s="3" t="n"/>
      <c r="S2275" s="3" t="n"/>
      <c r="T2275" s="3" t="n"/>
      <c r="U2275" s="3" t="n"/>
      <c r="V2275" s="3" t="n"/>
      <c r="W2275" s="3" t="n"/>
      <c r="X2275" s="3" t="n"/>
      <c r="Y2275" s="3" t="n"/>
      <c r="Z2275" s="3" t="n"/>
      <c r="AA2275" s="3" t="n"/>
      <c r="AB2275" s="3" t="n"/>
      <c r="AC2275" s="3" t="n"/>
      <c r="AD2275" s="3" t="n"/>
      <c r="AE2275" s="3" t="n"/>
      <c r="AF2275" s="3" t="n"/>
      <c r="AG2275" s="3" t="n"/>
      <c r="AH2275" s="3" t="n"/>
      <c r="AI2275" s="3" t="n"/>
      <c r="AJ2275" s="3" t="n"/>
      <c r="AK2275" s="3" t="n"/>
      <c r="AL2275" s="3" t="n"/>
      <c r="AM2275" s="3" t="n"/>
      <c r="AN2275" s="3" t="n"/>
      <c r="AO2275" s="3" t="n"/>
      <c r="AP2275" s="3" t="n"/>
      <c r="AQ2275" s="3" t="n"/>
      <c r="AR2275" s="3" t="n"/>
      <c r="AS2275" s="2" t="n"/>
      <c r="AT2275" s="2" t="n"/>
      <c r="AU2275" s="2" t="n"/>
      <c r="AV2275" s="2" t="n"/>
      <c r="AW2275" s="2" t="n"/>
      <c r="AX2275" s="2" t="n"/>
      <c r="AY2275" s="2" t="n"/>
      <c r="AZ2275" s="2" t="n"/>
      <c r="BA2275" s="2" t="n"/>
      <c r="BB2275" s="2" t="n"/>
      <c r="BC2275" s="2" t="n"/>
      <c r="BD2275" s="2" t="n"/>
      <c r="BE2275" s="2" t="n"/>
      <c r="BF2275" s="2" t="n"/>
      <c r="BG2275" s="2" t="n"/>
      <c r="BH2275" s="2" t="n"/>
      <c r="BI2275" s="2" t="n"/>
      <c r="BJ2275" s="2" t="n"/>
      <c r="BK2275" s="2" t="n"/>
      <c r="BL2275" s="2" t="n"/>
      <c r="BM2275" s="2" t="n"/>
      <c r="BN2275" s="2" t="n"/>
      <c r="BO2275" s="2" t="n"/>
      <c r="BP2275" s="2" t="n"/>
      <c r="BQ2275" s="2" t="n"/>
      <c r="BR2275" s="2" t="n"/>
      <c r="BS2275" s="2" t="n"/>
      <c r="BT2275" s="2" t="n"/>
      <c r="BU2275" s="2" t="n"/>
      <c r="BV2275" s="2" t="n"/>
      <c r="BW2275" s="2" t="n"/>
      <c r="BX2275" s="2" t="n"/>
      <c r="BY2275" s="2" t="n"/>
      <c r="BZ2275" s="2" t="n"/>
      <c r="CA2275" s="2" t="n"/>
      <c r="CB2275" s="2" t="n"/>
      <c r="CC2275" s="2" t="n"/>
      <c r="CD2275" s="2" t="n"/>
      <c r="CE2275" s="2" t="n"/>
      <c r="CF2275" s="2" t="n"/>
      <c r="CG2275" s="2" t="n"/>
      <c r="CH2275" s="2" t="n"/>
      <c r="CI2275" s="2" t="n"/>
      <c r="CJ2275" s="2" t="n"/>
      <c r="CK2275" s="2" t="n"/>
      <c r="CL2275" s="2" t="n"/>
      <c r="CM2275" s="2" t="n"/>
      <c r="CN2275" s="2" t="n"/>
      <c r="CO2275" s="2" t="n"/>
      <c r="CP2275" s="2" t="n"/>
      <c r="CQ2275" s="2" t="n"/>
      <c r="CR2275" s="2" t="n"/>
      <c r="CS2275" s="2" t="n"/>
      <c r="CT2275" s="2" t="n"/>
      <c r="CU2275" s="2" t="n"/>
      <c r="CV2275" s="2" t="n"/>
      <c r="CW2275" s="2" t="n"/>
      <c r="CX2275" s="2" t="n"/>
      <c r="CY2275" s="2" t="n"/>
      <c r="CZ2275" s="2" t="n"/>
      <c r="DA2275" s="2" t="n"/>
      <c r="DB2275" s="2" t="n"/>
      <c r="DC2275" s="2" t="n"/>
      <c r="DD2275" s="2" t="n"/>
      <c r="DE2275" s="2" t="n"/>
      <c r="DF2275" s="2" t="n"/>
      <c r="DG2275" s="2" t="n"/>
      <c r="DH2275" s="2" t="n"/>
      <c r="DI2275" s="2" t="n"/>
      <c r="DJ2275" s="2" t="n"/>
      <c r="DK2275" s="2" t="n"/>
      <c r="DL2275" s="2" t="n"/>
      <c r="DM2275" s="2" t="n"/>
      <c r="DN2275" s="2" t="n"/>
      <c r="DO2275" s="2" t="n"/>
      <c r="DP2275" s="2" t="n"/>
      <c r="DQ2275" s="2" t="n"/>
      <c r="DR2275" s="2" t="n"/>
      <c r="DS2275" s="2" t="n"/>
      <c r="DT2275" s="2" t="n"/>
      <c r="DU2275" s="2" t="n"/>
      <c r="DV2275" s="2" t="n"/>
      <c r="DW2275" s="2" t="n"/>
      <c r="DX2275" s="2" t="n"/>
      <c r="DY2275" s="2" t="n"/>
      <c r="DZ2275" s="2" t="n"/>
      <c r="EA2275" s="2" t="n"/>
      <c r="EB2275" s="2" t="n"/>
      <c r="EC2275" s="2" t="n"/>
    </row>
    <row r="2276" ht="6.75" customHeight="1" s="118">
      <c r="A2276" s="2" t="n"/>
      <c r="B2276" s="2" t="n"/>
      <c r="C2276" s="3" t="n"/>
      <c r="D2276" s="3" t="n"/>
      <c r="E2276" s="3" t="n"/>
      <c r="F2276" s="3" t="n"/>
      <c r="G2276" s="3" t="n"/>
      <c r="H2276" s="3" t="n"/>
      <c r="I2276" s="3" t="n"/>
      <c r="J2276" s="3" t="n"/>
      <c r="K2276" s="3" t="n"/>
      <c r="L2276" s="3" t="n"/>
      <c r="M2276" s="3" t="n"/>
      <c r="N2276" s="3" t="n"/>
      <c r="O2276" s="3" t="n"/>
      <c r="P2276" s="3" t="n"/>
      <c r="Q2276" s="3" t="n"/>
      <c r="R2276" s="3" t="n"/>
      <c r="S2276" s="3" t="n"/>
      <c r="T2276" s="3" t="n"/>
      <c r="U2276" s="3" t="n"/>
      <c r="V2276" s="3" t="n"/>
      <c r="W2276" s="3" t="n"/>
      <c r="X2276" s="3" t="n"/>
      <c r="Y2276" s="3" t="n"/>
      <c r="Z2276" s="3" t="n"/>
      <c r="AA2276" s="3" t="n"/>
      <c r="AB2276" s="3" t="n"/>
      <c r="AC2276" s="3" t="n"/>
      <c r="AD2276" s="3" t="n"/>
      <c r="AE2276" s="3" t="n"/>
      <c r="AF2276" s="3" t="n"/>
      <c r="AG2276" s="3" t="n"/>
      <c r="AH2276" s="3" t="n"/>
      <c r="AI2276" s="3" t="n"/>
      <c r="AJ2276" s="3" t="n"/>
      <c r="AK2276" s="3" t="n"/>
      <c r="AL2276" s="3" t="n"/>
      <c r="AM2276" s="3" t="n"/>
      <c r="AN2276" s="3" t="n"/>
      <c r="AO2276" s="3" t="n"/>
      <c r="AP2276" s="3" t="n"/>
      <c r="AQ2276" s="3" t="n"/>
      <c r="AR2276" s="3" t="n"/>
      <c r="AS2276" s="2" t="n"/>
      <c r="AT2276" s="2" t="n"/>
      <c r="AU2276" s="2" t="n"/>
      <c r="AV2276" s="2" t="n"/>
      <c r="AW2276" s="2" t="n"/>
      <c r="AX2276" s="2" t="n"/>
      <c r="AY2276" s="2" t="n"/>
      <c r="AZ2276" s="2" t="n"/>
      <c r="BA2276" s="2" t="n"/>
      <c r="BB2276" s="2" t="n"/>
      <c r="BC2276" s="2" t="n"/>
      <c r="BD2276" s="2" t="n"/>
      <c r="BE2276" s="2" t="n"/>
      <c r="BF2276" s="2" t="n"/>
      <c r="BG2276" s="2" t="n"/>
      <c r="BH2276" s="2" t="n"/>
      <c r="BI2276" s="2" t="n"/>
      <c r="BJ2276" s="2" t="n"/>
      <c r="BK2276" s="2" t="n"/>
      <c r="BL2276" s="2" t="n"/>
      <c r="BM2276" s="2" t="n"/>
      <c r="BN2276" s="2" t="n"/>
      <c r="BO2276" s="2" t="n"/>
      <c r="BP2276" s="2" t="n"/>
      <c r="BQ2276" s="2" t="n"/>
      <c r="BR2276" s="2" t="n"/>
      <c r="BS2276" s="2" t="n"/>
      <c r="BT2276" s="2" t="n"/>
      <c r="BU2276" s="2" t="n"/>
      <c r="BV2276" s="2" t="n"/>
      <c r="BW2276" s="2" t="n"/>
      <c r="BX2276" s="2" t="n"/>
      <c r="BY2276" s="2" t="n"/>
      <c r="BZ2276" s="2" t="n"/>
      <c r="CA2276" s="2" t="n"/>
      <c r="CB2276" s="2" t="n"/>
      <c r="CC2276" s="2" t="n"/>
      <c r="CD2276" s="2" t="n"/>
      <c r="CE2276" s="2" t="n"/>
      <c r="CF2276" s="2" t="n"/>
      <c r="CG2276" s="2" t="n"/>
      <c r="CH2276" s="2" t="n"/>
      <c r="CI2276" s="2" t="n"/>
      <c r="CJ2276" s="2" t="n"/>
      <c r="CK2276" s="2" t="n"/>
      <c r="CL2276" s="2" t="n"/>
      <c r="CM2276" s="2" t="n"/>
      <c r="CN2276" s="2" t="n"/>
      <c r="CO2276" s="2" t="n"/>
      <c r="CP2276" s="2" t="n"/>
      <c r="CQ2276" s="2" t="n"/>
      <c r="CR2276" s="2" t="n"/>
      <c r="CS2276" s="2" t="n"/>
      <c r="CT2276" s="2" t="n"/>
      <c r="CU2276" s="2" t="n"/>
      <c r="CV2276" s="2" t="n"/>
      <c r="CW2276" s="2" t="n"/>
      <c r="CX2276" s="2" t="n"/>
      <c r="CY2276" s="2" t="n"/>
      <c r="CZ2276" s="2" t="n"/>
      <c r="DA2276" s="2" t="n"/>
      <c r="DB2276" s="2" t="n"/>
      <c r="DC2276" s="2" t="n"/>
      <c r="DD2276" s="2" t="n"/>
      <c r="DE2276" s="2" t="n"/>
      <c r="DF2276" s="2" t="n"/>
      <c r="DG2276" s="2" t="n"/>
      <c r="DH2276" s="2" t="n"/>
      <c r="DI2276" s="2" t="n"/>
      <c r="DJ2276" s="2" t="n"/>
      <c r="DK2276" s="2" t="n"/>
      <c r="DL2276" s="2" t="n"/>
      <c r="DM2276" s="2" t="n"/>
      <c r="DN2276" s="2" t="n"/>
      <c r="DO2276" s="2" t="n"/>
      <c r="DP2276" s="2" t="n"/>
      <c r="DQ2276" s="2" t="n"/>
      <c r="DR2276" s="2" t="n"/>
      <c r="DS2276" s="2" t="n"/>
      <c r="DT2276" s="2" t="n"/>
      <c r="DU2276" s="2" t="n"/>
      <c r="DV2276" s="2" t="n"/>
      <c r="DW2276" s="2" t="n"/>
      <c r="DX2276" s="2" t="n"/>
      <c r="DY2276" s="2" t="n"/>
      <c r="DZ2276" s="2" t="n"/>
      <c r="EA2276" s="2" t="n"/>
      <c r="EB2276" s="2" t="n"/>
      <c r="EC2276" s="2" t="n"/>
    </row>
    <row r="2277" ht="6.75" customHeight="1" s="118">
      <c r="A2277" s="2" t="n"/>
      <c r="B2277" s="2" t="n"/>
      <c r="C2277" s="3" t="n"/>
      <c r="D2277" s="3" t="n"/>
      <c r="E2277" s="3" t="n"/>
      <c r="F2277" s="3" t="n"/>
      <c r="G2277" s="3" t="n"/>
      <c r="H2277" s="3" t="n"/>
      <c r="I2277" s="3" t="n"/>
      <c r="J2277" s="3" t="n"/>
      <c r="K2277" s="3" t="n"/>
      <c r="L2277" s="3" t="n"/>
      <c r="M2277" s="3" t="n"/>
      <c r="N2277" s="3" t="n"/>
      <c r="O2277" s="3" t="n"/>
      <c r="P2277" s="3" t="n"/>
      <c r="Q2277" s="3" t="n"/>
      <c r="R2277" s="3" t="n"/>
      <c r="S2277" s="3" t="n"/>
      <c r="T2277" s="3" t="n"/>
      <c r="U2277" s="3" t="n"/>
      <c r="V2277" s="3" t="n"/>
      <c r="W2277" s="3" t="n"/>
      <c r="X2277" s="3" t="n"/>
      <c r="Y2277" s="3" t="n"/>
      <c r="Z2277" s="3" t="n"/>
      <c r="AA2277" s="3" t="n"/>
      <c r="AB2277" s="3" t="n"/>
      <c r="AC2277" s="3" t="n"/>
      <c r="AD2277" s="3" t="n"/>
      <c r="AE2277" s="3" t="n"/>
      <c r="AF2277" s="3" t="n"/>
      <c r="AG2277" s="3" t="n"/>
      <c r="AH2277" s="3" t="n"/>
      <c r="AI2277" s="3" t="n"/>
      <c r="AJ2277" s="3" t="n"/>
      <c r="AK2277" s="3" t="n"/>
      <c r="AL2277" s="3" t="n"/>
      <c r="AM2277" s="3" t="n"/>
      <c r="AN2277" s="3" t="n"/>
      <c r="AO2277" s="3" t="n"/>
      <c r="AP2277" s="3" t="n"/>
      <c r="AQ2277" s="3" t="n"/>
      <c r="AR2277" s="3" t="n"/>
      <c r="AS2277" s="2" t="n"/>
      <c r="AT2277" s="2" t="n"/>
      <c r="AU2277" s="2" t="n"/>
      <c r="AV2277" s="2" t="n"/>
      <c r="AW2277" s="2" t="n"/>
      <c r="AX2277" s="2" t="n"/>
      <c r="AY2277" s="2" t="n"/>
      <c r="AZ2277" s="2" t="n"/>
      <c r="BA2277" s="2" t="n"/>
      <c r="BB2277" s="2" t="n"/>
      <c r="BC2277" s="2" t="n"/>
      <c r="BD2277" s="2" t="n"/>
      <c r="BE2277" s="2" t="n"/>
      <c r="BF2277" s="2" t="n"/>
      <c r="BG2277" s="2" t="n"/>
      <c r="BH2277" s="2" t="n"/>
      <c r="BI2277" s="2" t="n"/>
      <c r="BJ2277" s="2" t="n"/>
      <c r="BK2277" s="2" t="n"/>
      <c r="BL2277" s="2" t="n"/>
      <c r="BM2277" s="2" t="n"/>
      <c r="BN2277" s="2" t="n"/>
      <c r="BO2277" s="2" t="n"/>
      <c r="BP2277" s="2" t="n"/>
      <c r="BQ2277" s="2" t="n"/>
      <c r="BR2277" s="2" t="n"/>
      <c r="BS2277" s="2" t="n"/>
      <c r="BT2277" s="2" t="n"/>
      <c r="BU2277" s="2" t="n"/>
      <c r="BV2277" s="2" t="n"/>
      <c r="BW2277" s="2" t="n"/>
      <c r="BX2277" s="2" t="n"/>
      <c r="BY2277" s="2" t="n"/>
      <c r="BZ2277" s="2" t="n"/>
      <c r="CA2277" s="2" t="n"/>
      <c r="CB2277" s="2" t="n"/>
      <c r="CC2277" s="2" t="n"/>
      <c r="CD2277" s="2" t="n"/>
      <c r="CE2277" s="2" t="n"/>
      <c r="CF2277" s="2" t="n"/>
      <c r="CG2277" s="2" t="n"/>
      <c r="CH2277" s="2" t="n"/>
      <c r="CI2277" s="2" t="n"/>
      <c r="CJ2277" s="2" t="n"/>
      <c r="CK2277" s="2" t="n"/>
      <c r="CL2277" s="2" t="n"/>
      <c r="CM2277" s="2" t="n"/>
      <c r="CN2277" s="2" t="n"/>
      <c r="CO2277" s="2" t="n"/>
      <c r="CP2277" s="2" t="n"/>
      <c r="CQ2277" s="2" t="n"/>
      <c r="CR2277" s="2" t="n"/>
      <c r="CS2277" s="2" t="n"/>
      <c r="CT2277" s="2" t="n"/>
      <c r="CU2277" s="2" t="n"/>
      <c r="CV2277" s="2" t="n"/>
      <c r="CW2277" s="2" t="n"/>
      <c r="CX2277" s="2" t="n"/>
      <c r="CY2277" s="2" t="n"/>
      <c r="CZ2277" s="2" t="n"/>
      <c r="DA2277" s="2" t="n"/>
      <c r="DB2277" s="2" t="n"/>
      <c r="DC2277" s="2" t="n"/>
      <c r="DD2277" s="2" t="n"/>
      <c r="DE2277" s="2" t="n"/>
      <c r="DF2277" s="2" t="n"/>
      <c r="DG2277" s="2" t="n"/>
      <c r="DH2277" s="2" t="n"/>
      <c r="DI2277" s="2" t="n"/>
      <c r="DJ2277" s="2" t="n"/>
      <c r="DK2277" s="2" t="n"/>
      <c r="DL2277" s="2" t="n"/>
      <c r="DM2277" s="2" t="n"/>
      <c r="DN2277" s="2" t="n"/>
      <c r="DO2277" s="2" t="n"/>
      <c r="DP2277" s="2" t="n"/>
      <c r="DQ2277" s="2" t="n"/>
      <c r="DR2277" s="2" t="n"/>
      <c r="DS2277" s="2" t="n"/>
      <c r="DT2277" s="2" t="n"/>
      <c r="DU2277" s="2" t="n"/>
      <c r="DV2277" s="2" t="n"/>
      <c r="DW2277" s="2" t="n"/>
      <c r="DX2277" s="2" t="n"/>
      <c r="DY2277" s="2" t="n"/>
      <c r="DZ2277" s="2" t="n"/>
      <c r="EA2277" s="2" t="n"/>
      <c r="EB2277" s="2" t="n"/>
      <c r="EC2277" s="2" t="n"/>
    </row>
    <row r="2278" ht="6.75" customHeight="1" s="118">
      <c r="A2278" s="2" t="n"/>
      <c r="B2278" s="2" t="n"/>
      <c r="C2278" s="3" t="n"/>
      <c r="D2278" s="3" t="n"/>
      <c r="E2278" s="3" t="n"/>
      <c r="F2278" s="3" t="n"/>
      <c r="G2278" s="3" t="n"/>
      <c r="H2278" s="3" t="n"/>
      <c r="I2278" s="3" t="n"/>
      <c r="J2278" s="114" t="inlineStr">
        <is>
          <t xml:space="preserve">  履 　   歴　    書</t>
        </is>
      </c>
      <c r="AN2278" s="3" t="n"/>
      <c r="AO2278" s="3" t="n"/>
      <c r="AP2278" s="3" t="n"/>
      <c r="AQ2278" s="3" t="n"/>
      <c r="AR2278" s="3" t="n"/>
      <c r="AS2278" s="2" t="n"/>
      <c r="AT2278" s="2" t="n"/>
      <c r="AU2278" s="2" t="n"/>
      <c r="AV2278" s="2" t="n"/>
      <c r="AW2278" s="2" t="n"/>
      <c r="AX2278" s="2" t="n"/>
      <c r="AY2278" s="2" t="n"/>
      <c r="AZ2278" s="2" t="n"/>
      <c r="BA2278" s="2" t="n"/>
      <c r="BB2278" s="2" t="n"/>
      <c r="BC2278" s="2" t="n"/>
      <c r="BD2278" s="2" t="n"/>
      <c r="BE2278" s="2" t="n"/>
      <c r="BF2278" s="2" t="n"/>
      <c r="BG2278" s="2" t="n"/>
      <c r="BH2278" s="2" t="n"/>
      <c r="BI2278" s="2" t="n"/>
      <c r="BJ2278" s="2" t="n"/>
      <c r="BK2278" s="2" t="n"/>
      <c r="BL2278" s="2" t="n"/>
      <c r="BM2278" s="2" t="n"/>
      <c r="BN2278" s="2" t="n"/>
      <c r="BO2278" s="2" t="n"/>
      <c r="BP2278" s="2" t="n"/>
      <c r="BQ2278" s="2" t="n"/>
      <c r="BR2278" s="2" t="n"/>
      <c r="BS2278" s="2" t="n"/>
      <c r="BT2278" s="2" t="n"/>
      <c r="BU2278" s="2" t="n"/>
      <c r="BV2278" s="2" t="n"/>
      <c r="BW2278" s="2" t="n"/>
      <c r="BX2278" s="2" t="n"/>
      <c r="BY2278" s="2" t="n"/>
      <c r="BZ2278" s="2" t="n"/>
      <c r="CA2278" s="2" t="n"/>
      <c r="CB2278" s="2" t="n"/>
      <c r="CC2278" s="2" t="n"/>
      <c r="CD2278" s="2" t="n"/>
      <c r="CE2278" s="2" t="n"/>
      <c r="CF2278" s="2" t="n"/>
      <c r="CG2278" s="2" t="n"/>
      <c r="CH2278" s="2" t="n"/>
      <c r="CI2278" s="2" t="n"/>
      <c r="CJ2278" s="2" t="n"/>
      <c r="CK2278" s="2" t="n"/>
      <c r="CL2278" s="2" t="n"/>
      <c r="CM2278" s="2" t="n"/>
      <c r="CN2278" s="2" t="n"/>
      <c r="CO2278" s="2" t="n"/>
      <c r="CP2278" s="2" t="n"/>
      <c r="CQ2278" s="2" t="n"/>
      <c r="CR2278" s="2" t="n"/>
      <c r="CS2278" s="2" t="n"/>
      <c r="CT2278" s="2" t="n"/>
      <c r="CU2278" s="2" t="n"/>
      <c r="CV2278" s="2" t="n"/>
      <c r="CW2278" s="2" t="n"/>
      <c r="CX2278" s="2" t="n"/>
      <c r="CY2278" s="2" t="n"/>
      <c r="CZ2278" s="2" t="n"/>
      <c r="DA2278" s="2" t="n"/>
      <c r="DB2278" s="2" t="n"/>
      <c r="DC2278" s="2" t="n"/>
      <c r="DD2278" s="2" t="n"/>
      <c r="DE2278" s="2" t="n"/>
      <c r="DF2278" s="2" t="n"/>
      <c r="DG2278" s="2" t="n"/>
      <c r="DH2278" s="2" t="n"/>
      <c r="DI2278" s="2" t="n"/>
      <c r="DJ2278" s="2" t="n"/>
      <c r="DK2278" s="2" t="n"/>
      <c r="DL2278" s="2" t="n"/>
      <c r="DM2278" s="2" t="n"/>
      <c r="DN2278" s="2" t="n"/>
      <c r="DO2278" s="2" t="n"/>
      <c r="DP2278" s="2" t="n"/>
      <c r="DQ2278" s="2" t="n"/>
      <c r="DR2278" s="2" t="n"/>
      <c r="DS2278" s="2" t="n"/>
      <c r="DT2278" s="2" t="n"/>
      <c r="DU2278" s="2" t="n"/>
      <c r="DV2278" s="2" t="n"/>
      <c r="DW2278" s="2" t="n"/>
      <c r="DX2278" s="2" t="n"/>
      <c r="DY2278" s="2" t="n"/>
      <c r="DZ2278" s="2" t="n"/>
      <c r="EA2278" s="2" t="n"/>
      <c r="EB2278" s="2" t="n"/>
      <c r="EC2278" s="2" t="n"/>
    </row>
    <row r="2279" ht="6.75" customHeight="1" s="118">
      <c r="A2279" s="2" t="n"/>
      <c r="B2279" s="2" t="n"/>
      <c r="C2279" s="3" t="n"/>
      <c r="D2279" s="3" t="n"/>
      <c r="E2279" s="3" t="n"/>
      <c r="F2279" s="3" t="n"/>
      <c r="G2279" s="3" t="n"/>
      <c r="H2279" s="3" t="n"/>
      <c r="I2279" s="3" t="n"/>
      <c r="AN2279" s="3" t="n"/>
      <c r="AO2279" s="3" t="n"/>
      <c r="AP2279" s="3" t="n"/>
      <c r="AQ2279" s="3" t="n"/>
      <c r="AR2279" s="3" t="n"/>
      <c r="AS2279" s="2" t="n"/>
      <c r="AT2279" s="2" t="n"/>
      <c r="AU2279" s="2" t="n"/>
      <c r="AV2279" s="2" t="n"/>
      <c r="AW2279" s="2" t="n"/>
      <c r="AX2279" s="2" t="n"/>
      <c r="AY2279" s="2" t="n"/>
      <c r="AZ2279" s="2" t="n"/>
      <c r="BA2279" s="2" t="n"/>
      <c r="BB2279" s="2" t="n"/>
      <c r="BC2279" s="2" t="n"/>
      <c r="BD2279" s="2" t="n"/>
      <c r="BE2279" s="2" t="n"/>
      <c r="BF2279" s="2" t="n"/>
      <c r="BG2279" s="2" t="n"/>
      <c r="BH2279" s="2" t="n"/>
      <c r="BI2279" s="2" t="n"/>
      <c r="BJ2279" s="2" t="n"/>
      <c r="BK2279" s="2" t="n"/>
      <c r="BL2279" s="2" t="n"/>
      <c r="BM2279" s="2" t="n"/>
      <c r="BN2279" s="2" t="n"/>
      <c r="BO2279" s="2" t="n"/>
      <c r="BP2279" s="2" t="n"/>
      <c r="BQ2279" s="2" t="n"/>
      <c r="BR2279" s="2" t="n"/>
      <c r="BS2279" s="2" t="n"/>
      <c r="BT2279" s="2" t="n"/>
      <c r="BU2279" s="2" t="n"/>
      <c r="BV2279" s="2" t="n"/>
      <c r="BW2279" s="2" t="n"/>
      <c r="BX2279" s="2" t="n"/>
      <c r="BY2279" s="2" t="n"/>
      <c r="BZ2279" s="2" t="n"/>
      <c r="CA2279" s="2" t="n"/>
      <c r="CB2279" s="2" t="n"/>
      <c r="CC2279" s="2" t="n"/>
      <c r="CD2279" s="2" t="n"/>
      <c r="CE2279" s="2" t="n"/>
      <c r="CF2279" s="2" t="n"/>
      <c r="CG2279" s="2" t="n"/>
      <c r="CH2279" s="2" t="n"/>
      <c r="CI2279" s="2" t="n"/>
      <c r="CJ2279" s="2" t="n"/>
      <c r="CK2279" s="2" t="n"/>
      <c r="CL2279" s="2" t="n"/>
      <c r="CM2279" s="2" t="n"/>
      <c r="CN2279" s="2" t="n"/>
      <c r="CO2279" s="2" t="n"/>
      <c r="CP2279" s="2" t="n"/>
      <c r="CQ2279" s="2" t="n"/>
      <c r="CR2279" s="2" t="n"/>
      <c r="CS2279" s="2" t="n"/>
      <c r="CT2279" s="2" t="n"/>
      <c r="CU2279" s="2" t="n"/>
      <c r="CV2279" s="2" t="n"/>
      <c r="CW2279" s="2" t="n"/>
      <c r="CX2279" s="2" t="n"/>
      <c r="CY2279" s="2" t="n"/>
      <c r="CZ2279" s="2" t="n"/>
      <c r="DA2279" s="2" t="n"/>
      <c r="DB2279" s="2" t="n"/>
      <c r="DC2279" s="2" t="n"/>
      <c r="DD2279" s="2" t="n"/>
      <c r="DE2279" s="2" t="n"/>
      <c r="DF2279" s="2" t="n"/>
      <c r="DG2279" s="2" t="n"/>
      <c r="DH2279" s="2" t="n"/>
      <c r="DI2279" s="2" t="n"/>
      <c r="DJ2279" s="2" t="n"/>
      <c r="DK2279" s="2" t="n"/>
      <c r="DL2279" s="2" t="n"/>
      <c r="DM2279" s="2" t="n"/>
      <c r="DN2279" s="2" t="n"/>
      <c r="DO2279" s="2" t="n"/>
      <c r="DP2279" s="2" t="n"/>
      <c r="DQ2279" s="2" t="n"/>
      <c r="DR2279" s="2" t="n"/>
      <c r="DS2279" s="2" t="n"/>
      <c r="DT2279" s="2" t="n"/>
      <c r="DU2279" s="2" t="n"/>
      <c r="DV2279" s="2" t="n"/>
      <c r="DW2279" s="2" t="n"/>
      <c r="DX2279" s="2" t="n"/>
      <c r="DY2279" s="2" t="n"/>
      <c r="DZ2279" s="2" t="n"/>
      <c r="EA2279" s="2" t="n"/>
      <c r="EB2279" s="2" t="n"/>
      <c r="EC2279" s="2" t="n"/>
    </row>
    <row r="2280" ht="4.5" customHeight="1" s="118">
      <c r="A2280" s="2" t="n"/>
      <c r="B2280" s="2" t="n"/>
      <c r="C2280" s="2" t="n"/>
      <c r="D2280" s="2" t="n"/>
      <c r="E2280" s="2" t="n"/>
      <c r="F2280" s="2" t="n"/>
      <c r="G2280" s="2" t="n"/>
      <c r="H2280" s="2" t="n"/>
      <c r="I2280" s="2" t="n"/>
      <c r="AN2280" s="3" t="n"/>
      <c r="AO2280" s="2" t="n"/>
      <c r="AP2280" s="2" t="n"/>
      <c r="AQ2280" s="2" t="n"/>
      <c r="AR2280" s="2" t="n"/>
      <c r="AS2280" s="2" t="n"/>
      <c r="AT2280" s="2" t="n"/>
      <c r="AU2280" s="2" t="n"/>
      <c r="AV2280" s="4" t="n"/>
      <c r="AW2280" s="5" t="n"/>
      <c r="AX2280" s="5" t="n"/>
      <c r="AY2280" s="5" t="n"/>
      <c r="AZ2280" s="5" t="n"/>
      <c r="BA2280" s="5" t="n"/>
      <c r="BB2280" s="5" t="n"/>
      <c r="BC2280" s="5" t="n"/>
      <c r="BD2280" s="5" t="n"/>
      <c r="BE2280" s="5" t="n"/>
      <c r="BF2280" s="5" t="n"/>
      <c r="BG2280" s="5" t="n"/>
      <c r="BH2280" s="5" t="n"/>
      <c r="BI2280" s="6" t="n"/>
      <c r="BJ2280" s="7" t="n"/>
      <c r="BK2280" s="2" t="n"/>
      <c r="BL2280" s="2" t="n"/>
      <c r="BM2280" s="2" t="n"/>
      <c r="BN2280" s="2" t="n"/>
      <c r="BO2280" s="2" t="n"/>
      <c r="BP2280" s="139" t="inlineStr">
        <is>
          <t xml:space="preserve">資 　格  等      </t>
        </is>
      </c>
      <c r="BQ2280" s="140" t="n"/>
      <c r="BR2280" s="140" t="n"/>
      <c r="BS2280" s="140" t="n"/>
      <c r="BT2280" s="140" t="n"/>
      <c r="BU2280" s="140" t="n"/>
      <c r="BV2280" s="141" t="n"/>
      <c r="BW2280" s="142" t="inlineStr">
        <is>
          <t>取  得  年  月</t>
        </is>
      </c>
      <c r="BX2280" s="140" t="n"/>
      <c r="BY2280" s="140" t="n"/>
      <c r="BZ2280" s="140" t="n"/>
      <c r="CA2280" s="140" t="n"/>
      <c r="CB2280" s="140" t="n"/>
      <c r="CC2280" s="140" t="n"/>
      <c r="CD2280" s="140" t="n"/>
      <c r="CE2280" s="140" t="n"/>
      <c r="CF2280" s="140" t="n"/>
      <c r="CG2280" s="141" t="n"/>
      <c r="CH2280" s="142" t="inlineStr">
        <is>
          <t>資       格       等       の       名       称</t>
        </is>
      </c>
      <c r="CI2280" s="140" t="n"/>
      <c r="CJ2280" s="140" t="n"/>
      <c r="CK2280" s="140" t="n"/>
      <c r="CL2280" s="140" t="n"/>
      <c r="CM2280" s="140" t="n"/>
      <c r="CN2280" s="140" t="n"/>
      <c r="CO2280" s="140" t="n"/>
      <c r="CP2280" s="140" t="n"/>
      <c r="CQ2280" s="140" t="n"/>
      <c r="CR2280" s="140" t="n"/>
      <c r="CS2280" s="140" t="n"/>
      <c r="CT2280" s="140" t="n"/>
      <c r="CU2280" s="140" t="n"/>
      <c r="CV2280" s="140" t="n"/>
      <c r="CW2280" s="140" t="n"/>
      <c r="CX2280" s="140" t="n"/>
      <c r="CY2280" s="140" t="n"/>
      <c r="CZ2280" s="140" t="n"/>
      <c r="DA2280" s="140" t="n"/>
      <c r="DB2280" s="140" t="n"/>
      <c r="DC2280" s="140" t="n"/>
      <c r="DD2280" s="140" t="n"/>
      <c r="DE2280" s="140" t="n"/>
      <c r="DF2280" s="140" t="n"/>
      <c r="DG2280" s="140" t="n"/>
      <c r="DH2280" s="140" t="n"/>
      <c r="DI2280" s="140" t="n"/>
      <c r="DJ2280" s="140" t="n"/>
      <c r="DK2280" s="140" t="n"/>
      <c r="DL2280" s="140" t="n"/>
      <c r="DM2280" s="140" t="n"/>
      <c r="DN2280" s="140" t="n"/>
      <c r="DO2280" s="140" t="n"/>
      <c r="DP2280" s="140" t="n"/>
      <c r="DQ2280" s="140" t="n"/>
      <c r="DR2280" s="140" t="n"/>
      <c r="DS2280" s="140" t="n"/>
      <c r="DT2280" s="140" t="n"/>
      <c r="DU2280" s="141" t="n"/>
      <c r="DV2280" s="2" t="n"/>
      <c r="DW2280" s="2" t="n"/>
      <c r="DX2280" s="2" t="n"/>
      <c r="DY2280" s="2" t="n"/>
      <c r="DZ2280" s="2" t="n"/>
      <c r="EA2280" s="2" t="n"/>
      <c r="EB2280" s="2" t="n"/>
      <c r="EC2280" s="2" t="n"/>
    </row>
    <row r="2281" ht="6.75" customHeight="1" s="118">
      <c r="A2281" s="2" t="n"/>
      <c r="B2281" s="2" t="n"/>
      <c r="C2281" s="2" t="n"/>
      <c r="D2281" s="2" t="n"/>
      <c r="E2281" s="2" t="n"/>
      <c r="F2281" s="2" t="n"/>
      <c r="G2281" s="2" t="n"/>
      <c r="H2281" s="2" t="n"/>
      <c r="I2281" s="2" t="n"/>
      <c r="AN2281" s="3" t="n"/>
      <c r="AO2281" s="2" t="n"/>
      <c r="AP2281" s="2" t="n"/>
      <c r="AQ2281" s="2" t="n"/>
      <c r="AR2281" s="2" t="n"/>
      <c r="AS2281" s="2" t="n"/>
      <c r="AT2281" s="2" t="n"/>
      <c r="AU2281" s="2" t="n"/>
      <c r="AV2281" s="7" t="n"/>
      <c r="AW2281" s="2" t="n"/>
      <c r="AX2281" s="2" t="n"/>
      <c r="AY2281" s="2" t="n"/>
      <c r="AZ2281" s="2" t="n"/>
      <c r="BA2281" s="2" t="n"/>
      <c r="BB2281" s="2" t="n"/>
      <c r="BC2281" s="2" t="n"/>
      <c r="BD2281" s="2" t="n"/>
      <c r="BE2281" s="2" t="n"/>
      <c r="BF2281" s="2" t="n"/>
      <c r="BG2281" s="2" t="n"/>
      <c r="BH2281" s="2" t="n"/>
      <c r="BI2281" s="8" t="n"/>
      <c r="BJ2281" s="7" t="n"/>
      <c r="BK2281" s="2" t="n"/>
      <c r="BL2281" s="2" t="n"/>
      <c r="BM2281" s="2" t="n"/>
      <c r="BN2281" s="2" t="n"/>
      <c r="BO2281" s="2" t="n"/>
      <c r="BP2281" s="143" t="n"/>
      <c r="BV2281" s="144" t="n"/>
      <c r="BW2281" s="143" t="n"/>
      <c r="CG2281" s="144" t="n"/>
      <c r="CH2281" s="143" t="n"/>
      <c r="DU2281" s="144" t="n"/>
      <c r="DV2281" s="2" t="n"/>
      <c r="DW2281" s="2" t="n"/>
      <c r="DX2281" s="2" t="n"/>
      <c r="DY2281" s="2" t="n"/>
      <c r="DZ2281" s="2" t="n"/>
      <c r="EA2281" s="2" t="n"/>
      <c r="EB2281" s="2" t="n"/>
      <c r="EC2281" s="2" t="n"/>
    </row>
    <row r="2282" ht="6.75" customHeight="1" s="118">
      <c r="A2282" s="2" t="n"/>
      <c r="B2282" s="2" t="n"/>
      <c r="C2282" s="2" t="n"/>
      <c r="D2282" s="2" t="n"/>
      <c r="E2282" s="2" t="n"/>
      <c r="F2282" s="2" t="n"/>
      <c r="G2282" s="2" t="n"/>
      <c r="H2282" s="2" t="n"/>
      <c r="I2282" s="2" t="n"/>
      <c r="J2282" s="2" t="n"/>
      <c r="K2282" s="2" t="n"/>
      <c r="L2282" s="2" t="n"/>
      <c r="M2282" s="2" t="n"/>
      <c r="N2282" s="3" t="n"/>
      <c r="O2282" s="3" t="n"/>
      <c r="P2282" s="3" t="n"/>
      <c r="Q2282" s="3" t="n"/>
      <c r="R2282" s="3" t="n"/>
      <c r="S2282" s="3" t="n"/>
      <c r="T2282" s="3" t="n"/>
      <c r="U2282" s="3" t="n"/>
      <c r="V2282" s="3" t="n"/>
      <c r="W2282" s="3" t="n"/>
      <c r="X2282" s="3" t="n"/>
      <c r="Y2282" s="3" t="n"/>
      <c r="Z2282" s="3" t="n"/>
      <c r="AA2282" s="3" t="n"/>
      <c r="AB2282" s="3" t="n"/>
      <c r="AC2282" s="3" t="n"/>
      <c r="AD2282" s="3" t="n"/>
      <c r="AE2282" s="3" t="n"/>
      <c r="AF2282" s="3" t="n"/>
      <c r="AG2282" s="3" t="n"/>
      <c r="AH2282" s="3" t="n"/>
      <c r="AI2282" s="3" t="n"/>
      <c r="AJ2282" s="3" t="n"/>
      <c r="AK2282" s="3" t="n"/>
      <c r="AL2282" s="3" t="n"/>
      <c r="AM2282" s="3" t="n"/>
      <c r="AN2282" s="2" t="n"/>
      <c r="AO2282" s="2" t="n"/>
      <c r="AP2282" s="2" t="n"/>
      <c r="AQ2282" s="2" t="n"/>
      <c r="AR2282" s="2" t="n"/>
      <c r="AS2282" s="2" t="n"/>
      <c r="AT2282" s="2" t="n"/>
      <c r="AU2282" s="2" t="n"/>
      <c r="AV2282" s="7" t="n"/>
      <c r="AW2282" s="2" t="n"/>
      <c r="AX2282" s="2" t="n"/>
      <c r="AY2282" s="2" t="n"/>
      <c r="AZ2282" s="2" t="n"/>
      <c r="BA2282" s="2" t="n"/>
      <c r="BB2282" s="2" t="n"/>
      <c r="BC2282" s="2" t="n"/>
      <c r="BD2282" s="2" t="n"/>
      <c r="BE2282" s="2" t="n"/>
      <c r="BF2282" s="2" t="n"/>
      <c r="BG2282" s="2" t="n"/>
      <c r="BH2282" s="2" t="n"/>
      <c r="BI2282" s="8" t="n"/>
      <c r="BJ2282" s="7" t="n"/>
      <c r="BK2282" s="2" t="n"/>
      <c r="BL2282" s="2" t="n"/>
      <c r="BM2282" s="2" t="n"/>
      <c r="BN2282" s="2" t="n"/>
      <c r="BO2282" s="2" t="n"/>
      <c r="BP2282" s="143" t="n"/>
      <c r="BV2282" s="144" t="n"/>
      <c r="BW2282" s="143" t="n"/>
      <c r="CG2282" s="144" t="n"/>
      <c r="CH2282" s="143" t="n"/>
      <c r="DU2282" s="144" t="n"/>
      <c r="DV2282" s="2" t="n"/>
      <c r="DW2282" s="2" t="n"/>
      <c r="DX2282" s="2" t="n"/>
      <c r="DY2282" s="2" t="n"/>
      <c r="DZ2282" s="2" t="n"/>
      <c r="EA2282" s="2" t="n"/>
      <c r="EB2282" s="2" t="n"/>
      <c r="EC2282" s="2" t="n"/>
    </row>
    <row r="2283" ht="6.75" customHeight="1" s="118">
      <c r="A2283" s="2" t="n"/>
      <c r="B2283" s="2" t="n"/>
      <c r="C2283" s="2" t="n"/>
      <c r="D2283" s="2" t="n"/>
      <c r="E2283" s="2" t="n"/>
      <c r="F2283" s="2" t="n"/>
      <c r="G2283" s="2" t="n"/>
      <c r="H2283" s="2" t="n"/>
      <c r="I2283" s="2" t="n"/>
      <c r="J2283" s="2" t="n"/>
      <c r="K2283" s="2" t="n"/>
      <c r="L2283" s="2" t="n"/>
      <c r="M2283" s="2" t="n"/>
      <c r="N2283" s="2" t="n"/>
      <c r="O2283" s="2" t="n"/>
      <c r="P2283" s="2" t="n"/>
      <c r="Q2283" s="2" t="n"/>
      <c r="R2283" s="2" t="n"/>
      <c r="S2283" s="2" t="n"/>
      <c r="T2283" s="2" t="n"/>
      <c r="U2283" s="2" t="n"/>
      <c r="V2283" s="2" t="n"/>
      <c r="W2283" s="2" t="n"/>
      <c r="X2283" s="2" t="n"/>
      <c r="Y2283" s="2" t="n"/>
      <c r="Z2283" s="95" t="inlineStr">
        <is>
          <t>令和</t>
        </is>
      </c>
      <c r="AD2283" s="145">
        <f>IF(N(設定!$B$3)=0,"",YEAR(設定!$B$3)-2018)</f>
        <v/>
      </c>
      <c r="AG2283" s="95" t="inlineStr">
        <is>
          <t>年</t>
        </is>
      </c>
      <c r="AI2283" s="145">
        <f>IF(N(設定!$B$3)=0,"",MONTH(設定!$B$3))</f>
        <v/>
      </c>
      <c r="AL2283" s="95" t="inlineStr">
        <is>
          <t>月</t>
        </is>
      </c>
      <c r="AN2283" s="145">
        <f>IF(N(設定!$B$3)=0,"",DAY(設定!$B$3))</f>
        <v/>
      </c>
      <c r="AP2283" s="95" t="inlineStr">
        <is>
          <t>日現在</t>
        </is>
      </c>
      <c r="AU2283" s="12" t="n"/>
      <c r="AV2283" s="7" t="n"/>
      <c r="AW2283" s="2" t="n"/>
      <c r="AX2283" s="2" t="n"/>
      <c r="AY2283" s="2" t="n"/>
      <c r="AZ2283" s="2" t="n"/>
      <c r="BA2283" s="2" t="n"/>
      <c r="BB2283" s="2" t="n"/>
      <c r="BC2283" s="2" t="n"/>
      <c r="BD2283" s="2" t="n"/>
      <c r="BE2283" s="2" t="n"/>
      <c r="BF2283" s="2" t="n"/>
      <c r="BG2283" s="2" t="n"/>
      <c r="BH2283" s="2" t="n"/>
      <c r="BI2283" s="8" t="n"/>
      <c r="BJ2283" s="7" t="n"/>
      <c r="BK2283" s="2" t="n"/>
      <c r="BL2283" s="2" t="n"/>
      <c r="BM2283" s="2" t="n"/>
      <c r="BN2283" s="2" t="n"/>
      <c r="BO2283" s="2" t="n"/>
      <c r="BP2283" s="143" t="n"/>
      <c r="BV2283" s="144" t="n"/>
      <c r="BW2283" s="146" t="n"/>
      <c r="BX2283" s="147" t="n"/>
      <c r="BY2283" s="147" t="n"/>
      <c r="BZ2283" s="147" t="n"/>
      <c r="CA2283" s="147" t="n"/>
      <c r="CB2283" s="147" t="n"/>
      <c r="CC2283" s="147" t="n"/>
      <c r="CD2283" s="147" t="n"/>
      <c r="CE2283" s="147" t="n"/>
      <c r="CF2283" s="147" t="n"/>
      <c r="CG2283" s="148" t="n"/>
      <c r="CH2283" s="146" t="n"/>
      <c r="CI2283" s="147" t="n"/>
      <c r="CJ2283" s="147" t="n"/>
      <c r="CK2283" s="147" t="n"/>
      <c r="CL2283" s="147" t="n"/>
      <c r="CM2283" s="147" t="n"/>
      <c r="CN2283" s="147" t="n"/>
      <c r="CO2283" s="147" t="n"/>
      <c r="CP2283" s="147" t="n"/>
      <c r="CQ2283" s="147" t="n"/>
      <c r="CR2283" s="147" t="n"/>
      <c r="CS2283" s="147" t="n"/>
      <c r="CT2283" s="147" t="n"/>
      <c r="CU2283" s="147" t="n"/>
      <c r="CV2283" s="147" t="n"/>
      <c r="CW2283" s="147" t="n"/>
      <c r="CX2283" s="147" t="n"/>
      <c r="CY2283" s="147" t="n"/>
      <c r="CZ2283" s="147" t="n"/>
      <c r="DA2283" s="147" t="n"/>
      <c r="DB2283" s="147" t="n"/>
      <c r="DC2283" s="147" t="n"/>
      <c r="DD2283" s="147" t="n"/>
      <c r="DE2283" s="147" t="n"/>
      <c r="DF2283" s="147" t="n"/>
      <c r="DG2283" s="147" t="n"/>
      <c r="DH2283" s="147" t="n"/>
      <c r="DI2283" s="147" t="n"/>
      <c r="DJ2283" s="147" t="n"/>
      <c r="DK2283" s="147" t="n"/>
      <c r="DL2283" s="147" t="n"/>
      <c r="DM2283" s="147" t="n"/>
      <c r="DN2283" s="147" t="n"/>
      <c r="DO2283" s="147" t="n"/>
      <c r="DP2283" s="147" t="n"/>
      <c r="DQ2283" s="147" t="n"/>
      <c r="DR2283" s="147" t="n"/>
      <c r="DS2283" s="147" t="n"/>
      <c r="DT2283" s="147" t="n"/>
      <c r="DU2283" s="148" t="n"/>
      <c r="DV2283" s="2" t="n"/>
      <c r="DW2283" s="2" t="n"/>
      <c r="DX2283" s="2" t="n"/>
      <c r="DY2283" s="2" t="n"/>
      <c r="DZ2283" s="2" t="n"/>
      <c r="EA2283" s="2" t="n"/>
      <c r="EB2283" s="2" t="n"/>
      <c r="EC2283" s="2" t="n"/>
    </row>
    <row r="2284" ht="6.75" customHeight="1" s="118">
      <c r="A2284" s="2" t="n"/>
      <c r="B2284" s="2" t="n"/>
      <c r="C2284" s="2" t="n"/>
      <c r="D2284" s="2" t="n"/>
      <c r="E2284" s="2" t="n"/>
      <c r="F2284" s="2" t="n"/>
      <c r="G2284" s="2" t="n"/>
      <c r="H2284" s="2" t="n"/>
      <c r="I2284" s="2" t="n"/>
      <c r="J2284" s="2" t="n"/>
      <c r="K2284" s="2" t="n"/>
      <c r="L2284" s="2" t="n"/>
      <c r="M2284" s="2" t="n"/>
      <c r="N2284" s="2" t="n"/>
      <c r="O2284" s="2" t="n"/>
      <c r="P2284" s="2" t="n"/>
      <c r="Q2284" s="2" t="n"/>
      <c r="R2284" s="2" t="n"/>
      <c r="S2284" s="2" t="n"/>
      <c r="T2284" s="2" t="n"/>
      <c r="U2284" s="2" t="n"/>
      <c r="V2284" s="2" t="n"/>
      <c r="W2284" s="2" t="n"/>
      <c r="X2284" s="2" t="n"/>
      <c r="Y2284" s="2" t="n"/>
      <c r="AU2284" s="12" t="n"/>
      <c r="AV2284" s="7" t="n"/>
      <c r="AW2284" s="48" t="inlineStr">
        <is>
          <t>写真をはる位置</t>
        </is>
      </c>
      <c r="BI2284" s="8" t="n"/>
      <c r="BJ2284" s="7" t="n"/>
      <c r="BK2284" s="2" t="n"/>
      <c r="BL2284" s="2" t="n"/>
      <c r="BM2284" s="2" t="n"/>
      <c r="BN2284" s="2" t="n"/>
      <c r="BO2284" s="2" t="n"/>
      <c r="BP2284" s="143" t="n"/>
      <c r="BV2284" s="144" t="n"/>
      <c r="BW2284" s="149">
        <f>計算!$O$28</f>
        <v/>
      </c>
      <c r="CG2284" s="144" t="n"/>
      <c r="CH2284" s="150">
        <f>計算!$P$28</f>
        <v/>
      </c>
      <c r="DU2284" s="144" t="n"/>
      <c r="DV2284" s="2" t="n"/>
      <c r="DW2284" s="2" t="n"/>
      <c r="DX2284" s="2" t="n"/>
      <c r="DY2284" s="2" t="n"/>
      <c r="DZ2284" s="2" t="n"/>
      <c r="EA2284" s="2" t="n"/>
      <c r="EB2284" s="2" t="n"/>
      <c r="EC2284" s="2" t="n"/>
    </row>
    <row r="2285" ht="6.75" customHeight="1" s="118">
      <c r="A2285" s="2" t="n"/>
      <c r="B2285" s="2" t="n"/>
      <c r="C2285" s="2" t="n"/>
      <c r="D2285" s="2" t="n"/>
      <c r="E2285" s="2" t="n"/>
      <c r="F2285" s="2" t="n"/>
      <c r="G2285" s="2" t="n"/>
      <c r="H2285" s="2" t="n"/>
      <c r="I2285" s="2" t="n"/>
      <c r="J2285" s="2" t="n"/>
      <c r="K2285" s="2" t="n"/>
      <c r="L2285" s="2" t="n"/>
      <c r="M2285" s="2" t="n"/>
      <c r="N2285" s="2" t="n"/>
      <c r="O2285" s="2" t="n"/>
      <c r="P2285" s="2" t="n"/>
      <c r="Q2285" s="2" t="n"/>
      <c r="R2285" s="2" t="n"/>
      <c r="S2285" s="2" t="n"/>
      <c r="T2285" s="2" t="n"/>
      <c r="U2285" s="2" t="n"/>
      <c r="V2285" s="2" t="n"/>
      <c r="W2285" s="2" t="n"/>
      <c r="X2285" s="2" t="n"/>
      <c r="Y2285" s="2" t="n"/>
      <c r="Z2285" s="147" t="n"/>
      <c r="AA2285" s="147" t="n"/>
      <c r="AB2285" s="147" t="n"/>
      <c r="AC2285" s="147" t="n"/>
      <c r="AD2285" s="147" t="n"/>
      <c r="AE2285" s="147" t="n"/>
      <c r="AF2285" s="147" t="n"/>
      <c r="AG2285" s="147" t="n"/>
      <c r="AH2285" s="147" t="n"/>
      <c r="AI2285" s="147" t="n"/>
      <c r="AJ2285" s="147" t="n"/>
      <c r="AK2285" s="147" t="n"/>
      <c r="AL2285" s="147" t="n"/>
      <c r="AM2285" s="147" t="n"/>
      <c r="AN2285" s="147" t="n"/>
      <c r="AO2285" s="147" t="n"/>
      <c r="AP2285" s="147" t="n"/>
      <c r="AQ2285" s="147" t="n"/>
      <c r="AR2285" s="147" t="n"/>
      <c r="AS2285" s="147" t="n"/>
      <c r="AT2285" s="147" t="n"/>
      <c r="AU2285" s="12" t="n"/>
      <c r="AV2285" s="7" t="n"/>
      <c r="BI2285" s="8" t="n"/>
      <c r="BJ2285" s="7" t="n"/>
      <c r="BK2285" s="2" t="n"/>
      <c r="BL2285" s="2" t="n"/>
      <c r="BM2285" s="2" t="n"/>
      <c r="BN2285" s="2" t="n"/>
      <c r="BO2285" s="2" t="n"/>
      <c r="BP2285" s="143" t="n"/>
      <c r="BV2285" s="144" t="n"/>
      <c r="BW2285" s="143" t="n"/>
      <c r="CG2285" s="144" t="n"/>
      <c r="DU2285" s="144" t="n"/>
      <c r="DV2285" s="2" t="n"/>
      <c r="DW2285" s="2" t="n"/>
      <c r="DX2285" s="2" t="n"/>
      <c r="DY2285" s="2" t="n"/>
      <c r="DZ2285" s="2" t="n"/>
      <c r="EA2285" s="2" t="n"/>
      <c r="EB2285" s="2" t="n"/>
      <c r="EC2285" s="2" t="n"/>
    </row>
    <row r="2286" ht="6.75" customHeight="1" s="118">
      <c r="A2286" s="2" t="n"/>
      <c r="B2286" s="2" t="n"/>
      <c r="C2286" s="2" t="n"/>
      <c r="D2286" s="2" t="n"/>
      <c r="E2286" s="142" t="inlineStr">
        <is>
          <t>ふ り が な</t>
        </is>
      </c>
      <c r="F2286" s="140" t="n"/>
      <c r="G2286" s="140" t="n"/>
      <c r="H2286" s="140" t="n"/>
      <c r="I2286" s="140" t="n"/>
      <c r="J2286" s="140" t="n"/>
      <c r="K2286" s="141" t="n"/>
      <c r="L2286" s="151">
        <f>計算!$C$28</f>
        <v/>
      </c>
      <c r="M2286" s="140" t="n"/>
      <c r="N2286" s="140" t="n"/>
      <c r="O2286" s="140" t="n"/>
      <c r="P2286" s="140" t="n"/>
      <c r="Q2286" s="140" t="n"/>
      <c r="R2286" s="140" t="n"/>
      <c r="S2286" s="140" t="n"/>
      <c r="T2286" s="140" t="n"/>
      <c r="U2286" s="140" t="n"/>
      <c r="V2286" s="140" t="n"/>
      <c r="W2286" s="140" t="n"/>
      <c r="X2286" s="140" t="n"/>
      <c r="Y2286" s="140" t="n"/>
      <c r="Z2286" s="140" t="n"/>
      <c r="AA2286" s="140" t="n"/>
      <c r="AB2286" s="140" t="n"/>
      <c r="AC2286" s="140" t="n"/>
      <c r="AD2286" s="140" t="n"/>
      <c r="AE2286" s="140" t="n"/>
      <c r="AF2286" s="140" t="n"/>
      <c r="AG2286" s="140" t="n"/>
      <c r="AH2286" s="140" t="n"/>
      <c r="AI2286" s="140" t="n"/>
      <c r="AJ2286" s="140" t="n"/>
      <c r="AK2286" s="140" t="n"/>
      <c r="AL2286" s="140" t="n"/>
      <c r="AM2286" s="140" t="n"/>
      <c r="AN2286" s="140" t="n"/>
      <c r="AO2286" s="140" t="n"/>
      <c r="AP2286" s="140" t="n"/>
      <c r="AQ2286" s="140" t="n"/>
      <c r="AR2286" s="140" t="n"/>
      <c r="AS2286" s="140" t="n"/>
      <c r="AT2286" s="141" t="n"/>
      <c r="AU2286" s="8" t="n"/>
      <c r="AV2286" s="7" t="n"/>
      <c r="AW2286" s="2" t="n"/>
      <c r="AX2286" s="2" t="n"/>
      <c r="AY2286" s="2" t="n"/>
      <c r="AZ2286" s="2" t="n"/>
      <c r="BA2286" s="2" t="n"/>
      <c r="BB2286" s="2" t="n"/>
      <c r="BC2286" s="2" t="n"/>
      <c r="BD2286" s="2" t="n"/>
      <c r="BE2286" s="2" t="n"/>
      <c r="BF2286" s="2" t="n"/>
      <c r="BG2286" s="2" t="n"/>
      <c r="BH2286" s="2" t="n"/>
      <c r="BI2286" s="8" t="n"/>
      <c r="BJ2286" s="7" t="n"/>
      <c r="BK2286" s="2" t="n"/>
      <c r="BL2286" s="2" t="n"/>
      <c r="BM2286" s="2" t="n"/>
      <c r="BN2286" s="2" t="n"/>
      <c r="BO2286" s="2" t="n"/>
      <c r="BP2286" s="143" t="n"/>
      <c r="BV2286" s="144" t="n"/>
      <c r="BW2286" s="143" t="n"/>
      <c r="CG2286" s="144" t="n"/>
      <c r="DU2286" s="144" t="n"/>
      <c r="DV2286" s="2" t="n"/>
      <c r="DW2286" s="2" t="n"/>
      <c r="DX2286" s="2" t="n"/>
      <c r="DY2286" s="2" t="n"/>
      <c r="DZ2286" s="2" t="n"/>
      <c r="EA2286" s="2" t="n"/>
      <c r="EB2286" s="2" t="n"/>
      <c r="EC2286" s="2" t="n"/>
    </row>
    <row r="2287" ht="6.75" customHeight="1" s="118">
      <c r="A2287" s="2" t="n"/>
      <c r="B2287" s="2" t="n"/>
      <c r="C2287" s="2" t="n"/>
      <c r="D2287" s="2" t="n"/>
      <c r="E2287" s="143" t="n"/>
      <c r="K2287" s="144" t="n"/>
      <c r="AT2287" s="144" t="n"/>
      <c r="AU2287" s="8" t="n"/>
      <c r="AV2287" s="7" t="n"/>
      <c r="AW2287" s="2" t="n"/>
      <c r="AX2287" s="2" t="n"/>
      <c r="AY2287" s="2" t="n"/>
      <c r="AZ2287" s="2" t="n"/>
      <c r="BA2287" s="2" t="n"/>
      <c r="BB2287" s="2" t="n"/>
      <c r="BC2287" s="2" t="n"/>
      <c r="BD2287" s="2" t="n"/>
      <c r="BE2287" s="2" t="n"/>
      <c r="BF2287" s="2" t="n"/>
      <c r="BG2287" s="2" t="n"/>
      <c r="BH2287" s="2" t="n"/>
      <c r="BI2287" s="8" t="n"/>
      <c r="BJ2287" s="7" t="n"/>
      <c r="BK2287" s="2" t="n"/>
      <c r="BL2287" s="2" t="n"/>
      <c r="BM2287" s="2" t="n"/>
      <c r="BN2287" s="2" t="n"/>
      <c r="BO2287" s="2" t="n"/>
      <c r="BP2287" s="143" t="n"/>
      <c r="BV2287" s="144" t="n"/>
      <c r="BW2287" s="143" t="n"/>
      <c r="CG2287" s="144" t="n"/>
      <c r="DU2287" s="144" t="n"/>
      <c r="DV2287" s="2" t="n"/>
      <c r="DW2287" s="2" t="n"/>
      <c r="DX2287" s="2" t="n"/>
      <c r="DY2287" s="2" t="n"/>
      <c r="DZ2287" s="2" t="n"/>
      <c r="EA2287" s="2" t="n"/>
      <c r="EB2287" s="2" t="n"/>
      <c r="EC2287" s="2" t="n"/>
    </row>
    <row r="2288" ht="6.75" customHeight="1" s="118">
      <c r="A2288" s="2" t="n"/>
      <c r="B2288" s="2" t="n"/>
      <c r="C2288" s="2" t="n"/>
      <c r="D2288" s="2" t="n"/>
      <c r="E2288" s="143" t="n"/>
      <c r="K2288" s="144" t="n"/>
      <c r="AT2288" s="144" t="n"/>
      <c r="AU2288" s="8" t="n"/>
      <c r="AV2288" s="7" t="n"/>
      <c r="AW2288" s="2" t="n"/>
      <c r="AX2288" s="2" t="n"/>
      <c r="AY2288" s="2" t="n"/>
      <c r="AZ2288" s="2" t="n"/>
      <c r="BA2288" s="2" t="n"/>
      <c r="BB2288" s="2" t="n"/>
      <c r="BC2288" s="2" t="n"/>
      <c r="BD2288" s="2" t="n"/>
      <c r="BE2288" s="2" t="n"/>
      <c r="BF2288" s="2" t="n"/>
      <c r="BG2288" s="2" t="n"/>
      <c r="BH2288" s="2" t="n"/>
      <c r="BI2288" s="8" t="n"/>
      <c r="BJ2288" s="7" t="n"/>
      <c r="BK2288" s="2" t="n"/>
      <c r="BL2288" s="2" t="n"/>
      <c r="BM2288" s="2" t="n"/>
      <c r="BN2288" s="2" t="n"/>
      <c r="BO2288" s="2" t="n"/>
      <c r="BP2288" s="143" t="n"/>
      <c r="BV2288" s="144" t="n"/>
      <c r="BW2288" s="149">
        <f>計算!$Q$28</f>
        <v/>
      </c>
      <c r="CG2288" s="144" t="n"/>
      <c r="CH2288" s="150">
        <f>計算!$R$28</f>
        <v/>
      </c>
      <c r="DU2288" s="144" t="n"/>
      <c r="DV2288" s="2" t="n"/>
      <c r="DW2288" s="2" t="n"/>
      <c r="DX2288" s="2" t="n"/>
      <c r="DY2288" s="2" t="n"/>
      <c r="DZ2288" s="2" t="n"/>
      <c r="EA2288" s="2" t="n"/>
      <c r="EB2288" s="2" t="n"/>
      <c r="EC2288" s="2" t="n"/>
    </row>
    <row r="2289" ht="6.75" customHeight="1" s="118">
      <c r="A2289" s="2" t="n"/>
      <c r="B2289" s="2" t="n"/>
      <c r="C2289" s="2" t="n"/>
      <c r="D2289" s="2" t="n"/>
      <c r="E2289" s="146" t="n"/>
      <c r="F2289" s="147" t="n"/>
      <c r="G2289" s="147" t="n"/>
      <c r="H2289" s="147" t="n"/>
      <c r="I2289" s="147" t="n"/>
      <c r="J2289" s="147" t="n"/>
      <c r="K2289" s="148" t="n"/>
      <c r="L2289" s="147" t="n"/>
      <c r="M2289" s="147" t="n"/>
      <c r="N2289" s="147" t="n"/>
      <c r="O2289" s="147" t="n"/>
      <c r="P2289" s="147" t="n"/>
      <c r="Q2289" s="147" t="n"/>
      <c r="R2289" s="147" t="n"/>
      <c r="S2289" s="147" t="n"/>
      <c r="T2289" s="147" t="n"/>
      <c r="U2289" s="147" t="n"/>
      <c r="V2289" s="147" t="n"/>
      <c r="W2289" s="147" t="n"/>
      <c r="X2289" s="147" t="n"/>
      <c r="Y2289" s="147" t="n"/>
      <c r="Z2289" s="147" t="n"/>
      <c r="AA2289" s="147" t="n"/>
      <c r="AB2289" s="147" t="n"/>
      <c r="AC2289" s="147" t="n"/>
      <c r="AD2289" s="147" t="n"/>
      <c r="AE2289" s="147" t="n"/>
      <c r="AF2289" s="147" t="n"/>
      <c r="AG2289" s="147" t="n"/>
      <c r="AH2289" s="147" t="n"/>
      <c r="AI2289" s="147" t="n"/>
      <c r="AJ2289" s="147" t="n"/>
      <c r="AK2289" s="147" t="n"/>
      <c r="AL2289" s="147" t="n"/>
      <c r="AM2289" s="147" t="n"/>
      <c r="AN2289" s="147" t="n"/>
      <c r="AO2289" s="147" t="n"/>
      <c r="AP2289" s="147" t="n"/>
      <c r="AQ2289" s="147" t="n"/>
      <c r="AR2289" s="147" t="n"/>
      <c r="AS2289" s="147" t="n"/>
      <c r="AT2289" s="148" t="n"/>
      <c r="AU2289" s="8" t="n"/>
      <c r="AV2289" s="7" t="n"/>
      <c r="AW2289" s="2" t="n"/>
      <c r="AX2289" s="2" t="n"/>
      <c r="AY2289" s="2" t="n"/>
      <c r="AZ2289" s="2" t="n"/>
      <c r="BA2289" s="2" t="n"/>
      <c r="BB2289" s="2" t="n"/>
      <c r="BC2289" s="2" t="n"/>
      <c r="BD2289" s="2" t="n"/>
      <c r="BE2289" s="2" t="n"/>
      <c r="BF2289" s="2" t="n"/>
      <c r="BG2289" s="2" t="n"/>
      <c r="BH2289" s="2" t="n"/>
      <c r="BI2289" s="8" t="n"/>
      <c r="BJ2289" s="7" t="n"/>
      <c r="BK2289" s="2" t="n"/>
      <c r="BL2289" s="2" t="n"/>
      <c r="BM2289" s="2" t="n"/>
      <c r="BN2289" s="2" t="n"/>
      <c r="BO2289" s="2" t="n"/>
      <c r="BP2289" s="143" t="n"/>
      <c r="BV2289" s="144" t="n"/>
      <c r="BW2289" s="143" t="n"/>
      <c r="CG2289" s="144" t="n"/>
      <c r="DU2289" s="144" t="n"/>
      <c r="DV2289" s="2" t="n"/>
      <c r="DW2289" s="2" t="n"/>
      <c r="DX2289" s="2" t="n"/>
      <c r="DY2289" s="2" t="n"/>
      <c r="DZ2289" s="2" t="n"/>
      <c r="EA2289" s="2" t="n"/>
      <c r="EB2289" s="2" t="n"/>
      <c r="EC2289" s="2" t="n"/>
    </row>
    <row r="2290" ht="6.75" customHeight="1" s="118">
      <c r="A2290" s="2" t="n"/>
      <c r="B2290" s="2" t="n"/>
      <c r="C2290" s="2" t="n"/>
      <c r="D2290" s="2" t="n"/>
      <c r="E2290" s="152" t="inlineStr">
        <is>
          <t>名　前</t>
        </is>
      </c>
      <c r="F2290" s="140" t="n"/>
      <c r="G2290" s="140" t="n"/>
      <c r="H2290" s="140" t="n"/>
      <c r="I2290" s="140" t="n"/>
      <c r="J2290" s="140" t="n"/>
      <c r="K2290" s="141" t="n"/>
      <c r="L2290" s="153">
        <f>計算!$B$28</f>
        <v/>
      </c>
      <c r="M2290" s="140" t="n"/>
      <c r="N2290" s="140" t="n"/>
      <c r="O2290" s="140" t="n"/>
      <c r="P2290" s="140" t="n"/>
      <c r="Q2290" s="140" t="n"/>
      <c r="R2290" s="140" t="n"/>
      <c r="S2290" s="140" t="n"/>
      <c r="T2290" s="140" t="n"/>
      <c r="U2290" s="140" t="n"/>
      <c r="V2290" s="140" t="n"/>
      <c r="W2290" s="140" t="n"/>
      <c r="X2290" s="140" t="n"/>
      <c r="Y2290" s="140" t="n"/>
      <c r="Z2290" s="140" t="n"/>
      <c r="AA2290" s="140" t="n"/>
      <c r="AB2290" s="140" t="n"/>
      <c r="AC2290" s="140" t="n"/>
      <c r="AD2290" s="140" t="n"/>
      <c r="AE2290" s="140" t="n"/>
      <c r="AF2290" s="140" t="n"/>
      <c r="AG2290" s="140" t="n"/>
      <c r="AH2290" s="140" t="n"/>
      <c r="AI2290" s="140" t="n"/>
      <c r="AJ2290" s="140" t="n"/>
      <c r="AK2290" s="140" t="n"/>
      <c r="AL2290" s="140" t="n"/>
      <c r="AM2290" s="140" t="n"/>
      <c r="AN2290" s="140" t="n"/>
      <c r="AO2290" s="140" t="n"/>
      <c r="AP2290" s="140" t="n"/>
      <c r="AQ2290" s="140" t="n"/>
      <c r="AR2290" s="140" t="n"/>
      <c r="AS2290" s="140" t="n"/>
      <c r="AT2290" s="141" t="n"/>
      <c r="AU2290" s="8" t="n"/>
      <c r="AV2290" s="7" t="n"/>
      <c r="AW2290" s="2" t="n"/>
      <c r="AX2290" s="2" t="n"/>
      <c r="AY2290" s="2" t="n"/>
      <c r="AZ2290" s="2" t="n"/>
      <c r="BA2290" s="2" t="n"/>
      <c r="BB2290" s="2" t="n"/>
      <c r="BC2290" s="2" t="n"/>
      <c r="BD2290" s="2" t="n"/>
      <c r="BE2290" s="2" t="n"/>
      <c r="BF2290" s="2" t="n"/>
      <c r="BG2290" s="2" t="n"/>
      <c r="BH2290" s="2" t="n"/>
      <c r="BI2290" s="8" t="n"/>
      <c r="BJ2290" s="7" t="n"/>
      <c r="BK2290" s="2" t="n"/>
      <c r="BL2290" s="2" t="n"/>
      <c r="BM2290" s="2" t="n"/>
      <c r="BN2290" s="2" t="n"/>
      <c r="BO2290" s="2" t="n"/>
      <c r="BP2290" s="143" t="n"/>
      <c r="BV2290" s="144" t="n"/>
      <c r="BW2290" s="143" t="n"/>
      <c r="CG2290" s="144" t="n"/>
      <c r="DU2290" s="144" t="n"/>
      <c r="DV2290" s="2" t="n"/>
      <c r="DW2290" s="2" t="n"/>
      <c r="DX2290" s="2" t="n"/>
      <c r="DY2290" s="2" t="n"/>
      <c r="DZ2290" s="2" t="n"/>
      <c r="EA2290" s="2" t="n"/>
      <c r="EB2290" s="2" t="n"/>
      <c r="EC2290" s="2" t="n"/>
    </row>
    <row r="2291" ht="6.75" customHeight="1" s="118">
      <c r="A2291" s="2" t="n"/>
      <c r="B2291" s="2" t="n"/>
      <c r="C2291" s="2" t="n"/>
      <c r="D2291" s="2" t="n"/>
      <c r="E2291" s="143" t="n"/>
      <c r="K2291" s="144" t="n"/>
      <c r="L2291" s="143" t="n"/>
      <c r="AT2291" s="144" t="n"/>
      <c r="AU2291" s="8" t="n"/>
      <c r="AV2291" s="7" t="n"/>
      <c r="AW2291" s="2" t="n"/>
      <c r="AX2291" s="52" t="inlineStr">
        <is>
          <t>（30×40mm）</t>
        </is>
      </c>
      <c r="BH2291" s="2" t="n"/>
      <c r="BI2291" s="8" t="n"/>
      <c r="BJ2291" s="7" t="n"/>
      <c r="BK2291" s="2" t="n"/>
      <c r="BL2291" s="2" t="n"/>
      <c r="BM2291" s="2" t="n"/>
      <c r="BN2291" s="2" t="n"/>
      <c r="BO2291" s="2" t="n"/>
      <c r="BP2291" s="143" t="n"/>
      <c r="BV2291" s="144" t="n"/>
      <c r="BW2291" s="143" t="n"/>
      <c r="CG2291" s="144" t="n"/>
      <c r="DU2291" s="144" t="n"/>
      <c r="DV2291" s="2" t="n"/>
      <c r="DW2291" s="2" t="n"/>
      <c r="DX2291" s="2" t="n"/>
      <c r="DY2291" s="2" t="n"/>
      <c r="DZ2291" s="2" t="n"/>
      <c r="EA2291" s="2" t="n"/>
      <c r="EB2291" s="2" t="n"/>
      <c r="EC2291" s="2" t="n"/>
    </row>
    <row r="2292" ht="6.75" customHeight="1" s="118">
      <c r="A2292" s="2" t="n"/>
      <c r="B2292" s="2" t="n"/>
      <c r="C2292" s="2" t="n"/>
      <c r="D2292" s="2" t="n"/>
      <c r="E2292" s="143" t="n"/>
      <c r="K2292" s="144" t="n"/>
      <c r="L2292" s="143" t="n"/>
      <c r="AT2292" s="144" t="n"/>
      <c r="AU2292" s="8" t="n"/>
      <c r="AV2292" s="7" t="n"/>
      <c r="AW2292" s="2" t="n"/>
      <c r="BH2292" s="2" t="n"/>
      <c r="BI2292" s="8" t="n"/>
      <c r="BJ2292" s="7" t="n"/>
      <c r="BK2292" s="2" t="n"/>
      <c r="BL2292" s="2" t="n"/>
      <c r="BM2292" s="2" t="n"/>
      <c r="BN2292" s="2" t="n"/>
      <c r="BO2292" s="2" t="n"/>
      <c r="BP2292" s="143" t="n"/>
      <c r="BV2292" s="144" t="n"/>
      <c r="BW2292" s="149">
        <f>計算!$S$28</f>
        <v/>
      </c>
      <c r="CG2292" s="144" t="n"/>
      <c r="CH2292" s="150">
        <f>計算!$T$28</f>
        <v/>
      </c>
      <c r="DU2292" s="144" t="n"/>
      <c r="DV2292" s="2" t="n"/>
      <c r="DW2292" s="2" t="n"/>
      <c r="DX2292" s="2" t="n"/>
      <c r="DY2292" s="2" t="n"/>
      <c r="DZ2292" s="2" t="n"/>
      <c r="EA2292" s="2" t="n"/>
      <c r="EB2292" s="2" t="n"/>
      <c r="EC2292" s="2" t="n"/>
    </row>
    <row r="2293" ht="6.75" customHeight="1" s="118">
      <c r="A2293" s="2" t="n"/>
      <c r="B2293" s="2" t="n"/>
      <c r="C2293" s="2" t="n"/>
      <c r="D2293" s="2" t="n"/>
      <c r="E2293" s="143" t="n"/>
      <c r="K2293" s="144" t="n"/>
      <c r="L2293" s="143" t="n"/>
      <c r="AT2293" s="144" t="n"/>
      <c r="AU2293" s="8" t="n"/>
      <c r="AV2293" s="7" t="n"/>
      <c r="AW2293" s="2" t="n"/>
      <c r="AX2293" s="2" t="n"/>
      <c r="AY2293" s="2" t="n"/>
      <c r="AZ2293" s="2" t="n"/>
      <c r="BA2293" s="2" t="n"/>
      <c r="BB2293" s="2" t="n"/>
      <c r="BC2293" s="2" t="n"/>
      <c r="BD2293" s="2" t="n"/>
      <c r="BE2293" s="2" t="n"/>
      <c r="BF2293" s="2" t="n"/>
      <c r="BG2293" s="2" t="n"/>
      <c r="BH2293" s="2" t="n"/>
      <c r="BI2293" s="8" t="n"/>
      <c r="BJ2293" s="7" t="n"/>
      <c r="BK2293" s="2" t="n"/>
      <c r="BL2293" s="2" t="n"/>
      <c r="BM2293" s="2" t="n"/>
      <c r="BN2293" s="2" t="n"/>
      <c r="BO2293" s="2" t="n"/>
      <c r="BP2293" s="143" t="n"/>
      <c r="BV2293" s="144" t="n"/>
      <c r="BW2293" s="143" t="n"/>
      <c r="CG2293" s="144" t="n"/>
      <c r="DU2293" s="144" t="n"/>
      <c r="DV2293" s="2" t="n"/>
      <c r="DW2293" s="2" t="n"/>
      <c r="DX2293" s="2" t="n"/>
      <c r="DY2293" s="2" t="n"/>
      <c r="DZ2293" s="2" t="n"/>
      <c r="EA2293" s="2" t="n"/>
      <c r="EB2293" s="2" t="n"/>
      <c r="EC2293" s="2" t="n"/>
    </row>
    <row r="2294" ht="6.75" customHeight="1" s="118">
      <c r="A2294" s="2" t="n"/>
      <c r="B2294" s="2" t="n"/>
      <c r="C2294" s="2" t="n"/>
      <c r="D2294" s="2" t="n"/>
      <c r="E2294" s="143" t="n"/>
      <c r="K2294" s="144" t="n"/>
      <c r="L2294" s="143" t="n"/>
      <c r="AT2294" s="144" t="n"/>
      <c r="AU2294" s="8" t="n"/>
      <c r="AV2294" s="7" t="n"/>
      <c r="AW2294" s="2" t="n"/>
      <c r="AX2294" s="2" t="n"/>
      <c r="AY2294" s="2" t="n"/>
      <c r="AZ2294" s="2" t="n"/>
      <c r="BA2294" s="2" t="n"/>
      <c r="BB2294" s="2" t="n"/>
      <c r="BC2294" s="2" t="n"/>
      <c r="BD2294" s="2" t="n"/>
      <c r="BE2294" s="2" t="n"/>
      <c r="BF2294" s="2" t="n"/>
      <c r="BG2294" s="2" t="n"/>
      <c r="BH2294" s="2" t="n"/>
      <c r="BI2294" s="8" t="n"/>
      <c r="BJ2294" s="7" t="n"/>
      <c r="BK2294" s="2" t="n"/>
      <c r="BL2294" s="2" t="n"/>
      <c r="BM2294" s="2" t="n"/>
      <c r="BN2294" s="2" t="n"/>
      <c r="BO2294" s="2" t="n"/>
      <c r="BP2294" s="143" t="n"/>
      <c r="BV2294" s="144" t="n"/>
      <c r="BW2294" s="143" t="n"/>
      <c r="CG2294" s="144" t="n"/>
      <c r="DU2294" s="144" t="n"/>
      <c r="DV2294" s="2" t="n"/>
      <c r="DW2294" s="2" t="n"/>
      <c r="DX2294" s="2" t="n"/>
      <c r="DY2294" s="2" t="n"/>
      <c r="DZ2294" s="2" t="n"/>
      <c r="EA2294" s="2" t="n"/>
      <c r="EB2294" s="2" t="n"/>
      <c r="EC2294" s="2" t="n"/>
    </row>
    <row r="2295" ht="4.5" customHeight="1" s="118">
      <c r="A2295" s="2" t="n"/>
      <c r="B2295" s="2" t="n"/>
      <c r="C2295" s="2" t="n"/>
      <c r="D2295" s="2" t="n"/>
      <c r="E2295" s="146" t="n"/>
      <c r="F2295" s="147" t="n"/>
      <c r="G2295" s="147" t="n"/>
      <c r="H2295" s="147" t="n"/>
      <c r="I2295" s="147" t="n"/>
      <c r="J2295" s="147" t="n"/>
      <c r="K2295" s="148" t="n"/>
      <c r="L2295" s="146" t="n"/>
      <c r="M2295" s="147" t="n"/>
      <c r="N2295" s="147" t="n"/>
      <c r="O2295" s="147" t="n"/>
      <c r="P2295" s="147" t="n"/>
      <c r="Q2295" s="147" t="n"/>
      <c r="R2295" s="147" t="n"/>
      <c r="S2295" s="147" t="n"/>
      <c r="T2295" s="147" t="n"/>
      <c r="U2295" s="147" t="n"/>
      <c r="V2295" s="147" t="n"/>
      <c r="W2295" s="147" t="n"/>
      <c r="X2295" s="147" t="n"/>
      <c r="Y2295" s="147" t="n"/>
      <c r="Z2295" s="147" t="n"/>
      <c r="AA2295" s="147" t="n"/>
      <c r="AB2295" s="147" t="n"/>
      <c r="AC2295" s="147" t="n"/>
      <c r="AD2295" s="147" t="n"/>
      <c r="AE2295" s="147" t="n"/>
      <c r="AF2295" s="147" t="n"/>
      <c r="AG2295" s="147" t="n"/>
      <c r="AH2295" s="147" t="n"/>
      <c r="AI2295" s="147" t="n"/>
      <c r="AJ2295" s="147" t="n"/>
      <c r="AK2295" s="147" t="n"/>
      <c r="AL2295" s="147" t="n"/>
      <c r="AM2295" s="147" t="n"/>
      <c r="AN2295" s="147" t="n"/>
      <c r="AO2295" s="147" t="n"/>
      <c r="AP2295" s="147" t="n"/>
      <c r="AQ2295" s="147" t="n"/>
      <c r="AR2295" s="147" t="n"/>
      <c r="AS2295" s="147" t="n"/>
      <c r="AT2295" s="148" t="n"/>
      <c r="AU2295" s="8" t="n"/>
      <c r="AV2295" s="7" t="n"/>
      <c r="AW2295" s="2" t="n"/>
      <c r="AX2295" s="2" t="n"/>
      <c r="AY2295" s="2" t="n"/>
      <c r="AZ2295" s="2" t="n"/>
      <c r="BA2295" s="2" t="n"/>
      <c r="BB2295" s="2" t="n"/>
      <c r="BC2295" s="2" t="n"/>
      <c r="BD2295" s="2" t="n"/>
      <c r="BE2295" s="2" t="n"/>
      <c r="BF2295" s="2" t="n"/>
      <c r="BG2295" s="2" t="n"/>
      <c r="BH2295" s="2" t="n"/>
      <c r="BI2295" s="8" t="n"/>
      <c r="BJ2295" s="7" t="n"/>
      <c r="BK2295" s="2" t="n"/>
      <c r="BL2295" s="2" t="n"/>
      <c r="BM2295" s="2" t="n"/>
      <c r="BN2295" s="2" t="n"/>
      <c r="BO2295" s="2" t="n"/>
      <c r="BP2295" s="143" t="n"/>
      <c r="BV2295" s="144" t="n"/>
      <c r="BW2295" s="143" t="n"/>
      <c r="CG2295" s="144" t="n"/>
      <c r="DU2295" s="144" t="n"/>
      <c r="DV2295" s="2" t="n"/>
      <c r="DW2295" s="2" t="n"/>
      <c r="DX2295" s="2" t="n"/>
      <c r="DY2295" s="2" t="n"/>
      <c r="DZ2295" s="2" t="n"/>
      <c r="EA2295" s="2" t="n"/>
      <c r="EB2295" s="2" t="n"/>
      <c r="EC2295" s="2" t="n"/>
    </row>
    <row r="2296" ht="6.75" customHeight="1" s="118">
      <c r="A2296" s="2" t="n"/>
      <c r="B2296" s="2" t="n"/>
      <c r="C2296" s="2" t="n"/>
      <c r="D2296" s="2" t="n"/>
      <c r="E2296" s="152" t="inlineStr">
        <is>
          <t>生年月日</t>
        </is>
      </c>
      <c r="F2296" s="140" t="n"/>
      <c r="G2296" s="140" t="n"/>
      <c r="H2296" s="140" t="n"/>
      <c r="I2296" s="140" t="n"/>
      <c r="J2296" s="140" t="n"/>
      <c r="K2296" s="141" t="n"/>
      <c r="L2296" s="154" t="inlineStr">
        <is>
          <t>昭和 ・ 平成</t>
        </is>
      </c>
      <c r="M2296" s="140" t="n"/>
      <c r="N2296" s="140" t="n"/>
      <c r="O2296" s="140" t="n"/>
      <c r="P2296" s="140" t="n"/>
      <c r="Q2296" s="140" t="n"/>
      <c r="R2296" s="140" t="n"/>
      <c r="S2296" s="140" t="n"/>
      <c r="T2296" s="140" t="n"/>
      <c r="U2296" s="140" t="n"/>
      <c r="V2296" s="155">
        <f>計算!$D$28</f>
        <v/>
      </c>
      <c r="W2296" s="140" t="n"/>
      <c r="X2296" s="156" t="inlineStr">
        <is>
          <t>年</t>
        </is>
      </c>
      <c r="Y2296" s="140" t="n"/>
      <c r="Z2296" s="155">
        <f>計算!$E$28</f>
        <v/>
      </c>
      <c r="AA2296" s="140" t="n"/>
      <c r="AB2296" s="140" t="n"/>
      <c r="AC2296" s="156" t="inlineStr">
        <is>
          <t>月</t>
        </is>
      </c>
      <c r="AD2296" s="140" t="n"/>
      <c r="AE2296" s="155">
        <f>計算!$F$28</f>
        <v/>
      </c>
      <c r="AF2296" s="140" t="n"/>
      <c r="AG2296" s="140" t="n"/>
      <c r="AH2296" s="156" t="inlineStr">
        <is>
          <t>日　生 （満</t>
        </is>
      </c>
      <c r="AI2296" s="140" t="n"/>
      <c r="AJ2296" s="140" t="n"/>
      <c r="AK2296" s="140" t="n"/>
      <c r="AL2296" s="140" t="n"/>
      <c r="AM2296" s="140" t="n"/>
      <c r="AN2296" s="140" t="n"/>
      <c r="AO2296" s="140" t="n"/>
      <c r="AP2296" s="157">
        <f>計算!$G$28</f>
        <v/>
      </c>
      <c r="AQ2296" s="140" t="n"/>
      <c r="AR2296" s="158" t="inlineStr">
        <is>
          <t>歳）</t>
        </is>
      </c>
      <c r="AS2296" s="140" t="n"/>
      <c r="AT2296" s="141" t="n"/>
      <c r="AU2296" s="8" t="n"/>
      <c r="AV2296" s="7" t="n"/>
      <c r="AW2296" s="2" t="n"/>
      <c r="AX2296" s="2" t="n"/>
      <c r="AY2296" s="2" t="n"/>
      <c r="AZ2296" s="2" t="n"/>
      <c r="BA2296" s="2" t="n"/>
      <c r="BB2296" s="2" t="n"/>
      <c r="BC2296" s="2" t="n"/>
      <c r="BD2296" s="2" t="n"/>
      <c r="BE2296" s="2" t="n"/>
      <c r="BF2296" s="2" t="n"/>
      <c r="BG2296" s="2" t="n"/>
      <c r="BH2296" s="2" t="n"/>
      <c r="BI2296" s="8" t="n"/>
      <c r="BJ2296" s="7" t="n"/>
      <c r="BK2296" s="2" t="n"/>
      <c r="BL2296" s="2" t="n"/>
      <c r="BM2296" s="2" t="n"/>
      <c r="BN2296" s="2" t="n"/>
      <c r="BO2296" s="2" t="n"/>
      <c r="BP2296" s="143" t="n"/>
      <c r="BV2296" s="144" t="n"/>
      <c r="BW2296" s="149">
        <f>計算!$U$28</f>
        <v/>
      </c>
      <c r="CG2296" s="144" t="n"/>
      <c r="CH2296" s="150">
        <f>計算!$V$28</f>
        <v/>
      </c>
      <c r="DU2296" s="144" t="n"/>
      <c r="DV2296" s="2" t="n"/>
      <c r="DW2296" s="2" t="n"/>
      <c r="DX2296" s="2" t="n"/>
      <c r="DY2296" s="2" t="n"/>
      <c r="DZ2296" s="2" t="n"/>
      <c r="EA2296" s="2" t="n"/>
      <c r="EB2296" s="2" t="n"/>
      <c r="EC2296" s="2" t="n"/>
    </row>
    <row r="2297" ht="6.75" customHeight="1" s="118">
      <c r="A2297" s="2" t="n"/>
      <c r="B2297" s="2" t="n"/>
      <c r="C2297" s="2" t="n"/>
      <c r="D2297" s="2" t="n"/>
      <c r="E2297" s="143" t="n"/>
      <c r="K2297" s="144" t="n"/>
      <c r="L2297" s="143" t="n"/>
      <c r="AT2297" s="144" t="n"/>
      <c r="AU2297" s="8" t="n"/>
      <c r="AV2297" s="7" t="n"/>
      <c r="AW2297" s="2" t="n"/>
      <c r="AX2297" s="2" t="n"/>
      <c r="AY2297" s="2" t="n"/>
      <c r="AZ2297" s="2" t="n"/>
      <c r="BA2297" s="2" t="n"/>
      <c r="BB2297" s="2" t="n"/>
      <c r="BC2297" s="2" t="n"/>
      <c r="BD2297" s="2" t="n"/>
      <c r="BE2297" s="2" t="n"/>
      <c r="BF2297" s="2" t="n"/>
      <c r="BG2297" s="2" t="n"/>
      <c r="BH2297" s="2" t="n"/>
      <c r="BI2297" s="8" t="n"/>
      <c r="BJ2297" s="7" t="n"/>
      <c r="BK2297" s="2" t="n"/>
      <c r="BL2297" s="2" t="n"/>
      <c r="BM2297" s="2" t="n"/>
      <c r="BN2297" s="2" t="n"/>
      <c r="BO2297" s="2" t="n"/>
      <c r="BP2297" s="143" t="n"/>
      <c r="BV2297" s="144" t="n"/>
      <c r="BW2297" s="143" t="n"/>
      <c r="CG2297" s="144" t="n"/>
      <c r="DU2297" s="144" t="n"/>
      <c r="DV2297" s="2" t="n"/>
      <c r="DW2297" s="2" t="n"/>
      <c r="DX2297" s="2" t="n"/>
      <c r="DY2297" s="2" t="n"/>
      <c r="DZ2297" s="2" t="n"/>
      <c r="EA2297" s="2" t="n"/>
      <c r="EB2297" s="2" t="n"/>
      <c r="EC2297" s="2" t="n"/>
    </row>
    <row r="2298" ht="6.75" customHeight="1" s="118">
      <c r="A2298" s="2" t="n"/>
      <c r="B2298" s="2" t="n"/>
      <c r="C2298" s="2" t="n"/>
      <c r="D2298" s="2" t="n"/>
      <c r="E2298" s="143" t="n"/>
      <c r="K2298" s="144" t="n"/>
      <c r="L2298" s="143" t="n"/>
      <c r="AT2298" s="144" t="n"/>
      <c r="AU2298" s="8" t="n"/>
      <c r="AV2298" s="16" t="n"/>
      <c r="AW2298" s="14" t="n"/>
      <c r="AX2298" s="14" t="n"/>
      <c r="AY2298" s="14" t="n"/>
      <c r="AZ2298" s="14" t="n"/>
      <c r="BA2298" s="14" t="n"/>
      <c r="BB2298" s="14" t="n"/>
      <c r="BC2298" s="14" t="n"/>
      <c r="BD2298" s="14" t="n"/>
      <c r="BE2298" s="14" t="n"/>
      <c r="BF2298" s="14" t="n"/>
      <c r="BG2298" s="14" t="n"/>
      <c r="BH2298" s="14" t="n"/>
      <c r="BI2298" s="15" t="n"/>
      <c r="BJ2298" s="7" t="n"/>
      <c r="BK2298" s="2" t="n"/>
      <c r="BL2298" s="2" t="n"/>
      <c r="BM2298" s="2" t="n"/>
      <c r="BN2298" s="2" t="n"/>
      <c r="BO2298" s="2" t="n"/>
      <c r="BP2298" s="143" t="n"/>
      <c r="BV2298" s="144" t="n"/>
      <c r="BW2298" s="143" t="n"/>
      <c r="CG2298" s="144" t="n"/>
      <c r="DU2298" s="144" t="n"/>
      <c r="DV2298" s="2" t="n"/>
      <c r="DW2298" s="2" t="n"/>
      <c r="DX2298" s="2" t="n"/>
      <c r="DY2298" s="2" t="n"/>
      <c r="DZ2298" s="2" t="n"/>
      <c r="EA2298" s="2" t="n"/>
      <c r="EB2298" s="2" t="n"/>
      <c r="EC2298" s="2" t="n"/>
    </row>
    <row r="2299" ht="3.75" customHeight="1" s="118">
      <c r="A2299" s="2" t="n"/>
      <c r="B2299" s="2" t="n"/>
      <c r="C2299" s="2" t="n"/>
      <c r="D2299" s="2" t="n"/>
      <c r="E2299" s="146" t="n"/>
      <c r="F2299" s="147" t="n"/>
      <c r="G2299" s="147" t="n"/>
      <c r="H2299" s="147" t="n"/>
      <c r="I2299" s="147" t="n"/>
      <c r="J2299" s="147" t="n"/>
      <c r="K2299" s="148" t="n"/>
      <c r="L2299" s="146" t="n"/>
      <c r="M2299" s="147" t="n"/>
      <c r="N2299" s="147" t="n"/>
      <c r="O2299" s="147" t="n"/>
      <c r="P2299" s="147" t="n"/>
      <c r="Q2299" s="147" t="n"/>
      <c r="R2299" s="147" t="n"/>
      <c r="S2299" s="147" t="n"/>
      <c r="T2299" s="147" t="n"/>
      <c r="U2299" s="147" t="n"/>
      <c r="X2299" s="147" t="n"/>
      <c r="Y2299" s="147" t="n"/>
      <c r="AC2299" s="147" t="n"/>
      <c r="AD2299" s="147" t="n"/>
      <c r="AH2299" s="147" t="n"/>
      <c r="AI2299" s="147" t="n"/>
      <c r="AJ2299" s="147" t="n"/>
      <c r="AK2299" s="147" t="n"/>
      <c r="AL2299" s="147" t="n"/>
      <c r="AM2299" s="147" t="n"/>
      <c r="AN2299" s="147" t="n"/>
      <c r="AO2299" s="147" t="n"/>
      <c r="AP2299" s="147" t="n"/>
      <c r="AQ2299" s="147" t="n"/>
      <c r="AR2299" s="147" t="n"/>
      <c r="AS2299" s="147" t="n"/>
      <c r="AT2299" s="148" t="n"/>
      <c r="AU2299" s="2" t="n"/>
      <c r="AV2299" s="21" t="n"/>
      <c r="AW2299" s="2" t="n"/>
      <c r="AX2299" s="2" t="n"/>
      <c r="AY2299" s="2" t="n"/>
      <c r="AZ2299" s="2" t="n"/>
      <c r="BA2299" s="2" t="n"/>
      <c r="BB2299" s="2" t="n"/>
      <c r="BC2299" s="2" t="n"/>
      <c r="BD2299" s="2" t="n"/>
      <c r="BE2299" s="2" t="n"/>
      <c r="BF2299" s="2" t="n"/>
      <c r="BG2299" s="2" t="n"/>
      <c r="BH2299" s="2" t="n"/>
      <c r="BI2299" s="2" t="n"/>
      <c r="BJ2299" s="2" t="n"/>
      <c r="BK2299" s="2" t="n"/>
      <c r="BL2299" s="2" t="n"/>
      <c r="BM2299" s="2" t="n"/>
      <c r="BN2299" s="2" t="n"/>
      <c r="BO2299" s="2" t="n"/>
      <c r="BP2299" s="143" t="n"/>
      <c r="BV2299" s="144" t="n"/>
      <c r="BW2299" s="143" t="n"/>
      <c r="CG2299" s="144" t="n"/>
      <c r="DU2299" s="144" t="n"/>
      <c r="DV2299" s="2" t="n"/>
      <c r="DW2299" s="2" t="n"/>
      <c r="DX2299" s="2" t="n"/>
      <c r="DY2299" s="2" t="n"/>
      <c r="DZ2299" s="2" t="n"/>
      <c r="EA2299" s="2" t="n"/>
      <c r="EB2299" s="2" t="n"/>
      <c r="EC2299" s="2" t="n"/>
    </row>
    <row r="2300" ht="6.75" customHeight="1" s="118">
      <c r="A2300" s="2" t="n"/>
      <c r="B2300" s="2" t="n"/>
      <c r="C2300" s="2" t="n"/>
      <c r="D2300" s="2" t="n"/>
      <c r="E2300" s="159" t="inlineStr">
        <is>
          <t>ふ り が な</t>
        </is>
      </c>
      <c r="F2300" s="140" t="n"/>
      <c r="G2300" s="140" t="n"/>
      <c r="H2300" s="140" t="n"/>
      <c r="I2300" s="140" t="n"/>
      <c r="J2300" s="140" t="n"/>
      <c r="K2300" s="141" t="n"/>
      <c r="L2300" s="160">
        <f>計算!$J$28</f>
        <v/>
      </c>
      <c r="M2300" s="140" t="n"/>
      <c r="N2300" s="140" t="n"/>
      <c r="O2300" s="140" t="n"/>
      <c r="P2300" s="140" t="n"/>
      <c r="Q2300" s="140" t="n"/>
      <c r="R2300" s="140" t="n"/>
      <c r="S2300" s="140" t="n"/>
      <c r="T2300" s="140" t="n"/>
      <c r="U2300" s="140" t="n"/>
      <c r="V2300" s="140" t="n"/>
      <c r="W2300" s="140" t="n"/>
      <c r="X2300" s="140" t="n"/>
      <c r="Y2300" s="140" t="n"/>
      <c r="Z2300" s="140" t="n"/>
      <c r="AA2300" s="140" t="n"/>
      <c r="AB2300" s="140" t="n"/>
      <c r="AC2300" s="140" t="n"/>
      <c r="AD2300" s="140" t="n"/>
      <c r="AE2300" s="140" t="n"/>
      <c r="AF2300" s="140" t="n"/>
      <c r="AG2300" s="140" t="n"/>
      <c r="AH2300" s="140" t="n"/>
      <c r="AI2300" s="140" t="n"/>
      <c r="AJ2300" s="140" t="n"/>
      <c r="AK2300" s="140" t="n"/>
      <c r="AL2300" s="140" t="n"/>
      <c r="AM2300" s="140" t="n"/>
      <c r="AN2300" s="140" t="n"/>
      <c r="AO2300" s="140" t="n"/>
      <c r="AP2300" s="140" t="n"/>
      <c r="AQ2300" s="140" t="n"/>
      <c r="AR2300" s="140" t="n"/>
      <c r="AS2300" s="140" t="n"/>
      <c r="AT2300" s="140" t="n"/>
      <c r="AU2300" s="140" t="n"/>
      <c r="AV2300" s="140" t="n"/>
      <c r="AW2300" s="140" t="n"/>
      <c r="AX2300" s="140" t="n"/>
      <c r="AY2300" s="140" t="n"/>
      <c r="AZ2300" s="140" t="n"/>
      <c r="BA2300" s="140" t="n"/>
      <c r="BB2300" s="140" t="n"/>
      <c r="BC2300" s="140" t="n"/>
      <c r="BD2300" s="140" t="n"/>
      <c r="BE2300" s="140" t="n"/>
      <c r="BF2300" s="140" t="n"/>
      <c r="BG2300" s="140" t="n"/>
      <c r="BH2300" s="140" t="n"/>
      <c r="BI2300" s="141" t="n"/>
      <c r="BJ2300" s="2" t="n"/>
      <c r="BK2300" s="2" t="n"/>
      <c r="BL2300" s="2" t="n"/>
      <c r="BM2300" s="2" t="n"/>
      <c r="BN2300" s="2" t="n"/>
      <c r="BO2300" s="2" t="n"/>
      <c r="BP2300" s="143" t="n"/>
      <c r="BV2300" s="144" t="n"/>
      <c r="BW2300" s="161">
        <f>計算!$W$28</f>
        <v/>
      </c>
      <c r="CG2300" s="144" t="n"/>
      <c r="CH2300" s="150">
        <f>計算!$X$28</f>
        <v/>
      </c>
      <c r="DU2300" s="144" t="n"/>
      <c r="DV2300" s="2" t="n"/>
      <c r="DW2300" s="2" t="n"/>
      <c r="DX2300" s="2" t="n"/>
      <c r="DY2300" s="2" t="n"/>
      <c r="DZ2300" s="2" t="n"/>
      <c r="EA2300" s="2" t="n"/>
      <c r="EB2300" s="2" t="n"/>
      <c r="EC2300" s="2" t="n"/>
    </row>
    <row r="2301" ht="6.75" customHeight="1" s="118">
      <c r="A2301" s="2" t="n"/>
      <c r="B2301" s="2" t="n"/>
      <c r="C2301" s="2" t="n"/>
      <c r="D2301" s="2" t="n"/>
      <c r="E2301" s="143" t="n"/>
      <c r="K2301" s="144" t="n"/>
      <c r="BI2301" s="144" t="n"/>
      <c r="BJ2301" s="2" t="n"/>
      <c r="BK2301" s="2" t="n"/>
      <c r="BL2301" s="2" t="n"/>
      <c r="BM2301" s="2" t="n"/>
      <c r="BN2301" s="2" t="n"/>
      <c r="BO2301" s="2" t="n"/>
      <c r="BP2301" s="143" t="n"/>
      <c r="BV2301" s="144" t="n"/>
      <c r="BW2301" s="143" t="n"/>
      <c r="CG2301" s="144" t="n"/>
      <c r="DU2301" s="144" t="n"/>
      <c r="DV2301" s="2" t="n"/>
      <c r="DW2301" s="2" t="n"/>
      <c r="DX2301" s="2" t="n"/>
      <c r="DY2301" s="2" t="n"/>
      <c r="DZ2301" s="2" t="n"/>
      <c r="EA2301" s="2" t="n"/>
      <c r="EB2301" s="2" t="n"/>
      <c r="EC2301" s="2" t="n"/>
    </row>
    <row r="2302" ht="6.75" customHeight="1" s="118">
      <c r="A2302" s="2" t="n"/>
      <c r="B2302" s="2" t="n"/>
      <c r="C2302" s="2" t="n"/>
      <c r="D2302" s="2" t="n"/>
      <c r="E2302" s="162" t="n"/>
      <c r="F2302" s="163" t="n"/>
      <c r="G2302" s="163" t="n"/>
      <c r="H2302" s="163" t="n"/>
      <c r="I2302" s="163" t="n"/>
      <c r="J2302" s="163" t="n"/>
      <c r="K2302" s="164" t="n"/>
      <c r="L2302" s="163" t="n"/>
      <c r="M2302" s="163" t="n"/>
      <c r="N2302" s="163" t="n"/>
      <c r="O2302" s="163" t="n"/>
      <c r="P2302" s="163" t="n"/>
      <c r="Q2302" s="163" t="n"/>
      <c r="R2302" s="163" t="n"/>
      <c r="S2302" s="163" t="n"/>
      <c r="T2302" s="163" t="n"/>
      <c r="U2302" s="163" t="n"/>
      <c r="V2302" s="163" t="n"/>
      <c r="W2302" s="163" t="n"/>
      <c r="X2302" s="163" t="n"/>
      <c r="Y2302" s="163" t="n"/>
      <c r="Z2302" s="163" t="n"/>
      <c r="AA2302" s="163" t="n"/>
      <c r="AB2302" s="163" t="n"/>
      <c r="AC2302" s="163" t="n"/>
      <c r="AD2302" s="163" t="n"/>
      <c r="AE2302" s="163" t="n"/>
      <c r="AF2302" s="163" t="n"/>
      <c r="AG2302" s="163" t="n"/>
      <c r="AH2302" s="163" t="n"/>
      <c r="AI2302" s="163" t="n"/>
      <c r="AJ2302" s="163" t="n"/>
      <c r="AK2302" s="163" t="n"/>
      <c r="AL2302" s="163" t="n"/>
      <c r="AM2302" s="163" t="n"/>
      <c r="AN2302" s="163" t="n"/>
      <c r="AO2302" s="163" t="n"/>
      <c r="AP2302" s="163" t="n"/>
      <c r="AQ2302" s="163" t="n"/>
      <c r="AR2302" s="163" t="n"/>
      <c r="AS2302" s="163" t="n"/>
      <c r="AT2302" s="163" t="n"/>
      <c r="AU2302" s="163" t="n"/>
      <c r="AV2302" s="163" t="n"/>
      <c r="AW2302" s="163" t="n"/>
      <c r="AX2302" s="163" t="n"/>
      <c r="AY2302" s="163" t="n"/>
      <c r="AZ2302" s="163" t="n"/>
      <c r="BA2302" s="163" t="n"/>
      <c r="BB2302" s="163" t="n"/>
      <c r="BC2302" s="163" t="n"/>
      <c r="BD2302" s="163" t="n"/>
      <c r="BE2302" s="163" t="n"/>
      <c r="BF2302" s="163" t="n"/>
      <c r="BG2302" s="163" t="n"/>
      <c r="BH2302" s="163" t="n"/>
      <c r="BI2302" s="164" t="n"/>
      <c r="BJ2302" s="2" t="n"/>
      <c r="BK2302" s="2" t="n"/>
      <c r="BL2302" s="2" t="n"/>
      <c r="BM2302" s="2" t="n"/>
      <c r="BN2302" s="2" t="n"/>
      <c r="BO2302" s="2" t="n"/>
      <c r="BP2302" s="143" t="n"/>
      <c r="BV2302" s="144" t="n"/>
      <c r="BW2302" s="143" t="n"/>
      <c r="CG2302" s="144" t="n"/>
      <c r="DU2302" s="144" t="n"/>
      <c r="DV2302" s="2" t="n"/>
      <c r="DW2302" s="2" t="n"/>
      <c r="DX2302" s="2" t="n"/>
      <c r="DY2302" s="2" t="n"/>
      <c r="DZ2302" s="2" t="n"/>
      <c r="EA2302" s="2" t="n"/>
      <c r="EB2302" s="2" t="n"/>
      <c r="EC2302" s="2" t="n"/>
    </row>
    <row r="2303" ht="6.75" customHeight="1" s="118">
      <c r="A2303" s="2" t="n"/>
      <c r="B2303" s="2" t="n"/>
      <c r="C2303" s="2" t="n"/>
      <c r="D2303" s="2" t="n"/>
      <c r="E2303" s="165" t="inlineStr">
        <is>
          <t>現住所</t>
        </is>
      </c>
      <c r="F2303" s="166" t="n"/>
      <c r="G2303" s="166" t="n"/>
      <c r="H2303" s="166" t="n"/>
      <c r="I2303" s="166" t="n"/>
      <c r="J2303" s="166" t="n"/>
      <c r="K2303" s="167" t="n"/>
      <c r="L2303" s="107" t="inlineStr">
        <is>
          <t>〒</t>
        </is>
      </c>
      <c r="M2303" s="166" t="n"/>
      <c r="N2303" s="166" t="n"/>
      <c r="O2303" s="166" t="n"/>
      <c r="P2303" s="168">
        <f>計算!$H$28</f>
        <v/>
      </c>
      <c r="Q2303" s="166" t="n"/>
      <c r="R2303" s="166" t="n"/>
      <c r="S2303" s="166" t="n"/>
      <c r="T2303" s="166" t="n"/>
      <c r="U2303" s="166" t="n"/>
      <c r="V2303" s="166" t="n"/>
      <c r="W2303" s="166" t="n"/>
      <c r="X2303" s="166" t="n"/>
      <c r="Y2303" s="166" t="n"/>
      <c r="Z2303" s="166" t="n"/>
      <c r="AA2303" s="166" t="n"/>
      <c r="AB2303" s="166" t="n"/>
      <c r="AC2303" s="166" t="n"/>
      <c r="AD2303" s="166" t="n"/>
      <c r="AE2303" s="166" t="n"/>
      <c r="AF2303" s="166" t="n"/>
      <c r="AG2303" s="166" t="n"/>
      <c r="AH2303" s="166" t="n"/>
      <c r="AI2303" s="166" t="n"/>
      <c r="AJ2303" s="166" t="n"/>
      <c r="AK2303" s="24" t="n"/>
      <c r="AL2303" s="24" t="n"/>
      <c r="AM2303" s="24" t="n"/>
      <c r="AN2303" s="24" t="n"/>
      <c r="AO2303" s="24" t="n"/>
      <c r="AP2303" s="24" t="n"/>
      <c r="AQ2303" s="24" t="n"/>
      <c r="AR2303" s="24" t="n"/>
      <c r="AS2303" s="24" t="n"/>
      <c r="AT2303" s="24" t="n"/>
      <c r="AU2303" s="24" t="n"/>
      <c r="AV2303" s="24" t="n"/>
      <c r="AW2303" s="24" t="n"/>
      <c r="AX2303" s="24" t="n"/>
      <c r="AY2303" s="24" t="n"/>
      <c r="AZ2303" s="24" t="n"/>
      <c r="BA2303" s="24" t="n"/>
      <c r="BB2303" s="24" t="n"/>
      <c r="BC2303" s="24" t="n"/>
      <c r="BD2303" s="24" t="n"/>
      <c r="BE2303" s="24" t="n"/>
      <c r="BF2303" s="24" t="n"/>
      <c r="BG2303" s="24" t="n"/>
      <c r="BH2303" s="24" t="n"/>
      <c r="BI2303" s="25" t="n"/>
      <c r="BJ2303" s="2" t="n"/>
      <c r="BK2303" s="2" t="n"/>
      <c r="BL2303" s="2" t="n"/>
      <c r="BM2303" s="2" t="n"/>
      <c r="BN2303" s="2" t="n"/>
      <c r="BO2303" s="2" t="n"/>
      <c r="BP2303" s="143" t="n"/>
      <c r="BV2303" s="144" t="n"/>
      <c r="BW2303" s="143" t="n"/>
      <c r="CG2303" s="144" t="n"/>
      <c r="DU2303" s="144" t="n"/>
      <c r="DV2303" s="2" t="n"/>
      <c r="DW2303" s="2" t="n"/>
      <c r="DX2303" s="2" t="n"/>
      <c r="DY2303" s="2" t="n"/>
      <c r="DZ2303" s="2" t="n"/>
      <c r="EA2303" s="2" t="n"/>
      <c r="EB2303" s="2" t="n"/>
      <c r="EC2303" s="2" t="n"/>
    </row>
    <row r="2304" ht="4.5" customHeight="1" s="118">
      <c r="A2304" s="2" t="n"/>
      <c r="B2304" s="2" t="n"/>
      <c r="C2304" s="2" t="n"/>
      <c r="D2304" s="2" t="n"/>
      <c r="E2304" s="143" t="n"/>
      <c r="K2304" s="144" t="n"/>
      <c r="L2304" s="143" t="n"/>
      <c r="AK2304" s="2" t="n"/>
      <c r="AL2304" s="2" t="n"/>
      <c r="AM2304" s="2" t="n"/>
      <c r="AN2304" s="2" t="n"/>
      <c r="AO2304" s="2" t="n"/>
      <c r="AP2304" s="2" t="n"/>
      <c r="AQ2304" s="2" t="n"/>
      <c r="AR2304" s="2" t="n"/>
      <c r="AS2304" s="2" t="n"/>
      <c r="AT2304" s="2" t="n"/>
      <c r="AU2304" s="2" t="n"/>
      <c r="AV2304" s="2" t="n"/>
      <c r="AW2304" s="2" t="n"/>
      <c r="AX2304" s="2" t="n"/>
      <c r="AY2304" s="2" t="n"/>
      <c r="AZ2304" s="2" t="n"/>
      <c r="BA2304" s="2" t="n"/>
      <c r="BB2304" s="2" t="n"/>
      <c r="BC2304" s="2" t="n"/>
      <c r="BD2304" s="2" t="n"/>
      <c r="BE2304" s="2" t="n"/>
      <c r="BF2304" s="2" t="n"/>
      <c r="BG2304" s="2" t="n"/>
      <c r="BH2304" s="2" t="n"/>
      <c r="BI2304" s="8" t="n"/>
      <c r="BJ2304" s="2" t="n"/>
      <c r="BK2304" s="2" t="n"/>
      <c r="BL2304" s="2" t="n"/>
      <c r="BM2304" s="2" t="n"/>
      <c r="BN2304" s="2" t="n"/>
      <c r="BO2304" s="2" t="n"/>
      <c r="BP2304" s="146" t="n"/>
      <c r="BQ2304" s="147" t="n"/>
      <c r="BR2304" s="147" t="n"/>
      <c r="BS2304" s="147" t="n"/>
      <c r="BT2304" s="147" t="n"/>
      <c r="BU2304" s="147" t="n"/>
      <c r="BV2304" s="148" t="n"/>
      <c r="BW2304" s="146" t="n"/>
      <c r="BX2304" s="147" t="n"/>
      <c r="BY2304" s="147" t="n"/>
      <c r="BZ2304" s="147" t="n"/>
      <c r="CA2304" s="147" t="n"/>
      <c r="CB2304" s="147" t="n"/>
      <c r="CC2304" s="147" t="n"/>
      <c r="CD2304" s="147" t="n"/>
      <c r="CE2304" s="147" t="n"/>
      <c r="CF2304" s="147" t="n"/>
      <c r="CG2304" s="148" t="n"/>
      <c r="DU2304" s="144" t="n"/>
      <c r="DV2304" s="2" t="n"/>
      <c r="DW2304" s="2" t="n"/>
      <c r="DX2304" s="2" t="n"/>
      <c r="DY2304" s="2" t="n"/>
      <c r="DZ2304" s="2" t="n"/>
      <c r="EA2304" s="2" t="n"/>
      <c r="EB2304" s="2" t="n"/>
      <c r="EC2304" s="2" t="n"/>
    </row>
    <row r="2305" ht="6.75" customHeight="1" s="118">
      <c r="A2305" s="2" t="n"/>
      <c r="B2305" s="2" t="n"/>
      <c r="C2305" s="2" t="n"/>
      <c r="D2305" s="2" t="n"/>
      <c r="E2305" s="143" t="n"/>
      <c r="K2305" s="144" t="n"/>
      <c r="L2305" s="143" t="n"/>
      <c r="AK2305" s="2" t="n"/>
      <c r="AL2305" s="2" t="n"/>
      <c r="AM2305" s="2" t="n"/>
      <c r="AN2305" s="2" t="n"/>
      <c r="AO2305" s="2" t="n"/>
      <c r="AP2305" s="2" t="n"/>
      <c r="AQ2305" s="2" t="n"/>
      <c r="AR2305" s="2" t="n"/>
      <c r="AS2305" s="2" t="n"/>
      <c r="AT2305" s="2" t="n"/>
      <c r="AU2305" s="2" t="n"/>
      <c r="AV2305" s="2" t="n"/>
      <c r="AW2305" s="2" t="n"/>
      <c r="AX2305" s="2" t="n"/>
      <c r="AY2305" s="2" t="n"/>
      <c r="AZ2305" s="2" t="n"/>
      <c r="BA2305" s="2" t="n"/>
      <c r="BB2305" s="2" t="n"/>
      <c r="BC2305" s="2" t="n"/>
      <c r="BD2305" s="2" t="n"/>
      <c r="BE2305" s="2" t="n"/>
      <c r="BF2305" s="2" t="n"/>
      <c r="BG2305" s="2" t="n"/>
      <c r="BH2305" s="2" t="n"/>
      <c r="BI2305" s="8" t="n"/>
      <c r="BJ2305" s="2" t="n"/>
      <c r="BK2305" s="2" t="n"/>
      <c r="BL2305" s="2" t="n"/>
      <c r="BM2305" s="2" t="n"/>
      <c r="BN2305" s="2" t="n"/>
      <c r="BO2305" s="2" t="n"/>
      <c r="BP2305" s="169" t="inlineStr">
        <is>
          <t>校内外の諸活動</t>
        </is>
      </c>
      <c r="BQ2305" s="140" t="n"/>
      <c r="BR2305" s="140" t="n"/>
      <c r="BS2305" s="140" t="n"/>
      <c r="BT2305" s="140" t="n"/>
      <c r="BU2305" s="140" t="n"/>
      <c r="BV2305" s="141" t="n"/>
      <c r="BW2305" s="170">
        <f>計算!$Y$28</f>
        <v/>
      </c>
      <c r="BX2305" s="140" t="n"/>
      <c r="BY2305" s="140" t="n"/>
      <c r="BZ2305" s="140" t="n"/>
      <c r="CA2305" s="140" t="n"/>
      <c r="CB2305" s="140" t="n"/>
      <c r="CC2305" s="140" t="n"/>
      <c r="CD2305" s="140" t="n"/>
      <c r="CE2305" s="140" t="n"/>
      <c r="CF2305" s="140" t="n"/>
      <c r="CG2305" s="140" t="n"/>
      <c r="CH2305" s="140" t="n"/>
      <c r="CI2305" s="140" t="n"/>
      <c r="CJ2305" s="140" t="n"/>
      <c r="CK2305" s="140" t="n"/>
      <c r="CL2305" s="140" t="n"/>
      <c r="CM2305" s="140" t="n"/>
      <c r="CN2305" s="140" t="n"/>
      <c r="CO2305" s="140" t="n"/>
      <c r="CP2305" s="140" t="n"/>
      <c r="CQ2305" s="140" t="n"/>
      <c r="CR2305" s="140" t="n"/>
      <c r="CS2305" s="140" t="n"/>
      <c r="CT2305" s="140" t="n"/>
      <c r="CU2305" s="140" t="n"/>
      <c r="CV2305" s="140" t="n"/>
      <c r="CW2305" s="140" t="n"/>
      <c r="CX2305" s="140" t="n"/>
      <c r="CY2305" s="140" t="n"/>
      <c r="CZ2305" s="140" t="n"/>
      <c r="DA2305" s="140" t="n"/>
      <c r="DB2305" s="140" t="n"/>
      <c r="DC2305" s="140" t="n"/>
      <c r="DD2305" s="140" t="n"/>
      <c r="DE2305" s="140" t="n"/>
      <c r="DF2305" s="140" t="n"/>
      <c r="DG2305" s="140" t="n"/>
      <c r="DH2305" s="140" t="n"/>
      <c r="DI2305" s="140" t="n"/>
      <c r="DJ2305" s="140" t="n"/>
      <c r="DK2305" s="140" t="n"/>
      <c r="DL2305" s="140" t="n"/>
      <c r="DM2305" s="140" t="n"/>
      <c r="DN2305" s="140" t="n"/>
      <c r="DO2305" s="140" t="n"/>
      <c r="DP2305" s="140" t="n"/>
      <c r="DQ2305" s="140" t="n"/>
      <c r="DR2305" s="140" t="n"/>
      <c r="DS2305" s="140" t="n"/>
      <c r="DT2305" s="140" t="n"/>
      <c r="DU2305" s="141" t="n"/>
      <c r="DV2305" s="7" t="n"/>
      <c r="DW2305" s="2" t="n"/>
      <c r="DX2305" s="2" t="n"/>
      <c r="DY2305" s="2" t="n"/>
      <c r="DZ2305" s="2" t="n"/>
      <c r="EA2305" s="2" t="n"/>
      <c r="EB2305" s="2" t="n"/>
      <c r="EC2305" s="2" t="n"/>
    </row>
    <row r="2306" ht="6.75" customHeight="1" s="118">
      <c r="A2306" s="2" t="n"/>
      <c r="B2306" s="2" t="n"/>
      <c r="C2306" s="2" t="n"/>
      <c r="D2306" s="2" t="n"/>
      <c r="E2306" s="143" t="n"/>
      <c r="K2306" s="144" t="n"/>
      <c r="L2306" s="171">
        <f>計算!$I$28</f>
        <v/>
      </c>
      <c r="BI2306" s="144" t="n"/>
      <c r="BJ2306" s="2" t="n"/>
      <c r="BK2306" s="2" t="n"/>
      <c r="BL2306" s="2" t="n"/>
      <c r="BM2306" s="2" t="n"/>
      <c r="BN2306" s="2" t="n"/>
      <c r="BO2306" s="2" t="n"/>
      <c r="BP2306" s="143" t="n"/>
      <c r="BV2306" s="144" t="n"/>
      <c r="DU2306" s="144" t="n"/>
      <c r="DV2306" s="7" t="n"/>
      <c r="DW2306" s="2" t="n"/>
      <c r="DX2306" s="2" t="n"/>
      <c r="DY2306" s="2" t="n"/>
      <c r="DZ2306" s="2" t="n"/>
      <c r="EA2306" s="2" t="n"/>
      <c r="EB2306" s="2" t="n"/>
      <c r="EC2306" s="2" t="n"/>
    </row>
    <row r="2307" ht="6.75" customHeight="1" s="118">
      <c r="A2307" s="2" t="n"/>
      <c r="B2307" s="2" t="n"/>
      <c r="C2307" s="2" t="n"/>
      <c r="D2307" s="2" t="n"/>
      <c r="E2307" s="143" t="n"/>
      <c r="K2307" s="144" t="n"/>
      <c r="L2307" s="143" t="n"/>
      <c r="BI2307" s="144" t="n"/>
      <c r="BJ2307" s="2" t="n"/>
      <c r="BK2307" s="2" t="n"/>
      <c r="BL2307" s="2" t="n"/>
      <c r="BM2307" s="2" t="n"/>
      <c r="BN2307" s="2" t="n"/>
      <c r="BO2307" s="2" t="n"/>
      <c r="BP2307" s="143" t="n"/>
      <c r="BV2307" s="144" t="n"/>
      <c r="DU2307" s="144" t="n"/>
      <c r="DV2307" s="7" t="n"/>
      <c r="DW2307" s="2" t="n"/>
      <c r="DX2307" s="2" t="n"/>
      <c r="DY2307" s="2" t="n"/>
      <c r="DZ2307" s="2" t="n"/>
      <c r="EA2307" s="2" t="n"/>
      <c r="EB2307" s="2" t="n"/>
      <c r="EC2307" s="2" t="n"/>
    </row>
    <row r="2308" ht="6.75" customHeight="1" s="118">
      <c r="A2308" s="2" t="n"/>
      <c r="B2308" s="2" t="n"/>
      <c r="C2308" s="2" t="n"/>
      <c r="D2308" s="2" t="n"/>
      <c r="E2308" s="146" t="n"/>
      <c r="F2308" s="147" t="n"/>
      <c r="G2308" s="147" t="n"/>
      <c r="H2308" s="147" t="n"/>
      <c r="I2308" s="147" t="n"/>
      <c r="J2308" s="147" t="n"/>
      <c r="K2308" s="148" t="n"/>
      <c r="L2308" s="146" t="n"/>
      <c r="M2308" s="147" t="n"/>
      <c r="N2308" s="147" t="n"/>
      <c r="O2308" s="147" t="n"/>
      <c r="P2308" s="147" t="n"/>
      <c r="Q2308" s="147" t="n"/>
      <c r="R2308" s="147" t="n"/>
      <c r="S2308" s="147" t="n"/>
      <c r="T2308" s="147" t="n"/>
      <c r="U2308" s="147" t="n"/>
      <c r="V2308" s="147" t="n"/>
      <c r="W2308" s="147" t="n"/>
      <c r="X2308" s="147" t="n"/>
      <c r="Y2308" s="147" t="n"/>
      <c r="Z2308" s="147" t="n"/>
      <c r="AA2308" s="147" t="n"/>
      <c r="AB2308" s="147" t="n"/>
      <c r="AC2308" s="147" t="n"/>
      <c r="AD2308" s="147" t="n"/>
      <c r="AE2308" s="147" t="n"/>
      <c r="AF2308" s="147" t="n"/>
      <c r="AG2308" s="147" t="n"/>
      <c r="AH2308" s="147" t="n"/>
      <c r="AI2308" s="147" t="n"/>
      <c r="AJ2308" s="147" t="n"/>
      <c r="AK2308" s="147" t="n"/>
      <c r="AL2308" s="147" t="n"/>
      <c r="AM2308" s="147" t="n"/>
      <c r="AN2308" s="147" t="n"/>
      <c r="AO2308" s="147" t="n"/>
      <c r="AP2308" s="147" t="n"/>
      <c r="AQ2308" s="147" t="n"/>
      <c r="AR2308" s="147" t="n"/>
      <c r="AS2308" s="147" t="n"/>
      <c r="AT2308" s="147" t="n"/>
      <c r="AU2308" s="147" t="n"/>
      <c r="AV2308" s="147" t="n"/>
      <c r="AW2308" s="147" t="n"/>
      <c r="AX2308" s="147" t="n"/>
      <c r="AY2308" s="147" t="n"/>
      <c r="AZ2308" s="147" t="n"/>
      <c r="BA2308" s="147" t="n"/>
      <c r="BB2308" s="147" t="n"/>
      <c r="BC2308" s="147" t="n"/>
      <c r="BD2308" s="147" t="n"/>
      <c r="BE2308" s="147" t="n"/>
      <c r="BF2308" s="147" t="n"/>
      <c r="BG2308" s="147" t="n"/>
      <c r="BH2308" s="147" t="n"/>
      <c r="BI2308" s="148" t="n"/>
      <c r="BJ2308" s="2" t="n"/>
      <c r="BK2308" s="2" t="n"/>
      <c r="BL2308" s="2" t="n"/>
      <c r="BM2308" s="2" t="n"/>
      <c r="BN2308" s="2" t="n"/>
      <c r="BO2308" s="2" t="n"/>
      <c r="BP2308" s="143" t="n"/>
      <c r="BV2308" s="144" t="n"/>
      <c r="DU2308" s="144" t="n"/>
      <c r="DV2308" s="7" t="n"/>
      <c r="DW2308" s="2" t="n"/>
      <c r="DX2308" s="2" t="n"/>
      <c r="DY2308" s="2" t="n"/>
      <c r="DZ2308" s="2" t="n"/>
      <c r="EA2308" s="2" t="n"/>
      <c r="EB2308" s="2" t="n"/>
      <c r="EC2308" s="2" t="n"/>
    </row>
    <row r="2309" ht="6.75" customHeight="1" s="118">
      <c r="A2309" s="2" t="n"/>
      <c r="B2309" s="2" t="n"/>
      <c r="C2309" s="2" t="n"/>
      <c r="D2309" s="2" t="n"/>
      <c r="E2309" s="159" t="inlineStr">
        <is>
          <t>ふ り が な</t>
        </is>
      </c>
      <c r="F2309" s="140" t="n"/>
      <c r="G2309" s="140" t="n"/>
      <c r="H2309" s="140" t="n"/>
      <c r="I2309" s="140" t="n"/>
      <c r="J2309" s="140" t="n"/>
      <c r="K2309" s="141" t="n"/>
      <c r="L2309" s="160">
        <f>計算!$M$28</f>
        <v/>
      </c>
      <c r="M2309" s="140" t="n"/>
      <c r="N2309" s="140" t="n"/>
      <c r="O2309" s="140" t="n"/>
      <c r="P2309" s="140" t="n"/>
      <c r="Q2309" s="140" t="n"/>
      <c r="R2309" s="140" t="n"/>
      <c r="S2309" s="140" t="n"/>
      <c r="T2309" s="140" t="n"/>
      <c r="U2309" s="140" t="n"/>
      <c r="V2309" s="140" t="n"/>
      <c r="W2309" s="140" t="n"/>
      <c r="X2309" s="140" t="n"/>
      <c r="Y2309" s="140" t="n"/>
      <c r="Z2309" s="140" t="n"/>
      <c r="AA2309" s="140" t="n"/>
      <c r="AB2309" s="140" t="n"/>
      <c r="AC2309" s="140" t="n"/>
      <c r="AD2309" s="140" t="n"/>
      <c r="AE2309" s="140" t="n"/>
      <c r="AF2309" s="140" t="n"/>
      <c r="AG2309" s="140" t="n"/>
      <c r="AH2309" s="140" t="n"/>
      <c r="AI2309" s="140" t="n"/>
      <c r="AJ2309" s="140" t="n"/>
      <c r="AK2309" s="140" t="n"/>
      <c r="AL2309" s="140" t="n"/>
      <c r="AM2309" s="140" t="n"/>
      <c r="AN2309" s="140" t="n"/>
      <c r="AO2309" s="140" t="n"/>
      <c r="AP2309" s="140" t="n"/>
      <c r="AQ2309" s="140" t="n"/>
      <c r="AR2309" s="140" t="n"/>
      <c r="AS2309" s="140" t="n"/>
      <c r="AT2309" s="140" t="n"/>
      <c r="AU2309" s="140" t="n"/>
      <c r="AV2309" s="140" t="n"/>
      <c r="AW2309" s="140" t="n"/>
      <c r="AX2309" s="140" t="n"/>
      <c r="AY2309" s="140" t="n"/>
      <c r="AZ2309" s="140" t="n"/>
      <c r="BA2309" s="140" t="n"/>
      <c r="BB2309" s="140" t="n"/>
      <c r="BC2309" s="140" t="n"/>
      <c r="BD2309" s="140" t="n"/>
      <c r="BE2309" s="140" t="n"/>
      <c r="BF2309" s="140" t="n"/>
      <c r="BG2309" s="140" t="n"/>
      <c r="BH2309" s="140" t="n"/>
      <c r="BI2309" s="141" t="n"/>
      <c r="BJ2309" s="2" t="n"/>
      <c r="BK2309" s="2" t="n"/>
      <c r="BL2309" s="2" t="n"/>
      <c r="BM2309" s="2" t="n"/>
      <c r="BN2309" s="2" t="n"/>
      <c r="BO2309" s="2" t="n"/>
      <c r="BP2309" s="143" t="n"/>
      <c r="BV2309" s="144" t="n"/>
      <c r="DU2309" s="144" t="n"/>
      <c r="DV2309" s="7" t="n"/>
      <c r="DW2309" s="2" t="n"/>
      <c r="DX2309" s="2" t="n"/>
      <c r="DY2309" s="2" t="n"/>
      <c r="DZ2309" s="2" t="n"/>
      <c r="EA2309" s="2" t="n"/>
      <c r="EB2309" s="2" t="n"/>
      <c r="EC2309" s="2" t="n"/>
    </row>
    <row r="2310" ht="6.75" customHeight="1" s="118">
      <c r="A2310" s="2" t="n"/>
      <c r="B2310" s="2" t="n"/>
      <c r="C2310" s="2" t="n"/>
      <c r="D2310" s="2" t="n"/>
      <c r="E2310" s="143" t="n"/>
      <c r="K2310" s="144" t="n"/>
      <c r="BI2310" s="144" t="n"/>
      <c r="BJ2310" s="2" t="n"/>
      <c r="BK2310" s="2" t="n"/>
      <c r="BL2310" s="2" t="n"/>
      <c r="BM2310" s="2" t="n"/>
      <c r="BN2310" s="2" t="n"/>
      <c r="BO2310" s="2" t="n"/>
      <c r="BP2310" s="143" t="n"/>
      <c r="BV2310" s="144" t="n"/>
      <c r="DU2310" s="144" t="n"/>
      <c r="DV2310" s="7" t="n"/>
      <c r="DW2310" s="2" t="n"/>
      <c r="DX2310" s="2" t="n"/>
      <c r="DY2310" s="2" t="n"/>
      <c r="DZ2310" s="2" t="n"/>
      <c r="EA2310" s="2" t="n"/>
      <c r="EB2310" s="2" t="n"/>
      <c r="EC2310" s="2" t="n"/>
    </row>
    <row r="2311" ht="6.75" customHeight="1" s="118">
      <c r="A2311" s="2" t="n"/>
      <c r="B2311" s="2" t="n"/>
      <c r="C2311" s="2" t="n"/>
      <c r="D2311" s="2" t="n"/>
      <c r="E2311" s="162" t="n"/>
      <c r="F2311" s="163" t="n"/>
      <c r="G2311" s="163" t="n"/>
      <c r="H2311" s="163" t="n"/>
      <c r="I2311" s="163" t="n"/>
      <c r="J2311" s="163" t="n"/>
      <c r="K2311" s="164" t="n"/>
      <c r="L2311" s="163" t="n"/>
      <c r="M2311" s="163" t="n"/>
      <c r="N2311" s="163" t="n"/>
      <c r="O2311" s="163" t="n"/>
      <c r="P2311" s="163" t="n"/>
      <c r="Q2311" s="163" t="n"/>
      <c r="R2311" s="163" t="n"/>
      <c r="S2311" s="163" t="n"/>
      <c r="T2311" s="163" t="n"/>
      <c r="U2311" s="163" t="n"/>
      <c r="V2311" s="163" t="n"/>
      <c r="W2311" s="163" t="n"/>
      <c r="X2311" s="163" t="n"/>
      <c r="Y2311" s="163" t="n"/>
      <c r="Z2311" s="163" t="n"/>
      <c r="AA2311" s="163" t="n"/>
      <c r="AB2311" s="163" t="n"/>
      <c r="AC2311" s="163" t="n"/>
      <c r="AD2311" s="163" t="n"/>
      <c r="AE2311" s="163" t="n"/>
      <c r="AF2311" s="163" t="n"/>
      <c r="AG2311" s="163" t="n"/>
      <c r="AH2311" s="163" t="n"/>
      <c r="AI2311" s="163" t="n"/>
      <c r="AJ2311" s="163" t="n"/>
      <c r="AK2311" s="163" t="n"/>
      <c r="AL2311" s="163" t="n"/>
      <c r="AM2311" s="163" t="n"/>
      <c r="AN2311" s="163" t="n"/>
      <c r="AO2311" s="163" t="n"/>
      <c r="AP2311" s="163" t="n"/>
      <c r="AQ2311" s="163" t="n"/>
      <c r="AR2311" s="163" t="n"/>
      <c r="AS2311" s="163" t="n"/>
      <c r="AT2311" s="163" t="n"/>
      <c r="AU2311" s="163" t="n"/>
      <c r="AV2311" s="163" t="n"/>
      <c r="AW2311" s="163" t="n"/>
      <c r="AX2311" s="163" t="n"/>
      <c r="AY2311" s="163" t="n"/>
      <c r="AZ2311" s="163" t="n"/>
      <c r="BA2311" s="163" t="n"/>
      <c r="BB2311" s="163" t="n"/>
      <c r="BC2311" s="163" t="n"/>
      <c r="BD2311" s="163" t="n"/>
      <c r="BE2311" s="163" t="n"/>
      <c r="BF2311" s="163" t="n"/>
      <c r="BG2311" s="163" t="n"/>
      <c r="BH2311" s="163" t="n"/>
      <c r="BI2311" s="164" t="n"/>
      <c r="BJ2311" s="2" t="n"/>
      <c r="BK2311" s="2" t="n"/>
      <c r="BL2311" s="2" t="n"/>
      <c r="BM2311" s="2" t="n"/>
      <c r="BN2311" s="2" t="n"/>
      <c r="BO2311" s="2" t="n"/>
      <c r="BP2311" s="143" t="n"/>
      <c r="BV2311" s="144" t="n"/>
      <c r="DU2311" s="144" t="n"/>
      <c r="DV2311" s="7" t="n"/>
      <c r="DW2311" s="2" t="n"/>
      <c r="DX2311" s="2" t="n"/>
      <c r="DY2311" s="2" t="n"/>
      <c r="DZ2311" s="2" t="n"/>
      <c r="EA2311" s="2" t="n"/>
      <c r="EB2311" s="2" t="n"/>
      <c r="EC2311" s="2" t="n"/>
    </row>
    <row r="2312" ht="6.75" customHeight="1" s="118">
      <c r="A2312" s="2" t="n"/>
      <c r="B2312" s="2" t="n"/>
      <c r="C2312" s="2" t="n"/>
      <c r="D2312" s="2" t="n"/>
      <c r="E2312" s="165" t="inlineStr">
        <is>
          <t>連絡先</t>
        </is>
      </c>
      <c r="F2312" s="166" t="n"/>
      <c r="G2312" s="166" t="n"/>
      <c r="H2312" s="166" t="n"/>
      <c r="I2312" s="166" t="n"/>
      <c r="J2312" s="166" t="n"/>
      <c r="K2312" s="167" t="n"/>
      <c r="L2312" s="107" t="inlineStr">
        <is>
          <t>〒</t>
        </is>
      </c>
      <c r="M2312" s="166" t="n"/>
      <c r="N2312" s="166" t="n"/>
      <c r="O2312" s="166" t="n"/>
      <c r="P2312" s="172">
        <f>計算!$K$28</f>
        <v/>
      </c>
      <c r="AK2312" s="2" t="n"/>
      <c r="AL2312" s="2" t="n"/>
      <c r="AM2312" s="2" t="n"/>
      <c r="AN2312" s="2" t="n"/>
      <c r="AO2312" s="2" t="n"/>
      <c r="AP2312" s="2" t="n"/>
      <c r="AQ2312" s="2" t="n"/>
      <c r="AR2312" s="2" t="n"/>
      <c r="AS2312" s="2" t="n"/>
      <c r="AT2312" s="2" t="n"/>
      <c r="AU2312" s="2" t="n"/>
      <c r="AV2312" s="2" t="n"/>
      <c r="AW2312" s="2" t="n"/>
      <c r="AX2312" s="2" t="n"/>
      <c r="AY2312" s="2" t="n"/>
      <c r="AZ2312" s="2" t="n"/>
      <c r="BA2312" s="2" t="n"/>
      <c r="BB2312" s="2" t="n"/>
      <c r="BC2312" s="2" t="n"/>
      <c r="BD2312" s="2" t="n"/>
      <c r="BE2312" s="2" t="n"/>
      <c r="BF2312" s="2" t="n"/>
      <c r="BG2312" s="2" t="n"/>
      <c r="BH2312" s="2" t="n"/>
      <c r="BI2312" s="8" t="n"/>
      <c r="BJ2312" s="2" t="n"/>
      <c r="BK2312" s="2" t="n"/>
      <c r="BL2312" s="2" t="n"/>
      <c r="BM2312" s="2" t="n"/>
      <c r="BN2312" s="2" t="n"/>
      <c r="BO2312" s="2" t="n"/>
      <c r="BP2312" s="143" t="n"/>
      <c r="BV2312" s="144" t="n"/>
      <c r="DU2312" s="144" t="n"/>
      <c r="DV2312" s="7" t="n"/>
      <c r="DW2312" s="2" t="n"/>
      <c r="DX2312" s="2" t="n"/>
      <c r="DY2312" s="2" t="n"/>
      <c r="DZ2312" s="2" t="n"/>
      <c r="EA2312" s="2" t="n"/>
      <c r="EB2312" s="2" t="n"/>
      <c r="EC2312" s="2" t="n"/>
    </row>
    <row r="2313" ht="6.75" customHeight="1" s="118">
      <c r="A2313" s="2" t="n"/>
      <c r="B2313" s="2" t="n"/>
      <c r="C2313" s="2" t="n"/>
      <c r="D2313" s="2" t="n"/>
      <c r="E2313" s="143" t="n"/>
      <c r="K2313" s="144" t="n"/>
      <c r="L2313" s="143" t="n"/>
      <c r="AK2313" s="2" t="n"/>
      <c r="AL2313" s="2" t="n"/>
      <c r="AM2313" s="2" t="n"/>
      <c r="AN2313" s="2" t="n"/>
      <c r="AO2313" s="2" t="n"/>
      <c r="AP2313" s="2" t="n"/>
      <c r="AQ2313" s="2" t="n"/>
      <c r="AR2313" s="2" t="n"/>
      <c r="AS2313" s="2" t="n"/>
      <c r="AT2313" s="2" t="n"/>
      <c r="AU2313" s="2" t="n"/>
      <c r="AV2313" s="2" t="n"/>
      <c r="AW2313" s="2" t="n"/>
      <c r="AX2313" s="2" t="n"/>
      <c r="AY2313" s="2" t="n"/>
      <c r="AZ2313" s="2" t="n"/>
      <c r="BA2313" s="2" t="n"/>
      <c r="BB2313" s="2" t="n"/>
      <c r="BC2313" s="2" t="n"/>
      <c r="BD2313" s="2" t="n"/>
      <c r="BE2313" s="2" t="n"/>
      <c r="BF2313" s="2" t="n"/>
      <c r="BG2313" s="2" t="n"/>
      <c r="BH2313" s="2" t="n"/>
      <c r="BI2313" s="8" t="n"/>
      <c r="BJ2313" s="2" t="n"/>
      <c r="BK2313" s="2" t="n"/>
      <c r="BL2313" s="2" t="n"/>
      <c r="BM2313" s="2" t="n"/>
      <c r="BN2313" s="2" t="n"/>
      <c r="BO2313" s="2" t="n"/>
      <c r="BP2313" s="143" t="n"/>
      <c r="BV2313" s="144" t="n"/>
      <c r="DU2313" s="144" t="n"/>
      <c r="DV2313" s="7" t="n"/>
      <c r="DW2313" s="2" t="n"/>
      <c r="DX2313" s="2" t="n"/>
      <c r="DY2313" s="2" t="n"/>
      <c r="DZ2313" s="2" t="n"/>
      <c r="EA2313" s="2" t="n"/>
      <c r="EB2313" s="2" t="n"/>
      <c r="EC2313" s="2" t="n"/>
    </row>
    <row r="2314" ht="6.75" customHeight="1" s="118">
      <c r="A2314" s="2" t="n"/>
      <c r="B2314" s="2" t="n"/>
      <c r="C2314" s="2" t="n"/>
      <c r="D2314" s="2" t="n"/>
      <c r="E2314" s="143" t="n"/>
      <c r="K2314" s="144" t="n"/>
      <c r="L2314" s="143" t="n"/>
      <c r="AK2314" s="2" t="n"/>
      <c r="AL2314" s="2" t="n"/>
      <c r="AM2314" s="2" t="n"/>
      <c r="AN2314" s="2" t="n"/>
      <c r="AO2314" s="2" t="n"/>
      <c r="AP2314" s="2" t="n"/>
      <c r="AQ2314" s="2" t="n"/>
      <c r="AR2314" s="2" t="n"/>
      <c r="AS2314" s="2" t="n"/>
      <c r="AT2314" s="2" t="n"/>
      <c r="AU2314" s="2" t="n"/>
      <c r="AV2314" s="2" t="n"/>
      <c r="AW2314" s="2" t="n"/>
      <c r="AX2314" s="2" t="n"/>
      <c r="AY2314" s="2" t="n"/>
      <c r="AZ2314" s="2" t="n"/>
      <c r="BA2314" s="2" t="n"/>
      <c r="BB2314" s="2" t="n"/>
      <c r="BC2314" s="2" t="n"/>
      <c r="BD2314" s="2" t="n"/>
      <c r="BE2314" s="2" t="n"/>
      <c r="BF2314" s="2" t="n"/>
      <c r="BG2314" s="2" t="n"/>
      <c r="BH2314" s="2" t="n"/>
      <c r="BI2314" s="8" t="n"/>
      <c r="BJ2314" s="2" t="n"/>
      <c r="BK2314" s="2" t="n"/>
      <c r="BL2314" s="2" t="n"/>
      <c r="BM2314" s="2" t="n"/>
      <c r="BN2314" s="2" t="n"/>
      <c r="BO2314" s="2" t="n"/>
      <c r="BP2314" s="143" t="n"/>
      <c r="BV2314" s="144" t="n"/>
      <c r="DU2314" s="144" t="n"/>
      <c r="DV2314" s="7" t="n"/>
      <c r="DW2314" s="2" t="n"/>
      <c r="DX2314" s="2" t="n"/>
      <c r="DY2314" s="2" t="n"/>
      <c r="DZ2314" s="2" t="n"/>
      <c r="EA2314" s="2" t="n"/>
      <c r="EB2314" s="2" t="n"/>
      <c r="EC2314" s="2" t="n"/>
    </row>
    <row r="2315" ht="6.75" customHeight="1" s="118">
      <c r="A2315" s="2" t="n"/>
      <c r="B2315" s="2" t="n"/>
      <c r="C2315" s="2" t="n"/>
      <c r="D2315" s="2" t="n"/>
      <c r="E2315" s="143" t="n"/>
      <c r="K2315" s="144" t="n"/>
      <c r="L2315" s="173">
        <f>計算!$L$28</f>
        <v/>
      </c>
      <c r="BI2315" s="144" t="n"/>
      <c r="BJ2315" s="2" t="n"/>
      <c r="BK2315" s="2" t="n"/>
      <c r="BL2315" s="2" t="n"/>
      <c r="BM2315" s="2" t="n"/>
      <c r="BN2315" s="2" t="n"/>
      <c r="BO2315" s="2" t="n"/>
      <c r="BP2315" s="143" t="n"/>
      <c r="BV2315" s="144" t="n"/>
      <c r="DU2315" s="144" t="n"/>
      <c r="DV2315" s="7" t="n"/>
      <c r="DW2315" s="2" t="n"/>
      <c r="DX2315" s="2" t="n"/>
      <c r="DY2315" s="2" t="n"/>
      <c r="DZ2315" s="2" t="n"/>
      <c r="EA2315" s="2" t="n"/>
      <c r="EB2315" s="2" t="n"/>
      <c r="EC2315" s="2" t="n"/>
    </row>
    <row r="2316" ht="6.75" customHeight="1" s="118">
      <c r="A2316" s="2" t="n"/>
      <c r="B2316" s="2" t="n"/>
      <c r="C2316" s="2" t="n"/>
      <c r="D2316" s="2" t="n"/>
      <c r="E2316" s="146" t="n"/>
      <c r="F2316" s="147" t="n"/>
      <c r="G2316" s="147" t="n"/>
      <c r="H2316" s="147" t="n"/>
      <c r="I2316" s="147" t="n"/>
      <c r="J2316" s="147" t="n"/>
      <c r="K2316" s="148" t="n"/>
      <c r="L2316" s="147" t="n"/>
      <c r="M2316" s="147" t="n"/>
      <c r="N2316" s="147" t="n"/>
      <c r="O2316" s="147" t="n"/>
      <c r="P2316" s="147" t="n"/>
      <c r="Q2316" s="147" t="n"/>
      <c r="R2316" s="147" t="n"/>
      <c r="S2316" s="147" t="n"/>
      <c r="T2316" s="147" t="n"/>
      <c r="U2316" s="147" t="n"/>
      <c r="V2316" s="147" t="n"/>
      <c r="W2316" s="147" t="n"/>
      <c r="X2316" s="147" t="n"/>
      <c r="Y2316" s="147" t="n"/>
      <c r="Z2316" s="147" t="n"/>
      <c r="AA2316" s="147" t="n"/>
      <c r="AB2316" s="147" t="n"/>
      <c r="AC2316" s="147" t="n"/>
      <c r="AD2316" s="147" t="n"/>
      <c r="AE2316" s="147" t="n"/>
      <c r="AF2316" s="147" t="n"/>
      <c r="AG2316" s="147" t="n"/>
      <c r="AH2316" s="147" t="n"/>
      <c r="AI2316" s="147" t="n"/>
      <c r="AJ2316" s="147" t="n"/>
      <c r="AK2316" s="147" t="n"/>
      <c r="AL2316" s="147" t="n"/>
      <c r="AM2316" s="147" t="n"/>
      <c r="AN2316" s="147" t="n"/>
      <c r="AO2316" s="147" t="n"/>
      <c r="AP2316" s="147" t="n"/>
      <c r="AQ2316" s="147" t="n"/>
      <c r="AR2316" s="147" t="n"/>
      <c r="AS2316" s="147" t="n"/>
      <c r="AT2316" s="147" t="n"/>
      <c r="AU2316" s="147" t="n"/>
      <c r="AV2316" s="147" t="n"/>
      <c r="AW2316" s="147" t="n"/>
      <c r="AX2316" s="147" t="n"/>
      <c r="AY2316" s="147" t="n"/>
      <c r="AZ2316" s="147" t="n"/>
      <c r="BA2316" s="147" t="n"/>
      <c r="BB2316" s="147" t="n"/>
      <c r="BC2316" s="147" t="n"/>
      <c r="BD2316" s="147" t="n"/>
      <c r="BE2316" s="147" t="n"/>
      <c r="BF2316" s="147" t="n"/>
      <c r="BG2316" s="147" t="n"/>
      <c r="BH2316" s="147" t="n"/>
      <c r="BI2316" s="148" t="n"/>
      <c r="BJ2316" s="2" t="n"/>
      <c r="BK2316" s="2" t="n"/>
      <c r="BL2316" s="2" t="n"/>
      <c r="BM2316" s="2" t="n"/>
      <c r="BN2316" s="2" t="n"/>
      <c r="BO2316" s="2" t="n"/>
      <c r="BP2316" s="143" t="n"/>
      <c r="BV2316" s="144" t="n"/>
      <c r="DU2316" s="144" t="n"/>
      <c r="DV2316" s="7" t="n"/>
      <c r="DW2316" s="2" t="n"/>
      <c r="DX2316" s="2" t="n"/>
      <c r="DY2316" s="2" t="n"/>
      <c r="DZ2316" s="2" t="n"/>
      <c r="EA2316" s="2" t="n"/>
      <c r="EB2316" s="2" t="n"/>
      <c r="EC2316" s="2" t="n"/>
    </row>
    <row r="2317" ht="6.75" customHeight="1" s="118">
      <c r="A2317" s="2" t="n"/>
      <c r="B2317" s="2" t="n"/>
      <c r="C2317" s="2" t="n"/>
      <c r="D2317" s="2" t="n"/>
      <c r="E2317" s="2" t="n"/>
      <c r="F2317" s="2" t="n"/>
      <c r="G2317" s="2" t="n"/>
      <c r="H2317" s="2" t="n"/>
      <c r="I2317" s="2" t="n"/>
      <c r="J2317" s="2" t="n"/>
      <c r="K2317" s="2" t="n"/>
      <c r="L2317" s="2" t="n"/>
      <c r="M2317" s="2" t="n"/>
      <c r="N2317" s="2" t="n"/>
      <c r="O2317" s="2" t="n"/>
      <c r="P2317" s="2" t="n"/>
      <c r="Q2317" s="2" t="n"/>
      <c r="R2317" s="2" t="n"/>
      <c r="S2317" s="2" t="n"/>
      <c r="T2317" s="2" t="n"/>
      <c r="U2317" s="2" t="n"/>
      <c r="V2317" s="2" t="n"/>
      <c r="W2317" s="2" t="n"/>
      <c r="X2317" s="2" t="n"/>
      <c r="Y2317" s="2" t="n"/>
      <c r="Z2317" s="2" t="n"/>
      <c r="AA2317" s="2" t="n"/>
      <c r="AB2317" s="2" t="n"/>
      <c r="AC2317" s="2" t="n"/>
      <c r="AD2317" s="2" t="n"/>
      <c r="AE2317" s="2" t="n"/>
      <c r="AF2317" s="2" t="n"/>
      <c r="AG2317" s="2" t="n"/>
      <c r="AH2317" s="2" t="n"/>
      <c r="AI2317" s="2" t="n"/>
      <c r="AJ2317" s="2" t="n"/>
      <c r="AK2317" s="2" t="n"/>
      <c r="AL2317" s="2" t="n"/>
      <c r="AM2317" s="2" t="n"/>
      <c r="AN2317" s="2" t="n"/>
      <c r="AO2317" s="2" t="n"/>
      <c r="AP2317" s="2" t="n"/>
      <c r="AQ2317" s="2" t="n"/>
      <c r="AR2317" s="2" t="n"/>
      <c r="AS2317" s="2" t="n"/>
      <c r="AT2317" s="2" t="n"/>
      <c r="AU2317" s="2" t="n"/>
      <c r="AV2317" s="2" t="n"/>
      <c r="AW2317" s="2" t="n"/>
      <c r="AX2317" s="2" t="n"/>
      <c r="AY2317" s="2" t="n"/>
      <c r="AZ2317" s="2" t="n"/>
      <c r="BA2317" s="2" t="n"/>
      <c r="BB2317" s="2" t="n"/>
      <c r="BC2317" s="2" t="n"/>
      <c r="BD2317" s="2" t="n"/>
      <c r="BE2317" s="2" t="n"/>
      <c r="BF2317" s="2" t="n"/>
      <c r="BG2317" s="2" t="n"/>
      <c r="BH2317" s="2" t="n"/>
      <c r="BI2317" s="2" t="n"/>
      <c r="BJ2317" s="2" t="n"/>
      <c r="BK2317" s="2" t="n"/>
      <c r="BL2317" s="2" t="n"/>
      <c r="BM2317" s="2" t="n"/>
      <c r="BN2317" s="2" t="n"/>
      <c r="BO2317" s="2" t="n"/>
      <c r="BP2317" s="143" t="n"/>
      <c r="BV2317" s="144" t="n"/>
      <c r="DU2317" s="144" t="n"/>
      <c r="DV2317" s="7" t="n"/>
      <c r="DW2317" s="2" t="n"/>
      <c r="DX2317" s="2" t="n"/>
      <c r="DY2317" s="2" t="n"/>
      <c r="DZ2317" s="2" t="n"/>
      <c r="EA2317" s="2" t="n"/>
      <c r="EB2317" s="2" t="n"/>
      <c r="EC2317" s="2" t="n"/>
    </row>
    <row r="2318" ht="6.75" customHeight="1" s="118">
      <c r="A2318" s="2" t="n"/>
      <c r="B2318" s="2" t="n"/>
      <c r="C2318" s="2" t="n"/>
      <c r="D2318" s="2" t="n"/>
      <c r="E2318" s="2" t="n"/>
      <c r="F2318" s="2" t="n"/>
      <c r="G2318" s="2" t="n"/>
      <c r="H2318" s="2" t="n"/>
      <c r="I2318" s="2" t="n"/>
      <c r="J2318" s="2" t="n"/>
      <c r="K2318" s="2" t="n"/>
      <c r="L2318" s="2" t="n"/>
      <c r="M2318" s="2" t="n"/>
      <c r="N2318" s="2" t="n"/>
      <c r="O2318" s="2" t="n"/>
      <c r="P2318" s="2" t="n"/>
      <c r="Q2318" s="2" t="n"/>
      <c r="R2318" s="113" t="inlineStr">
        <is>
          <t>（連絡先欄は現住所以外に連絡を希望する場合のみ記入すること）</t>
        </is>
      </c>
      <c r="BJ2318" s="2" t="n"/>
      <c r="BK2318" s="2" t="n"/>
      <c r="BL2318" s="2" t="n"/>
      <c r="BM2318" s="2" t="n"/>
      <c r="BN2318" s="2" t="n"/>
      <c r="BO2318" s="2" t="n"/>
      <c r="BP2318" s="143" t="n"/>
      <c r="BV2318" s="144" t="n"/>
      <c r="DU2318" s="144" t="n"/>
      <c r="DV2318" s="7" t="n"/>
      <c r="DW2318" s="2" t="n"/>
      <c r="DX2318" s="2" t="n"/>
      <c r="DY2318" s="2" t="n"/>
      <c r="DZ2318" s="2" t="n"/>
      <c r="EA2318" s="2" t="n"/>
      <c r="EB2318" s="2" t="n"/>
      <c r="EC2318" s="2" t="n"/>
    </row>
    <row r="2319" ht="6.75" customHeight="1" s="118">
      <c r="A2319" s="2" t="n"/>
      <c r="B2319" s="2" t="n"/>
      <c r="C2319" s="2" t="n"/>
      <c r="D2319" s="2" t="n"/>
      <c r="E2319" s="2" t="n"/>
      <c r="F2319" s="2" t="n"/>
      <c r="G2319" s="2" t="n"/>
      <c r="H2319" s="2" t="n"/>
      <c r="I2319" s="2" t="n"/>
      <c r="J2319" s="2" t="n"/>
      <c r="K2319" s="2" t="n"/>
      <c r="L2319" s="2" t="n"/>
      <c r="M2319" s="2" t="n"/>
      <c r="N2319" s="2" t="n"/>
      <c r="O2319" s="2" t="n"/>
      <c r="P2319" s="2" t="n"/>
      <c r="Q2319" s="2" t="n"/>
      <c r="BJ2319" s="2" t="n"/>
      <c r="BK2319" s="2" t="n"/>
      <c r="BL2319" s="2" t="n"/>
      <c r="BM2319" s="2" t="n"/>
      <c r="BN2319" s="2" t="n"/>
      <c r="BO2319" s="2" t="n"/>
      <c r="BP2319" s="143" t="n"/>
      <c r="BV2319" s="144" t="n"/>
      <c r="DU2319" s="144" t="n"/>
      <c r="DV2319" s="7" t="n"/>
      <c r="DW2319" s="2" t="n"/>
      <c r="DX2319" s="2" t="n"/>
      <c r="DY2319" s="2" t="n"/>
      <c r="DZ2319" s="2" t="n"/>
      <c r="EA2319" s="2" t="n"/>
      <c r="EB2319" s="2" t="n"/>
      <c r="EC2319" s="2" t="n"/>
    </row>
    <row r="2320" ht="6.75" customHeight="1" s="118">
      <c r="A2320" s="2" t="n"/>
      <c r="B2320" s="2" t="n"/>
      <c r="C2320" s="2" t="n"/>
      <c r="D2320" s="2" t="n"/>
      <c r="E2320" s="2" t="n"/>
      <c r="F2320" s="2" t="n"/>
      <c r="G2320" s="2" t="n"/>
      <c r="H2320" s="2" t="n"/>
      <c r="I2320" s="2" t="n"/>
      <c r="J2320" s="2" t="n"/>
      <c r="K2320" s="2" t="n"/>
      <c r="L2320" s="2" t="n"/>
      <c r="M2320" s="2" t="n"/>
      <c r="N2320" s="2" t="n"/>
      <c r="O2320" s="2" t="n"/>
      <c r="P2320" s="2" t="n"/>
      <c r="Q2320" s="2" t="n"/>
      <c r="BJ2320" s="2" t="n"/>
      <c r="BK2320" s="2" t="n"/>
      <c r="BL2320" s="2" t="n"/>
      <c r="BM2320" s="2" t="n"/>
      <c r="BN2320" s="2" t="n"/>
      <c r="BO2320" s="2" t="n"/>
      <c r="BP2320" s="143" t="n"/>
      <c r="BV2320" s="144" t="n"/>
      <c r="DU2320" s="144" t="n"/>
      <c r="DV2320" s="7" t="n"/>
      <c r="DW2320" s="2" t="n"/>
      <c r="DX2320" s="2" t="n"/>
      <c r="DY2320" s="2" t="n"/>
      <c r="DZ2320" s="2" t="n"/>
      <c r="EA2320" s="2" t="n"/>
      <c r="EB2320" s="2" t="n"/>
      <c r="EC2320" s="2" t="n"/>
    </row>
    <row r="2321" ht="6.75" customHeight="1" s="118">
      <c r="A2321" s="2" t="n"/>
      <c r="B2321" s="2" t="n"/>
      <c r="C2321" s="2" t="n"/>
      <c r="D2321" s="2" t="n"/>
      <c r="E2321" s="2" t="n"/>
      <c r="F2321" s="2" t="n"/>
      <c r="G2321" s="2" t="n"/>
      <c r="H2321" s="2" t="n"/>
      <c r="I2321" s="2" t="n"/>
      <c r="J2321" s="2" t="n"/>
      <c r="K2321" s="2" t="n"/>
      <c r="L2321" s="2" t="n"/>
      <c r="M2321" s="2" t="n"/>
      <c r="N2321" s="2" t="n"/>
      <c r="O2321" s="2" t="n"/>
      <c r="P2321" s="2" t="n"/>
      <c r="Q2321" s="2" t="n"/>
      <c r="R2321" s="2" t="n"/>
      <c r="S2321" s="2" t="n"/>
      <c r="T2321" s="2" t="n"/>
      <c r="U2321" s="2" t="n"/>
      <c r="V2321" s="2" t="n"/>
      <c r="W2321" s="2" t="n"/>
      <c r="X2321" s="2" t="n"/>
      <c r="Y2321" s="2" t="n"/>
      <c r="Z2321" s="2" t="n"/>
      <c r="AA2321" s="2" t="n"/>
      <c r="AB2321" s="2" t="n"/>
      <c r="AC2321" s="2" t="n"/>
      <c r="AD2321" s="2" t="n"/>
      <c r="AE2321" s="2" t="n"/>
      <c r="AF2321" s="2" t="n"/>
      <c r="AG2321" s="2" t="n"/>
      <c r="AH2321" s="2" t="n"/>
      <c r="AI2321" s="2" t="n"/>
      <c r="AJ2321" s="2" t="n"/>
      <c r="AK2321" s="2" t="n"/>
      <c r="AL2321" s="2" t="n"/>
      <c r="AM2321" s="2" t="n"/>
      <c r="AN2321" s="2" t="n"/>
      <c r="AO2321" s="2" t="n"/>
      <c r="AP2321" s="2" t="n"/>
      <c r="AQ2321" s="2" t="n"/>
      <c r="AR2321" s="2" t="n"/>
      <c r="AS2321" s="2" t="n"/>
      <c r="AT2321" s="2" t="n"/>
      <c r="AU2321" s="2" t="n"/>
      <c r="AV2321" s="2" t="n"/>
      <c r="AW2321" s="2" t="n"/>
      <c r="AX2321" s="2" t="n"/>
      <c r="AY2321" s="2" t="n"/>
      <c r="AZ2321" s="2" t="n"/>
      <c r="BA2321" s="2" t="n"/>
      <c r="BB2321" s="2" t="n"/>
      <c r="BC2321" s="2" t="n"/>
      <c r="BD2321" s="2" t="n"/>
      <c r="BE2321" s="2" t="n"/>
      <c r="BF2321" s="2" t="n"/>
      <c r="BG2321" s="2" t="n"/>
      <c r="BH2321" s="2" t="n"/>
      <c r="BI2321" s="2" t="n"/>
      <c r="BJ2321" s="2" t="n"/>
      <c r="BK2321" s="2" t="n"/>
      <c r="BL2321" s="2" t="n"/>
      <c r="BM2321" s="2" t="n"/>
      <c r="BN2321" s="2" t="n"/>
      <c r="BO2321" s="2" t="n"/>
      <c r="BP2321" s="143" t="n"/>
      <c r="BV2321" s="144" t="n"/>
      <c r="DU2321" s="144" t="n"/>
      <c r="DV2321" s="7" t="n"/>
      <c r="DW2321" s="2" t="n"/>
      <c r="DX2321" s="2" t="n"/>
      <c r="DY2321" s="2" t="n"/>
      <c r="DZ2321" s="2" t="n"/>
      <c r="EA2321" s="2" t="n"/>
      <c r="EB2321" s="2" t="n"/>
      <c r="EC2321" s="2" t="n"/>
    </row>
    <row r="2322" ht="6.75" customHeight="1" s="118">
      <c r="A2322" s="2" t="n"/>
      <c r="B2322" s="2" t="n"/>
      <c r="C2322" s="2" t="n"/>
      <c r="D2322" s="2" t="n"/>
      <c r="E2322" s="2" t="n"/>
      <c r="F2322" s="2" t="n"/>
      <c r="G2322" s="2" t="n"/>
      <c r="H2322" s="2" t="n"/>
      <c r="I2322" s="2" t="n"/>
      <c r="J2322" s="2" t="n"/>
      <c r="K2322" s="2" t="n"/>
      <c r="L2322" s="2" t="n"/>
      <c r="M2322" s="2" t="n"/>
      <c r="N2322" s="2" t="n"/>
      <c r="O2322" s="2" t="n"/>
      <c r="P2322" s="2" t="n"/>
      <c r="Q2322" s="2" t="n"/>
      <c r="R2322" s="2" t="n"/>
      <c r="S2322" s="2" t="n"/>
      <c r="T2322" s="2" t="n"/>
      <c r="U2322" s="2" t="n"/>
      <c r="V2322" s="2" t="n"/>
      <c r="W2322" s="2" t="n"/>
      <c r="X2322" s="2" t="n"/>
      <c r="Y2322" s="2" t="n"/>
      <c r="Z2322" s="2" t="n"/>
      <c r="AA2322" s="2" t="n"/>
      <c r="AB2322" s="2" t="n"/>
      <c r="AC2322" s="2" t="n"/>
      <c r="AD2322" s="2" t="n"/>
      <c r="AE2322" s="2" t="n"/>
      <c r="AF2322" s="2" t="n"/>
      <c r="AG2322" s="2" t="n"/>
      <c r="AH2322" s="2" t="n"/>
      <c r="AI2322" s="2" t="n"/>
      <c r="AJ2322" s="2" t="n"/>
      <c r="AK2322" s="2" t="n"/>
      <c r="AL2322" s="2" t="n"/>
      <c r="AM2322" s="2" t="n"/>
      <c r="AN2322" s="2" t="n"/>
      <c r="AO2322" s="2" t="n"/>
      <c r="AP2322" s="2" t="n"/>
      <c r="AQ2322" s="2" t="n"/>
      <c r="AR2322" s="2" t="n"/>
      <c r="AS2322" s="2" t="n"/>
      <c r="AT2322" s="2" t="n"/>
      <c r="AU2322" s="2" t="n"/>
      <c r="AV2322" s="2" t="n"/>
      <c r="AW2322" s="2" t="n"/>
      <c r="AX2322" s="2" t="n"/>
      <c r="AY2322" s="2" t="n"/>
      <c r="AZ2322" s="2" t="n"/>
      <c r="BA2322" s="2" t="n"/>
      <c r="BB2322" s="2" t="n"/>
      <c r="BC2322" s="2" t="n"/>
      <c r="BD2322" s="2" t="n"/>
      <c r="BE2322" s="2" t="n"/>
      <c r="BF2322" s="2" t="n"/>
      <c r="BG2322" s="2" t="n"/>
      <c r="BH2322" s="2" t="n"/>
      <c r="BI2322" s="2" t="n"/>
      <c r="BJ2322" s="2" t="n"/>
      <c r="BK2322" s="2" t="n"/>
      <c r="BL2322" s="2" t="n"/>
      <c r="BM2322" s="2" t="n"/>
      <c r="BN2322" s="2" t="n"/>
      <c r="BO2322" s="2" t="n"/>
      <c r="BP2322" s="174" t="n"/>
      <c r="BQ2322" s="140" t="n"/>
      <c r="BR2322" s="175" t="n"/>
      <c r="BS2322" s="140" t="n"/>
      <c r="BT2322" s="140" t="n"/>
      <c r="BU2322" s="28" t="n"/>
      <c r="BV2322" s="29" t="n"/>
      <c r="BW2322" s="176">
        <f>計算!$Z$28</f>
        <v/>
      </c>
      <c r="BX2322" s="140" t="n"/>
      <c r="BY2322" s="140" t="n"/>
      <c r="BZ2322" s="140" t="n"/>
      <c r="CA2322" s="140" t="n"/>
      <c r="CB2322" s="140" t="n"/>
      <c r="CC2322" s="140" t="n"/>
      <c r="CD2322" s="140" t="n"/>
      <c r="CE2322" s="140" t="n"/>
      <c r="CF2322" s="140" t="n"/>
      <c r="CG2322" s="140" t="n"/>
      <c r="CH2322" s="140" t="n"/>
      <c r="CI2322" s="140" t="n"/>
      <c r="CJ2322" s="140" t="n"/>
      <c r="CK2322" s="140" t="n"/>
      <c r="CL2322" s="140" t="n"/>
      <c r="CM2322" s="140" t="n"/>
      <c r="CN2322" s="140" t="n"/>
      <c r="CO2322" s="140" t="n"/>
      <c r="CP2322" s="140" t="n"/>
      <c r="CQ2322" s="140" t="n"/>
      <c r="CR2322" s="140" t="n"/>
      <c r="CS2322" s="140" t="n"/>
      <c r="CT2322" s="140" t="n"/>
      <c r="CU2322" s="140" t="n"/>
      <c r="CV2322" s="140" t="n"/>
      <c r="CW2322" s="140" t="n"/>
      <c r="CX2322" s="140" t="n"/>
      <c r="CY2322" s="140" t="n"/>
      <c r="CZ2322" s="140" t="n"/>
      <c r="DA2322" s="140" t="n"/>
      <c r="DB2322" s="140" t="n"/>
      <c r="DC2322" s="140" t="n"/>
      <c r="DD2322" s="140" t="n"/>
      <c r="DE2322" s="140" t="n"/>
      <c r="DF2322" s="140" t="n"/>
      <c r="DG2322" s="140" t="n"/>
      <c r="DH2322" s="140" t="n"/>
      <c r="DI2322" s="140" t="n"/>
      <c r="DJ2322" s="140" t="n"/>
      <c r="DK2322" s="140" t="n"/>
      <c r="DL2322" s="140" t="n"/>
      <c r="DM2322" s="140" t="n"/>
      <c r="DN2322" s="140" t="n"/>
      <c r="DO2322" s="140" t="n"/>
      <c r="DP2322" s="140" t="n"/>
      <c r="DQ2322" s="140" t="n"/>
      <c r="DR2322" s="140" t="n"/>
      <c r="DS2322" s="140" t="n"/>
      <c r="DT2322" s="140" t="n"/>
      <c r="DU2322" s="141" t="n"/>
      <c r="DV2322" s="7" t="n"/>
      <c r="DW2322" s="2" t="n"/>
      <c r="DX2322" s="2" t="n"/>
      <c r="DY2322" s="2" t="n"/>
      <c r="DZ2322" s="2" t="n"/>
      <c r="EA2322" s="2" t="n"/>
      <c r="EB2322" s="2" t="n"/>
      <c r="EC2322" s="2" t="n"/>
    </row>
    <row r="2323" ht="6.75" customHeight="1" s="118">
      <c r="A2323" s="2" t="n"/>
      <c r="B2323" s="2" t="n"/>
      <c r="C2323" s="2" t="n"/>
      <c r="D2323" s="2" t="n"/>
      <c r="E2323" s="2" t="n"/>
      <c r="F2323" s="2" t="n"/>
      <c r="G2323" s="2" t="n"/>
      <c r="H2323" s="2" t="n"/>
      <c r="I2323" s="2" t="n"/>
      <c r="J2323" s="2" t="n"/>
      <c r="K2323" s="2" t="n"/>
      <c r="L2323" s="2" t="n"/>
      <c r="M2323" s="2" t="n"/>
      <c r="N2323" s="2" t="n"/>
      <c r="O2323" s="2" t="n"/>
      <c r="P2323" s="2" t="n"/>
      <c r="Q2323" s="2" t="n"/>
      <c r="R2323" s="2" t="n"/>
      <c r="S2323" s="2" t="n"/>
      <c r="T2323" s="2" t="n"/>
      <c r="U2323" s="2" t="n"/>
      <c r="V2323" s="2" t="n"/>
      <c r="W2323" s="2" t="n"/>
      <c r="X2323" s="2" t="n"/>
      <c r="Y2323" s="2" t="n"/>
      <c r="Z2323" s="2" t="n"/>
      <c r="AA2323" s="2" t="n"/>
      <c r="AB2323" s="2" t="n"/>
      <c r="AC2323" s="2" t="n"/>
      <c r="AD2323" s="2" t="n"/>
      <c r="AE2323" s="2" t="n"/>
      <c r="AF2323" s="2" t="n"/>
      <c r="AG2323" s="2" t="n"/>
      <c r="AH2323" s="2" t="n"/>
      <c r="AI2323" s="2" t="n"/>
      <c r="AJ2323" s="2" t="n"/>
      <c r="AK2323" s="2" t="n"/>
      <c r="AL2323" s="2" t="n"/>
      <c r="AM2323" s="2" t="n"/>
      <c r="AN2323" s="2" t="n"/>
      <c r="AO2323" s="2" t="n"/>
      <c r="AP2323" s="2" t="n"/>
      <c r="AQ2323" s="2" t="n"/>
      <c r="AR2323" s="2" t="n"/>
      <c r="AS2323" s="2" t="n"/>
      <c r="AT2323" s="2" t="n"/>
      <c r="AU2323" s="2" t="n"/>
      <c r="AV2323" s="2" t="n"/>
      <c r="AW2323" s="2" t="n"/>
      <c r="AX2323" s="2" t="n"/>
      <c r="AY2323" s="2" t="n"/>
      <c r="AZ2323" s="2" t="n"/>
      <c r="BA2323" s="2" t="n"/>
      <c r="BB2323" s="2" t="n"/>
      <c r="BC2323" s="2" t="n"/>
      <c r="BD2323" s="2" t="n"/>
      <c r="BE2323" s="2" t="n"/>
      <c r="BF2323" s="2" t="n"/>
      <c r="BG2323" s="2" t="n"/>
      <c r="BH2323" s="2" t="n"/>
      <c r="BI2323" s="2" t="n"/>
      <c r="BJ2323" s="2" t="n"/>
      <c r="BK2323" s="2" t="n"/>
      <c r="BL2323" s="2" t="n"/>
      <c r="BM2323" s="2" t="n"/>
      <c r="BN2323" s="2" t="n"/>
      <c r="BO2323" s="2" t="n"/>
      <c r="BP2323" s="143" t="n"/>
      <c r="BU2323" s="31" t="n"/>
      <c r="BV2323" s="32" t="n"/>
      <c r="DU2323" s="144" t="n"/>
      <c r="DV2323" s="7" t="n"/>
      <c r="DW2323" s="2" t="n"/>
      <c r="DX2323" s="2" t="n"/>
      <c r="DY2323" s="2" t="n"/>
      <c r="DZ2323" s="2" t="n"/>
      <c r="EA2323" s="2" t="n"/>
      <c r="EB2323" s="2" t="n"/>
      <c r="EC2323" s="2" t="n"/>
    </row>
    <row r="2324" ht="6.75" customHeight="1" s="118">
      <c r="A2324" s="2" t="n"/>
      <c r="B2324" s="2" t="n"/>
      <c r="C2324" s="2" t="n"/>
      <c r="D2324" s="2" t="n"/>
      <c r="E2324" s="2" t="n"/>
      <c r="F2324" s="2" t="n"/>
      <c r="G2324" s="2" t="n"/>
      <c r="H2324" s="2" t="n"/>
      <c r="I2324" s="2" t="n"/>
      <c r="J2324" s="2" t="n"/>
      <c r="K2324" s="2" t="n"/>
      <c r="L2324" s="2" t="n"/>
      <c r="M2324" s="2" t="n"/>
      <c r="N2324" s="2" t="n"/>
      <c r="O2324" s="2" t="n"/>
      <c r="P2324" s="2" t="n"/>
      <c r="Q2324" s="2" t="n"/>
      <c r="R2324" s="2" t="n"/>
      <c r="S2324" s="2" t="n"/>
      <c r="T2324" s="2" t="n"/>
      <c r="U2324" s="2" t="n"/>
      <c r="V2324" s="2" t="n"/>
      <c r="W2324" s="2" t="n"/>
      <c r="X2324" s="2" t="n"/>
      <c r="Y2324" s="2" t="n"/>
      <c r="Z2324" s="2" t="n"/>
      <c r="AA2324" s="2" t="n"/>
      <c r="AB2324" s="2" t="n"/>
      <c r="AC2324" s="2" t="n"/>
      <c r="AD2324" s="2" t="n"/>
      <c r="AE2324" s="2" t="n"/>
      <c r="AF2324" s="2" t="n"/>
      <c r="AG2324" s="2" t="n"/>
      <c r="AH2324" s="2" t="n"/>
      <c r="AI2324" s="2" t="n"/>
      <c r="AJ2324" s="2" t="n"/>
      <c r="AK2324" s="2" t="n"/>
      <c r="AL2324" s="2" t="n"/>
      <c r="AM2324" s="2" t="n"/>
      <c r="AN2324" s="2" t="n"/>
      <c r="AO2324" s="2" t="n"/>
      <c r="AP2324" s="2" t="n"/>
      <c r="AQ2324" s="2" t="n"/>
      <c r="AR2324" s="2" t="n"/>
      <c r="AS2324" s="2" t="n"/>
      <c r="AT2324" s="2" t="n"/>
      <c r="AU2324" s="2" t="n"/>
      <c r="AV2324" s="2" t="n"/>
      <c r="AW2324" s="2" t="n"/>
      <c r="AX2324" s="2" t="n"/>
      <c r="AY2324" s="2" t="n"/>
      <c r="AZ2324" s="2" t="n"/>
      <c r="BA2324" s="2" t="n"/>
      <c r="BB2324" s="2" t="n"/>
      <c r="BC2324" s="2" t="n"/>
      <c r="BD2324" s="2" t="n"/>
      <c r="BE2324" s="2" t="n"/>
      <c r="BF2324" s="2" t="n"/>
      <c r="BG2324" s="2" t="n"/>
      <c r="BH2324" s="2" t="n"/>
      <c r="BI2324" s="2" t="n"/>
      <c r="BJ2324" s="2" t="n"/>
      <c r="BK2324" s="2" t="n"/>
      <c r="BL2324" s="2" t="n"/>
      <c r="BM2324" s="2" t="n"/>
      <c r="BN2324" s="2" t="n"/>
      <c r="BO2324" s="2" t="n"/>
      <c r="BP2324" s="143" t="n"/>
      <c r="BU2324" s="72" t="n"/>
      <c r="BV2324" s="144" t="n"/>
      <c r="DU2324" s="144" t="n"/>
      <c r="DV2324" s="7" t="n"/>
      <c r="DW2324" s="2" t="n"/>
      <c r="DX2324" s="2" t="n"/>
      <c r="DY2324" s="2" t="n"/>
      <c r="DZ2324" s="2" t="n"/>
      <c r="EA2324" s="2" t="n"/>
      <c r="EB2324" s="2" t="n"/>
      <c r="EC2324" s="2" t="n"/>
    </row>
    <row r="2325" ht="6.75" customHeight="1" s="118">
      <c r="A2325" s="2" t="n"/>
      <c r="B2325" s="2" t="n"/>
      <c r="C2325" s="2" t="n"/>
      <c r="D2325" s="2" t="n"/>
      <c r="E2325" s="2" t="n"/>
      <c r="F2325" s="2" t="n"/>
      <c r="G2325" s="2" t="n"/>
      <c r="H2325" s="2" t="n"/>
      <c r="I2325" s="2" t="n"/>
      <c r="J2325" s="2" t="n"/>
      <c r="K2325" s="2" t="n"/>
      <c r="L2325" s="2" t="n"/>
      <c r="M2325" s="2" t="n"/>
      <c r="N2325" s="2" t="n"/>
      <c r="O2325" s="2" t="n"/>
      <c r="P2325" s="2" t="n"/>
      <c r="Q2325" s="2" t="n"/>
      <c r="R2325" s="2" t="n"/>
      <c r="S2325" s="2" t="n"/>
      <c r="T2325" s="2" t="n"/>
      <c r="U2325" s="2" t="n"/>
      <c r="V2325" s="2" t="n"/>
      <c r="W2325" s="2" t="n"/>
      <c r="X2325" s="2" t="n"/>
      <c r="Y2325" s="2" t="n"/>
      <c r="Z2325" s="2" t="n"/>
      <c r="AA2325" s="2" t="n"/>
      <c r="AB2325" s="2" t="n"/>
      <c r="AC2325" s="2" t="n"/>
      <c r="AD2325" s="2" t="n"/>
      <c r="AE2325" s="2" t="n"/>
      <c r="AF2325" s="2" t="n"/>
      <c r="AG2325" s="2" t="n"/>
      <c r="AH2325" s="2" t="n"/>
      <c r="AI2325" s="2" t="n"/>
      <c r="AJ2325" s="2" t="n"/>
      <c r="AK2325" s="2" t="n"/>
      <c r="AL2325" s="2" t="n"/>
      <c r="AM2325" s="2" t="n"/>
      <c r="AN2325" s="2" t="n"/>
      <c r="AO2325" s="2" t="n"/>
      <c r="AP2325" s="2" t="n"/>
      <c r="AQ2325" s="2" t="n"/>
      <c r="AR2325" s="2" t="n"/>
      <c r="AS2325" s="2" t="n"/>
      <c r="AT2325" s="2" t="n"/>
      <c r="AU2325" s="2" t="n"/>
      <c r="AV2325" s="2" t="n"/>
      <c r="AW2325" s="2" t="n"/>
      <c r="AX2325" s="2" t="n"/>
      <c r="AY2325" s="2" t="n"/>
      <c r="AZ2325" s="2" t="n"/>
      <c r="BA2325" s="2" t="n"/>
      <c r="BB2325" s="2" t="n"/>
      <c r="BC2325" s="2" t="n"/>
      <c r="BD2325" s="2" t="n"/>
      <c r="BE2325" s="2" t="n"/>
      <c r="BF2325" s="2" t="n"/>
      <c r="BG2325" s="2" t="n"/>
      <c r="BH2325" s="2" t="n"/>
      <c r="BI2325" s="2" t="n"/>
      <c r="BJ2325" s="2" t="n"/>
      <c r="BK2325" s="2" t="n"/>
      <c r="BL2325" s="2" t="n"/>
      <c r="BM2325" s="2" t="n"/>
      <c r="BN2325" s="2" t="n"/>
      <c r="BO2325" s="2" t="n"/>
      <c r="BP2325" s="143" t="n"/>
      <c r="BV2325" s="144" t="n"/>
      <c r="DU2325" s="144" t="n"/>
      <c r="DV2325" s="7" t="n"/>
      <c r="DW2325" s="2" t="n"/>
      <c r="DX2325" s="2" t="n"/>
      <c r="DY2325" s="2" t="n"/>
      <c r="DZ2325" s="2" t="n"/>
      <c r="EA2325" s="2" t="n"/>
      <c r="EB2325" s="2" t="n"/>
      <c r="EC2325" s="2" t="n"/>
    </row>
    <row r="2326" ht="6.75" customHeight="1" s="118">
      <c r="A2326" s="2" t="n"/>
      <c r="B2326" s="2" t="n"/>
      <c r="C2326" s="2" t="n"/>
      <c r="D2326" s="2" t="n"/>
      <c r="E2326" s="2" t="n"/>
      <c r="F2326" s="2" t="n"/>
      <c r="G2326" s="2" t="n"/>
      <c r="H2326" s="2" t="n"/>
      <c r="I2326" s="2" t="n"/>
      <c r="J2326" s="2" t="n"/>
      <c r="K2326" s="2" t="n"/>
      <c r="L2326" s="2" t="n"/>
      <c r="M2326" s="2" t="n"/>
      <c r="N2326" s="2" t="n"/>
      <c r="O2326" s="2" t="n"/>
      <c r="P2326" s="2" t="n"/>
      <c r="Q2326" s="2" t="n"/>
      <c r="R2326" s="2" t="n"/>
      <c r="S2326" s="2" t="n"/>
      <c r="T2326" s="2" t="n"/>
      <c r="U2326" s="2" t="n"/>
      <c r="V2326" s="2" t="n"/>
      <c r="W2326" s="2" t="n"/>
      <c r="X2326" s="2" t="n"/>
      <c r="Y2326" s="2" t="n"/>
      <c r="Z2326" s="2" t="n"/>
      <c r="AA2326" s="2" t="n"/>
      <c r="AB2326" s="2" t="n"/>
      <c r="AC2326" s="2" t="n"/>
      <c r="AD2326" s="2" t="n"/>
      <c r="AE2326" s="2" t="n"/>
      <c r="AF2326" s="2" t="n"/>
      <c r="AG2326" s="2" t="n"/>
      <c r="AH2326" s="2" t="n"/>
      <c r="AI2326" s="2" t="n"/>
      <c r="AJ2326" s="2" t="n"/>
      <c r="AK2326" s="2" t="n"/>
      <c r="AL2326" s="2" t="n"/>
      <c r="AM2326" s="2" t="n"/>
      <c r="AN2326" s="2" t="n"/>
      <c r="AO2326" s="2" t="n"/>
      <c r="AP2326" s="2" t="n"/>
      <c r="AQ2326" s="2" t="n"/>
      <c r="AR2326" s="2" t="n"/>
      <c r="AS2326" s="2" t="n"/>
      <c r="AT2326" s="2" t="n"/>
      <c r="AU2326" s="2" t="n"/>
      <c r="AV2326" s="2" t="n"/>
      <c r="AW2326" s="2" t="n"/>
      <c r="AX2326" s="2" t="n"/>
      <c r="AY2326" s="2" t="n"/>
      <c r="AZ2326" s="2" t="n"/>
      <c r="BA2326" s="2" t="n"/>
      <c r="BB2326" s="2" t="n"/>
      <c r="BC2326" s="2" t="n"/>
      <c r="BD2326" s="2" t="n"/>
      <c r="BE2326" s="2" t="n"/>
      <c r="BF2326" s="2" t="n"/>
      <c r="BG2326" s="2" t="n"/>
      <c r="BH2326" s="2" t="n"/>
      <c r="BI2326" s="2" t="n"/>
      <c r="BJ2326" s="2" t="n"/>
      <c r="BK2326" s="2" t="n"/>
      <c r="BL2326" s="2" t="n"/>
      <c r="BM2326" s="2" t="n"/>
      <c r="BN2326" s="2" t="n"/>
      <c r="BO2326" s="2" t="n"/>
      <c r="BP2326" s="143" t="n"/>
      <c r="BV2326" s="144" t="n"/>
      <c r="DU2326" s="144" t="n"/>
      <c r="DV2326" s="7" t="n"/>
      <c r="DW2326" s="2" t="n"/>
      <c r="DX2326" s="2" t="n"/>
      <c r="DY2326" s="2" t="n"/>
      <c r="DZ2326" s="2" t="n"/>
      <c r="EA2326" s="2" t="n"/>
      <c r="EB2326" s="2" t="n"/>
      <c r="EC2326" s="2" t="n"/>
    </row>
    <row r="2327" ht="8.25" customHeight="1" s="118">
      <c r="A2327" s="2" t="n"/>
      <c r="B2327" s="2" t="n"/>
      <c r="C2327" s="2" t="n"/>
      <c r="D2327" s="2" t="n"/>
      <c r="E2327" s="2" t="n"/>
      <c r="F2327" s="2" t="n"/>
      <c r="G2327" s="2" t="n"/>
      <c r="H2327" s="2" t="n"/>
      <c r="I2327" s="2" t="n"/>
      <c r="J2327" s="2" t="n"/>
      <c r="K2327" s="2" t="n"/>
      <c r="L2327" s="2" t="n"/>
      <c r="M2327" s="2" t="n"/>
      <c r="N2327" s="2" t="n"/>
      <c r="O2327" s="2" t="n"/>
      <c r="P2327" s="2" t="n"/>
      <c r="Q2327" s="2" t="n"/>
      <c r="R2327" s="2" t="n"/>
      <c r="S2327" s="2" t="n"/>
      <c r="T2327" s="2" t="n"/>
      <c r="U2327" s="2" t="n"/>
      <c r="V2327" s="2" t="n"/>
      <c r="W2327" s="2" t="n"/>
      <c r="X2327" s="2" t="n"/>
      <c r="Y2327" s="2" t="n"/>
      <c r="Z2327" s="2" t="n"/>
      <c r="AA2327" s="2" t="n"/>
      <c r="AB2327" s="2" t="n"/>
      <c r="AC2327" s="2" t="n"/>
      <c r="AD2327" s="2" t="n"/>
      <c r="AE2327" s="2" t="n"/>
      <c r="AF2327" s="2" t="n"/>
      <c r="AG2327" s="2" t="n"/>
      <c r="AH2327" s="2" t="n"/>
      <c r="AI2327" s="2" t="n"/>
      <c r="AJ2327" s="2" t="n"/>
      <c r="AK2327" s="2" t="n"/>
      <c r="AL2327" s="2" t="n"/>
      <c r="AM2327" s="2" t="n"/>
      <c r="AN2327" s="2" t="n"/>
      <c r="AO2327" s="2" t="n"/>
      <c r="AP2327" s="2" t="n"/>
      <c r="AQ2327" s="2" t="n"/>
      <c r="AR2327" s="2" t="n"/>
      <c r="AS2327" s="2" t="n"/>
      <c r="AT2327" s="2" t="n"/>
      <c r="AU2327" s="2" t="n"/>
      <c r="AV2327" s="2" t="n"/>
      <c r="AW2327" s="2" t="n"/>
      <c r="AX2327" s="2" t="n"/>
      <c r="AY2327" s="2" t="n"/>
      <c r="AZ2327" s="2" t="n"/>
      <c r="BA2327" s="2" t="n"/>
      <c r="BB2327" s="2" t="n"/>
      <c r="BC2327" s="2" t="n"/>
      <c r="BD2327" s="2" t="n"/>
      <c r="BE2327" s="2" t="n"/>
      <c r="BF2327" s="2" t="n"/>
      <c r="BG2327" s="2" t="n"/>
      <c r="BH2327" s="2" t="n"/>
      <c r="BI2327" s="2" t="n"/>
      <c r="BJ2327" s="2" t="n"/>
      <c r="BK2327" s="2" t="n"/>
      <c r="BL2327" s="2" t="n"/>
      <c r="BM2327" s="2" t="n"/>
      <c r="BN2327" s="2" t="n"/>
      <c r="BO2327" s="2" t="n"/>
      <c r="BP2327" s="143" t="n"/>
      <c r="BV2327" s="144" t="n"/>
      <c r="DU2327" s="144" t="n"/>
      <c r="DV2327" s="7" t="n"/>
      <c r="DW2327" s="2" t="n"/>
      <c r="DX2327" s="2" t="n"/>
      <c r="DY2327" s="2" t="n"/>
      <c r="DZ2327" s="2" t="n"/>
      <c r="EA2327" s="2" t="n"/>
      <c r="EB2327" s="2" t="n"/>
      <c r="EC2327" s="2" t="n"/>
    </row>
    <row r="2328" ht="6.75" customHeight="1" s="118">
      <c r="A2328" s="2" t="n"/>
      <c r="B2328" s="2" t="n"/>
      <c r="C2328" s="2" t="n"/>
      <c r="D2328" s="2" t="n"/>
      <c r="E2328" s="177" t="inlineStr">
        <is>
          <t>在籍校</t>
        </is>
      </c>
      <c r="F2328" s="140" t="n"/>
      <c r="G2328" s="140" t="n"/>
      <c r="H2328" s="140" t="n"/>
      <c r="I2328" s="140" t="n"/>
      <c r="J2328" s="140" t="n"/>
      <c r="K2328" s="141" t="n"/>
      <c r="L2328" s="34" t="n"/>
      <c r="M2328" s="18" t="n"/>
      <c r="N2328" s="18" t="n"/>
      <c r="O2328" s="18" t="n"/>
      <c r="P2328" s="18" t="n"/>
      <c r="Q2328" s="18" t="n"/>
      <c r="R2328" s="18" t="n"/>
      <c r="S2328" s="18" t="n"/>
      <c r="T2328" s="18" t="n"/>
      <c r="U2328" s="18" t="n"/>
      <c r="V2328" s="18" t="n"/>
      <c r="W2328" s="18" t="n"/>
      <c r="X2328" s="35" t="n"/>
      <c r="Y2328" s="4" t="n"/>
      <c r="Z2328" s="5" t="n"/>
      <c r="AA2328" s="5" t="n"/>
      <c r="AB2328" s="5" t="n"/>
      <c r="AC2328" s="5" t="n"/>
      <c r="AD2328" s="5" t="n"/>
      <c r="AE2328" s="5" t="n"/>
      <c r="AF2328" s="5" t="n"/>
      <c r="AG2328" s="5" t="n"/>
      <c r="AH2328" s="5" t="n"/>
      <c r="AI2328" s="5" t="n"/>
      <c r="AJ2328" s="5" t="n"/>
      <c r="AK2328" s="5" t="n"/>
      <c r="AL2328" s="5" t="n"/>
      <c r="AM2328" s="5" t="n"/>
      <c r="AN2328" s="5" t="n"/>
      <c r="AO2328" s="5" t="n"/>
      <c r="AP2328" s="5" t="n"/>
      <c r="AQ2328" s="5" t="n"/>
      <c r="AR2328" s="5" t="n"/>
      <c r="AS2328" s="5" t="n"/>
      <c r="AT2328" s="5" t="n"/>
      <c r="AU2328" s="5" t="n"/>
      <c r="AV2328" s="5" t="n"/>
      <c r="AW2328" s="89" t="inlineStr">
        <is>
          <t>卒業見込</t>
        </is>
      </c>
      <c r="AX2328" s="140" t="n"/>
      <c r="AY2328" s="140" t="n"/>
      <c r="AZ2328" s="140" t="n"/>
      <c r="BA2328" s="140" t="n"/>
      <c r="BB2328" s="140" t="n"/>
      <c r="BC2328" s="140" t="n"/>
      <c r="BD2328" s="140" t="n"/>
      <c r="BE2328" s="140" t="n"/>
      <c r="BF2328" s="140" t="n"/>
      <c r="BG2328" s="140" t="n"/>
      <c r="BH2328" s="140" t="n"/>
      <c r="BI2328" s="141" t="n"/>
      <c r="BJ2328" s="2" t="n"/>
      <c r="BK2328" s="2" t="n"/>
      <c r="BL2328" s="2" t="n"/>
      <c r="BM2328" s="2" t="n"/>
      <c r="BN2328" s="2" t="n"/>
      <c r="BO2328" s="2" t="n"/>
      <c r="BP2328" s="143" t="n"/>
      <c r="BV2328" s="144" t="n"/>
      <c r="DU2328" s="144" t="n"/>
      <c r="DV2328" s="2" t="n"/>
      <c r="DW2328" s="2" t="n"/>
      <c r="DX2328" s="2" t="n"/>
      <c r="DY2328" s="2" t="n"/>
      <c r="DZ2328" s="2" t="n"/>
      <c r="EA2328" s="2" t="n"/>
      <c r="EB2328" s="2" t="n"/>
      <c r="EC2328" s="2" t="n"/>
    </row>
    <row r="2329" ht="6.75" customHeight="1" s="118">
      <c r="A2329" s="2" t="n"/>
      <c r="B2329" s="2" t="n"/>
      <c r="C2329" s="2" t="n"/>
      <c r="D2329" s="2" t="n"/>
      <c r="E2329" s="143" t="n"/>
      <c r="K2329" s="144" t="n"/>
      <c r="L2329" s="36" t="n"/>
      <c r="M2329" s="19" t="n"/>
      <c r="N2329" s="19" t="n"/>
      <c r="O2329" s="19" t="n"/>
      <c r="P2329" s="19" t="n"/>
      <c r="Q2329" s="19" t="n"/>
      <c r="R2329" s="19" t="n"/>
      <c r="S2329" s="19" t="n"/>
      <c r="T2329" s="19" t="n"/>
      <c r="U2329" s="19" t="n"/>
      <c r="V2329" s="19" t="n"/>
      <c r="W2329" s="19" t="n"/>
      <c r="X2329" s="37" t="n"/>
      <c r="Y2329" s="178">
        <f>計算!$N$28</f>
        <v/>
      </c>
      <c r="BI2329" s="144" t="n"/>
      <c r="BJ2329" s="2" t="n"/>
      <c r="BK2329" s="2" t="n"/>
      <c r="BL2329" s="2" t="n"/>
      <c r="BM2329" s="2" t="n"/>
      <c r="BN2329" s="2" t="n"/>
      <c r="BO2329" s="2" t="n"/>
      <c r="BP2329" s="143" t="n"/>
      <c r="BV2329" s="144" t="n"/>
      <c r="DU2329" s="144" t="n"/>
      <c r="DV2329" s="2" t="n"/>
      <c r="DW2329" s="2" t="n"/>
      <c r="DX2329" s="2" t="n"/>
      <c r="DY2329" s="2" t="n"/>
      <c r="DZ2329" s="2" t="n"/>
      <c r="EA2329" s="2" t="n"/>
      <c r="EB2329" s="2" t="n"/>
      <c r="EC2329" s="2" t="n"/>
    </row>
    <row r="2330" ht="6.75" customHeight="1" s="118">
      <c r="A2330" s="2" t="n"/>
      <c r="B2330" s="2" t="n"/>
      <c r="C2330" s="2" t="n"/>
      <c r="D2330" s="2" t="n"/>
      <c r="E2330" s="143" t="n"/>
      <c r="K2330" s="144" t="n"/>
      <c r="L2330" s="36" t="n"/>
      <c r="M2330" s="19" t="n"/>
      <c r="N2330" s="19" t="n"/>
      <c r="O2330" s="19" t="n"/>
      <c r="P2330" s="179">
        <f>設定!$B$6</f>
        <v/>
      </c>
      <c r="S2330" s="11" t="n"/>
      <c r="T2330" s="11" t="n"/>
      <c r="U2330" s="179">
        <f>設定!$B$7</f>
        <v/>
      </c>
      <c r="W2330" s="11" t="n"/>
      <c r="X2330" s="12" t="n"/>
      <c r="Y2330" s="143" t="n"/>
      <c r="BI2330" s="144" t="n"/>
      <c r="BJ2330" s="2" t="n"/>
      <c r="BK2330" s="2" t="n"/>
      <c r="BL2330" s="2" t="n"/>
      <c r="BM2330" s="2" t="n"/>
      <c r="BN2330" s="2" t="n"/>
      <c r="BO2330" s="2" t="n"/>
      <c r="BP2330" s="143" t="n"/>
      <c r="BV2330" s="144" t="n"/>
      <c r="DU2330" s="144" t="n"/>
      <c r="DV2330" s="2" t="n"/>
      <c r="DW2330" s="2" t="n"/>
      <c r="DX2330" s="2" t="n"/>
      <c r="DY2330" s="2" t="n"/>
      <c r="DZ2330" s="2" t="n"/>
      <c r="EA2330" s="2" t="n"/>
      <c r="EB2330" s="2" t="n"/>
      <c r="EC2330" s="2" t="n"/>
    </row>
    <row r="2331" ht="6.75" customHeight="1" s="118">
      <c r="A2331" s="2" t="n"/>
      <c r="B2331" s="2" t="n"/>
      <c r="C2331" s="2" t="n"/>
      <c r="D2331" s="2" t="n"/>
      <c r="E2331" s="143" t="n"/>
      <c r="K2331" s="144" t="n"/>
      <c r="L2331" s="92" t="inlineStr">
        <is>
          <t>令和</t>
        </is>
      </c>
      <c r="S2331" s="52" t="inlineStr">
        <is>
          <t>年</t>
        </is>
      </c>
      <c r="W2331" s="53" t="inlineStr">
        <is>
          <t>月</t>
        </is>
      </c>
      <c r="X2331" s="144" t="n"/>
      <c r="Y2331" s="143" t="n"/>
      <c r="BI2331" s="144" t="n"/>
      <c r="BJ2331" s="2" t="n"/>
      <c r="BK2331" s="2" t="n"/>
      <c r="BL2331" s="2" t="n"/>
      <c r="BM2331" s="2" t="n"/>
      <c r="BN2331" s="2" t="n"/>
      <c r="BO2331" s="2" t="n"/>
      <c r="BP2331" s="143" t="n"/>
      <c r="BV2331" s="144" t="n"/>
      <c r="DU2331" s="144" t="n"/>
      <c r="DV2331" s="2" t="n"/>
      <c r="DW2331" s="2" t="n"/>
      <c r="DX2331" s="2" t="n"/>
      <c r="DY2331" s="2" t="n"/>
      <c r="DZ2331" s="2" t="n"/>
      <c r="EA2331" s="2" t="n"/>
      <c r="EB2331" s="2" t="n"/>
      <c r="EC2331" s="2" t="n"/>
    </row>
    <row r="2332" ht="6.75" customHeight="1" s="118">
      <c r="A2332" s="2" t="n"/>
      <c r="B2332" s="2" t="n"/>
      <c r="C2332" s="2" t="n"/>
      <c r="D2332" s="2" t="n"/>
      <c r="E2332" s="143" t="n"/>
      <c r="K2332" s="144" t="n"/>
      <c r="L2332" s="143" t="n"/>
      <c r="X2332" s="144" t="n"/>
      <c r="Y2332" s="143" t="n"/>
      <c r="AW2332" s="75" t="inlineStr">
        <is>
          <t>卒業</t>
        </is>
      </c>
      <c r="BI2332" s="144" t="n"/>
      <c r="BJ2332" s="2" t="n"/>
      <c r="BK2332" s="2" t="n"/>
      <c r="BL2332" s="2" t="n"/>
      <c r="BM2332" s="2" t="n"/>
      <c r="BN2332" s="2" t="n"/>
      <c r="BO2332" s="2" t="n"/>
      <c r="BP2332" s="143" t="n"/>
      <c r="BV2332" s="144" t="n"/>
      <c r="DU2332" s="144" t="n"/>
      <c r="DV2332" s="2" t="n"/>
      <c r="DW2332" s="2" t="n"/>
      <c r="DX2332" s="2" t="n"/>
      <c r="DY2332" s="2" t="n"/>
      <c r="DZ2332" s="2" t="n"/>
      <c r="EA2332" s="2" t="n"/>
      <c r="EB2332" s="2" t="n"/>
      <c r="EC2332" s="2" t="n"/>
    </row>
    <row r="2333" ht="6.75" customHeight="1" s="118">
      <c r="A2333" s="2" t="n"/>
      <c r="B2333" s="2" t="n"/>
      <c r="C2333" s="2" t="n"/>
      <c r="D2333" s="2" t="n"/>
      <c r="E2333" s="143" t="n"/>
      <c r="K2333" s="144" t="n"/>
      <c r="L2333" s="36" t="n"/>
      <c r="M2333" s="19" t="n"/>
      <c r="N2333" s="19" t="n"/>
      <c r="O2333" s="19" t="n"/>
      <c r="P2333" s="19" t="n"/>
      <c r="Q2333" s="19" t="n"/>
      <c r="R2333" s="19" t="n"/>
      <c r="S2333" s="19" t="n"/>
      <c r="T2333" s="19" t="n"/>
      <c r="U2333" s="19" t="n"/>
      <c r="V2333" s="19" t="n"/>
      <c r="W2333" s="19" t="n"/>
      <c r="X2333" s="37" t="n"/>
      <c r="Y2333" s="143" t="n"/>
      <c r="BI2333" s="144" t="n"/>
      <c r="BJ2333" s="2" t="n"/>
      <c r="BK2333" s="2" t="n"/>
      <c r="BL2333" s="2" t="n"/>
      <c r="BM2333" s="2" t="n"/>
      <c r="BN2333" s="2" t="n"/>
      <c r="BO2333" s="2" t="n"/>
      <c r="BP2333" s="143" t="n"/>
      <c r="BV2333" s="144" t="n"/>
      <c r="DU2333" s="144" t="n"/>
      <c r="DV2333" s="2" t="n"/>
      <c r="DW2333" s="2" t="n"/>
      <c r="DX2333" s="2" t="n"/>
      <c r="DY2333" s="2" t="n"/>
      <c r="DZ2333" s="2" t="n"/>
      <c r="EA2333" s="2" t="n"/>
      <c r="EB2333" s="2" t="n"/>
      <c r="EC2333" s="2" t="n"/>
    </row>
    <row r="2334" ht="6.75" customHeight="1" s="118">
      <c r="A2334" s="2" t="n"/>
      <c r="B2334" s="2" t="n"/>
      <c r="C2334" s="2" t="n"/>
      <c r="D2334" s="2" t="n"/>
      <c r="E2334" s="143" t="n"/>
      <c r="K2334" s="144" t="n"/>
      <c r="L2334" s="36" t="n"/>
      <c r="M2334" s="19" t="n"/>
      <c r="N2334" s="19" t="n"/>
      <c r="O2334" s="19" t="n"/>
      <c r="P2334" s="19" t="n"/>
      <c r="Q2334" s="19" t="n"/>
      <c r="R2334" s="19" t="n"/>
      <c r="S2334" s="19" t="n"/>
      <c r="T2334" s="19" t="n"/>
      <c r="U2334" s="19" t="n"/>
      <c r="V2334" s="19" t="n"/>
      <c r="W2334" s="19" t="n"/>
      <c r="X2334" s="37" t="n"/>
      <c r="Y2334" s="143" t="n"/>
      <c r="BI2334" s="144" t="n"/>
      <c r="BJ2334" s="2" t="n"/>
      <c r="BK2334" s="2" t="n"/>
      <c r="BL2334" s="2" t="n"/>
      <c r="BM2334" s="2" t="n"/>
      <c r="BN2334" s="2" t="n"/>
      <c r="BO2334" s="2" t="n"/>
      <c r="BP2334" s="143" t="n"/>
      <c r="BV2334" s="144" t="n"/>
      <c r="DU2334" s="144" t="n"/>
      <c r="DV2334" s="2" t="n"/>
      <c r="DW2334" s="2" t="n"/>
      <c r="DX2334" s="2" t="n"/>
      <c r="DY2334" s="2" t="n"/>
      <c r="DZ2334" s="2" t="n"/>
      <c r="EA2334" s="2" t="n"/>
      <c r="EB2334" s="2" t="n"/>
      <c r="EC2334" s="2" t="n"/>
    </row>
    <row r="2335" ht="6.75" customHeight="1" s="118">
      <c r="A2335" s="2" t="n"/>
      <c r="B2335" s="2" t="n"/>
      <c r="C2335" s="2" t="n"/>
      <c r="D2335" s="2" t="n"/>
      <c r="E2335" s="146" t="n"/>
      <c r="F2335" s="147" t="n"/>
      <c r="G2335" s="147" t="n"/>
      <c r="H2335" s="147" t="n"/>
      <c r="I2335" s="147" t="n"/>
      <c r="J2335" s="147" t="n"/>
      <c r="K2335" s="148" t="n"/>
      <c r="L2335" s="38" t="n"/>
      <c r="M2335" s="20" t="n"/>
      <c r="N2335" s="20" t="n"/>
      <c r="O2335" s="20" t="n"/>
      <c r="P2335" s="20" t="n"/>
      <c r="Q2335" s="20" t="n"/>
      <c r="R2335" s="20" t="n"/>
      <c r="S2335" s="20" t="n"/>
      <c r="T2335" s="20" t="n"/>
      <c r="U2335" s="20" t="n"/>
      <c r="V2335" s="20" t="n"/>
      <c r="W2335" s="20" t="n"/>
      <c r="X2335" s="39" t="n"/>
      <c r="Y2335" s="16" t="n"/>
      <c r="Z2335" s="14" t="n"/>
      <c r="AA2335" s="14" t="n"/>
      <c r="AB2335" s="14" t="n"/>
      <c r="AC2335" s="14" t="n"/>
      <c r="AD2335" s="14" t="n"/>
      <c r="AE2335" s="14" t="n"/>
      <c r="AF2335" s="14" t="n"/>
      <c r="AG2335" s="14" t="n"/>
      <c r="AH2335" s="14" t="n"/>
      <c r="AI2335" s="14" t="n"/>
      <c r="AJ2335" s="14" t="n"/>
      <c r="AK2335" s="14" t="n"/>
      <c r="AL2335" s="14" t="n"/>
      <c r="AM2335" s="14" t="n"/>
      <c r="AN2335" s="14" t="n"/>
      <c r="AO2335" s="14" t="n"/>
      <c r="AP2335" s="14" t="n"/>
      <c r="AQ2335" s="14" t="n"/>
      <c r="AR2335" s="14" t="n"/>
      <c r="AS2335" s="14" t="n"/>
      <c r="AT2335" s="14" t="n"/>
      <c r="AU2335" s="14" t="n"/>
      <c r="AV2335" s="14" t="n"/>
      <c r="AW2335" s="147" t="n"/>
      <c r="AX2335" s="147" t="n"/>
      <c r="AY2335" s="147" t="n"/>
      <c r="AZ2335" s="147" t="n"/>
      <c r="BA2335" s="147" t="n"/>
      <c r="BB2335" s="147" t="n"/>
      <c r="BC2335" s="147" t="n"/>
      <c r="BD2335" s="147" t="n"/>
      <c r="BE2335" s="147" t="n"/>
      <c r="BF2335" s="147" t="n"/>
      <c r="BG2335" s="147" t="n"/>
      <c r="BH2335" s="147" t="n"/>
      <c r="BI2335" s="148" t="n"/>
      <c r="BJ2335" s="2" t="n"/>
      <c r="BK2335" s="2" t="n"/>
      <c r="BL2335" s="2" t="n"/>
      <c r="BM2335" s="2" t="n"/>
      <c r="BN2335" s="2" t="n"/>
      <c r="BO2335" s="2" t="n"/>
      <c r="BP2335" s="143" t="n"/>
      <c r="BV2335" s="144" t="n"/>
      <c r="DU2335" s="144" t="n"/>
      <c r="DV2335" s="2" t="n"/>
      <c r="DW2335" s="2" t="n"/>
      <c r="DX2335" s="2" t="n"/>
      <c r="DY2335" s="2" t="n"/>
      <c r="DZ2335" s="2" t="n"/>
      <c r="EA2335" s="2" t="n"/>
      <c r="EB2335" s="2" t="n"/>
      <c r="EC2335" s="2" t="n"/>
    </row>
    <row r="2336" ht="6.75" customHeight="1" s="118">
      <c r="A2336" s="2" t="n"/>
      <c r="B2336" s="2" t="n"/>
      <c r="C2336" s="2" t="n"/>
      <c r="D2336" s="2" t="n"/>
      <c r="E2336" s="40" t="n"/>
      <c r="F2336" s="40" t="n"/>
      <c r="G2336" s="40" t="n"/>
      <c r="H2336" s="40" t="n"/>
      <c r="I2336" s="40" t="n"/>
      <c r="J2336" s="40" t="n"/>
      <c r="K2336" s="40" t="n"/>
      <c r="L2336" s="18" t="n"/>
      <c r="M2336" s="18" t="n"/>
      <c r="N2336" s="18" t="n"/>
      <c r="O2336" s="18" t="n"/>
      <c r="P2336" s="18" t="n"/>
      <c r="Q2336" s="18" t="n"/>
      <c r="R2336" s="18" t="n"/>
      <c r="S2336" s="76" t="n"/>
      <c r="T2336" s="140" t="n"/>
      <c r="U2336" s="17" t="n"/>
      <c r="V2336" s="17" t="n"/>
      <c r="W2336" s="76" t="n"/>
      <c r="X2336" s="140" t="n"/>
      <c r="Y2336" s="5" t="n"/>
      <c r="Z2336" s="5" t="n"/>
      <c r="AA2336" s="5" t="n"/>
      <c r="AB2336" s="5" t="n"/>
      <c r="AC2336" s="5" t="n"/>
      <c r="AD2336" s="5" t="n"/>
      <c r="AE2336" s="5" t="n"/>
      <c r="AF2336" s="5" t="n"/>
      <c r="AG2336" s="5" t="n"/>
      <c r="AH2336" s="5" t="n"/>
      <c r="AI2336" s="5" t="n"/>
      <c r="AJ2336" s="5" t="n"/>
      <c r="AK2336" s="5" t="n"/>
      <c r="AL2336" s="5" t="n"/>
      <c r="AM2336" s="5" t="n"/>
      <c r="AN2336" s="5" t="n"/>
      <c r="AO2336" s="5" t="n"/>
      <c r="AP2336" s="5" t="n"/>
      <c r="AQ2336" s="5" t="n"/>
      <c r="AR2336" s="5" t="n"/>
      <c r="AS2336" s="5" t="n"/>
      <c r="AT2336" s="5" t="n"/>
      <c r="AU2336" s="5" t="n"/>
      <c r="AV2336" s="5" t="n"/>
      <c r="AW2336" s="5" t="n"/>
      <c r="AX2336" s="5" t="n"/>
      <c r="AY2336" s="5" t="n"/>
      <c r="AZ2336" s="5" t="n"/>
      <c r="BA2336" s="5" t="n"/>
      <c r="BB2336" s="5" t="n"/>
      <c r="BC2336" s="5" t="n"/>
      <c r="BD2336" s="5" t="n"/>
      <c r="BE2336" s="5" t="n"/>
      <c r="BF2336" s="5" t="n"/>
      <c r="BG2336" s="5" t="n"/>
      <c r="BH2336" s="5" t="n"/>
      <c r="BI2336" s="5" t="n"/>
      <c r="BJ2336" s="2" t="n"/>
      <c r="BK2336" s="2" t="n"/>
      <c r="BL2336" s="2" t="n"/>
      <c r="BM2336" s="2" t="n"/>
      <c r="BN2336" s="2" t="n"/>
      <c r="BO2336" s="2" t="n"/>
      <c r="BP2336" s="143" t="n"/>
      <c r="BV2336" s="144" t="n"/>
      <c r="DU2336" s="144" t="n"/>
      <c r="DV2336" s="2" t="n"/>
      <c r="DW2336" s="2" t="n"/>
      <c r="DX2336" s="2" t="n"/>
      <c r="DY2336" s="2" t="n"/>
      <c r="DZ2336" s="2" t="n"/>
      <c r="EA2336" s="2" t="n"/>
      <c r="EB2336" s="2" t="n"/>
      <c r="EC2336" s="2" t="n"/>
    </row>
    <row r="2337" ht="6.75" customHeight="1" s="118">
      <c r="A2337" s="2" t="n"/>
      <c r="B2337" s="2" t="n"/>
      <c r="C2337" s="2" t="n"/>
      <c r="D2337" s="2" t="n"/>
      <c r="E2337" s="41" t="n"/>
      <c r="F2337" s="41" t="n"/>
      <c r="G2337" s="41" t="n"/>
      <c r="H2337" s="41" t="n"/>
      <c r="I2337" s="41" t="n"/>
      <c r="J2337" s="41" t="n"/>
      <c r="K2337" s="41" t="n"/>
      <c r="L2337" s="19" t="n"/>
      <c r="M2337" s="19" t="n"/>
      <c r="N2337" s="19" t="n"/>
      <c r="O2337" s="19" t="n"/>
      <c r="P2337" s="19" t="n"/>
      <c r="Q2337" s="19" t="n"/>
      <c r="R2337" s="19" t="n"/>
      <c r="U2337" s="11" t="n"/>
      <c r="V2337" s="11" t="n"/>
      <c r="Y2337" s="2" t="n"/>
      <c r="Z2337" s="2" t="n"/>
      <c r="AA2337" s="2" t="n"/>
      <c r="AB2337" s="2" t="n"/>
      <c r="AC2337" s="2" t="n"/>
      <c r="AD2337" s="2" t="n"/>
      <c r="AE2337" s="2" t="n"/>
      <c r="AF2337" s="2" t="n"/>
      <c r="AG2337" s="2" t="n"/>
      <c r="AH2337" s="2" t="n"/>
      <c r="AI2337" s="2" t="n"/>
      <c r="AJ2337" s="2" t="n"/>
      <c r="AK2337" s="2" t="n"/>
      <c r="AL2337" s="2" t="n"/>
      <c r="AM2337" s="2" t="n"/>
      <c r="AN2337" s="2" t="n"/>
      <c r="AO2337" s="2" t="n"/>
      <c r="AP2337" s="2" t="n"/>
      <c r="AQ2337" s="2" t="n"/>
      <c r="AR2337" s="2" t="n"/>
      <c r="AS2337" s="2" t="n"/>
      <c r="AT2337" s="2" t="n"/>
      <c r="AU2337" s="2" t="n"/>
      <c r="AV2337" s="2" t="n"/>
      <c r="AW2337" s="2" t="n"/>
      <c r="AX2337" s="2" t="n"/>
      <c r="AY2337" s="2" t="n"/>
      <c r="AZ2337" s="2" t="n"/>
      <c r="BA2337" s="2" t="n"/>
      <c r="BB2337" s="2" t="n"/>
      <c r="BC2337" s="2" t="n"/>
      <c r="BD2337" s="2" t="n"/>
      <c r="BE2337" s="2" t="n"/>
      <c r="BF2337" s="2" t="n"/>
      <c r="BG2337" s="2" t="n"/>
      <c r="BH2337" s="2" t="n"/>
      <c r="BI2337" s="2" t="n"/>
      <c r="BJ2337" s="2" t="n"/>
      <c r="BK2337" s="2" t="n"/>
      <c r="BL2337" s="2" t="n"/>
      <c r="BM2337" s="2" t="n"/>
      <c r="BN2337" s="2" t="n"/>
      <c r="BO2337" s="2" t="n"/>
      <c r="BP2337" s="143" t="n"/>
      <c r="BV2337" s="144" t="n"/>
      <c r="DU2337" s="144" t="n"/>
      <c r="DV2337" s="2" t="n"/>
      <c r="DW2337" s="2" t="n"/>
      <c r="DX2337" s="2" t="n"/>
      <c r="DY2337" s="2" t="n"/>
      <c r="DZ2337" s="2" t="n"/>
      <c r="EA2337" s="2" t="n"/>
      <c r="EB2337" s="2" t="n"/>
      <c r="EC2337" s="2" t="n"/>
    </row>
    <row r="2338" ht="9.75" customHeight="1" s="118">
      <c r="A2338" s="2" t="n"/>
      <c r="B2338" s="2" t="n"/>
      <c r="C2338" s="2" t="n"/>
      <c r="D2338" s="2" t="n"/>
      <c r="E2338" s="42" t="n"/>
      <c r="F2338" s="42" t="n"/>
      <c r="G2338" s="42" t="n"/>
      <c r="H2338" s="42" t="n"/>
      <c r="I2338" s="42" t="n"/>
      <c r="J2338" s="42" t="n"/>
      <c r="K2338" s="42" t="n"/>
      <c r="L2338" s="20" t="n"/>
      <c r="M2338" s="20" t="n"/>
      <c r="N2338" s="20" t="n"/>
      <c r="O2338" s="20" t="n"/>
      <c r="P2338" s="20" t="n"/>
      <c r="Q2338" s="20" t="n"/>
      <c r="R2338" s="20" t="n"/>
      <c r="S2338" s="20" t="n"/>
      <c r="T2338" s="20" t="n"/>
      <c r="U2338" s="20" t="n"/>
      <c r="V2338" s="20" t="n"/>
      <c r="W2338" s="20" t="n"/>
      <c r="X2338" s="20" t="n"/>
      <c r="Y2338" s="14" t="n"/>
      <c r="Z2338" s="14" t="n"/>
      <c r="AA2338" s="14" t="n"/>
      <c r="AB2338" s="14" t="n"/>
      <c r="AC2338" s="14" t="n"/>
      <c r="AD2338" s="14" t="n"/>
      <c r="AE2338" s="14" t="n"/>
      <c r="AF2338" s="14" t="n"/>
      <c r="AG2338" s="14" t="n"/>
      <c r="AH2338" s="14" t="n"/>
      <c r="AI2338" s="14" t="n"/>
      <c r="AJ2338" s="14" t="n"/>
      <c r="AK2338" s="14" t="n"/>
      <c r="AL2338" s="14" t="n"/>
      <c r="AM2338" s="14" t="n"/>
      <c r="AN2338" s="14" t="n"/>
      <c r="AO2338" s="14" t="n"/>
      <c r="AP2338" s="14" t="n"/>
      <c r="AQ2338" s="14" t="n"/>
      <c r="AR2338" s="14" t="n"/>
      <c r="AS2338" s="14" t="n"/>
      <c r="AT2338" s="14" t="n"/>
      <c r="AU2338" s="14" t="n"/>
      <c r="AV2338" s="14" t="n"/>
      <c r="AW2338" s="14" t="n"/>
      <c r="AX2338" s="14" t="n"/>
      <c r="AY2338" s="14" t="n"/>
      <c r="AZ2338" s="14" t="n"/>
      <c r="BA2338" s="14" t="n"/>
      <c r="BB2338" s="14" t="n"/>
      <c r="BC2338" s="14" t="n"/>
      <c r="BD2338" s="14" t="n"/>
      <c r="BE2338" s="14" t="n"/>
      <c r="BF2338" s="14" t="n"/>
      <c r="BG2338" s="14" t="n"/>
      <c r="BH2338" s="14" t="n"/>
      <c r="BI2338" s="14" t="n"/>
      <c r="BJ2338" s="2" t="n"/>
      <c r="BK2338" s="2" t="n"/>
      <c r="BL2338" s="2" t="n"/>
      <c r="BM2338" s="2" t="n"/>
      <c r="BN2338" s="2" t="n"/>
      <c r="BO2338" s="2" t="n"/>
      <c r="BP2338" s="143" t="n"/>
      <c r="BV2338" s="144" t="n"/>
      <c r="DU2338" s="144" t="n"/>
      <c r="DV2338" s="2" t="n"/>
      <c r="DW2338" s="2" t="n"/>
      <c r="DX2338" s="2" t="n"/>
      <c r="DY2338" s="2" t="n"/>
      <c r="DZ2338" s="2" t="n"/>
      <c r="EA2338" s="2" t="n"/>
      <c r="EB2338" s="2" t="n"/>
      <c r="EC2338" s="2" t="n"/>
    </row>
    <row r="2339" ht="6.75" customHeight="1" s="118">
      <c r="A2339" s="2" t="n"/>
      <c r="B2339" s="2" t="n"/>
      <c r="C2339" s="2" t="n"/>
      <c r="D2339" s="2" t="n"/>
      <c r="E2339" s="180" t="inlineStr">
        <is>
          <t>職　歴</t>
        </is>
      </c>
      <c r="K2339" s="144" t="n"/>
      <c r="L2339" s="54" t="inlineStr">
        <is>
          <t>平成</t>
        </is>
      </c>
      <c r="M2339" s="140" t="n"/>
      <c r="N2339" s="140" t="n"/>
      <c r="O2339" s="140" t="n"/>
      <c r="P2339" s="19" t="n"/>
      <c r="Q2339" s="19" t="n"/>
      <c r="R2339" s="19" t="n"/>
      <c r="S2339" s="19" t="n"/>
      <c r="T2339" s="19" t="n"/>
      <c r="U2339" s="19" t="n"/>
      <c r="V2339" s="19" t="n"/>
      <c r="W2339" s="19" t="n"/>
      <c r="X2339" s="37" t="n"/>
      <c r="Y2339" s="171">
        <f>計算!$AD$28</f>
        <v/>
      </c>
      <c r="BI2339" s="144" t="n"/>
      <c r="BJ2339" s="2" t="n"/>
      <c r="BK2339" s="2" t="n"/>
      <c r="BL2339" s="2" t="n"/>
      <c r="BM2339" s="2" t="n"/>
      <c r="BN2339" s="2" t="n"/>
      <c r="BO2339" s="2" t="n"/>
      <c r="BP2339" s="143" t="n"/>
      <c r="BV2339" s="144" t="n"/>
      <c r="DU2339" s="144" t="n"/>
      <c r="DV2339" s="2" t="n"/>
      <c r="DW2339" s="2" t="n"/>
      <c r="DX2339" s="2" t="n"/>
      <c r="DY2339" s="2" t="n"/>
      <c r="DZ2339" s="2" t="n"/>
      <c r="EA2339" s="2" t="n"/>
      <c r="EB2339" s="2" t="n"/>
      <c r="EC2339" s="2" t="n"/>
    </row>
    <row r="2340" ht="6.75" customHeight="1" s="118">
      <c r="A2340" s="2" t="n"/>
      <c r="B2340" s="2" t="n"/>
      <c r="C2340" s="2" t="n"/>
      <c r="D2340" s="2" t="n"/>
      <c r="E2340" s="143" t="n"/>
      <c r="K2340" s="144" t="n"/>
      <c r="L2340" s="143" t="n"/>
      <c r="P2340" s="19" t="n"/>
      <c r="Q2340" s="19" t="n"/>
      <c r="R2340" s="19" t="n"/>
      <c r="S2340" s="19" t="n"/>
      <c r="T2340" s="19" t="n"/>
      <c r="U2340" s="19" t="n"/>
      <c r="V2340" s="19" t="n"/>
      <c r="W2340" s="19" t="n"/>
      <c r="X2340" s="37" t="n"/>
      <c r="Y2340" s="143" t="n"/>
      <c r="BI2340" s="144" t="n"/>
      <c r="BJ2340" s="2" t="n"/>
      <c r="BK2340" s="2" t="n"/>
      <c r="BL2340" s="2" t="n"/>
      <c r="BM2340" s="2" t="n"/>
      <c r="BN2340" s="2" t="n"/>
      <c r="BO2340" s="2" t="n"/>
      <c r="BP2340" s="143" t="n"/>
      <c r="BV2340" s="144" t="n"/>
      <c r="DU2340" s="144" t="n"/>
      <c r="DV2340" s="2" t="n"/>
      <c r="DW2340" s="2" t="n"/>
      <c r="DX2340" s="2" t="n"/>
      <c r="DY2340" s="2" t="n"/>
      <c r="DZ2340" s="2" t="n"/>
      <c r="EA2340" s="2" t="n"/>
      <c r="EB2340" s="2" t="n"/>
      <c r="EC2340" s="2" t="n"/>
    </row>
    <row r="2341" ht="6.75" customHeight="1" s="118">
      <c r="A2341" s="2" t="n"/>
      <c r="B2341" s="2" t="n"/>
      <c r="C2341" s="2" t="n"/>
      <c r="D2341" s="2" t="n"/>
      <c r="E2341" s="143" t="n"/>
      <c r="K2341" s="144" t="n"/>
      <c r="L2341" s="143" t="n"/>
      <c r="P2341" s="179">
        <f>計算!$AB$28</f>
        <v/>
      </c>
      <c r="S2341" s="52" t="inlineStr">
        <is>
          <t>年</t>
        </is>
      </c>
      <c r="U2341" s="179">
        <f>計算!$AC$28</f>
        <v/>
      </c>
      <c r="W2341" s="53" t="inlineStr">
        <is>
          <t>月</t>
        </is>
      </c>
      <c r="X2341" s="144" t="n"/>
      <c r="Y2341" s="143" t="n"/>
      <c r="BI2341" s="144" t="n"/>
      <c r="BJ2341" s="2" t="n"/>
      <c r="BK2341" s="2" t="n"/>
      <c r="BL2341" s="2" t="n"/>
      <c r="BM2341" s="2" t="n"/>
      <c r="BN2341" s="2" t="n"/>
      <c r="BO2341" s="2" t="n"/>
      <c r="BP2341" s="143" t="n"/>
      <c r="BV2341" s="144" t="n"/>
      <c r="DU2341" s="144" t="n"/>
      <c r="DV2341" s="2" t="n"/>
      <c r="DW2341" s="2" t="n"/>
      <c r="DX2341" s="2" t="n"/>
      <c r="DY2341" s="2" t="n"/>
      <c r="DZ2341" s="2" t="n"/>
      <c r="EA2341" s="2" t="n"/>
      <c r="EB2341" s="2" t="n"/>
      <c r="EC2341" s="2" t="n"/>
    </row>
    <row r="2342" ht="6.75" customHeight="1" s="118">
      <c r="A2342" s="2" t="n"/>
      <c r="B2342" s="2" t="n"/>
      <c r="C2342" s="2" t="n"/>
      <c r="D2342" s="2" t="n"/>
      <c r="E2342" s="143" t="n"/>
      <c r="K2342" s="144" t="n"/>
      <c r="L2342" s="49" t="inlineStr">
        <is>
          <t>令和</t>
        </is>
      </c>
      <c r="X2342" s="144" t="n"/>
      <c r="Y2342" s="143" t="n"/>
      <c r="BI2342" s="144" t="n"/>
      <c r="BJ2342" s="2" t="n"/>
      <c r="BK2342" s="2" t="n"/>
      <c r="BL2342" s="2" t="n"/>
      <c r="BM2342" s="2" t="n"/>
      <c r="BN2342" s="2" t="n"/>
      <c r="BO2342" s="2" t="n"/>
      <c r="BP2342" s="143" t="n"/>
      <c r="BV2342" s="144" t="n"/>
      <c r="DU2342" s="144" t="n"/>
      <c r="DV2342" s="2" t="n"/>
      <c r="DW2342" s="2" t="n"/>
      <c r="DX2342" s="2" t="n"/>
      <c r="DY2342" s="2" t="n"/>
      <c r="DZ2342" s="2" t="n"/>
      <c r="EA2342" s="2" t="n"/>
      <c r="EB2342" s="2" t="n"/>
      <c r="EC2342" s="2" t="n"/>
    </row>
    <row r="2343" ht="6.75" customHeight="1" s="118">
      <c r="A2343" s="2" t="n"/>
      <c r="B2343" s="2" t="n"/>
      <c r="C2343" s="2" t="n"/>
      <c r="D2343" s="2" t="n"/>
      <c r="E2343" s="143" t="n"/>
      <c r="K2343" s="144" t="n"/>
      <c r="L2343" s="143" t="n"/>
      <c r="P2343" s="19" t="n"/>
      <c r="Q2343" s="19" t="n"/>
      <c r="R2343" s="19" t="n"/>
      <c r="S2343" s="19" t="n"/>
      <c r="T2343" s="19" t="n"/>
      <c r="U2343" s="19" t="n"/>
      <c r="V2343" s="19" t="n"/>
      <c r="W2343" s="19" t="n"/>
      <c r="X2343" s="37" t="n"/>
      <c r="Y2343" s="143" t="n"/>
      <c r="BI2343" s="144" t="n"/>
      <c r="BJ2343" s="2" t="n"/>
      <c r="BK2343" s="2" t="n"/>
      <c r="BL2343" s="2" t="n"/>
      <c r="BM2343" s="2" t="n"/>
      <c r="BN2343" s="2" t="n"/>
      <c r="BO2343" s="2" t="n"/>
      <c r="BP2343" s="143" t="n"/>
      <c r="BV2343" s="144" t="n"/>
      <c r="DU2343" s="144" t="n"/>
      <c r="DV2343" s="2" t="n"/>
      <c r="DW2343" s="2" t="n"/>
      <c r="DX2343" s="2" t="n"/>
      <c r="DY2343" s="2" t="n"/>
      <c r="DZ2343" s="2" t="n"/>
      <c r="EA2343" s="2" t="n"/>
      <c r="EB2343" s="2" t="n"/>
      <c r="EC2343" s="2" t="n"/>
    </row>
    <row r="2344" ht="5.25" customHeight="1" s="118">
      <c r="A2344" s="2" t="n"/>
      <c r="B2344" s="2" t="n"/>
      <c r="C2344" s="2" t="n"/>
      <c r="D2344" s="2" t="n"/>
      <c r="E2344" s="143" t="n"/>
      <c r="K2344" s="144" t="n"/>
      <c r="L2344" s="146" t="n"/>
      <c r="M2344" s="147" t="n"/>
      <c r="N2344" s="147" t="n"/>
      <c r="O2344" s="147" t="n"/>
      <c r="P2344" s="20" t="n"/>
      <c r="Q2344" s="20" t="n"/>
      <c r="R2344" s="20" t="n"/>
      <c r="S2344" s="20" t="n"/>
      <c r="T2344" s="20" t="n"/>
      <c r="U2344" s="20" t="n"/>
      <c r="V2344" s="20" t="n"/>
      <c r="W2344" s="20" t="n"/>
      <c r="X2344" s="39" t="n"/>
      <c r="Y2344" s="146" t="n"/>
      <c r="Z2344" s="147" t="n"/>
      <c r="AA2344" s="147" t="n"/>
      <c r="AB2344" s="147" t="n"/>
      <c r="AC2344" s="147" t="n"/>
      <c r="AD2344" s="147" t="n"/>
      <c r="AE2344" s="147" t="n"/>
      <c r="AF2344" s="147" t="n"/>
      <c r="AG2344" s="147" t="n"/>
      <c r="AH2344" s="147" t="n"/>
      <c r="AI2344" s="147" t="n"/>
      <c r="AJ2344" s="147" t="n"/>
      <c r="AK2344" s="147" t="n"/>
      <c r="AL2344" s="147" t="n"/>
      <c r="AM2344" s="147" t="n"/>
      <c r="AN2344" s="147" t="n"/>
      <c r="AO2344" s="147" t="n"/>
      <c r="AP2344" s="147" t="n"/>
      <c r="AQ2344" s="147" t="n"/>
      <c r="AR2344" s="147" t="n"/>
      <c r="AS2344" s="147" t="n"/>
      <c r="AT2344" s="147" t="n"/>
      <c r="AU2344" s="147" t="n"/>
      <c r="AV2344" s="147" t="n"/>
      <c r="AW2344" s="147" t="n"/>
      <c r="AX2344" s="147" t="n"/>
      <c r="AY2344" s="147" t="n"/>
      <c r="AZ2344" s="147" t="n"/>
      <c r="BA2344" s="147" t="n"/>
      <c r="BB2344" s="147" t="n"/>
      <c r="BC2344" s="147" t="n"/>
      <c r="BD2344" s="147" t="n"/>
      <c r="BE2344" s="147" t="n"/>
      <c r="BF2344" s="147" t="n"/>
      <c r="BG2344" s="147" t="n"/>
      <c r="BH2344" s="147" t="n"/>
      <c r="BI2344" s="148" t="n"/>
      <c r="BJ2344" s="2" t="n"/>
      <c r="BK2344" s="2" t="n"/>
      <c r="BL2344" s="2" t="n"/>
      <c r="BM2344" s="2" t="n"/>
      <c r="BN2344" s="2" t="n"/>
      <c r="BO2344" s="2" t="n"/>
      <c r="BP2344" s="143" t="n"/>
      <c r="BV2344" s="144" t="n"/>
      <c r="DU2344" s="144" t="n"/>
      <c r="DV2344" s="2" t="n"/>
      <c r="DW2344" s="2" t="n"/>
      <c r="DX2344" s="2" t="n"/>
      <c r="DY2344" s="2" t="n"/>
      <c r="DZ2344" s="2" t="n"/>
      <c r="EA2344" s="2" t="n"/>
      <c r="EB2344" s="2" t="n"/>
      <c r="EC2344" s="2" t="n"/>
    </row>
    <row r="2345" ht="6.75" customHeight="1" s="118">
      <c r="A2345" s="2" t="n"/>
      <c r="B2345" s="2" t="n"/>
      <c r="C2345" s="2" t="n"/>
      <c r="D2345" s="2" t="n"/>
      <c r="E2345" s="143" t="n"/>
      <c r="K2345" s="144" t="n"/>
      <c r="L2345" s="54" t="inlineStr">
        <is>
          <t>平成</t>
        </is>
      </c>
      <c r="M2345" s="140" t="n"/>
      <c r="N2345" s="140" t="n"/>
      <c r="O2345" s="140" t="n"/>
      <c r="P2345" s="18" t="n"/>
      <c r="Q2345" s="18" t="n"/>
      <c r="R2345" s="18" t="n"/>
      <c r="S2345" s="18" t="n"/>
      <c r="T2345" s="18" t="n"/>
      <c r="U2345" s="18" t="n"/>
      <c r="V2345" s="18" t="n"/>
      <c r="W2345" s="18" t="n"/>
      <c r="X2345" s="35" t="n"/>
      <c r="Y2345" s="171">
        <f>計算!$AG$28</f>
        <v/>
      </c>
      <c r="BI2345" s="144" t="n"/>
      <c r="BJ2345" s="2" t="n"/>
      <c r="BK2345" s="2" t="n"/>
      <c r="BL2345" s="2" t="n"/>
      <c r="BM2345" s="2" t="n"/>
      <c r="BN2345" s="2" t="n"/>
      <c r="BO2345" s="2" t="n"/>
      <c r="BP2345" s="143" t="n"/>
      <c r="BV2345" s="144" t="n"/>
      <c r="DU2345" s="144" t="n"/>
      <c r="DV2345" s="2" t="n"/>
      <c r="DW2345" s="2" t="n"/>
      <c r="DX2345" s="2" t="n"/>
      <c r="DY2345" s="2" t="n"/>
      <c r="DZ2345" s="2" t="n"/>
      <c r="EA2345" s="2" t="n"/>
      <c r="EB2345" s="2" t="n"/>
      <c r="EC2345" s="2" t="n"/>
    </row>
    <row r="2346" ht="6.75" customHeight="1" s="118">
      <c r="A2346" s="2" t="n"/>
      <c r="B2346" s="2" t="n"/>
      <c r="C2346" s="2" t="n"/>
      <c r="D2346" s="2" t="n"/>
      <c r="E2346" s="143" t="n"/>
      <c r="K2346" s="144" t="n"/>
      <c r="L2346" s="143" t="n"/>
      <c r="P2346" s="19" t="n"/>
      <c r="Q2346" s="19" t="n"/>
      <c r="R2346" s="19" t="n"/>
      <c r="S2346" s="19" t="n"/>
      <c r="T2346" s="19" t="n"/>
      <c r="U2346" s="19" t="n"/>
      <c r="V2346" s="19" t="n"/>
      <c r="W2346" s="19" t="n"/>
      <c r="X2346" s="37" t="n"/>
      <c r="Y2346" s="143" t="n"/>
      <c r="BI2346" s="144" t="n"/>
      <c r="BJ2346" s="2" t="n"/>
      <c r="BK2346" s="2" t="n"/>
      <c r="BL2346" s="2" t="n"/>
      <c r="BM2346" s="2" t="n"/>
      <c r="BN2346" s="2" t="n"/>
      <c r="BO2346" s="2" t="n"/>
      <c r="BP2346" s="143" t="n"/>
      <c r="BV2346" s="144" t="n"/>
      <c r="DU2346" s="144" t="n"/>
      <c r="DV2346" s="2" t="n"/>
      <c r="DW2346" s="2" t="n"/>
      <c r="DX2346" s="2" t="n"/>
      <c r="DY2346" s="2" t="n"/>
      <c r="DZ2346" s="2" t="n"/>
      <c r="EA2346" s="2" t="n"/>
      <c r="EB2346" s="2" t="n"/>
      <c r="EC2346" s="2" t="n"/>
    </row>
    <row r="2347" ht="6.75" customHeight="1" s="118">
      <c r="A2347" s="2" t="n"/>
      <c r="B2347" s="2" t="n"/>
      <c r="C2347" s="2" t="n"/>
      <c r="D2347" s="2" t="n"/>
      <c r="E2347" s="143" t="n"/>
      <c r="K2347" s="144" t="n"/>
      <c r="L2347" s="143" t="n"/>
      <c r="P2347" s="179">
        <f>計算!$AE$28</f>
        <v/>
      </c>
      <c r="S2347" s="52" t="inlineStr">
        <is>
          <t>年</t>
        </is>
      </c>
      <c r="U2347" s="179">
        <f>計算!$AF$28</f>
        <v/>
      </c>
      <c r="W2347" s="53" t="inlineStr">
        <is>
          <t>月</t>
        </is>
      </c>
      <c r="X2347" s="144" t="n"/>
      <c r="Y2347" s="143" t="n"/>
      <c r="BI2347" s="144" t="n"/>
      <c r="BJ2347" s="2" t="n"/>
      <c r="BK2347" s="2" t="n"/>
      <c r="BL2347" s="2" t="n"/>
      <c r="BM2347" s="2" t="n"/>
      <c r="BN2347" s="2" t="n"/>
      <c r="BO2347" s="2" t="n"/>
      <c r="BP2347" s="143" t="n"/>
      <c r="BV2347" s="144" t="n"/>
      <c r="DU2347" s="144" t="n"/>
      <c r="DV2347" s="2" t="n"/>
      <c r="DW2347" s="2" t="n"/>
      <c r="DX2347" s="2" t="n"/>
      <c r="DY2347" s="2" t="n"/>
      <c r="DZ2347" s="2" t="n"/>
      <c r="EA2347" s="2" t="n"/>
      <c r="EB2347" s="2" t="n"/>
      <c r="EC2347" s="2" t="n"/>
    </row>
    <row r="2348" ht="6.75" customHeight="1" s="118">
      <c r="A2348" s="2" t="n"/>
      <c r="B2348" s="2" t="n"/>
      <c r="C2348" s="2" t="n"/>
      <c r="D2348" s="2" t="n"/>
      <c r="E2348" s="143" t="n"/>
      <c r="K2348" s="144" t="n"/>
      <c r="L2348" s="49" t="inlineStr">
        <is>
          <t>令和</t>
        </is>
      </c>
      <c r="X2348" s="144" t="n"/>
      <c r="Y2348" s="143" t="n"/>
      <c r="BI2348" s="144" t="n"/>
      <c r="BJ2348" s="2" t="n"/>
      <c r="BK2348" s="2" t="n"/>
      <c r="BL2348" s="2" t="n"/>
      <c r="BM2348" s="2" t="n"/>
      <c r="BN2348" s="2" t="n"/>
      <c r="BO2348" s="2" t="n"/>
      <c r="BP2348" s="143" t="n"/>
      <c r="BV2348" s="144" t="n"/>
      <c r="DU2348" s="144" t="n"/>
      <c r="DV2348" s="2" t="n"/>
      <c r="DW2348" s="2" t="n"/>
      <c r="DX2348" s="2" t="n"/>
      <c r="DY2348" s="2" t="n"/>
      <c r="DZ2348" s="2" t="n"/>
      <c r="EA2348" s="2" t="n"/>
      <c r="EB2348" s="2" t="n"/>
      <c r="EC2348" s="2" t="n"/>
    </row>
    <row r="2349" ht="6.75" customHeight="1" s="118">
      <c r="A2349" s="2" t="n"/>
      <c r="B2349" s="2" t="n"/>
      <c r="C2349" s="2" t="n"/>
      <c r="D2349" s="2" t="n"/>
      <c r="E2349" s="143" t="n"/>
      <c r="K2349" s="144" t="n"/>
      <c r="L2349" s="143" t="n"/>
      <c r="P2349" s="19" t="n"/>
      <c r="Q2349" s="19" t="n"/>
      <c r="R2349" s="19" t="n"/>
      <c r="S2349" s="19" t="n"/>
      <c r="T2349" s="19" t="n"/>
      <c r="U2349" s="19" t="n"/>
      <c r="V2349" s="19" t="n"/>
      <c r="W2349" s="19" t="n"/>
      <c r="X2349" s="37" t="n"/>
      <c r="Y2349" s="143" t="n"/>
      <c r="BI2349" s="144" t="n"/>
      <c r="BJ2349" s="2" t="n"/>
      <c r="BK2349" s="2" t="n"/>
      <c r="BL2349" s="2" t="n"/>
      <c r="BM2349" s="2" t="n"/>
      <c r="BN2349" s="2" t="n"/>
      <c r="BO2349" s="2" t="n"/>
      <c r="BP2349" s="143" t="n"/>
      <c r="BU2349" s="43" t="n"/>
      <c r="BV2349" s="44" t="n"/>
      <c r="DU2349" s="144" t="n"/>
      <c r="DV2349" s="2" t="n"/>
      <c r="DW2349" s="2" t="n"/>
      <c r="DX2349" s="2" t="n"/>
      <c r="DY2349" s="2" t="n"/>
      <c r="DZ2349" s="2" t="n"/>
      <c r="EA2349" s="2" t="n"/>
      <c r="EB2349" s="2" t="n"/>
      <c r="EC2349" s="2" t="n"/>
    </row>
    <row r="2350" ht="4.5" customHeight="1" s="118">
      <c r="A2350" s="2" t="n"/>
      <c r="B2350" s="2" t="n"/>
      <c r="C2350" s="2" t="n"/>
      <c r="D2350" s="2" t="n"/>
      <c r="E2350" s="143" t="n"/>
      <c r="K2350" s="144" t="n"/>
      <c r="L2350" s="146" t="n"/>
      <c r="M2350" s="147" t="n"/>
      <c r="N2350" s="147" t="n"/>
      <c r="O2350" s="147" t="n"/>
      <c r="P2350" s="20" t="n"/>
      <c r="Q2350" s="20" t="n"/>
      <c r="R2350" s="20" t="n"/>
      <c r="S2350" s="20" t="n"/>
      <c r="T2350" s="20" t="n"/>
      <c r="U2350" s="20" t="n"/>
      <c r="V2350" s="20" t="n"/>
      <c r="W2350" s="20" t="n"/>
      <c r="X2350" s="39" t="n"/>
      <c r="Y2350" s="146" t="n"/>
      <c r="Z2350" s="147" t="n"/>
      <c r="AA2350" s="147" t="n"/>
      <c r="AB2350" s="147" t="n"/>
      <c r="AC2350" s="147" t="n"/>
      <c r="AD2350" s="147" t="n"/>
      <c r="AE2350" s="147" t="n"/>
      <c r="AF2350" s="147" t="n"/>
      <c r="AG2350" s="147" t="n"/>
      <c r="AH2350" s="147" t="n"/>
      <c r="AI2350" s="147" t="n"/>
      <c r="AJ2350" s="147" t="n"/>
      <c r="AK2350" s="147" t="n"/>
      <c r="AL2350" s="147" t="n"/>
      <c r="AM2350" s="147" t="n"/>
      <c r="AN2350" s="147" t="n"/>
      <c r="AO2350" s="147" t="n"/>
      <c r="AP2350" s="147" t="n"/>
      <c r="AQ2350" s="147" t="n"/>
      <c r="AR2350" s="147" t="n"/>
      <c r="AS2350" s="147" t="n"/>
      <c r="AT2350" s="147" t="n"/>
      <c r="AU2350" s="147" t="n"/>
      <c r="AV2350" s="147" t="n"/>
      <c r="AW2350" s="147" t="n"/>
      <c r="AX2350" s="147" t="n"/>
      <c r="AY2350" s="147" t="n"/>
      <c r="AZ2350" s="147" t="n"/>
      <c r="BA2350" s="147" t="n"/>
      <c r="BB2350" s="147" t="n"/>
      <c r="BC2350" s="147" t="n"/>
      <c r="BD2350" s="147" t="n"/>
      <c r="BE2350" s="147" t="n"/>
      <c r="BF2350" s="147" t="n"/>
      <c r="BG2350" s="147" t="n"/>
      <c r="BH2350" s="147" t="n"/>
      <c r="BI2350" s="148" t="n"/>
      <c r="BJ2350" s="2" t="n"/>
      <c r="BK2350" s="2" t="n"/>
      <c r="BL2350" s="2" t="n"/>
      <c r="BM2350" s="2" t="n"/>
      <c r="BN2350" s="2" t="n"/>
      <c r="BO2350" s="2" t="n"/>
      <c r="BP2350" s="146" t="n"/>
      <c r="BQ2350" s="147" t="n"/>
      <c r="BR2350" s="147" t="n"/>
      <c r="BS2350" s="147" t="n"/>
      <c r="BT2350" s="147" t="n"/>
      <c r="BU2350" s="42" t="n"/>
      <c r="BV2350" s="45" t="n"/>
      <c r="BW2350" s="147" t="n"/>
      <c r="BX2350" s="147" t="n"/>
      <c r="BY2350" s="147" t="n"/>
      <c r="BZ2350" s="147" t="n"/>
      <c r="CA2350" s="147" t="n"/>
      <c r="CB2350" s="147" t="n"/>
      <c r="CC2350" s="147" t="n"/>
      <c r="CD2350" s="147" t="n"/>
      <c r="CE2350" s="147" t="n"/>
      <c r="CF2350" s="147" t="n"/>
      <c r="CG2350" s="147" t="n"/>
      <c r="CH2350" s="147" t="n"/>
      <c r="CI2350" s="147" t="n"/>
      <c r="CJ2350" s="147" t="n"/>
      <c r="CK2350" s="147" t="n"/>
      <c r="CL2350" s="147" t="n"/>
      <c r="CM2350" s="147" t="n"/>
      <c r="CN2350" s="147" t="n"/>
      <c r="CO2350" s="147" t="n"/>
      <c r="CP2350" s="147" t="n"/>
      <c r="CQ2350" s="147" t="n"/>
      <c r="CR2350" s="147" t="n"/>
      <c r="CS2350" s="147" t="n"/>
      <c r="CT2350" s="147" t="n"/>
      <c r="CU2350" s="147" t="n"/>
      <c r="CV2350" s="147" t="n"/>
      <c r="CW2350" s="147" t="n"/>
      <c r="CX2350" s="147" t="n"/>
      <c r="CY2350" s="147" t="n"/>
      <c r="CZ2350" s="147" t="n"/>
      <c r="DA2350" s="147" t="n"/>
      <c r="DB2350" s="147" t="n"/>
      <c r="DC2350" s="147" t="n"/>
      <c r="DD2350" s="147" t="n"/>
      <c r="DE2350" s="147" t="n"/>
      <c r="DF2350" s="147" t="n"/>
      <c r="DG2350" s="147" t="n"/>
      <c r="DH2350" s="147" t="n"/>
      <c r="DI2350" s="147" t="n"/>
      <c r="DJ2350" s="147" t="n"/>
      <c r="DK2350" s="147" t="n"/>
      <c r="DL2350" s="147" t="n"/>
      <c r="DM2350" s="147" t="n"/>
      <c r="DN2350" s="147" t="n"/>
      <c r="DO2350" s="147" t="n"/>
      <c r="DP2350" s="147" t="n"/>
      <c r="DQ2350" s="147" t="n"/>
      <c r="DR2350" s="147" t="n"/>
      <c r="DS2350" s="147" t="n"/>
      <c r="DT2350" s="147" t="n"/>
      <c r="DU2350" s="148" t="n"/>
      <c r="DV2350" s="2" t="n"/>
      <c r="DW2350" s="2" t="n"/>
      <c r="DX2350" s="2" t="n"/>
      <c r="DY2350" s="2" t="n"/>
      <c r="DZ2350" s="2" t="n"/>
      <c r="EA2350" s="2" t="n"/>
      <c r="EB2350" s="2" t="n"/>
      <c r="EC2350" s="2" t="n"/>
    </row>
    <row r="2351" ht="6.75" customHeight="1" s="118">
      <c r="A2351" s="2" t="n"/>
      <c r="B2351" s="2" t="n"/>
      <c r="C2351" s="2" t="n"/>
      <c r="D2351" s="2" t="n"/>
      <c r="E2351" s="143" t="n"/>
      <c r="K2351" s="144" t="n"/>
      <c r="L2351" s="54" t="inlineStr">
        <is>
          <t>平成</t>
        </is>
      </c>
      <c r="M2351" s="140" t="n"/>
      <c r="N2351" s="140" t="n"/>
      <c r="O2351" s="140" t="n"/>
      <c r="P2351" s="18" t="n"/>
      <c r="Q2351" s="18" t="n"/>
      <c r="R2351" s="18" t="n"/>
      <c r="S2351" s="18" t="n"/>
      <c r="T2351" s="18" t="n"/>
      <c r="U2351" s="18" t="n"/>
      <c r="V2351" s="18" t="n"/>
      <c r="W2351" s="18" t="n"/>
      <c r="X2351" s="35" t="n"/>
      <c r="Y2351" s="7" t="n"/>
      <c r="Z2351" s="2" t="n"/>
      <c r="AA2351" s="2" t="n"/>
      <c r="AB2351" s="2" t="n"/>
      <c r="AC2351" s="2" t="n"/>
      <c r="AD2351" s="2" t="n"/>
      <c r="AE2351" s="2" t="n"/>
      <c r="AF2351" s="2" t="n"/>
      <c r="AG2351" s="2" t="n"/>
      <c r="AH2351" s="2" t="n"/>
      <c r="AI2351" s="2" t="n"/>
      <c r="AJ2351" s="2" t="n"/>
      <c r="AK2351" s="2" t="n"/>
      <c r="AL2351" s="2" t="n"/>
      <c r="AM2351" s="2" t="n"/>
      <c r="AN2351" s="2" t="n"/>
      <c r="AO2351" s="2" t="n"/>
      <c r="AP2351" s="2" t="n"/>
      <c r="AQ2351" s="2" t="n"/>
      <c r="AR2351" s="2" t="n"/>
      <c r="AS2351" s="2" t="n"/>
      <c r="AT2351" s="2" t="n"/>
      <c r="AU2351" s="2" t="n"/>
      <c r="AV2351" s="2" t="n"/>
      <c r="AW2351" s="2" t="n"/>
      <c r="AX2351" s="2" t="n"/>
      <c r="AY2351" s="2" t="n"/>
      <c r="AZ2351" s="2" t="n"/>
      <c r="BA2351" s="2" t="n"/>
      <c r="BB2351" s="2" t="n"/>
      <c r="BC2351" s="2" t="n"/>
      <c r="BD2351" s="2" t="n"/>
      <c r="BE2351" s="2" t="n"/>
      <c r="BF2351" s="2" t="n"/>
      <c r="BG2351" s="2" t="n"/>
      <c r="BH2351" s="2" t="n"/>
      <c r="BI2351" s="6" t="n"/>
      <c r="BJ2351" s="2" t="n"/>
      <c r="BK2351" s="2" t="n"/>
      <c r="BL2351" s="2" t="n"/>
      <c r="BM2351" s="2" t="n"/>
      <c r="BN2351" s="2" t="n"/>
      <c r="BO2351" s="2" t="n"/>
      <c r="BP2351" s="139" t="inlineStr">
        <is>
          <t>備　考</t>
        </is>
      </c>
      <c r="BQ2351" s="140" t="n"/>
      <c r="BR2351" s="140" t="n"/>
      <c r="BS2351" s="140" t="n"/>
      <c r="BT2351" s="140" t="n"/>
      <c r="BU2351" s="140" t="n"/>
      <c r="BV2351" s="141" t="n"/>
      <c r="BW2351" s="176">
        <f>計算!$AA$28</f>
        <v/>
      </c>
      <c r="BX2351" s="140" t="n"/>
      <c r="BY2351" s="140" t="n"/>
      <c r="BZ2351" s="140" t="n"/>
      <c r="CA2351" s="140" t="n"/>
      <c r="CB2351" s="140" t="n"/>
      <c r="CC2351" s="140" t="n"/>
      <c r="CD2351" s="140" t="n"/>
      <c r="CE2351" s="140" t="n"/>
      <c r="CF2351" s="140" t="n"/>
      <c r="CG2351" s="140" t="n"/>
      <c r="CH2351" s="140" t="n"/>
      <c r="CI2351" s="140" t="n"/>
      <c r="CJ2351" s="140" t="n"/>
      <c r="CK2351" s="140" t="n"/>
      <c r="CL2351" s="140" t="n"/>
      <c r="CM2351" s="140" t="n"/>
      <c r="CN2351" s="140" t="n"/>
      <c r="CO2351" s="140" t="n"/>
      <c r="CP2351" s="140" t="n"/>
      <c r="CQ2351" s="140" t="n"/>
      <c r="CR2351" s="140" t="n"/>
      <c r="CS2351" s="140" t="n"/>
      <c r="CT2351" s="140" t="n"/>
      <c r="CU2351" s="140" t="n"/>
      <c r="CV2351" s="140" t="n"/>
      <c r="CW2351" s="140" t="n"/>
      <c r="CX2351" s="140" t="n"/>
      <c r="CY2351" s="140" t="n"/>
      <c r="CZ2351" s="140" t="n"/>
      <c r="DA2351" s="140" t="n"/>
      <c r="DB2351" s="140" t="n"/>
      <c r="DC2351" s="140" t="n"/>
      <c r="DD2351" s="140" t="n"/>
      <c r="DE2351" s="140" t="n"/>
      <c r="DF2351" s="140" t="n"/>
      <c r="DG2351" s="140" t="n"/>
      <c r="DH2351" s="140" t="n"/>
      <c r="DI2351" s="140" t="n"/>
      <c r="DJ2351" s="140" t="n"/>
      <c r="DK2351" s="140" t="n"/>
      <c r="DL2351" s="140" t="n"/>
      <c r="DM2351" s="140" t="n"/>
      <c r="DN2351" s="140" t="n"/>
      <c r="DO2351" s="140" t="n"/>
      <c r="DP2351" s="140" t="n"/>
      <c r="DQ2351" s="140" t="n"/>
      <c r="DR2351" s="140" t="n"/>
      <c r="DS2351" s="140" t="n"/>
      <c r="DT2351" s="140" t="n"/>
      <c r="DU2351" s="141" t="n"/>
      <c r="DV2351" s="2" t="n"/>
      <c r="DW2351" s="2" t="n"/>
      <c r="DX2351" s="2" t="n"/>
      <c r="DY2351" s="2" t="n"/>
      <c r="DZ2351" s="2" t="n"/>
      <c r="EA2351" s="2" t="n"/>
      <c r="EB2351" s="2" t="n"/>
      <c r="EC2351" s="2" t="n"/>
    </row>
    <row r="2352" ht="6.75" customHeight="1" s="118">
      <c r="A2352" s="2" t="n"/>
      <c r="B2352" s="2" t="n"/>
      <c r="C2352" s="2" t="n"/>
      <c r="D2352" s="2" t="n"/>
      <c r="E2352" s="143" t="n"/>
      <c r="K2352" s="144" t="n"/>
      <c r="L2352" s="143" t="n"/>
      <c r="P2352" s="19" t="n"/>
      <c r="Q2352" s="19" t="n"/>
      <c r="R2352" s="19" t="n"/>
      <c r="S2352" s="19" t="n"/>
      <c r="T2352" s="19" t="n"/>
      <c r="U2352" s="19" t="n"/>
      <c r="V2352" s="19" t="n"/>
      <c r="W2352" s="19" t="n"/>
      <c r="X2352" s="37" t="n"/>
      <c r="Y2352" s="7" t="n"/>
      <c r="Z2352" s="2" t="n"/>
      <c r="AA2352" s="2" t="n"/>
      <c r="AB2352" s="2" t="n"/>
      <c r="AC2352" s="2" t="n"/>
      <c r="AD2352" s="2" t="n"/>
      <c r="AE2352" s="2" t="n"/>
      <c r="AF2352" s="2" t="n"/>
      <c r="AG2352" s="2" t="n"/>
      <c r="AH2352" s="2" t="n"/>
      <c r="AI2352" s="2" t="n"/>
      <c r="AJ2352" s="2" t="n"/>
      <c r="AK2352" s="2" t="n"/>
      <c r="AL2352" s="2" t="n"/>
      <c r="AM2352" s="2" t="n"/>
      <c r="AN2352" s="2" t="n"/>
      <c r="AO2352" s="2" t="n"/>
      <c r="AP2352" s="2" t="n"/>
      <c r="AQ2352" s="2" t="n"/>
      <c r="AR2352" s="2" t="n"/>
      <c r="AS2352" s="2" t="n"/>
      <c r="AT2352" s="2" t="n"/>
      <c r="AU2352" s="2" t="n"/>
      <c r="AV2352" s="2" t="n"/>
      <c r="AW2352" s="2" t="n"/>
      <c r="AX2352" s="2" t="n"/>
      <c r="AY2352" s="2" t="n"/>
      <c r="AZ2352" s="2" t="n"/>
      <c r="BA2352" s="2" t="n"/>
      <c r="BB2352" s="2" t="n"/>
      <c r="BC2352" s="2" t="n"/>
      <c r="BD2352" s="2" t="n"/>
      <c r="BE2352" s="2" t="n"/>
      <c r="BF2352" s="2" t="n"/>
      <c r="BG2352" s="2" t="n"/>
      <c r="BH2352" s="2" t="n"/>
      <c r="BI2352" s="8" t="n"/>
      <c r="BJ2352" s="2" t="n"/>
      <c r="BK2352" s="2" t="n"/>
      <c r="BL2352" s="2" t="n"/>
      <c r="BM2352" s="2" t="n"/>
      <c r="BN2352" s="2" t="n"/>
      <c r="BO2352" s="2" t="n"/>
      <c r="BP2352" s="143" t="n"/>
      <c r="BV2352" s="144" t="n"/>
      <c r="DU2352" s="144" t="n"/>
      <c r="DV2352" s="2" t="n"/>
      <c r="DW2352" s="2" t="n"/>
      <c r="DX2352" s="2" t="n"/>
      <c r="DY2352" s="2" t="n"/>
      <c r="DZ2352" s="2" t="n"/>
      <c r="EA2352" s="2" t="n"/>
      <c r="EB2352" s="2" t="n"/>
      <c r="EC2352" s="2" t="n"/>
    </row>
    <row r="2353" ht="6.75" customHeight="1" s="118">
      <c r="A2353" s="2" t="n"/>
      <c r="B2353" s="2" t="n"/>
      <c r="C2353" s="2" t="n"/>
      <c r="D2353" s="2" t="n"/>
      <c r="E2353" s="143" t="n"/>
      <c r="K2353" s="144" t="n"/>
      <c r="L2353" s="143" t="n"/>
      <c r="P2353" s="19" t="n"/>
      <c r="Q2353" s="19" t="n"/>
      <c r="R2353" s="19" t="n"/>
      <c r="S2353" s="52" t="inlineStr">
        <is>
          <t>年</t>
        </is>
      </c>
      <c r="U2353" s="11" t="n"/>
      <c r="V2353" s="11" t="n"/>
      <c r="W2353" s="53" t="inlineStr">
        <is>
          <t>月</t>
        </is>
      </c>
      <c r="X2353" s="144" t="n"/>
      <c r="Y2353" s="7" t="n"/>
      <c r="Z2353" s="2" t="n"/>
      <c r="AA2353" s="2" t="n"/>
      <c r="AB2353" s="2" t="n"/>
      <c r="AC2353" s="2" t="n"/>
      <c r="AD2353" s="2" t="n"/>
      <c r="AE2353" s="2" t="n"/>
      <c r="AF2353" s="2" t="n"/>
      <c r="AG2353" s="2" t="n"/>
      <c r="AH2353" s="2" t="n"/>
      <c r="AI2353" s="2" t="n"/>
      <c r="AJ2353" s="2" t="n"/>
      <c r="AK2353" s="2" t="n"/>
      <c r="AL2353" s="2" t="n"/>
      <c r="AM2353" s="2" t="n"/>
      <c r="AN2353" s="2" t="n"/>
      <c r="AO2353" s="2" t="n"/>
      <c r="AP2353" s="2" t="n"/>
      <c r="AQ2353" s="2" t="n"/>
      <c r="AR2353" s="2" t="n"/>
      <c r="AS2353" s="2" t="n"/>
      <c r="AT2353" s="2" t="n"/>
      <c r="AU2353" s="2" t="n"/>
      <c r="AV2353" s="2" t="n"/>
      <c r="AW2353" s="2" t="n"/>
      <c r="AX2353" s="2" t="n"/>
      <c r="AY2353" s="2" t="n"/>
      <c r="AZ2353" s="2" t="n"/>
      <c r="BA2353" s="2" t="n"/>
      <c r="BB2353" s="2" t="n"/>
      <c r="BC2353" s="2" t="n"/>
      <c r="BD2353" s="2" t="n"/>
      <c r="BE2353" s="2" t="n"/>
      <c r="BF2353" s="2" t="n"/>
      <c r="BG2353" s="2" t="n"/>
      <c r="BH2353" s="2" t="n"/>
      <c r="BI2353" s="8" t="n"/>
      <c r="BJ2353" s="2" t="n"/>
      <c r="BK2353" s="2" t="n"/>
      <c r="BL2353" s="2" t="n"/>
      <c r="BM2353" s="2" t="n"/>
      <c r="BN2353" s="2" t="n"/>
      <c r="BO2353" s="2" t="n"/>
      <c r="BP2353" s="143" t="n"/>
      <c r="BV2353" s="144" t="n"/>
      <c r="DU2353" s="144" t="n"/>
      <c r="DV2353" s="2" t="n"/>
      <c r="DW2353" s="2" t="n"/>
      <c r="DX2353" s="2" t="n"/>
      <c r="DY2353" s="2" t="n"/>
      <c r="DZ2353" s="2" t="n"/>
      <c r="EA2353" s="2" t="n"/>
      <c r="EB2353" s="2" t="n"/>
      <c r="EC2353" s="2" t="n"/>
    </row>
    <row r="2354" ht="6.75" customHeight="1" s="118">
      <c r="A2354" s="2" t="n"/>
      <c r="B2354" s="2" t="n"/>
      <c r="C2354" s="2" t="n"/>
      <c r="D2354" s="2" t="n"/>
      <c r="E2354" s="143" t="n"/>
      <c r="K2354" s="144" t="n"/>
      <c r="L2354" s="49" t="inlineStr">
        <is>
          <t>令和</t>
        </is>
      </c>
      <c r="P2354" s="19" t="n"/>
      <c r="Q2354" s="19" t="n"/>
      <c r="R2354" s="19" t="n"/>
      <c r="U2354" s="11" t="n"/>
      <c r="V2354" s="11" t="n"/>
      <c r="X2354" s="144" t="n"/>
      <c r="Y2354" s="7" t="n"/>
      <c r="Z2354" s="2" t="n"/>
      <c r="AA2354" s="2" t="n"/>
      <c r="AB2354" s="2" t="n"/>
      <c r="AC2354" s="2" t="n"/>
      <c r="AD2354" s="2" t="n"/>
      <c r="AE2354" s="2" t="n"/>
      <c r="AF2354" s="2" t="n"/>
      <c r="AG2354" s="2" t="n"/>
      <c r="AH2354" s="2" t="n"/>
      <c r="AI2354" s="2" t="n"/>
      <c r="AJ2354" s="2" t="n"/>
      <c r="AK2354" s="2" t="n"/>
      <c r="AL2354" s="2" t="n"/>
      <c r="AM2354" s="2" t="n"/>
      <c r="AN2354" s="2" t="n"/>
      <c r="AO2354" s="2" t="n"/>
      <c r="AP2354" s="2" t="n"/>
      <c r="AQ2354" s="2" t="n"/>
      <c r="AR2354" s="2" t="n"/>
      <c r="AS2354" s="2" t="n"/>
      <c r="AT2354" s="2" t="n"/>
      <c r="AU2354" s="2" t="n"/>
      <c r="AV2354" s="2" t="n"/>
      <c r="AW2354" s="2" t="n"/>
      <c r="AX2354" s="2" t="n"/>
      <c r="AY2354" s="2" t="n"/>
      <c r="AZ2354" s="2" t="n"/>
      <c r="BA2354" s="2" t="n"/>
      <c r="BB2354" s="2" t="n"/>
      <c r="BC2354" s="2" t="n"/>
      <c r="BD2354" s="2" t="n"/>
      <c r="BE2354" s="2" t="n"/>
      <c r="BF2354" s="2" t="n"/>
      <c r="BG2354" s="2" t="n"/>
      <c r="BH2354" s="2" t="n"/>
      <c r="BI2354" s="8" t="n"/>
      <c r="BJ2354" s="2" t="n"/>
      <c r="BK2354" s="2" t="n"/>
      <c r="BL2354" s="2" t="n"/>
      <c r="BM2354" s="2" t="n"/>
      <c r="BN2354" s="2" t="n"/>
      <c r="BO2354" s="2" t="n"/>
      <c r="BP2354" s="143" t="n"/>
      <c r="BV2354" s="144" t="n"/>
      <c r="DU2354" s="144" t="n"/>
      <c r="DV2354" s="2" t="n"/>
      <c r="DW2354" s="2" t="n"/>
      <c r="DX2354" s="2" t="n"/>
      <c r="DY2354" s="2" t="n"/>
      <c r="DZ2354" s="2" t="n"/>
      <c r="EA2354" s="2" t="n"/>
      <c r="EB2354" s="2" t="n"/>
      <c r="EC2354" s="2" t="n"/>
    </row>
    <row r="2355" ht="6.75" customHeight="1" s="118">
      <c r="A2355" s="2" t="n"/>
      <c r="B2355" s="2" t="n"/>
      <c r="C2355" s="2" t="n"/>
      <c r="D2355" s="2" t="n"/>
      <c r="E2355" s="143" t="n"/>
      <c r="K2355" s="144" t="n"/>
      <c r="L2355" s="143" t="n"/>
      <c r="P2355" s="19" t="n"/>
      <c r="Q2355" s="19" t="n"/>
      <c r="R2355" s="19" t="n"/>
      <c r="S2355" s="19" t="n"/>
      <c r="T2355" s="19" t="n"/>
      <c r="U2355" s="19" t="n"/>
      <c r="V2355" s="19" t="n"/>
      <c r="W2355" s="19" t="n"/>
      <c r="X2355" s="37" t="n"/>
      <c r="Y2355" s="7" t="n"/>
      <c r="Z2355" s="2" t="n"/>
      <c r="AA2355" s="2" t="n"/>
      <c r="AB2355" s="2" t="n"/>
      <c r="AC2355" s="2" t="n"/>
      <c r="AD2355" s="2" t="n"/>
      <c r="AE2355" s="2" t="n"/>
      <c r="AF2355" s="2" t="n"/>
      <c r="AG2355" s="2" t="n"/>
      <c r="AH2355" s="2" t="n"/>
      <c r="AI2355" s="2" t="n"/>
      <c r="AJ2355" s="2" t="n"/>
      <c r="AK2355" s="2" t="n"/>
      <c r="AL2355" s="2" t="n"/>
      <c r="AM2355" s="2" t="n"/>
      <c r="AN2355" s="2" t="n"/>
      <c r="AO2355" s="2" t="n"/>
      <c r="AP2355" s="2" t="n"/>
      <c r="AQ2355" s="2" t="n"/>
      <c r="AR2355" s="2" t="n"/>
      <c r="AS2355" s="2" t="n"/>
      <c r="AT2355" s="2" t="n"/>
      <c r="AU2355" s="2" t="n"/>
      <c r="AV2355" s="2" t="n"/>
      <c r="AW2355" s="2" t="n"/>
      <c r="AX2355" s="2" t="n"/>
      <c r="AY2355" s="2" t="n"/>
      <c r="AZ2355" s="2" t="n"/>
      <c r="BA2355" s="2" t="n"/>
      <c r="BB2355" s="2" t="n"/>
      <c r="BC2355" s="2" t="n"/>
      <c r="BD2355" s="2" t="n"/>
      <c r="BE2355" s="2" t="n"/>
      <c r="BF2355" s="2" t="n"/>
      <c r="BG2355" s="2" t="n"/>
      <c r="BH2355" s="2" t="n"/>
      <c r="BI2355" s="8" t="n"/>
      <c r="BJ2355" s="2" t="n"/>
      <c r="BK2355" s="2" t="n"/>
      <c r="BL2355" s="2" t="n"/>
      <c r="BM2355" s="2" t="n"/>
      <c r="BN2355" s="2" t="n"/>
      <c r="BO2355" s="2" t="n"/>
      <c r="BP2355" s="143" t="n"/>
      <c r="BV2355" s="144" t="n"/>
      <c r="DU2355" s="144" t="n"/>
      <c r="DV2355" s="2" t="n"/>
      <c r="DW2355" s="2" t="n"/>
      <c r="DX2355" s="2" t="n"/>
      <c r="DY2355" s="2" t="n"/>
      <c r="DZ2355" s="2" t="n"/>
      <c r="EA2355" s="2" t="n"/>
      <c r="EB2355" s="2" t="n"/>
      <c r="EC2355" s="2" t="n"/>
    </row>
    <row r="2356" ht="3.75" customHeight="1" s="118">
      <c r="A2356" s="2" t="n"/>
      <c r="B2356" s="2" t="n"/>
      <c r="C2356" s="2" t="n"/>
      <c r="D2356" s="2" t="n"/>
      <c r="E2356" s="143" t="n"/>
      <c r="K2356" s="144" t="n"/>
      <c r="L2356" s="146" t="n"/>
      <c r="M2356" s="147" t="n"/>
      <c r="N2356" s="147" t="n"/>
      <c r="O2356" s="147" t="n"/>
      <c r="P2356" s="20" t="n"/>
      <c r="Q2356" s="20" t="n"/>
      <c r="R2356" s="20" t="n"/>
      <c r="S2356" s="20" t="n"/>
      <c r="T2356" s="20" t="n"/>
      <c r="U2356" s="20" t="n"/>
      <c r="V2356" s="20" t="n"/>
      <c r="W2356" s="20" t="n"/>
      <c r="X2356" s="39" t="n"/>
      <c r="Y2356" s="16" t="n"/>
      <c r="Z2356" s="14" t="n"/>
      <c r="AA2356" s="14" t="n"/>
      <c r="AB2356" s="14" t="n"/>
      <c r="AC2356" s="14" t="n"/>
      <c r="AD2356" s="14" t="n"/>
      <c r="AE2356" s="14" t="n"/>
      <c r="AF2356" s="14" t="n"/>
      <c r="AG2356" s="14" t="n"/>
      <c r="AH2356" s="14" t="n"/>
      <c r="AI2356" s="14" t="n"/>
      <c r="AJ2356" s="14" t="n"/>
      <c r="AK2356" s="14" t="n"/>
      <c r="AL2356" s="14" t="n"/>
      <c r="AM2356" s="14" t="n"/>
      <c r="AN2356" s="14" t="n"/>
      <c r="AO2356" s="14" t="n"/>
      <c r="AP2356" s="14" t="n"/>
      <c r="AQ2356" s="14" t="n"/>
      <c r="AR2356" s="14" t="n"/>
      <c r="AS2356" s="14" t="n"/>
      <c r="AT2356" s="14" t="n"/>
      <c r="AU2356" s="14" t="n"/>
      <c r="AV2356" s="14" t="n"/>
      <c r="AW2356" s="14" t="n"/>
      <c r="AX2356" s="14" t="n"/>
      <c r="AY2356" s="14" t="n"/>
      <c r="AZ2356" s="14" t="n"/>
      <c r="BA2356" s="14" t="n"/>
      <c r="BB2356" s="14" t="n"/>
      <c r="BC2356" s="14" t="n"/>
      <c r="BD2356" s="14" t="n"/>
      <c r="BE2356" s="14" t="n"/>
      <c r="BF2356" s="14" t="n"/>
      <c r="BG2356" s="14" t="n"/>
      <c r="BH2356" s="14" t="n"/>
      <c r="BI2356" s="15" t="n"/>
      <c r="BJ2356" s="2" t="n"/>
      <c r="BK2356" s="2" t="n"/>
      <c r="BL2356" s="2" t="n"/>
      <c r="BM2356" s="2" t="n"/>
      <c r="BN2356" s="2" t="n"/>
      <c r="BO2356" s="2" t="n"/>
      <c r="BP2356" s="143" t="n"/>
      <c r="BV2356" s="144" t="n"/>
      <c r="DU2356" s="144" t="n"/>
      <c r="DV2356" s="2" t="n"/>
      <c r="DW2356" s="2" t="n"/>
      <c r="DX2356" s="2" t="n"/>
      <c r="DY2356" s="2" t="n"/>
      <c r="DZ2356" s="2" t="n"/>
      <c r="EA2356" s="2" t="n"/>
      <c r="EB2356" s="2" t="n"/>
      <c r="EC2356" s="2" t="n"/>
    </row>
    <row r="2357" ht="6.75" customHeight="1" s="118">
      <c r="A2357" s="2" t="n"/>
      <c r="B2357" s="2" t="n"/>
      <c r="C2357" s="2" t="n"/>
      <c r="D2357" s="2" t="n"/>
      <c r="E2357" s="143" t="n"/>
      <c r="K2357" s="144" t="n"/>
      <c r="L2357" s="54" t="inlineStr">
        <is>
          <t>平成</t>
        </is>
      </c>
      <c r="M2357" s="140" t="n"/>
      <c r="N2357" s="140" t="n"/>
      <c r="O2357" s="140" t="n"/>
      <c r="P2357" s="18" t="n"/>
      <c r="Q2357" s="18" t="n"/>
      <c r="R2357" s="18" t="n"/>
      <c r="S2357" s="18" t="n"/>
      <c r="T2357" s="18" t="n"/>
      <c r="U2357" s="18" t="n"/>
      <c r="V2357" s="18" t="n"/>
      <c r="W2357" s="18" t="n"/>
      <c r="X2357" s="35" t="n"/>
      <c r="Y2357" s="7" t="n"/>
      <c r="Z2357" s="2" t="n"/>
      <c r="AA2357" s="2" t="n"/>
      <c r="AB2357" s="2" t="n"/>
      <c r="AC2357" s="2" t="n"/>
      <c r="AD2357" s="2" t="n"/>
      <c r="AE2357" s="2" t="n"/>
      <c r="AF2357" s="2" t="n"/>
      <c r="AG2357" s="2" t="n"/>
      <c r="AH2357" s="2" t="n"/>
      <c r="AI2357" s="2" t="n"/>
      <c r="AJ2357" s="2" t="n"/>
      <c r="AK2357" s="2" t="n"/>
      <c r="AL2357" s="2" t="n"/>
      <c r="AM2357" s="2" t="n"/>
      <c r="AN2357" s="2" t="n"/>
      <c r="AO2357" s="2" t="n"/>
      <c r="AP2357" s="2" t="n"/>
      <c r="AQ2357" s="2" t="n"/>
      <c r="AR2357" s="2" t="n"/>
      <c r="AS2357" s="2" t="n"/>
      <c r="AT2357" s="2" t="n"/>
      <c r="AU2357" s="2" t="n"/>
      <c r="AV2357" s="2" t="n"/>
      <c r="AW2357" s="2" t="n"/>
      <c r="AX2357" s="2" t="n"/>
      <c r="AY2357" s="2" t="n"/>
      <c r="AZ2357" s="2" t="n"/>
      <c r="BA2357" s="2" t="n"/>
      <c r="BB2357" s="2" t="n"/>
      <c r="BC2357" s="2" t="n"/>
      <c r="BD2357" s="2" t="n"/>
      <c r="BE2357" s="2" t="n"/>
      <c r="BF2357" s="2" t="n"/>
      <c r="BG2357" s="2" t="n"/>
      <c r="BH2357" s="2" t="n"/>
      <c r="BI2357" s="6" t="n"/>
      <c r="BJ2357" s="2" t="n"/>
      <c r="BK2357" s="2" t="n"/>
      <c r="BL2357" s="2" t="n"/>
      <c r="BM2357" s="2" t="n"/>
      <c r="BN2357" s="2" t="n"/>
      <c r="BO2357" s="2" t="n"/>
      <c r="BP2357" s="143" t="n"/>
      <c r="BV2357" s="144" t="n"/>
      <c r="DU2357" s="144" t="n"/>
      <c r="DV2357" s="2" t="n"/>
      <c r="DW2357" s="2" t="n"/>
      <c r="DX2357" s="2" t="n"/>
      <c r="DY2357" s="2" t="n"/>
      <c r="DZ2357" s="2" t="n"/>
      <c r="EA2357" s="2" t="n"/>
      <c r="EB2357" s="2" t="n"/>
      <c r="EC2357" s="2" t="n"/>
    </row>
    <row r="2358" ht="6.75" customHeight="1" s="118">
      <c r="A2358" s="2" t="n"/>
      <c r="B2358" s="2" t="n"/>
      <c r="C2358" s="2" t="n"/>
      <c r="D2358" s="2" t="n"/>
      <c r="E2358" s="143" t="n"/>
      <c r="K2358" s="144" t="n"/>
      <c r="L2358" s="143" t="n"/>
      <c r="P2358" s="19" t="n"/>
      <c r="Q2358" s="19" t="n"/>
      <c r="R2358" s="19" t="n"/>
      <c r="S2358" s="19" t="n"/>
      <c r="T2358" s="19" t="n"/>
      <c r="U2358" s="19" t="n"/>
      <c r="V2358" s="19" t="n"/>
      <c r="W2358" s="19" t="n"/>
      <c r="X2358" s="37" t="n"/>
      <c r="Y2358" s="7" t="n"/>
      <c r="Z2358" s="2" t="n"/>
      <c r="AA2358" s="2" t="n"/>
      <c r="AB2358" s="2" t="n"/>
      <c r="AC2358" s="2" t="n"/>
      <c r="AD2358" s="2" t="n"/>
      <c r="AE2358" s="2" t="n"/>
      <c r="AF2358" s="2" t="n"/>
      <c r="AG2358" s="2" t="n"/>
      <c r="AH2358" s="2" t="n"/>
      <c r="AI2358" s="2" t="n"/>
      <c r="AJ2358" s="2" t="n"/>
      <c r="AK2358" s="2" t="n"/>
      <c r="AL2358" s="2" t="n"/>
      <c r="AM2358" s="2" t="n"/>
      <c r="AN2358" s="2" t="n"/>
      <c r="AO2358" s="2" t="n"/>
      <c r="AP2358" s="2" t="n"/>
      <c r="AQ2358" s="2" t="n"/>
      <c r="AR2358" s="2" t="n"/>
      <c r="AS2358" s="2" t="n"/>
      <c r="AT2358" s="2" t="n"/>
      <c r="AU2358" s="2" t="n"/>
      <c r="AV2358" s="2" t="n"/>
      <c r="AW2358" s="2" t="n"/>
      <c r="AX2358" s="2" t="n"/>
      <c r="AY2358" s="2" t="n"/>
      <c r="AZ2358" s="2" t="n"/>
      <c r="BA2358" s="2" t="n"/>
      <c r="BB2358" s="2" t="n"/>
      <c r="BC2358" s="2" t="n"/>
      <c r="BD2358" s="2" t="n"/>
      <c r="BE2358" s="2" t="n"/>
      <c r="BF2358" s="2" t="n"/>
      <c r="BG2358" s="2" t="n"/>
      <c r="BH2358" s="2" t="n"/>
      <c r="BI2358" s="8" t="n"/>
      <c r="BJ2358" s="2" t="n"/>
      <c r="BK2358" s="2" t="n"/>
      <c r="BL2358" s="2" t="n"/>
      <c r="BM2358" s="2" t="n"/>
      <c r="BN2358" s="2" t="n"/>
      <c r="BO2358" s="2" t="n"/>
      <c r="BP2358" s="143" t="n"/>
      <c r="BV2358" s="144" t="n"/>
      <c r="DU2358" s="144" t="n"/>
      <c r="DV2358" s="2" t="n"/>
      <c r="DW2358" s="2" t="n"/>
      <c r="DX2358" s="2" t="n"/>
      <c r="DY2358" s="2" t="n"/>
      <c r="DZ2358" s="2" t="n"/>
      <c r="EA2358" s="2" t="n"/>
      <c r="EB2358" s="2" t="n"/>
      <c r="EC2358" s="2" t="n"/>
    </row>
    <row r="2359" ht="6.75" customHeight="1" s="118">
      <c r="A2359" s="2" t="n"/>
      <c r="B2359" s="2" t="n"/>
      <c r="C2359" s="2" t="n"/>
      <c r="D2359" s="2" t="n"/>
      <c r="E2359" s="143" t="n"/>
      <c r="K2359" s="144" t="n"/>
      <c r="L2359" s="143" t="n"/>
      <c r="P2359" s="19" t="n"/>
      <c r="Q2359" s="19" t="n"/>
      <c r="R2359" s="19" t="n"/>
      <c r="S2359" s="52" t="inlineStr">
        <is>
          <t>年</t>
        </is>
      </c>
      <c r="U2359" s="11" t="n"/>
      <c r="V2359" s="11" t="n"/>
      <c r="W2359" s="53" t="inlineStr">
        <is>
          <t>月</t>
        </is>
      </c>
      <c r="X2359" s="144" t="n"/>
      <c r="Y2359" s="7" t="n"/>
      <c r="Z2359" s="2" t="n"/>
      <c r="AA2359" s="2" t="n"/>
      <c r="AB2359" s="2" t="n"/>
      <c r="AC2359" s="2" t="n"/>
      <c r="AD2359" s="2" t="n"/>
      <c r="AE2359" s="2" t="n"/>
      <c r="AF2359" s="2" t="n"/>
      <c r="AG2359" s="2" t="n"/>
      <c r="AH2359" s="2" t="n"/>
      <c r="AI2359" s="2" t="n"/>
      <c r="AJ2359" s="2" t="n"/>
      <c r="AK2359" s="2" t="n"/>
      <c r="AL2359" s="2" t="n"/>
      <c r="AM2359" s="2" t="n"/>
      <c r="AN2359" s="2" t="n"/>
      <c r="AO2359" s="2" t="n"/>
      <c r="AP2359" s="2" t="n"/>
      <c r="AQ2359" s="2" t="n"/>
      <c r="AR2359" s="2" t="n"/>
      <c r="AS2359" s="2" t="n"/>
      <c r="AT2359" s="2" t="n"/>
      <c r="AU2359" s="2" t="n"/>
      <c r="AV2359" s="2" t="n"/>
      <c r="AW2359" s="2" t="n"/>
      <c r="AX2359" s="2" t="n"/>
      <c r="AY2359" s="2" t="n"/>
      <c r="AZ2359" s="2" t="n"/>
      <c r="BA2359" s="2" t="n"/>
      <c r="BB2359" s="2" t="n"/>
      <c r="BC2359" s="2" t="n"/>
      <c r="BD2359" s="2" t="n"/>
      <c r="BE2359" s="2" t="n"/>
      <c r="BF2359" s="2" t="n"/>
      <c r="BG2359" s="2" t="n"/>
      <c r="BH2359" s="2" t="n"/>
      <c r="BI2359" s="8" t="n"/>
      <c r="BJ2359" s="2" t="n"/>
      <c r="BK2359" s="2" t="n"/>
      <c r="BL2359" s="2" t="n"/>
      <c r="BM2359" s="2" t="n"/>
      <c r="BN2359" s="2" t="n"/>
      <c r="BO2359" s="2" t="n"/>
      <c r="BP2359" s="143" t="n"/>
      <c r="BV2359" s="144" t="n"/>
      <c r="DU2359" s="144" t="n"/>
      <c r="DV2359" s="2" t="n"/>
      <c r="DW2359" s="2" t="n"/>
      <c r="DX2359" s="2" t="n"/>
      <c r="DY2359" s="2" t="n"/>
      <c r="DZ2359" s="2" t="n"/>
      <c r="EA2359" s="2" t="n"/>
      <c r="EB2359" s="2" t="n"/>
      <c r="EC2359" s="2" t="n"/>
    </row>
    <row r="2360" ht="6.75" customHeight="1" s="118">
      <c r="A2360" s="2" t="n"/>
      <c r="B2360" s="2" t="n"/>
      <c r="C2360" s="2" t="n"/>
      <c r="D2360" s="2" t="n"/>
      <c r="E2360" s="143" t="n"/>
      <c r="K2360" s="144" t="n"/>
      <c r="L2360" s="49" t="inlineStr">
        <is>
          <t>令和</t>
        </is>
      </c>
      <c r="P2360" s="19" t="n"/>
      <c r="Q2360" s="19" t="n"/>
      <c r="R2360" s="19" t="n"/>
      <c r="U2360" s="11" t="n"/>
      <c r="V2360" s="11" t="n"/>
      <c r="X2360" s="144" t="n"/>
      <c r="Y2360" s="7" t="n"/>
      <c r="Z2360" s="2" t="n"/>
      <c r="AA2360" s="2" t="n"/>
      <c r="AB2360" s="2" t="n"/>
      <c r="AC2360" s="2" t="n"/>
      <c r="AD2360" s="2" t="n"/>
      <c r="AE2360" s="2" t="n"/>
      <c r="AF2360" s="2" t="n"/>
      <c r="AG2360" s="2" t="n"/>
      <c r="AH2360" s="2" t="n"/>
      <c r="AI2360" s="2" t="n"/>
      <c r="AJ2360" s="2" t="n"/>
      <c r="AK2360" s="2" t="n"/>
      <c r="AL2360" s="2" t="n"/>
      <c r="AM2360" s="2" t="n"/>
      <c r="AN2360" s="2" t="n"/>
      <c r="AO2360" s="2" t="n"/>
      <c r="AP2360" s="2" t="n"/>
      <c r="AQ2360" s="2" t="n"/>
      <c r="AR2360" s="2" t="n"/>
      <c r="AS2360" s="2" t="n"/>
      <c r="AT2360" s="2" t="n"/>
      <c r="AU2360" s="2" t="n"/>
      <c r="AV2360" s="2" t="n"/>
      <c r="AW2360" s="2" t="n"/>
      <c r="AX2360" s="2" t="n"/>
      <c r="AY2360" s="2" t="n"/>
      <c r="AZ2360" s="2" t="n"/>
      <c r="BA2360" s="2" t="n"/>
      <c r="BB2360" s="2" t="n"/>
      <c r="BC2360" s="2" t="n"/>
      <c r="BD2360" s="2" t="n"/>
      <c r="BE2360" s="2" t="n"/>
      <c r="BF2360" s="2" t="n"/>
      <c r="BG2360" s="2" t="n"/>
      <c r="BH2360" s="2" t="n"/>
      <c r="BI2360" s="8" t="n"/>
      <c r="BJ2360" s="2" t="n"/>
      <c r="BK2360" s="2" t="n"/>
      <c r="BL2360" s="2" t="n"/>
      <c r="BM2360" s="2" t="n"/>
      <c r="BN2360" s="2" t="n"/>
      <c r="BO2360" s="2" t="n"/>
      <c r="BP2360" s="143" t="n"/>
      <c r="BV2360" s="144" t="n"/>
      <c r="DU2360" s="144" t="n"/>
      <c r="DV2360" s="2" t="n"/>
      <c r="DW2360" s="2" t="n"/>
      <c r="DX2360" s="2" t="n"/>
      <c r="DY2360" s="2" t="n"/>
      <c r="DZ2360" s="2" t="n"/>
      <c r="EA2360" s="2" t="n"/>
      <c r="EB2360" s="2" t="n"/>
      <c r="EC2360" s="2" t="n"/>
    </row>
    <row r="2361" ht="6.75" customHeight="1" s="118">
      <c r="A2361" s="2" t="n"/>
      <c r="B2361" s="2" t="n"/>
      <c r="C2361" s="2" t="n"/>
      <c r="D2361" s="2" t="n"/>
      <c r="E2361" s="143" t="n"/>
      <c r="K2361" s="144" t="n"/>
      <c r="L2361" s="143" t="n"/>
      <c r="P2361" s="19" t="n"/>
      <c r="Q2361" s="19" t="n"/>
      <c r="R2361" s="19" t="n"/>
      <c r="S2361" s="52" t="n"/>
      <c r="T2361" s="52" t="n"/>
      <c r="U2361" s="11" t="n"/>
      <c r="V2361" s="11" t="n"/>
      <c r="W2361" s="52" t="n"/>
      <c r="X2361" s="53" t="n"/>
      <c r="Y2361" s="7" t="n"/>
      <c r="Z2361" s="2" t="n"/>
      <c r="AA2361" s="2" t="n"/>
      <c r="AB2361" s="2" t="n"/>
      <c r="AC2361" s="2" t="n"/>
      <c r="AD2361" s="2" t="n"/>
      <c r="AE2361" s="2" t="n"/>
      <c r="AF2361" s="2" t="n"/>
      <c r="AG2361" s="2" t="n"/>
      <c r="AH2361" s="2" t="n"/>
      <c r="AI2361" s="2" t="n"/>
      <c r="AJ2361" s="2" t="n"/>
      <c r="AK2361" s="2" t="n"/>
      <c r="AL2361" s="2" t="n"/>
      <c r="AM2361" s="2" t="n"/>
      <c r="AN2361" s="2" t="n"/>
      <c r="AO2361" s="2" t="n"/>
      <c r="AP2361" s="2" t="n"/>
      <c r="AQ2361" s="2" t="n"/>
      <c r="AR2361" s="2" t="n"/>
      <c r="AS2361" s="2" t="n"/>
      <c r="AT2361" s="2" t="n"/>
      <c r="AU2361" s="2" t="n"/>
      <c r="AV2361" s="2" t="n"/>
      <c r="AW2361" s="2" t="n"/>
      <c r="AX2361" s="2" t="n"/>
      <c r="AY2361" s="2" t="n"/>
      <c r="AZ2361" s="2" t="n"/>
      <c r="BA2361" s="2" t="n"/>
      <c r="BB2361" s="2" t="n"/>
      <c r="BC2361" s="2" t="n"/>
      <c r="BD2361" s="2" t="n"/>
      <c r="BE2361" s="2" t="n"/>
      <c r="BF2361" s="2" t="n"/>
      <c r="BG2361" s="2" t="n"/>
      <c r="BH2361" s="2" t="n"/>
      <c r="BI2361" s="8" t="n"/>
      <c r="BJ2361" s="2" t="n"/>
      <c r="BK2361" s="2" t="n"/>
      <c r="BL2361" s="2" t="n"/>
      <c r="BM2361" s="2" t="n"/>
      <c r="BN2361" s="2" t="n"/>
      <c r="BO2361" s="2" t="n"/>
      <c r="BP2361" s="143" t="n"/>
      <c r="BV2361" s="144" t="n"/>
      <c r="DU2361" s="144" t="n"/>
      <c r="DV2361" s="2" t="n"/>
      <c r="DW2361" s="2" t="n"/>
      <c r="DX2361" s="2" t="n"/>
      <c r="DY2361" s="2" t="n"/>
      <c r="DZ2361" s="2" t="n"/>
      <c r="EA2361" s="2" t="n"/>
      <c r="EB2361" s="2" t="n"/>
      <c r="EC2361" s="2" t="n"/>
    </row>
    <row r="2362" ht="6.75" customHeight="1" s="118">
      <c r="A2362" s="2" t="n"/>
      <c r="B2362" s="2" t="n"/>
      <c r="C2362" s="2" t="n"/>
      <c r="D2362" s="2" t="n"/>
      <c r="E2362" s="146" t="n"/>
      <c r="F2362" s="147" t="n"/>
      <c r="G2362" s="147" t="n"/>
      <c r="H2362" s="147" t="n"/>
      <c r="I2362" s="147" t="n"/>
      <c r="J2362" s="147" t="n"/>
      <c r="K2362" s="148" t="n"/>
      <c r="L2362" s="146" t="n"/>
      <c r="M2362" s="147" t="n"/>
      <c r="N2362" s="147" t="n"/>
      <c r="O2362" s="147" t="n"/>
      <c r="P2362" s="20" t="n"/>
      <c r="Q2362" s="20" t="n"/>
      <c r="R2362" s="20" t="n"/>
      <c r="S2362" s="20" t="n"/>
      <c r="T2362" s="20" t="n"/>
      <c r="U2362" s="20" t="n"/>
      <c r="V2362" s="20" t="n"/>
      <c r="W2362" s="20" t="n"/>
      <c r="X2362" s="39" t="n"/>
      <c r="Y2362" s="16" t="n"/>
      <c r="Z2362" s="14" t="n"/>
      <c r="AA2362" s="14" t="n"/>
      <c r="AB2362" s="14" t="n"/>
      <c r="AC2362" s="14" t="n"/>
      <c r="AD2362" s="14" t="n"/>
      <c r="AE2362" s="14" t="n"/>
      <c r="AF2362" s="14" t="n"/>
      <c r="AG2362" s="14" t="n"/>
      <c r="AH2362" s="14" t="n"/>
      <c r="AI2362" s="14" t="n"/>
      <c r="AJ2362" s="14" t="n"/>
      <c r="AK2362" s="14" t="n"/>
      <c r="AL2362" s="14" t="n"/>
      <c r="AM2362" s="14" t="n"/>
      <c r="AN2362" s="14" t="n"/>
      <c r="AO2362" s="14" t="n"/>
      <c r="AP2362" s="14" t="n"/>
      <c r="AQ2362" s="14" t="n"/>
      <c r="AR2362" s="14" t="n"/>
      <c r="AS2362" s="14" t="n"/>
      <c r="AT2362" s="14" t="n"/>
      <c r="AU2362" s="14" t="n"/>
      <c r="AV2362" s="14" t="n"/>
      <c r="AW2362" s="14" t="n"/>
      <c r="AX2362" s="14" t="n"/>
      <c r="AY2362" s="14" t="n"/>
      <c r="AZ2362" s="14" t="n"/>
      <c r="BA2362" s="14" t="n"/>
      <c r="BB2362" s="14" t="n"/>
      <c r="BC2362" s="14" t="n"/>
      <c r="BD2362" s="14" t="n"/>
      <c r="BE2362" s="14" t="n"/>
      <c r="BF2362" s="14" t="n"/>
      <c r="BG2362" s="14" t="n"/>
      <c r="BH2362" s="14" t="n"/>
      <c r="BI2362" s="15" t="n"/>
      <c r="BJ2362" s="2" t="n"/>
      <c r="BK2362" s="2" t="n"/>
      <c r="BL2362" s="2" t="n"/>
      <c r="BM2362" s="2" t="n"/>
      <c r="BN2362" s="2" t="n"/>
      <c r="BO2362" s="2" t="n"/>
      <c r="BP2362" s="146" t="n"/>
      <c r="BQ2362" s="147" t="n"/>
      <c r="BR2362" s="147" t="n"/>
      <c r="BS2362" s="147" t="n"/>
      <c r="BT2362" s="147" t="n"/>
      <c r="BU2362" s="147" t="n"/>
      <c r="BV2362" s="148" t="n"/>
      <c r="BW2362" s="147" t="n"/>
      <c r="BX2362" s="147" t="n"/>
      <c r="BY2362" s="147" t="n"/>
      <c r="BZ2362" s="147" t="n"/>
      <c r="CA2362" s="147" t="n"/>
      <c r="CB2362" s="147" t="n"/>
      <c r="CC2362" s="147" t="n"/>
      <c r="CD2362" s="147" t="n"/>
      <c r="CE2362" s="147" t="n"/>
      <c r="CF2362" s="147" t="n"/>
      <c r="CG2362" s="147" t="n"/>
      <c r="CH2362" s="147" t="n"/>
      <c r="CI2362" s="147" t="n"/>
      <c r="CJ2362" s="147" t="n"/>
      <c r="CK2362" s="147" t="n"/>
      <c r="CL2362" s="147" t="n"/>
      <c r="CM2362" s="147" t="n"/>
      <c r="CN2362" s="147" t="n"/>
      <c r="CO2362" s="147" t="n"/>
      <c r="CP2362" s="147" t="n"/>
      <c r="CQ2362" s="147" t="n"/>
      <c r="CR2362" s="147" t="n"/>
      <c r="CS2362" s="147" t="n"/>
      <c r="CT2362" s="147" t="n"/>
      <c r="CU2362" s="147" t="n"/>
      <c r="CV2362" s="147" t="n"/>
      <c r="CW2362" s="147" t="n"/>
      <c r="CX2362" s="147" t="n"/>
      <c r="CY2362" s="147" t="n"/>
      <c r="CZ2362" s="147" t="n"/>
      <c r="DA2362" s="147" t="n"/>
      <c r="DB2362" s="147" t="n"/>
      <c r="DC2362" s="147" t="n"/>
      <c r="DD2362" s="147" t="n"/>
      <c r="DE2362" s="147" t="n"/>
      <c r="DF2362" s="147" t="n"/>
      <c r="DG2362" s="147" t="n"/>
      <c r="DH2362" s="147" t="n"/>
      <c r="DI2362" s="147" t="n"/>
      <c r="DJ2362" s="147" t="n"/>
      <c r="DK2362" s="147" t="n"/>
      <c r="DL2362" s="147" t="n"/>
      <c r="DM2362" s="147" t="n"/>
      <c r="DN2362" s="147" t="n"/>
      <c r="DO2362" s="147" t="n"/>
      <c r="DP2362" s="147" t="n"/>
      <c r="DQ2362" s="147" t="n"/>
      <c r="DR2362" s="147" t="n"/>
      <c r="DS2362" s="147" t="n"/>
      <c r="DT2362" s="147" t="n"/>
      <c r="DU2362" s="148" t="n"/>
      <c r="DV2362" s="2" t="n"/>
      <c r="DW2362" s="2" t="n"/>
      <c r="DX2362" s="2" t="n"/>
      <c r="DY2362" s="2" t="n"/>
      <c r="DZ2362" s="2" t="n"/>
      <c r="EA2362" s="2" t="n"/>
      <c r="EB2362" s="2" t="n"/>
      <c r="EC2362" s="2" t="n"/>
    </row>
    <row r="2363" ht="6.75" customHeight="1" s="118">
      <c r="A2363" s="2" t="n"/>
      <c r="B2363" s="2" t="n"/>
      <c r="C2363" s="2" t="n"/>
      <c r="D2363" s="2" t="n"/>
      <c r="E2363" s="46" t="n"/>
      <c r="F2363" s="46" t="n"/>
      <c r="G2363" s="46" t="n"/>
      <c r="H2363" s="46" t="n"/>
      <c r="I2363" s="46" t="n"/>
      <c r="J2363" s="46" t="n"/>
      <c r="K2363" s="46" t="n"/>
      <c r="L2363" s="18" t="n"/>
      <c r="M2363" s="18" t="n"/>
      <c r="N2363" s="18" t="n"/>
      <c r="O2363" s="5" t="n"/>
      <c r="P2363" s="5" t="n"/>
      <c r="Q2363" s="5" t="n"/>
      <c r="R2363" s="5" t="n"/>
      <c r="S2363" s="5" t="n"/>
      <c r="T2363" s="5" t="n"/>
      <c r="U2363" s="5" t="n"/>
      <c r="V2363" s="5" t="n"/>
      <c r="W2363" s="5" t="n"/>
      <c r="X2363" s="5" t="n"/>
      <c r="Y2363" s="5" t="n"/>
      <c r="Z2363" s="5" t="n"/>
      <c r="AA2363" s="5" t="n"/>
      <c r="AB2363" s="5" t="n"/>
      <c r="AC2363" s="5" t="n"/>
      <c r="AD2363" s="5" t="n"/>
      <c r="AE2363" s="5" t="n"/>
      <c r="AF2363" s="5" t="n"/>
      <c r="AG2363" s="5" t="n"/>
      <c r="AH2363" s="5" t="n"/>
      <c r="AI2363" s="5" t="n"/>
      <c r="AJ2363" s="5" t="n"/>
      <c r="AK2363" s="5" t="n"/>
      <c r="AL2363" s="5" t="n"/>
      <c r="AM2363" s="5" t="n"/>
      <c r="AN2363" s="5" t="n"/>
      <c r="AO2363" s="5" t="n"/>
      <c r="AP2363" s="5" t="n"/>
      <c r="AQ2363" s="5" t="n"/>
      <c r="AR2363" s="5" t="n"/>
      <c r="AS2363" s="5" t="n"/>
      <c r="AT2363" s="5" t="n"/>
      <c r="AU2363" s="5" t="n"/>
      <c r="AV2363" s="5" t="n"/>
      <c r="AW2363" s="5" t="n"/>
      <c r="AX2363" s="5" t="n"/>
      <c r="AY2363" s="5" t="n"/>
      <c r="AZ2363" s="5" t="n"/>
      <c r="BA2363" s="5" t="n"/>
      <c r="BB2363" s="5" t="n"/>
      <c r="BC2363" s="5" t="n"/>
      <c r="BD2363" s="5" t="n"/>
      <c r="BE2363" s="5" t="n"/>
      <c r="BF2363" s="5" t="n"/>
      <c r="BG2363" s="5" t="n"/>
      <c r="BH2363" s="5" t="n"/>
      <c r="BI2363" s="2" t="n"/>
      <c r="BJ2363" s="2" t="n"/>
      <c r="BK2363" s="2" t="n"/>
      <c r="BL2363" s="2" t="n"/>
      <c r="BM2363" s="2" t="n"/>
      <c r="BN2363" s="2" t="n"/>
      <c r="BO2363" s="2" t="n"/>
      <c r="BP2363" s="2" t="n"/>
      <c r="BQ2363" s="2" t="n"/>
      <c r="BR2363" s="2" t="n"/>
      <c r="BS2363" s="2" t="n"/>
      <c r="BT2363" s="2" t="n"/>
      <c r="BU2363" s="2" t="n"/>
      <c r="BV2363" s="2" t="n"/>
      <c r="BW2363" s="2" t="n"/>
      <c r="BX2363" s="2" t="n"/>
      <c r="BY2363" s="2" t="n"/>
      <c r="BZ2363" s="2" t="n"/>
      <c r="CA2363" s="2" t="n"/>
      <c r="CB2363" s="2" t="n"/>
      <c r="CC2363" s="2" t="n"/>
      <c r="CD2363" s="2" t="n"/>
      <c r="CE2363" s="2" t="n"/>
      <c r="CF2363" s="2" t="n"/>
      <c r="CG2363" s="2" t="n"/>
      <c r="CH2363" s="2" t="n"/>
      <c r="CI2363" s="2" t="n"/>
      <c r="CJ2363" s="2" t="n"/>
      <c r="CK2363" s="2" t="n"/>
      <c r="CL2363" s="2" t="n"/>
      <c r="CM2363" s="2" t="n"/>
      <c r="CN2363" s="2" t="n"/>
      <c r="CO2363" s="2" t="n"/>
      <c r="CP2363" s="2" t="n"/>
      <c r="CQ2363" s="2" t="n"/>
      <c r="CR2363" s="2" t="n"/>
      <c r="CS2363" s="2" t="n"/>
      <c r="CT2363" s="2" t="n"/>
      <c r="CU2363" s="2" t="n"/>
      <c r="CV2363" s="2" t="n"/>
      <c r="CW2363" s="2" t="n"/>
      <c r="CX2363" s="2" t="n"/>
      <c r="CY2363" s="2" t="n"/>
      <c r="CZ2363" s="2" t="n"/>
      <c r="DA2363" s="2" t="n"/>
      <c r="DB2363" s="2" t="n"/>
      <c r="DC2363" s="2" t="n"/>
      <c r="DD2363" s="2" t="n"/>
      <c r="DE2363" s="2" t="n"/>
      <c r="DF2363" s="2" t="n"/>
      <c r="DG2363" s="2" t="n"/>
      <c r="DH2363" s="2" t="n"/>
      <c r="DI2363" s="2" t="n"/>
      <c r="DJ2363" s="2" t="n"/>
      <c r="DK2363" s="2" t="n"/>
      <c r="DL2363" s="2" t="n"/>
      <c r="DM2363" s="2" t="n"/>
      <c r="DN2363" s="2" t="n"/>
      <c r="DO2363" s="2" t="n"/>
      <c r="DP2363" s="2" t="n"/>
      <c r="DQ2363" s="2" t="n"/>
      <c r="DR2363" s="2" t="n"/>
      <c r="DS2363" s="2" t="n"/>
      <c r="DT2363" s="2" t="n"/>
      <c r="DU2363" s="2" t="n"/>
      <c r="DV2363" s="2" t="n"/>
      <c r="DW2363" s="2" t="n"/>
      <c r="DX2363" s="2" t="n"/>
      <c r="DY2363" s="2" t="n"/>
      <c r="DZ2363" s="2" t="n"/>
      <c r="EA2363" s="2" t="n"/>
      <c r="EB2363" s="2" t="n"/>
      <c r="EC2363" s="2" t="n"/>
    </row>
    <row r="2364" ht="6.75" customHeight="1" s="118">
      <c r="A2364" s="2" t="n"/>
      <c r="B2364" s="2" t="n"/>
      <c r="C2364" s="2" t="n"/>
      <c r="D2364" s="2" t="n"/>
      <c r="E2364" s="43" t="n"/>
      <c r="F2364" s="43" t="n"/>
      <c r="G2364" s="43" t="n"/>
      <c r="H2364" s="43" t="n"/>
      <c r="I2364" s="43" t="n"/>
      <c r="J2364" s="43" t="n"/>
      <c r="K2364" s="43" t="n"/>
      <c r="L2364" s="2" t="n"/>
      <c r="M2364" s="2" t="n"/>
      <c r="N2364" s="2" t="n"/>
      <c r="O2364" s="2" t="n"/>
      <c r="P2364" s="2" t="n"/>
      <c r="Q2364" s="2" t="n"/>
      <c r="R2364" s="2" t="n"/>
      <c r="S2364" s="2" t="n"/>
      <c r="T2364" s="2" t="n"/>
      <c r="U2364" s="2" t="n"/>
      <c r="V2364" s="2" t="n"/>
      <c r="W2364" s="2" t="n"/>
      <c r="X2364" s="2" t="n"/>
      <c r="Y2364" s="2" t="n"/>
      <c r="Z2364" s="2" t="n"/>
      <c r="AA2364" s="2" t="n"/>
      <c r="AB2364" s="2" t="n"/>
      <c r="AC2364" s="2" t="n"/>
      <c r="AD2364" s="2" t="n"/>
      <c r="AE2364" s="2" t="n"/>
      <c r="AF2364" s="2" t="n"/>
      <c r="AG2364" s="2" t="n"/>
      <c r="AH2364" s="2" t="n"/>
      <c r="AI2364" s="2" t="n"/>
      <c r="AJ2364" s="2" t="n"/>
      <c r="AK2364" s="2" t="n"/>
      <c r="AL2364" s="2" t="n"/>
      <c r="AM2364" s="2" t="n"/>
      <c r="AN2364" s="2" t="n"/>
      <c r="AO2364" s="2" t="n"/>
      <c r="AP2364" s="2" t="n"/>
      <c r="AQ2364" s="2" t="n"/>
      <c r="AR2364" s="2" t="n"/>
      <c r="AS2364" s="2" t="n"/>
      <c r="AT2364" s="2" t="n"/>
      <c r="AU2364" s="2" t="n"/>
      <c r="AV2364" s="2" t="n"/>
      <c r="AW2364" s="2" t="n"/>
      <c r="AX2364" s="2" t="n"/>
      <c r="AY2364" s="2" t="n"/>
      <c r="AZ2364" s="2" t="n"/>
      <c r="BA2364" s="2" t="n"/>
      <c r="BB2364" s="2" t="n"/>
      <c r="BC2364" s="2" t="n"/>
      <c r="BD2364" s="2" t="n"/>
      <c r="BE2364" s="2" t="n"/>
      <c r="BF2364" s="2" t="n"/>
      <c r="BG2364" s="2" t="n"/>
      <c r="BH2364" s="2" t="n"/>
      <c r="BI2364" s="2" t="n"/>
      <c r="BJ2364" s="2" t="n"/>
      <c r="BK2364" s="2" t="n"/>
      <c r="BL2364" s="2" t="n"/>
      <c r="BM2364" s="2" t="n"/>
      <c r="BN2364" s="2" t="n"/>
      <c r="BO2364" s="2" t="n"/>
      <c r="BP2364" s="2" t="n"/>
      <c r="BQ2364" s="2" t="n"/>
      <c r="BR2364" s="2" t="n"/>
      <c r="BS2364" s="2" t="n"/>
      <c r="BT2364" s="2" t="n"/>
      <c r="BU2364" s="2" t="n"/>
      <c r="BV2364" s="2" t="n"/>
      <c r="BW2364" s="2" t="n"/>
      <c r="BX2364" s="2" t="n"/>
      <c r="BY2364" s="2" t="n"/>
      <c r="BZ2364" s="2" t="n"/>
      <c r="CA2364" s="2" t="n"/>
      <c r="CB2364" s="2" t="n"/>
      <c r="CC2364" s="2" t="n"/>
      <c r="CD2364" s="2" t="n"/>
      <c r="CE2364" s="2" t="n"/>
      <c r="CF2364" s="2" t="n"/>
      <c r="CG2364" s="2" t="n"/>
      <c r="CH2364" s="2" t="n"/>
      <c r="CI2364" s="2" t="n"/>
      <c r="CJ2364" s="51" t="inlineStr">
        <is>
          <t xml:space="preserve">    (近畿高等学校統一用紙　  その２ 　  令和７年度改定)　</t>
        </is>
      </c>
      <c r="DV2364" s="2" t="n"/>
      <c r="DW2364" s="2" t="n"/>
      <c r="DX2364" s="2" t="n"/>
      <c r="DY2364" s="2" t="n"/>
      <c r="DZ2364" s="2" t="n"/>
      <c r="EA2364" s="2" t="n"/>
      <c r="EB2364" s="2" t="n"/>
      <c r="EC2364" s="2" t="n"/>
    </row>
    <row r="2365" ht="6.75" customHeight="1" s="118">
      <c r="A2365" s="2" t="n"/>
      <c r="B2365" s="2" t="n"/>
      <c r="C2365" s="2" t="n"/>
      <c r="D2365" s="2" t="n"/>
      <c r="E2365" s="2" t="n"/>
      <c r="F2365" s="2" t="n"/>
      <c r="G2365" s="2" t="n"/>
      <c r="H2365" s="2" t="n"/>
      <c r="I2365" s="2" t="n"/>
      <c r="J2365" s="2" t="n"/>
      <c r="K2365" s="2" t="n"/>
      <c r="L2365" s="2" t="n"/>
      <c r="M2365" s="2" t="n"/>
      <c r="N2365" s="2" t="n"/>
      <c r="O2365" s="2" t="n"/>
      <c r="P2365" s="2" t="n"/>
      <c r="Q2365" s="2" t="n"/>
      <c r="R2365" s="2" t="n"/>
      <c r="S2365" s="2" t="n"/>
      <c r="T2365" s="2" t="n"/>
      <c r="U2365" s="2" t="n"/>
      <c r="V2365" s="2" t="n"/>
      <c r="W2365" s="2" t="n"/>
      <c r="X2365" s="2" t="n"/>
      <c r="Y2365" s="2" t="n"/>
      <c r="Z2365" s="2" t="n"/>
      <c r="AA2365" s="2" t="n"/>
      <c r="AB2365" s="2" t="n"/>
      <c r="AC2365" s="2" t="n"/>
      <c r="AD2365" s="2" t="n"/>
      <c r="AE2365" s="2" t="n"/>
      <c r="AF2365" s="2" t="n"/>
      <c r="AG2365" s="2" t="n"/>
      <c r="AH2365" s="2" t="n"/>
      <c r="AI2365" s="2" t="n"/>
      <c r="AJ2365" s="2" t="n"/>
      <c r="AK2365" s="2" t="n"/>
      <c r="AL2365" s="2" t="n"/>
      <c r="AM2365" s="2" t="n"/>
      <c r="AN2365" s="2" t="n"/>
      <c r="AO2365" s="2" t="n"/>
      <c r="AP2365" s="2" t="n"/>
      <c r="AQ2365" s="2" t="n"/>
      <c r="AR2365" s="2" t="n"/>
      <c r="AS2365" s="2" t="n"/>
      <c r="AT2365" s="2" t="n"/>
      <c r="AU2365" s="2" t="n"/>
      <c r="AV2365" s="2" t="n"/>
      <c r="AW2365" s="2" t="n"/>
      <c r="AX2365" s="2" t="n"/>
      <c r="AY2365" s="2" t="n"/>
      <c r="AZ2365" s="2" t="n"/>
      <c r="BA2365" s="2" t="n"/>
      <c r="BB2365" s="2" t="n"/>
      <c r="BC2365" s="2" t="n"/>
      <c r="BD2365" s="2" t="n"/>
      <c r="BE2365" s="2" t="n"/>
      <c r="BF2365" s="2" t="n"/>
      <c r="BG2365" s="2" t="n"/>
      <c r="BH2365" s="2" t="n"/>
      <c r="BI2365" s="2" t="n"/>
      <c r="BJ2365" s="2" t="n"/>
      <c r="BK2365" s="2" t="n"/>
      <c r="BL2365" s="2" t="n"/>
      <c r="BM2365" s="2" t="n"/>
      <c r="BN2365" s="2" t="n"/>
      <c r="BO2365" s="2" t="n"/>
      <c r="BP2365" s="2" t="n"/>
      <c r="BQ2365" s="2" t="n"/>
      <c r="BR2365" s="2" t="n"/>
      <c r="BS2365" s="2" t="n"/>
      <c r="BT2365" s="2" t="n"/>
      <c r="BU2365" s="2" t="n"/>
      <c r="BV2365" s="2" t="n"/>
      <c r="BW2365" s="2" t="n"/>
      <c r="BX2365" s="2" t="n"/>
      <c r="BY2365" s="2" t="n"/>
      <c r="BZ2365" s="2" t="n"/>
      <c r="CA2365" s="2" t="n"/>
      <c r="CB2365" s="2" t="n"/>
      <c r="CC2365" s="2" t="n"/>
      <c r="CD2365" s="2" t="n"/>
      <c r="CE2365" s="2" t="n"/>
      <c r="CF2365" s="2" t="n"/>
      <c r="CG2365" s="2" t="n"/>
      <c r="CH2365" s="2" t="n"/>
      <c r="CI2365" s="2" t="n"/>
      <c r="DV2365" s="2" t="n"/>
      <c r="DW2365" s="2" t="n"/>
      <c r="DX2365" s="2" t="n"/>
      <c r="DY2365" s="2" t="n"/>
      <c r="DZ2365" s="2" t="n"/>
      <c r="EA2365" s="2" t="n"/>
      <c r="EB2365" s="2" t="n"/>
      <c r="EC2365" s="2" t="n"/>
    </row>
    <row r="2366" ht="6.75" customHeight="1" s="118">
      <c r="A2366" s="2" t="n"/>
      <c r="B2366" s="2" t="n"/>
      <c r="C2366" s="3" t="n"/>
      <c r="D2366" s="3" t="n"/>
      <c r="E2366" s="3" t="n"/>
      <c r="F2366" s="3" t="n"/>
      <c r="G2366" s="3" t="n"/>
      <c r="H2366" s="3" t="n"/>
      <c r="I2366" s="3" t="n"/>
      <c r="J2366" s="3" t="n"/>
      <c r="K2366" s="3" t="n"/>
      <c r="L2366" s="3" t="n"/>
      <c r="M2366" s="3" t="n"/>
      <c r="N2366" s="3" t="n"/>
      <c r="O2366" s="3" t="n"/>
      <c r="P2366" s="3" t="n"/>
      <c r="Q2366" s="3" t="n"/>
      <c r="R2366" s="3" t="n"/>
      <c r="S2366" s="3" t="n"/>
      <c r="T2366" s="3" t="n"/>
      <c r="U2366" s="3" t="n"/>
      <c r="V2366" s="3" t="n"/>
      <c r="W2366" s="3" t="n"/>
      <c r="X2366" s="3" t="n"/>
      <c r="Y2366" s="3" t="n"/>
      <c r="Z2366" s="3" t="n"/>
      <c r="AA2366" s="3" t="n"/>
      <c r="AB2366" s="3" t="n"/>
      <c r="AC2366" s="3" t="n"/>
      <c r="AD2366" s="3" t="n"/>
      <c r="AE2366" s="3" t="n"/>
      <c r="AF2366" s="3" t="n"/>
      <c r="AG2366" s="3" t="n"/>
      <c r="AH2366" s="3" t="n"/>
      <c r="AI2366" s="3" t="n"/>
      <c r="AJ2366" s="3" t="n"/>
      <c r="AK2366" s="3" t="n"/>
      <c r="AL2366" s="3" t="n"/>
      <c r="AM2366" s="3" t="n"/>
      <c r="AN2366" s="3" t="n"/>
      <c r="AO2366" s="3" t="n"/>
      <c r="AP2366" s="3" t="n"/>
      <c r="AQ2366" s="3" t="n"/>
      <c r="AR2366" s="3" t="n"/>
      <c r="AS2366" s="2" t="n"/>
      <c r="AT2366" s="2" t="n"/>
      <c r="AU2366" s="2" t="n"/>
      <c r="AV2366" s="2" t="n"/>
      <c r="AW2366" s="2" t="n"/>
      <c r="AX2366" s="2" t="n"/>
      <c r="AY2366" s="2" t="n"/>
      <c r="AZ2366" s="2" t="n"/>
      <c r="BA2366" s="2" t="n"/>
      <c r="BB2366" s="2" t="n"/>
      <c r="BC2366" s="2" t="n"/>
      <c r="BD2366" s="2" t="n"/>
      <c r="BE2366" s="2" t="n"/>
      <c r="BF2366" s="2" t="n"/>
      <c r="BG2366" s="2" t="n"/>
      <c r="BH2366" s="2" t="n"/>
      <c r="BI2366" s="2" t="n"/>
      <c r="BJ2366" s="2" t="n"/>
      <c r="BK2366" s="2" t="n"/>
      <c r="BL2366" s="2" t="n"/>
      <c r="BM2366" s="2" t="n"/>
      <c r="BN2366" s="2" t="n"/>
      <c r="BO2366" s="2" t="n"/>
      <c r="BP2366" s="2" t="n"/>
      <c r="BQ2366" s="2" t="n"/>
      <c r="BR2366" s="2" t="n"/>
      <c r="BS2366" s="2" t="n"/>
      <c r="BT2366" s="2" t="n"/>
      <c r="BU2366" s="2" t="n"/>
      <c r="BV2366" s="2" t="n"/>
      <c r="BW2366" s="2" t="n"/>
      <c r="BX2366" s="2" t="n"/>
      <c r="BY2366" s="2" t="n"/>
      <c r="BZ2366" s="2" t="n"/>
      <c r="CA2366" s="2" t="n"/>
      <c r="CB2366" s="2" t="n"/>
      <c r="CC2366" s="2" t="n"/>
      <c r="CD2366" s="2" t="n"/>
      <c r="CE2366" s="2" t="n"/>
      <c r="CF2366" s="2" t="n"/>
      <c r="CG2366" s="2" t="n"/>
      <c r="CH2366" s="2" t="n"/>
      <c r="CI2366" s="2" t="n"/>
      <c r="CJ2366" s="2" t="n"/>
      <c r="CK2366" s="2" t="n"/>
      <c r="CL2366" s="2" t="n"/>
      <c r="CM2366" s="2" t="n"/>
      <c r="CN2366" s="2" t="n"/>
      <c r="CO2366" s="2" t="n"/>
      <c r="CP2366" s="2" t="n"/>
      <c r="CQ2366" s="2" t="n"/>
      <c r="CR2366" s="2" t="n"/>
      <c r="CS2366" s="2" t="n"/>
      <c r="CT2366" s="2" t="n"/>
      <c r="CU2366" s="2" t="n"/>
      <c r="CV2366" s="2" t="n"/>
      <c r="CW2366" s="2" t="n"/>
      <c r="CX2366" s="2" t="n"/>
      <c r="CY2366" s="2" t="n"/>
      <c r="CZ2366" s="2" t="n"/>
      <c r="DA2366" s="2" t="n"/>
      <c r="DB2366" s="2" t="n"/>
      <c r="DC2366" s="2" t="n"/>
      <c r="DD2366" s="2" t="n"/>
      <c r="DE2366" s="2" t="n"/>
      <c r="DF2366" s="2" t="n"/>
      <c r="DG2366" s="2" t="n"/>
      <c r="DH2366" s="2" t="n"/>
      <c r="DI2366" s="2" t="n"/>
      <c r="DJ2366" s="2" t="n"/>
      <c r="DK2366" s="2" t="n"/>
      <c r="DL2366" s="2" t="n"/>
      <c r="DM2366" s="2" t="n"/>
      <c r="DN2366" s="2" t="n"/>
      <c r="DO2366" s="2" t="n"/>
      <c r="DP2366" s="2" t="n"/>
      <c r="DQ2366" s="2" t="n"/>
      <c r="DR2366" s="2" t="n"/>
      <c r="DS2366" s="2" t="n"/>
      <c r="DT2366" s="2" t="n"/>
      <c r="DU2366" s="2" t="n"/>
      <c r="DV2366" s="2" t="n"/>
      <c r="DW2366" s="2" t="n"/>
      <c r="DX2366" s="2" t="n"/>
      <c r="DY2366" s="2" t="n"/>
      <c r="DZ2366" s="2" t="n"/>
      <c r="EA2366" s="2" t="n"/>
      <c r="EB2366" s="2" t="n"/>
      <c r="EC2366" s="2" t="n"/>
    </row>
    <row r="2367" ht="6.75" customHeight="1" s="118">
      <c r="A2367" s="2" t="n"/>
      <c r="B2367" s="2" t="n"/>
      <c r="C2367" s="3" t="n"/>
      <c r="D2367" s="3" t="n"/>
      <c r="E2367" s="3" t="n"/>
      <c r="F2367" s="3" t="n"/>
      <c r="G2367" s="3" t="n"/>
      <c r="H2367" s="3" t="n"/>
      <c r="I2367" s="3" t="n"/>
      <c r="J2367" s="3" t="n"/>
      <c r="K2367" s="3" t="n"/>
      <c r="L2367" s="3" t="n"/>
      <c r="M2367" s="3" t="n"/>
      <c r="N2367" s="3" t="n"/>
      <c r="O2367" s="3" t="n"/>
      <c r="P2367" s="3" t="n"/>
      <c r="Q2367" s="3" t="n"/>
      <c r="R2367" s="3" t="n"/>
      <c r="S2367" s="3" t="n"/>
      <c r="T2367" s="3" t="n"/>
      <c r="U2367" s="3" t="n"/>
      <c r="V2367" s="3" t="n"/>
      <c r="W2367" s="3" t="n"/>
      <c r="X2367" s="3" t="n"/>
      <c r="Y2367" s="3" t="n"/>
      <c r="Z2367" s="3" t="n"/>
      <c r="AA2367" s="3" t="n"/>
      <c r="AB2367" s="3" t="n"/>
      <c r="AC2367" s="3" t="n"/>
      <c r="AD2367" s="3" t="n"/>
      <c r="AE2367" s="3" t="n"/>
      <c r="AF2367" s="3" t="n"/>
      <c r="AG2367" s="3" t="n"/>
      <c r="AH2367" s="3" t="n"/>
      <c r="AI2367" s="3" t="n"/>
      <c r="AJ2367" s="3" t="n"/>
      <c r="AK2367" s="3" t="n"/>
      <c r="AL2367" s="3" t="n"/>
      <c r="AM2367" s="3" t="n"/>
      <c r="AN2367" s="3" t="n"/>
      <c r="AO2367" s="3" t="n"/>
      <c r="AP2367" s="3" t="n"/>
      <c r="AQ2367" s="3" t="n"/>
      <c r="AR2367" s="3" t="n"/>
      <c r="AS2367" s="2" t="n"/>
      <c r="AT2367" s="2" t="n"/>
      <c r="AU2367" s="2" t="n"/>
      <c r="AV2367" s="2" t="n"/>
      <c r="AW2367" s="2" t="n"/>
      <c r="AX2367" s="2" t="n"/>
      <c r="AY2367" s="2" t="n"/>
      <c r="AZ2367" s="2" t="n"/>
      <c r="BA2367" s="2" t="n"/>
      <c r="BB2367" s="2" t="n"/>
      <c r="BC2367" s="2" t="n"/>
      <c r="BD2367" s="2" t="n"/>
      <c r="BE2367" s="2" t="n"/>
      <c r="BF2367" s="2" t="n"/>
      <c r="BG2367" s="2" t="n"/>
      <c r="BH2367" s="2" t="n"/>
      <c r="BI2367" s="2" t="n"/>
      <c r="BJ2367" s="2" t="n"/>
      <c r="BK2367" s="2" t="n"/>
      <c r="BL2367" s="2" t="n"/>
      <c r="BM2367" s="2" t="n"/>
      <c r="BN2367" s="2" t="n"/>
      <c r="BO2367" s="2" t="n"/>
      <c r="BP2367" s="2" t="n"/>
      <c r="BQ2367" s="2" t="n"/>
      <c r="BR2367" s="2" t="n"/>
      <c r="BS2367" s="2" t="n"/>
      <c r="BT2367" s="2" t="n"/>
      <c r="BU2367" s="2" t="n"/>
      <c r="BV2367" s="2" t="n"/>
      <c r="BW2367" s="2" t="n"/>
      <c r="BX2367" s="2" t="n"/>
      <c r="BY2367" s="2" t="n"/>
      <c r="BZ2367" s="2" t="n"/>
      <c r="CA2367" s="2" t="n"/>
      <c r="CB2367" s="2" t="n"/>
      <c r="CC2367" s="2" t="n"/>
      <c r="CD2367" s="2" t="n"/>
      <c r="CE2367" s="2" t="n"/>
      <c r="CF2367" s="2" t="n"/>
      <c r="CG2367" s="2" t="n"/>
      <c r="CH2367" s="2" t="n"/>
      <c r="CI2367" s="2" t="n"/>
      <c r="CJ2367" s="2" t="n"/>
      <c r="CK2367" s="2" t="n"/>
      <c r="CL2367" s="2" t="n"/>
      <c r="CM2367" s="2" t="n"/>
      <c r="CN2367" s="2" t="n"/>
      <c r="CO2367" s="2" t="n"/>
      <c r="CP2367" s="2" t="n"/>
      <c r="CQ2367" s="2" t="n"/>
      <c r="CR2367" s="2" t="n"/>
      <c r="CS2367" s="2" t="n"/>
      <c r="CT2367" s="2" t="n"/>
      <c r="CU2367" s="2" t="n"/>
      <c r="CV2367" s="2" t="n"/>
      <c r="CW2367" s="2" t="n"/>
      <c r="CX2367" s="2" t="n"/>
      <c r="CY2367" s="2" t="n"/>
      <c r="CZ2367" s="2" t="n"/>
      <c r="DA2367" s="2" t="n"/>
      <c r="DB2367" s="2" t="n"/>
      <c r="DC2367" s="2" t="n"/>
      <c r="DD2367" s="2" t="n"/>
      <c r="DE2367" s="2" t="n"/>
      <c r="DF2367" s="2" t="n"/>
      <c r="DG2367" s="2" t="n"/>
      <c r="DH2367" s="2" t="n"/>
      <c r="DI2367" s="2" t="n"/>
      <c r="DJ2367" s="2" t="n"/>
      <c r="DK2367" s="2" t="n"/>
      <c r="DL2367" s="2" t="n"/>
      <c r="DM2367" s="2" t="n"/>
      <c r="DN2367" s="2" t="n"/>
      <c r="DO2367" s="2" t="n"/>
      <c r="DP2367" s="2" t="n"/>
      <c r="DQ2367" s="2" t="n"/>
      <c r="DR2367" s="2" t="n"/>
      <c r="DS2367" s="2" t="n"/>
      <c r="DT2367" s="2" t="n"/>
      <c r="DU2367" s="2" t="n"/>
      <c r="DV2367" s="2" t="n"/>
      <c r="DW2367" s="2" t="n"/>
      <c r="DX2367" s="2" t="n"/>
      <c r="DY2367" s="2" t="n"/>
      <c r="DZ2367" s="2" t="n"/>
      <c r="EA2367" s="2" t="n"/>
      <c r="EB2367" s="2" t="n"/>
      <c r="EC2367" s="2" t="n"/>
    </row>
    <row r="2368" ht="6.75" customHeight="1" s="118">
      <c r="A2368" s="2" t="n"/>
      <c r="B2368" s="2" t="n"/>
      <c r="C2368" s="3" t="n"/>
      <c r="D2368" s="3" t="n"/>
      <c r="E2368" s="3" t="n"/>
      <c r="F2368" s="3" t="n"/>
      <c r="G2368" s="3" t="n"/>
      <c r="H2368" s="3" t="n"/>
      <c r="I2368" s="3" t="n"/>
      <c r="J2368" s="3" t="n"/>
      <c r="K2368" s="3" t="n"/>
      <c r="L2368" s="3" t="n"/>
      <c r="M2368" s="3" t="n"/>
      <c r="N2368" s="3" t="n"/>
      <c r="O2368" s="3" t="n"/>
      <c r="P2368" s="3" t="n"/>
      <c r="Q2368" s="3" t="n"/>
      <c r="R2368" s="3" t="n"/>
      <c r="S2368" s="3" t="n"/>
      <c r="T2368" s="3" t="n"/>
      <c r="U2368" s="3" t="n"/>
      <c r="V2368" s="3" t="n"/>
      <c r="W2368" s="3" t="n"/>
      <c r="X2368" s="3" t="n"/>
      <c r="Y2368" s="3" t="n"/>
      <c r="Z2368" s="3" t="n"/>
      <c r="AA2368" s="3" t="n"/>
      <c r="AB2368" s="3" t="n"/>
      <c r="AC2368" s="3" t="n"/>
      <c r="AD2368" s="3" t="n"/>
      <c r="AE2368" s="3" t="n"/>
      <c r="AF2368" s="3" t="n"/>
      <c r="AG2368" s="3" t="n"/>
      <c r="AH2368" s="3" t="n"/>
      <c r="AI2368" s="3" t="n"/>
      <c r="AJ2368" s="3" t="n"/>
      <c r="AK2368" s="3" t="n"/>
      <c r="AL2368" s="3" t="n"/>
      <c r="AM2368" s="3" t="n"/>
      <c r="AN2368" s="3" t="n"/>
      <c r="AO2368" s="3" t="n"/>
      <c r="AP2368" s="3" t="n"/>
      <c r="AQ2368" s="3" t="n"/>
      <c r="AR2368" s="3" t="n"/>
      <c r="AS2368" s="2" t="n"/>
      <c r="AT2368" s="2" t="n"/>
      <c r="AU2368" s="2" t="n"/>
      <c r="AV2368" s="2" t="n"/>
      <c r="AW2368" s="2" t="n"/>
      <c r="AX2368" s="2" t="n"/>
      <c r="AY2368" s="2" t="n"/>
      <c r="AZ2368" s="2" t="n"/>
      <c r="BA2368" s="2" t="n"/>
      <c r="BB2368" s="2" t="n"/>
      <c r="BC2368" s="2" t="n"/>
      <c r="BD2368" s="2" t="n"/>
      <c r="BE2368" s="2" t="n"/>
      <c r="BF2368" s="2" t="n"/>
      <c r="BG2368" s="2" t="n"/>
      <c r="BH2368" s="2" t="n"/>
      <c r="BI2368" s="2" t="n"/>
      <c r="BJ2368" s="2" t="n"/>
      <c r="BK2368" s="2" t="n"/>
      <c r="BL2368" s="2" t="n"/>
      <c r="BM2368" s="2" t="n"/>
      <c r="BN2368" s="2" t="n"/>
      <c r="BO2368" s="2" t="n"/>
      <c r="BP2368" s="2" t="n"/>
      <c r="BQ2368" s="2" t="n"/>
      <c r="BR2368" s="2" t="n"/>
      <c r="BS2368" s="2" t="n"/>
      <c r="BT2368" s="2" t="n"/>
      <c r="BU2368" s="2" t="n"/>
      <c r="BV2368" s="2" t="n"/>
      <c r="BW2368" s="2" t="n"/>
      <c r="BX2368" s="2" t="n"/>
      <c r="BY2368" s="2" t="n"/>
      <c r="BZ2368" s="2" t="n"/>
      <c r="CA2368" s="2" t="n"/>
      <c r="CB2368" s="2" t="n"/>
      <c r="CC2368" s="2" t="n"/>
      <c r="CD2368" s="2" t="n"/>
      <c r="CE2368" s="2" t="n"/>
      <c r="CF2368" s="2" t="n"/>
      <c r="CG2368" s="2" t="n"/>
      <c r="CH2368" s="2" t="n"/>
      <c r="CI2368" s="2" t="n"/>
      <c r="CJ2368" s="2" t="n"/>
      <c r="CK2368" s="2" t="n"/>
      <c r="CL2368" s="2" t="n"/>
      <c r="CM2368" s="2" t="n"/>
      <c r="CN2368" s="2" t="n"/>
      <c r="CO2368" s="2" t="n"/>
      <c r="CP2368" s="2" t="n"/>
      <c r="CQ2368" s="2" t="n"/>
      <c r="CR2368" s="2" t="n"/>
      <c r="CS2368" s="2" t="n"/>
      <c r="CT2368" s="2" t="n"/>
      <c r="CU2368" s="2" t="n"/>
      <c r="CV2368" s="2" t="n"/>
      <c r="CW2368" s="2" t="n"/>
      <c r="CX2368" s="2" t="n"/>
      <c r="CY2368" s="2" t="n"/>
      <c r="CZ2368" s="2" t="n"/>
      <c r="DA2368" s="2" t="n"/>
      <c r="DB2368" s="2" t="n"/>
      <c r="DC2368" s="2" t="n"/>
      <c r="DD2368" s="2" t="n"/>
      <c r="DE2368" s="2" t="n"/>
      <c r="DF2368" s="2" t="n"/>
      <c r="DG2368" s="2" t="n"/>
      <c r="DH2368" s="2" t="n"/>
      <c r="DI2368" s="2" t="n"/>
      <c r="DJ2368" s="2" t="n"/>
      <c r="DK2368" s="2" t="n"/>
      <c r="DL2368" s="2" t="n"/>
      <c r="DM2368" s="2" t="n"/>
      <c r="DN2368" s="2" t="n"/>
      <c r="DO2368" s="2" t="n"/>
      <c r="DP2368" s="2" t="n"/>
      <c r="DQ2368" s="2" t="n"/>
      <c r="DR2368" s="2" t="n"/>
      <c r="DS2368" s="2" t="n"/>
      <c r="DT2368" s="2" t="n"/>
      <c r="DU2368" s="2" t="n"/>
      <c r="DV2368" s="2" t="n"/>
      <c r="DW2368" s="2" t="n"/>
      <c r="DX2368" s="2" t="n"/>
      <c r="DY2368" s="2" t="n"/>
      <c r="DZ2368" s="2" t="n"/>
      <c r="EA2368" s="2" t="n"/>
      <c r="EB2368" s="2" t="n"/>
      <c r="EC2368" s="2" t="n"/>
    </row>
    <row r="2369" ht="6.75" customHeight="1" s="118">
      <c r="A2369" s="2" t="n"/>
      <c r="B2369" s="2" t="n"/>
      <c r="C2369" s="3" t="n"/>
      <c r="D2369" s="3" t="n"/>
      <c r="E2369" s="3" t="n"/>
      <c r="F2369" s="3" t="n"/>
      <c r="G2369" s="3" t="n"/>
      <c r="H2369" s="3" t="n"/>
      <c r="I2369" s="3" t="n"/>
      <c r="J2369" s="114" t="inlineStr">
        <is>
          <t xml:space="preserve">  履 　   歴　    書</t>
        </is>
      </c>
      <c r="AN2369" s="3" t="n"/>
      <c r="AO2369" s="3" t="n"/>
      <c r="AP2369" s="3" t="n"/>
      <c r="AQ2369" s="3" t="n"/>
      <c r="AR2369" s="3" t="n"/>
      <c r="AS2369" s="2" t="n"/>
      <c r="AT2369" s="2" t="n"/>
      <c r="AU2369" s="2" t="n"/>
      <c r="AV2369" s="2" t="n"/>
      <c r="AW2369" s="2" t="n"/>
      <c r="AX2369" s="2" t="n"/>
      <c r="AY2369" s="2" t="n"/>
      <c r="AZ2369" s="2" t="n"/>
      <c r="BA2369" s="2" t="n"/>
      <c r="BB2369" s="2" t="n"/>
      <c r="BC2369" s="2" t="n"/>
      <c r="BD2369" s="2" t="n"/>
      <c r="BE2369" s="2" t="n"/>
      <c r="BF2369" s="2" t="n"/>
      <c r="BG2369" s="2" t="n"/>
      <c r="BH2369" s="2" t="n"/>
      <c r="BI2369" s="2" t="n"/>
      <c r="BJ2369" s="2" t="n"/>
      <c r="BK2369" s="2" t="n"/>
      <c r="BL2369" s="2" t="n"/>
      <c r="BM2369" s="2" t="n"/>
      <c r="BN2369" s="2" t="n"/>
      <c r="BO2369" s="2" t="n"/>
      <c r="BP2369" s="2" t="n"/>
      <c r="BQ2369" s="2" t="n"/>
      <c r="BR2369" s="2" t="n"/>
      <c r="BS2369" s="2" t="n"/>
      <c r="BT2369" s="2" t="n"/>
      <c r="BU2369" s="2" t="n"/>
      <c r="BV2369" s="2" t="n"/>
      <c r="BW2369" s="2" t="n"/>
      <c r="BX2369" s="2" t="n"/>
      <c r="BY2369" s="2" t="n"/>
      <c r="BZ2369" s="2" t="n"/>
      <c r="CA2369" s="2" t="n"/>
      <c r="CB2369" s="2" t="n"/>
      <c r="CC2369" s="2" t="n"/>
      <c r="CD2369" s="2" t="n"/>
      <c r="CE2369" s="2" t="n"/>
      <c r="CF2369" s="2" t="n"/>
      <c r="CG2369" s="2" t="n"/>
      <c r="CH2369" s="2" t="n"/>
      <c r="CI2369" s="2" t="n"/>
      <c r="CJ2369" s="2" t="n"/>
      <c r="CK2369" s="2" t="n"/>
      <c r="CL2369" s="2" t="n"/>
      <c r="CM2369" s="2" t="n"/>
      <c r="CN2369" s="2" t="n"/>
      <c r="CO2369" s="2" t="n"/>
      <c r="CP2369" s="2" t="n"/>
      <c r="CQ2369" s="2" t="n"/>
      <c r="CR2369" s="2" t="n"/>
      <c r="CS2369" s="2" t="n"/>
      <c r="CT2369" s="2" t="n"/>
      <c r="CU2369" s="2" t="n"/>
      <c r="CV2369" s="2" t="n"/>
      <c r="CW2369" s="2" t="n"/>
      <c r="CX2369" s="2" t="n"/>
      <c r="CY2369" s="2" t="n"/>
      <c r="CZ2369" s="2" t="n"/>
      <c r="DA2369" s="2" t="n"/>
      <c r="DB2369" s="2" t="n"/>
      <c r="DC2369" s="2" t="n"/>
      <c r="DD2369" s="2" t="n"/>
      <c r="DE2369" s="2" t="n"/>
      <c r="DF2369" s="2" t="n"/>
      <c r="DG2369" s="2" t="n"/>
      <c r="DH2369" s="2" t="n"/>
      <c r="DI2369" s="2" t="n"/>
      <c r="DJ2369" s="2" t="n"/>
      <c r="DK2369" s="2" t="n"/>
      <c r="DL2369" s="2" t="n"/>
      <c r="DM2369" s="2" t="n"/>
      <c r="DN2369" s="2" t="n"/>
      <c r="DO2369" s="2" t="n"/>
      <c r="DP2369" s="2" t="n"/>
      <c r="DQ2369" s="2" t="n"/>
      <c r="DR2369" s="2" t="n"/>
      <c r="DS2369" s="2" t="n"/>
      <c r="DT2369" s="2" t="n"/>
      <c r="DU2369" s="2" t="n"/>
      <c r="DV2369" s="2" t="n"/>
      <c r="DW2369" s="2" t="n"/>
      <c r="DX2369" s="2" t="n"/>
      <c r="DY2369" s="2" t="n"/>
      <c r="DZ2369" s="2" t="n"/>
      <c r="EA2369" s="2" t="n"/>
      <c r="EB2369" s="2" t="n"/>
      <c r="EC2369" s="2" t="n"/>
    </row>
    <row r="2370" ht="6.75" customHeight="1" s="118">
      <c r="A2370" s="2" t="n"/>
      <c r="B2370" s="2" t="n"/>
      <c r="C2370" s="3" t="n"/>
      <c r="D2370" s="3" t="n"/>
      <c r="E2370" s="3" t="n"/>
      <c r="F2370" s="3" t="n"/>
      <c r="G2370" s="3" t="n"/>
      <c r="H2370" s="3" t="n"/>
      <c r="I2370" s="3" t="n"/>
      <c r="AN2370" s="3" t="n"/>
      <c r="AO2370" s="3" t="n"/>
      <c r="AP2370" s="3" t="n"/>
      <c r="AQ2370" s="3" t="n"/>
      <c r="AR2370" s="3" t="n"/>
      <c r="AS2370" s="2" t="n"/>
      <c r="AT2370" s="2" t="n"/>
      <c r="AU2370" s="2" t="n"/>
      <c r="AV2370" s="2" t="n"/>
      <c r="AW2370" s="2" t="n"/>
      <c r="AX2370" s="2" t="n"/>
      <c r="AY2370" s="2" t="n"/>
      <c r="AZ2370" s="2" t="n"/>
      <c r="BA2370" s="2" t="n"/>
      <c r="BB2370" s="2" t="n"/>
      <c r="BC2370" s="2" t="n"/>
      <c r="BD2370" s="2" t="n"/>
      <c r="BE2370" s="2" t="n"/>
      <c r="BF2370" s="2" t="n"/>
      <c r="BG2370" s="2" t="n"/>
      <c r="BH2370" s="2" t="n"/>
      <c r="BI2370" s="2" t="n"/>
      <c r="BJ2370" s="2" t="n"/>
      <c r="BK2370" s="2" t="n"/>
      <c r="BL2370" s="2" t="n"/>
      <c r="BM2370" s="2" t="n"/>
      <c r="BN2370" s="2" t="n"/>
      <c r="BO2370" s="2" t="n"/>
      <c r="BP2370" s="2" t="n"/>
      <c r="BQ2370" s="2" t="n"/>
      <c r="BR2370" s="2" t="n"/>
      <c r="BS2370" s="2" t="n"/>
      <c r="BT2370" s="2" t="n"/>
      <c r="BU2370" s="2" t="n"/>
      <c r="BV2370" s="2" t="n"/>
      <c r="BW2370" s="2" t="n"/>
      <c r="BX2370" s="2" t="n"/>
      <c r="BY2370" s="2" t="n"/>
      <c r="BZ2370" s="2" t="n"/>
      <c r="CA2370" s="2" t="n"/>
      <c r="CB2370" s="2" t="n"/>
      <c r="CC2370" s="2" t="n"/>
      <c r="CD2370" s="2" t="n"/>
      <c r="CE2370" s="2" t="n"/>
      <c r="CF2370" s="2" t="n"/>
      <c r="CG2370" s="2" t="n"/>
      <c r="CH2370" s="2" t="n"/>
      <c r="CI2370" s="2" t="n"/>
      <c r="CJ2370" s="2" t="n"/>
      <c r="CK2370" s="2" t="n"/>
      <c r="CL2370" s="2" t="n"/>
      <c r="CM2370" s="2" t="n"/>
      <c r="CN2370" s="2" t="n"/>
      <c r="CO2370" s="2" t="n"/>
      <c r="CP2370" s="2" t="n"/>
      <c r="CQ2370" s="2" t="n"/>
      <c r="CR2370" s="2" t="n"/>
      <c r="CS2370" s="2" t="n"/>
      <c r="CT2370" s="2" t="n"/>
      <c r="CU2370" s="2" t="n"/>
      <c r="CV2370" s="2" t="n"/>
      <c r="CW2370" s="2" t="n"/>
      <c r="CX2370" s="2" t="n"/>
      <c r="CY2370" s="2" t="n"/>
      <c r="CZ2370" s="2" t="n"/>
      <c r="DA2370" s="2" t="n"/>
      <c r="DB2370" s="2" t="n"/>
      <c r="DC2370" s="2" t="n"/>
      <c r="DD2370" s="2" t="n"/>
      <c r="DE2370" s="2" t="n"/>
      <c r="DF2370" s="2" t="n"/>
      <c r="DG2370" s="2" t="n"/>
      <c r="DH2370" s="2" t="n"/>
      <c r="DI2370" s="2" t="n"/>
      <c r="DJ2370" s="2" t="n"/>
      <c r="DK2370" s="2" t="n"/>
      <c r="DL2370" s="2" t="n"/>
      <c r="DM2370" s="2" t="n"/>
      <c r="DN2370" s="2" t="n"/>
      <c r="DO2370" s="2" t="n"/>
      <c r="DP2370" s="2" t="n"/>
      <c r="DQ2370" s="2" t="n"/>
      <c r="DR2370" s="2" t="n"/>
      <c r="DS2370" s="2" t="n"/>
      <c r="DT2370" s="2" t="n"/>
      <c r="DU2370" s="2" t="n"/>
      <c r="DV2370" s="2" t="n"/>
      <c r="DW2370" s="2" t="n"/>
      <c r="DX2370" s="2" t="n"/>
      <c r="DY2370" s="2" t="n"/>
      <c r="DZ2370" s="2" t="n"/>
      <c r="EA2370" s="2" t="n"/>
      <c r="EB2370" s="2" t="n"/>
      <c r="EC2370" s="2" t="n"/>
    </row>
    <row r="2371" ht="4.5" customHeight="1" s="118">
      <c r="A2371" s="2" t="n"/>
      <c r="B2371" s="2" t="n"/>
      <c r="C2371" s="2" t="n"/>
      <c r="D2371" s="2" t="n"/>
      <c r="E2371" s="2" t="n"/>
      <c r="F2371" s="2" t="n"/>
      <c r="G2371" s="2" t="n"/>
      <c r="H2371" s="2" t="n"/>
      <c r="I2371" s="2" t="n"/>
      <c r="AN2371" s="3" t="n"/>
      <c r="AO2371" s="2" t="n"/>
      <c r="AP2371" s="2" t="n"/>
      <c r="AQ2371" s="2" t="n"/>
      <c r="AR2371" s="2" t="n"/>
      <c r="AS2371" s="2" t="n"/>
      <c r="AT2371" s="2" t="n"/>
      <c r="AU2371" s="2" t="n"/>
      <c r="AV2371" s="4" t="n"/>
      <c r="AW2371" s="5" t="n"/>
      <c r="AX2371" s="5" t="n"/>
      <c r="AY2371" s="5" t="n"/>
      <c r="AZ2371" s="5" t="n"/>
      <c r="BA2371" s="5" t="n"/>
      <c r="BB2371" s="5" t="n"/>
      <c r="BC2371" s="5" t="n"/>
      <c r="BD2371" s="5" t="n"/>
      <c r="BE2371" s="5" t="n"/>
      <c r="BF2371" s="5" t="n"/>
      <c r="BG2371" s="5" t="n"/>
      <c r="BH2371" s="5" t="n"/>
      <c r="BI2371" s="6" t="n"/>
      <c r="BJ2371" s="7" t="n"/>
      <c r="BK2371" s="2" t="n"/>
      <c r="BL2371" s="2" t="n"/>
      <c r="BM2371" s="2" t="n"/>
      <c r="BN2371" s="2" t="n"/>
      <c r="BO2371" s="2" t="n"/>
      <c r="BP2371" s="139" t="inlineStr">
        <is>
          <t xml:space="preserve">資 　格  等      </t>
        </is>
      </c>
      <c r="BQ2371" s="140" t="n"/>
      <c r="BR2371" s="140" t="n"/>
      <c r="BS2371" s="140" t="n"/>
      <c r="BT2371" s="140" t="n"/>
      <c r="BU2371" s="140" t="n"/>
      <c r="BV2371" s="141" t="n"/>
      <c r="BW2371" s="142" t="inlineStr">
        <is>
          <t>取  得  年  月</t>
        </is>
      </c>
      <c r="BX2371" s="140" t="n"/>
      <c r="BY2371" s="140" t="n"/>
      <c r="BZ2371" s="140" t="n"/>
      <c r="CA2371" s="140" t="n"/>
      <c r="CB2371" s="140" t="n"/>
      <c r="CC2371" s="140" t="n"/>
      <c r="CD2371" s="140" t="n"/>
      <c r="CE2371" s="140" t="n"/>
      <c r="CF2371" s="140" t="n"/>
      <c r="CG2371" s="141" t="n"/>
      <c r="CH2371" s="142" t="inlineStr">
        <is>
          <t>資       格       等       の       名       称</t>
        </is>
      </c>
      <c r="CI2371" s="140" t="n"/>
      <c r="CJ2371" s="140" t="n"/>
      <c r="CK2371" s="140" t="n"/>
      <c r="CL2371" s="140" t="n"/>
      <c r="CM2371" s="140" t="n"/>
      <c r="CN2371" s="140" t="n"/>
      <c r="CO2371" s="140" t="n"/>
      <c r="CP2371" s="140" t="n"/>
      <c r="CQ2371" s="140" t="n"/>
      <c r="CR2371" s="140" t="n"/>
      <c r="CS2371" s="140" t="n"/>
      <c r="CT2371" s="140" t="n"/>
      <c r="CU2371" s="140" t="n"/>
      <c r="CV2371" s="140" t="n"/>
      <c r="CW2371" s="140" t="n"/>
      <c r="CX2371" s="140" t="n"/>
      <c r="CY2371" s="140" t="n"/>
      <c r="CZ2371" s="140" t="n"/>
      <c r="DA2371" s="140" t="n"/>
      <c r="DB2371" s="140" t="n"/>
      <c r="DC2371" s="140" t="n"/>
      <c r="DD2371" s="140" t="n"/>
      <c r="DE2371" s="140" t="n"/>
      <c r="DF2371" s="140" t="n"/>
      <c r="DG2371" s="140" t="n"/>
      <c r="DH2371" s="140" t="n"/>
      <c r="DI2371" s="140" t="n"/>
      <c r="DJ2371" s="140" t="n"/>
      <c r="DK2371" s="140" t="n"/>
      <c r="DL2371" s="140" t="n"/>
      <c r="DM2371" s="140" t="n"/>
      <c r="DN2371" s="140" t="n"/>
      <c r="DO2371" s="140" t="n"/>
      <c r="DP2371" s="140" t="n"/>
      <c r="DQ2371" s="140" t="n"/>
      <c r="DR2371" s="140" t="n"/>
      <c r="DS2371" s="140" t="n"/>
      <c r="DT2371" s="140" t="n"/>
      <c r="DU2371" s="141" t="n"/>
      <c r="DV2371" s="2" t="n"/>
      <c r="DW2371" s="2" t="n"/>
      <c r="DX2371" s="2" t="n"/>
      <c r="DY2371" s="2" t="n"/>
      <c r="DZ2371" s="2" t="n"/>
      <c r="EA2371" s="2" t="n"/>
      <c r="EB2371" s="2" t="n"/>
      <c r="EC2371" s="2" t="n"/>
    </row>
    <row r="2372" ht="6.75" customHeight="1" s="118">
      <c r="A2372" s="2" t="n"/>
      <c r="B2372" s="2" t="n"/>
      <c r="C2372" s="2" t="n"/>
      <c r="D2372" s="2" t="n"/>
      <c r="E2372" s="2" t="n"/>
      <c r="F2372" s="2" t="n"/>
      <c r="G2372" s="2" t="n"/>
      <c r="H2372" s="2" t="n"/>
      <c r="I2372" s="2" t="n"/>
      <c r="AN2372" s="3" t="n"/>
      <c r="AO2372" s="2" t="n"/>
      <c r="AP2372" s="2" t="n"/>
      <c r="AQ2372" s="2" t="n"/>
      <c r="AR2372" s="2" t="n"/>
      <c r="AS2372" s="2" t="n"/>
      <c r="AT2372" s="2" t="n"/>
      <c r="AU2372" s="2" t="n"/>
      <c r="AV2372" s="7" t="n"/>
      <c r="AW2372" s="2" t="n"/>
      <c r="AX2372" s="2" t="n"/>
      <c r="AY2372" s="2" t="n"/>
      <c r="AZ2372" s="2" t="n"/>
      <c r="BA2372" s="2" t="n"/>
      <c r="BB2372" s="2" t="n"/>
      <c r="BC2372" s="2" t="n"/>
      <c r="BD2372" s="2" t="n"/>
      <c r="BE2372" s="2" t="n"/>
      <c r="BF2372" s="2" t="n"/>
      <c r="BG2372" s="2" t="n"/>
      <c r="BH2372" s="2" t="n"/>
      <c r="BI2372" s="8" t="n"/>
      <c r="BJ2372" s="7" t="n"/>
      <c r="BK2372" s="2" t="n"/>
      <c r="BL2372" s="2" t="n"/>
      <c r="BM2372" s="2" t="n"/>
      <c r="BN2372" s="2" t="n"/>
      <c r="BO2372" s="2" t="n"/>
      <c r="BP2372" s="143" t="n"/>
      <c r="BV2372" s="144" t="n"/>
      <c r="BW2372" s="143" t="n"/>
      <c r="CG2372" s="144" t="n"/>
      <c r="CH2372" s="143" t="n"/>
      <c r="DU2372" s="144" t="n"/>
      <c r="DV2372" s="2" t="n"/>
      <c r="DW2372" s="2" t="n"/>
      <c r="DX2372" s="2" t="n"/>
      <c r="DY2372" s="2" t="n"/>
      <c r="DZ2372" s="2" t="n"/>
      <c r="EA2372" s="2" t="n"/>
      <c r="EB2372" s="2" t="n"/>
      <c r="EC2372" s="2" t="n"/>
    </row>
    <row r="2373" ht="6.75" customHeight="1" s="118">
      <c r="A2373" s="2" t="n"/>
      <c r="B2373" s="2" t="n"/>
      <c r="C2373" s="2" t="n"/>
      <c r="D2373" s="2" t="n"/>
      <c r="E2373" s="2" t="n"/>
      <c r="F2373" s="2" t="n"/>
      <c r="G2373" s="2" t="n"/>
      <c r="H2373" s="2" t="n"/>
      <c r="I2373" s="2" t="n"/>
      <c r="J2373" s="2" t="n"/>
      <c r="K2373" s="2" t="n"/>
      <c r="L2373" s="2" t="n"/>
      <c r="M2373" s="2" t="n"/>
      <c r="N2373" s="3" t="n"/>
      <c r="O2373" s="3" t="n"/>
      <c r="P2373" s="3" t="n"/>
      <c r="Q2373" s="3" t="n"/>
      <c r="R2373" s="3" t="n"/>
      <c r="S2373" s="3" t="n"/>
      <c r="T2373" s="3" t="n"/>
      <c r="U2373" s="3" t="n"/>
      <c r="V2373" s="3" t="n"/>
      <c r="W2373" s="3" t="n"/>
      <c r="X2373" s="3" t="n"/>
      <c r="Y2373" s="3" t="n"/>
      <c r="Z2373" s="3" t="n"/>
      <c r="AA2373" s="3" t="n"/>
      <c r="AB2373" s="3" t="n"/>
      <c r="AC2373" s="3" t="n"/>
      <c r="AD2373" s="3" t="n"/>
      <c r="AE2373" s="3" t="n"/>
      <c r="AF2373" s="3" t="n"/>
      <c r="AG2373" s="3" t="n"/>
      <c r="AH2373" s="3" t="n"/>
      <c r="AI2373" s="3" t="n"/>
      <c r="AJ2373" s="3" t="n"/>
      <c r="AK2373" s="3" t="n"/>
      <c r="AL2373" s="3" t="n"/>
      <c r="AM2373" s="3" t="n"/>
      <c r="AN2373" s="2" t="n"/>
      <c r="AO2373" s="2" t="n"/>
      <c r="AP2373" s="2" t="n"/>
      <c r="AQ2373" s="2" t="n"/>
      <c r="AR2373" s="2" t="n"/>
      <c r="AS2373" s="2" t="n"/>
      <c r="AT2373" s="2" t="n"/>
      <c r="AU2373" s="2" t="n"/>
      <c r="AV2373" s="7" t="n"/>
      <c r="AW2373" s="2" t="n"/>
      <c r="AX2373" s="2" t="n"/>
      <c r="AY2373" s="2" t="n"/>
      <c r="AZ2373" s="2" t="n"/>
      <c r="BA2373" s="2" t="n"/>
      <c r="BB2373" s="2" t="n"/>
      <c r="BC2373" s="2" t="n"/>
      <c r="BD2373" s="2" t="n"/>
      <c r="BE2373" s="2" t="n"/>
      <c r="BF2373" s="2" t="n"/>
      <c r="BG2373" s="2" t="n"/>
      <c r="BH2373" s="2" t="n"/>
      <c r="BI2373" s="8" t="n"/>
      <c r="BJ2373" s="7" t="n"/>
      <c r="BK2373" s="2" t="n"/>
      <c r="BL2373" s="2" t="n"/>
      <c r="BM2373" s="2" t="n"/>
      <c r="BN2373" s="2" t="n"/>
      <c r="BO2373" s="2" t="n"/>
      <c r="BP2373" s="143" t="n"/>
      <c r="BV2373" s="144" t="n"/>
      <c r="BW2373" s="143" t="n"/>
      <c r="CG2373" s="144" t="n"/>
      <c r="CH2373" s="143" t="n"/>
      <c r="DU2373" s="144" t="n"/>
      <c r="DV2373" s="2" t="n"/>
      <c r="DW2373" s="2" t="n"/>
      <c r="DX2373" s="2" t="n"/>
      <c r="DY2373" s="2" t="n"/>
      <c r="DZ2373" s="2" t="n"/>
      <c r="EA2373" s="2" t="n"/>
      <c r="EB2373" s="2" t="n"/>
      <c r="EC2373" s="2" t="n"/>
    </row>
    <row r="2374" ht="6.75" customHeight="1" s="118">
      <c r="A2374" s="2" t="n"/>
      <c r="B2374" s="2" t="n"/>
      <c r="C2374" s="2" t="n"/>
      <c r="D2374" s="2" t="n"/>
      <c r="E2374" s="2" t="n"/>
      <c r="F2374" s="2" t="n"/>
      <c r="G2374" s="2" t="n"/>
      <c r="H2374" s="2" t="n"/>
      <c r="I2374" s="2" t="n"/>
      <c r="J2374" s="2" t="n"/>
      <c r="K2374" s="2" t="n"/>
      <c r="L2374" s="2" t="n"/>
      <c r="M2374" s="2" t="n"/>
      <c r="N2374" s="2" t="n"/>
      <c r="O2374" s="2" t="n"/>
      <c r="P2374" s="2" t="n"/>
      <c r="Q2374" s="2" t="n"/>
      <c r="R2374" s="2" t="n"/>
      <c r="S2374" s="2" t="n"/>
      <c r="T2374" s="2" t="n"/>
      <c r="U2374" s="2" t="n"/>
      <c r="V2374" s="2" t="n"/>
      <c r="W2374" s="2" t="n"/>
      <c r="X2374" s="2" t="n"/>
      <c r="Y2374" s="2" t="n"/>
      <c r="Z2374" s="95" t="inlineStr">
        <is>
          <t>令和</t>
        </is>
      </c>
      <c r="AD2374" s="145">
        <f>IF(N(設定!$B$3)=0,"",YEAR(設定!$B$3)-2018)</f>
        <v/>
      </c>
      <c r="AG2374" s="95" t="inlineStr">
        <is>
          <t>年</t>
        </is>
      </c>
      <c r="AI2374" s="145">
        <f>IF(N(設定!$B$3)=0,"",MONTH(設定!$B$3))</f>
        <v/>
      </c>
      <c r="AL2374" s="95" t="inlineStr">
        <is>
          <t>月</t>
        </is>
      </c>
      <c r="AN2374" s="145">
        <f>IF(N(設定!$B$3)=0,"",DAY(設定!$B$3))</f>
        <v/>
      </c>
      <c r="AP2374" s="95" t="inlineStr">
        <is>
          <t>日現在</t>
        </is>
      </c>
      <c r="AU2374" s="12" t="n"/>
      <c r="AV2374" s="7" t="n"/>
      <c r="AW2374" s="2" t="n"/>
      <c r="AX2374" s="2" t="n"/>
      <c r="AY2374" s="2" t="n"/>
      <c r="AZ2374" s="2" t="n"/>
      <c r="BA2374" s="2" t="n"/>
      <c r="BB2374" s="2" t="n"/>
      <c r="BC2374" s="2" t="n"/>
      <c r="BD2374" s="2" t="n"/>
      <c r="BE2374" s="2" t="n"/>
      <c r="BF2374" s="2" t="n"/>
      <c r="BG2374" s="2" t="n"/>
      <c r="BH2374" s="2" t="n"/>
      <c r="BI2374" s="8" t="n"/>
      <c r="BJ2374" s="7" t="n"/>
      <c r="BK2374" s="2" t="n"/>
      <c r="BL2374" s="2" t="n"/>
      <c r="BM2374" s="2" t="n"/>
      <c r="BN2374" s="2" t="n"/>
      <c r="BO2374" s="2" t="n"/>
      <c r="BP2374" s="143" t="n"/>
      <c r="BV2374" s="144" t="n"/>
      <c r="BW2374" s="146" t="n"/>
      <c r="BX2374" s="147" t="n"/>
      <c r="BY2374" s="147" t="n"/>
      <c r="BZ2374" s="147" t="n"/>
      <c r="CA2374" s="147" t="n"/>
      <c r="CB2374" s="147" t="n"/>
      <c r="CC2374" s="147" t="n"/>
      <c r="CD2374" s="147" t="n"/>
      <c r="CE2374" s="147" t="n"/>
      <c r="CF2374" s="147" t="n"/>
      <c r="CG2374" s="148" t="n"/>
      <c r="CH2374" s="146" t="n"/>
      <c r="CI2374" s="147" t="n"/>
      <c r="CJ2374" s="147" t="n"/>
      <c r="CK2374" s="147" t="n"/>
      <c r="CL2374" s="147" t="n"/>
      <c r="CM2374" s="147" t="n"/>
      <c r="CN2374" s="147" t="n"/>
      <c r="CO2374" s="147" t="n"/>
      <c r="CP2374" s="147" t="n"/>
      <c r="CQ2374" s="147" t="n"/>
      <c r="CR2374" s="147" t="n"/>
      <c r="CS2374" s="147" t="n"/>
      <c r="CT2374" s="147" t="n"/>
      <c r="CU2374" s="147" t="n"/>
      <c r="CV2374" s="147" t="n"/>
      <c r="CW2374" s="147" t="n"/>
      <c r="CX2374" s="147" t="n"/>
      <c r="CY2374" s="147" t="n"/>
      <c r="CZ2374" s="147" t="n"/>
      <c r="DA2374" s="147" t="n"/>
      <c r="DB2374" s="147" t="n"/>
      <c r="DC2374" s="147" t="n"/>
      <c r="DD2374" s="147" t="n"/>
      <c r="DE2374" s="147" t="n"/>
      <c r="DF2374" s="147" t="n"/>
      <c r="DG2374" s="147" t="n"/>
      <c r="DH2374" s="147" t="n"/>
      <c r="DI2374" s="147" t="n"/>
      <c r="DJ2374" s="147" t="n"/>
      <c r="DK2374" s="147" t="n"/>
      <c r="DL2374" s="147" t="n"/>
      <c r="DM2374" s="147" t="n"/>
      <c r="DN2374" s="147" t="n"/>
      <c r="DO2374" s="147" t="n"/>
      <c r="DP2374" s="147" t="n"/>
      <c r="DQ2374" s="147" t="n"/>
      <c r="DR2374" s="147" t="n"/>
      <c r="DS2374" s="147" t="n"/>
      <c r="DT2374" s="147" t="n"/>
      <c r="DU2374" s="148" t="n"/>
      <c r="DV2374" s="2" t="n"/>
      <c r="DW2374" s="2" t="n"/>
      <c r="DX2374" s="2" t="n"/>
      <c r="DY2374" s="2" t="n"/>
      <c r="DZ2374" s="2" t="n"/>
      <c r="EA2374" s="2" t="n"/>
      <c r="EB2374" s="2" t="n"/>
      <c r="EC2374" s="2" t="n"/>
    </row>
    <row r="2375" ht="6.75" customHeight="1" s="118">
      <c r="A2375" s="2" t="n"/>
      <c r="B2375" s="2" t="n"/>
      <c r="C2375" s="2" t="n"/>
      <c r="D2375" s="2" t="n"/>
      <c r="E2375" s="2" t="n"/>
      <c r="F2375" s="2" t="n"/>
      <c r="G2375" s="2" t="n"/>
      <c r="H2375" s="2" t="n"/>
      <c r="I2375" s="2" t="n"/>
      <c r="J2375" s="2" t="n"/>
      <c r="K2375" s="2" t="n"/>
      <c r="L2375" s="2" t="n"/>
      <c r="M2375" s="2" t="n"/>
      <c r="N2375" s="2" t="n"/>
      <c r="O2375" s="2" t="n"/>
      <c r="P2375" s="2" t="n"/>
      <c r="Q2375" s="2" t="n"/>
      <c r="R2375" s="2" t="n"/>
      <c r="S2375" s="2" t="n"/>
      <c r="T2375" s="2" t="n"/>
      <c r="U2375" s="2" t="n"/>
      <c r="V2375" s="2" t="n"/>
      <c r="W2375" s="2" t="n"/>
      <c r="X2375" s="2" t="n"/>
      <c r="Y2375" s="2" t="n"/>
      <c r="AU2375" s="12" t="n"/>
      <c r="AV2375" s="7" t="n"/>
      <c r="AW2375" s="48" t="inlineStr">
        <is>
          <t>写真をはる位置</t>
        </is>
      </c>
      <c r="BI2375" s="8" t="n"/>
      <c r="BJ2375" s="7" t="n"/>
      <c r="BK2375" s="2" t="n"/>
      <c r="BL2375" s="2" t="n"/>
      <c r="BM2375" s="2" t="n"/>
      <c r="BN2375" s="2" t="n"/>
      <c r="BO2375" s="2" t="n"/>
      <c r="BP2375" s="143" t="n"/>
      <c r="BV2375" s="144" t="n"/>
      <c r="BW2375" s="149">
        <f>計算!$O$29</f>
        <v/>
      </c>
      <c r="CG2375" s="144" t="n"/>
      <c r="CH2375" s="150">
        <f>計算!$P$29</f>
        <v/>
      </c>
      <c r="DU2375" s="144" t="n"/>
      <c r="DV2375" s="2" t="n"/>
      <c r="DW2375" s="2" t="n"/>
      <c r="DX2375" s="2" t="n"/>
      <c r="DY2375" s="2" t="n"/>
      <c r="DZ2375" s="2" t="n"/>
      <c r="EA2375" s="2" t="n"/>
      <c r="EB2375" s="2" t="n"/>
      <c r="EC2375" s="2" t="n"/>
    </row>
    <row r="2376" ht="6.75" customHeight="1" s="118">
      <c r="A2376" s="2" t="n"/>
      <c r="B2376" s="2" t="n"/>
      <c r="C2376" s="2" t="n"/>
      <c r="D2376" s="2" t="n"/>
      <c r="E2376" s="2" t="n"/>
      <c r="F2376" s="2" t="n"/>
      <c r="G2376" s="2" t="n"/>
      <c r="H2376" s="2" t="n"/>
      <c r="I2376" s="2" t="n"/>
      <c r="J2376" s="2" t="n"/>
      <c r="K2376" s="2" t="n"/>
      <c r="L2376" s="2" t="n"/>
      <c r="M2376" s="2" t="n"/>
      <c r="N2376" s="2" t="n"/>
      <c r="O2376" s="2" t="n"/>
      <c r="P2376" s="2" t="n"/>
      <c r="Q2376" s="2" t="n"/>
      <c r="R2376" s="2" t="n"/>
      <c r="S2376" s="2" t="n"/>
      <c r="T2376" s="2" t="n"/>
      <c r="U2376" s="2" t="n"/>
      <c r="V2376" s="2" t="n"/>
      <c r="W2376" s="2" t="n"/>
      <c r="X2376" s="2" t="n"/>
      <c r="Y2376" s="2" t="n"/>
      <c r="Z2376" s="147" t="n"/>
      <c r="AA2376" s="147" t="n"/>
      <c r="AB2376" s="147" t="n"/>
      <c r="AC2376" s="147" t="n"/>
      <c r="AD2376" s="147" t="n"/>
      <c r="AE2376" s="147" t="n"/>
      <c r="AF2376" s="147" t="n"/>
      <c r="AG2376" s="147" t="n"/>
      <c r="AH2376" s="147" t="n"/>
      <c r="AI2376" s="147" t="n"/>
      <c r="AJ2376" s="147" t="n"/>
      <c r="AK2376" s="147" t="n"/>
      <c r="AL2376" s="147" t="n"/>
      <c r="AM2376" s="147" t="n"/>
      <c r="AN2376" s="147" t="n"/>
      <c r="AO2376" s="147" t="n"/>
      <c r="AP2376" s="147" t="n"/>
      <c r="AQ2376" s="147" t="n"/>
      <c r="AR2376" s="147" t="n"/>
      <c r="AS2376" s="147" t="n"/>
      <c r="AT2376" s="147" t="n"/>
      <c r="AU2376" s="12" t="n"/>
      <c r="AV2376" s="7" t="n"/>
      <c r="BI2376" s="8" t="n"/>
      <c r="BJ2376" s="7" t="n"/>
      <c r="BK2376" s="2" t="n"/>
      <c r="BL2376" s="2" t="n"/>
      <c r="BM2376" s="2" t="n"/>
      <c r="BN2376" s="2" t="n"/>
      <c r="BO2376" s="2" t="n"/>
      <c r="BP2376" s="143" t="n"/>
      <c r="BV2376" s="144" t="n"/>
      <c r="BW2376" s="143" t="n"/>
      <c r="CG2376" s="144" t="n"/>
      <c r="DU2376" s="144" t="n"/>
      <c r="DV2376" s="2" t="n"/>
      <c r="DW2376" s="2" t="n"/>
      <c r="DX2376" s="2" t="n"/>
      <c r="DY2376" s="2" t="n"/>
      <c r="DZ2376" s="2" t="n"/>
      <c r="EA2376" s="2" t="n"/>
      <c r="EB2376" s="2" t="n"/>
      <c r="EC2376" s="2" t="n"/>
    </row>
    <row r="2377" ht="6.75" customHeight="1" s="118">
      <c r="A2377" s="2" t="n"/>
      <c r="B2377" s="2" t="n"/>
      <c r="C2377" s="2" t="n"/>
      <c r="D2377" s="2" t="n"/>
      <c r="E2377" s="142" t="inlineStr">
        <is>
          <t>ふ り が な</t>
        </is>
      </c>
      <c r="F2377" s="140" t="n"/>
      <c r="G2377" s="140" t="n"/>
      <c r="H2377" s="140" t="n"/>
      <c r="I2377" s="140" t="n"/>
      <c r="J2377" s="140" t="n"/>
      <c r="K2377" s="141" t="n"/>
      <c r="L2377" s="151">
        <f>計算!$C$29</f>
        <v/>
      </c>
      <c r="M2377" s="140" t="n"/>
      <c r="N2377" s="140" t="n"/>
      <c r="O2377" s="140" t="n"/>
      <c r="P2377" s="140" t="n"/>
      <c r="Q2377" s="140" t="n"/>
      <c r="R2377" s="140" t="n"/>
      <c r="S2377" s="140" t="n"/>
      <c r="T2377" s="140" t="n"/>
      <c r="U2377" s="140" t="n"/>
      <c r="V2377" s="140" t="n"/>
      <c r="W2377" s="140" t="n"/>
      <c r="X2377" s="140" t="n"/>
      <c r="Y2377" s="140" t="n"/>
      <c r="Z2377" s="140" t="n"/>
      <c r="AA2377" s="140" t="n"/>
      <c r="AB2377" s="140" t="n"/>
      <c r="AC2377" s="140" t="n"/>
      <c r="AD2377" s="140" t="n"/>
      <c r="AE2377" s="140" t="n"/>
      <c r="AF2377" s="140" t="n"/>
      <c r="AG2377" s="140" t="n"/>
      <c r="AH2377" s="140" t="n"/>
      <c r="AI2377" s="140" t="n"/>
      <c r="AJ2377" s="140" t="n"/>
      <c r="AK2377" s="140" t="n"/>
      <c r="AL2377" s="140" t="n"/>
      <c r="AM2377" s="140" t="n"/>
      <c r="AN2377" s="140" t="n"/>
      <c r="AO2377" s="140" t="n"/>
      <c r="AP2377" s="140" t="n"/>
      <c r="AQ2377" s="140" t="n"/>
      <c r="AR2377" s="140" t="n"/>
      <c r="AS2377" s="140" t="n"/>
      <c r="AT2377" s="141" t="n"/>
      <c r="AU2377" s="8" t="n"/>
      <c r="AV2377" s="7" t="n"/>
      <c r="AW2377" s="2" t="n"/>
      <c r="AX2377" s="2" t="n"/>
      <c r="AY2377" s="2" t="n"/>
      <c r="AZ2377" s="2" t="n"/>
      <c r="BA2377" s="2" t="n"/>
      <c r="BB2377" s="2" t="n"/>
      <c r="BC2377" s="2" t="n"/>
      <c r="BD2377" s="2" t="n"/>
      <c r="BE2377" s="2" t="n"/>
      <c r="BF2377" s="2" t="n"/>
      <c r="BG2377" s="2" t="n"/>
      <c r="BH2377" s="2" t="n"/>
      <c r="BI2377" s="8" t="n"/>
      <c r="BJ2377" s="7" t="n"/>
      <c r="BK2377" s="2" t="n"/>
      <c r="BL2377" s="2" t="n"/>
      <c r="BM2377" s="2" t="n"/>
      <c r="BN2377" s="2" t="n"/>
      <c r="BO2377" s="2" t="n"/>
      <c r="BP2377" s="143" t="n"/>
      <c r="BV2377" s="144" t="n"/>
      <c r="BW2377" s="143" t="n"/>
      <c r="CG2377" s="144" t="n"/>
      <c r="DU2377" s="144" t="n"/>
      <c r="DV2377" s="2" t="n"/>
      <c r="DW2377" s="2" t="n"/>
      <c r="DX2377" s="2" t="n"/>
      <c r="DY2377" s="2" t="n"/>
      <c r="DZ2377" s="2" t="n"/>
      <c r="EA2377" s="2" t="n"/>
      <c r="EB2377" s="2" t="n"/>
      <c r="EC2377" s="2" t="n"/>
    </row>
    <row r="2378" ht="6.75" customHeight="1" s="118">
      <c r="A2378" s="2" t="n"/>
      <c r="B2378" s="2" t="n"/>
      <c r="C2378" s="2" t="n"/>
      <c r="D2378" s="2" t="n"/>
      <c r="E2378" s="143" t="n"/>
      <c r="K2378" s="144" t="n"/>
      <c r="AT2378" s="144" t="n"/>
      <c r="AU2378" s="8" t="n"/>
      <c r="AV2378" s="7" t="n"/>
      <c r="AW2378" s="2" t="n"/>
      <c r="AX2378" s="2" t="n"/>
      <c r="AY2378" s="2" t="n"/>
      <c r="AZ2378" s="2" t="n"/>
      <c r="BA2378" s="2" t="n"/>
      <c r="BB2378" s="2" t="n"/>
      <c r="BC2378" s="2" t="n"/>
      <c r="BD2378" s="2" t="n"/>
      <c r="BE2378" s="2" t="n"/>
      <c r="BF2378" s="2" t="n"/>
      <c r="BG2378" s="2" t="n"/>
      <c r="BH2378" s="2" t="n"/>
      <c r="BI2378" s="8" t="n"/>
      <c r="BJ2378" s="7" t="n"/>
      <c r="BK2378" s="2" t="n"/>
      <c r="BL2378" s="2" t="n"/>
      <c r="BM2378" s="2" t="n"/>
      <c r="BN2378" s="2" t="n"/>
      <c r="BO2378" s="2" t="n"/>
      <c r="BP2378" s="143" t="n"/>
      <c r="BV2378" s="144" t="n"/>
      <c r="BW2378" s="143" t="n"/>
      <c r="CG2378" s="144" t="n"/>
      <c r="DU2378" s="144" t="n"/>
      <c r="DV2378" s="2" t="n"/>
      <c r="DW2378" s="2" t="n"/>
      <c r="DX2378" s="2" t="n"/>
      <c r="DY2378" s="2" t="n"/>
      <c r="DZ2378" s="2" t="n"/>
      <c r="EA2378" s="2" t="n"/>
      <c r="EB2378" s="2" t="n"/>
      <c r="EC2378" s="2" t="n"/>
    </row>
    <row r="2379" ht="6.75" customHeight="1" s="118">
      <c r="A2379" s="2" t="n"/>
      <c r="B2379" s="2" t="n"/>
      <c r="C2379" s="2" t="n"/>
      <c r="D2379" s="2" t="n"/>
      <c r="E2379" s="143" t="n"/>
      <c r="K2379" s="144" t="n"/>
      <c r="AT2379" s="144" t="n"/>
      <c r="AU2379" s="8" t="n"/>
      <c r="AV2379" s="7" t="n"/>
      <c r="AW2379" s="2" t="n"/>
      <c r="AX2379" s="2" t="n"/>
      <c r="AY2379" s="2" t="n"/>
      <c r="AZ2379" s="2" t="n"/>
      <c r="BA2379" s="2" t="n"/>
      <c r="BB2379" s="2" t="n"/>
      <c r="BC2379" s="2" t="n"/>
      <c r="BD2379" s="2" t="n"/>
      <c r="BE2379" s="2" t="n"/>
      <c r="BF2379" s="2" t="n"/>
      <c r="BG2379" s="2" t="n"/>
      <c r="BH2379" s="2" t="n"/>
      <c r="BI2379" s="8" t="n"/>
      <c r="BJ2379" s="7" t="n"/>
      <c r="BK2379" s="2" t="n"/>
      <c r="BL2379" s="2" t="n"/>
      <c r="BM2379" s="2" t="n"/>
      <c r="BN2379" s="2" t="n"/>
      <c r="BO2379" s="2" t="n"/>
      <c r="BP2379" s="143" t="n"/>
      <c r="BV2379" s="144" t="n"/>
      <c r="BW2379" s="149">
        <f>計算!$Q$29</f>
        <v/>
      </c>
      <c r="CG2379" s="144" t="n"/>
      <c r="CH2379" s="150">
        <f>計算!$R$29</f>
        <v/>
      </c>
      <c r="DU2379" s="144" t="n"/>
      <c r="DV2379" s="2" t="n"/>
      <c r="DW2379" s="2" t="n"/>
      <c r="DX2379" s="2" t="n"/>
      <c r="DY2379" s="2" t="n"/>
      <c r="DZ2379" s="2" t="n"/>
      <c r="EA2379" s="2" t="n"/>
      <c r="EB2379" s="2" t="n"/>
      <c r="EC2379" s="2" t="n"/>
    </row>
    <row r="2380" ht="6.75" customHeight="1" s="118">
      <c r="A2380" s="2" t="n"/>
      <c r="B2380" s="2" t="n"/>
      <c r="C2380" s="2" t="n"/>
      <c r="D2380" s="2" t="n"/>
      <c r="E2380" s="146" t="n"/>
      <c r="F2380" s="147" t="n"/>
      <c r="G2380" s="147" t="n"/>
      <c r="H2380" s="147" t="n"/>
      <c r="I2380" s="147" t="n"/>
      <c r="J2380" s="147" t="n"/>
      <c r="K2380" s="148" t="n"/>
      <c r="L2380" s="147" t="n"/>
      <c r="M2380" s="147" t="n"/>
      <c r="N2380" s="147" t="n"/>
      <c r="O2380" s="147" t="n"/>
      <c r="P2380" s="147" t="n"/>
      <c r="Q2380" s="147" t="n"/>
      <c r="R2380" s="147" t="n"/>
      <c r="S2380" s="147" t="n"/>
      <c r="T2380" s="147" t="n"/>
      <c r="U2380" s="147" t="n"/>
      <c r="V2380" s="147" t="n"/>
      <c r="W2380" s="147" t="n"/>
      <c r="X2380" s="147" t="n"/>
      <c r="Y2380" s="147" t="n"/>
      <c r="Z2380" s="147" t="n"/>
      <c r="AA2380" s="147" t="n"/>
      <c r="AB2380" s="147" t="n"/>
      <c r="AC2380" s="147" t="n"/>
      <c r="AD2380" s="147" t="n"/>
      <c r="AE2380" s="147" t="n"/>
      <c r="AF2380" s="147" t="n"/>
      <c r="AG2380" s="147" t="n"/>
      <c r="AH2380" s="147" t="n"/>
      <c r="AI2380" s="147" t="n"/>
      <c r="AJ2380" s="147" t="n"/>
      <c r="AK2380" s="147" t="n"/>
      <c r="AL2380" s="147" t="n"/>
      <c r="AM2380" s="147" t="n"/>
      <c r="AN2380" s="147" t="n"/>
      <c r="AO2380" s="147" t="n"/>
      <c r="AP2380" s="147" t="n"/>
      <c r="AQ2380" s="147" t="n"/>
      <c r="AR2380" s="147" t="n"/>
      <c r="AS2380" s="147" t="n"/>
      <c r="AT2380" s="148" t="n"/>
      <c r="AU2380" s="8" t="n"/>
      <c r="AV2380" s="7" t="n"/>
      <c r="AW2380" s="2" t="n"/>
      <c r="AX2380" s="2" t="n"/>
      <c r="AY2380" s="2" t="n"/>
      <c r="AZ2380" s="2" t="n"/>
      <c r="BA2380" s="2" t="n"/>
      <c r="BB2380" s="2" t="n"/>
      <c r="BC2380" s="2" t="n"/>
      <c r="BD2380" s="2" t="n"/>
      <c r="BE2380" s="2" t="n"/>
      <c r="BF2380" s="2" t="n"/>
      <c r="BG2380" s="2" t="n"/>
      <c r="BH2380" s="2" t="n"/>
      <c r="BI2380" s="8" t="n"/>
      <c r="BJ2380" s="7" t="n"/>
      <c r="BK2380" s="2" t="n"/>
      <c r="BL2380" s="2" t="n"/>
      <c r="BM2380" s="2" t="n"/>
      <c r="BN2380" s="2" t="n"/>
      <c r="BO2380" s="2" t="n"/>
      <c r="BP2380" s="143" t="n"/>
      <c r="BV2380" s="144" t="n"/>
      <c r="BW2380" s="143" t="n"/>
      <c r="CG2380" s="144" t="n"/>
      <c r="DU2380" s="144" t="n"/>
      <c r="DV2380" s="2" t="n"/>
      <c r="DW2380" s="2" t="n"/>
      <c r="DX2380" s="2" t="n"/>
      <c r="DY2380" s="2" t="n"/>
      <c r="DZ2380" s="2" t="n"/>
      <c r="EA2380" s="2" t="n"/>
      <c r="EB2380" s="2" t="n"/>
      <c r="EC2380" s="2" t="n"/>
    </row>
    <row r="2381" ht="6.75" customHeight="1" s="118">
      <c r="A2381" s="2" t="n"/>
      <c r="B2381" s="2" t="n"/>
      <c r="C2381" s="2" t="n"/>
      <c r="D2381" s="2" t="n"/>
      <c r="E2381" s="152" t="inlineStr">
        <is>
          <t>名　前</t>
        </is>
      </c>
      <c r="F2381" s="140" t="n"/>
      <c r="G2381" s="140" t="n"/>
      <c r="H2381" s="140" t="n"/>
      <c r="I2381" s="140" t="n"/>
      <c r="J2381" s="140" t="n"/>
      <c r="K2381" s="141" t="n"/>
      <c r="L2381" s="153">
        <f>計算!$B$29</f>
        <v/>
      </c>
      <c r="M2381" s="140" t="n"/>
      <c r="N2381" s="140" t="n"/>
      <c r="O2381" s="140" t="n"/>
      <c r="P2381" s="140" t="n"/>
      <c r="Q2381" s="140" t="n"/>
      <c r="R2381" s="140" t="n"/>
      <c r="S2381" s="140" t="n"/>
      <c r="T2381" s="140" t="n"/>
      <c r="U2381" s="140" t="n"/>
      <c r="V2381" s="140" t="n"/>
      <c r="W2381" s="140" t="n"/>
      <c r="X2381" s="140" t="n"/>
      <c r="Y2381" s="140" t="n"/>
      <c r="Z2381" s="140" t="n"/>
      <c r="AA2381" s="140" t="n"/>
      <c r="AB2381" s="140" t="n"/>
      <c r="AC2381" s="140" t="n"/>
      <c r="AD2381" s="140" t="n"/>
      <c r="AE2381" s="140" t="n"/>
      <c r="AF2381" s="140" t="n"/>
      <c r="AG2381" s="140" t="n"/>
      <c r="AH2381" s="140" t="n"/>
      <c r="AI2381" s="140" t="n"/>
      <c r="AJ2381" s="140" t="n"/>
      <c r="AK2381" s="140" t="n"/>
      <c r="AL2381" s="140" t="n"/>
      <c r="AM2381" s="140" t="n"/>
      <c r="AN2381" s="140" t="n"/>
      <c r="AO2381" s="140" t="n"/>
      <c r="AP2381" s="140" t="n"/>
      <c r="AQ2381" s="140" t="n"/>
      <c r="AR2381" s="140" t="n"/>
      <c r="AS2381" s="140" t="n"/>
      <c r="AT2381" s="141" t="n"/>
      <c r="AU2381" s="8" t="n"/>
      <c r="AV2381" s="7" t="n"/>
      <c r="AW2381" s="2" t="n"/>
      <c r="AX2381" s="2" t="n"/>
      <c r="AY2381" s="2" t="n"/>
      <c r="AZ2381" s="2" t="n"/>
      <c r="BA2381" s="2" t="n"/>
      <c r="BB2381" s="2" t="n"/>
      <c r="BC2381" s="2" t="n"/>
      <c r="BD2381" s="2" t="n"/>
      <c r="BE2381" s="2" t="n"/>
      <c r="BF2381" s="2" t="n"/>
      <c r="BG2381" s="2" t="n"/>
      <c r="BH2381" s="2" t="n"/>
      <c r="BI2381" s="8" t="n"/>
      <c r="BJ2381" s="7" t="n"/>
      <c r="BK2381" s="2" t="n"/>
      <c r="BL2381" s="2" t="n"/>
      <c r="BM2381" s="2" t="n"/>
      <c r="BN2381" s="2" t="n"/>
      <c r="BO2381" s="2" t="n"/>
      <c r="BP2381" s="143" t="n"/>
      <c r="BV2381" s="144" t="n"/>
      <c r="BW2381" s="143" t="n"/>
      <c r="CG2381" s="144" t="n"/>
      <c r="DU2381" s="144" t="n"/>
      <c r="DV2381" s="2" t="n"/>
      <c r="DW2381" s="2" t="n"/>
      <c r="DX2381" s="2" t="n"/>
      <c r="DY2381" s="2" t="n"/>
      <c r="DZ2381" s="2" t="n"/>
      <c r="EA2381" s="2" t="n"/>
      <c r="EB2381" s="2" t="n"/>
      <c r="EC2381" s="2" t="n"/>
    </row>
    <row r="2382" ht="6.75" customHeight="1" s="118">
      <c r="A2382" s="2" t="n"/>
      <c r="B2382" s="2" t="n"/>
      <c r="C2382" s="2" t="n"/>
      <c r="D2382" s="2" t="n"/>
      <c r="E2382" s="143" t="n"/>
      <c r="K2382" s="144" t="n"/>
      <c r="L2382" s="143" t="n"/>
      <c r="AT2382" s="144" t="n"/>
      <c r="AU2382" s="8" t="n"/>
      <c r="AV2382" s="7" t="n"/>
      <c r="AW2382" s="2" t="n"/>
      <c r="AX2382" s="52" t="inlineStr">
        <is>
          <t>（30×40mm）</t>
        </is>
      </c>
      <c r="BH2382" s="2" t="n"/>
      <c r="BI2382" s="8" t="n"/>
      <c r="BJ2382" s="7" t="n"/>
      <c r="BK2382" s="2" t="n"/>
      <c r="BL2382" s="2" t="n"/>
      <c r="BM2382" s="2" t="n"/>
      <c r="BN2382" s="2" t="n"/>
      <c r="BO2382" s="2" t="n"/>
      <c r="BP2382" s="143" t="n"/>
      <c r="BV2382" s="144" t="n"/>
      <c r="BW2382" s="143" t="n"/>
      <c r="CG2382" s="144" t="n"/>
      <c r="DU2382" s="144" t="n"/>
      <c r="DV2382" s="2" t="n"/>
      <c r="DW2382" s="2" t="n"/>
      <c r="DX2382" s="2" t="n"/>
      <c r="DY2382" s="2" t="n"/>
      <c r="DZ2382" s="2" t="n"/>
      <c r="EA2382" s="2" t="n"/>
      <c r="EB2382" s="2" t="n"/>
      <c r="EC2382" s="2" t="n"/>
    </row>
    <row r="2383" ht="6.75" customHeight="1" s="118">
      <c r="A2383" s="2" t="n"/>
      <c r="B2383" s="2" t="n"/>
      <c r="C2383" s="2" t="n"/>
      <c r="D2383" s="2" t="n"/>
      <c r="E2383" s="143" t="n"/>
      <c r="K2383" s="144" t="n"/>
      <c r="L2383" s="143" t="n"/>
      <c r="AT2383" s="144" t="n"/>
      <c r="AU2383" s="8" t="n"/>
      <c r="AV2383" s="7" t="n"/>
      <c r="AW2383" s="2" t="n"/>
      <c r="BH2383" s="2" t="n"/>
      <c r="BI2383" s="8" t="n"/>
      <c r="BJ2383" s="7" t="n"/>
      <c r="BK2383" s="2" t="n"/>
      <c r="BL2383" s="2" t="n"/>
      <c r="BM2383" s="2" t="n"/>
      <c r="BN2383" s="2" t="n"/>
      <c r="BO2383" s="2" t="n"/>
      <c r="BP2383" s="143" t="n"/>
      <c r="BV2383" s="144" t="n"/>
      <c r="BW2383" s="149">
        <f>計算!$S$29</f>
        <v/>
      </c>
      <c r="CG2383" s="144" t="n"/>
      <c r="CH2383" s="150">
        <f>計算!$T$29</f>
        <v/>
      </c>
      <c r="DU2383" s="144" t="n"/>
      <c r="DV2383" s="2" t="n"/>
      <c r="DW2383" s="2" t="n"/>
      <c r="DX2383" s="2" t="n"/>
      <c r="DY2383" s="2" t="n"/>
      <c r="DZ2383" s="2" t="n"/>
      <c r="EA2383" s="2" t="n"/>
      <c r="EB2383" s="2" t="n"/>
      <c r="EC2383" s="2" t="n"/>
    </row>
    <row r="2384" ht="6.75" customHeight="1" s="118">
      <c r="A2384" s="2" t="n"/>
      <c r="B2384" s="2" t="n"/>
      <c r="C2384" s="2" t="n"/>
      <c r="D2384" s="2" t="n"/>
      <c r="E2384" s="143" t="n"/>
      <c r="K2384" s="144" t="n"/>
      <c r="L2384" s="143" t="n"/>
      <c r="AT2384" s="144" t="n"/>
      <c r="AU2384" s="8" t="n"/>
      <c r="AV2384" s="7" t="n"/>
      <c r="AW2384" s="2" t="n"/>
      <c r="AX2384" s="2" t="n"/>
      <c r="AY2384" s="2" t="n"/>
      <c r="AZ2384" s="2" t="n"/>
      <c r="BA2384" s="2" t="n"/>
      <c r="BB2384" s="2" t="n"/>
      <c r="BC2384" s="2" t="n"/>
      <c r="BD2384" s="2" t="n"/>
      <c r="BE2384" s="2" t="n"/>
      <c r="BF2384" s="2" t="n"/>
      <c r="BG2384" s="2" t="n"/>
      <c r="BH2384" s="2" t="n"/>
      <c r="BI2384" s="8" t="n"/>
      <c r="BJ2384" s="7" t="n"/>
      <c r="BK2384" s="2" t="n"/>
      <c r="BL2384" s="2" t="n"/>
      <c r="BM2384" s="2" t="n"/>
      <c r="BN2384" s="2" t="n"/>
      <c r="BO2384" s="2" t="n"/>
      <c r="BP2384" s="143" t="n"/>
      <c r="BV2384" s="144" t="n"/>
      <c r="BW2384" s="143" t="n"/>
      <c r="CG2384" s="144" t="n"/>
      <c r="DU2384" s="144" t="n"/>
      <c r="DV2384" s="2" t="n"/>
      <c r="DW2384" s="2" t="n"/>
      <c r="DX2384" s="2" t="n"/>
      <c r="DY2384" s="2" t="n"/>
      <c r="DZ2384" s="2" t="n"/>
      <c r="EA2384" s="2" t="n"/>
      <c r="EB2384" s="2" t="n"/>
      <c r="EC2384" s="2" t="n"/>
    </row>
    <row r="2385" ht="6.75" customHeight="1" s="118">
      <c r="A2385" s="2" t="n"/>
      <c r="B2385" s="2" t="n"/>
      <c r="C2385" s="2" t="n"/>
      <c r="D2385" s="2" t="n"/>
      <c r="E2385" s="143" t="n"/>
      <c r="K2385" s="144" t="n"/>
      <c r="L2385" s="143" t="n"/>
      <c r="AT2385" s="144" t="n"/>
      <c r="AU2385" s="8" t="n"/>
      <c r="AV2385" s="7" t="n"/>
      <c r="AW2385" s="2" t="n"/>
      <c r="AX2385" s="2" t="n"/>
      <c r="AY2385" s="2" t="n"/>
      <c r="AZ2385" s="2" t="n"/>
      <c r="BA2385" s="2" t="n"/>
      <c r="BB2385" s="2" t="n"/>
      <c r="BC2385" s="2" t="n"/>
      <c r="BD2385" s="2" t="n"/>
      <c r="BE2385" s="2" t="n"/>
      <c r="BF2385" s="2" t="n"/>
      <c r="BG2385" s="2" t="n"/>
      <c r="BH2385" s="2" t="n"/>
      <c r="BI2385" s="8" t="n"/>
      <c r="BJ2385" s="7" t="n"/>
      <c r="BK2385" s="2" t="n"/>
      <c r="BL2385" s="2" t="n"/>
      <c r="BM2385" s="2" t="n"/>
      <c r="BN2385" s="2" t="n"/>
      <c r="BO2385" s="2" t="n"/>
      <c r="BP2385" s="143" t="n"/>
      <c r="BV2385" s="144" t="n"/>
      <c r="BW2385" s="143" t="n"/>
      <c r="CG2385" s="144" t="n"/>
      <c r="DU2385" s="144" t="n"/>
      <c r="DV2385" s="2" t="n"/>
      <c r="DW2385" s="2" t="n"/>
      <c r="DX2385" s="2" t="n"/>
      <c r="DY2385" s="2" t="n"/>
      <c r="DZ2385" s="2" t="n"/>
      <c r="EA2385" s="2" t="n"/>
      <c r="EB2385" s="2" t="n"/>
      <c r="EC2385" s="2" t="n"/>
    </row>
    <row r="2386" ht="4.5" customHeight="1" s="118">
      <c r="A2386" s="2" t="n"/>
      <c r="B2386" s="2" t="n"/>
      <c r="C2386" s="2" t="n"/>
      <c r="D2386" s="2" t="n"/>
      <c r="E2386" s="146" t="n"/>
      <c r="F2386" s="147" t="n"/>
      <c r="G2386" s="147" t="n"/>
      <c r="H2386" s="147" t="n"/>
      <c r="I2386" s="147" t="n"/>
      <c r="J2386" s="147" t="n"/>
      <c r="K2386" s="148" t="n"/>
      <c r="L2386" s="146" t="n"/>
      <c r="M2386" s="147" t="n"/>
      <c r="N2386" s="147" t="n"/>
      <c r="O2386" s="147" t="n"/>
      <c r="P2386" s="147" t="n"/>
      <c r="Q2386" s="147" t="n"/>
      <c r="R2386" s="147" t="n"/>
      <c r="S2386" s="147" t="n"/>
      <c r="T2386" s="147" t="n"/>
      <c r="U2386" s="147" t="n"/>
      <c r="V2386" s="147" t="n"/>
      <c r="W2386" s="147" t="n"/>
      <c r="X2386" s="147" t="n"/>
      <c r="Y2386" s="147" t="n"/>
      <c r="Z2386" s="147" t="n"/>
      <c r="AA2386" s="147" t="n"/>
      <c r="AB2386" s="147" t="n"/>
      <c r="AC2386" s="147" t="n"/>
      <c r="AD2386" s="147" t="n"/>
      <c r="AE2386" s="147" t="n"/>
      <c r="AF2386" s="147" t="n"/>
      <c r="AG2386" s="147" t="n"/>
      <c r="AH2386" s="147" t="n"/>
      <c r="AI2386" s="147" t="n"/>
      <c r="AJ2386" s="147" t="n"/>
      <c r="AK2386" s="147" t="n"/>
      <c r="AL2386" s="147" t="n"/>
      <c r="AM2386" s="147" t="n"/>
      <c r="AN2386" s="147" t="n"/>
      <c r="AO2386" s="147" t="n"/>
      <c r="AP2386" s="147" t="n"/>
      <c r="AQ2386" s="147" t="n"/>
      <c r="AR2386" s="147" t="n"/>
      <c r="AS2386" s="147" t="n"/>
      <c r="AT2386" s="148" t="n"/>
      <c r="AU2386" s="8" t="n"/>
      <c r="AV2386" s="7" t="n"/>
      <c r="AW2386" s="2" t="n"/>
      <c r="AX2386" s="2" t="n"/>
      <c r="AY2386" s="2" t="n"/>
      <c r="AZ2386" s="2" t="n"/>
      <c r="BA2386" s="2" t="n"/>
      <c r="BB2386" s="2" t="n"/>
      <c r="BC2386" s="2" t="n"/>
      <c r="BD2386" s="2" t="n"/>
      <c r="BE2386" s="2" t="n"/>
      <c r="BF2386" s="2" t="n"/>
      <c r="BG2386" s="2" t="n"/>
      <c r="BH2386" s="2" t="n"/>
      <c r="BI2386" s="8" t="n"/>
      <c r="BJ2386" s="7" t="n"/>
      <c r="BK2386" s="2" t="n"/>
      <c r="BL2386" s="2" t="n"/>
      <c r="BM2386" s="2" t="n"/>
      <c r="BN2386" s="2" t="n"/>
      <c r="BO2386" s="2" t="n"/>
      <c r="BP2386" s="143" t="n"/>
      <c r="BV2386" s="144" t="n"/>
      <c r="BW2386" s="143" t="n"/>
      <c r="CG2386" s="144" t="n"/>
      <c r="DU2386" s="144" t="n"/>
      <c r="DV2386" s="2" t="n"/>
      <c r="DW2386" s="2" t="n"/>
      <c r="DX2386" s="2" t="n"/>
      <c r="DY2386" s="2" t="n"/>
      <c r="DZ2386" s="2" t="n"/>
      <c r="EA2386" s="2" t="n"/>
      <c r="EB2386" s="2" t="n"/>
      <c r="EC2386" s="2" t="n"/>
    </row>
    <row r="2387" ht="6.75" customHeight="1" s="118">
      <c r="A2387" s="2" t="n"/>
      <c r="B2387" s="2" t="n"/>
      <c r="C2387" s="2" t="n"/>
      <c r="D2387" s="2" t="n"/>
      <c r="E2387" s="152" t="inlineStr">
        <is>
          <t>生年月日</t>
        </is>
      </c>
      <c r="F2387" s="140" t="n"/>
      <c r="G2387" s="140" t="n"/>
      <c r="H2387" s="140" t="n"/>
      <c r="I2387" s="140" t="n"/>
      <c r="J2387" s="140" t="n"/>
      <c r="K2387" s="141" t="n"/>
      <c r="L2387" s="154" t="inlineStr">
        <is>
          <t>昭和 ・ 平成</t>
        </is>
      </c>
      <c r="M2387" s="140" t="n"/>
      <c r="N2387" s="140" t="n"/>
      <c r="O2387" s="140" t="n"/>
      <c r="P2387" s="140" t="n"/>
      <c r="Q2387" s="140" t="n"/>
      <c r="R2387" s="140" t="n"/>
      <c r="S2387" s="140" t="n"/>
      <c r="T2387" s="140" t="n"/>
      <c r="U2387" s="140" t="n"/>
      <c r="V2387" s="155">
        <f>計算!$D$29</f>
        <v/>
      </c>
      <c r="W2387" s="140" t="n"/>
      <c r="X2387" s="156" t="inlineStr">
        <is>
          <t>年</t>
        </is>
      </c>
      <c r="Y2387" s="140" t="n"/>
      <c r="Z2387" s="155">
        <f>計算!$E$29</f>
        <v/>
      </c>
      <c r="AA2387" s="140" t="n"/>
      <c r="AB2387" s="140" t="n"/>
      <c r="AC2387" s="156" t="inlineStr">
        <is>
          <t>月</t>
        </is>
      </c>
      <c r="AD2387" s="140" t="n"/>
      <c r="AE2387" s="155">
        <f>計算!$F$29</f>
        <v/>
      </c>
      <c r="AF2387" s="140" t="n"/>
      <c r="AG2387" s="140" t="n"/>
      <c r="AH2387" s="156" t="inlineStr">
        <is>
          <t>日　生 （満</t>
        </is>
      </c>
      <c r="AI2387" s="140" t="n"/>
      <c r="AJ2387" s="140" t="n"/>
      <c r="AK2387" s="140" t="n"/>
      <c r="AL2387" s="140" t="n"/>
      <c r="AM2387" s="140" t="n"/>
      <c r="AN2387" s="140" t="n"/>
      <c r="AO2387" s="140" t="n"/>
      <c r="AP2387" s="157">
        <f>計算!$G$29</f>
        <v/>
      </c>
      <c r="AQ2387" s="140" t="n"/>
      <c r="AR2387" s="158" t="inlineStr">
        <is>
          <t>歳）</t>
        </is>
      </c>
      <c r="AS2387" s="140" t="n"/>
      <c r="AT2387" s="141" t="n"/>
      <c r="AU2387" s="8" t="n"/>
      <c r="AV2387" s="7" t="n"/>
      <c r="AW2387" s="2" t="n"/>
      <c r="AX2387" s="2" t="n"/>
      <c r="AY2387" s="2" t="n"/>
      <c r="AZ2387" s="2" t="n"/>
      <c r="BA2387" s="2" t="n"/>
      <c r="BB2387" s="2" t="n"/>
      <c r="BC2387" s="2" t="n"/>
      <c r="BD2387" s="2" t="n"/>
      <c r="BE2387" s="2" t="n"/>
      <c r="BF2387" s="2" t="n"/>
      <c r="BG2387" s="2" t="n"/>
      <c r="BH2387" s="2" t="n"/>
      <c r="BI2387" s="8" t="n"/>
      <c r="BJ2387" s="7" t="n"/>
      <c r="BK2387" s="2" t="n"/>
      <c r="BL2387" s="2" t="n"/>
      <c r="BM2387" s="2" t="n"/>
      <c r="BN2387" s="2" t="n"/>
      <c r="BO2387" s="2" t="n"/>
      <c r="BP2387" s="143" t="n"/>
      <c r="BV2387" s="144" t="n"/>
      <c r="BW2387" s="149">
        <f>計算!$U$29</f>
        <v/>
      </c>
      <c r="CG2387" s="144" t="n"/>
      <c r="CH2387" s="150">
        <f>計算!$V$29</f>
        <v/>
      </c>
      <c r="DU2387" s="144" t="n"/>
      <c r="DV2387" s="2" t="n"/>
      <c r="DW2387" s="2" t="n"/>
      <c r="DX2387" s="2" t="n"/>
      <c r="DY2387" s="2" t="n"/>
      <c r="DZ2387" s="2" t="n"/>
      <c r="EA2387" s="2" t="n"/>
      <c r="EB2387" s="2" t="n"/>
      <c r="EC2387" s="2" t="n"/>
    </row>
    <row r="2388" ht="6.75" customHeight="1" s="118">
      <c r="A2388" s="2" t="n"/>
      <c r="B2388" s="2" t="n"/>
      <c r="C2388" s="2" t="n"/>
      <c r="D2388" s="2" t="n"/>
      <c r="E2388" s="143" t="n"/>
      <c r="K2388" s="144" t="n"/>
      <c r="L2388" s="143" t="n"/>
      <c r="AT2388" s="144" t="n"/>
      <c r="AU2388" s="8" t="n"/>
      <c r="AV2388" s="7" t="n"/>
      <c r="AW2388" s="2" t="n"/>
      <c r="AX2388" s="2" t="n"/>
      <c r="AY2388" s="2" t="n"/>
      <c r="AZ2388" s="2" t="n"/>
      <c r="BA2388" s="2" t="n"/>
      <c r="BB2388" s="2" t="n"/>
      <c r="BC2388" s="2" t="n"/>
      <c r="BD2388" s="2" t="n"/>
      <c r="BE2388" s="2" t="n"/>
      <c r="BF2388" s="2" t="n"/>
      <c r="BG2388" s="2" t="n"/>
      <c r="BH2388" s="2" t="n"/>
      <c r="BI2388" s="8" t="n"/>
      <c r="BJ2388" s="7" t="n"/>
      <c r="BK2388" s="2" t="n"/>
      <c r="BL2388" s="2" t="n"/>
      <c r="BM2388" s="2" t="n"/>
      <c r="BN2388" s="2" t="n"/>
      <c r="BO2388" s="2" t="n"/>
      <c r="BP2388" s="143" t="n"/>
      <c r="BV2388" s="144" t="n"/>
      <c r="BW2388" s="143" t="n"/>
      <c r="CG2388" s="144" t="n"/>
      <c r="DU2388" s="144" t="n"/>
      <c r="DV2388" s="2" t="n"/>
      <c r="DW2388" s="2" t="n"/>
      <c r="DX2388" s="2" t="n"/>
      <c r="DY2388" s="2" t="n"/>
      <c r="DZ2388" s="2" t="n"/>
      <c r="EA2388" s="2" t="n"/>
      <c r="EB2388" s="2" t="n"/>
      <c r="EC2388" s="2" t="n"/>
    </row>
    <row r="2389" ht="6.75" customHeight="1" s="118">
      <c r="A2389" s="2" t="n"/>
      <c r="B2389" s="2" t="n"/>
      <c r="C2389" s="2" t="n"/>
      <c r="D2389" s="2" t="n"/>
      <c r="E2389" s="143" t="n"/>
      <c r="K2389" s="144" t="n"/>
      <c r="L2389" s="143" t="n"/>
      <c r="AT2389" s="144" t="n"/>
      <c r="AU2389" s="8" t="n"/>
      <c r="AV2389" s="16" t="n"/>
      <c r="AW2389" s="14" t="n"/>
      <c r="AX2389" s="14" t="n"/>
      <c r="AY2389" s="14" t="n"/>
      <c r="AZ2389" s="14" t="n"/>
      <c r="BA2389" s="14" t="n"/>
      <c r="BB2389" s="14" t="n"/>
      <c r="BC2389" s="14" t="n"/>
      <c r="BD2389" s="14" t="n"/>
      <c r="BE2389" s="14" t="n"/>
      <c r="BF2389" s="14" t="n"/>
      <c r="BG2389" s="14" t="n"/>
      <c r="BH2389" s="14" t="n"/>
      <c r="BI2389" s="15" t="n"/>
      <c r="BJ2389" s="7" t="n"/>
      <c r="BK2389" s="2" t="n"/>
      <c r="BL2389" s="2" t="n"/>
      <c r="BM2389" s="2" t="n"/>
      <c r="BN2389" s="2" t="n"/>
      <c r="BO2389" s="2" t="n"/>
      <c r="BP2389" s="143" t="n"/>
      <c r="BV2389" s="144" t="n"/>
      <c r="BW2389" s="143" t="n"/>
      <c r="CG2389" s="144" t="n"/>
      <c r="DU2389" s="144" t="n"/>
      <c r="DV2389" s="2" t="n"/>
      <c r="DW2389" s="2" t="n"/>
      <c r="DX2389" s="2" t="n"/>
      <c r="DY2389" s="2" t="n"/>
      <c r="DZ2389" s="2" t="n"/>
      <c r="EA2389" s="2" t="n"/>
      <c r="EB2389" s="2" t="n"/>
      <c r="EC2389" s="2" t="n"/>
    </row>
    <row r="2390" ht="3.75" customHeight="1" s="118">
      <c r="A2390" s="2" t="n"/>
      <c r="B2390" s="2" t="n"/>
      <c r="C2390" s="2" t="n"/>
      <c r="D2390" s="2" t="n"/>
      <c r="E2390" s="146" t="n"/>
      <c r="F2390" s="147" t="n"/>
      <c r="G2390" s="147" t="n"/>
      <c r="H2390" s="147" t="n"/>
      <c r="I2390" s="147" t="n"/>
      <c r="J2390" s="147" t="n"/>
      <c r="K2390" s="148" t="n"/>
      <c r="L2390" s="146" t="n"/>
      <c r="M2390" s="147" t="n"/>
      <c r="N2390" s="147" t="n"/>
      <c r="O2390" s="147" t="n"/>
      <c r="P2390" s="147" t="n"/>
      <c r="Q2390" s="147" t="n"/>
      <c r="R2390" s="147" t="n"/>
      <c r="S2390" s="147" t="n"/>
      <c r="T2390" s="147" t="n"/>
      <c r="U2390" s="147" t="n"/>
      <c r="X2390" s="147" t="n"/>
      <c r="Y2390" s="147" t="n"/>
      <c r="AC2390" s="147" t="n"/>
      <c r="AD2390" s="147" t="n"/>
      <c r="AH2390" s="147" t="n"/>
      <c r="AI2390" s="147" t="n"/>
      <c r="AJ2390" s="147" t="n"/>
      <c r="AK2390" s="147" t="n"/>
      <c r="AL2390" s="147" t="n"/>
      <c r="AM2390" s="147" t="n"/>
      <c r="AN2390" s="147" t="n"/>
      <c r="AO2390" s="147" t="n"/>
      <c r="AP2390" s="147" t="n"/>
      <c r="AQ2390" s="147" t="n"/>
      <c r="AR2390" s="147" t="n"/>
      <c r="AS2390" s="147" t="n"/>
      <c r="AT2390" s="148" t="n"/>
      <c r="AU2390" s="2" t="n"/>
      <c r="AV2390" s="21" t="n"/>
      <c r="AW2390" s="2" t="n"/>
      <c r="AX2390" s="2" t="n"/>
      <c r="AY2390" s="2" t="n"/>
      <c r="AZ2390" s="2" t="n"/>
      <c r="BA2390" s="2" t="n"/>
      <c r="BB2390" s="2" t="n"/>
      <c r="BC2390" s="2" t="n"/>
      <c r="BD2390" s="2" t="n"/>
      <c r="BE2390" s="2" t="n"/>
      <c r="BF2390" s="2" t="n"/>
      <c r="BG2390" s="2" t="n"/>
      <c r="BH2390" s="2" t="n"/>
      <c r="BI2390" s="2" t="n"/>
      <c r="BJ2390" s="2" t="n"/>
      <c r="BK2390" s="2" t="n"/>
      <c r="BL2390" s="2" t="n"/>
      <c r="BM2390" s="2" t="n"/>
      <c r="BN2390" s="2" t="n"/>
      <c r="BO2390" s="2" t="n"/>
      <c r="BP2390" s="143" t="n"/>
      <c r="BV2390" s="144" t="n"/>
      <c r="BW2390" s="143" t="n"/>
      <c r="CG2390" s="144" t="n"/>
      <c r="DU2390" s="144" t="n"/>
      <c r="DV2390" s="2" t="n"/>
      <c r="DW2390" s="2" t="n"/>
      <c r="DX2390" s="2" t="n"/>
      <c r="DY2390" s="2" t="n"/>
      <c r="DZ2390" s="2" t="n"/>
      <c r="EA2390" s="2" t="n"/>
      <c r="EB2390" s="2" t="n"/>
      <c r="EC2390" s="2" t="n"/>
    </row>
    <row r="2391" ht="6.75" customHeight="1" s="118">
      <c r="A2391" s="2" t="n"/>
      <c r="B2391" s="2" t="n"/>
      <c r="C2391" s="2" t="n"/>
      <c r="D2391" s="2" t="n"/>
      <c r="E2391" s="159" t="inlineStr">
        <is>
          <t>ふ り が な</t>
        </is>
      </c>
      <c r="F2391" s="140" t="n"/>
      <c r="G2391" s="140" t="n"/>
      <c r="H2391" s="140" t="n"/>
      <c r="I2391" s="140" t="n"/>
      <c r="J2391" s="140" t="n"/>
      <c r="K2391" s="141" t="n"/>
      <c r="L2391" s="160">
        <f>計算!$J$29</f>
        <v/>
      </c>
      <c r="M2391" s="140" t="n"/>
      <c r="N2391" s="140" t="n"/>
      <c r="O2391" s="140" t="n"/>
      <c r="P2391" s="140" t="n"/>
      <c r="Q2391" s="140" t="n"/>
      <c r="R2391" s="140" t="n"/>
      <c r="S2391" s="140" t="n"/>
      <c r="T2391" s="140" t="n"/>
      <c r="U2391" s="140" t="n"/>
      <c r="V2391" s="140" t="n"/>
      <c r="W2391" s="140" t="n"/>
      <c r="X2391" s="140" t="n"/>
      <c r="Y2391" s="140" t="n"/>
      <c r="Z2391" s="140" t="n"/>
      <c r="AA2391" s="140" t="n"/>
      <c r="AB2391" s="140" t="n"/>
      <c r="AC2391" s="140" t="n"/>
      <c r="AD2391" s="140" t="n"/>
      <c r="AE2391" s="140" t="n"/>
      <c r="AF2391" s="140" t="n"/>
      <c r="AG2391" s="140" t="n"/>
      <c r="AH2391" s="140" t="n"/>
      <c r="AI2391" s="140" t="n"/>
      <c r="AJ2391" s="140" t="n"/>
      <c r="AK2391" s="140" t="n"/>
      <c r="AL2391" s="140" t="n"/>
      <c r="AM2391" s="140" t="n"/>
      <c r="AN2391" s="140" t="n"/>
      <c r="AO2391" s="140" t="n"/>
      <c r="AP2391" s="140" t="n"/>
      <c r="AQ2391" s="140" t="n"/>
      <c r="AR2391" s="140" t="n"/>
      <c r="AS2391" s="140" t="n"/>
      <c r="AT2391" s="140" t="n"/>
      <c r="AU2391" s="140" t="n"/>
      <c r="AV2391" s="140" t="n"/>
      <c r="AW2391" s="140" t="n"/>
      <c r="AX2391" s="140" t="n"/>
      <c r="AY2391" s="140" t="n"/>
      <c r="AZ2391" s="140" t="n"/>
      <c r="BA2391" s="140" t="n"/>
      <c r="BB2391" s="140" t="n"/>
      <c r="BC2391" s="140" t="n"/>
      <c r="BD2391" s="140" t="n"/>
      <c r="BE2391" s="140" t="n"/>
      <c r="BF2391" s="140" t="n"/>
      <c r="BG2391" s="140" t="n"/>
      <c r="BH2391" s="140" t="n"/>
      <c r="BI2391" s="141" t="n"/>
      <c r="BJ2391" s="2" t="n"/>
      <c r="BK2391" s="2" t="n"/>
      <c r="BL2391" s="2" t="n"/>
      <c r="BM2391" s="2" t="n"/>
      <c r="BN2391" s="2" t="n"/>
      <c r="BO2391" s="2" t="n"/>
      <c r="BP2391" s="143" t="n"/>
      <c r="BV2391" s="144" t="n"/>
      <c r="BW2391" s="161">
        <f>計算!$W$29</f>
        <v/>
      </c>
      <c r="CG2391" s="144" t="n"/>
      <c r="CH2391" s="150">
        <f>計算!$X$29</f>
        <v/>
      </c>
      <c r="DU2391" s="144" t="n"/>
      <c r="DV2391" s="2" t="n"/>
      <c r="DW2391" s="2" t="n"/>
      <c r="DX2391" s="2" t="n"/>
      <c r="DY2391" s="2" t="n"/>
      <c r="DZ2391" s="2" t="n"/>
      <c r="EA2391" s="2" t="n"/>
      <c r="EB2391" s="2" t="n"/>
      <c r="EC2391" s="2" t="n"/>
    </row>
    <row r="2392" ht="6.75" customHeight="1" s="118">
      <c r="A2392" s="2" t="n"/>
      <c r="B2392" s="2" t="n"/>
      <c r="C2392" s="2" t="n"/>
      <c r="D2392" s="2" t="n"/>
      <c r="E2392" s="143" t="n"/>
      <c r="K2392" s="144" t="n"/>
      <c r="BI2392" s="144" t="n"/>
      <c r="BJ2392" s="2" t="n"/>
      <c r="BK2392" s="2" t="n"/>
      <c r="BL2392" s="2" t="n"/>
      <c r="BM2392" s="2" t="n"/>
      <c r="BN2392" s="2" t="n"/>
      <c r="BO2392" s="2" t="n"/>
      <c r="BP2392" s="143" t="n"/>
      <c r="BV2392" s="144" t="n"/>
      <c r="BW2392" s="143" t="n"/>
      <c r="CG2392" s="144" t="n"/>
      <c r="DU2392" s="144" t="n"/>
      <c r="DV2392" s="2" t="n"/>
      <c r="DW2392" s="2" t="n"/>
      <c r="DX2392" s="2" t="n"/>
      <c r="DY2392" s="2" t="n"/>
      <c r="DZ2392" s="2" t="n"/>
      <c r="EA2392" s="2" t="n"/>
      <c r="EB2392" s="2" t="n"/>
      <c r="EC2392" s="2" t="n"/>
    </row>
    <row r="2393" ht="6.75" customHeight="1" s="118">
      <c r="A2393" s="2" t="n"/>
      <c r="B2393" s="2" t="n"/>
      <c r="C2393" s="2" t="n"/>
      <c r="D2393" s="2" t="n"/>
      <c r="E2393" s="162" t="n"/>
      <c r="F2393" s="163" t="n"/>
      <c r="G2393" s="163" t="n"/>
      <c r="H2393" s="163" t="n"/>
      <c r="I2393" s="163" t="n"/>
      <c r="J2393" s="163" t="n"/>
      <c r="K2393" s="164" t="n"/>
      <c r="L2393" s="163" t="n"/>
      <c r="M2393" s="163" t="n"/>
      <c r="N2393" s="163" t="n"/>
      <c r="O2393" s="163" t="n"/>
      <c r="P2393" s="163" t="n"/>
      <c r="Q2393" s="163" t="n"/>
      <c r="R2393" s="163" t="n"/>
      <c r="S2393" s="163" t="n"/>
      <c r="T2393" s="163" t="n"/>
      <c r="U2393" s="163" t="n"/>
      <c r="V2393" s="163" t="n"/>
      <c r="W2393" s="163" t="n"/>
      <c r="X2393" s="163" t="n"/>
      <c r="Y2393" s="163" t="n"/>
      <c r="Z2393" s="163" t="n"/>
      <c r="AA2393" s="163" t="n"/>
      <c r="AB2393" s="163" t="n"/>
      <c r="AC2393" s="163" t="n"/>
      <c r="AD2393" s="163" t="n"/>
      <c r="AE2393" s="163" t="n"/>
      <c r="AF2393" s="163" t="n"/>
      <c r="AG2393" s="163" t="n"/>
      <c r="AH2393" s="163" t="n"/>
      <c r="AI2393" s="163" t="n"/>
      <c r="AJ2393" s="163" t="n"/>
      <c r="AK2393" s="163" t="n"/>
      <c r="AL2393" s="163" t="n"/>
      <c r="AM2393" s="163" t="n"/>
      <c r="AN2393" s="163" t="n"/>
      <c r="AO2393" s="163" t="n"/>
      <c r="AP2393" s="163" t="n"/>
      <c r="AQ2393" s="163" t="n"/>
      <c r="AR2393" s="163" t="n"/>
      <c r="AS2393" s="163" t="n"/>
      <c r="AT2393" s="163" t="n"/>
      <c r="AU2393" s="163" t="n"/>
      <c r="AV2393" s="163" t="n"/>
      <c r="AW2393" s="163" t="n"/>
      <c r="AX2393" s="163" t="n"/>
      <c r="AY2393" s="163" t="n"/>
      <c r="AZ2393" s="163" t="n"/>
      <c r="BA2393" s="163" t="n"/>
      <c r="BB2393" s="163" t="n"/>
      <c r="BC2393" s="163" t="n"/>
      <c r="BD2393" s="163" t="n"/>
      <c r="BE2393" s="163" t="n"/>
      <c r="BF2393" s="163" t="n"/>
      <c r="BG2393" s="163" t="n"/>
      <c r="BH2393" s="163" t="n"/>
      <c r="BI2393" s="164" t="n"/>
      <c r="BJ2393" s="2" t="n"/>
      <c r="BK2393" s="2" t="n"/>
      <c r="BL2393" s="2" t="n"/>
      <c r="BM2393" s="2" t="n"/>
      <c r="BN2393" s="2" t="n"/>
      <c r="BO2393" s="2" t="n"/>
      <c r="BP2393" s="143" t="n"/>
      <c r="BV2393" s="144" t="n"/>
      <c r="BW2393" s="143" t="n"/>
      <c r="CG2393" s="144" t="n"/>
      <c r="DU2393" s="144" t="n"/>
      <c r="DV2393" s="2" t="n"/>
      <c r="DW2393" s="2" t="n"/>
      <c r="DX2393" s="2" t="n"/>
      <c r="DY2393" s="2" t="n"/>
      <c r="DZ2393" s="2" t="n"/>
      <c r="EA2393" s="2" t="n"/>
      <c r="EB2393" s="2" t="n"/>
      <c r="EC2393" s="2" t="n"/>
    </row>
    <row r="2394" ht="6.75" customHeight="1" s="118">
      <c r="A2394" s="2" t="n"/>
      <c r="B2394" s="2" t="n"/>
      <c r="C2394" s="2" t="n"/>
      <c r="D2394" s="2" t="n"/>
      <c r="E2394" s="165" t="inlineStr">
        <is>
          <t>現住所</t>
        </is>
      </c>
      <c r="F2394" s="166" t="n"/>
      <c r="G2394" s="166" t="n"/>
      <c r="H2394" s="166" t="n"/>
      <c r="I2394" s="166" t="n"/>
      <c r="J2394" s="166" t="n"/>
      <c r="K2394" s="167" t="n"/>
      <c r="L2394" s="107" t="inlineStr">
        <is>
          <t>〒</t>
        </is>
      </c>
      <c r="M2394" s="166" t="n"/>
      <c r="N2394" s="166" t="n"/>
      <c r="O2394" s="166" t="n"/>
      <c r="P2394" s="168">
        <f>計算!$H$29</f>
        <v/>
      </c>
      <c r="Q2394" s="166" t="n"/>
      <c r="R2394" s="166" t="n"/>
      <c r="S2394" s="166" t="n"/>
      <c r="T2394" s="166" t="n"/>
      <c r="U2394" s="166" t="n"/>
      <c r="V2394" s="166" t="n"/>
      <c r="W2394" s="166" t="n"/>
      <c r="X2394" s="166" t="n"/>
      <c r="Y2394" s="166" t="n"/>
      <c r="Z2394" s="166" t="n"/>
      <c r="AA2394" s="166" t="n"/>
      <c r="AB2394" s="166" t="n"/>
      <c r="AC2394" s="166" t="n"/>
      <c r="AD2394" s="166" t="n"/>
      <c r="AE2394" s="166" t="n"/>
      <c r="AF2394" s="166" t="n"/>
      <c r="AG2394" s="166" t="n"/>
      <c r="AH2394" s="166" t="n"/>
      <c r="AI2394" s="166" t="n"/>
      <c r="AJ2394" s="166" t="n"/>
      <c r="AK2394" s="24" t="n"/>
      <c r="AL2394" s="24" t="n"/>
      <c r="AM2394" s="24" t="n"/>
      <c r="AN2394" s="24" t="n"/>
      <c r="AO2394" s="24" t="n"/>
      <c r="AP2394" s="24" t="n"/>
      <c r="AQ2394" s="24" t="n"/>
      <c r="AR2394" s="24" t="n"/>
      <c r="AS2394" s="24" t="n"/>
      <c r="AT2394" s="24" t="n"/>
      <c r="AU2394" s="24" t="n"/>
      <c r="AV2394" s="24" t="n"/>
      <c r="AW2394" s="24" t="n"/>
      <c r="AX2394" s="24" t="n"/>
      <c r="AY2394" s="24" t="n"/>
      <c r="AZ2394" s="24" t="n"/>
      <c r="BA2394" s="24" t="n"/>
      <c r="BB2394" s="24" t="n"/>
      <c r="BC2394" s="24" t="n"/>
      <c r="BD2394" s="24" t="n"/>
      <c r="BE2394" s="24" t="n"/>
      <c r="BF2394" s="24" t="n"/>
      <c r="BG2394" s="24" t="n"/>
      <c r="BH2394" s="24" t="n"/>
      <c r="BI2394" s="25" t="n"/>
      <c r="BJ2394" s="2" t="n"/>
      <c r="BK2394" s="2" t="n"/>
      <c r="BL2394" s="2" t="n"/>
      <c r="BM2394" s="2" t="n"/>
      <c r="BN2394" s="2" t="n"/>
      <c r="BO2394" s="2" t="n"/>
      <c r="BP2394" s="143" t="n"/>
      <c r="BV2394" s="144" t="n"/>
      <c r="BW2394" s="143" t="n"/>
      <c r="CG2394" s="144" t="n"/>
      <c r="DU2394" s="144" t="n"/>
      <c r="DV2394" s="2" t="n"/>
      <c r="DW2394" s="2" t="n"/>
      <c r="DX2394" s="2" t="n"/>
      <c r="DY2394" s="2" t="n"/>
      <c r="DZ2394" s="2" t="n"/>
      <c r="EA2394" s="2" t="n"/>
      <c r="EB2394" s="2" t="n"/>
      <c r="EC2394" s="2" t="n"/>
    </row>
    <row r="2395" ht="4.5" customHeight="1" s="118">
      <c r="A2395" s="2" t="n"/>
      <c r="B2395" s="2" t="n"/>
      <c r="C2395" s="2" t="n"/>
      <c r="D2395" s="2" t="n"/>
      <c r="E2395" s="143" t="n"/>
      <c r="K2395" s="144" t="n"/>
      <c r="L2395" s="143" t="n"/>
      <c r="AK2395" s="2" t="n"/>
      <c r="AL2395" s="2" t="n"/>
      <c r="AM2395" s="2" t="n"/>
      <c r="AN2395" s="2" t="n"/>
      <c r="AO2395" s="2" t="n"/>
      <c r="AP2395" s="2" t="n"/>
      <c r="AQ2395" s="2" t="n"/>
      <c r="AR2395" s="2" t="n"/>
      <c r="AS2395" s="2" t="n"/>
      <c r="AT2395" s="2" t="n"/>
      <c r="AU2395" s="2" t="n"/>
      <c r="AV2395" s="2" t="n"/>
      <c r="AW2395" s="2" t="n"/>
      <c r="AX2395" s="2" t="n"/>
      <c r="AY2395" s="2" t="n"/>
      <c r="AZ2395" s="2" t="n"/>
      <c r="BA2395" s="2" t="n"/>
      <c r="BB2395" s="2" t="n"/>
      <c r="BC2395" s="2" t="n"/>
      <c r="BD2395" s="2" t="n"/>
      <c r="BE2395" s="2" t="n"/>
      <c r="BF2395" s="2" t="n"/>
      <c r="BG2395" s="2" t="n"/>
      <c r="BH2395" s="2" t="n"/>
      <c r="BI2395" s="8" t="n"/>
      <c r="BJ2395" s="2" t="n"/>
      <c r="BK2395" s="2" t="n"/>
      <c r="BL2395" s="2" t="n"/>
      <c r="BM2395" s="2" t="n"/>
      <c r="BN2395" s="2" t="n"/>
      <c r="BO2395" s="2" t="n"/>
      <c r="BP2395" s="146" t="n"/>
      <c r="BQ2395" s="147" t="n"/>
      <c r="BR2395" s="147" t="n"/>
      <c r="BS2395" s="147" t="n"/>
      <c r="BT2395" s="147" t="n"/>
      <c r="BU2395" s="147" t="n"/>
      <c r="BV2395" s="148" t="n"/>
      <c r="BW2395" s="146" t="n"/>
      <c r="BX2395" s="147" t="n"/>
      <c r="BY2395" s="147" t="n"/>
      <c r="BZ2395" s="147" t="n"/>
      <c r="CA2395" s="147" t="n"/>
      <c r="CB2395" s="147" t="n"/>
      <c r="CC2395" s="147" t="n"/>
      <c r="CD2395" s="147" t="n"/>
      <c r="CE2395" s="147" t="n"/>
      <c r="CF2395" s="147" t="n"/>
      <c r="CG2395" s="148" t="n"/>
      <c r="DU2395" s="144" t="n"/>
      <c r="DV2395" s="2" t="n"/>
      <c r="DW2395" s="2" t="n"/>
      <c r="DX2395" s="2" t="n"/>
      <c r="DY2395" s="2" t="n"/>
      <c r="DZ2395" s="2" t="n"/>
      <c r="EA2395" s="2" t="n"/>
      <c r="EB2395" s="2" t="n"/>
      <c r="EC2395" s="2" t="n"/>
    </row>
    <row r="2396" ht="6.75" customHeight="1" s="118">
      <c r="A2396" s="2" t="n"/>
      <c r="B2396" s="2" t="n"/>
      <c r="C2396" s="2" t="n"/>
      <c r="D2396" s="2" t="n"/>
      <c r="E2396" s="143" t="n"/>
      <c r="K2396" s="144" t="n"/>
      <c r="L2396" s="143" t="n"/>
      <c r="AK2396" s="2" t="n"/>
      <c r="AL2396" s="2" t="n"/>
      <c r="AM2396" s="2" t="n"/>
      <c r="AN2396" s="2" t="n"/>
      <c r="AO2396" s="2" t="n"/>
      <c r="AP2396" s="2" t="n"/>
      <c r="AQ2396" s="2" t="n"/>
      <c r="AR2396" s="2" t="n"/>
      <c r="AS2396" s="2" t="n"/>
      <c r="AT2396" s="2" t="n"/>
      <c r="AU2396" s="2" t="n"/>
      <c r="AV2396" s="2" t="n"/>
      <c r="AW2396" s="2" t="n"/>
      <c r="AX2396" s="2" t="n"/>
      <c r="AY2396" s="2" t="n"/>
      <c r="AZ2396" s="2" t="n"/>
      <c r="BA2396" s="2" t="n"/>
      <c r="BB2396" s="2" t="n"/>
      <c r="BC2396" s="2" t="n"/>
      <c r="BD2396" s="2" t="n"/>
      <c r="BE2396" s="2" t="n"/>
      <c r="BF2396" s="2" t="n"/>
      <c r="BG2396" s="2" t="n"/>
      <c r="BH2396" s="2" t="n"/>
      <c r="BI2396" s="8" t="n"/>
      <c r="BJ2396" s="2" t="n"/>
      <c r="BK2396" s="2" t="n"/>
      <c r="BL2396" s="2" t="n"/>
      <c r="BM2396" s="2" t="n"/>
      <c r="BN2396" s="2" t="n"/>
      <c r="BO2396" s="2" t="n"/>
      <c r="BP2396" s="169" t="inlineStr">
        <is>
          <t>校内外の諸活動</t>
        </is>
      </c>
      <c r="BQ2396" s="140" t="n"/>
      <c r="BR2396" s="140" t="n"/>
      <c r="BS2396" s="140" t="n"/>
      <c r="BT2396" s="140" t="n"/>
      <c r="BU2396" s="140" t="n"/>
      <c r="BV2396" s="141" t="n"/>
      <c r="BW2396" s="170">
        <f>計算!$Y$29</f>
        <v/>
      </c>
      <c r="BX2396" s="140" t="n"/>
      <c r="BY2396" s="140" t="n"/>
      <c r="BZ2396" s="140" t="n"/>
      <c r="CA2396" s="140" t="n"/>
      <c r="CB2396" s="140" t="n"/>
      <c r="CC2396" s="140" t="n"/>
      <c r="CD2396" s="140" t="n"/>
      <c r="CE2396" s="140" t="n"/>
      <c r="CF2396" s="140" t="n"/>
      <c r="CG2396" s="140" t="n"/>
      <c r="CH2396" s="140" t="n"/>
      <c r="CI2396" s="140" t="n"/>
      <c r="CJ2396" s="140" t="n"/>
      <c r="CK2396" s="140" t="n"/>
      <c r="CL2396" s="140" t="n"/>
      <c r="CM2396" s="140" t="n"/>
      <c r="CN2396" s="140" t="n"/>
      <c r="CO2396" s="140" t="n"/>
      <c r="CP2396" s="140" t="n"/>
      <c r="CQ2396" s="140" t="n"/>
      <c r="CR2396" s="140" t="n"/>
      <c r="CS2396" s="140" t="n"/>
      <c r="CT2396" s="140" t="n"/>
      <c r="CU2396" s="140" t="n"/>
      <c r="CV2396" s="140" t="n"/>
      <c r="CW2396" s="140" t="n"/>
      <c r="CX2396" s="140" t="n"/>
      <c r="CY2396" s="140" t="n"/>
      <c r="CZ2396" s="140" t="n"/>
      <c r="DA2396" s="140" t="n"/>
      <c r="DB2396" s="140" t="n"/>
      <c r="DC2396" s="140" t="n"/>
      <c r="DD2396" s="140" t="n"/>
      <c r="DE2396" s="140" t="n"/>
      <c r="DF2396" s="140" t="n"/>
      <c r="DG2396" s="140" t="n"/>
      <c r="DH2396" s="140" t="n"/>
      <c r="DI2396" s="140" t="n"/>
      <c r="DJ2396" s="140" t="n"/>
      <c r="DK2396" s="140" t="n"/>
      <c r="DL2396" s="140" t="n"/>
      <c r="DM2396" s="140" t="n"/>
      <c r="DN2396" s="140" t="n"/>
      <c r="DO2396" s="140" t="n"/>
      <c r="DP2396" s="140" t="n"/>
      <c r="DQ2396" s="140" t="n"/>
      <c r="DR2396" s="140" t="n"/>
      <c r="DS2396" s="140" t="n"/>
      <c r="DT2396" s="140" t="n"/>
      <c r="DU2396" s="141" t="n"/>
      <c r="DV2396" s="7" t="n"/>
      <c r="DW2396" s="2" t="n"/>
      <c r="DX2396" s="2" t="n"/>
      <c r="DY2396" s="2" t="n"/>
      <c r="DZ2396" s="2" t="n"/>
      <c r="EA2396" s="2" t="n"/>
      <c r="EB2396" s="2" t="n"/>
      <c r="EC2396" s="2" t="n"/>
    </row>
    <row r="2397" ht="6.75" customHeight="1" s="118">
      <c r="A2397" s="2" t="n"/>
      <c r="B2397" s="2" t="n"/>
      <c r="C2397" s="2" t="n"/>
      <c r="D2397" s="2" t="n"/>
      <c r="E2397" s="143" t="n"/>
      <c r="K2397" s="144" t="n"/>
      <c r="L2397" s="171">
        <f>計算!$I$29</f>
        <v/>
      </c>
      <c r="BI2397" s="144" t="n"/>
      <c r="BJ2397" s="2" t="n"/>
      <c r="BK2397" s="2" t="n"/>
      <c r="BL2397" s="2" t="n"/>
      <c r="BM2397" s="2" t="n"/>
      <c r="BN2397" s="2" t="n"/>
      <c r="BO2397" s="2" t="n"/>
      <c r="BP2397" s="143" t="n"/>
      <c r="BV2397" s="144" t="n"/>
      <c r="DU2397" s="144" t="n"/>
      <c r="DV2397" s="7" t="n"/>
      <c r="DW2397" s="2" t="n"/>
      <c r="DX2397" s="2" t="n"/>
      <c r="DY2397" s="2" t="n"/>
      <c r="DZ2397" s="2" t="n"/>
      <c r="EA2397" s="2" t="n"/>
      <c r="EB2397" s="2" t="n"/>
      <c r="EC2397" s="2" t="n"/>
    </row>
    <row r="2398" ht="6.75" customHeight="1" s="118">
      <c r="A2398" s="2" t="n"/>
      <c r="B2398" s="2" t="n"/>
      <c r="C2398" s="2" t="n"/>
      <c r="D2398" s="2" t="n"/>
      <c r="E2398" s="143" t="n"/>
      <c r="K2398" s="144" t="n"/>
      <c r="L2398" s="143" t="n"/>
      <c r="BI2398" s="144" t="n"/>
      <c r="BJ2398" s="2" t="n"/>
      <c r="BK2398" s="2" t="n"/>
      <c r="BL2398" s="2" t="n"/>
      <c r="BM2398" s="2" t="n"/>
      <c r="BN2398" s="2" t="n"/>
      <c r="BO2398" s="2" t="n"/>
      <c r="BP2398" s="143" t="n"/>
      <c r="BV2398" s="144" t="n"/>
      <c r="DU2398" s="144" t="n"/>
      <c r="DV2398" s="7" t="n"/>
      <c r="DW2398" s="2" t="n"/>
      <c r="DX2398" s="2" t="n"/>
      <c r="DY2398" s="2" t="n"/>
      <c r="DZ2398" s="2" t="n"/>
      <c r="EA2398" s="2" t="n"/>
      <c r="EB2398" s="2" t="n"/>
      <c r="EC2398" s="2" t="n"/>
    </row>
    <row r="2399" ht="6.75" customHeight="1" s="118">
      <c r="A2399" s="2" t="n"/>
      <c r="B2399" s="2" t="n"/>
      <c r="C2399" s="2" t="n"/>
      <c r="D2399" s="2" t="n"/>
      <c r="E2399" s="146" t="n"/>
      <c r="F2399" s="147" t="n"/>
      <c r="G2399" s="147" t="n"/>
      <c r="H2399" s="147" t="n"/>
      <c r="I2399" s="147" t="n"/>
      <c r="J2399" s="147" t="n"/>
      <c r="K2399" s="148" t="n"/>
      <c r="L2399" s="146" t="n"/>
      <c r="M2399" s="147" t="n"/>
      <c r="N2399" s="147" t="n"/>
      <c r="O2399" s="147" t="n"/>
      <c r="P2399" s="147" t="n"/>
      <c r="Q2399" s="147" t="n"/>
      <c r="R2399" s="147" t="n"/>
      <c r="S2399" s="147" t="n"/>
      <c r="T2399" s="147" t="n"/>
      <c r="U2399" s="147" t="n"/>
      <c r="V2399" s="147" t="n"/>
      <c r="W2399" s="147" t="n"/>
      <c r="X2399" s="147" t="n"/>
      <c r="Y2399" s="147" t="n"/>
      <c r="Z2399" s="147" t="n"/>
      <c r="AA2399" s="147" t="n"/>
      <c r="AB2399" s="147" t="n"/>
      <c r="AC2399" s="147" t="n"/>
      <c r="AD2399" s="147" t="n"/>
      <c r="AE2399" s="147" t="n"/>
      <c r="AF2399" s="147" t="n"/>
      <c r="AG2399" s="147" t="n"/>
      <c r="AH2399" s="147" t="n"/>
      <c r="AI2399" s="147" t="n"/>
      <c r="AJ2399" s="147" t="n"/>
      <c r="AK2399" s="147" t="n"/>
      <c r="AL2399" s="147" t="n"/>
      <c r="AM2399" s="147" t="n"/>
      <c r="AN2399" s="147" t="n"/>
      <c r="AO2399" s="147" t="n"/>
      <c r="AP2399" s="147" t="n"/>
      <c r="AQ2399" s="147" t="n"/>
      <c r="AR2399" s="147" t="n"/>
      <c r="AS2399" s="147" t="n"/>
      <c r="AT2399" s="147" t="n"/>
      <c r="AU2399" s="147" t="n"/>
      <c r="AV2399" s="147" t="n"/>
      <c r="AW2399" s="147" t="n"/>
      <c r="AX2399" s="147" t="n"/>
      <c r="AY2399" s="147" t="n"/>
      <c r="AZ2399" s="147" t="n"/>
      <c r="BA2399" s="147" t="n"/>
      <c r="BB2399" s="147" t="n"/>
      <c r="BC2399" s="147" t="n"/>
      <c r="BD2399" s="147" t="n"/>
      <c r="BE2399" s="147" t="n"/>
      <c r="BF2399" s="147" t="n"/>
      <c r="BG2399" s="147" t="n"/>
      <c r="BH2399" s="147" t="n"/>
      <c r="BI2399" s="148" t="n"/>
      <c r="BJ2399" s="2" t="n"/>
      <c r="BK2399" s="2" t="n"/>
      <c r="BL2399" s="2" t="n"/>
      <c r="BM2399" s="2" t="n"/>
      <c r="BN2399" s="2" t="n"/>
      <c r="BO2399" s="2" t="n"/>
      <c r="BP2399" s="143" t="n"/>
      <c r="BV2399" s="144" t="n"/>
      <c r="DU2399" s="144" t="n"/>
      <c r="DV2399" s="7" t="n"/>
      <c r="DW2399" s="2" t="n"/>
      <c r="DX2399" s="2" t="n"/>
      <c r="DY2399" s="2" t="n"/>
      <c r="DZ2399" s="2" t="n"/>
      <c r="EA2399" s="2" t="n"/>
      <c r="EB2399" s="2" t="n"/>
      <c r="EC2399" s="2" t="n"/>
    </row>
    <row r="2400" ht="6.75" customHeight="1" s="118">
      <c r="A2400" s="2" t="n"/>
      <c r="B2400" s="2" t="n"/>
      <c r="C2400" s="2" t="n"/>
      <c r="D2400" s="2" t="n"/>
      <c r="E2400" s="159" t="inlineStr">
        <is>
          <t>ふ り が な</t>
        </is>
      </c>
      <c r="F2400" s="140" t="n"/>
      <c r="G2400" s="140" t="n"/>
      <c r="H2400" s="140" t="n"/>
      <c r="I2400" s="140" t="n"/>
      <c r="J2400" s="140" t="n"/>
      <c r="K2400" s="141" t="n"/>
      <c r="L2400" s="160">
        <f>計算!$M$29</f>
        <v/>
      </c>
      <c r="M2400" s="140" t="n"/>
      <c r="N2400" s="140" t="n"/>
      <c r="O2400" s="140" t="n"/>
      <c r="P2400" s="140" t="n"/>
      <c r="Q2400" s="140" t="n"/>
      <c r="R2400" s="140" t="n"/>
      <c r="S2400" s="140" t="n"/>
      <c r="T2400" s="140" t="n"/>
      <c r="U2400" s="140" t="n"/>
      <c r="V2400" s="140" t="n"/>
      <c r="W2400" s="140" t="n"/>
      <c r="X2400" s="140" t="n"/>
      <c r="Y2400" s="140" t="n"/>
      <c r="Z2400" s="140" t="n"/>
      <c r="AA2400" s="140" t="n"/>
      <c r="AB2400" s="140" t="n"/>
      <c r="AC2400" s="140" t="n"/>
      <c r="AD2400" s="140" t="n"/>
      <c r="AE2400" s="140" t="n"/>
      <c r="AF2400" s="140" t="n"/>
      <c r="AG2400" s="140" t="n"/>
      <c r="AH2400" s="140" t="n"/>
      <c r="AI2400" s="140" t="n"/>
      <c r="AJ2400" s="140" t="n"/>
      <c r="AK2400" s="140" t="n"/>
      <c r="AL2400" s="140" t="n"/>
      <c r="AM2400" s="140" t="n"/>
      <c r="AN2400" s="140" t="n"/>
      <c r="AO2400" s="140" t="n"/>
      <c r="AP2400" s="140" t="n"/>
      <c r="AQ2400" s="140" t="n"/>
      <c r="AR2400" s="140" t="n"/>
      <c r="AS2400" s="140" t="n"/>
      <c r="AT2400" s="140" t="n"/>
      <c r="AU2400" s="140" t="n"/>
      <c r="AV2400" s="140" t="n"/>
      <c r="AW2400" s="140" t="n"/>
      <c r="AX2400" s="140" t="n"/>
      <c r="AY2400" s="140" t="n"/>
      <c r="AZ2400" s="140" t="n"/>
      <c r="BA2400" s="140" t="n"/>
      <c r="BB2400" s="140" t="n"/>
      <c r="BC2400" s="140" t="n"/>
      <c r="BD2400" s="140" t="n"/>
      <c r="BE2400" s="140" t="n"/>
      <c r="BF2400" s="140" t="n"/>
      <c r="BG2400" s="140" t="n"/>
      <c r="BH2400" s="140" t="n"/>
      <c r="BI2400" s="141" t="n"/>
      <c r="BJ2400" s="2" t="n"/>
      <c r="BK2400" s="2" t="n"/>
      <c r="BL2400" s="2" t="n"/>
      <c r="BM2400" s="2" t="n"/>
      <c r="BN2400" s="2" t="n"/>
      <c r="BO2400" s="2" t="n"/>
      <c r="BP2400" s="143" t="n"/>
      <c r="BV2400" s="144" t="n"/>
      <c r="DU2400" s="144" t="n"/>
      <c r="DV2400" s="7" t="n"/>
      <c r="DW2400" s="2" t="n"/>
      <c r="DX2400" s="2" t="n"/>
      <c r="DY2400" s="2" t="n"/>
      <c r="DZ2400" s="2" t="n"/>
      <c r="EA2400" s="2" t="n"/>
      <c r="EB2400" s="2" t="n"/>
      <c r="EC2400" s="2" t="n"/>
    </row>
    <row r="2401" ht="6.75" customHeight="1" s="118">
      <c r="A2401" s="2" t="n"/>
      <c r="B2401" s="2" t="n"/>
      <c r="C2401" s="2" t="n"/>
      <c r="D2401" s="2" t="n"/>
      <c r="E2401" s="143" t="n"/>
      <c r="K2401" s="144" t="n"/>
      <c r="BI2401" s="144" t="n"/>
      <c r="BJ2401" s="2" t="n"/>
      <c r="BK2401" s="2" t="n"/>
      <c r="BL2401" s="2" t="n"/>
      <c r="BM2401" s="2" t="n"/>
      <c r="BN2401" s="2" t="n"/>
      <c r="BO2401" s="2" t="n"/>
      <c r="BP2401" s="143" t="n"/>
      <c r="BV2401" s="144" t="n"/>
      <c r="DU2401" s="144" t="n"/>
      <c r="DV2401" s="7" t="n"/>
      <c r="DW2401" s="2" t="n"/>
      <c r="DX2401" s="2" t="n"/>
      <c r="DY2401" s="2" t="n"/>
      <c r="DZ2401" s="2" t="n"/>
      <c r="EA2401" s="2" t="n"/>
      <c r="EB2401" s="2" t="n"/>
      <c r="EC2401" s="2" t="n"/>
    </row>
    <row r="2402" ht="6.75" customHeight="1" s="118">
      <c r="A2402" s="2" t="n"/>
      <c r="B2402" s="2" t="n"/>
      <c r="C2402" s="2" t="n"/>
      <c r="D2402" s="2" t="n"/>
      <c r="E2402" s="162" t="n"/>
      <c r="F2402" s="163" t="n"/>
      <c r="G2402" s="163" t="n"/>
      <c r="H2402" s="163" t="n"/>
      <c r="I2402" s="163" t="n"/>
      <c r="J2402" s="163" t="n"/>
      <c r="K2402" s="164" t="n"/>
      <c r="L2402" s="163" t="n"/>
      <c r="M2402" s="163" t="n"/>
      <c r="N2402" s="163" t="n"/>
      <c r="O2402" s="163" t="n"/>
      <c r="P2402" s="163" t="n"/>
      <c r="Q2402" s="163" t="n"/>
      <c r="R2402" s="163" t="n"/>
      <c r="S2402" s="163" t="n"/>
      <c r="T2402" s="163" t="n"/>
      <c r="U2402" s="163" t="n"/>
      <c r="V2402" s="163" t="n"/>
      <c r="W2402" s="163" t="n"/>
      <c r="X2402" s="163" t="n"/>
      <c r="Y2402" s="163" t="n"/>
      <c r="Z2402" s="163" t="n"/>
      <c r="AA2402" s="163" t="n"/>
      <c r="AB2402" s="163" t="n"/>
      <c r="AC2402" s="163" t="n"/>
      <c r="AD2402" s="163" t="n"/>
      <c r="AE2402" s="163" t="n"/>
      <c r="AF2402" s="163" t="n"/>
      <c r="AG2402" s="163" t="n"/>
      <c r="AH2402" s="163" t="n"/>
      <c r="AI2402" s="163" t="n"/>
      <c r="AJ2402" s="163" t="n"/>
      <c r="AK2402" s="163" t="n"/>
      <c r="AL2402" s="163" t="n"/>
      <c r="AM2402" s="163" t="n"/>
      <c r="AN2402" s="163" t="n"/>
      <c r="AO2402" s="163" t="n"/>
      <c r="AP2402" s="163" t="n"/>
      <c r="AQ2402" s="163" t="n"/>
      <c r="AR2402" s="163" t="n"/>
      <c r="AS2402" s="163" t="n"/>
      <c r="AT2402" s="163" t="n"/>
      <c r="AU2402" s="163" t="n"/>
      <c r="AV2402" s="163" t="n"/>
      <c r="AW2402" s="163" t="n"/>
      <c r="AX2402" s="163" t="n"/>
      <c r="AY2402" s="163" t="n"/>
      <c r="AZ2402" s="163" t="n"/>
      <c r="BA2402" s="163" t="n"/>
      <c r="BB2402" s="163" t="n"/>
      <c r="BC2402" s="163" t="n"/>
      <c r="BD2402" s="163" t="n"/>
      <c r="BE2402" s="163" t="n"/>
      <c r="BF2402" s="163" t="n"/>
      <c r="BG2402" s="163" t="n"/>
      <c r="BH2402" s="163" t="n"/>
      <c r="BI2402" s="164" t="n"/>
      <c r="BJ2402" s="2" t="n"/>
      <c r="BK2402" s="2" t="n"/>
      <c r="BL2402" s="2" t="n"/>
      <c r="BM2402" s="2" t="n"/>
      <c r="BN2402" s="2" t="n"/>
      <c r="BO2402" s="2" t="n"/>
      <c r="BP2402" s="143" t="n"/>
      <c r="BV2402" s="144" t="n"/>
      <c r="DU2402" s="144" t="n"/>
      <c r="DV2402" s="7" t="n"/>
      <c r="DW2402" s="2" t="n"/>
      <c r="DX2402" s="2" t="n"/>
      <c r="DY2402" s="2" t="n"/>
      <c r="DZ2402" s="2" t="n"/>
      <c r="EA2402" s="2" t="n"/>
      <c r="EB2402" s="2" t="n"/>
      <c r="EC2402" s="2" t="n"/>
    </row>
    <row r="2403" ht="6.75" customHeight="1" s="118">
      <c r="A2403" s="2" t="n"/>
      <c r="B2403" s="2" t="n"/>
      <c r="C2403" s="2" t="n"/>
      <c r="D2403" s="2" t="n"/>
      <c r="E2403" s="165" t="inlineStr">
        <is>
          <t>連絡先</t>
        </is>
      </c>
      <c r="F2403" s="166" t="n"/>
      <c r="G2403" s="166" t="n"/>
      <c r="H2403" s="166" t="n"/>
      <c r="I2403" s="166" t="n"/>
      <c r="J2403" s="166" t="n"/>
      <c r="K2403" s="167" t="n"/>
      <c r="L2403" s="107" t="inlineStr">
        <is>
          <t>〒</t>
        </is>
      </c>
      <c r="M2403" s="166" t="n"/>
      <c r="N2403" s="166" t="n"/>
      <c r="O2403" s="166" t="n"/>
      <c r="P2403" s="172">
        <f>計算!$K$29</f>
        <v/>
      </c>
      <c r="AK2403" s="2" t="n"/>
      <c r="AL2403" s="2" t="n"/>
      <c r="AM2403" s="2" t="n"/>
      <c r="AN2403" s="2" t="n"/>
      <c r="AO2403" s="2" t="n"/>
      <c r="AP2403" s="2" t="n"/>
      <c r="AQ2403" s="2" t="n"/>
      <c r="AR2403" s="2" t="n"/>
      <c r="AS2403" s="2" t="n"/>
      <c r="AT2403" s="2" t="n"/>
      <c r="AU2403" s="2" t="n"/>
      <c r="AV2403" s="2" t="n"/>
      <c r="AW2403" s="2" t="n"/>
      <c r="AX2403" s="2" t="n"/>
      <c r="AY2403" s="2" t="n"/>
      <c r="AZ2403" s="2" t="n"/>
      <c r="BA2403" s="2" t="n"/>
      <c r="BB2403" s="2" t="n"/>
      <c r="BC2403" s="2" t="n"/>
      <c r="BD2403" s="2" t="n"/>
      <c r="BE2403" s="2" t="n"/>
      <c r="BF2403" s="2" t="n"/>
      <c r="BG2403" s="2" t="n"/>
      <c r="BH2403" s="2" t="n"/>
      <c r="BI2403" s="8" t="n"/>
      <c r="BJ2403" s="2" t="n"/>
      <c r="BK2403" s="2" t="n"/>
      <c r="BL2403" s="2" t="n"/>
      <c r="BM2403" s="2" t="n"/>
      <c r="BN2403" s="2" t="n"/>
      <c r="BO2403" s="2" t="n"/>
      <c r="BP2403" s="143" t="n"/>
      <c r="BV2403" s="144" t="n"/>
      <c r="DU2403" s="144" t="n"/>
      <c r="DV2403" s="7" t="n"/>
      <c r="DW2403" s="2" t="n"/>
      <c r="DX2403" s="2" t="n"/>
      <c r="DY2403" s="2" t="n"/>
      <c r="DZ2403" s="2" t="n"/>
      <c r="EA2403" s="2" t="n"/>
      <c r="EB2403" s="2" t="n"/>
      <c r="EC2403" s="2" t="n"/>
    </row>
    <row r="2404" ht="6.75" customHeight="1" s="118">
      <c r="A2404" s="2" t="n"/>
      <c r="B2404" s="2" t="n"/>
      <c r="C2404" s="2" t="n"/>
      <c r="D2404" s="2" t="n"/>
      <c r="E2404" s="143" t="n"/>
      <c r="K2404" s="144" t="n"/>
      <c r="L2404" s="143" t="n"/>
      <c r="AK2404" s="2" t="n"/>
      <c r="AL2404" s="2" t="n"/>
      <c r="AM2404" s="2" t="n"/>
      <c r="AN2404" s="2" t="n"/>
      <c r="AO2404" s="2" t="n"/>
      <c r="AP2404" s="2" t="n"/>
      <c r="AQ2404" s="2" t="n"/>
      <c r="AR2404" s="2" t="n"/>
      <c r="AS2404" s="2" t="n"/>
      <c r="AT2404" s="2" t="n"/>
      <c r="AU2404" s="2" t="n"/>
      <c r="AV2404" s="2" t="n"/>
      <c r="AW2404" s="2" t="n"/>
      <c r="AX2404" s="2" t="n"/>
      <c r="AY2404" s="2" t="n"/>
      <c r="AZ2404" s="2" t="n"/>
      <c r="BA2404" s="2" t="n"/>
      <c r="BB2404" s="2" t="n"/>
      <c r="BC2404" s="2" t="n"/>
      <c r="BD2404" s="2" t="n"/>
      <c r="BE2404" s="2" t="n"/>
      <c r="BF2404" s="2" t="n"/>
      <c r="BG2404" s="2" t="n"/>
      <c r="BH2404" s="2" t="n"/>
      <c r="BI2404" s="8" t="n"/>
      <c r="BJ2404" s="2" t="n"/>
      <c r="BK2404" s="2" t="n"/>
      <c r="BL2404" s="2" t="n"/>
      <c r="BM2404" s="2" t="n"/>
      <c r="BN2404" s="2" t="n"/>
      <c r="BO2404" s="2" t="n"/>
      <c r="BP2404" s="143" t="n"/>
      <c r="BV2404" s="144" t="n"/>
      <c r="DU2404" s="144" t="n"/>
      <c r="DV2404" s="7" t="n"/>
      <c r="DW2404" s="2" t="n"/>
      <c r="DX2404" s="2" t="n"/>
      <c r="DY2404" s="2" t="n"/>
      <c r="DZ2404" s="2" t="n"/>
      <c r="EA2404" s="2" t="n"/>
      <c r="EB2404" s="2" t="n"/>
      <c r="EC2404" s="2" t="n"/>
    </row>
    <row r="2405" ht="6.75" customHeight="1" s="118">
      <c r="A2405" s="2" t="n"/>
      <c r="B2405" s="2" t="n"/>
      <c r="C2405" s="2" t="n"/>
      <c r="D2405" s="2" t="n"/>
      <c r="E2405" s="143" t="n"/>
      <c r="K2405" s="144" t="n"/>
      <c r="L2405" s="143" t="n"/>
      <c r="AK2405" s="2" t="n"/>
      <c r="AL2405" s="2" t="n"/>
      <c r="AM2405" s="2" t="n"/>
      <c r="AN2405" s="2" t="n"/>
      <c r="AO2405" s="2" t="n"/>
      <c r="AP2405" s="2" t="n"/>
      <c r="AQ2405" s="2" t="n"/>
      <c r="AR2405" s="2" t="n"/>
      <c r="AS2405" s="2" t="n"/>
      <c r="AT2405" s="2" t="n"/>
      <c r="AU2405" s="2" t="n"/>
      <c r="AV2405" s="2" t="n"/>
      <c r="AW2405" s="2" t="n"/>
      <c r="AX2405" s="2" t="n"/>
      <c r="AY2405" s="2" t="n"/>
      <c r="AZ2405" s="2" t="n"/>
      <c r="BA2405" s="2" t="n"/>
      <c r="BB2405" s="2" t="n"/>
      <c r="BC2405" s="2" t="n"/>
      <c r="BD2405" s="2" t="n"/>
      <c r="BE2405" s="2" t="n"/>
      <c r="BF2405" s="2" t="n"/>
      <c r="BG2405" s="2" t="n"/>
      <c r="BH2405" s="2" t="n"/>
      <c r="BI2405" s="8" t="n"/>
      <c r="BJ2405" s="2" t="n"/>
      <c r="BK2405" s="2" t="n"/>
      <c r="BL2405" s="2" t="n"/>
      <c r="BM2405" s="2" t="n"/>
      <c r="BN2405" s="2" t="n"/>
      <c r="BO2405" s="2" t="n"/>
      <c r="BP2405" s="143" t="n"/>
      <c r="BV2405" s="144" t="n"/>
      <c r="DU2405" s="144" t="n"/>
      <c r="DV2405" s="7" t="n"/>
      <c r="DW2405" s="2" t="n"/>
      <c r="DX2405" s="2" t="n"/>
      <c r="DY2405" s="2" t="n"/>
      <c r="DZ2405" s="2" t="n"/>
      <c r="EA2405" s="2" t="n"/>
      <c r="EB2405" s="2" t="n"/>
      <c r="EC2405" s="2" t="n"/>
    </row>
    <row r="2406" ht="6.75" customHeight="1" s="118">
      <c r="A2406" s="2" t="n"/>
      <c r="B2406" s="2" t="n"/>
      <c r="C2406" s="2" t="n"/>
      <c r="D2406" s="2" t="n"/>
      <c r="E2406" s="143" t="n"/>
      <c r="K2406" s="144" t="n"/>
      <c r="L2406" s="173">
        <f>計算!$L$29</f>
        <v/>
      </c>
      <c r="BI2406" s="144" t="n"/>
      <c r="BJ2406" s="2" t="n"/>
      <c r="BK2406" s="2" t="n"/>
      <c r="BL2406" s="2" t="n"/>
      <c r="BM2406" s="2" t="n"/>
      <c r="BN2406" s="2" t="n"/>
      <c r="BO2406" s="2" t="n"/>
      <c r="BP2406" s="143" t="n"/>
      <c r="BV2406" s="144" t="n"/>
      <c r="DU2406" s="144" t="n"/>
      <c r="DV2406" s="7" t="n"/>
      <c r="DW2406" s="2" t="n"/>
      <c r="DX2406" s="2" t="n"/>
      <c r="DY2406" s="2" t="n"/>
      <c r="DZ2406" s="2" t="n"/>
      <c r="EA2406" s="2" t="n"/>
      <c r="EB2406" s="2" t="n"/>
      <c r="EC2406" s="2" t="n"/>
    </row>
    <row r="2407" ht="6.75" customHeight="1" s="118">
      <c r="A2407" s="2" t="n"/>
      <c r="B2407" s="2" t="n"/>
      <c r="C2407" s="2" t="n"/>
      <c r="D2407" s="2" t="n"/>
      <c r="E2407" s="146" t="n"/>
      <c r="F2407" s="147" t="n"/>
      <c r="G2407" s="147" t="n"/>
      <c r="H2407" s="147" t="n"/>
      <c r="I2407" s="147" t="n"/>
      <c r="J2407" s="147" t="n"/>
      <c r="K2407" s="148" t="n"/>
      <c r="L2407" s="147" t="n"/>
      <c r="M2407" s="147" t="n"/>
      <c r="N2407" s="147" t="n"/>
      <c r="O2407" s="147" t="n"/>
      <c r="P2407" s="147" t="n"/>
      <c r="Q2407" s="147" t="n"/>
      <c r="R2407" s="147" t="n"/>
      <c r="S2407" s="147" t="n"/>
      <c r="T2407" s="147" t="n"/>
      <c r="U2407" s="147" t="n"/>
      <c r="V2407" s="147" t="n"/>
      <c r="W2407" s="147" t="n"/>
      <c r="X2407" s="147" t="n"/>
      <c r="Y2407" s="147" t="n"/>
      <c r="Z2407" s="147" t="n"/>
      <c r="AA2407" s="147" t="n"/>
      <c r="AB2407" s="147" t="n"/>
      <c r="AC2407" s="147" t="n"/>
      <c r="AD2407" s="147" t="n"/>
      <c r="AE2407" s="147" t="n"/>
      <c r="AF2407" s="147" t="n"/>
      <c r="AG2407" s="147" t="n"/>
      <c r="AH2407" s="147" t="n"/>
      <c r="AI2407" s="147" t="n"/>
      <c r="AJ2407" s="147" t="n"/>
      <c r="AK2407" s="147" t="n"/>
      <c r="AL2407" s="147" t="n"/>
      <c r="AM2407" s="147" t="n"/>
      <c r="AN2407" s="147" t="n"/>
      <c r="AO2407" s="147" t="n"/>
      <c r="AP2407" s="147" t="n"/>
      <c r="AQ2407" s="147" t="n"/>
      <c r="AR2407" s="147" t="n"/>
      <c r="AS2407" s="147" t="n"/>
      <c r="AT2407" s="147" t="n"/>
      <c r="AU2407" s="147" t="n"/>
      <c r="AV2407" s="147" t="n"/>
      <c r="AW2407" s="147" t="n"/>
      <c r="AX2407" s="147" t="n"/>
      <c r="AY2407" s="147" t="n"/>
      <c r="AZ2407" s="147" t="n"/>
      <c r="BA2407" s="147" t="n"/>
      <c r="BB2407" s="147" t="n"/>
      <c r="BC2407" s="147" t="n"/>
      <c r="BD2407" s="147" t="n"/>
      <c r="BE2407" s="147" t="n"/>
      <c r="BF2407" s="147" t="n"/>
      <c r="BG2407" s="147" t="n"/>
      <c r="BH2407" s="147" t="n"/>
      <c r="BI2407" s="148" t="n"/>
      <c r="BJ2407" s="2" t="n"/>
      <c r="BK2407" s="2" t="n"/>
      <c r="BL2407" s="2" t="n"/>
      <c r="BM2407" s="2" t="n"/>
      <c r="BN2407" s="2" t="n"/>
      <c r="BO2407" s="2" t="n"/>
      <c r="BP2407" s="143" t="n"/>
      <c r="BV2407" s="144" t="n"/>
      <c r="DU2407" s="144" t="n"/>
      <c r="DV2407" s="7" t="n"/>
      <c r="DW2407" s="2" t="n"/>
      <c r="DX2407" s="2" t="n"/>
      <c r="DY2407" s="2" t="n"/>
      <c r="DZ2407" s="2" t="n"/>
      <c r="EA2407" s="2" t="n"/>
      <c r="EB2407" s="2" t="n"/>
      <c r="EC2407" s="2" t="n"/>
    </row>
    <row r="2408" ht="6.75" customHeight="1" s="118">
      <c r="A2408" s="2" t="n"/>
      <c r="B2408" s="2" t="n"/>
      <c r="C2408" s="2" t="n"/>
      <c r="D2408" s="2" t="n"/>
      <c r="E2408" s="2" t="n"/>
      <c r="F2408" s="2" t="n"/>
      <c r="G2408" s="2" t="n"/>
      <c r="H2408" s="2" t="n"/>
      <c r="I2408" s="2" t="n"/>
      <c r="J2408" s="2" t="n"/>
      <c r="K2408" s="2" t="n"/>
      <c r="L2408" s="2" t="n"/>
      <c r="M2408" s="2" t="n"/>
      <c r="N2408" s="2" t="n"/>
      <c r="O2408" s="2" t="n"/>
      <c r="P2408" s="2" t="n"/>
      <c r="Q2408" s="2" t="n"/>
      <c r="R2408" s="2" t="n"/>
      <c r="S2408" s="2" t="n"/>
      <c r="T2408" s="2" t="n"/>
      <c r="U2408" s="2" t="n"/>
      <c r="V2408" s="2" t="n"/>
      <c r="W2408" s="2" t="n"/>
      <c r="X2408" s="2" t="n"/>
      <c r="Y2408" s="2" t="n"/>
      <c r="Z2408" s="2" t="n"/>
      <c r="AA2408" s="2" t="n"/>
      <c r="AB2408" s="2" t="n"/>
      <c r="AC2408" s="2" t="n"/>
      <c r="AD2408" s="2" t="n"/>
      <c r="AE2408" s="2" t="n"/>
      <c r="AF2408" s="2" t="n"/>
      <c r="AG2408" s="2" t="n"/>
      <c r="AH2408" s="2" t="n"/>
      <c r="AI2408" s="2" t="n"/>
      <c r="AJ2408" s="2" t="n"/>
      <c r="AK2408" s="2" t="n"/>
      <c r="AL2408" s="2" t="n"/>
      <c r="AM2408" s="2" t="n"/>
      <c r="AN2408" s="2" t="n"/>
      <c r="AO2408" s="2" t="n"/>
      <c r="AP2408" s="2" t="n"/>
      <c r="AQ2408" s="2" t="n"/>
      <c r="AR2408" s="2" t="n"/>
      <c r="AS2408" s="2" t="n"/>
      <c r="AT2408" s="2" t="n"/>
      <c r="AU2408" s="2" t="n"/>
      <c r="AV2408" s="2" t="n"/>
      <c r="AW2408" s="2" t="n"/>
      <c r="AX2408" s="2" t="n"/>
      <c r="AY2408" s="2" t="n"/>
      <c r="AZ2408" s="2" t="n"/>
      <c r="BA2408" s="2" t="n"/>
      <c r="BB2408" s="2" t="n"/>
      <c r="BC2408" s="2" t="n"/>
      <c r="BD2408" s="2" t="n"/>
      <c r="BE2408" s="2" t="n"/>
      <c r="BF2408" s="2" t="n"/>
      <c r="BG2408" s="2" t="n"/>
      <c r="BH2408" s="2" t="n"/>
      <c r="BI2408" s="2" t="n"/>
      <c r="BJ2408" s="2" t="n"/>
      <c r="BK2408" s="2" t="n"/>
      <c r="BL2408" s="2" t="n"/>
      <c r="BM2408" s="2" t="n"/>
      <c r="BN2408" s="2" t="n"/>
      <c r="BO2408" s="2" t="n"/>
      <c r="BP2408" s="143" t="n"/>
      <c r="BV2408" s="144" t="n"/>
      <c r="DU2408" s="144" t="n"/>
      <c r="DV2408" s="7" t="n"/>
      <c r="DW2408" s="2" t="n"/>
      <c r="DX2408" s="2" t="n"/>
      <c r="DY2408" s="2" t="n"/>
      <c r="DZ2408" s="2" t="n"/>
      <c r="EA2408" s="2" t="n"/>
      <c r="EB2408" s="2" t="n"/>
      <c r="EC2408" s="2" t="n"/>
    </row>
    <row r="2409" ht="6.75" customHeight="1" s="118">
      <c r="A2409" s="2" t="n"/>
      <c r="B2409" s="2" t="n"/>
      <c r="C2409" s="2" t="n"/>
      <c r="D2409" s="2" t="n"/>
      <c r="E2409" s="2" t="n"/>
      <c r="F2409" s="2" t="n"/>
      <c r="G2409" s="2" t="n"/>
      <c r="H2409" s="2" t="n"/>
      <c r="I2409" s="2" t="n"/>
      <c r="J2409" s="2" t="n"/>
      <c r="K2409" s="2" t="n"/>
      <c r="L2409" s="2" t="n"/>
      <c r="M2409" s="2" t="n"/>
      <c r="N2409" s="2" t="n"/>
      <c r="O2409" s="2" t="n"/>
      <c r="P2409" s="2" t="n"/>
      <c r="Q2409" s="2" t="n"/>
      <c r="R2409" s="113" t="inlineStr">
        <is>
          <t>（連絡先欄は現住所以外に連絡を希望する場合のみ記入すること）</t>
        </is>
      </c>
      <c r="BJ2409" s="2" t="n"/>
      <c r="BK2409" s="2" t="n"/>
      <c r="BL2409" s="2" t="n"/>
      <c r="BM2409" s="2" t="n"/>
      <c r="BN2409" s="2" t="n"/>
      <c r="BO2409" s="2" t="n"/>
      <c r="BP2409" s="143" t="n"/>
      <c r="BV2409" s="144" t="n"/>
      <c r="DU2409" s="144" t="n"/>
      <c r="DV2409" s="7" t="n"/>
      <c r="DW2409" s="2" t="n"/>
      <c r="DX2409" s="2" t="n"/>
      <c r="DY2409" s="2" t="n"/>
      <c r="DZ2409" s="2" t="n"/>
      <c r="EA2409" s="2" t="n"/>
      <c r="EB2409" s="2" t="n"/>
      <c r="EC2409" s="2" t="n"/>
    </row>
    <row r="2410" ht="6.75" customHeight="1" s="118">
      <c r="A2410" s="2" t="n"/>
      <c r="B2410" s="2" t="n"/>
      <c r="C2410" s="2" t="n"/>
      <c r="D2410" s="2" t="n"/>
      <c r="E2410" s="2" t="n"/>
      <c r="F2410" s="2" t="n"/>
      <c r="G2410" s="2" t="n"/>
      <c r="H2410" s="2" t="n"/>
      <c r="I2410" s="2" t="n"/>
      <c r="J2410" s="2" t="n"/>
      <c r="K2410" s="2" t="n"/>
      <c r="L2410" s="2" t="n"/>
      <c r="M2410" s="2" t="n"/>
      <c r="N2410" s="2" t="n"/>
      <c r="O2410" s="2" t="n"/>
      <c r="P2410" s="2" t="n"/>
      <c r="Q2410" s="2" t="n"/>
      <c r="BJ2410" s="2" t="n"/>
      <c r="BK2410" s="2" t="n"/>
      <c r="BL2410" s="2" t="n"/>
      <c r="BM2410" s="2" t="n"/>
      <c r="BN2410" s="2" t="n"/>
      <c r="BO2410" s="2" t="n"/>
      <c r="BP2410" s="143" t="n"/>
      <c r="BV2410" s="144" t="n"/>
      <c r="DU2410" s="144" t="n"/>
      <c r="DV2410" s="7" t="n"/>
      <c r="DW2410" s="2" t="n"/>
      <c r="DX2410" s="2" t="n"/>
      <c r="DY2410" s="2" t="n"/>
      <c r="DZ2410" s="2" t="n"/>
      <c r="EA2410" s="2" t="n"/>
      <c r="EB2410" s="2" t="n"/>
      <c r="EC2410" s="2" t="n"/>
    </row>
    <row r="2411" ht="6.75" customHeight="1" s="118">
      <c r="A2411" s="2" t="n"/>
      <c r="B2411" s="2" t="n"/>
      <c r="C2411" s="2" t="n"/>
      <c r="D2411" s="2" t="n"/>
      <c r="E2411" s="2" t="n"/>
      <c r="F2411" s="2" t="n"/>
      <c r="G2411" s="2" t="n"/>
      <c r="H2411" s="2" t="n"/>
      <c r="I2411" s="2" t="n"/>
      <c r="J2411" s="2" t="n"/>
      <c r="K2411" s="2" t="n"/>
      <c r="L2411" s="2" t="n"/>
      <c r="M2411" s="2" t="n"/>
      <c r="N2411" s="2" t="n"/>
      <c r="O2411" s="2" t="n"/>
      <c r="P2411" s="2" t="n"/>
      <c r="Q2411" s="2" t="n"/>
      <c r="BJ2411" s="2" t="n"/>
      <c r="BK2411" s="2" t="n"/>
      <c r="BL2411" s="2" t="n"/>
      <c r="BM2411" s="2" t="n"/>
      <c r="BN2411" s="2" t="n"/>
      <c r="BO2411" s="2" t="n"/>
      <c r="BP2411" s="143" t="n"/>
      <c r="BV2411" s="144" t="n"/>
      <c r="DU2411" s="144" t="n"/>
      <c r="DV2411" s="7" t="n"/>
      <c r="DW2411" s="2" t="n"/>
      <c r="DX2411" s="2" t="n"/>
      <c r="DY2411" s="2" t="n"/>
      <c r="DZ2411" s="2" t="n"/>
      <c r="EA2411" s="2" t="n"/>
      <c r="EB2411" s="2" t="n"/>
      <c r="EC2411" s="2" t="n"/>
    </row>
    <row r="2412" ht="6.75" customHeight="1" s="118">
      <c r="A2412" s="2" t="n"/>
      <c r="B2412" s="2" t="n"/>
      <c r="C2412" s="2" t="n"/>
      <c r="D2412" s="2" t="n"/>
      <c r="E2412" s="2" t="n"/>
      <c r="F2412" s="2" t="n"/>
      <c r="G2412" s="2" t="n"/>
      <c r="H2412" s="2" t="n"/>
      <c r="I2412" s="2" t="n"/>
      <c r="J2412" s="2" t="n"/>
      <c r="K2412" s="2" t="n"/>
      <c r="L2412" s="2" t="n"/>
      <c r="M2412" s="2" t="n"/>
      <c r="N2412" s="2" t="n"/>
      <c r="O2412" s="2" t="n"/>
      <c r="P2412" s="2" t="n"/>
      <c r="Q2412" s="2" t="n"/>
      <c r="R2412" s="2" t="n"/>
      <c r="S2412" s="2" t="n"/>
      <c r="T2412" s="2" t="n"/>
      <c r="U2412" s="2" t="n"/>
      <c r="V2412" s="2" t="n"/>
      <c r="W2412" s="2" t="n"/>
      <c r="X2412" s="2" t="n"/>
      <c r="Y2412" s="2" t="n"/>
      <c r="Z2412" s="2" t="n"/>
      <c r="AA2412" s="2" t="n"/>
      <c r="AB2412" s="2" t="n"/>
      <c r="AC2412" s="2" t="n"/>
      <c r="AD2412" s="2" t="n"/>
      <c r="AE2412" s="2" t="n"/>
      <c r="AF2412" s="2" t="n"/>
      <c r="AG2412" s="2" t="n"/>
      <c r="AH2412" s="2" t="n"/>
      <c r="AI2412" s="2" t="n"/>
      <c r="AJ2412" s="2" t="n"/>
      <c r="AK2412" s="2" t="n"/>
      <c r="AL2412" s="2" t="n"/>
      <c r="AM2412" s="2" t="n"/>
      <c r="AN2412" s="2" t="n"/>
      <c r="AO2412" s="2" t="n"/>
      <c r="AP2412" s="2" t="n"/>
      <c r="AQ2412" s="2" t="n"/>
      <c r="AR2412" s="2" t="n"/>
      <c r="AS2412" s="2" t="n"/>
      <c r="AT2412" s="2" t="n"/>
      <c r="AU2412" s="2" t="n"/>
      <c r="AV2412" s="2" t="n"/>
      <c r="AW2412" s="2" t="n"/>
      <c r="AX2412" s="2" t="n"/>
      <c r="AY2412" s="2" t="n"/>
      <c r="AZ2412" s="2" t="n"/>
      <c r="BA2412" s="2" t="n"/>
      <c r="BB2412" s="2" t="n"/>
      <c r="BC2412" s="2" t="n"/>
      <c r="BD2412" s="2" t="n"/>
      <c r="BE2412" s="2" t="n"/>
      <c r="BF2412" s="2" t="n"/>
      <c r="BG2412" s="2" t="n"/>
      <c r="BH2412" s="2" t="n"/>
      <c r="BI2412" s="2" t="n"/>
      <c r="BJ2412" s="2" t="n"/>
      <c r="BK2412" s="2" t="n"/>
      <c r="BL2412" s="2" t="n"/>
      <c r="BM2412" s="2" t="n"/>
      <c r="BN2412" s="2" t="n"/>
      <c r="BO2412" s="2" t="n"/>
      <c r="BP2412" s="143" t="n"/>
      <c r="BV2412" s="144" t="n"/>
      <c r="DU2412" s="144" t="n"/>
      <c r="DV2412" s="7" t="n"/>
      <c r="DW2412" s="2" t="n"/>
      <c r="DX2412" s="2" t="n"/>
      <c r="DY2412" s="2" t="n"/>
      <c r="DZ2412" s="2" t="n"/>
      <c r="EA2412" s="2" t="n"/>
      <c r="EB2412" s="2" t="n"/>
      <c r="EC2412" s="2" t="n"/>
    </row>
    <row r="2413" ht="6.75" customHeight="1" s="118">
      <c r="A2413" s="2" t="n"/>
      <c r="B2413" s="2" t="n"/>
      <c r="C2413" s="2" t="n"/>
      <c r="D2413" s="2" t="n"/>
      <c r="E2413" s="2" t="n"/>
      <c r="F2413" s="2" t="n"/>
      <c r="G2413" s="2" t="n"/>
      <c r="H2413" s="2" t="n"/>
      <c r="I2413" s="2" t="n"/>
      <c r="J2413" s="2" t="n"/>
      <c r="K2413" s="2" t="n"/>
      <c r="L2413" s="2" t="n"/>
      <c r="M2413" s="2" t="n"/>
      <c r="N2413" s="2" t="n"/>
      <c r="O2413" s="2" t="n"/>
      <c r="P2413" s="2" t="n"/>
      <c r="Q2413" s="2" t="n"/>
      <c r="R2413" s="2" t="n"/>
      <c r="S2413" s="2" t="n"/>
      <c r="T2413" s="2" t="n"/>
      <c r="U2413" s="2" t="n"/>
      <c r="V2413" s="2" t="n"/>
      <c r="W2413" s="2" t="n"/>
      <c r="X2413" s="2" t="n"/>
      <c r="Y2413" s="2" t="n"/>
      <c r="Z2413" s="2" t="n"/>
      <c r="AA2413" s="2" t="n"/>
      <c r="AB2413" s="2" t="n"/>
      <c r="AC2413" s="2" t="n"/>
      <c r="AD2413" s="2" t="n"/>
      <c r="AE2413" s="2" t="n"/>
      <c r="AF2413" s="2" t="n"/>
      <c r="AG2413" s="2" t="n"/>
      <c r="AH2413" s="2" t="n"/>
      <c r="AI2413" s="2" t="n"/>
      <c r="AJ2413" s="2" t="n"/>
      <c r="AK2413" s="2" t="n"/>
      <c r="AL2413" s="2" t="n"/>
      <c r="AM2413" s="2" t="n"/>
      <c r="AN2413" s="2" t="n"/>
      <c r="AO2413" s="2" t="n"/>
      <c r="AP2413" s="2" t="n"/>
      <c r="AQ2413" s="2" t="n"/>
      <c r="AR2413" s="2" t="n"/>
      <c r="AS2413" s="2" t="n"/>
      <c r="AT2413" s="2" t="n"/>
      <c r="AU2413" s="2" t="n"/>
      <c r="AV2413" s="2" t="n"/>
      <c r="AW2413" s="2" t="n"/>
      <c r="AX2413" s="2" t="n"/>
      <c r="AY2413" s="2" t="n"/>
      <c r="AZ2413" s="2" t="n"/>
      <c r="BA2413" s="2" t="n"/>
      <c r="BB2413" s="2" t="n"/>
      <c r="BC2413" s="2" t="n"/>
      <c r="BD2413" s="2" t="n"/>
      <c r="BE2413" s="2" t="n"/>
      <c r="BF2413" s="2" t="n"/>
      <c r="BG2413" s="2" t="n"/>
      <c r="BH2413" s="2" t="n"/>
      <c r="BI2413" s="2" t="n"/>
      <c r="BJ2413" s="2" t="n"/>
      <c r="BK2413" s="2" t="n"/>
      <c r="BL2413" s="2" t="n"/>
      <c r="BM2413" s="2" t="n"/>
      <c r="BN2413" s="2" t="n"/>
      <c r="BO2413" s="2" t="n"/>
      <c r="BP2413" s="174" t="n"/>
      <c r="BQ2413" s="140" t="n"/>
      <c r="BR2413" s="175" t="n"/>
      <c r="BS2413" s="140" t="n"/>
      <c r="BT2413" s="140" t="n"/>
      <c r="BU2413" s="28" t="n"/>
      <c r="BV2413" s="29" t="n"/>
      <c r="BW2413" s="176">
        <f>計算!$Z$29</f>
        <v/>
      </c>
      <c r="BX2413" s="140" t="n"/>
      <c r="BY2413" s="140" t="n"/>
      <c r="BZ2413" s="140" t="n"/>
      <c r="CA2413" s="140" t="n"/>
      <c r="CB2413" s="140" t="n"/>
      <c r="CC2413" s="140" t="n"/>
      <c r="CD2413" s="140" t="n"/>
      <c r="CE2413" s="140" t="n"/>
      <c r="CF2413" s="140" t="n"/>
      <c r="CG2413" s="140" t="n"/>
      <c r="CH2413" s="140" t="n"/>
      <c r="CI2413" s="140" t="n"/>
      <c r="CJ2413" s="140" t="n"/>
      <c r="CK2413" s="140" t="n"/>
      <c r="CL2413" s="140" t="n"/>
      <c r="CM2413" s="140" t="n"/>
      <c r="CN2413" s="140" t="n"/>
      <c r="CO2413" s="140" t="n"/>
      <c r="CP2413" s="140" t="n"/>
      <c r="CQ2413" s="140" t="n"/>
      <c r="CR2413" s="140" t="n"/>
      <c r="CS2413" s="140" t="n"/>
      <c r="CT2413" s="140" t="n"/>
      <c r="CU2413" s="140" t="n"/>
      <c r="CV2413" s="140" t="n"/>
      <c r="CW2413" s="140" t="n"/>
      <c r="CX2413" s="140" t="n"/>
      <c r="CY2413" s="140" t="n"/>
      <c r="CZ2413" s="140" t="n"/>
      <c r="DA2413" s="140" t="n"/>
      <c r="DB2413" s="140" t="n"/>
      <c r="DC2413" s="140" t="n"/>
      <c r="DD2413" s="140" t="n"/>
      <c r="DE2413" s="140" t="n"/>
      <c r="DF2413" s="140" t="n"/>
      <c r="DG2413" s="140" t="n"/>
      <c r="DH2413" s="140" t="n"/>
      <c r="DI2413" s="140" t="n"/>
      <c r="DJ2413" s="140" t="n"/>
      <c r="DK2413" s="140" t="n"/>
      <c r="DL2413" s="140" t="n"/>
      <c r="DM2413" s="140" t="n"/>
      <c r="DN2413" s="140" t="n"/>
      <c r="DO2413" s="140" t="n"/>
      <c r="DP2413" s="140" t="n"/>
      <c r="DQ2413" s="140" t="n"/>
      <c r="DR2413" s="140" t="n"/>
      <c r="DS2413" s="140" t="n"/>
      <c r="DT2413" s="140" t="n"/>
      <c r="DU2413" s="141" t="n"/>
      <c r="DV2413" s="7" t="n"/>
      <c r="DW2413" s="2" t="n"/>
      <c r="DX2413" s="2" t="n"/>
      <c r="DY2413" s="2" t="n"/>
      <c r="DZ2413" s="2" t="n"/>
      <c r="EA2413" s="2" t="n"/>
      <c r="EB2413" s="2" t="n"/>
      <c r="EC2413" s="2" t="n"/>
    </row>
    <row r="2414" ht="6.75" customHeight="1" s="118">
      <c r="A2414" s="2" t="n"/>
      <c r="B2414" s="2" t="n"/>
      <c r="C2414" s="2" t="n"/>
      <c r="D2414" s="2" t="n"/>
      <c r="E2414" s="2" t="n"/>
      <c r="F2414" s="2" t="n"/>
      <c r="G2414" s="2" t="n"/>
      <c r="H2414" s="2" t="n"/>
      <c r="I2414" s="2" t="n"/>
      <c r="J2414" s="2" t="n"/>
      <c r="K2414" s="2" t="n"/>
      <c r="L2414" s="2" t="n"/>
      <c r="M2414" s="2" t="n"/>
      <c r="N2414" s="2" t="n"/>
      <c r="O2414" s="2" t="n"/>
      <c r="P2414" s="2" t="n"/>
      <c r="Q2414" s="2" t="n"/>
      <c r="R2414" s="2" t="n"/>
      <c r="S2414" s="2" t="n"/>
      <c r="T2414" s="2" t="n"/>
      <c r="U2414" s="2" t="n"/>
      <c r="V2414" s="2" t="n"/>
      <c r="W2414" s="2" t="n"/>
      <c r="X2414" s="2" t="n"/>
      <c r="Y2414" s="2" t="n"/>
      <c r="Z2414" s="2" t="n"/>
      <c r="AA2414" s="2" t="n"/>
      <c r="AB2414" s="2" t="n"/>
      <c r="AC2414" s="2" t="n"/>
      <c r="AD2414" s="2" t="n"/>
      <c r="AE2414" s="2" t="n"/>
      <c r="AF2414" s="2" t="n"/>
      <c r="AG2414" s="2" t="n"/>
      <c r="AH2414" s="2" t="n"/>
      <c r="AI2414" s="2" t="n"/>
      <c r="AJ2414" s="2" t="n"/>
      <c r="AK2414" s="2" t="n"/>
      <c r="AL2414" s="2" t="n"/>
      <c r="AM2414" s="2" t="n"/>
      <c r="AN2414" s="2" t="n"/>
      <c r="AO2414" s="2" t="n"/>
      <c r="AP2414" s="2" t="n"/>
      <c r="AQ2414" s="2" t="n"/>
      <c r="AR2414" s="2" t="n"/>
      <c r="AS2414" s="2" t="n"/>
      <c r="AT2414" s="2" t="n"/>
      <c r="AU2414" s="2" t="n"/>
      <c r="AV2414" s="2" t="n"/>
      <c r="AW2414" s="2" t="n"/>
      <c r="AX2414" s="2" t="n"/>
      <c r="AY2414" s="2" t="n"/>
      <c r="AZ2414" s="2" t="n"/>
      <c r="BA2414" s="2" t="n"/>
      <c r="BB2414" s="2" t="n"/>
      <c r="BC2414" s="2" t="n"/>
      <c r="BD2414" s="2" t="n"/>
      <c r="BE2414" s="2" t="n"/>
      <c r="BF2414" s="2" t="n"/>
      <c r="BG2414" s="2" t="n"/>
      <c r="BH2414" s="2" t="n"/>
      <c r="BI2414" s="2" t="n"/>
      <c r="BJ2414" s="2" t="n"/>
      <c r="BK2414" s="2" t="n"/>
      <c r="BL2414" s="2" t="n"/>
      <c r="BM2414" s="2" t="n"/>
      <c r="BN2414" s="2" t="n"/>
      <c r="BO2414" s="2" t="n"/>
      <c r="BP2414" s="143" t="n"/>
      <c r="BU2414" s="31" t="n"/>
      <c r="BV2414" s="32" t="n"/>
      <c r="DU2414" s="144" t="n"/>
      <c r="DV2414" s="7" t="n"/>
      <c r="DW2414" s="2" t="n"/>
      <c r="DX2414" s="2" t="n"/>
      <c r="DY2414" s="2" t="n"/>
      <c r="DZ2414" s="2" t="n"/>
      <c r="EA2414" s="2" t="n"/>
      <c r="EB2414" s="2" t="n"/>
      <c r="EC2414" s="2" t="n"/>
    </row>
    <row r="2415" ht="6.75" customHeight="1" s="118">
      <c r="A2415" s="2" t="n"/>
      <c r="B2415" s="2" t="n"/>
      <c r="C2415" s="2" t="n"/>
      <c r="D2415" s="2" t="n"/>
      <c r="E2415" s="2" t="n"/>
      <c r="F2415" s="2" t="n"/>
      <c r="G2415" s="2" t="n"/>
      <c r="H2415" s="2" t="n"/>
      <c r="I2415" s="2" t="n"/>
      <c r="J2415" s="2" t="n"/>
      <c r="K2415" s="2" t="n"/>
      <c r="L2415" s="2" t="n"/>
      <c r="M2415" s="2" t="n"/>
      <c r="N2415" s="2" t="n"/>
      <c r="O2415" s="2" t="n"/>
      <c r="P2415" s="2" t="n"/>
      <c r="Q2415" s="2" t="n"/>
      <c r="R2415" s="2" t="n"/>
      <c r="S2415" s="2" t="n"/>
      <c r="T2415" s="2" t="n"/>
      <c r="U2415" s="2" t="n"/>
      <c r="V2415" s="2" t="n"/>
      <c r="W2415" s="2" t="n"/>
      <c r="X2415" s="2" t="n"/>
      <c r="Y2415" s="2" t="n"/>
      <c r="Z2415" s="2" t="n"/>
      <c r="AA2415" s="2" t="n"/>
      <c r="AB2415" s="2" t="n"/>
      <c r="AC2415" s="2" t="n"/>
      <c r="AD2415" s="2" t="n"/>
      <c r="AE2415" s="2" t="n"/>
      <c r="AF2415" s="2" t="n"/>
      <c r="AG2415" s="2" t="n"/>
      <c r="AH2415" s="2" t="n"/>
      <c r="AI2415" s="2" t="n"/>
      <c r="AJ2415" s="2" t="n"/>
      <c r="AK2415" s="2" t="n"/>
      <c r="AL2415" s="2" t="n"/>
      <c r="AM2415" s="2" t="n"/>
      <c r="AN2415" s="2" t="n"/>
      <c r="AO2415" s="2" t="n"/>
      <c r="AP2415" s="2" t="n"/>
      <c r="AQ2415" s="2" t="n"/>
      <c r="AR2415" s="2" t="n"/>
      <c r="AS2415" s="2" t="n"/>
      <c r="AT2415" s="2" t="n"/>
      <c r="AU2415" s="2" t="n"/>
      <c r="AV2415" s="2" t="n"/>
      <c r="AW2415" s="2" t="n"/>
      <c r="AX2415" s="2" t="n"/>
      <c r="AY2415" s="2" t="n"/>
      <c r="AZ2415" s="2" t="n"/>
      <c r="BA2415" s="2" t="n"/>
      <c r="BB2415" s="2" t="n"/>
      <c r="BC2415" s="2" t="n"/>
      <c r="BD2415" s="2" t="n"/>
      <c r="BE2415" s="2" t="n"/>
      <c r="BF2415" s="2" t="n"/>
      <c r="BG2415" s="2" t="n"/>
      <c r="BH2415" s="2" t="n"/>
      <c r="BI2415" s="2" t="n"/>
      <c r="BJ2415" s="2" t="n"/>
      <c r="BK2415" s="2" t="n"/>
      <c r="BL2415" s="2" t="n"/>
      <c r="BM2415" s="2" t="n"/>
      <c r="BN2415" s="2" t="n"/>
      <c r="BO2415" s="2" t="n"/>
      <c r="BP2415" s="143" t="n"/>
      <c r="BU2415" s="72" t="n"/>
      <c r="BV2415" s="144" t="n"/>
      <c r="DU2415" s="144" t="n"/>
      <c r="DV2415" s="7" t="n"/>
      <c r="DW2415" s="2" t="n"/>
      <c r="DX2415" s="2" t="n"/>
      <c r="DY2415" s="2" t="n"/>
      <c r="DZ2415" s="2" t="n"/>
      <c r="EA2415" s="2" t="n"/>
      <c r="EB2415" s="2" t="n"/>
      <c r="EC2415" s="2" t="n"/>
    </row>
    <row r="2416" ht="6.75" customHeight="1" s="118">
      <c r="A2416" s="2" t="n"/>
      <c r="B2416" s="2" t="n"/>
      <c r="C2416" s="2" t="n"/>
      <c r="D2416" s="2" t="n"/>
      <c r="E2416" s="2" t="n"/>
      <c r="F2416" s="2" t="n"/>
      <c r="G2416" s="2" t="n"/>
      <c r="H2416" s="2" t="n"/>
      <c r="I2416" s="2" t="n"/>
      <c r="J2416" s="2" t="n"/>
      <c r="K2416" s="2" t="n"/>
      <c r="L2416" s="2" t="n"/>
      <c r="M2416" s="2" t="n"/>
      <c r="N2416" s="2" t="n"/>
      <c r="O2416" s="2" t="n"/>
      <c r="P2416" s="2" t="n"/>
      <c r="Q2416" s="2" t="n"/>
      <c r="R2416" s="2" t="n"/>
      <c r="S2416" s="2" t="n"/>
      <c r="T2416" s="2" t="n"/>
      <c r="U2416" s="2" t="n"/>
      <c r="V2416" s="2" t="n"/>
      <c r="W2416" s="2" t="n"/>
      <c r="X2416" s="2" t="n"/>
      <c r="Y2416" s="2" t="n"/>
      <c r="Z2416" s="2" t="n"/>
      <c r="AA2416" s="2" t="n"/>
      <c r="AB2416" s="2" t="n"/>
      <c r="AC2416" s="2" t="n"/>
      <c r="AD2416" s="2" t="n"/>
      <c r="AE2416" s="2" t="n"/>
      <c r="AF2416" s="2" t="n"/>
      <c r="AG2416" s="2" t="n"/>
      <c r="AH2416" s="2" t="n"/>
      <c r="AI2416" s="2" t="n"/>
      <c r="AJ2416" s="2" t="n"/>
      <c r="AK2416" s="2" t="n"/>
      <c r="AL2416" s="2" t="n"/>
      <c r="AM2416" s="2" t="n"/>
      <c r="AN2416" s="2" t="n"/>
      <c r="AO2416" s="2" t="n"/>
      <c r="AP2416" s="2" t="n"/>
      <c r="AQ2416" s="2" t="n"/>
      <c r="AR2416" s="2" t="n"/>
      <c r="AS2416" s="2" t="n"/>
      <c r="AT2416" s="2" t="n"/>
      <c r="AU2416" s="2" t="n"/>
      <c r="AV2416" s="2" t="n"/>
      <c r="AW2416" s="2" t="n"/>
      <c r="AX2416" s="2" t="n"/>
      <c r="AY2416" s="2" t="n"/>
      <c r="AZ2416" s="2" t="n"/>
      <c r="BA2416" s="2" t="n"/>
      <c r="BB2416" s="2" t="n"/>
      <c r="BC2416" s="2" t="n"/>
      <c r="BD2416" s="2" t="n"/>
      <c r="BE2416" s="2" t="n"/>
      <c r="BF2416" s="2" t="n"/>
      <c r="BG2416" s="2" t="n"/>
      <c r="BH2416" s="2" t="n"/>
      <c r="BI2416" s="2" t="n"/>
      <c r="BJ2416" s="2" t="n"/>
      <c r="BK2416" s="2" t="n"/>
      <c r="BL2416" s="2" t="n"/>
      <c r="BM2416" s="2" t="n"/>
      <c r="BN2416" s="2" t="n"/>
      <c r="BO2416" s="2" t="n"/>
      <c r="BP2416" s="143" t="n"/>
      <c r="BV2416" s="144" t="n"/>
      <c r="DU2416" s="144" t="n"/>
      <c r="DV2416" s="7" t="n"/>
      <c r="DW2416" s="2" t="n"/>
      <c r="DX2416" s="2" t="n"/>
      <c r="DY2416" s="2" t="n"/>
      <c r="DZ2416" s="2" t="n"/>
      <c r="EA2416" s="2" t="n"/>
      <c r="EB2416" s="2" t="n"/>
      <c r="EC2416" s="2" t="n"/>
    </row>
    <row r="2417" ht="6.75" customHeight="1" s="118">
      <c r="A2417" s="2" t="n"/>
      <c r="B2417" s="2" t="n"/>
      <c r="C2417" s="2" t="n"/>
      <c r="D2417" s="2" t="n"/>
      <c r="E2417" s="2" t="n"/>
      <c r="F2417" s="2" t="n"/>
      <c r="G2417" s="2" t="n"/>
      <c r="H2417" s="2" t="n"/>
      <c r="I2417" s="2" t="n"/>
      <c r="J2417" s="2" t="n"/>
      <c r="K2417" s="2" t="n"/>
      <c r="L2417" s="2" t="n"/>
      <c r="M2417" s="2" t="n"/>
      <c r="N2417" s="2" t="n"/>
      <c r="O2417" s="2" t="n"/>
      <c r="P2417" s="2" t="n"/>
      <c r="Q2417" s="2" t="n"/>
      <c r="R2417" s="2" t="n"/>
      <c r="S2417" s="2" t="n"/>
      <c r="T2417" s="2" t="n"/>
      <c r="U2417" s="2" t="n"/>
      <c r="V2417" s="2" t="n"/>
      <c r="W2417" s="2" t="n"/>
      <c r="X2417" s="2" t="n"/>
      <c r="Y2417" s="2" t="n"/>
      <c r="Z2417" s="2" t="n"/>
      <c r="AA2417" s="2" t="n"/>
      <c r="AB2417" s="2" t="n"/>
      <c r="AC2417" s="2" t="n"/>
      <c r="AD2417" s="2" t="n"/>
      <c r="AE2417" s="2" t="n"/>
      <c r="AF2417" s="2" t="n"/>
      <c r="AG2417" s="2" t="n"/>
      <c r="AH2417" s="2" t="n"/>
      <c r="AI2417" s="2" t="n"/>
      <c r="AJ2417" s="2" t="n"/>
      <c r="AK2417" s="2" t="n"/>
      <c r="AL2417" s="2" t="n"/>
      <c r="AM2417" s="2" t="n"/>
      <c r="AN2417" s="2" t="n"/>
      <c r="AO2417" s="2" t="n"/>
      <c r="AP2417" s="2" t="n"/>
      <c r="AQ2417" s="2" t="n"/>
      <c r="AR2417" s="2" t="n"/>
      <c r="AS2417" s="2" t="n"/>
      <c r="AT2417" s="2" t="n"/>
      <c r="AU2417" s="2" t="n"/>
      <c r="AV2417" s="2" t="n"/>
      <c r="AW2417" s="2" t="n"/>
      <c r="AX2417" s="2" t="n"/>
      <c r="AY2417" s="2" t="n"/>
      <c r="AZ2417" s="2" t="n"/>
      <c r="BA2417" s="2" t="n"/>
      <c r="BB2417" s="2" t="n"/>
      <c r="BC2417" s="2" t="n"/>
      <c r="BD2417" s="2" t="n"/>
      <c r="BE2417" s="2" t="n"/>
      <c r="BF2417" s="2" t="n"/>
      <c r="BG2417" s="2" t="n"/>
      <c r="BH2417" s="2" t="n"/>
      <c r="BI2417" s="2" t="n"/>
      <c r="BJ2417" s="2" t="n"/>
      <c r="BK2417" s="2" t="n"/>
      <c r="BL2417" s="2" t="n"/>
      <c r="BM2417" s="2" t="n"/>
      <c r="BN2417" s="2" t="n"/>
      <c r="BO2417" s="2" t="n"/>
      <c r="BP2417" s="143" t="n"/>
      <c r="BV2417" s="144" t="n"/>
      <c r="DU2417" s="144" t="n"/>
      <c r="DV2417" s="7" t="n"/>
      <c r="DW2417" s="2" t="n"/>
      <c r="DX2417" s="2" t="n"/>
      <c r="DY2417" s="2" t="n"/>
      <c r="DZ2417" s="2" t="n"/>
      <c r="EA2417" s="2" t="n"/>
      <c r="EB2417" s="2" t="n"/>
      <c r="EC2417" s="2" t="n"/>
    </row>
    <row r="2418" ht="8.25" customHeight="1" s="118">
      <c r="A2418" s="2" t="n"/>
      <c r="B2418" s="2" t="n"/>
      <c r="C2418" s="2" t="n"/>
      <c r="D2418" s="2" t="n"/>
      <c r="E2418" s="2" t="n"/>
      <c r="F2418" s="2" t="n"/>
      <c r="G2418" s="2" t="n"/>
      <c r="H2418" s="2" t="n"/>
      <c r="I2418" s="2" t="n"/>
      <c r="J2418" s="2" t="n"/>
      <c r="K2418" s="2" t="n"/>
      <c r="L2418" s="2" t="n"/>
      <c r="M2418" s="2" t="n"/>
      <c r="N2418" s="2" t="n"/>
      <c r="O2418" s="2" t="n"/>
      <c r="P2418" s="2" t="n"/>
      <c r="Q2418" s="2" t="n"/>
      <c r="R2418" s="2" t="n"/>
      <c r="S2418" s="2" t="n"/>
      <c r="T2418" s="2" t="n"/>
      <c r="U2418" s="2" t="n"/>
      <c r="V2418" s="2" t="n"/>
      <c r="W2418" s="2" t="n"/>
      <c r="X2418" s="2" t="n"/>
      <c r="Y2418" s="2" t="n"/>
      <c r="Z2418" s="2" t="n"/>
      <c r="AA2418" s="2" t="n"/>
      <c r="AB2418" s="2" t="n"/>
      <c r="AC2418" s="2" t="n"/>
      <c r="AD2418" s="2" t="n"/>
      <c r="AE2418" s="2" t="n"/>
      <c r="AF2418" s="2" t="n"/>
      <c r="AG2418" s="2" t="n"/>
      <c r="AH2418" s="2" t="n"/>
      <c r="AI2418" s="2" t="n"/>
      <c r="AJ2418" s="2" t="n"/>
      <c r="AK2418" s="2" t="n"/>
      <c r="AL2418" s="2" t="n"/>
      <c r="AM2418" s="2" t="n"/>
      <c r="AN2418" s="2" t="n"/>
      <c r="AO2418" s="2" t="n"/>
      <c r="AP2418" s="2" t="n"/>
      <c r="AQ2418" s="2" t="n"/>
      <c r="AR2418" s="2" t="n"/>
      <c r="AS2418" s="2" t="n"/>
      <c r="AT2418" s="2" t="n"/>
      <c r="AU2418" s="2" t="n"/>
      <c r="AV2418" s="2" t="n"/>
      <c r="AW2418" s="2" t="n"/>
      <c r="AX2418" s="2" t="n"/>
      <c r="AY2418" s="2" t="n"/>
      <c r="AZ2418" s="2" t="n"/>
      <c r="BA2418" s="2" t="n"/>
      <c r="BB2418" s="2" t="n"/>
      <c r="BC2418" s="2" t="n"/>
      <c r="BD2418" s="2" t="n"/>
      <c r="BE2418" s="2" t="n"/>
      <c r="BF2418" s="2" t="n"/>
      <c r="BG2418" s="2" t="n"/>
      <c r="BH2418" s="2" t="n"/>
      <c r="BI2418" s="2" t="n"/>
      <c r="BJ2418" s="2" t="n"/>
      <c r="BK2418" s="2" t="n"/>
      <c r="BL2418" s="2" t="n"/>
      <c r="BM2418" s="2" t="n"/>
      <c r="BN2418" s="2" t="n"/>
      <c r="BO2418" s="2" t="n"/>
      <c r="BP2418" s="143" t="n"/>
      <c r="BV2418" s="144" t="n"/>
      <c r="DU2418" s="144" t="n"/>
      <c r="DV2418" s="7" t="n"/>
      <c r="DW2418" s="2" t="n"/>
      <c r="DX2418" s="2" t="n"/>
      <c r="DY2418" s="2" t="n"/>
      <c r="DZ2418" s="2" t="n"/>
      <c r="EA2418" s="2" t="n"/>
      <c r="EB2418" s="2" t="n"/>
      <c r="EC2418" s="2" t="n"/>
    </row>
    <row r="2419" ht="6.75" customHeight="1" s="118">
      <c r="A2419" s="2" t="n"/>
      <c r="B2419" s="2" t="n"/>
      <c r="C2419" s="2" t="n"/>
      <c r="D2419" s="2" t="n"/>
      <c r="E2419" s="177" t="inlineStr">
        <is>
          <t>在籍校</t>
        </is>
      </c>
      <c r="F2419" s="140" t="n"/>
      <c r="G2419" s="140" t="n"/>
      <c r="H2419" s="140" t="n"/>
      <c r="I2419" s="140" t="n"/>
      <c r="J2419" s="140" t="n"/>
      <c r="K2419" s="141" t="n"/>
      <c r="L2419" s="34" t="n"/>
      <c r="M2419" s="18" t="n"/>
      <c r="N2419" s="18" t="n"/>
      <c r="O2419" s="18" t="n"/>
      <c r="P2419" s="18" t="n"/>
      <c r="Q2419" s="18" t="n"/>
      <c r="R2419" s="18" t="n"/>
      <c r="S2419" s="18" t="n"/>
      <c r="T2419" s="18" t="n"/>
      <c r="U2419" s="18" t="n"/>
      <c r="V2419" s="18" t="n"/>
      <c r="W2419" s="18" t="n"/>
      <c r="X2419" s="35" t="n"/>
      <c r="Y2419" s="4" t="n"/>
      <c r="Z2419" s="5" t="n"/>
      <c r="AA2419" s="5" t="n"/>
      <c r="AB2419" s="5" t="n"/>
      <c r="AC2419" s="5" t="n"/>
      <c r="AD2419" s="5" t="n"/>
      <c r="AE2419" s="5" t="n"/>
      <c r="AF2419" s="5" t="n"/>
      <c r="AG2419" s="5" t="n"/>
      <c r="AH2419" s="5" t="n"/>
      <c r="AI2419" s="5" t="n"/>
      <c r="AJ2419" s="5" t="n"/>
      <c r="AK2419" s="5" t="n"/>
      <c r="AL2419" s="5" t="n"/>
      <c r="AM2419" s="5" t="n"/>
      <c r="AN2419" s="5" t="n"/>
      <c r="AO2419" s="5" t="n"/>
      <c r="AP2419" s="5" t="n"/>
      <c r="AQ2419" s="5" t="n"/>
      <c r="AR2419" s="5" t="n"/>
      <c r="AS2419" s="5" t="n"/>
      <c r="AT2419" s="5" t="n"/>
      <c r="AU2419" s="5" t="n"/>
      <c r="AV2419" s="5" t="n"/>
      <c r="AW2419" s="89" t="inlineStr">
        <is>
          <t>卒業見込</t>
        </is>
      </c>
      <c r="AX2419" s="140" t="n"/>
      <c r="AY2419" s="140" t="n"/>
      <c r="AZ2419" s="140" t="n"/>
      <c r="BA2419" s="140" t="n"/>
      <c r="BB2419" s="140" t="n"/>
      <c r="BC2419" s="140" t="n"/>
      <c r="BD2419" s="140" t="n"/>
      <c r="BE2419" s="140" t="n"/>
      <c r="BF2419" s="140" t="n"/>
      <c r="BG2419" s="140" t="n"/>
      <c r="BH2419" s="140" t="n"/>
      <c r="BI2419" s="141" t="n"/>
      <c r="BJ2419" s="2" t="n"/>
      <c r="BK2419" s="2" t="n"/>
      <c r="BL2419" s="2" t="n"/>
      <c r="BM2419" s="2" t="n"/>
      <c r="BN2419" s="2" t="n"/>
      <c r="BO2419" s="2" t="n"/>
      <c r="BP2419" s="143" t="n"/>
      <c r="BV2419" s="144" t="n"/>
      <c r="DU2419" s="144" t="n"/>
      <c r="DV2419" s="2" t="n"/>
      <c r="DW2419" s="2" t="n"/>
      <c r="DX2419" s="2" t="n"/>
      <c r="DY2419" s="2" t="n"/>
      <c r="DZ2419" s="2" t="n"/>
      <c r="EA2419" s="2" t="n"/>
      <c r="EB2419" s="2" t="n"/>
      <c r="EC2419" s="2" t="n"/>
    </row>
    <row r="2420" ht="6.75" customHeight="1" s="118">
      <c r="A2420" s="2" t="n"/>
      <c r="B2420" s="2" t="n"/>
      <c r="C2420" s="2" t="n"/>
      <c r="D2420" s="2" t="n"/>
      <c r="E2420" s="143" t="n"/>
      <c r="K2420" s="144" t="n"/>
      <c r="L2420" s="36" t="n"/>
      <c r="M2420" s="19" t="n"/>
      <c r="N2420" s="19" t="n"/>
      <c r="O2420" s="19" t="n"/>
      <c r="P2420" s="19" t="n"/>
      <c r="Q2420" s="19" t="n"/>
      <c r="R2420" s="19" t="n"/>
      <c r="S2420" s="19" t="n"/>
      <c r="T2420" s="19" t="n"/>
      <c r="U2420" s="19" t="n"/>
      <c r="V2420" s="19" t="n"/>
      <c r="W2420" s="19" t="n"/>
      <c r="X2420" s="37" t="n"/>
      <c r="Y2420" s="178">
        <f>計算!$N$29</f>
        <v/>
      </c>
      <c r="BI2420" s="144" t="n"/>
      <c r="BJ2420" s="2" t="n"/>
      <c r="BK2420" s="2" t="n"/>
      <c r="BL2420" s="2" t="n"/>
      <c r="BM2420" s="2" t="n"/>
      <c r="BN2420" s="2" t="n"/>
      <c r="BO2420" s="2" t="n"/>
      <c r="BP2420" s="143" t="n"/>
      <c r="BV2420" s="144" t="n"/>
      <c r="DU2420" s="144" t="n"/>
      <c r="DV2420" s="2" t="n"/>
      <c r="DW2420" s="2" t="n"/>
      <c r="DX2420" s="2" t="n"/>
      <c r="DY2420" s="2" t="n"/>
      <c r="DZ2420" s="2" t="n"/>
      <c r="EA2420" s="2" t="n"/>
      <c r="EB2420" s="2" t="n"/>
      <c r="EC2420" s="2" t="n"/>
    </row>
    <row r="2421" ht="6.75" customHeight="1" s="118">
      <c r="A2421" s="2" t="n"/>
      <c r="B2421" s="2" t="n"/>
      <c r="C2421" s="2" t="n"/>
      <c r="D2421" s="2" t="n"/>
      <c r="E2421" s="143" t="n"/>
      <c r="K2421" s="144" t="n"/>
      <c r="L2421" s="36" t="n"/>
      <c r="M2421" s="19" t="n"/>
      <c r="N2421" s="19" t="n"/>
      <c r="O2421" s="19" t="n"/>
      <c r="P2421" s="179">
        <f>設定!$B$6</f>
        <v/>
      </c>
      <c r="S2421" s="11" t="n"/>
      <c r="T2421" s="11" t="n"/>
      <c r="U2421" s="179">
        <f>設定!$B$7</f>
        <v/>
      </c>
      <c r="W2421" s="11" t="n"/>
      <c r="X2421" s="12" t="n"/>
      <c r="Y2421" s="143" t="n"/>
      <c r="BI2421" s="144" t="n"/>
      <c r="BJ2421" s="2" t="n"/>
      <c r="BK2421" s="2" t="n"/>
      <c r="BL2421" s="2" t="n"/>
      <c r="BM2421" s="2" t="n"/>
      <c r="BN2421" s="2" t="n"/>
      <c r="BO2421" s="2" t="n"/>
      <c r="BP2421" s="143" t="n"/>
      <c r="BV2421" s="144" t="n"/>
      <c r="DU2421" s="144" t="n"/>
      <c r="DV2421" s="2" t="n"/>
      <c r="DW2421" s="2" t="n"/>
      <c r="DX2421" s="2" t="n"/>
      <c r="DY2421" s="2" t="n"/>
      <c r="DZ2421" s="2" t="n"/>
      <c r="EA2421" s="2" t="n"/>
      <c r="EB2421" s="2" t="n"/>
      <c r="EC2421" s="2" t="n"/>
    </row>
    <row r="2422" ht="6.75" customHeight="1" s="118">
      <c r="A2422" s="2" t="n"/>
      <c r="B2422" s="2" t="n"/>
      <c r="C2422" s="2" t="n"/>
      <c r="D2422" s="2" t="n"/>
      <c r="E2422" s="143" t="n"/>
      <c r="K2422" s="144" t="n"/>
      <c r="L2422" s="92" t="inlineStr">
        <is>
          <t>令和</t>
        </is>
      </c>
      <c r="S2422" s="52" t="inlineStr">
        <is>
          <t>年</t>
        </is>
      </c>
      <c r="W2422" s="53" t="inlineStr">
        <is>
          <t>月</t>
        </is>
      </c>
      <c r="X2422" s="144" t="n"/>
      <c r="Y2422" s="143" t="n"/>
      <c r="BI2422" s="144" t="n"/>
      <c r="BJ2422" s="2" t="n"/>
      <c r="BK2422" s="2" t="n"/>
      <c r="BL2422" s="2" t="n"/>
      <c r="BM2422" s="2" t="n"/>
      <c r="BN2422" s="2" t="n"/>
      <c r="BO2422" s="2" t="n"/>
      <c r="BP2422" s="143" t="n"/>
      <c r="BV2422" s="144" t="n"/>
      <c r="DU2422" s="144" t="n"/>
      <c r="DV2422" s="2" t="n"/>
      <c r="DW2422" s="2" t="n"/>
      <c r="DX2422" s="2" t="n"/>
      <c r="DY2422" s="2" t="n"/>
      <c r="DZ2422" s="2" t="n"/>
      <c r="EA2422" s="2" t="n"/>
      <c r="EB2422" s="2" t="n"/>
      <c r="EC2422" s="2" t="n"/>
    </row>
    <row r="2423" ht="6.75" customHeight="1" s="118">
      <c r="A2423" s="2" t="n"/>
      <c r="B2423" s="2" t="n"/>
      <c r="C2423" s="2" t="n"/>
      <c r="D2423" s="2" t="n"/>
      <c r="E2423" s="143" t="n"/>
      <c r="K2423" s="144" t="n"/>
      <c r="L2423" s="143" t="n"/>
      <c r="X2423" s="144" t="n"/>
      <c r="Y2423" s="143" t="n"/>
      <c r="AW2423" s="75" t="inlineStr">
        <is>
          <t>卒業</t>
        </is>
      </c>
      <c r="BI2423" s="144" t="n"/>
      <c r="BJ2423" s="2" t="n"/>
      <c r="BK2423" s="2" t="n"/>
      <c r="BL2423" s="2" t="n"/>
      <c r="BM2423" s="2" t="n"/>
      <c r="BN2423" s="2" t="n"/>
      <c r="BO2423" s="2" t="n"/>
      <c r="BP2423" s="143" t="n"/>
      <c r="BV2423" s="144" t="n"/>
      <c r="DU2423" s="144" t="n"/>
      <c r="DV2423" s="2" t="n"/>
      <c r="DW2423" s="2" t="n"/>
      <c r="DX2423" s="2" t="n"/>
      <c r="DY2423" s="2" t="n"/>
      <c r="DZ2423" s="2" t="n"/>
      <c r="EA2423" s="2" t="n"/>
      <c r="EB2423" s="2" t="n"/>
      <c r="EC2423" s="2" t="n"/>
    </row>
    <row r="2424" ht="6.75" customHeight="1" s="118">
      <c r="A2424" s="2" t="n"/>
      <c r="B2424" s="2" t="n"/>
      <c r="C2424" s="2" t="n"/>
      <c r="D2424" s="2" t="n"/>
      <c r="E2424" s="143" t="n"/>
      <c r="K2424" s="144" t="n"/>
      <c r="L2424" s="36" t="n"/>
      <c r="M2424" s="19" t="n"/>
      <c r="N2424" s="19" t="n"/>
      <c r="O2424" s="19" t="n"/>
      <c r="P2424" s="19" t="n"/>
      <c r="Q2424" s="19" t="n"/>
      <c r="R2424" s="19" t="n"/>
      <c r="S2424" s="19" t="n"/>
      <c r="T2424" s="19" t="n"/>
      <c r="U2424" s="19" t="n"/>
      <c r="V2424" s="19" t="n"/>
      <c r="W2424" s="19" t="n"/>
      <c r="X2424" s="37" t="n"/>
      <c r="Y2424" s="143" t="n"/>
      <c r="BI2424" s="144" t="n"/>
      <c r="BJ2424" s="2" t="n"/>
      <c r="BK2424" s="2" t="n"/>
      <c r="BL2424" s="2" t="n"/>
      <c r="BM2424" s="2" t="n"/>
      <c r="BN2424" s="2" t="n"/>
      <c r="BO2424" s="2" t="n"/>
      <c r="BP2424" s="143" t="n"/>
      <c r="BV2424" s="144" t="n"/>
      <c r="DU2424" s="144" t="n"/>
      <c r="DV2424" s="2" t="n"/>
      <c r="DW2424" s="2" t="n"/>
      <c r="DX2424" s="2" t="n"/>
      <c r="DY2424" s="2" t="n"/>
      <c r="DZ2424" s="2" t="n"/>
      <c r="EA2424" s="2" t="n"/>
      <c r="EB2424" s="2" t="n"/>
      <c r="EC2424" s="2" t="n"/>
    </row>
    <row r="2425" ht="6.75" customHeight="1" s="118">
      <c r="A2425" s="2" t="n"/>
      <c r="B2425" s="2" t="n"/>
      <c r="C2425" s="2" t="n"/>
      <c r="D2425" s="2" t="n"/>
      <c r="E2425" s="143" t="n"/>
      <c r="K2425" s="144" t="n"/>
      <c r="L2425" s="36" t="n"/>
      <c r="M2425" s="19" t="n"/>
      <c r="N2425" s="19" t="n"/>
      <c r="O2425" s="19" t="n"/>
      <c r="P2425" s="19" t="n"/>
      <c r="Q2425" s="19" t="n"/>
      <c r="R2425" s="19" t="n"/>
      <c r="S2425" s="19" t="n"/>
      <c r="T2425" s="19" t="n"/>
      <c r="U2425" s="19" t="n"/>
      <c r="V2425" s="19" t="n"/>
      <c r="W2425" s="19" t="n"/>
      <c r="X2425" s="37" t="n"/>
      <c r="Y2425" s="143" t="n"/>
      <c r="BI2425" s="144" t="n"/>
      <c r="BJ2425" s="2" t="n"/>
      <c r="BK2425" s="2" t="n"/>
      <c r="BL2425" s="2" t="n"/>
      <c r="BM2425" s="2" t="n"/>
      <c r="BN2425" s="2" t="n"/>
      <c r="BO2425" s="2" t="n"/>
      <c r="BP2425" s="143" t="n"/>
      <c r="BV2425" s="144" t="n"/>
      <c r="DU2425" s="144" t="n"/>
      <c r="DV2425" s="2" t="n"/>
      <c r="DW2425" s="2" t="n"/>
      <c r="DX2425" s="2" t="n"/>
      <c r="DY2425" s="2" t="n"/>
      <c r="DZ2425" s="2" t="n"/>
      <c r="EA2425" s="2" t="n"/>
      <c r="EB2425" s="2" t="n"/>
      <c r="EC2425" s="2" t="n"/>
    </row>
    <row r="2426" ht="6.75" customHeight="1" s="118">
      <c r="A2426" s="2" t="n"/>
      <c r="B2426" s="2" t="n"/>
      <c r="C2426" s="2" t="n"/>
      <c r="D2426" s="2" t="n"/>
      <c r="E2426" s="146" t="n"/>
      <c r="F2426" s="147" t="n"/>
      <c r="G2426" s="147" t="n"/>
      <c r="H2426" s="147" t="n"/>
      <c r="I2426" s="147" t="n"/>
      <c r="J2426" s="147" t="n"/>
      <c r="K2426" s="148" t="n"/>
      <c r="L2426" s="38" t="n"/>
      <c r="M2426" s="20" t="n"/>
      <c r="N2426" s="20" t="n"/>
      <c r="O2426" s="20" t="n"/>
      <c r="P2426" s="20" t="n"/>
      <c r="Q2426" s="20" t="n"/>
      <c r="R2426" s="20" t="n"/>
      <c r="S2426" s="20" t="n"/>
      <c r="T2426" s="20" t="n"/>
      <c r="U2426" s="20" t="n"/>
      <c r="V2426" s="20" t="n"/>
      <c r="W2426" s="20" t="n"/>
      <c r="X2426" s="39" t="n"/>
      <c r="Y2426" s="16" t="n"/>
      <c r="Z2426" s="14" t="n"/>
      <c r="AA2426" s="14" t="n"/>
      <c r="AB2426" s="14" t="n"/>
      <c r="AC2426" s="14" t="n"/>
      <c r="AD2426" s="14" t="n"/>
      <c r="AE2426" s="14" t="n"/>
      <c r="AF2426" s="14" t="n"/>
      <c r="AG2426" s="14" t="n"/>
      <c r="AH2426" s="14" t="n"/>
      <c r="AI2426" s="14" t="n"/>
      <c r="AJ2426" s="14" t="n"/>
      <c r="AK2426" s="14" t="n"/>
      <c r="AL2426" s="14" t="n"/>
      <c r="AM2426" s="14" t="n"/>
      <c r="AN2426" s="14" t="n"/>
      <c r="AO2426" s="14" t="n"/>
      <c r="AP2426" s="14" t="n"/>
      <c r="AQ2426" s="14" t="n"/>
      <c r="AR2426" s="14" t="n"/>
      <c r="AS2426" s="14" t="n"/>
      <c r="AT2426" s="14" t="n"/>
      <c r="AU2426" s="14" t="n"/>
      <c r="AV2426" s="14" t="n"/>
      <c r="AW2426" s="147" t="n"/>
      <c r="AX2426" s="147" t="n"/>
      <c r="AY2426" s="147" t="n"/>
      <c r="AZ2426" s="147" t="n"/>
      <c r="BA2426" s="147" t="n"/>
      <c r="BB2426" s="147" t="n"/>
      <c r="BC2426" s="147" t="n"/>
      <c r="BD2426" s="147" t="n"/>
      <c r="BE2426" s="147" t="n"/>
      <c r="BF2426" s="147" t="n"/>
      <c r="BG2426" s="147" t="n"/>
      <c r="BH2426" s="147" t="n"/>
      <c r="BI2426" s="148" t="n"/>
      <c r="BJ2426" s="2" t="n"/>
      <c r="BK2426" s="2" t="n"/>
      <c r="BL2426" s="2" t="n"/>
      <c r="BM2426" s="2" t="n"/>
      <c r="BN2426" s="2" t="n"/>
      <c r="BO2426" s="2" t="n"/>
      <c r="BP2426" s="143" t="n"/>
      <c r="BV2426" s="144" t="n"/>
      <c r="DU2426" s="144" t="n"/>
      <c r="DV2426" s="2" t="n"/>
      <c r="DW2426" s="2" t="n"/>
      <c r="DX2426" s="2" t="n"/>
      <c r="DY2426" s="2" t="n"/>
      <c r="DZ2426" s="2" t="n"/>
      <c r="EA2426" s="2" t="n"/>
      <c r="EB2426" s="2" t="n"/>
      <c r="EC2426" s="2" t="n"/>
    </row>
    <row r="2427" ht="6.75" customHeight="1" s="118">
      <c r="A2427" s="2" t="n"/>
      <c r="B2427" s="2" t="n"/>
      <c r="C2427" s="2" t="n"/>
      <c r="D2427" s="2" t="n"/>
      <c r="E2427" s="40" t="n"/>
      <c r="F2427" s="40" t="n"/>
      <c r="G2427" s="40" t="n"/>
      <c r="H2427" s="40" t="n"/>
      <c r="I2427" s="40" t="n"/>
      <c r="J2427" s="40" t="n"/>
      <c r="K2427" s="40" t="n"/>
      <c r="L2427" s="18" t="n"/>
      <c r="M2427" s="18" t="n"/>
      <c r="N2427" s="18" t="n"/>
      <c r="O2427" s="18" t="n"/>
      <c r="P2427" s="18" t="n"/>
      <c r="Q2427" s="18" t="n"/>
      <c r="R2427" s="18" t="n"/>
      <c r="S2427" s="76" t="n"/>
      <c r="T2427" s="140" t="n"/>
      <c r="U2427" s="17" t="n"/>
      <c r="V2427" s="17" t="n"/>
      <c r="W2427" s="76" t="n"/>
      <c r="X2427" s="140" t="n"/>
      <c r="Y2427" s="5" t="n"/>
      <c r="Z2427" s="5" t="n"/>
      <c r="AA2427" s="5" t="n"/>
      <c r="AB2427" s="5" t="n"/>
      <c r="AC2427" s="5" t="n"/>
      <c r="AD2427" s="5" t="n"/>
      <c r="AE2427" s="5" t="n"/>
      <c r="AF2427" s="5" t="n"/>
      <c r="AG2427" s="5" t="n"/>
      <c r="AH2427" s="5" t="n"/>
      <c r="AI2427" s="5" t="n"/>
      <c r="AJ2427" s="5" t="n"/>
      <c r="AK2427" s="5" t="n"/>
      <c r="AL2427" s="5" t="n"/>
      <c r="AM2427" s="5" t="n"/>
      <c r="AN2427" s="5" t="n"/>
      <c r="AO2427" s="5" t="n"/>
      <c r="AP2427" s="5" t="n"/>
      <c r="AQ2427" s="5" t="n"/>
      <c r="AR2427" s="5" t="n"/>
      <c r="AS2427" s="5" t="n"/>
      <c r="AT2427" s="5" t="n"/>
      <c r="AU2427" s="5" t="n"/>
      <c r="AV2427" s="5" t="n"/>
      <c r="AW2427" s="5" t="n"/>
      <c r="AX2427" s="5" t="n"/>
      <c r="AY2427" s="5" t="n"/>
      <c r="AZ2427" s="5" t="n"/>
      <c r="BA2427" s="5" t="n"/>
      <c r="BB2427" s="5" t="n"/>
      <c r="BC2427" s="5" t="n"/>
      <c r="BD2427" s="5" t="n"/>
      <c r="BE2427" s="5" t="n"/>
      <c r="BF2427" s="5" t="n"/>
      <c r="BG2427" s="5" t="n"/>
      <c r="BH2427" s="5" t="n"/>
      <c r="BI2427" s="5" t="n"/>
      <c r="BJ2427" s="2" t="n"/>
      <c r="BK2427" s="2" t="n"/>
      <c r="BL2427" s="2" t="n"/>
      <c r="BM2427" s="2" t="n"/>
      <c r="BN2427" s="2" t="n"/>
      <c r="BO2427" s="2" t="n"/>
      <c r="BP2427" s="143" t="n"/>
      <c r="BV2427" s="144" t="n"/>
      <c r="DU2427" s="144" t="n"/>
      <c r="DV2427" s="2" t="n"/>
      <c r="DW2427" s="2" t="n"/>
      <c r="DX2427" s="2" t="n"/>
      <c r="DY2427" s="2" t="n"/>
      <c r="DZ2427" s="2" t="n"/>
      <c r="EA2427" s="2" t="n"/>
      <c r="EB2427" s="2" t="n"/>
      <c r="EC2427" s="2" t="n"/>
    </row>
    <row r="2428" ht="6.75" customHeight="1" s="118">
      <c r="A2428" s="2" t="n"/>
      <c r="B2428" s="2" t="n"/>
      <c r="C2428" s="2" t="n"/>
      <c r="D2428" s="2" t="n"/>
      <c r="E2428" s="41" t="n"/>
      <c r="F2428" s="41" t="n"/>
      <c r="G2428" s="41" t="n"/>
      <c r="H2428" s="41" t="n"/>
      <c r="I2428" s="41" t="n"/>
      <c r="J2428" s="41" t="n"/>
      <c r="K2428" s="41" t="n"/>
      <c r="L2428" s="19" t="n"/>
      <c r="M2428" s="19" t="n"/>
      <c r="N2428" s="19" t="n"/>
      <c r="O2428" s="19" t="n"/>
      <c r="P2428" s="19" t="n"/>
      <c r="Q2428" s="19" t="n"/>
      <c r="R2428" s="19" t="n"/>
      <c r="U2428" s="11" t="n"/>
      <c r="V2428" s="11" t="n"/>
      <c r="Y2428" s="2" t="n"/>
      <c r="Z2428" s="2" t="n"/>
      <c r="AA2428" s="2" t="n"/>
      <c r="AB2428" s="2" t="n"/>
      <c r="AC2428" s="2" t="n"/>
      <c r="AD2428" s="2" t="n"/>
      <c r="AE2428" s="2" t="n"/>
      <c r="AF2428" s="2" t="n"/>
      <c r="AG2428" s="2" t="n"/>
      <c r="AH2428" s="2" t="n"/>
      <c r="AI2428" s="2" t="n"/>
      <c r="AJ2428" s="2" t="n"/>
      <c r="AK2428" s="2" t="n"/>
      <c r="AL2428" s="2" t="n"/>
      <c r="AM2428" s="2" t="n"/>
      <c r="AN2428" s="2" t="n"/>
      <c r="AO2428" s="2" t="n"/>
      <c r="AP2428" s="2" t="n"/>
      <c r="AQ2428" s="2" t="n"/>
      <c r="AR2428" s="2" t="n"/>
      <c r="AS2428" s="2" t="n"/>
      <c r="AT2428" s="2" t="n"/>
      <c r="AU2428" s="2" t="n"/>
      <c r="AV2428" s="2" t="n"/>
      <c r="AW2428" s="2" t="n"/>
      <c r="AX2428" s="2" t="n"/>
      <c r="AY2428" s="2" t="n"/>
      <c r="AZ2428" s="2" t="n"/>
      <c r="BA2428" s="2" t="n"/>
      <c r="BB2428" s="2" t="n"/>
      <c r="BC2428" s="2" t="n"/>
      <c r="BD2428" s="2" t="n"/>
      <c r="BE2428" s="2" t="n"/>
      <c r="BF2428" s="2" t="n"/>
      <c r="BG2428" s="2" t="n"/>
      <c r="BH2428" s="2" t="n"/>
      <c r="BI2428" s="2" t="n"/>
      <c r="BJ2428" s="2" t="n"/>
      <c r="BK2428" s="2" t="n"/>
      <c r="BL2428" s="2" t="n"/>
      <c r="BM2428" s="2" t="n"/>
      <c r="BN2428" s="2" t="n"/>
      <c r="BO2428" s="2" t="n"/>
      <c r="BP2428" s="143" t="n"/>
      <c r="BV2428" s="144" t="n"/>
      <c r="DU2428" s="144" t="n"/>
      <c r="DV2428" s="2" t="n"/>
      <c r="DW2428" s="2" t="n"/>
      <c r="DX2428" s="2" t="n"/>
      <c r="DY2428" s="2" t="n"/>
      <c r="DZ2428" s="2" t="n"/>
      <c r="EA2428" s="2" t="n"/>
      <c r="EB2428" s="2" t="n"/>
      <c r="EC2428" s="2" t="n"/>
    </row>
    <row r="2429" ht="9.75" customHeight="1" s="118">
      <c r="A2429" s="2" t="n"/>
      <c r="B2429" s="2" t="n"/>
      <c r="C2429" s="2" t="n"/>
      <c r="D2429" s="2" t="n"/>
      <c r="E2429" s="42" t="n"/>
      <c r="F2429" s="42" t="n"/>
      <c r="G2429" s="42" t="n"/>
      <c r="H2429" s="42" t="n"/>
      <c r="I2429" s="42" t="n"/>
      <c r="J2429" s="42" t="n"/>
      <c r="K2429" s="42" t="n"/>
      <c r="L2429" s="20" t="n"/>
      <c r="M2429" s="20" t="n"/>
      <c r="N2429" s="20" t="n"/>
      <c r="O2429" s="20" t="n"/>
      <c r="P2429" s="20" t="n"/>
      <c r="Q2429" s="20" t="n"/>
      <c r="R2429" s="20" t="n"/>
      <c r="S2429" s="20" t="n"/>
      <c r="T2429" s="20" t="n"/>
      <c r="U2429" s="20" t="n"/>
      <c r="V2429" s="20" t="n"/>
      <c r="W2429" s="20" t="n"/>
      <c r="X2429" s="20" t="n"/>
      <c r="Y2429" s="14" t="n"/>
      <c r="Z2429" s="14" t="n"/>
      <c r="AA2429" s="14" t="n"/>
      <c r="AB2429" s="14" t="n"/>
      <c r="AC2429" s="14" t="n"/>
      <c r="AD2429" s="14" t="n"/>
      <c r="AE2429" s="14" t="n"/>
      <c r="AF2429" s="14" t="n"/>
      <c r="AG2429" s="14" t="n"/>
      <c r="AH2429" s="14" t="n"/>
      <c r="AI2429" s="14" t="n"/>
      <c r="AJ2429" s="14" t="n"/>
      <c r="AK2429" s="14" t="n"/>
      <c r="AL2429" s="14" t="n"/>
      <c r="AM2429" s="14" t="n"/>
      <c r="AN2429" s="14" t="n"/>
      <c r="AO2429" s="14" t="n"/>
      <c r="AP2429" s="14" t="n"/>
      <c r="AQ2429" s="14" t="n"/>
      <c r="AR2429" s="14" t="n"/>
      <c r="AS2429" s="14" t="n"/>
      <c r="AT2429" s="14" t="n"/>
      <c r="AU2429" s="14" t="n"/>
      <c r="AV2429" s="14" t="n"/>
      <c r="AW2429" s="14" t="n"/>
      <c r="AX2429" s="14" t="n"/>
      <c r="AY2429" s="14" t="n"/>
      <c r="AZ2429" s="14" t="n"/>
      <c r="BA2429" s="14" t="n"/>
      <c r="BB2429" s="14" t="n"/>
      <c r="BC2429" s="14" t="n"/>
      <c r="BD2429" s="14" t="n"/>
      <c r="BE2429" s="14" t="n"/>
      <c r="BF2429" s="14" t="n"/>
      <c r="BG2429" s="14" t="n"/>
      <c r="BH2429" s="14" t="n"/>
      <c r="BI2429" s="14" t="n"/>
      <c r="BJ2429" s="2" t="n"/>
      <c r="BK2429" s="2" t="n"/>
      <c r="BL2429" s="2" t="n"/>
      <c r="BM2429" s="2" t="n"/>
      <c r="BN2429" s="2" t="n"/>
      <c r="BO2429" s="2" t="n"/>
      <c r="BP2429" s="143" t="n"/>
      <c r="BV2429" s="144" t="n"/>
      <c r="DU2429" s="144" t="n"/>
      <c r="DV2429" s="2" t="n"/>
      <c r="DW2429" s="2" t="n"/>
      <c r="DX2429" s="2" t="n"/>
      <c r="DY2429" s="2" t="n"/>
      <c r="DZ2429" s="2" t="n"/>
      <c r="EA2429" s="2" t="n"/>
      <c r="EB2429" s="2" t="n"/>
      <c r="EC2429" s="2" t="n"/>
    </row>
    <row r="2430" ht="6.75" customHeight="1" s="118">
      <c r="A2430" s="2" t="n"/>
      <c r="B2430" s="2" t="n"/>
      <c r="C2430" s="2" t="n"/>
      <c r="D2430" s="2" t="n"/>
      <c r="E2430" s="180" t="inlineStr">
        <is>
          <t>職　歴</t>
        </is>
      </c>
      <c r="K2430" s="144" t="n"/>
      <c r="L2430" s="54" t="inlineStr">
        <is>
          <t>平成</t>
        </is>
      </c>
      <c r="M2430" s="140" t="n"/>
      <c r="N2430" s="140" t="n"/>
      <c r="O2430" s="140" t="n"/>
      <c r="P2430" s="19" t="n"/>
      <c r="Q2430" s="19" t="n"/>
      <c r="R2430" s="19" t="n"/>
      <c r="S2430" s="19" t="n"/>
      <c r="T2430" s="19" t="n"/>
      <c r="U2430" s="19" t="n"/>
      <c r="V2430" s="19" t="n"/>
      <c r="W2430" s="19" t="n"/>
      <c r="X2430" s="37" t="n"/>
      <c r="Y2430" s="171">
        <f>計算!$AD$29</f>
        <v/>
      </c>
      <c r="BI2430" s="144" t="n"/>
      <c r="BJ2430" s="2" t="n"/>
      <c r="BK2430" s="2" t="n"/>
      <c r="BL2430" s="2" t="n"/>
      <c r="BM2430" s="2" t="n"/>
      <c r="BN2430" s="2" t="n"/>
      <c r="BO2430" s="2" t="n"/>
      <c r="BP2430" s="143" t="n"/>
      <c r="BV2430" s="144" t="n"/>
      <c r="DU2430" s="144" t="n"/>
      <c r="DV2430" s="2" t="n"/>
      <c r="DW2430" s="2" t="n"/>
      <c r="DX2430" s="2" t="n"/>
      <c r="DY2430" s="2" t="n"/>
      <c r="DZ2430" s="2" t="n"/>
      <c r="EA2430" s="2" t="n"/>
      <c r="EB2430" s="2" t="n"/>
      <c r="EC2430" s="2" t="n"/>
    </row>
    <row r="2431" ht="6.75" customHeight="1" s="118">
      <c r="A2431" s="2" t="n"/>
      <c r="B2431" s="2" t="n"/>
      <c r="C2431" s="2" t="n"/>
      <c r="D2431" s="2" t="n"/>
      <c r="E2431" s="143" t="n"/>
      <c r="K2431" s="144" t="n"/>
      <c r="L2431" s="143" t="n"/>
      <c r="P2431" s="19" t="n"/>
      <c r="Q2431" s="19" t="n"/>
      <c r="R2431" s="19" t="n"/>
      <c r="S2431" s="19" t="n"/>
      <c r="T2431" s="19" t="n"/>
      <c r="U2431" s="19" t="n"/>
      <c r="V2431" s="19" t="n"/>
      <c r="W2431" s="19" t="n"/>
      <c r="X2431" s="37" t="n"/>
      <c r="Y2431" s="143" t="n"/>
      <c r="BI2431" s="144" t="n"/>
      <c r="BJ2431" s="2" t="n"/>
      <c r="BK2431" s="2" t="n"/>
      <c r="BL2431" s="2" t="n"/>
      <c r="BM2431" s="2" t="n"/>
      <c r="BN2431" s="2" t="n"/>
      <c r="BO2431" s="2" t="n"/>
      <c r="BP2431" s="143" t="n"/>
      <c r="BV2431" s="144" t="n"/>
      <c r="DU2431" s="144" t="n"/>
      <c r="DV2431" s="2" t="n"/>
      <c r="DW2431" s="2" t="n"/>
      <c r="DX2431" s="2" t="n"/>
      <c r="DY2431" s="2" t="n"/>
      <c r="DZ2431" s="2" t="n"/>
      <c r="EA2431" s="2" t="n"/>
      <c r="EB2431" s="2" t="n"/>
      <c r="EC2431" s="2" t="n"/>
    </row>
    <row r="2432" ht="6.75" customHeight="1" s="118">
      <c r="A2432" s="2" t="n"/>
      <c r="B2432" s="2" t="n"/>
      <c r="C2432" s="2" t="n"/>
      <c r="D2432" s="2" t="n"/>
      <c r="E2432" s="143" t="n"/>
      <c r="K2432" s="144" t="n"/>
      <c r="L2432" s="143" t="n"/>
      <c r="P2432" s="179">
        <f>計算!$AB$29</f>
        <v/>
      </c>
      <c r="S2432" s="52" t="inlineStr">
        <is>
          <t>年</t>
        </is>
      </c>
      <c r="U2432" s="179">
        <f>計算!$AC$29</f>
        <v/>
      </c>
      <c r="W2432" s="53" t="inlineStr">
        <is>
          <t>月</t>
        </is>
      </c>
      <c r="X2432" s="144" t="n"/>
      <c r="Y2432" s="143" t="n"/>
      <c r="BI2432" s="144" t="n"/>
      <c r="BJ2432" s="2" t="n"/>
      <c r="BK2432" s="2" t="n"/>
      <c r="BL2432" s="2" t="n"/>
      <c r="BM2432" s="2" t="n"/>
      <c r="BN2432" s="2" t="n"/>
      <c r="BO2432" s="2" t="n"/>
      <c r="BP2432" s="143" t="n"/>
      <c r="BV2432" s="144" t="n"/>
      <c r="DU2432" s="144" t="n"/>
      <c r="DV2432" s="2" t="n"/>
      <c r="DW2432" s="2" t="n"/>
      <c r="DX2432" s="2" t="n"/>
      <c r="DY2432" s="2" t="n"/>
      <c r="DZ2432" s="2" t="n"/>
      <c r="EA2432" s="2" t="n"/>
      <c r="EB2432" s="2" t="n"/>
      <c r="EC2432" s="2" t="n"/>
    </row>
    <row r="2433" ht="6.75" customHeight="1" s="118">
      <c r="A2433" s="2" t="n"/>
      <c r="B2433" s="2" t="n"/>
      <c r="C2433" s="2" t="n"/>
      <c r="D2433" s="2" t="n"/>
      <c r="E2433" s="143" t="n"/>
      <c r="K2433" s="144" t="n"/>
      <c r="L2433" s="49" t="inlineStr">
        <is>
          <t>令和</t>
        </is>
      </c>
      <c r="X2433" s="144" t="n"/>
      <c r="Y2433" s="143" t="n"/>
      <c r="BI2433" s="144" t="n"/>
      <c r="BJ2433" s="2" t="n"/>
      <c r="BK2433" s="2" t="n"/>
      <c r="BL2433" s="2" t="n"/>
      <c r="BM2433" s="2" t="n"/>
      <c r="BN2433" s="2" t="n"/>
      <c r="BO2433" s="2" t="n"/>
      <c r="BP2433" s="143" t="n"/>
      <c r="BV2433" s="144" t="n"/>
      <c r="DU2433" s="144" t="n"/>
      <c r="DV2433" s="2" t="n"/>
      <c r="DW2433" s="2" t="n"/>
      <c r="DX2433" s="2" t="n"/>
      <c r="DY2433" s="2" t="n"/>
      <c r="DZ2433" s="2" t="n"/>
      <c r="EA2433" s="2" t="n"/>
      <c r="EB2433" s="2" t="n"/>
      <c r="EC2433" s="2" t="n"/>
    </row>
    <row r="2434" ht="6.75" customHeight="1" s="118">
      <c r="A2434" s="2" t="n"/>
      <c r="B2434" s="2" t="n"/>
      <c r="C2434" s="2" t="n"/>
      <c r="D2434" s="2" t="n"/>
      <c r="E2434" s="143" t="n"/>
      <c r="K2434" s="144" t="n"/>
      <c r="L2434" s="143" t="n"/>
      <c r="P2434" s="19" t="n"/>
      <c r="Q2434" s="19" t="n"/>
      <c r="R2434" s="19" t="n"/>
      <c r="S2434" s="19" t="n"/>
      <c r="T2434" s="19" t="n"/>
      <c r="U2434" s="19" t="n"/>
      <c r="V2434" s="19" t="n"/>
      <c r="W2434" s="19" t="n"/>
      <c r="X2434" s="37" t="n"/>
      <c r="Y2434" s="143" t="n"/>
      <c r="BI2434" s="144" t="n"/>
      <c r="BJ2434" s="2" t="n"/>
      <c r="BK2434" s="2" t="n"/>
      <c r="BL2434" s="2" t="n"/>
      <c r="BM2434" s="2" t="n"/>
      <c r="BN2434" s="2" t="n"/>
      <c r="BO2434" s="2" t="n"/>
      <c r="BP2434" s="143" t="n"/>
      <c r="BV2434" s="144" t="n"/>
      <c r="DU2434" s="144" t="n"/>
      <c r="DV2434" s="2" t="n"/>
      <c r="DW2434" s="2" t="n"/>
      <c r="DX2434" s="2" t="n"/>
      <c r="DY2434" s="2" t="n"/>
      <c r="DZ2434" s="2" t="n"/>
      <c r="EA2434" s="2" t="n"/>
      <c r="EB2434" s="2" t="n"/>
      <c r="EC2434" s="2" t="n"/>
    </row>
    <row r="2435" ht="5.25" customHeight="1" s="118">
      <c r="A2435" s="2" t="n"/>
      <c r="B2435" s="2" t="n"/>
      <c r="C2435" s="2" t="n"/>
      <c r="D2435" s="2" t="n"/>
      <c r="E2435" s="143" t="n"/>
      <c r="K2435" s="144" t="n"/>
      <c r="L2435" s="146" t="n"/>
      <c r="M2435" s="147" t="n"/>
      <c r="N2435" s="147" t="n"/>
      <c r="O2435" s="147" t="n"/>
      <c r="P2435" s="20" t="n"/>
      <c r="Q2435" s="20" t="n"/>
      <c r="R2435" s="20" t="n"/>
      <c r="S2435" s="20" t="n"/>
      <c r="T2435" s="20" t="n"/>
      <c r="U2435" s="20" t="n"/>
      <c r="V2435" s="20" t="n"/>
      <c r="W2435" s="20" t="n"/>
      <c r="X2435" s="39" t="n"/>
      <c r="Y2435" s="146" t="n"/>
      <c r="Z2435" s="147" t="n"/>
      <c r="AA2435" s="147" t="n"/>
      <c r="AB2435" s="147" t="n"/>
      <c r="AC2435" s="147" t="n"/>
      <c r="AD2435" s="147" t="n"/>
      <c r="AE2435" s="147" t="n"/>
      <c r="AF2435" s="147" t="n"/>
      <c r="AG2435" s="147" t="n"/>
      <c r="AH2435" s="147" t="n"/>
      <c r="AI2435" s="147" t="n"/>
      <c r="AJ2435" s="147" t="n"/>
      <c r="AK2435" s="147" t="n"/>
      <c r="AL2435" s="147" t="n"/>
      <c r="AM2435" s="147" t="n"/>
      <c r="AN2435" s="147" t="n"/>
      <c r="AO2435" s="147" t="n"/>
      <c r="AP2435" s="147" t="n"/>
      <c r="AQ2435" s="147" t="n"/>
      <c r="AR2435" s="147" t="n"/>
      <c r="AS2435" s="147" t="n"/>
      <c r="AT2435" s="147" t="n"/>
      <c r="AU2435" s="147" t="n"/>
      <c r="AV2435" s="147" t="n"/>
      <c r="AW2435" s="147" t="n"/>
      <c r="AX2435" s="147" t="n"/>
      <c r="AY2435" s="147" t="n"/>
      <c r="AZ2435" s="147" t="n"/>
      <c r="BA2435" s="147" t="n"/>
      <c r="BB2435" s="147" t="n"/>
      <c r="BC2435" s="147" t="n"/>
      <c r="BD2435" s="147" t="n"/>
      <c r="BE2435" s="147" t="n"/>
      <c r="BF2435" s="147" t="n"/>
      <c r="BG2435" s="147" t="n"/>
      <c r="BH2435" s="147" t="n"/>
      <c r="BI2435" s="148" t="n"/>
      <c r="BJ2435" s="2" t="n"/>
      <c r="BK2435" s="2" t="n"/>
      <c r="BL2435" s="2" t="n"/>
      <c r="BM2435" s="2" t="n"/>
      <c r="BN2435" s="2" t="n"/>
      <c r="BO2435" s="2" t="n"/>
      <c r="BP2435" s="143" t="n"/>
      <c r="BV2435" s="144" t="n"/>
      <c r="DU2435" s="144" t="n"/>
      <c r="DV2435" s="2" t="n"/>
      <c r="DW2435" s="2" t="n"/>
      <c r="DX2435" s="2" t="n"/>
      <c r="DY2435" s="2" t="n"/>
      <c r="DZ2435" s="2" t="n"/>
      <c r="EA2435" s="2" t="n"/>
      <c r="EB2435" s="2" t="n"/>
      <c r="EC2435" s="2" t="n"/>
    </row>
    <row r="2436" ht="6.75" customHeight="1" s="118">
      <c r="A2436" s="2" t="n"/>
      <c r="B2436" s="2" t="n"/>
      <c r="C2436" s="2" t="n"/>
      <c r="D2436" s="2" t="n"/>
      <c r="E2436" s="143" t="n"/>
      <c r="K2436" s="144" t="n"/>
      <c r="L2436" s="54" t="inlineStr">
        <is>
          <t>平成</t>
        </is>
      </c>
      <c r="M2436" s="140" t="n"/>
      <c r="N2436" s="140" t="n"/>
      <c r="O2436" s="140" t="n"/>
      <c r="P2436" s="18" t="n"/>
      <c r="Q2436" s="18" t="n"/>
      <c r="R2436" s="18" t="n"/>
      <c r="S2436" s="18" t="n"/>
      <c r="T2436" s="18" t="n"/>
      <c r="U2436" s="18" t="n"/>
      <c r="V2436" s="18" t="n"/>
      <c r="W2436" s="18" t="n"/>
      <c r="X2436" s="35" t="n"/>
      <c r="Y2436" s="171">
        <f>計算!$AG$29</f>
        <v/>
      </c>
      <c r="BI2436" s="144" t="n"/>
      <c r="BJ2436" s="2" t="n"/>
      <c r="BK2436" s="2" t="n"/>
      <c r="BL2436" s="2" t="n"/>
      <c r="BM2436" s="2" t="n"/>
      <c r="BN2436" s="2" t="n"/>
      <c r="BO2436" s="2" t="n"/>
      <c r="BP2436" s="143" t="n"/>
      <c r="BV2436" s="144" t="n"/>
      <c r="DU2436" s="144" t="n"/>
      <c r="DV2436" s="2" t="n"/>
      <c r="DW2436" s="2" t="n"/>
      <c r="DX2436" s="2" t="n"/>
      <c r="DY2436" s="2" t="n"/>
      <c r="DZ2436" s="2" t="n"/>
      <c r="EA2436" s="2" t="n"/>
      <c r="EB2436" s="2" t="n"/>
      <c r="EC2436" s="2" t="n"/>
    </row>
    <row r="2437" ht="6.75" customHeight="1" s="118">
      <c r="A2437" s="2" t="n"/>
      <c r="B2437" s="2" t="n"/>
      <c r="C2437" s="2" t="n"/>
      <c r="D2437" s="2" t="n"/>
      <c r="E2437" s="143" t="n"/>
      <c r="K2437" s="144" t="n"/>
      <c r="L2437" s="143" t="n"/>
      <c r="P2437" s="19" t="n"/>
      <c r="Q2437" s="19" t="n"/>
      <c r="R2437" s="19" t="n"/>
      <c r="S2437" s="19" t="n"/>
      <c r="T2437" s="19" t="n"/>
      <c r="U2437" s="19" t="n"/>
      <c r="V2437" s="19" t="n"/>
      <c r="W2437" s="19" t="n"/>
      <c r="X2437" s="37" t="n"/>
      <c r="Y2437" s="143" t="n"/>
      <c r="BI2437" s="144" t="n"/>
      <c r="BJ2437" s="2" t="n"/>
      <c r="BK2437" s="2" t="n"/>
      <c r="BL2437" s="2" t="n"/>
      <c r="BM2437" s="2" t="n"/>
      <c r="BN2437" s="2" t="n"/>
      <c r="BO2437" s="2" t="n"/>
      <c r="BP2437" s="143" t="n"/>
      <c r="BV2437" s="144" t="n"/>
      <c r="DU2437" s="144" t="n"/>
      <c r="DV2437" s="2" t="n"/>
      <c r="DW2437" s="2" t="n"/>
      <c r="DX2437" s="2" t="n"/>
      <c r="DY2437" s="2" t="n"/>
      <c r="DZ2437" s="2" t="n"/>
      <c r="EA2437" s="2" t="n"/>
      <c r="EB2437" s="2" t="n"/>
      <c r="EC2437" s="2" t="n"/>
    </row>
    <row r="2438" ht="6.75" customHeight="1" s="118">
      <c r="A2438" s="2" t="n"/>
      <c r="B2438" s="2" t="n"/>
      <c r="C2438" s="2" t="n"/>
      <c r="D2438" s="2" t="n"/>
      <c r="E2438" s="143" t="n"/>
      <c r="K2438" s="144" t="n"/>
      <c r="L2438" s="143" t="n"/>
      <c r="P2438" s="179">
        <f>計算!$AE$29</f>
        <v/>
      </c>
      <c r="S2438" s="52" t="inlineStr">
        <is>
          <t>年</t>
        </is>
      </c>
      <c r="U2438" s="179">
        <f>計算!$AF$29</f>
        <v/>
      </c>
      <c r="W2438" s="53" t="inlineStr">
        <is>
          <t>月</t>
        </is>
      </c>
      <c r="X2438" s="144" t="n"/>
      <c r="Y2438" s="143" t="n"/>
      <c r="BI2438" s="144" t="n"/>
      <c r="BJ2438" s="2" t="n"/>
      <c r="BK2438" s="2" t="n"/>
      <c r="BL2438" s="2" t="n"/>
      <c r="BM2438" s="2" t="n"/>
      <c r="BN2438" s="2" t="n"/>
      <c r="BO2438" s="2" t="n"/>
      <c r="BP2438" s="143" t="n"/>
      <c r="BV2438" s="144" t="n"/>
      <c r="DU2438" s="144" t="n"/>
      <c r="DV2438" s="2" t="n"/>
      <c r="DW2438" s="2" t="n"/>
      <c r="DX2438" s="2" t="n"/>
      <c r="DY2438" s="2" t="n"/>
      <c r="DZ2438" s="2" t="n"/>
      <c r="EA2438" s="2" t="n"/>
      <c r="EB2438" s="2" t="n"/>
      <c r="EC2438" s="2" t="n"/>
    </row>
    <row r="2439" ht="6.75" customHeight="1" s="118">
      <c r="A2439" s="2" t="n"/>
      <c r="B2439" s="2" t="n"/>
      <c r="C2439" s="2" t="n"/>
      <c r="D2439" s="2" t="n"/>
      <c r="E2439" s="143" t="n"/>
      <c r="K2439" s="144" t="n"/>
      <c r="L2439" s="49" t="inlineStr">
        <is>
          <t>令和</t>
        </is>
      </c>
      <c r="X2439" s="144" t="n"/>
      <c r="Y2439" s="143" t="n"/>
      <c r="BI2439" s="144" t="n"/>
      <c r="BJ2439" s="2" t="n"/>
      <c r="BK2439" s="2" t="n"/>
      <c r="BL2439" s="2" t="n"/>
      <c r="BM2439" s="2" t="n"/>
      <c r="BN2439" s="2" t="n"/>
      <c r="BO2439" s="2" t="n"/>
      <c r="BP2439" s="143" t="n"/>
      <c r="BV2439" s="144" t="n"/>
      <c r="DU2439" s="144" t="n"/>
      <c r="DV2439" s="2" t="n"/>
      <c r="DW2439" s="2" t="n"/>
      <c r="DX2439" s="2" t="n"/>
      <c r="DY2439" s="2" t="n"/>
      <c r="DZ2439" s="2" t="n"/>
      <c r="EA2439" s="2" t="n"/>
      <c r="EB2439" s="2" t="n"/>
      <c r="EC2439" s="2" t="n"/>
    </row>
    <row r="2440" ht="6.75" customHeight="1" s="118">
      <c r="A2440" s="2" t="n"/>
      <c r="B2440" s="2" t="n"/>
      <c r="C2440" s="2" t="n"/>
      <c r="D2440" s="2" t="n"/>
      <c r="E2440" s="143" t="n"/>
      <c r="K2440" s="144" t="n"/>
      <c r="L2440" s="143" t="n"/>
      <c r="P2440" s="19" t="n"/>
      <c r="Q2440" s="19" t="n"/>
      <c r="R2440" s="19" t="n"/>
      <c r="S2440" s="19" t="n"/>
      <c r="T2440" s="19" t="n"/>
      <c r="U2440" s="19" t="n"/>
      <c r="V2440" s="19" t="n"/>
      <c r="W2440" s="19" t="n"/>
      <c r="X2440" s="37" t="n"/>
      <c r="Y2440" s="143" t="n"/>
      <c r="BI2440" s="144" t="n"/>
      <c r="BJ2440" s="2" t="n"/>
      <c r="BK2440" s="2" t="n"/>
      <c r="BL2440" s="2" t="n"/>
      <c r="BM2440" s="2" t="n"/>
      <c r="BN2440" s="2" t="n"/>
      <c r="BO2440" s="2" t="n"/>
      <c r="BP2440" s="143" t="n"/>
      <c r="BU2440" s="43" t="n"/>
      <c r="BV2440" s="44" t="n"/>
      <c r="DU2440" s="144" t="n"/>
      <c r="DV2440" s="2" t="n"/>
      <c r="DW2440" s="2" t="n"/>
      <c r="DX2440" s="2" t="n"/>
      <c r="DY2440" s="2" t="n"/>
      <c r="DZ2440" s="2" t="n"/>
      <c r="EA2440" s="2" t="n"/>
      <c r="EB2440" s="2" t="n"/>
      <c r="EC2440" s="2" t="n"/>
    </row>
    <row r="2441" ht="4.5" customHeight="1" s="118">
      <c r="A2441" s="2" t="n"/>
      <c r="B2441" s="2" t="n"/>
      <c r="C2441" s="2" t="n"/>
      <c r="D2441" s="2" t="n"/>
      <c r="E2441" s="143" t="n"/>
      <c r="K2441" s="144" t="n"/>
      <c r="L2441" s="146" t="n"/>
      <c r="M2441" s="147" t="n"/>
      <c r="N2441" s="147" t="n"/>
      <c r="O2441" s="147" t="n"/>
      <c r="P2441" s="20" t="n"/>
      <c r="Q2441" s="20" t="n"/>
      <c r="R2441" s="20" t="n"/>
      <c r="S2441" s="20" t="n"/>
      <c r="T2441" s="20" t="n"/>
      <c r="U2441" s="20" t="n"/>
      <c r="V2441" s="20" t="n"/>
      <c r="W2441" s="20" t="n"/>
      <c r="X2441" s="39" t="n"/>
      <c r="Y2441" s="146" t="n"/>
      <c r="Z2441" s="147" t="n"/>
      <c r="AA2441" s="147" t="n"/>
      <c r="AB2441" s="147" t="n"/>
      <c r="AC2441" s="147" t="n"/>
      <c r="AD2441" s="147" t="n"/>
      <c r="AE2441" s="147" t="n"/>
      <c r="AF2441" s="147" t="n"/>
      <c r="AG2441" s="147" t="n"/>
      <c r="AH2441" s="147" t="n"/>
      <c r="AI2441" s="147" t="n"/>
      <c r="AJ2441" s="147" t="n"/>
      <c r="AK2441" s="147" t="n"/>
      <c r="AL2441" s="147" t="n"/>
      <c r="AM2441" s="147" t="n"/>
      <c r="AN2441" s="147" t="n"/>
      <c r="AO2441" s="147" t="n"/>
      <c r="AP2441" s="147" t="n"/>
      <c r="AQ2441" s="147" t="n"/>
      <c r="AR2441" s="147" t="n"/>
      <c r="AS2441" s="147" t="n"/>
      <c r="AT2441" s="147" t="n"/>
      <c r="AU2441" s="147" t="n"/>
      <c r="AV2441" s="147" t="n"/>
      <c r="AW2441" s="147" t="n"/>
      <c r="AX2441" s="147" t="n"/>
      <c r="AY2441" s="147" t="n"/>
      <c r="AZ2441" s="147" t="n"/>
      <c r="BA2441" s="147" t="n"/>
      <c r="BB2441" s="147" t="n"/>
      <c r="BC2441" s="147" t="n"/>
      <c r="BD2441" s="147" t="n"/>
      <c r="BE2441" s="147" t="n"/>
      <c r="BF2441" s="147" t="n"/>
      <c r="BG2441" s="147" t="n"/>
      <c r="BH2441" s="147" t="n"/>
      <c r="BI2441" s="148" t="n"/>
      <c r="BJ2441" s="2" t="n"/>
      <c r="BK2441" s="2" t="n"/>
      <c r="BL2441" s="2" t="n"/>
      <c r="BM2441" s="2" t="n"/>
      <c r="BN2441" s="2" t="n"/>
      <c r="BO2441" s="2" t="n"/>
      <c r="BP2441" s="146" t="n"/>
      <c r="BQ2441" s="147" t="n"/>
      <c r="BR2441" s="147" t="n"/>
      <c r="BS2441" s="147" t="n"/>
      <c r="BT2441" s="147" t="n"/>
      <c r="BU2441" s="42" t="n"/>
      <c r="BV2441" s="45" t="n"/>
      <c r="BW2441" s="147" t="n"/>
      <c r="BX2441" s="147" t="n"/>
      <c r="BY2441" s="147" t="n"/>
      <c r="BZ2441" s="147" t="n"/>
      <c r="CA2441" s="147" t="n"/>
      <c r="CB2441" s="147" t="n"/>
      <c r="CC2441" s="147" t="n"/>
      <c r="CD2441" s="147" t="n"/>
      <c r="CE2441" s="147" t="n"/>
      <c r="CF2441" s="147" t="n"/>
      <c r="CG2441" s="147" t="n"/>
      <c r="CH2441" s="147" t="n"/>
      <c r="CI2441" s="147" t="n"/>
      <c r="CJ2441" s="147" t="n"/>
      <c r="CK2441" s="147" t="n"/>
      <c r="CL2441" s="147" t="n"/>
      <c r="CM2441" s="147" t="n"/>
      <c r="CN2441" s="147" t="n"/>
      <c r="CO2441" s="147" t="n"/>
      <c r="CP2441" s="147" t="n"/>
      <c r="CQ2441" s="147" t="n"/>
      <c r="CR2441" s="147" t="n"/>
      <c r="CS2441" s="147" t="n"/>
      <c r="CT2441" s="147" t="n"/>
      <c r="CU2441" s="147" t="n"/>
      <c r="CV2441" s="147" t="n"/>
      <c r="CW2441" s="147" t="n"/>
      <c r="CX2441" s="147" t="n"/>
      <c r="CY2441" s="147" t="n"/>
      <c r="CZ2441" s="147" t="n"/>
      <c r="DA2441" s="147" t="n"/>
      <c r="DB2441" s="147" t="n"/>
      <c r="DC2441" s="147" t="n"/>
      <c r="DD2441" s="147" t="n"/>
      <c r="DE2441" s="147" t="n"/>
      <c r="DF2441" s="147" t="n"/>
      <c r="DG2441" s="147" t="n"/>
      <c r="DH2441" s="147" t="n"/>
      <c r="DI2441" s="147" t="n"/>
      <c r="DJ2441" s="147" t="n"/>
      <c r="DK2441" s="147" t="n"/>
      <c r="DL2441" s="147" t="n"/>
      <c r="DM2441" s="147" t="n"/>
      <c r="DN2441" s="147" t="n"/>
      <c r="DO2441" s="147" t="n"/>
      <c r="DP2441" s="147" t="n"/>
      <c r="DQ2441" s="147" t="n"/>
      <c r="DR2441" s="147" t="n"/>
      <c r="DS2441" s="147" t="n"/>
      <c r="DT2441" s="147" t="n"/>
      <c r="DU2441" s="148" t="n"/>
      <c r="DV2441" s="2" t="n"/>
      <c r="DW2441" s="2" t="n"/>
      <c r="DX2441" s="2" t="n"/>
      <c r="DY2441" s="2" t="n"/>
      <c r="DZ2441" s="2" t="n"/>
      <c r="EA2441" s="2" t="n"/>
      <c r="EB2441" s="2" t="n"/>
      <c r="EC2441" s="2" t="n"/>
    </row>
    <row r="2442" ht="6.75" customHeight="1" s="118">
      <c r="A2442" s="2" t="n"/>
      <c r="B2442" s="2" t="n"/>
      <c r="C2442" s="2" t="n"/>
      <c r="D2442" s="2" t="n"/>
      <c r="E2442" s="143" t="n"/>
      <c r="K2442" s="144" t="n"/>
      <c r="L2442" s="54" t="inlineStr">
        <is>
          <t>平成</t>
        </is>
      </c>
      <c r="M2442" s="140" t="n"/>
      <c r="N2442" s="140" t="n"/>
      <c r="O2442" s="140" t="n"/>
      <c r="P2442" s="18" t="n"/>
      <c r="Q2442" s="18" t="n"/>
      <c r="R2442" s="18" t="n"/>
      <c r="S2442" s="18" t="n"/>
      <c r="T2442" s="18" t="n"/>
      <c r="U2442" s="18" t="n"/>
      <c r="V2442" s="18" t="n"/>
      <c r="W2442" s="18" t="n"/>
      <c r="X2442" s="35" t="n"/>
      <c r="Y2442" s="7" t="n"/>
      <c r="Z2442" s="2" t="n"/>
      <c r="AA2442" s="2" t="n"/>
      <c r="AB2442" s="2" t="n"/>
      <c r="AC2442" s="2" t="n"/>
      <c r="AD2442" s="2" t="n"/>
      <c r="AE2442" s="2" t="n"/>
      <c r="AF2442" s="2" t="n"/>
      <c r="AG2442" s="2" t="n"/>
      <c r="AH2442" s="2" t="n"/>
      <c r="AI2442" s="2" t="n"/>
      <c r="AJ2442" s="2" t="n"/>
      <c r="AK2442" s="2" t="n"/>
      <c r="AL2442" s="2" t="n"/>
      <c r="AM2442" s="2" t="n"/>
      <c r="AN2442" s="2" t="n"/>
      <c r="AO2442" s="2" t="n"/>
      <c r="AP2442" s="2" t="n"/>
      <c r="AQ2442" s="2" t="n"/>
      <c r="AR2442" s="2" t="n"/>
      <c r="AS2442" s="2" t="n"/>
      <c r="AT2442" s="2" t="n"/>
      <c r="AU2442" s="2" t="n"/>
      <c r="AV2442" s="2" t="n"/>
      <c r="AW2442" s="2" t="n"/>
      <c r="AX2442" s="2" t="n"/>
      <c r="AY2442" s="2" t="n"/>
      <c r="AZ2442" s="2" t="n"/>
      <c r="BA2442" s="2" t="n"/>
      <c r="BB2442" s="2" t="n"/>
      <c r="BC2442" s="2" t="n"/>
      <c r="BD2442" s="2" t="n"/>
      <c r="BE2442" s="2" t="n"/>
      <c r="BF2442" s="2" t="n"/>
      <c r="BG2442" s="2" t="n"/>
      <c r="BH2442" s="2" t="n"/>
      <c r="BI2442" s="6" t="n"/>
      <c r="BJ2442" s="2" t="n"/>
      <c r="BK2442" s="2" t="n"/>
      <c r="BL2442" s="2" t="n"/>
      <c r="BM2442" s="2" t="n"/>
      <c r="BN2442" s="2" t="n"/>
      <c r="BO2442" s="2" t="n"/>
      <c r="BP2442" s="139" t="inlineStr">
        <is>
          <t>備　考</t>
        </is>
      </c>
      <c r="BQ2442" s="140" t="n"/>
      <c r="BR2442" s="140" t="n"/>
      <c r="BS2442" s="140" t="n"/>
      <c r="BT2442" s="140" t="n"/>
      <c r="BU2442" s="140" t="n"/>
      <c r="BV2442" s="141" t="n"/>
      <c r="BW2442" s="176">
        <f>計算!$AA$29</f>
        <v/>
      </c>
      <c r="BX2442" s="140" t="n"/>
      <c r="BY2442" s="140" t="n"/>
      <c r="BZ2442" s="140" t="n"/>
      <c r="CA2442" s="140" t="n"/>
      <c r="CB2442" s="140" t="n"/>
      <c r="CC2442" s="140" t="n"/>
      <c r="CD2442" s="140" t="n"/>
      <c r="CE2442" s="140" t="n"/>
      <c r="CF2442" s="140" t="n"/>
      <c r="CG2442" s="140" t="n"/>
      <c r="CH2442" s="140" t="n"/>
      <c r="CI2442" s="140" t="n"/>
      <c r="CJ2442" s="140" t="n"/>
      <c r="CK2442" s="140" t="n"/>
      <c r="CL2442" s="140" t="n"/>
      <c r="CM2442" s="140" t="n"/>
      <c r="CN2442" s="140" t="n"/>
      <c r="CO2442" s="140" t="n"/>
      <c r="CP2442" s="140" t="n"/>
      <c r="CQ2442" s="140" t="n"/>
      <c r="CR2442" s="140" t="n"/>
      <c r="CS2442" s="140" t="n"/>
      <c r="CT2442" s="140" t="n"/>
      <c r="CU2442" s="140" t="n"/>
      <c r="CV2442" s="140" t="n"/>
      <c r="CW2442" s="140" t="n"/>
      <c r="CX2442" s="140" t="n"/>
      <c r="CY2442" s="140" t="n"/>
      <c r="CZ2442" s="140" t="n"/>
      <c r="DA2442" s="140" t="n"/>
      <c r="DB2442" s="140" t="n"/>
      <c r="DC2442" s="140" t="n"/>
      <c r="DD2442" s="140" t="n"/>
      <c r="DE2442" s="140" t="n"/>
      <c r="DF2442" s="140" t="n"/>
      <c r="DG2442" s="140" t="n"/>
      <c r="DH2442" s="140" t="n"/>
      <c r="DI2442" s="140" t="n"/>
      <c r="DJ2442" s="140" t="n"/>
      <c r="DK2442" s="140" t="n"/>
      <c r="DL2442" s="140" t="n"/>
      <c r="DM2442" s="140" t="n"/>
      <c r="DN2442" s="140" t="n"/>
      <c r="DO2442" s="140" t="n"/>
      <c r="DP2442" s="140" t="n"/>
      <c r="DQ2442" s="140" t="n"/>
      <c r="DR2442" s="140" t="n"/>
      <c r="DS2442" s="140" t="n"/>
      <c r="DT2442" s="140" t="n"/>
      <c r="DU2442" s="141" t="n"/>
      <c r="DV2442" s="2" t="n"/>
      <c r="DW2442" s="2" t="n"/>
      <c r="DX2442" s="2" t="n"/>
      <c r="DY2442" s="2" t="n"/>
      <c r="DZ2442" s="2" t="n"/>
      <c r="EA2442" s="2" t="n"/>
      <c r="EB2442" s="2" t="n"/>
      <c r="EC2442" s="2" t="n"/>
    </row>
    <row r="2443" ht="6.75" customHeight="1" s="118">
      <c r="A2443" s="2" t="n"/>
      <c r="B2443" s="2" t="n"/>
      <c r="C2443" s="2" t="n"/>
      <c r="D2443" s="2" t="n"/>
      <c r="E2443" s="143" t="n"/>
      <c r="K2443" s="144" t="n"/>
      <c r="L2443" s="143" t="n"/>
      <c r="P2443" s="19" t="n"/>
      <c r="Q2443" s="19" t="n"/>
      <c r="R2443" s="19" t="n"/>
      <c r="S2443" s="19" t="n"/>
      <c r="T2443" s="19" t="n"/>
      <c r="U2443" s="19" t="n"/>
      <c r="V2443" s="19" t="n"/>
      <c r="W2443" s="19" t="n"/>
      <c r="X2443" s="37" t="n"/>
      <c r="Y2443" s="7" t="n"/>
      <c r="Z2443" s="2" t="n"/>
      <c r="AA2443" s="2" t="n"/>
      <c r="AB2443" s="2" t="n"/>
      <c r="AC2443" s="2" t="n"/>
      <c r="AD2443" s="2" t="n"/>
      <c r="AE2443" s="2" t="n"/>
      <c r="AF2443" s="2" t="n"/>
      <c r="AG2443" s="2" t="n"/>
      <c r="AH2443" s="2" t="n"/>
      <c r="AI2443" s="2" t="n"/>
      <c r="AJ2443" s="2" t="n"/>
      <c r="AK2443" s="2" t="n"/>
      <c r="AL2443" s="2" t="n"/>
      <c r="AM2443" s="2" t="n"/>
      <c r="AN2443" s="2" t="n"/>
      <c r="AO2443" s="2" t="n"/>
      <c r="AP2443" s="2" t="n"/>
      <c r="AQ2443" s="2" t="n"/>
      <c r="AR2443" s="2" t="n"/>
      <c r="AS2443" s="2" t="n"/>
      <c r="AT2443" s="2" t="n"/>
      <c r="AU2443" s="2" t="n"/>
      <c r="AV2443" s="2" t="n"/>
      <c r="AW2443" s="2" t="n"/>
      <c r="AX2443" s="2" t="n"/>
      <c r="AY2443" s="2" t="n"/>
      <c r="AZ2443" s="2" t="n"/>
      <c r="BA2443" s="2" t="n"/>
      <c r="BB2443" s="2" t="n"/>
      <c r="BC2443" s="2" t="n"/>
      <c r="BD2443" s="2" t="n"/>
      <c r="BE2443" s="2" t="n"/>
      <c r="BF2443" s="2" t="n"/>
      <c r="BG2443" s="2" t="n"/>
      <c r="BH2443" s="2" t="n"/>
      <c r="BI2443" s="8" t="n"/>
      <c r="BJ2443" s="2" t="n"/>
      <c r="BK2443" s="2" t="n"/>
      <c r="BL2443" s="2" t="n"/>
      <c r="BM2443" s="2" t="n"/>
      <c r="BN2443" s="2" t="n"/>
      <c r="BO2443" s="2" t="n"/>
      <c r="BP2443" s="143" t="n"/>
      <c r="BV2443" s="144" t="n"/>
      <c r="DU2443" s="144" t="n"/>
      <c r="DV2443" s="2" t="n"/>
      <c r="DW2443" s="2" t="n"/>
      <c r="DX2443" s="2" t="n"/>
      <c r="DY2443" s="2" t="n"/>
      <c r="DZ2443" s="2" t="n"/>
      <c r="EA2443" s="2" t="n"/>
      <c r="EB2443" s="2" t="n"/>
      <c r="EC2443" s="2" t="n"/>
    </row>
    <row r="2444" ht="6.75" customHeight="1" s="118">
      <c r="A2444" s="2" t="n"/>
      <c r="B2444" s="2" t="n"/>
      <c r="C2444" s="2" t="n"/>
      <c r="D2444" s="2" t="n"/>
      <c r="E2444" s="143" t="n"/>
      <c r="K2444" s="144" t="n"/>
      <c r="L2444" s="143" t="n"/>
      <c r="P2444" s="19" t="n"/>
      <c r="Q2444" s="19" t="n"/>
      <c r="R2444" s="19" t="n"/>
      <c r="S2444" s="52" t="inlineStr">
        <is>
          <t>年</t>
        </is>
      </c>
      <c r="U2444" s="11" t="n"/>
      <c r="V2444" s="11" t="n"/>
      <c r="W2444" s="53" t="inlineStr">
        <is>
          <t>月</t>
        </is>
      </c>
      <c r="X2444" s="144" t="n"/>
      <c r="Y2444" s="7" t="n"/>
      <c r="Z2444" s="2" t="n"/>
      <c r="AA2444" s="2" t="n"/>
      <c r="AB2444" s="2" t="n"/>
      <c r="AC2444" s="2" t="n"/>
      <c r="AD2444" s="2" t="n"/>
      <c r="AE2444" s="2" t="n"/>
      <c r="AF2444" s="2" t="n"/>
      <c r="AG2444" s="2" t="n"/>
      <c r="AH2444" s="2" t="n"/>
      <c r="AI2444" s="2" t="n"/>
      <c r="AJ2444" s="2" t="n"/>
      <c r="AK2444" s="2" t="n"/>
      <c r="AL2444" s="2" t="n"/>
      <c r="AM2444" s="2" t="n"/>
      <c r="AN2444" s="2" t="n"/>
      <c r="AO2444" s="2" t="n"/>
      <c r="AP2444" s="2" t="n"/>
      <c r="AQ2444" s="2" t="n"/>
      <c r="AR2444" s="2" t="n"/>
      <c r="AS2444" s="2" t="n"/>
      <c r="AT2444" s="2" t="n"/>
      <c r="AU2444" s="2" t="n"/>
      <c r="AV2444" s="2" t="n"/>
      <c r="AW2444" s="2" t="n"/>
      <c r="AX2444" s="2" t="n"/>
      <c r="AY2444" s="2" t="n"/>
      <c r="AZ2444" s="2" t="n"/>
      <c r="BA2444" s="2" t="n"/>
      <c r="BB2444" s="2" t="n"/>
      <c r="BC2444" s="2" t="n"/>
      <c r="BD2444" s="2" t="n"/>
      <c r="BE2444" s="2" t="n"/>
      <c r="BF2444" s="2" t="n"/>
      <c r="BG2444" s="2" t="n"/>
      <c r="BH2444" s="2" t="n"/>
      <c r="BI2444" s="8" t="n"/>
      <c r="BJ2444" s="2" t="n"/>
      <c r="BK2444" s="2" t="n"/>
      <c r="BL2444" s="2" t="n"/>
      <c r="BM2444" s="2" t="n"/>
      <c r="BN2444" s="2" t="n"/>
      <c r="BO2444" s="2" t="n"/>
      <c r="BP2444" s="143" t="n"/>
      <c r="BV2444" s="144" t="n"/>
      <c r="DU2444" s="144" t="n"/>
      <c r="DV2444" s="2" t="n"/>
      <c r="DW2444" s="2" t="n"/>
      <c r="DX2444" s="2" t="n"/>
      <c r="DY2444" s="2" t="n"/>
      <c r="DZ2444" s="2" t="n"/>
      <c r="EA2444" s="2" t="n"/>
      <c r="EB2444" s="2" t="n"/>
      <c r="EC2444" s="2" t="n"/>
    </row>
    <row r="2445" ht="6.75" customHeight="1" s="118">
      <c r="A2445" s="2" t="n"/>
      <c r="B2445" s="2" t="n"/>
      <c r="C2445" s="2" t="n"/>
      <c r="D2445" s="2" t="n"/>
      <c r="E2445" s="143" t="n"/>
      <c r="K2445" s="144" t="n"/>
      <c r="L2445" s="49" t="inlineStr">
        <is>
          <t>令和</t>
        </is>
      </c>
      <c r="P2445" s="19" t="n"/>
      <c r="Q2445" s="19" t="n"/>
      <c r="R2445" s="19" t="n"/>
      <c r="U2445" s="11" t="n"/>
      <c r="V2445" s="11" t="n"/>
      <c r="X2445" s="144" t="n"/>
      <c r="Y2445" s="7" t="n"/>
      <c r="Z2445" s="2" t="n"/>
      <c r="AA2445" s="2" t="n"/>
      <c r="AB2445" s="2" t="n"/>
      <c r="AC2445" s="2" t="n"/>
      <c r="AD2445" s="2" t="n"/>
      <c r="AE2445" s="2" t="n"/>
      <c r="AF2445" s="2" t="n"/>
      <c r="AG2445" s="2" t="n"/>
      <c r="AH2445" s="2" t="n"/>
      <c r="AI2445" s="2" t="n"/>
      <c r="AJ2445" s="2" t="n"/>
      <c r="AK2445" s="2" t="n"/>
      <c r="AL2445" s="2" t="n"/>
      <c r="AM2445" s="2" t="n"/>
      <c r="AN2445" s="2" t="n"/>
      <c r="AO2445" s="2" t="n"/>
      <c r="AP2445" s="2" t="n"/>
      <c r="AQ2445" s="2" t="n"/>
      <c r="AR2445" s="2" t="n"/>
      <c r="AS2445" s="2" t="n"/>
      <c r="AT2445" s="2" t="n"/>
      <c r="AU2445" s="2" t="n"/>
      <c r="AV2445" s="2" t="n"/>
      <c r="AW2445" s="2" t="n"/>
      <c r="AX2445" s="2" t="n"/>
      <c r="AY2445" s="2" t="n"/>
      <c r="AZ2445" s="2" t="n"/>
      <c r="BA2445" s="2" t="n"/>
      <c r="BB2445" s="2" t="n"/>
      <c r="BC2445" s="2" t="n"/>
      <c r="BD2445" s="2" t="n"/>
      <c r="BE2445" s="2" t="n"/>
      <c r="BF2445" s="2" t="n"/>
      <c r="BG2445" s="2" t="n"/>
      <c r="BH2445" s="2" t="n"/>
      <c r="BI2445" s="8" t="n"/>
      <c r="BJ2445" s="2" t="n"/>
      <c r="BK2445" s="2" t="n"/>
      <c r="BL2445" s="2" t="n"/>
      <c r="BM2445" s="2" t="n"/>
      <c r="BN2445" s="2" t="n"/>
      <c r="BO2445" s="2" t="n"/>
      <c r="BP2445" s="143" t="n"/>
      <c r="BV2445" s="144" t="n"/>
      <c r="DU2445" s="144" t="n"/>
      <c r="DV2445" s="2" t="n"/>
      <c r="DW2445" s="2" t="n"/>
      <c r="DX2445" s="2" t="n"/>
      <c r="DY2445" s="2" t="n"/>
      <c r="DZ2445" s="2" t="n"/>
      <c r="EA2445" s="2" t="n"/>
      <c r="EB2445" s="2" t="n"/>
      <c r="EC2445" s="2" t="n"/>
    </row>
    <row r="2446" ht="6.75" customHeight="1" s="118">
      <c r="A2446" s="2" t="n"/>
      <c r="B2446" s="2" t="n"/>
      <c r="C2446" s="2" t="n"/>
      <c r="D2446" s="2" t="n"/>
      <c r="E2446" s="143" t="n"/>
      <c r="K2446" s="144" t="n"/>
      <c r="L2446" s="143" t="n"/>
      <c r="P2446" s="19" t="n"/>
      <c r="Q2446" s="19" t="n"/>
      <c r="R2446" s="19" t="n"/>
      <c r="S2446" s="19" t="n"/>
      <c r="T2446" s="19" t="n"/>
      <c r="U2446" s="19" t="n"/>
      <c r="V2446" s="19" t="n"/>
      <c r="W2446" s="19" t="n"/>
      <c r="X2446" s="37" t="n"/>
      <c r="Y2446" s="7" t="n"/>
      <c r="Z2446" s="2" t="n"/>
      <c r="AA2446" s="2" t="n"/>
      <c r="AB2446" s="2" t="n"/>
      <c r="AC2446" s="2" t="n"/>
      <c r="AD2446" s="2" t="n"/>
      <c r="AE2446" s="2" t="n"/>
      <c r="AF2446" s="2" t="n"/>
      <c r="AG2446" s="2" t="n"/>
      <c r="AH2446" s="2" t="n"/>
      <c r="AI2446" s="2" t="n"/>
      <c r="AJ2446" s="2" t="n"/>
      <c r="AK2446" s="2" t="n"/>
      <c r="AL2446" s="2" t="n"/>
      <c r="AM2446" s="2" t="n"/>
      <c r="AN2446" s="2" t="n"/>
      <c r="AO2446" s="2" t="n"/>
      <c r="AP2446" s="2" t="n"/>
      <c r="AQ2446" s="2" t="n"/>
      <c r="AR2446" s="2" t="n"/>
      <c r="AS2446" s="2" t="n"/>
      <c r="AT2446" s="2" t="n"/>
      <c r="AU2446" s="2" t="n"/>
      <c r="AV2446" s="2" t="n"/>
      <c r="AW2446" s="2" t="n"/>
      <c r="AX2446" s="2" t="n"/>
      <c r="AY2446" s="2" t="n"/>
      <c r="AZ2446" s="2" t="n"/>
      <c r="BA2446" s="2" t="n"/>
      <c r="BB2446" s="2" t="n"/>
      <c r="BC2446" s="2" t="n"/>
      <c r="BD2446" s="2" t="n"/>
      <c r="BE2446" s="2" t="n"/>
      <c r="BF2446" s="2" t="n"/>
      <c r="BG2446" s="2" t="n"/>
      <c r="BH2446" s="2" t="n"/>
      <c r="BI2446" s="8" t="n"/>
      <c r="BJ2446" s="2" t="n"/>
      <c r="BK2446" s="2" t="n"/>
      <c r="BL2446" s="2" t="n"/>
      <c r="BM2446" s="2" t="n"/>
      <c r="BN2446" s="2" t="n"/>
      <c r="BO2446" s="2" t="n"/>
      <c r="BP2446" s="143" t="n"/>
      <c r="BV2446" s="144" t="n"/>
      <c r="DU2446" s="144" t="n"/>
      <c r="DV2446" s="2" t="n"/>
      <c r="DW2446" s="2" t="n"/>
      <c r="DX2446" s="2" t="n"/>
      <c r="DY2446" s="2" t="n"/>
      <c r="DZ2446" s="2" t="n"/>
      <c r="EA2446" s="2" t="n"/>
      <c r="EB2446" s="2" t="n"/>
      <c r="EC2446" s="2" t="n"/>
    </row>
    <row r="2447" ht="3.75" customHeight="1" s="118">
      <c r="A2447" s="2" t="n"/>
      <c r="B2447" s="2" t="n"/>
      <c r="C2447" s="2" t="n"/>
      <c r="D2447" s="2" t="n"/>
      <c r="E2447" s="143" t="n"/>
      <c r="K2447" s="144" t="n"/>
      <c r="L2447" s="146" t="n"/>
      <c r="M2447" s="147" t="n"/>
      <c r="N2447" s="147" t="n"/>
      <c r="O2447" s="147" t="n"/>
      <c r="P2447" s="20" t="n"/>
      <c r="Q2447" s="20" t="n"/>
      <c r="R2447" s="20" t="n"/>
      <c r="S2447" s="20" t="n"/>
      <c r="T2447" s="20" t="n"/>
      <c r="U2447" s="20" t="n"/>
      <c r="V2447" s="20" t="n"/>
      <c r="W2447" s="20" t="n"/>
      <c r="X2447" s="39" t="n"/>
      <c r="Y2447" s="16" t="n"/>
      <c r="Z2447" s="14" t="n"/>
      <c r="AA2447" s="14" t="n"/>
      <c r="AB2447" s="14" t="n"/>
      <c r="AC2447" s="14" t="n"/>
      <c r="AD2447" s="14" t="n"/>
      <c r="AE2447" s="14" t="n"/>
      <c r="AF2447" s="14" t="n"/>
      <c r="AG2447" s="14" t="n"/>
      <c r="AH2447" s="14" t="n"/>
      <c r="AI2447" s="14" t="n"/>
      <c r="AJ2447" s="14" t="n"/>
      <c r="AK2447" s="14" t="n"/>
      <c r="AL2447" s="14" t="n"/>
      <c r="AM2447" s="14" t="n"/>
      <c r="AN2447" s="14" t="n"/>
      <c r="AO2447" s="14" t="n"/>
      <c r="AP2447" s="14" t="n"/>
      <c r="AQ2447" s="14" t="n"/>
      <c r="AR2447" s="14" t="n"/>
      <c r="AS2447" s="14" t="n"/>
      <c r="AT2447" s="14" t="n"/>
      <c r="AU2447" s="14" t="n"/>
      <c r="AV2447" s="14" t="n"/>
      <c r="AW2447" s="14" t="n"/>
      <c r="AX2447" s="14" t="n"/>
      <c r="AY2447" s="14" t="n"/>
      <c r="AZ2447" s="14" t="n"/>
      <c r="BA2447" s="14" t="n"/>
      <c r="BB2447" s="14" t="n"/>
      <c r="BC2447" s="14" t="n"/>
      <c r="BD2447" s="14" t="n"/>
      <c r="BE2447" s="14" t="n"/>
      <c r="BF2447" s="14" t="n"/>
      <c r="BG2447" s="14" t="n"/>
      <c r="BH2447" s="14" t="n"/>
      <c r="BI2447" s="15" t="n"/>
      <c r="BJ2447" s="2" t="n"/>
      <c r="BK2447" s="2" t="n"/>
      <c r="BL2447" s="2" t="n"/>
      <c r="BM2447" s="2" t="n"/>
      <c r="BN2447" s="2" t="n"/>
      <c r="BO2447" s="2" t="n"/>
      <c r="BP2447" s="143" t="n"/>
      <c r="BV2447" s="144" t="n"/>
      <c r="DU2447" s="144" t="n"/>
      <c r="DV2447" s="2" t="n"/>
      <c r="DW2447" s="2" t="n"/>
      <c r="DX2447" s="2" t="n"/>
      <c r="DY2447" s="2" t="n"/>
      <c r="DZ2447" s="2" t="n"/>
      <c r="EA2447" s="2" t="n"/>
      <c r="EB2447" s="2" t="n"/>
      <c r="EC2447" s="2" t="n"/>
    </row>
    <row r="2448" ht="6.75" customHeight="1" s="118">
      <c r="A2448" s="2" t="n"/>
      <c r="B2448" s="2" t="n"/>
      <c r="C2448" s="2" t="n"/>
      <c r="D2448" s="2" t="n"/>
      <c r="E2448" s="143" t="n"/>
      <c r="K2448" s="144" t="n"/>
      <c r="L2448" s="54" t="inlineStr">
        <is>
          <t>平成</t>
        </is>
      </c>
      <c r="M2448" s="140" t="n"/>
      <c r="N2448" s="140" t="n"/>
      <c r="O2448" s="140" t="n"/>
      <c r="P2448" s="18" t="n"/>
      <c r="Q2448" s="18" t="n"/>
      <c r="R2448" s="18" t="n"/>
      <c r="S2448" s="18" t="n"/>
      <c r="T2448" s="18" t="n"/>
      <c r="U2448" s="18" t="n"/>
      <c r="V2448" s="18" t="n"/>
      <c r="W2448" s="18" t="n"/>
      <c r="X2448" s="35" t="n"/>
      <c r="Y2448" s="7" t="n"/>
      <c r="Z2448" s="2" t="n"/>
      <c r="AA2448" s="2" t="n"/>
      <c r="AB2448" s="2" t="n"/>
      <c r="AC2448" s="2" t="n"/>
      <c r="AD2448" s="2" t="n"/>
      <c r="AE2448" s="2" t="n"/>
      <c r="AF2448" s="2" t="n"/>
      <c r="AG2448" s="2" t="n"/>
      <c r="AH2448" s="2" t="n"/>
      <c r="AI2448" s="2" t="n"/>
      <c r="AJ2448" s="2" t="n"/>
      <c r="AK2448" s="2" t="n"/>
      <c r="AL2448" s="2" t="n"/>
      <c r="AM2448" s="2" t="n"/>
      <c r="AN2448" s="2" t="n"/>
      <c r="AO2448" s="2" t="n"/>
      <c r="AP2448" s="2" t="n"/>
      <c r="AQ2448" s="2" t="n"/>
      <c r="AR2448" s="2" t="n"/>
      <c r="AS2448" s="2" t="n"/>
      <c r="AT2448" s="2" t="n"/>
      <c r="AU2448" s="2" t="n"/>
      <c r="AV2448" s="2" t="n"/>
      <c r="AW2448" s="2" t="n"/>
      <c r="AX2448" s="2" t="n"/>
      <c r="AY2448" s="2" t="n"/>
      <c r="AZ2448" s="2" t="n"/>
      <c r="BA2448" s="2" t="n"/>
      <c r="BB2448" s="2" t="n"/>
      <c r="BC2448" s="2" t="n"/>
      <c r="BD2448" s="2" t="n"/>
      <c r="BE2448" s="2" t="n"/>
      <c r="BF2448" s="2" t="n"/>
      <c r="BG2448" s="2" t="n"/>
      <c r="BH2448" s="2" t="n"/>
      <c r="BI2448" s="6" t="n"/>
      <c r="BJ2448" s="2" t="n"/>
      <c r="BK2448" s="2" t="n"/>
      <c r="BL2448" s="2" t="n"/>
      <c r="BM2448" s="2" t="n"/>
      <c r="BN2448" s="2" t="n"/>
      <c r="BO2448" s="2" t="n"/>
      <c r="BP2448" s="143" t="n"/>
      <c r="BV2448" s="144" t="n"/>
      <c r="DU2448" s="144" t="n"/>
      <c r="DV2448" s="2" t="n"/>
      <c r="DW2448" s="2" t="n"/>
      <c r="DX2448" s="2" t="n"/>
      <c r="DY2448" s="2" t="n"/>
      <c r="DZ2448" s="2" t="n"/>
      <c r="EA2448" s="2" t="n"/>
      <c r="EB2448" s="2" t="n"/>
      <c r="EC2448" s="2" t="n"/>
    </row>
    <row r="2449" ht="6.75" customHeight="1" s="118">
      <c r="A2449" s="2" t="n"/>
      <c r="B2449" s="2" t="n"/>
      <c r="C2449" s="2" t="n"/>
      <c r="D2449" s="2" t="n"/>
      <c r="E2449" s="143" t="n"/>
      <c r="K2449" s="144" t="n"/>
      <c r="L2449" s="143" t="n"/>
      <c r="P2449" s="19" t="n"/>
      <c r="Q2449" s="19" t="n"/>
      <c r="R2449" s="19" t="n"/>
      <c r="S2449" s="19" t="n"/>
      <c r="T2449" s="19" t="n"/>
      <c r="U2449" s="19" t="n"/>
      <c r="V2449" s="19" t="n"/>
      <c r="W2449" s="19" t="n"/>
      <c r="X2449" s="37" t="n"/>
      <c r="Y2449" s="7" t="n"/>
      <c r="Z2449" s="2" t="n"/>
      <c r="AA2449" s="2" t="n"/>
      <c r="AB2449" s="2" t="n"/>
      <c r="AC2449" s="2" t="n"/>
      <c r="AD2449" s="2" t="n"/>
      <c r="AE2449" s="2" t="n"/>
      <c r="AF2449" s="2" t="n"/>
      <c r="AG2449" s="2" t="n"/>
      <c r="AH2449" s="2" t="n"/>
      <c r="AI2449" s="2" t="n"/>
      <c r="AJ2449" s="2" t="n"/>
      <c r="AK2449" s="2" t="n"/>
      <c r="AL2449" s="2" t="n"/>
      <c r="AM2449" s="2" t="n"/>
      <c r="AN2449" s="2" t="n"/>
      <c r="AO2449" s="2" t="n"/>
      <c r="AP2449" s="2" t="n"/>
      <c r="AQ2449" s="2" t="n"/>
      <c r="AR2449" s="2" t="n"/>
      <c r="AS2449" s="2" t="n"/>
      <c r="AT2449" s="2" t="n"/>
      <c r="AU2449" s="2" t="n"/>
      <c r="AV2449" s="2" t="n"/>
      <c r="AW2449" s="2" t="n"/>
      <c r="AX2449" s="2" t="n"/>
      <c r="AY2449" s="2" t="n"/>
      <c r="AZ2449" s="2" t="n"/>
      <c r="BA2449" s="2" t="n"/>
      <c r="BB2449" s="2" t="n"/>
      <c r="BC2449" s="2" t="n"/>
      <c r="BD2449" s="2" t="n"/>
      <c r="BE2449" s="2" t="n"/>
      <c r="BF2449" s="2" t="n"/>
      <c r="BG2449" s="2" t="n"/>
      <c r="BH2449" s="2" t="n"/>
      <c r="BI2449" s="8" t="n"/>
      <c r="BJ2449" s="2" t="n"/>
      <c r="BK2449" s="2" t="n"/>
      <c r="BL2449" s="2" t="n"/>
      <c r="BM2449" s="2" t="n"/>
      <c r="BN2449" s="2" t="n"/>
      <c r="BO2449" s="2" t="n"/>
      <c r="BP2449" s="143" t="n"/>
      <c r="BV2449" s="144" t="n"/>
      <c r="DU2449" s="144" t="n"/>
      <c r="DV2449" s="2" t="n"/>
      <c r="DW2449" s="2" t="n"/>
      <c r="DX2449" s="2" t="n"/>
      <c r="DY2449" s="2" t="n"/>
      <c r="DZ2449" s="2" t="n"/>
      <c r="EA2449" s="2" t="n"/>
      <c r="EB2449" s="2" t="n"/>
      <c r="EC2449" s="2" t="n"/>
    </row>
    <row r="2450" ht="6.75" customHeight="1" s="118">
      <c r="A2450" s="2" t="n"/>
      <c r="B2450" s="2" t="n"/>
      <c r="C2450" s="2" t="n"/>
      <c r="D2450" s="2" t="n"/>
      <c r="E2450" s="143" t="n"/>
      <c r="K2450" s="144" t="n"/>
      <c r="L2450" s="143" t="n"/>
      <c r="P2450" s="19" t="n"/>
      <c r="Q2450" s="19" t="n"/>
      <c r="R2450" s="19" t="n"/>
      <c r="S2450" s="52" t="inlineStr">
        <is>
          <t>年</t>
        </is>
      </c>
      <c r="U2450" s="11" t="n"/>
      <c r="V2450" s="11" t="n"/>
      <c r="W2450" s="53" t="inlineStr">
        <is>
          <t>月</t>
        </is>
      </c>
      <c r="X2450" s="144" t="n"/>
      <c r="Y2450" s="7" t="n"/>
      <c r="Z2450" s="2" t="n"/>
      <c r="AA2450" s="2" t="n"/>
      <c r="AB2450" s="2" t="n"/>
      <c r="AC2450" s="2" t="n"/>
      <c r="AD2450" s="2" t="n"/>
      <c r="AE2450" s="2" t="n"/>
      <c r="AF2450" s="2" t="n"/>
      <c r="AG2450" s="2" t="n"/>
      <c r="AH2450" s="2" t="n"/>
      <c r="AI2450" s="2" t="n"/>
      <c r="AJ2450" s="2" t="n"/>
      <c r="AK2450" s="2" t="n"/>
      <c r="AL2450" s="2" t="n"/>
      <c r="AM2450" s="2" t="n"/>
      <c r="AN2450" s="2" t="n"/>
      <c r="AO2450" s="2" t="n"/>
      <c r="AP2450" s="2" t="n"/>
      <c r="AQ2450" s="2" t="n"/>
      <c r="AR2450" s="2" t="n"/>
      <c r="AS2450" s="2" t="n"/>
      <c r="AT2450" s="2" t="n"/>
      <c r="AU2450" s="2" t="n"/>
      <c r="AV2450" s="2" t="n"/>
      <c r="AW2450" s="2" t="n"/>
      <c r="AX2450" s="2" t="n"/>
      <c r="AY2450" s="2" t="n"/>
      <c r="AZ2450" s="2" t="n"/>
      <c r="BA2450" s="2" t="n"/>
      <c r="BB2450" s="2" t="n"/>
      <c r="BC2450" s="2" t="n"/>
      <c r="BD2450" s="2" t="n"/>
      <c r="BE2450" s="2" t="n"/>
      <c r="BF2450" s="2" t="n"/>
      <c r="BG2450" s="2" t="n"/>
      <c r="BH2450" s="2" t="n"/>
      <c r="BI2450" s="8" t="n"/>
      <c r="BJ2450" s="2" t="n"/>
      <c r="BK2450" s="2" t="n"/>
      <c r="BL2450" s="2" t="n"/>
      <c r="BM2450" s="2" t="n"/>
      <c r="BN2450" s="2" t="n"/>
      <c r="BO2450" s="2" t="n"/>
      <c r="BP2450" s="143" t="n"/>
      <c r="BV2450" s="144" t="n"/>
      <c r="DU2450" s="144" t="n"/>
      <c r="DV2450" s="2" t="n"/>
      <c r="DW2450" s="2" t="n"/>
      <c r="DX2450" s="2" t="n"/>
      <c r="DY2450" s="2" t="n"/>
      <c r="DZ2450" s="2" t="n"/>
      <c r="EA2450" s="2" t="n"/>
      <c r="EB2450" s="2" t="n"/>
      <c r="EC2450" s="2" t="n"/>
    </row>
    <row r="2451" ht="6.75" customHeight="1" s="118">
      <c r="A2451" s="2" t="n"/>
      <c r="B2451" s="2" t="n"/>
      <c r="C2451" s="2" t="n"/>
      <c r="D2451" s="2" t="n"/>
      <c r="E2451" s="143" t="n"/>
      <c r="K2451" s="144" t="n"/>
      <c r="L2451" s="49" t="inlineStr">
        <is>
          <t>令和</t>
        </is>
      </c>
      <c r="P2451" s="19" t="n"/>
      <c r="Q2451" s="19" t="n"/>
      <c r="R2451" s="19" t="n"/>
      <c r="U2451" s="11" t="n"/>
      <c r="V2451" s="11" t="n"/>
      <c r="X2451" s="144" t="n"/>
      <c r="Y2451" s="7" t="n"/>
      <c r="Z2451" s="2" t="n"/>
      <c r="AA2451" s="2" t="n"/>
      <c r="AB2451" s="2" t="n"/>
      <c r="AC2451" s="2" t="n"/>
      <c r="AD2451" s="2" t="n"/>
      <c r="AE2451" s="2" t="n"/>
      <c r="AF2451" s="2" t="n"/>
      <c r="AG2451" s="2" t="n"/>
      <c r="AH2451" s="2" t="n"/>
      <c r="AI2451" s="2" t="n"/>
      <c r="AJ2451" s="2" t="n"/>
      <c r="AK2451" s="2" t="n"/>
      <c r="AL2451" s="2" t="n"/>
      <c r="AM2451" s="2" t="n"/>
      <c r="AN2451" s="2" t="n"/>
      <c r="AO2451" s="2" t="n"/>
      <c r="AP2451" s="2" t="n"/>
      <c r="AQ2451" s="2" t="n"/>
      <c r="AR2451" s="2" t="n"/>
      <c r="AS2451" s="2" t="n"/>
      <c r="AT2451" s="2" t="n"/>
      <c r="AU2451" s="2" t="n"/>
      <c r="AV2451" s="2" t="n"/>
      <c r="AW2451" s="2" t="n"/>
      <c r="AX2451" s="2" t="n"/>
      <c r="AY2451" s="2" t="n"/>
      <c r="AZ2451" s="2" t="n"/>
      <c r="BA2451" s="2" t="n"/>
      <c r="BB2451" s="2" t="n"/>
      <c r="BC2451" s="2" t="n"/>
      <c r="BD2451" s="2" t="n"/>
      <c r="BE2451" s="2" t="n"/>
      <c r="BF2451" s="2" t="n"/>
      <c r="BG2451" s="2" t="n"/>
      <c r="BH2451" s="2" t="n"/>
      <c r="BI2451" s="8" t="n"/>
      <c r="BJ2451" s="2" t="n"/>
      <c r="BK2451" s="2" t="n"/>
      <c r="BL2451" s="2" t="n"/>
      <c r="BM2451" s="2" t="n"/>
      <c r="BN2451" s="2" t="n"/>
      <c r="BO2451" s="2" t="n"/>
      <c r="BP2451" s="143" t="n"/>
      <c r="BV2451" s="144" t="n"/>
      <c r="DU2451" s="144" t="n"/>
      <c r="DV2451" s="2" t="n"/>
      <c r="DW2451" s="2" t="n"/>
      <c r="DX2451" s="2" t="n"/>
      <c r="DY2451" s="2" t="n"/>
      <c r="DZ2451" s="2" t="n"/>
      <c r="EA2451" s="2" t="n"/>
      <c r="EB2451" s="2" t="n"/>
      <c r="EC2451" s="2" t="n"/>
    </row>
    <row r="2452" ht="6.75" customHeight="1" s="118">
      <c r="A2452" s="2" t="n"/>
      <c r="B2452" s="2" t="n"/>
      <c r="C2452" s="2" t="n"/>
      <c r="D2452" s="2" t="n"/>
      <c r="E2452" s="143" t="n"/>
      <c r="K2452" s="144" t="n"/>
      <c r="L2452" s="143" t="n"/>
      <c r="P2452" s="19" t="n"/>
      <c r="Q2452" s="19" t="n"/>
      <c r="R2452" s="19" t="n"/>
      <c r="S2452" s="52" t="n"/>
      <c r="T2452" s="52" t="n"/>
      <c r="U2452" s="11" t="n"/>
      <c r="V2452" s="11" t="n"/>
      <c r="W2452" s="52" t="n"/>
      <c r="X2452" s="53" t="n"/>
      <c r="Y2452" s="7" t="n"/>
      <c r="Z2452" s="2" t="n"/>
      <c r="AA2452" s="2" t="n"/>
      <c r="AB2452" s="2" t="n"/>
      <c r="AC2452" s="2" t="n"/>
      <c r="AD2452" s="2" t="n"/>
      <c r="AE2452" s="2" t="n"/>
      <c r="AF2452" s="2" t="n"/>
      <c r="AG2452" s="2" t="n"/>
      <c r="AH2452" s="2" t="n"/>
      <c r="AI2452" s="2" t="n"/>
      <c r="AJ2452" s="2" t="n"/>
      <c r="AK2452" s="2" t="n"/>
      <c r="AL2452" s="2" t="n"/>
      <c r="AM2452" s="2" t="n"/>
      <c r="AN2452" s="2" t="n"/>
      <c r="AO2452" s="2" t="n"/>
      <c r="AP2452" s="2" t="n"/>
      <c r="AQ2452" s="2" t="n"/>
      <c r="AR2452" s="2" t="n"/>
      <c r="AS2452" s="2" t="n"/>
      <c r="AT2452" s="2" t="n"/>
      <c r="AU2452" s="2" t="n"/>
      <c r="AV2452" s="2" t="n"/>
      <c r="AW2452" s="2" t="n"/>
      <c r="AX2452" s="2" t="n"/>
      <c r="AY2452" s="2" t="n"/>
      <c r="AZ2452" s="2" t="n"/>
      <c r="BA2452" s="2" t="n"/>
      <c r="BB2452" s="2" t="n"/>
      <c r="BC2452" s="2" t="n"/>
      <c r="BD2452" s="2" t="n"/>
      <c r="BE2452" s="2" t="n"/>
      <c r="BF2452" s="2" t="n"/>
      <c r="BG2452" s="2" t="n"/>
      <c r="BH2452" s="2" t="n"/>
      <c r="BI2452" s="8" t="n"/>
      <c r="BJ2452" s="2" t="n"/>
      <c r="BK2452" s="2" t="n"/>
      <c r="BL2452" s="2" t="n"/>
      <c r="BM2452" s="2" t="n"/>
      <c r="BN2452" s="2" t="n"/>
      <c r="BO2452" s="2" t="n"/>
      <c r="BP2452" s="143" t="n"/>
      <c r="BV2452" s="144" t="n"/>
      <c r="DU2452" s="144" t="n"/>
      <c r="DV2452" s="2" t="n"/>
      <c r="DW2452" s="2" t="n"/>
      <c r="DX2452" s="2" t="n"/>
      <c r="DY2452" s="2" t="n"/>
      <c r="DZ2452" s="2" t="n"/>
      <c r="EA2452" s="2" t="n"/>
      <c r="EB2452" s="2" t="n"/>
      <c r="EC2452" s="2" t="n"/>
    </row>
    <row r="2453" ht="6.75" customHeight="1" s="118">
      <c r="A2453" s="2" t="n"/>
      <c r="B2453" s="2" t="n"/>
      <c r="C2453" s="2" t="n"/>
      <c r="D2453" s="2" t="n"/>
      <c r="E2453" s="146" t="n"/>
      <c r="F2453" s="147" t="n"/>
      <c r="G2453" s="147" t="n"/>
      <c r="H2453" s="147" t="n"/>
      <c r="I2453" s="147" t="n"/>
      <c r="J2453" s="147" t="n"/>
      <c r="K2453" s="148" t="n"/>
      <c r="L2453" s="146" t="n"/>
      <c r="M2453" s="147" t="n"/>
      <c r="N2453" s="147" t="n"/>
      <c r="O2453" s="147" t="n"/>
      <c r="P2453" s="20" t="n"/>
      <c r="Q2453" s="20" t="n"/>
      <c r="R2453" s="20" t="n"/>
      <c r="S2453" s="20" t="n"/>
      <c r="T2453" s="20" t="n"/>
      <c r="U2453" s="20" t="n"/>
      <c r="V2453" s="20" t="n"/>
      <c r="W2453" s="20" t="n"/>
      <c r="X2453" s="39" t="n"/>
      <c r="Y2453" s="16" t="n"/>
      <c r="Z2453" s="14" t="n"/>
      <c r="AA2453" s="14" t="n"/>
      <c r="AB2453" s="14" t="n"/>
      <c r="AC2453" s="14" t="n"/>
      <c r="AD2453" s="14" t="n"/>
      <c r="AE2453" s="14" t="n"/>
      <c r="AF2453" s="14" t="n"/>
      <c r="AG2453" s="14" t="n"/>
      <c r="AH2453" s="14" t="n"/>
      <c r="AI2453" s="14" t="n"/>
      <c r="AJ2453" s="14" t="n"/>
      <c r="AK2453" s="14" t="n"/>
      <c r="AL2453" s="14" t="n"/>
      <c r="AM2453" s="14" t="n"/>
      <c r="AN2453" s="14" t="n"/>
      <c r="AO2453" s="14" t="n"/>
      <c r="AP2453" s="14" t="n"/>
      <c r="AQ2453" s="14" t="n"/>
      <c r="AR2453" s="14" t="n"/>
      <c r="AS2453" s="14" t="n"/>
      <c r="AT2453" s="14" t="n"/>
      <c r="AU2453" s="14" t="n"/>
      <c r="AV2453" s="14" t="n"/>
      <c r="AW2453" s="14" t="n"/>
      <c r="AX2453" s="14" t="n"/>
      <c r="AY2453" s="14" t="n"/>
      <c r="AZ2453" s="14" t="n"/>
      <c r="BA2453" s="14" t="n"/>
      <c r="BB2453" s="14" t="n"/>
      <c r="BC2453" s="14" t="n"/>
      <c r="BD2453" s="14" t="n"/>
      <c r="BE2453" s="14" t="n"/>
      <c r="BF2453" s="14" t="n"/>
      <c r="BG2453" s="14" t="n"/>
      <c r="BH2453" s="14" t="n"/>
      <c r="BI2453" s="15" t="n"/>
      <c r="BJ2453" s="2" t="n"/>
      <c r="BK2453" s="2" t="n"/>
      <c r="BL2453" s="2" t="n"/>
      <c r="BM2453" s="2" t="n"/>
      <c r="BN2453" s="2" t="n"/>
      <c r="BO2453" s="2" t="n"/>
      <c r="BP2453" s="146" t="n"/>
      <c r="BQ2453" s="147" t="n"/>
      <c r="BR2453" s="147" t="n"/>
      <c r="BS2453" s="147" t="n"/>
      <c r="BT2453" s="147" t="n"/>
      <c r="BU2453" s="147" t="n"/>
      <c r="BV2453" s="148" t="n"/>
      <c r="BW2453" s="147" t="n"/>
      <c r="BX2453" s="147" t="n"/>
      <c r="BY2453" s="147" t="n"/>
      <c r="BZ2453" s="147" t="n"/>
      <c r="CA2453" s="147" t="n"/>
      <c r="CB2453" s="147" t="n"/>
      <c r="CC2453" s="147" t="n"/>
      <c r="CD2453" s="147" t="n"/>
      <c r="CE2453" s="147" t="n"/>
      <c r="CF2453" s="147" t="n"/>
      <c r="CG2453" s="147" t="n"/>
      <c r="CH2453" s="147" t="n"/>
      <c r="CI2453" s="147" t="n"/>
      <c r="CJ2453" s="147" t="n"/>
      <c r="CK2453" s="147" t="n"/>
      <c r="CL2453" s="147" t="n"/>
      <c r="CM2453" s="147" t="n"/>
      <c r="CN2453" s="147" t="n"/>
      <c r="CO2453" s="147" t="n"/>
      <c r="CP2453" s="147" t="n"/>
      <c r="CQ2453" s="147" t="n"/>
      <c r="CR2453" s="147" t="n"/>
      <c r="CS2453" s="147" t="n"/>
      <c r="CT2453" s="147" t="n"/>
      <c r="CU2453" s="147" t="n"/>
      <c r="CV2453" s="147" t="n"/>
      <c r="CW2453" s="147" t="n"/>
      <c r="CX2453" s="147" t="n"/>
      <c r="CY2453" s="147" t="n"/>
      <c r="CZ2453" s="147" t="n"/>
      <c r="DA2453" s="147" t="n"/>
      <c r="DB2453" s="147" t="n"/>
      <c r="DC2453" s="147" t="n"/>
      <c r="DD2453" s="147" t="n"/>
      <c r="DE2453" s="147" t="n"/>
      <c r="DF2453" s="147" t="n"/>
      <c r="DG2453" s="147" t="n"/>
      <c r="DH2453" s="147" t="n"/>
      <c r="DI2453" s="147" t="n"/>
      <c r="DJ2453" s="147" t="n"/>
      <c r="DK2453" s="147" t="n"/>
      <c r="DL2453" s="147" t="n"/>
      <c r="DM2453" s="147" t="n"/>
      <c r="DN2453" s="147" t="n"/>
      <c r="DO2453" s="147" t="n"/>
      <c r="DP2453" s="147" t="n"/>
      <c r="DQ2453" s="147" t="n"/>
      <c r="DR2453" s="147" t="n"/>
      <c r="DS2453" s="147" t="n"/>
      <c r="DT2453" s="147" t="n"/>
      <c r="DU2453" s="148" t="n"/>
      <c r="DV2453" s="2" t="n"/>
      <c r="DW2453" s="2" t="n"/>
      <c r="DX2453" s="2" t="n"/>
      <c r="DY2453" s="2" t="n"/>
      <c r="DZ2453" s="2" t="n"/>
      <c r="EA2453" s="2" t="n"/>
      <c r="EB2453" s="2" t="n"/>
      <c r="EC2453" s="2" t="n"/>
    </row>
    <row r="2454" ht="6.75" customHeight="1" s="118">
      <c r="A2454" s="2" t="n"/>
      <c r="B2454" s="2" t="n"/>
      <c r="C2454" s="2" t="n"/>
      <c r="D2454" s="2" t="n"/>
      <c r="E2454" s="46" t="n"/>
      <c r="F2454" s="46" t="n"/>
      <c r="G2454" s="46" t="n"/>
      <c r="H2454" s="46" t="n"/>
      <c r="I2454" s="46" t="n"/>
      <c r="J2454" s="46" t="n"/>
      <c r="K2454" s="46" t="n"/>
      <c r="L2454" s="18" t="n"/>
      <c r="M2454" s="18" t="n"/>
      <c r="N2454" s="18" t="n"/>
      <c r="O2454" s="5" t="n"/>
      <c r="P2454" s="5" t="n"/>
      <c r="Q2454" s="5" t="n"/>
      <c r="R2454" s="5" t="n"/>
      <c r="S2454" s="5" t="n"/>
      <c r="T2454" s="5" t="n"/>
      <c r="U2454" s="5" t="n"/>
      <c r="V2454" s="5" t="n"/>
      <c r="W2454" s="5" t="n"/>
      <c r="X2454" s="5" t="n"/>
      <c r="Y2454" s="5" t="n"/>
      <c r="Z2454" s="5" t="n"/>
      <c r="AA2454" s="5" t="n"/>
      <c r="AB2454" s="5" t="n"/>
      <c r="AC2454" s="5" t="n"/>
      <c r="AD2454" s="5" t="n"/>
      <c r="AE2454" s="5" t="n"/>
      <c r="AF2454" s="5" t="n"/>
      <c r="AG2454" s="5" t="n"/>
      <c r="AH2454" s="5" t="n"/>
      <c r="AI2454" s="5" t="n"/>
      <c r="AJ2454" s="5" t="n"/>
      <c r="AK2454" s="5" t="n"/>
      <c r="AL2454" s="5" t="n"/>
      <c r="AM2454" s="5" t="n"/>
      <c r="AN2454" s="5" t="n"/>
      <c r="AO2454" s="5" t="n"/>
      <c r="AP2454" s="5" t="n"/>
      <c r="AQ2454" s="5" t="n"/>
      <c r="AR2454" s="5" t="n"/>
      <c r="AS2454" s="5" t="n"/>
      <c r="AT2454" s="5" t="n"/>
      <c r="AU2454" s="5" t="n"/>
      <c r="AV2454" s="5" t="n"/>
      <c r="AW2454" s="5" t="n"/>
      <c r="AX2454" s="5" t="n"/>
      <c r="AY2454" s="5" t="n"/>
      <c r="AZ2454" s="5" t="n"/>
      <c r="BA2454" s="5" t="n"/>
      <c r="BB2454" s="5" t="n"/>
      <c r="BC2454" s="5" t="n"/>
      <c r="BD2454" s="5" t="n"/>
      <c r="BE2454" s="5" t="n"/>
      <c r="BF2454" s="5" t="n"/>
      <c r="BG2454" s="5" t="n"/>
      <c r="BH2454" s="5" t="n"/>
      <c r="BI2454" s="2" t="n"/>
      <c r="BJ2454" s="2" t="n"/>
      <c r="BK2454" s="2" t="n"/>
      <c r="BL2454" s="2" t="n"/>
      <c r="BM2454" s="2" t="n"/>
      <c r="BN2454" s="2" t="n"/>
      <c r="BO2454" s="2" t="n"/>
      <c r="BP2454" s="2" t="n"/>
      <c r="BQ2454" s="2" t="n"/>
      <c r="BR2454" s="2" t="n"/>
      <c r="BS2454" s="2" t="n"/>
      <c r="BT2454" s="2" t="n"/>
      <c r="BU2454" s="2" t="n"/>
      <c r="BV2454" s="2" t="n"/>
      <c r="BW2454" s="2" t="n"/>
      <c r="BX2454" s="2" t="n"/>
      <c r="BY2454" s="2" t="n"/>
      <c r="BZ2454" s="2" t="n"/>
      <c r="CA2454" s="2" t="n"/>
      <c r="CB2454" s="2" t="n"/>
      <c r="CC2454" s="2" t="n"/>
      <c r="CD2454" s="2" t="n"/>
      <c r="CE2454" s="2" t="n"/>
      <c r="CF2454" s="2" t="n"/>
      <c r="CG2454" s="2" t="n"/>
      <c r="CH2454" s="2" t="n"/>
      <c r="CI2454" s="2" t="n"/>
      <c r="CJ2454" s="2" t="n"/>
      <c r="CK2454" s="2" t="n"/>
      <c r="CL2454" s="2" t="n"/>
      <c r="CM2454" s="2" t="n"/>
      <c r="CN2454" s="2" t="n"/>
      <c r="CO2454" s="2" t="n"/>
      <c r="CP2454" s="2" t="n"/>
      <c r="CQ2454" s="2" t="n"/>
      <c r="CR2454" s="2" t="n"/>
      <c r="CS2454" s="2" t="n"/>
      <c r="CT2454" s="2" t="n"/>
      <c r="CU2454" s="2" t="n"/>
      <c r="CV2454" s="2" t="n"/>
      <c r="CW2454" s="2" t="n"/>
      <c r="CX2454" s="2" t="n"/>
      <c r="CY2454" s="2" t="n"/>
      <c r="CZ2454" s="2" t="n"/>
      <c r="DA2454" s="2" t="n"/>
      <c r="DB2454" s="2" t="n"/>
      <c r="DC2454" s="2" t="n"/>
      <c r="DD2454" s="2" t="n"/>
      <c r="DE2454" s="2" t="n"/>
      <c r="DF2454" s="2" t="n"/>
      <c r="DG2454" s="2" t="n"/>
      <c r="DH2454" s="2" t="n"/>
      <c r="DI2454" s="2" t="n"/>
      <c r="DJ2454" s="2" t="n"/>
      <c r="DK2454" s="2" t="n"/>
      <c r="DL2454" s="2" t="n"/>
      <c r="DM2454" s="2" t="n"/>
      <c r="DN2454" s="2" t="n"/>
      <c r="DO2454" s="2" t="n"/>
      <c r="DP2454" s="2" t="n"/>
      <c r="DQ2454" s="2" t="n"/>
      <c r="DR2454" s="2" t="n"/>
      <c r="DS2454" s="2" t="n"/>
      <c r="DT2454" s="2" t="n"/>
      <c r="DU2454" s="2" t="n"/>
      <c r="DV2454" s="2" t="n"/>
      <c r="DW2454" s="2" t="n"/>
      <c r="DX2454" s="2" t="n"/>
      <c r="DY2454" s="2" t="n"/>
      <c r="DZ2454" s="2" t="n"/>
      <c r="EA2454" s="2" t="n"/>
      <c r="EB2454" s="2" t="n"/>
      <c r="EC2454" s="2" t="n"/>
    </row>
    <row r="2455" ht="6.75" customHeight="1" s="118">
      <c r="A2455" s="2" t="n"/>
      <c r="B2455" s="2" t="n"/>
      <c r="C2455" s="2" t="n"/>
      <c r="D2455" s="2" t="n"/>
      <c r="E2455" s="43" t="n"/>
      <c r="F2455" s="43" t="n"/>
      <c r="G2455" s="43" t="n"/>
      <c r="H2455" s="43" t="n"/>
      <c r="I2455" s="43" t="n"/>
      <c r="J2455" s="43" t="n"/>
      <c r="K2455" s="43" t="n"/>
      <c r="L2455" s="2" t="n"/>
      <c r="M2455" s="2" t="n"/>
      <c r="N2455" s="2" t="n"/>
      <c r="O2455" s="2" t="n"/>
      <c r="P2455" s="2" t="n"/>
      <c r="Q2455" s="2" t="n"/>
      <c r="R2455" s="2" t="n"/>
      <c r="S2455" s="2" t="n"/>
      <c r="T2455" s="2" t="n"/>
      <c r="U2455" s="2" t="n"/>
      <c r="V2455" s="2" t="n"/>
      <c r="W2455" s="2" t="n"/>
      <c r="X2455" s="2" t="n"/>
      <c r="Y2455" s="2" t="n"/>
      <c r="Z2455" s="2" t="n"/>
      <c r="AA2455" s="2" t="n"/>
      <c r="AB2455" s="2" t="n"/>
      <c r="AC2455" s="2" t="n"/>
      <c r="AD2455" s="2" t="n"/>
      <c r="AE2455" s="2" t="n"/>
      <c r="AF2455" s="2" t="n"/>
      <c r="AG2455" s="2" t="n"/>
      <c r="AH2455" s="2" t="n"/>
      <c r="AI2455" s="2" t="n"/>
      <c r="AJ2455" s="2" t="n"/>
      <c r="AK2455" s="2" t="n"/>
      <c r="AL2455" s="2" t="n"/>
      <c r="AM2455" s="2" t="n"/>
      <c r="AN2455" s="2" t="n"/>
      <c r="AO2455" s="2" t="n"/>
      <c r="AP2455" s="2" t="n"/>
      <c r="AQ2455" s="2" t="n"/>
      <c r="AR2455" s="2" t="n"/>
      <c r="AS2455" s="2" t="n"/>
      <c r="AT2455" s="2" t="n"/>
      <c r="AU2455" s="2" t="n"/>
      <c r="AV2455" s="2" t="n"/>
      <c r="AW2455" s="2" t="n"/>
      <c r="AX2455" s="2" t="n"/>
      <c r="AY2455" s="2" t="n"/>
      <c r="AZ2455" s="2" t="n"/>
      <c r="BA2455" s="2" t="n"/>
      <c r="BB2455" s="2" t="n"/>
      <c r="BC2455" s="2" t="n"/>
      <c r="BD2455" s="2" t="n"/>
      <c r="BE2455" s="2" t="n"/>
      <c r="BF2455" s="2" t="n"/>
      <c r="BG2455" s="2" t="n"/>
      <c r="BH2455" s="2" t="n"/>
      <c r="BI2455" s="2" t="n"/>
      <c r="BJ2455" s="2" t="n"/>
      <c r="BK2455" s="2" t="n"/>
      <c r="BL2455" s="2" t="n"/>
      <c r="BM2455" s="2" t="n"/>
      <c r="BN2455" s="2" t="n"/>
      <c r="BO2455" s="2" t="n"/>
      <c r="BP2455" s="2" t="n"/>
      <c r="BQ2455" s="2" t="n"/>
      <c r="BR2455" s="2" t="n"/>
      <c r="BS2455" s="2" t="n"/>
      <c r="BT2455" s="2" t="n"/>
      <c r="BU2455" s="2" t="n"/>
      <c r="BV2455" s="2" t="n"/>
      <c r="BW2455" s="2" t="n"/>
      <c r="BX2455" s="2" t="n"/>
      <c r="BY2455" s="2" t="n"/>
      <c r="BZ2455" s="2" t="n"/>
      <c r="CA2455" s="2" t="n"/>
      <c r="CB2455" s="2" t="n"/>
      <c r="CC2455" s="2" t="n"/>
      <c r="CD2455" s="2" t="n"/>
      <c r="CE2455" s="2" t="n"/>
      <c r="CF2455" s="2" t="n"/>
      <c r="CG2455" s="2" t="n"/>
      <c r="CH2455" s="2" t="n"/>
      <c r="CI2455" s="2" t="n"/>
      <c r="CJ2455" s="51" t="inlineStr">
        <is>
          <t xml:space="preserve">    (近畿高等学校統一用紙　  その２ 　  令和７年度改定)　</t>
        </is>
      </c>
      <c r="DV2455" s="2" t="n"/>
      <c r="DW2455" s="2" t="n"/>
      <c r="DX2455" s="2" t="n"/>
      <c r="DY2455" s="2" t="n"/>
      <c r="DZ2455" s="2" t="n"/>
      <c r="EA2455" s="2" t="n"/>
      <c r="EB2455" s="2" t="n"/>
      <c r="EC2455" s="2" t="n"/>
    </row>
    <row r="2456" ht="6.75" customHeight="1" s="118">
      <c r="A2456" s="2" t="n"/>
      <c r="B2456" s="2" t="n"/>
      <c r="C2456" s="2" t="n"/>
      <c r="D2456" s="2" t="n"/>
      <c r="E2456" s="2" t="n"/>
      <c r="F2456" s="2" t="n"/>
      <c r="G2456" s="2" t="n"/>
      <c r="H2456" s="2" t="n"/>
      <c r="I2456" s="2" t="n"/>
      <c r="J2456" s="2" t="n"/>
      <c r="K2456" s="2" t="n"/>
      <c r="L2456" s="2" t="n"/>
      <c r="M2456" s="2" t="n"/>
      <c r="N2456" s="2" t="n"/>
      <c r="O2456" s="2" t="n"/>
      <c r="P2456" s="2" t="n"/>
      <c r="Q2456" s="2" t="n"/>
      <c r="R2456" s="2" t="n"/>
      <c r="S2456" s="2" t="n"/>
      <c r="T2456" s="2" t="n"/>
      <c r="U2456" s="2" t="n"/>
      <c r="V2456" s="2" t="n"/>
      <c r="W2456" s="2" t="n"/>
      <c r="X2456" s="2" t="n"/>
      <c r="Y2456" s="2" t="n"/>
      <c r="Z2456" s="2" t="n"/>
      <c r="AA2456" s="2" t="n"/>
      <c r="AB2456" s="2" t="n"/>
      <c r="AC2456" s="2" t="n"/>
      <c r="AD2456" s="2" t="n"/>
      <c r="AE2456" s="2" t="n"/>
      <c r="AF2456" s="2" t="n"/>
      <c r="AG2456" s="2" t="n"/>
      <c r="AH2456" s="2" t="n"/>
      <c r="AI2456" s="2" t="n"/>
      <c r="AJ2456" s="2" t="n"/>
      <c r="AK2456" s="2" t="n"/>
      <c r="AL2456" s="2" t="n"/>
      <c r="AM2456" s="2" t="n"/>
      <c r="AN2456" s="2" t="n"/>
      <c r="AO2456" s="2" t="n"/>
      <c r="AP2456" s="2" t="n"/>
      <c r="AQ2456" s="2" t="n"/>
      <c r="AR2456" s="2" t="n"/>
      <c r="AS2456" s="2" t="n"/>
      <c r="AT2456" s="2" t="n"/>
      <c r="AU2456" s="2" t="n"/>
      <c r="AV2456" s="2" t="n"/>
      <c r="AW2456" s="2" t="n"/>
      <c r="AX2456" s="2" t="n"/>
      <c r="AY2456" s="2" t="n"/>
      <c r="AZ2456" s="2" t="n"/>
      <c r="BA2456" s="2" t="n"/>
      <c r="BB2456" s="2" t="n"/>
      <c r="BC2456" s="2" t="n"/>
      <c r="BD2456" s="2" t="n"/>
      <c r="BE2456" s="2" t="n"/>
      <c r="BF2456" s="2" t="n"/>
      <c r="BG2456" s="2" t="n"/>
      <c r="BH2456" s="2" t="n"/>
      <c r="BI2456" s="2" t="n"/>
      <c r="BJ2456" s="2" t="n"/>
      <c r="BK2456" s="2" t="n"/>
      <c r="BL2456" s="2" t="n"/>
      <c r="BM2456" s="2" t="n"/>
      <c r="BN2456" s="2" t="n"/>
      <c r="BO2456" s="2" t="n"/>
      <c r="BP2456" s="2" t="n"/>
      <c r="BQ2456" s="2" t="n"/>
      <c r="BR2456" s="2" t="n"/>
      <c r="BS2456" s="2" t="n"/>
      <c r="BT2456" s="2" t="n"/>
      <c r="BU2456" s="2" t="n"/>
      <c r="BV2456" s="2" t="n"/>
      <c r="BW2456" s="2" t="n"/>
      <c r="BX2456" s="2" t="n"/>
      <c r="BY2456" s="2" t="n"/>
      <c r="BZ2456" s="2" t="n"/>
      <c r="CA2456" s="2" t="n"/>
      <c r="CB2456" s="2" t="n"/>
      <c r="CC2456" s="2" t="n"/>
      <c r="CD2456" s="2" t="n"/>
      <c r="CE2456" s="2" t="n"/>
      <c r="CF2456" s="2" t="n"/>
      <c r="CG2456" s="2" t="n"/>
      <c r="CH2456" s="2" t="n"/>
      <c r="CI2456" s="2" t="n"/>
      <c r="DV2456" s="2" t="n"/>
      <c r="DW2456" s="2" t="n"/>
      <c r="DX2456" s="2" t="n"/>
      <c r="DY2456" s="2" t="n"/>
      <c r="DZ2456" s="2" t="n"/>
      <c r="EA2456" s="2" t="n"/>
      <c r="EB2456" s="2" t="n"/>
      <c r="EC2456" s="2" t="n"/>
    </row>
    <row r="2457" ht="6.75" customHeight="1" s="118">
      <c r="A2457" s="2" t="n"/>
      <c r="B2457" s="2" t="n"/>
      <c r="C2457" s="3" t="n"/>
      <c r="D2457" s="3" t="n"/>
      <c r="E2457" s="3" t="n"/>
      <c r="F2457" s="3" t="n"/>
      <c r="G2457" s="3" t="n"/>
      <c r="H2457" s="3" t="n"/>
      <c r="I2457" s="3" t="n"/>
      <c r="J2457" s="3" t="n"/>
      <c r="K2457" s="3" t="n"/>
      <c r="L2457" s="3" t="n"/>
      <c r="M2457" s="3" t="n"/>
      <c r="N2457" s="3" t="n"/>
      <c r="O2457" s="3" t="n"/>
      <c r="P2457" s="3" t="n"/>
      <c r="Q2457" s="3" t="n"/>
      <c r="R2457" s="3" t="n"/>
      <c r="S2457" s="3" t="n"/>
      <c r="T2457" s="3" t="n"/>
      <c r="U2457" s="3" t="n"/>
      <c r="V2457" s="3" t="n"/>
      <c r="W2457" s="3" t="n"/>
      <c r="X2457" s="3" t="n"/>
      <c r="Y2457" s="3" t="n"/>
      <c r="Z2457" s="3" t="n"/>
      <c r="AA2457" s="3" t="n"/>
      <c r="AB2457" s="3" t="n"/>
      <c r="AC2457" s="3" t="n"/>
      <c r="AD2457" s="3" t="n"/>
      <c r="AE2457" s="3" t="n"/>
      <c r="AF2457" s="3" t="n"/>
      <c r="AG2457" s="3" t="n"/>
      <c r="AH2457" s="3" t="n"/>
      <c r="AI2457" s="3" t="n"/>
      <c r="AJ2457" s="3" t="n"/>
      <c r="AK2457" s="3" t="n"/>
      <c r="AL2457" s="3" t="n"/>
      <c r="AM2457" s="3" t="n"/>
      <c r="AN2457" s="3" t="n"/>
      <c r="AO2457" s="3" t="n"/>
      <c r="AP2457" s="3" t="n"/>
      <c r="AQ2457" s="3" t="n"/>
      <c r="AR2457" s="3" t="n"/>
      <c r="AS2457" s="2" t="n"/>
      <c r="AT2457" s="2" t="n"/>
      <c r="AU2457" s="2" t="n"/>
      <c r="AV2457" s="2" t="n"/>
      <c r="AW2457" s="2" t="n"/>
      <c r="AX2457" s="2" t="n"/>
      <c r="AY2457" s="2" t="n"/>
      <c r="AZ2457" s="2" t="n"/>
      <c r="BA2457" s="2" t="n"/>
      <c r="BB2457" s="2" t="n"/>
      <c r="BC2457" s="2" t="n"/>
      <c r="BD2457" s="2" t="n"/>
      <c r="BE2457" s="2" t="n"/>
      <c r="BF2457" s="2" t="n"/>
      <c r="BG2457" s="2" t="n"/>
      <c r="BH2457" s="2" t="n"/>
      <c r="BI2457" s="2" t="n"/>
      <c r="BJ2457" s="2" t="n"/>
      <c r="BK2457" s="2" t="n"/>
      <c r="BL2457" s="2" t="n"/>
      <c r="BM2457" s="2" t="n"/>
      <c r="BN2457" s="2" t="n"/>
      <c r="BO2457" s="2" t="n"/>
      <c r="BP2457" s="2" t="n"/>
      <c r="BQ2457" s="2" t="n"/>
      <c r="BR2457" s="2" t="n"/>
      <c r="BS2457" s="2" t="n"/>
      <c r="BT2457" s="2" t="n"/>
      <c r="BU2457" s="2" t="n"/>
      <c r="BV2457" s="2" t="n"/>
      <c r="BW2457" s="2" t="n"/>
      <c r="BX2457" s="2" t="n"/>
      <c r="BY2457" s="2" t="n"/>
      <c r="BZ2457" s="2" t="n"/>
      <c r="CA2457" s="2" t="n"/>
      <c r="CB2457" s="2" t="n"/>
      <c r="CC2457" s="2" t="n"/>
      <c r="CD2457" s="2" t="n"/>
      <c r="CE2457" s="2" t="n"/>
      <c r="CF2457" s="2" t="n"/>
      <c r="CG2457" s="2" t="n"/>
      <c r="CH2457" s="2" t="n"/>
      <c r="CI2457" s="2" t="n"/>
      <c r="CJ2457" s="2" t="n"/>
      <c r="CK2457" s="2" t="n"/>
      <c r="CL2457" s="2" t="n"/>
      <c r="CM2457" s="2" t="n"/>
      <c r="CN2457" s="2" t="n"/>
      <c r="CO2457" s="2" t="n"/>
      <c r="CP2457" s="2" t="n"/>
      <c r="CQ2457" s="2" t="n"/>
      <c r="CR2457" s="2" t="n"/>
      <c r="CS2457" s="2" t="n"/>
      <c r="CT2457" s="2" t="n"/>
      <c r="CU2457" s="2" t="n"/>
      <c r="CV2457" s="2" t="n"/>
      <c r="CW2457" s="2" t="n"/>
      <c r="CX2457" s="2" t="n"/>
      <c r="CY2457" s="2" t="n"/>
      <c r="CZ2457" s="2" t="n"/>
      <c r="DA2457" s="2" t="n"/>
      <c r="DB2457" s="2" t="n"/>
      <c r="DC2457" s="2" t="n"/>
      <c r="DD2457" s="2" t="n"/>
      <c r="DE2457" s="2" t="n"/>
      <c r="DF2457" s="2" t="n"/>
      <c r="DG2457" s="2" t="n"/>
      <c r="DH2457" s="2" t="n"/>
      <c r="DI2457" s="2" t="n"/>
      <c r="DJ2457" s="2" t="n"/>
      <c r="DK2457" s="2" t="n"/>
      <c r="DL2457" s="2" t="n"/>
      <c r="DM2457" s="2" t="n"/>
      <c r="DN2457" s="2" t="n"/>
      <c r="DO2457" s="2" t="n"/>
      <c r="DP2457" s="2" t="n"/>
      <c r="DQ2457" s="2" t="n"/>
      <c r="DR2457" s="2" t="n"/>
      <c r="DS2457" s="2" t="n"/>
      <c r="DT2457" s="2" t="n"/>
      <c r="DU2457" s="2" t="n"/>
      <c r="DV2457" s="2" t="n"/>
      <c r="DW2457" s="2" t="n"/>
      <c r="DX2457" s="2" t="n"/>
      <c r="DY2457" s="2" t="n"/>
      <c r="DZ2457" s="2" t="n"/>
      <c r="EA2457" s="2" t="n"/>
      <c r="EB2457" s="2" t="n"/>
      <c r="EC2457" s="2" t="n"/>
    </row>
    <row r="2458" ht="6.75" customHeight="1" s="118">
      <c r="A2458" s="2" t="n"/>
      <c r="B2458" s="2" t="n"/>
      <c r="C2458" s="3" t="n"/>
      <c r="D2458" s="3" t="n"/>
      <c r="E2458" s="3" t="n"/>
      <c r="F2458" s="3" t="n"/>
      <c r="G2458" s="3" t="n"/>
      <c r="H2458" s="3" t="n"/>
      <c r="I2458" s="3" t="n"/>
      <c r="J2458" s="3" t="n"/>
      <c r="K2458" s="3" t="n"/>
      <c r="L2458" s="3" t="n"/>
      <c r="M2458" s="3" t="n"/>
      <c r="N2458" s="3" t="n"/>
      <c r="O2458" s="3" t="n"/>
      <c r="P2458" s="3" t="n"/>
      <c r="Q2458" s="3" t="n"/>
      <c r="R2458" s="3" t="n"/>
      <c r="S2458" s="3" t="n"/>
      <c r="T2458" s="3" t="n"/>
      <c r="U2458" s="3" t="n"/>
      <c r="V2458" s="3" t="n"/>
      <c r="W2458" s="3" t="n"/>
      <c r="X2458" s="3" t="n"/>
      <c r="Y2458" s="3" t="n"/>
      <c r="Z2458" s="3" t="n"/>
      <c r="AA2458" s="3" t="n"/>
      <c r="AB2458" s="3" t="n"/>
      <c r="AC2458" s="3" t="n"/>
      <c r="AD2458" s="3" t="n"/>
      <c r="AE2458" s="3" t="n"/>
      <c r="AF2458" s="3" t="n"/>
      <c r="AG2458" s="3" t="n"/>
      <c r="AH2458" s="3" t="n"/>
      <c r="AI2458" s="3" t="n"/>
      <c r="AJ2458" s="3" t="n"/>
      <c r="AK2458" s="3" t="n"/>
      <c r="AL2458" s="3" t="n"/>
      <c r="AM2458" s="3" t="n"/>
      <c r="AN2458" s="3" t="n"/>
      <c r="AO2458" s="3" t="n"/>
      <c r="AP2458" s="3" t="n"/>
      <c r="AQ2458" s="3" t="n"/>
      <c r="AR2458" s="3" t="n"/>
      <c r="AS2458" s="2" t="n"/>
      <c r="AT2458" s="2" t="n"/>
      <c r="AU2458" s="2" t="n"/>
      <c r="AV2458" s="2" t="n"/>
      <c r="AW2458" s="2" t="n"/>
      <c r="AX2458" s="2" t="n"/>
      <c r="AY2458" s="2" t="n"/>
      <c r="AZ2458" s="2" t="n"/>
      <c r="BA2458" s="2" t="n"/>
      <c r="BB2458" s="2" t="n"/>
      <c r="BC2458" s="2" t="n"/>
      <c r="BD2458" s="2" t="n"/>
      <c r="BE2458" s="2" t="n"/>
      <c r="BF2458" s="2" t="n"/>
      <c r="BG2458" s="2" t="n"/>
      <c r="BH2458" s="2" t="n"/>
      <c r="BI2458" s="2" t="n"/>
      <c r="BJ2458" s="2" t="n"/>
      <c r="BK2458" s="2" t="n"/>
      <c r="BL2458" s="2" t="n"/>
      <c r="BM2458" s="2" t="n"/>
      <c r="BN2458" s="2" t="n"/>
      <c r="BO2458" s="2" t="n"/>
      <c r="BP2458" s="2" t="n"/>
      <c r="BQ2458" s="2" t="n"/>
      <c r="BR2458" s="2" t="n"/>
      <c r="BS2458" s="2" t="n"/>
      <c r="BT2458" s="2" t="n"/>
      <c r="BU2458" s="2" t="n"/>
      <c r="BV2458" s="2" t="n"/>
      <c r="BW2458" s="2" t="n"/>
      <c r="BX2458" s="2" t="n"/>
      <c r="BY2458" s="2" t="n"/>
      <c r="BZ2458" s="2" t="n"/>
      <c r="CA2458" s="2" t="n"/>
      <c r="CB2458" s="2" t="n"/>
      <c r="CC2458" s="2" t="n"/>
      <c r="CD2458" s="2" t="n"/>
      <c r="CE2458" s="2" t="n"/>
      <c r="CF2458" s="2" t="n"/>
      <c r="CG2458" s="2" t="n"/>
      <c r="CH2458" s="2" t="n"/>
      <c r="CI2458" s="2" t="n"/>
      <c r="CJ2458" s="2" t="n"/>
      <c r="CK2458" s="2" t="n"/>
      <c r="CL2458" s="2" t="n"/>
      <c r="CM2458" s="2" t="n"/>
      <c r="CN2458" s="2" t="n"/>
      <c r="CO2458" s="2" t="n"/>
      <c r="CP2458" s="2" t="n"/>
      <c r="CQ2458" s="2" t="n"/>
      <c r="CR2458" s="2" t="n"/>
      <c r="CS2458" s="2" t="n"/>
      <c r="CT2458" s="2" t="n"/>
      <c r="CU2458" s="2" t="n"/>
      <c r="CV2458" s="2" t="n"/>
      <c r="CW2458" s="2" t="n"/>
      <c r="CX2458" s="2" t="n"/>
      <c r="CY2458" s="2" t="n"/>
      <c r="CZ2458" s="2" t="n"/>
      <c r="DA2458" s="2" t="n"/>
      <c r="DB2458" s="2" t="n"/>
      <c r="DC2458" s="2" t="n"/>
      <c r="DD2458" s="2" t="n"/>
      <c r="DE2458" s="2" t="n"/>
      <c r="DF2458" s="2" t="n"/>
      <c r="DG2458" s="2" t="n"/>
      <c r="DH2458" s="2" t="n"/>
      <c r="DI2458" s="2" t="n"/>
      <c r="DJ2458" s="2" t="n"/>
      <c r="DK2458" s="2" t="n"/>
      <c r="DL2458" s="2" t="n"/>
      <c r="DM2458" s="2" t="n"/>
      <c r="DN2458" s="2" t="n"/>
      <c r="DO2458" s="2" t="n"/>
      <c r="DP2458" s="2" t="n"/>
      <c r="DQ2458" s="2" t="n"/>
      <c r="DR2458" s="2" t="n"/>
      <c r="DS2458" s="2" t="n"/>
      <c r="DT2458" s="2" t="n"/>
      <c r="DU2458" s="2" t="n"/>
      <c r="DV2458" s="2" t="n"/>
      <c r="DW2458" s="2" t="n"/>
      <c r="DX2458" s="2" t="n"/>
      <c r="DY2458" s="2" t="n"/>
      <c r="DZ2458" s="2" t="n"/>
      <c r="EA2458" s="2" t="n"/>
      <c r="EB2458" s="2" t="n"/>
      <c r="EC2458" s="2" t="n"/>
    </row>
    <row r="2459" ht="6.75" customHeight="1" s="118">
      <c r="A2459" s="2" t="n"/>
      <c r="B2459" s="2" t="n"/>
      <c r="C2459" s="3" t="n"/>
      <c r="D2459" s="3" t="n"/>
      <c r="E2459" s="3" t="n"/>
      <c r="F2459" s="3" t="n"/>
      <c r="G2459" s="3" t="n"/>
      <c r="H2459" s="3" t="n"/>
      <c r="I2459" s="3" t="n"/>
      <c r="J2459" s="3" t="n"/>
      <c r="K2459" s="3" t="n"/>
      <c r="L2459" s="3" t="n"/>
      <c r="M2459" s="3" t="n"/>
      <c r="N2459" s="3" t="n"/>
      <c r="O2459" s="3" t="n"/>
      <c r="P2459" s="3" t="n"/>
      <c r="Q2459" s="3" t="n"/>
      <c r="R2459" s="3" t="n"/>
      <c r="S2459" s="3" t="n"/>
      <c r="T2459" s="3" t="n"/>
      <c r="U2459" s="3" t="n"/>
      <c r="V2459" s="3" t="n"/>
      <c r="W2459" s="3" t="n"/>
      <c r="X2459" s="3" t="n"/>
      <c r="Y2459" s="3" t="n"/>
      <c r="Z2459" s="3" t="n"/>
      <c r="AA2459" s="3" t="n"/>
      <c r="AB2459" s="3" t="n"/>
      <c r="AC2459" s="3" t="n"/>
      <c r="AD2459" s="3" t="n"/>
      <c r="AE2459" s="3" t="n"/>
      <c r="AF2459" s="3" t="n"/>
      <c r="AG2459" s="3" t="n"/>
      <c r="AH2459" s="3" t="n"/>
      <c r="AI2459" s="3" t="n"/>
      <c r="AJ2459" s="3" t="n"/>
      <c r="AK2459" s="3" t="n"/>
      <c r="AL2459" s="3" t="n"/>
      <c r="AM2459" s="3" t="n"/>
      <c r="AN2459" s="3" t="n"/>
      <c r="AO2459" s="3" t="n"/>
      <c r="AP2459" s="3" t="n"/>
      <c r="AQ2459" s="3" t="n"/>
      <c r="AR2459" s="3" t="n"/>
      <c r="AS2459" s="2" t="n"/>
      <c r="AT2459" s="2" t="n"/>
      <c r="AU2459" s="2" t="n"/>
      <c r="AV2459" s="2" t="n"/>
      <c r="AW2459" s="2" t="n"/>
      <c r="AX2459" s="2" t="n"/>
      <c r="AY2459" s="2" t="n"/>
      <c r="AZ2459" s="2" t="n"/>
      <c r="BA2459" s="2" t="n"/>
      <c r="BB2459" s="2" t="n"/>
      <c r="BC2459" s="2" t="n"/>
      <c r="BD2459" s="2" t="n"/>
      <c r="BE2459" s="2" t="n"/>
      <c r="BF2459" s="2" t="n"/>
      <c r="BG2459" s="2" t="n"/>
      <c r="BH2459" s="2" t="n"/>
      <c r="BI2459" s="2" t="n"/>
      <c r="BJ2459" s="2" t="n"/>
      <c r="BK2459" s="2" t="n"/>
      <c r="BL2459" s="2" t="n"/>
      <c r="BM2459" s="2" t="n"/>
      <c r="BN2459" s="2" t="n"/>
      <c r="BO2459" s="2" t="n"/>
      <c r="BP2459" s="2" t="n"/>
      <c r="BQ2459" s="2" t="n"/>
      <c r="BR2459" s="2" t="n"/>
      <c r="BS2459" s="2" t="n"/>
      <c r="BT2459" s="2" t="n"/>
      <c r="BU2459" s="2" t="n"/>
      <c r="BV2459" s="2" t="n"/>
      <c r="BW2459" s="2" t="n"/>
      <c r="BX2459" s="2" t="n"/>
      <c r="BY2459" s="2" t="n"/>
      <c r="BZ2459" s="2" t="n"/>
      <c r="CA2459" s="2" t="n"/>
      <c r="CB2459" s="2" t="n"/>
      <c r="CC2459" s="2" t="n"/>
      <c r="CD2459" s="2" t="n"/>
      <c r="CE2459" s="2" t="n"/>
      <c r="CF2459" s="2" t="n"/>
      <c r="CG2459" s="2" t="n"/>
      <c r="CH2459" s="2" t="n"/>
      <c r="CI2459" s="2" t="n"/>
      <c r="CJ2459" s="2" t="n"/>
      <c r="CK2459" s="2" t="n"/>
      <c r="CL2459" s="2" t="n"/>
      <c r="CM2459" s="2" t="n"/>
      <c r="CN2459" s="2" t="n"/>
      <c r="CO2459" s="2" t="n"/>
      <c r="CP2459" s="2" t="n"/>
      <c r="CQ2459" s="2" t="n"/>
      <c r="CR2459" s="2" t="n"/>
      <c r="CS2459" s="2" t="n"/>
      <c r="CT2459" s="2" t="n"/>
      <c r="CU2459" s="2" t="n"/>
      <c r="CV2459" s="2" t="n"/>
      <c r="CW2459" s="2" t="n"/>
      <c r="CX2459" s="2" t="n"/>
      <c r="CY2459" s="2" t="n"/>
      <c r="CZ2459" s="2" t="n"/>
      <c r="DA2459" s="2" t="n"/>
      <c r="DB2459" s="2" t="n"/>
      <c r="DC2459" s="2" t="n"/>
      <c r="DD2459" s="2" t="n"/>
      <c r="DE2459" s="2" t="n"/>
      <c r="DF2459" s="2" t="n"/>
      <c r="DG2459" s="2" t="n"/>
      <c r="DH2459" s="2" t="n"/>
      <c r="DI2459" s="2" t="n"/>
      <c r="DJ2459" s="2" t="n"/>
      <c r="DK2459" s="2" t="n"/>
      <c r="DL2459" s="2" t="n"/>
      <c r="DM2459" s="2" t="n"/>
      <c r="DN2459" s="2" t="n"/>
      <c r="DO2459" s="2" t="n"/>
      <c r="DP2459" s="2" t="n"/>
      <c r="DQ2459" s="2" t="n"/>
      <c r="DR2459" s="2" t="n"/>
      <c r="DS2459" s="2" t="n"/>
      <c r="DT2459" s="2" t="n"/>
      <c r="DU2459" s="2" t="n"/>
      <c r="DV2459" s="2" t="n"/>
      <c r="DW2459" s="2" t="n"/>
      <c r="DX2459" s="2" t="n"/>
      <c r="DY2459" s="2" t="n"/>
      <c r="DZ2459" s="2" t="n"/>
      <c r="EA2459" s="2" t="n"/>
      <c r="EB2459" s="2" t="n"/>
      <c r="EC2459" s="2" t="n"/>
    </row>
    <row r="2460" ht="6.75" customHeight="1" s="118">
      <c r="A2460" s="2" t="n"/>
      <c r="B2460" s="2" t="n"/>
      <c r="C2460" s="3" t="n"/>
      <c r="D2460" s="3" t="n"/>
      <c r="E2460" s="3" t="n"/>
      <c r="F2460" s="3" t="n"/>
      <c r="G2460" s="3" t="n"/>
      <c r="H2460" s="3" t="n"/>
      <c r="I2460" s="3" t="n"/>
      <c r="J2460" s="114" t="inlineStr">
        <is>
          <t xml:space="preserve">  履 　   歴　    書</t>
        </is>
      </c>
      <c r="AN2460" s="3" t="n"/>
      <c r="AO2460" s="3" t="n"/>
      <c r="AP2460" s="3" t="n"/>
      <c r="AQ2460" s="3" t="n"/>
      <c r="AR2460" s="3" t="n"/>
      <c r="AS2460" s="2" t="n"/>
      <c r="AT2460" s="2" t="n"/>
      <c r="AU2460" s="2" t="n"/>
      <c r="AV2460" s="2" t="n"/>
      <c r="AW2460" s="2" t="n"/>
      <c r="AX2460" s="2" t="n"/>
      <c r="AY2460" s="2" t="n"/>
      <c r="AZ2460" s="2" t="n"/>
      <c r="BA2460" s="2" t="n"/>
      <c r="BB2460" s="2" t="n"/>
      <c r="BC2460" s="2" t="n"/>
      <c r="BD2460" s="2" t="n"/>
      <c r="BE2460" s="2" t="n"/>
      <c r="BF2460" s="2" t="n"/>
      <c r="BG2460" s="2" t="n"/>
      <c r="BH2460" s="2" t="n"/>
      <c r="BI2460" s="2" t="n"/>
      <c r="BJ2460" s="2" t="n"/>
      <c r="BK2460" s="2" t="n"/>
      <c r="BL2460" s="2" t="n"/>
      <c r="BM2460" s="2" t="n"/>
      <c r="BN2460" s="2" t="n"/>
      <c r="BO2460" s="2" t="n"/>
      <c r="BP2460" s="2" t="n"/>
      <c r="BQ2460" s="2" t="n"/>
      <c r="BR2460" s="2" t="n"/>
      <c r="BS2460" s="2" t="n"/>
      <c r="BT2460" s="2" t="n"/>
      <c r="BU2460" s="2" t="n"/>
      <c r="BV2460" s="2" t="n"/>
      <c r="BW2460" s="2" t="n"/>
      <c r="BX2460" s="2" t="n"/>
      <c r="BY2460" s="2" t="n"/>
      <c r="BZ2460" s="2" t="n"/>
      <c r="CA2460" s="2" t="n"/>
      <c r="CB2460" s="2" t="n"/>
      <c r="CC2460" s="2" t="n"/>
      <c r="CD2460" s="2" t="n"/>
      <c r="CE2460" s="2" t="n"/>
      <c r="CF2460" s="2" t="n"/>
      <c r="CG2460" s="2" t="n"/>
      <c r="CH2460" s="2" t="n"/>
      <c r="CI2460" s="2" t="n"/>
      <c r="CJ2460" s="2" t="n"/>
      <c r="CK2460" s="2" t="n"/>
      <c r="CL2460" s="2" t="n"/>
      <c r="CM2460" s="2" t="n"/>
      <c r="CN2460" s="2" t="n"/>
      <c r="CO2460" s="2" t="n"/>
      <c r="CP2460" s="2" t="n"/>
      <c r="CQ2460" s="2" t="n"/>
      <c r="CR2460" s="2" t="n"/>
      <c r="CS2460" s="2" t="n"/>
      <c r="CT2460" s="2" t="n"/>
      <c r="CU2460" s="2" t="n"/>
      <c r="CV2460" s="2" t="n"/>
      <c r="CW2460" s="2" t="n"/>
      <c r="CX2460" s="2" t="n"/>
      <c r="CY2460" s="2" t="n"/>
      <c r="CZ2460" s="2" t="n"/>
      <c r="DA2460" s="2" t="n"/>
      <c r="DB2460" s="2" t="n"/>
      <c r="DC2460" s="2" t="n"/>
      <c r="DD2460" s="2" t="n"/>
      <c r="DE2460" s="2" t="n"/>
      <c r="DF2460" s="2" t="n"/>
      <c r="DG2460" s="2" t="n"/>
      <c r="DH2460" s="2" t="n"/>
      <c r="DI2460" s="2" t="n"/>
      <c r="DJ2460" s="2" t="n"/>
      <c r="DK2460" s="2" t="n"/>
      <c r="DL2460" s="2" t="n"/>
      <c r="DM2460" s="2" t="n"/>
      <c r="DN2460" s="2" t="n"/>
      <c r="DO2460" s="2" t="n"/>
      <c r="DP2460" s="2" t="n"/>
      <c r="DQ2460" s="2" t="n"/>
      <c r="DR2460" s="2" t="n"/>
      <c r="DS2460" s="2" t="n"/>
      <c r="DT2460" s="2" t="n"/>
      <c r="DU2460" s="2" t="n"/>
      <c r="DV2460" s="2" t="n"/>
      <c r="DW2460" s="2" t="n"/>
      <c r="DX2460" s="2" t="n"/>
      <c r="DY2460" s="2" t="n"/>
      <c r="DZ2460" s="2" t="n"/>
      <c r="EA2460" s="2" t="n"/>
      <c r="EB2460" s="2" t="n"/>
      <c r="EC2460" s="2" t="n"/>
    </row>
    <row r="2461" ht="6.75" customHeight="1" s="118">
      <c r="A2461" s="2" t="n"/>
      <c r="B2461" s="2" t="n"/>
      <c r="C2461" s="3" t="n"/>
      <c r="D2461" s="3" t="n"/>
      <c r="E2461" s="3" t="n"/>
      <c r="F2461" s="3" t="n"/>
      <c r="G2461" s="3" t="n"/>
      <c r="H2461" s="3" t="n"/>
      <c r="I2461" s="3" t="n"/>
      <c r="AN2461" s="3" t="n"/>
      <c r="AO2461" s="3" t="n"/>
      <c r="AP2461" s="3" t="n"/>
      <c r="AQ2461" s="3" t="n"/>
      <c r="AR2461" s="3" t="n"/>
      <c r="AS2461" s="2" t="n"/>
      <c r="AT2461" s="2" t="n"/>
      <c r="AU2461" s="2" t="n"/>
      <c r="AV2461" s="2" t="n"/>
      <c r="AW2461" s="2" t="n"/>
      <c r="AX2461" s="2" t="n"/>
      <c r="AY2461" s="2" t="n"/>
      <c r="AZ2461" s="2" t="n"/>
      <c r="BA2461" s="2" t="n"/>
      <c r="BB2461" s="2" t="n"/>
      <c r="BC2461" s="2" t="n"/>
      <c r="BD2461" s="2" t="n"/>
      <c r="BE2461" s="2" t="n"/>
      <c r="BF2461" s="2" t="n"/>
      <c r="BG2461" s="2" t="n"/>
      <c r="BH2461" s="2" t="n"/>
      <c r="BI2461" s="2" t="n"/>
      <c r="BJ2461" s="2" t="n"/>
      <c r="BK2461" s="2" t="n"/>
      <c r="BL2461" s="2" t="n"/>
      <c r="BM2461" s="2" t="n"/>
      <c r="BN2461" s="2" t="n"/>
      <c r="BO2461" s="2" t="n"/>
      <c r="BP2461" s="2" t="n"/>
      <c r="BQ2461" s="2" t="n"/>
      <c r="BR2461" s="2" t="n"/>
      <c r="BS2461" s="2" t="n"/>
      <c r="BT2461" s="2" t="n"/>
      <c r="BU2461" s="2" t="n"/>
      <c r="BV2461" s="2" t="n"/>
      <c r="BW2461" s="2" t="n"/>
      <c r="BX2461" s="2" t="n"/>
      <c r="BY2461" s="2" t="n"/>
      <c r="BZ2461" s="2" t="n"/>
      <c r="CA2461" s="2" t="n"/>
      <c r="CB2461" s="2" t="n"/>
      <c r="CC2461" s="2" t="n"/>
      <c r="CD2461" s="2" t="n"/>
      <c r="CE2461" s="2" t="n"/>
      <c r="CF2461" s="2" t="n"/>
      <c r="CG2461" s="2" t="n"/>
      <c r="CH2461" s="2" t="n"/>
      <c r="CI2461" s="2" t="n"/>
      <c r="CJ2461" s="2" t="n"/>
      <c r="CK2461" s="2" t="n"/>
      <c r="CL2461" s="2" t="n"/>
      <c r="CM2461" s="2" t="n"/>
      <c r="CN2461" s="2" t="n"/>
      <c r="CO2461" s="2" t="n"/>
      <c r="CP2461" s="2" t="n"/>
      <c r="CQ2461" s="2" t="n"/>
      <c r="CR2461" s="2" t="n"/>
      <c r="CS2461" s="2" t="n"/>
      <c r="CT2461" s="2" t="n"/>
      <c r="CU2461" s="2" t="n"/>
      <c r="CV2461" s="2" t="n"/>
      <c r="CW2461" s="2" t="n"/>
      <c r="CX2461" s="2" t="n"/>
      <c r="CY2461" s="2" t="n"/>
      <c r="CZ2461" s="2" t="n"/>
      <c r="DA2461" s="2" t="n"/>
      <c r="DB2461" s="2" t="n"/>
      <c r="DC2461" s="2" t="n"/>
      <c r="DD2461" s="2" t="n"/>
      <c r="DE2461" s="2" t="n"/>
      <c r="DF2461" s="2" t="n"/>
      <c r="DG2461" s="2" t="n"/>
      <c r="DH2461" s="2" t="n"/>
      <c r="DI2461" s="2" t="n"/>
      <c r="DJ2461" s="2" t="n"/>
      <c r="DK2461" s="2" t="n"/>
      <c r="DL2461" s="2" t="n"/>
      <c r="DM2461" s="2" t="n"/>
      <c r="DN2461" s="2" t="n"/>
      <c r="DO2461" s="2" t="n"/>
      <c r="DP2461" s="2" t="n"/>
      <c r="DQ2461" s="2" t="n"/>
      <c r="DR2461" s="2" t="n"/>
      <c r="DS2461" s="2" t="n"/>
      <c r="DT2461" s="2" t="n"/>
      <c r="DU2461" s="2" t="n"/>
      <c r="DV2461" s="2" t="n"/>
      <c r="DW2461" s="2" t="n"/>
      <c r="DX2461" s="2" t="n"/>
      <c r="DY2461" s="2" t="n"/>
      <c r="DZ2461" s="2" t="n"/>
      <c r="EA2461" s="2" t="n"/>
      <c r="EB2461" s="2" t="n"/>
      <c r="EC2461" s="2" t="n"/>
    </row>
    <row r="2462" ht="4.5" customHeight="1" s="118">
      <c r="A2462" s="2" t="n"/>
      <c r="B2462" s="2" t="n"/>
      <c r="C2462" s="2" t="n"/>
      <c r="D2462" s="2" t="n"/>
      <c r="E2462" s="2" t="n"/>
      <c r="F2462" s="2" t="n"/>
      <c r="G2462" s="2" t="n"/>
      <c r="H2462" s="2" t="n"/>
      <c r="I2462" s="2" t="n"/>
      <c r="AN2462" s="3" t="n"/>
      <c r="AO2462" s="2" t="n"/>
      <c r="AP2462" s="2" t="n"/>
      <c r="AQ2462" s="2" t="n"/>
      <c r="AR2462" s="2" t="n"/>
      <c r="AS2462" s="2" t="n"/>
      <c r="AT2462" s="2" t="n"/>
      <c r="AU2462" s="2" t="n"/>
      <c r="AV2462" s="4" t="n"/>
      <c r="AW2462" s="5" t="n"/>
      <c r="AX2462" s="5" t="n"/>
      <c r="AY2462" s="5" t="n"/>
      <c r="AZ2462" s="5" t="n"/>
      <c r="BA2462" s="5" t="n"/>
      <c r="BB2462" s="5" t="n"/>
      <c r="BC2462" s="5" t="n"/>
      <c r="BD2462" s="5" t="n"/>
      <c r="BE2462" s="5" t="n"/>
      <c r="BF2462" s="5" t="n"/>
      <c r="BG2462" s="5" t="n"/>
      <c r="BH2462" s="5" t="n"/>
      <c r="BI2462" s="6" t="n"/>
      <c r="BJ2462" s="7" t="n"/>
      <c r="BK2462" s="2" t="n"/>
      <c r="BL2462" s="2" t="n"/>
      <c r="BM2462" s="2" t="n"/>
      <c r="BN2462" s="2" t="n"/>
      <c r="BO2462" s="2" t="n"/>
      <c r="BP2462" s="139" t="inlineStr">
        <is>
          <t xml:space="preserve">資 　格  等      </t>
        </is>
      </c>
      <c r="BQ2462" s="140" t="n"/>
      <c r="BR2462" s="140" t="n"/>
      <c r="BS2462" s="140" t="n"/>
      <c r="BT2462" s="140" t="n"/>
      <c r="BU2462" s="140" t="n"/>
      <c r="BV2462" s="141" t="n"/>
      <c r="BW2462" s="142" t="inlineStr">
        <is>
          <t>取  得  年  月</t>
        </is>
      </c>
      <c r="BX2462" s="140" t="n"/>
      <c r="BY2462" s="140" t="n"/>
      <c r="BZ2462" s="140" t="n"/>
      <c r="CA2462" s="140" t="n"/>
      <c r="CB2462" s="140" t="n"/>
      <c r="CC2462" s="140" t="n"/>
      <c r="CD2462" s="140" t="n"/>
      <c r="CE2462" s="140" t="n"/>
      <c r="CF2462" s="140" t="n"/>
      <c r="CG2462" s="141" t="n"/>
      <c r="CH2462" s="142" t="inlineStr">
        <is>
          <t>資       格       等       の       名       称</t>
        </is>
      </c>
      <c r="CI2462" s="140" t="n"/>
      <c r="CJ2462" s="140" t="n"/>
      <c r="CK2462" s="140" t="n"/>
      <c r="CL2462" s="140" t="n"/>
      <c r="CM2462" s="140" t="n"/>
      <c r="CN2462" s="140" t="n"/>
      <c r="CO2462" s="140" t="n"/>
      <c r="CP2462" s="140" t="n"/>
      <c r="CQ2462" s="140" t="n"/>
      <c r="CR2462" s="140" t="n"/>
      <c r="CS2462" s="140" t="n"/>
      <c r="CT2462" s="140" t="n"/>
      <c r="CU2462" s="140" t="n"/>
      <c r="CV2462" s="140" t="n"/>
      <c r="CW2462" s="140" t="n"/>
      <c r="CX2462" s="140" t="n"/>
      <c r="CY2462" s="140" t="n"/>
      <c r="CZ2462" s="140" t="n"/>
      <c r="DA2462" s="140" t="n"/>
      <c r="DB2462" s="140" t="n"/>
      <c r="DC2462" s="140" t="n"/>
      <c r="DD2462" s="140" t="n"/>
      <c r="DE2462" s="140" t="n"/>
      <c r="DF2462" s="140" t="n"/>
      <c r="DG2462" s="140" t="n"/>
      <c r="DH2462" s="140" t="n"/>
      <c r="DI2462" s="140" t="n"/>
      <c r="DJ2462" s="140" t="n"/>
      <c r="DK2462" s="140" t="n"/>
      <c r="DL2462" s="140" t="n"/>
      <c r="DM2462" s="140" t="n"/>
      <c r="DN2462" s="140" t="n"/>
      <c r="DO2462" s="140" t="n"/>
      <c r="DP2462" s="140" t="n"/>
      <c r="DQ2462" s="140" t="n"/>
      <c r="DR2462" s="140" t="n"/>
      <c r="DS2462" s="140" t="n"/>
      <c r="DT2462" s="140" t="n"/>
      <c r="DU2462" s="141" t="n"/>
      <c r="DV2462" s="2" t="n"/>
      <c r="DW2462" s="2" t="n"/>
      <c r="DX2462" s="2" t="n"/>
      <c r="DY2462" s="2" t="n"/>
      <c r="DZ2462" s="2" t="n"/>
      <c r="EA2462" s="2" t="n"/>
      <c r="EB2462" s="2" t="n"/>
      <c r="EC2462" s="2" t="n"/>
    </row>
    <row r="2463" ht="6.75" customHeight="1" s="118">
      <c r="A2463" s="2" t="n"/>
      <c r="B2463" s="2" t="n"/>
      <c r="C2463" s="2" t="n"/>
      <c r="D2463" s="2" t="n"/>
      <c r="E2463" s="2" t="n"/>
      <c r="F2463" s="2" t="n"/>
      <c r="G2463" s="2" t="n"/>
      <c r="H2463" s="2" t="n"/>
      <c r="I2463" s="2" t="n"/>
      <c r="AN2463" s="3" t="n"/>
      <c r="AO2463" s="2" t="n"/>
      <c r="AP2463" s="2" t="n"/>
      <c r="AQ2463" s="2" t="n"/>
      <c r="AR2463" s="2" t="n"/>
      <c r="AS2463" s="2" t="n"/>
      <c r="AT2463" s="2" t="n"/>
      <c r="AU2463" s="2" t="n"/>
      <c r="AV2463" s="7" t="n"/>
      <c r="AW2463" s="2" t="n"/>
      <c r="AX2463" s="2" t="n"/>
      <c r="AY2463" s="2" t="n"/>
      <c r="AZ2463" s="2" t="n"/>
      <c r="BA2463" s="2" t="n"/>
      <c r="BB2463" s="2" t="n"/>
      <c r="BC2463" s="2" t="n"/>
      <c r="BD2463" s="2" t="n"/>
      <c r="BE2463" s="2" t="n"/>
      <c r="BF2463" s="2" t="n"/>
      <c r="BG2463" s="2" t="n"/>
      <c r="BH2463" s="2" t="n"/>
      <c r="BI2463" s="8" t="n"/>
      <c r="BJ2463" s="7" t="n"/>
      <c r="BK2463" s="2" t="n"/>
      <c r="BL2463" s="2" t="n"/>
      <c r="BM2463" s="2" t="n"/>
      <c r="BN2463" s="2" t="n"/>
      <c r="BO2463" s="2" t="n"/>
      <c r="BP2463" s="143" t="n"/>
      <c r="BV2463" s="144" t="n"/>
      <c r="BW2463" s="143" t="n"/>
      <c r="CG2463" s="144" t="n"/>
      <c r="CH2463" s="143" t="n"/>
      <c r="DU2463" s="144" t="n"/>
      <c r="DV2463" s="2" t="n"/>
      <c r="DW2463" s="2" t="n"/>
      <c r="DX2463" s="2" t="n"/>
      <c r="DY2463" s="2" t="n"/>
      <c r="DZ2463" s="2" t="n"/>
      <c r="EA2463" s="2" t="n"/>
      <c r="EB2463" s="2" t="n"/>
      <c r="EC2463" s="2" t="n"/>
    </row>
    <row r="2464" ht="6.75" customHeight="1" s="118">
      <c r="A2464" s="2" t="n"/>
      <c r="B2464" s="2" t="n"/>
      <c r="C2464" s="2" t="n"/>
      <c r="D2464" s="2" t="n"/>
      <c r="E2464" s="2" t="n"/>
      <c r="F2464" s="2" t="n"/>
      <c r="G2464" s="2" t="n"/>
      <c r="H2464" s="2" t="n"/>
      <c r="I2464" s="2" t="n"/>
      <c r="J2464" s="2" t="n"/>
      <c r="K2464" s="2" t="n"/>
      <c r="L2464" s="2" t="n"/>
      <c r="M2464" s="2" t="n"/>
      <c r="N2464" s="3" t="n"/>
      <c r="O2464" s="3" t="n"/>
      <c r="P2464" s="3" t="n"/>
      <c r="Q2464" s="3" t="n"/>
      <c r="R2464" s="3" t="n"/>
      <c r="S2464" s="3" t="n"/>
      <c r="T2464" s="3" t="n"/>
      <c r="U2464" s="3" t="n"/>
      <c r="V2464" s="3" t="n"/>
      <c r="W2464" s="3" t="n"/>
      <c r="X2464" s="3" t="n"/>
      <c r="Y2464" s="3" t="n"/>
      <c r="Z2464" s="3" t="n"/>
      <c r="AA2464" s="3" t="n"/>
      <c r="AB2464" s="3" t="n"/>
      <c r="AC2464" s="3" t="n"/>
      <c r="AD2464" s="3" t="n"/>
      <c r="AE2464" s="3" t="n"/>
      <c r="AF2464" s="3" t="n"/>
      <c r="AG2464" s="3" t="n"/>
      <c r="AH2464" s="3" t="n"/>
      <c r="AI2464" s="3" t="n"/>
      <c r="AJ2464" s="3" t="n"/>
      <c r="AK2464" s="3" t="n"/>
      <c r="AL2464" s="3" t="n"/>
      <c r="AM2464" s="3" t="n"/>
      <c r="AN2464" s="2" t="n"/>
      <c r="AO2464" s="2" t="n"/>
      <c r="AP2464" s="2" t="n"/>
      <c r="AQ2464" s="2" t="n"/>
      <c r="AR2464" s="2" t="n"/>
      <c r="AS2464" s="2" t="n"/>
      <c r="AT2464" s="2" t="n"/>
      <c r="AU2464" s="2" t="n"/>
      <c r="AV2464" s="7" t="n"/>
      <c r="AW2464" s="2" t="n"/>
      <c r="AX2464" s="2" t="n"/>
      <c r="AY2464" s="2" t="n"/>
      <c r="AZ2464" s="2" t="n"/>
      <c r="BA2464" s="2" t="n"/>
      <c r="BB2464" s="2" t="n"/>
      <c r="BC2464" s="2" t="n"/>
      <c r="BD2464" s="2" t="n"/>
      <c r="BE2464" s="2" t="n"/>
      <c r="BF2464" s="2" t="n"/>
      <c r="BG2464" s="2" t="n"/>
      <c r="BH2464" s="2" t="n"/>
      <c r="BI2464" s="8" t="n"/>
      <c r="BJ2464" s="7" t="n"/>
      <c r="BK2464" s="2" t="n"/>
      <c r="BL2464" s="2" t="n"/>
      <c r="BM2464" s="2" t="n"/>
      <c r="BN2464" s="2" t="n"/>
      <c r="BO2464" s="2" t="n"/>
      <c r="BP2464" s="143" t="n"/>
      <c r="BV2464" s="144" t="n"/>
      <c r="BW2464" s="143" t="n"/>
      <c r="CG2464" s="144" t="n"/>
      <c r="CH2464" s="143" t="n"/>
      <c r="DU2464" s="144" t="n"/>
      <c r="DV2464" s="2" t="n"/>
      <c r="DW2464" s="2" t="n"/>
      <c r="DX2464" s="2" t="n"/>
      <c r="DY2464" s="2" t="n"/>
      <c r="DZ2464" s="2" t="n"/>
      <c r="EA2464" s="2" t="n"/>
      <c r="EB2464" s="2" t="n"/>
      <c r="EC2464" s="2" t="n"/>
    </row>
    <row r="2465" ht="6.75" customHeight="1" s="118">
      <c r="A2465" s="2" t="n"/>
      <c r="B2465" s="2" t="n"/>
      <c r="C2465" s="2" t="n"/>
      <c r="D2465" s="2" t="n"/>
      <c r="E2465" s="2" t="n"/>
      <c r="F2465" s="2" t="n"/>
      <c r="G2465" s="2" t="n"/>
      <c r="H2465" s="2" t="n"/>
      <c r="I2465" s="2" t="n"/>
      <c r="J2465" s="2" t="n"/>
      <c r="K2465" s="2" t="n"/>
      <c r="L2465" s="2" t="n"/>
      <c r="M2465" s="2" t="n"/>
      <c r="N2465" s="2" t="n"/>
      <c r="O2465" s="2" t="n"/>
      <c r="P2465" s="2" t="n"/>
      <c r="Q2465" s="2" t="n"/>
      <c r="R2465" s="2" t="n"/>
      <c r="S2465" s="2" t="n"/>
      <c r="T2465" s="2" t="n"/>
      <c r="U2465" s="2" t="n"/>
      <c r="V2465" s="2" t="n"/>
      <c r="W2465" s="2" t="n"/>
      <c r="X2465" s="2" t="n"/>
      <c r="Y2465" s="2" t="n"/>
      <c r="Z2465" s="95" t="inlineStr">
        <is>
          <t>令和</t>
        </is>
      </c>
      <c r="AD2465" s="145">
        <f>IF(N(設定!$B$3)=0,"",YEAR(設定!$B$3)-2018)</f>
        <v/>
      </c>
      <c r="AG2465" s="95" t="inlineStr">
        <is>
          <t>年</t>
        </is>
      </c>
      <c r="AI2465" s="145">
        <f>IF(N(設定!$B$3)=0,"",MONTH(設定!$B$3))</f>
        <v/>
      </c>
      <c r="AL2465" s="95" t="inlineStr">
        <is>
          <t>月</t>
        </is>
      </c>
      <c r="AN2465" s="145">
        <f>IF(N(設定!$B$3)=0,"",DAY(設定!$B$3))</f>
        <v/>
      </c>
      <c r="AP2465" s="95" t="inlineStr">
        <is>
          <t>日現在</t>
        </is>
      </c>
      <c r="AU2465" s="12" t="n"/>
      <c r="AV2465" s="7" t="n"/>
      <c r="AW2465" s="2" t="n"/>
      <c r="AX2465" s="2" t="n"/>
      <c r="AY2465" s="2" t="n"/>
      <c r="AZ2465" s="2" t="n"/>
      <c r="BA2465" s="2" t="n"/>
      <c r="BB2465" s="2" t="n"/>
      <c r="BC2465" s="2" t="n"/>
      <c r="BD2465" s="2" t="n"/>
      <c r="BE2465" s="2" t="n"/>
      <c r="BF2465" s="2" t="n"/>
      <c r="BG2465" s="2" t="n"/>
      <c r="BH2465" s="2" t="n"/>
      <c r="BI2465" s="8" t="n"/>
      <c r="BJ2465" s="7" t="n"/>
      <c r="BK2465" s="2" t="n"/>
      <c r="BL2465" s="2" t="n"/>
      <c r="BM2465" s="2" t="n"/>
      <c r="BN2465" s="2" t="n"/>
      <c r="BO2465" s="2" t="n"/>
      <c r="BP2465" s="143" t="n"/>
      <c r="BV2465" s="144" t="n"/>
      <c r="BW2465" s="146" t="n"/>
      <c r="BX2465" s="147" t="n"/>
      <c r="BY2465" s="147" t="n"/>
      <c r="BZ2465" s="147" t="n"/>
      <c r="CA2465" s="147" t="n"/>
      <c r="CB2465" s="147" t="n"/>
      <c r="CC2465" s="147" t="n"/>
      <c r="CD2465" s="147" t="n"/>
      <c r="CE2465" s="147" t="n"/>
      <c r="CF2465" s="147" t="n"/>
      <c r="CG2465" s="148" t="n"/>
      <c r="CH2465" s="146" t="n"/>
      <c r="CI2465" s="147" t="n"/>
      <c r="CJ2465" s="147" t="n"/>
      <c r="CK2465" s="147" t="n"/>
      <c r="CL2465" s="147" t="n"/>
      <c r="CM2465" s="147" t="n"/>
      <c r="CN2465" s="147" t="n"/>
      <c r="CO2465" s="147" t="n"/>
      <c r="CP2465" s="147" t="n"/>
      <c r="CQ2465" s="147" t="n"/>
      <c r="CR2465" s="147" t="n"/>
      <c r="CS2465" s="147" t="n"/>
      <c r="CT2465" s="147" t="n"/>
      <c r="CU2465" s="147" t="n"/>
      <c r="CV2465" s="147" t="n"/>
      <c r="CW2465" s="147" t="n"/>
      <c r="CX2465" s="147" t="n"/>
      <c r="CY2465" s="147" t="n"/>
      <c r="CZ2465" s="147" t="n"/>
      <c r="DA2465" s="147" t="n"/>
      <c r="DB2465" s="147" t="n"/>
      <c r="DC2465" s="147" t="n"/>
      <c r="DD2465" s="147" t="n"/>
      <c r="DE2465" s="147" t="n"/>
      <c r="DF2465" s="147" t="n"/>
      <c r="DG2465" s="147" t="n"/>
      <c r="DH2465" s="147" t="n"/>
      <c r="DI2465" s="147" t="n"/>
      <c r="DJ2465" s="147" t="n"/>
      <c r="DK2465" s="147" t="n"/>
      <c r="DL2465" s="147" t="n"/>
      <c r="DM2465" s="147" t="n"/>
      <c r="DN2465" s="147" t="n"/>
      <c r="DO2465" s="147" t="n"/>
      <c r="DP2465" s="147" t="n"/>
      <c r="DQ2465" s="147" t="n"/>
      <c r="DR2465" s="147" t="n"/>
      <c r="DS2465" s="147" t="n"/>
      <c r="DT2465" s="147" t="n"/>
      <c r="DU2465" s="148" t="n"/>
      <c r="DV2465" s="2" t="n"/>
      <c r="DW2465" s="2" t="n"/>
      <c r="DX2465" s="2" t="n"/>
      <c r="DY2465" s="2" t="n"/>
      <c r="DZ2465" s="2" t="n"/>
      <c r="EA2465" s="2" t="n"/>
      <c r="EB2465" s="2" t="n"/>
      <c r="EC2465" s="2" t="n"/>
    </row>
    <row r="2466" ht="6.75" customHeight="1" s="118">
      <c r="A2466" s="2" t="n"/>
      <c r="B2466" s="2" t="n"/>
      <c r="C2466" s="2" t="n"/>
      <c r="D2466" s="2" t="n"/>
      <c r="E2466" s="2" t="n"/>
      <c r="F2466" s="2" t="n"/>
      <c r="G2466" s="2" t="n"/>
      <c r="H2466" s="2" t="n"/>
      <c r="I2466" s="2" t="n"/>
      <c r="J2466" s="2" t="n"/>
      <c r="K2466" s="2" t="n"/>
      <c r="L2466" s="2" t="n"/>
      <c r="M2466" s="2" t="n"/>
      <c r="N2466" s="2" t="n"/>
      <c r="O2466" s="2" t="n"/>
      <c r="P2466" s="2" t="n"/>
      <c r="Q2466" s="2" t="n"/>
      <c r="R2466" s="2" t="n"/>
      <c r="S2466" s="2" t="n"/>
      <c r="T2466" s="2" t="n"/>
      <c r="U2466" s="2" t="n"/>
      <c r="V2466" s="2" t="n"/>
      <c r="W2466" s="2" t="n"/>
      <c r="X2466" s="2" t="n"/>
      <c r="Y2466" s="2" t="n"/>
      <c r="AU2466" s="12" t="n"/>
      <c r="AV2466" s="7" t="n"/>
      <c r="AW2466" s="48" t="inlineStr">
        <is>
          <t>写真をはる位置</t>
        </is>
      </c>
      <c r="BI2466" s="8" t="n"/>
      <c r="BJ2466" s="7" t="n"/>
      <c r="BK2466" s="2" t="n"/>
      <c r="BL2466" s="2" t="n"/>
      <c r="BM2466" s="2" t="n"/>
      <c r="BN2466" s="2" t="n"/>
      <c r="BO2466" s="2" t="n"/>
      <c r="BP2466" s="143" t="n"/>
      <c r="BV2466" s="144" t="n"/>
      <c r="BW2466" s="149">
        <f>計算!$O$30</f>
        <v/>
      </c>
      <c r="CG2466" s="144" t="n"/>
      <c r="CH2466" s="150">
        <f>計算!$P$30</f>
        <v/>
      </c>
      <c r="DU2466" s="144" t="n"/>
      <c r="DV2466" s="2" t="n"/>
      <c r="DW2466" s="2" t="n"/>
      <c r="DX2466" s="2" t="n"/>
      <c r="DY2466" s="2" t="n"/>
      <c r="DZ2466" s="2" t="n"/>
      <c r="EA2466" s="2" t="n"/>
      <c r="EB2466" s="2" t="n"/>
      <c r="EC2466" s="2" t="n"/>
    </row>
    <row r="2467" ht="6.75" customHeight="1" s="118">
      <c r="A2467" s="2" t="n"/>
      <c r="B2467" s="2" t="n"/>
      <c r="C2467" s="2" t="n"/>
      <c r="D2467" s="2" t="n"/>
      <c r="E2467" s="2" t="n"/>
      <c r="F2467" s="2" t="n"/>
      <c r="G2467" s="2" t="n"/>
      <c r="H2467" s="2" t="n"/>
      <c r="I2467" s="2" t="n"/>
      <c r="J2467" s="2" t="n"/>
      <c r="K2467" s="2" t="n"/>
      <c r="L2467" s="2" t="n"/>
      <c r="M2467" s="2" t="n"/>
      <c r="N2467" s="2" t="n"/>
      <c r="O2467" s="2" t="n"/>
      <c r="P2467" s="2" t="n"/>
      <c r="Q2467" s="2" t="n"/>
      <c r="R2467" s="2" t="n"/>
      <c r="S2467" s="2" t="n"/>
      <c r="T2467" s="2" t="n"/>
      <c r="U2467" s="2" t="n"/>
      <c r="V2467" s="2" t="n"/>
      <c r="W2467" s="2" t="n"/>
      <c r="X2467" s="2" t="n"/>
      <c r="Y2467" s="2" t="n"/>
      <c r="Z2467" s="147" t="n"/>
      <c r="AA2467" s="147" t="n"/>
      <c r="AB2467" s="147" t="n"/>
      <c r="AC2467" s="147" t="n"/>
      <c r="AD2467" s="147" t="n"/>
      <c r="AE2467" s="147" t="n"/>
      <c r="AF2467" s="147" t="n"/>
      <c r="AG2467" s="147" t="n"/>
      <c r="AH2467" s="147" t="n"/>
      <c r="AI2467" s="147" t="n"/>
      <c r="AJ2467" s="147" t="n"/>
      <c r="AK2467" s="147" t="n"/>
      <c r="AL2467" s="147" t="n"/>
      <c r="AM2467" s="147" t="n"/>
      <c r="AN2467" s="147" t="n"/>
      <c r="AO2467" s="147" t="n"/>
      <c r="AP2467" s="147" t="n"/>
      <c r="AQ2467" s="147" t="n"/>
      <c r="AR2467" s="147" t="n"/>
      <c r="AS2467" s="147" t="n"/>
      <c r="AT2467" s="147" t="n"/>
      <c r="AU2467" s="12" t="n"/>
      <c r="AV2467" s="7" t="n"/>
      <c r="BI2467" s="8" t="n"/>
      <c r="BJ2467" s="7" t="n"/>
      <c r="BK2467" s="2" t="n"/>
      <c r="BL2467" s="2" t="n"/>
      <c r="BM2467" s="2" t="n"/>
      <c r="BN2467" s="2" t="n"/>
      <c r="BO2467" s="2" t="n"/>
      <c r="BP2467" s="143" t="n"/>
      <c r="BV2467" s="144" t="n"/>
      <c r="BW2467" s="143" t="n"/>
      <c r="CG2467" s="144" t="n"/>
      <c r="DU2467" s="144" t="n"/>
      <c r="DV2467" s="2" t="n"/>
      <c r="DW2467" s="2" t="n"/>
      <c r="DX2467" s="2" t="n"/>
      <c r="DY2467" s="2" t="n"/>
      <c r="DZ2467" s="2" t="n"/>
      <c r="EA2467" s="2" t="n"/>
      <c r="EB2467" s="2" t="n"/>
      <c r="EC2467" s="2" t="n"/>
    </row>
    <row r="2468" ht="6.75" customHeight="1" s="118">
      <c r="A2468" s="2" t="n"/>
      <c r="B2468" s="2" t="n"/>
      <c r="C2468" s="2" t="n"/>
      <c r="D2468" s="2" t="n"/>
      <c r="E2468" s="142" t="inlineStr">
        <is>
          <t>ふ り が な</t>
        </is>
      </c>
      <c r="F2468" s="140" t="n"/>
      <c r="G2468" s="140" t="n"/>
      <c r="H2468" s="140" t="n"/>
      <c r="I2468" s="140" t="n"/>
      <c r="J2468" s="140" t="n"/>
      <c r="K2468" s="141" t="n"/>
      <c r="L2468" s="151">
        <f>計算!$C$30</f>
        <v/>
      </c>
      <c r="M2468" s="140" t="n"/>
      <c r="N2468" s="140" t="n"/>
      <c r="O2468" s="140" t="n"/>
      <c r="P2468" s="140" t="n"/>
      <c r="Q2468" s="140" t="n"/>
      <c r="R2468" s="140" t="n"/>
      <c r="S2468" s="140" t="n"/>
      <c r="T2468" s="140" t="n"/>
      <c r="U2468" s="140" t="n"/>
      <c r="V2468" s="140" t="n"/>
      <c r="W2468" s="140" t="n"/>
      <c r="X2468" s="140" t="n"/>
      <c r="Y2468" s="140" t="n"/>
      <c r="Z2468" s="140" t="n"/>
      <c r="AA2468" s="140" t="n"/>
      <c r="AB2468" s="140" t="n"/>
      <c r="AC2468" s="140" t="n"/>
      <c r="AD2468" s="140" t="n"/>
      <c r="AE2468" s="140" t="n"/>
      <c r="AF2468" s="140" t="n"/>
      <c r="AG2468" s="140" t="n"/>
      <c r="AH2468" s="140" t="n"/>
      <c r="AI2468" s="140" t="n"/>
      <c r="AJ2468" s="140" t="n"/>
      <c r="AK2468" s="140" t="n"/>
      <c r="AL2468" s="140" t="n"/>
      <c r="AM2468" s="140" t="n"/>
      <c r="AN2468" s="140" t="n"/>
      <c r="AO2468" s="140" t="n"/>
      <c r="AP2468" s="140" t="n"/>
      <c r="AQ2468" s="140" t="n"/>
      <c r="AR2468" s="140" t="n"/>
      <c r="AS2468" s="140" t="n"/>
      <c r="AT2468" s="141" t="n"/>
      <c r="AU2468" s="8" t="n"/>
      <c r="AV2468" s="7" t="n"/>
      <c r="AW2468" s="2" t="n"/>
      <c r="AX2468" s="2" t="n"/>
      <c r="AY2468" s="2" t="n"/>
      <c r="AZ2468" s="2" t="n"/>
      <c r="BA2468" s="2" t="n"/>
      <c r="BB2468" s="2" t="n"/>
      <c r="BC2468" s="2" t="n"/>
      <c r="BD2468" s="2" t="n"/>
      <c r="BE2468" s="2" t="n"/>
      <c r="BF2468" s="2" t="n"/>
      <c r="BG2468" s="2" t="n"/>
      <c r="BH2468" s="2" t="n"/>
      <c r="BI2468" s="8" t="n"/>
      <c r="BJ2468" s="7" t="n"/>
      <c r="BK2468" s="2" t="n"/>
      <c r="BL2468" s="2" t="n"/>
      <c r="BM2468" s="2" t="n"/>
      <c r="BN2468" s="2" t="n"/>
      <c r="BO2468" s="2" t="n"/>
      <c r="BP2468" s="143" t="n"/>
      <c r="BV2468" s="144" t="n"/>
      <c r="BW2468" s="143" t="n"/>
      <c r="CG2468" s="144" t="n"/>
      <c r="DU2468" s="144" t="n"/>
      <c r="DV2468" s="2" t="n"/>
      <c r="DW2468" s="2" t="n"/>
      <c r="DX2468" s="2" t="n"/>
      <c r="DY2468" s="2" t="n"/>
      <c r="DZ2468" s="2" t="n"/>
      <c r="EA2468" s="2" t="n"/>
      <c r="EB2468" s="2" t="n"/>
      <c r="EC2468" s="2" t="n"/>
    </row>
    <row r="2469" ht="6.75" customHeight="1" s="118">
      <c r="A2469" s="2" t="n"/>
      <c r="B2469" s="2" t="n"/>
      <c r="C2469" s="2" t="n"/>
      <c r="D2469" s="2" t="n"/>
      <c r="E2469" s="143" t="n"/>
      <c r="K2469" s="144" t="n"/>
      <c r="AT2469" s="144" t="n"/>
      <c r="AU2469" s="8" t="n"/>
      <c r="AV2469" s="7" t="n"/>
      <c r="AW2469" s="2" t="n"/>
      <c r="AX2469" s="2" t="n"/>
      <c r="AY2469" s="2" t="n"/>
      <c r="AZ2469" s="2" t="n"/>
      <c r="BA2469" s="2" t="n"/>
      <c r="BB2469" s="2" t="n"/>
      <c r="BC2469" s="2" t="n"/>
      <c r="BD2469" s="2" t="n"/>
      <c r="BE2469" s="2" t="n"/>
      <c r="BF2469" s="2" t="n"/>
      <c r="BG2469" s="2" t="n"/>
      <c r="BH2469" s="2" t="n"/>
      <c r="BI2469" s="8" t="n"/>
      <c r="BJ2469" s="7" t="n"/>
      <c r="BK2469" s="2" t="n"/>
      <c r="BL2469" s="2" t="n"/>
      <c r="BM2469" s="2" t="n"/>
      <c r="BN2469" s="2" t="n"/>
      <c r="BO2469" s="2" t="n"/>
      <c r="BP2469" s="143" t="n"/>
      <c r="BV2469" s="144" t="n"/>
      <c r="BW2469" s="143" t="n"/>
      <c r="CG2469" s="144" t="n"/>
      <c r="DU2469" s="144" t="n"/>
      <c r="DV2469" s="2" t="n"/>
      <c r="DW2469" s="2" t="n"/>
      <c r="DX2469" s="2" t="n"/>
      <c r="DY2469" s="2" t="n"/>
      <c r="DZ2469" s="2" t="n"/>
      <c r="EA2469" s="2" t="n"/>
      <c r="EB2469" s="2" t="n"/>
      <c r="EC2469" s="2" t="n"/>
    </row>
    <row r="2470" ht="6.75" customHeight="1" s="118">
      <c r="A2470" s="2" t="n"/>
      <c r="B2470" s="2" t="n"/>
      <c r="C2470" s="2" t="n"/>
      <c r="D2470" s="2" t="n"/>
      <c r="E2470" s="143" t="n"/>
      <c r="K2470" s="144" t="n"/>
      <c r="AT2470" s="144" t="n"/>
      <c r="AU2470" s="8" t="n"/>
      <c r="AV2470" s="7" t="n"/>
      <c r="AW2470" s="2" t="n"/>
      <c r="AX2470" s="2" t="n"/>
      <c r="AY2470" s="2" t="n"/>
      <c r="AZ2470" s="2" t="n"/>
      <c r="BA2470" s="2" t="n"/>
      <c r="BB2470" s="2" t="n"/>
      <c r="BC2470" s="2" t="n"/>
      <c r="BD2470" s="2" t="n"/>
      <c r="BE2470" s="2" t="n"/>
      <c r="BF2470" s="2" t="n"/>
      <c r="BG2470" s="2" t="n"/>
      <c r="BH2470" s="2" t="n"/>
      <c r="BI2470" s="8" t="n"/>
      <c r="BJ2470" s="7" t="n"/>
      <c r="BK2470" s="2" t="n"/>
      <c r="BL2470" s="2" t="n"/>
      <c r="BM2470" s="2" t="n"/>
      <c r="BN2470" s="2" t="n"/>
      <c r="BO2470" s="2" t="n"/>
      <c r="BP2470" s="143" t="n"/>
      <c r="BV2470" s="144" t="n"/>
      <c r="BW2470" s="149">
        <f>計算!$Q$30</f>
        <v/>
      </c>
      <c r="CG2470" s="144" t="n"/>
      <c r="CH2470" s="150">
        <f>計算!$R$30</f>
        <v/>
      </c>
      <c r="DU2470" s="144" t="n"/>
      <c r="DV2470" s="2" t="n"/>
      <c r="DW2470" s="2" t="n"/>
      <c r="DX2470" s="2" t="n"/>
      <c r="DY2470" s="2" t="n"/>
      <c r="DZ2470" s="2" t="n"/>
      <c r="EA2470" s="2" t="n"/>
      <c r="EB2470" s="2" t="n"/>
      <c r="EC2470" s="2" t="n"/>
    </row>
    <row r="2471" ht="6.75" customHeight="1" s="118">
      <c r="A2471" s="2" t="n"/>
      <c r="B2471" s="2" t="n"/>
      <c r="C2471" s="2" t="n"/>
      <c r="D2471" s="2" t="n"/>
      <c r="E2471" s="146" t="n"/>
      <c r="F2471" s="147" t="n"/>
      <c r="G2471" s="147" t="n"/>
      <c r="H2471" s="147" t="n"/>
      <c r="I2471" s="147" t="n"/>
      <c r="J2471" s="147" t="n"/>
      <c r="K2471" s="148" t="n"/>
      <c r="L2471" s="147" t="n"/>
      <c r="M2471" s="147" t="n"/>
      <c r="N2471" s="147" t="n"/>
      <c r="O2471" s="147" t="n"/>
      <c r="P2471" s="147" t="n"/>
      <c r="Q2471" s="147" t="n"/>
      <c r="R2471" s="147" t="n"/>
      <c r="S2471" s="147" t="n"/>
      <c r="T2471" s="147" t="n"/>
      <c r="U2471" s="147" t="n"/>
      <c r="V2471" s="147" t="n"/>
      <c r="W2471" s="147" t="n"/>
      <c r="X2471" s="147" t="n"/>
      <c r="Y2471" s="147" t="n"/>
      <c r="Z2471" s="147" t="n"/>
      <c r="AA2471" s="147" t="n"/>
      <c r="AB2471" s="147" t="n"/>
      <c r="AC2471" s="147" t="n"/>
      <c r="AD2471" s="147" t="n"/>
      <c r="AE2471" s="147" t="n"/>
      <c r="AF2471" s="147" t="n"/>
      <c r="AG2471" s="147" t="n"/>
      <c r="AH2471" s="147" t="n"/>
      <c r="AI2471" s="147" t="n"/>
      <c r="AJ2471" s="147" t="n"/>
      <c r="AK2471" s="147" t="n"/>
      <c r="AL2471" s="147" t="n"/>
      <c r="AM2471" s="147" t="n"/>
      <c r="AN2471" s="147" t="n"/>
      <c r="AO2471" s="147" t="n"/>
      <c r="AP2471" s="147" t="n"/>
      <c r="AQ2471" s="147" t="n"/>
      <c r="AR2471" s="147" t="n"/>
      <c r="AS2471" s="147" t="n"/>
      <c r="AT2471" s="148" t="n"/>
      <c r="AU2471" s="8" t="n"/>
      <c r="AV2471" s="7" t="n"/>
      <c r="AW2471" s="2" t="n"/>
      <c r="AX2471" s="2" t="n"/>
      <c r="AY2471" s="2" t="n"/>
      <c r="AZ2471" s="2" t="n"/>
      <c r="BA2471" s="2" t="n"/>
      <c r="BB2471" s="2" t="n"/>
      <c r="BC2471" s="2" t="n"/>
      <c r="BD2471" s="2" t="n"/>
      <c r="BE2471" s="2" t="n"/>
      <c r="BF2471" s="2" t="n"/>
      <c r="BG2471" s="2" t="n"/>
      <c r="BH2471" s="2" t="n"/>
      <c r="BI2471" s="8" t="n"/>
      <c r="BJ2471" s="7" t="n"/>
      <c r="BK2471" s="2" t="n"/>
      <c r="BL2471" s="2" t="n"/>
      <c r="BM2471" s="2" t="n"/>
      <c r="BN2471" s="2" t="n"/>
      <c r="BO2471" s="2" t="n"/>
      <c r="BP2471" s="143" t="n"/>
      <c r="BV2471" s="144" t="n"/>
      <c r="BW2471" s="143" t="n"/>
      <c r="CG2471" s="144" t="n"/>
      <c r="DU2471" s="144" t="n"/>
      <c r="DV2471" s="2" t="n"/>
      <c r="DW2471" s="2" t="n"/>
      <c r="DX2471" s="2" t="n"/>
      <c r="DY2471" s="2" t="n"/>
      <c r="DZ2471" s="2" t="n"/>
      <c r="EA2471" s="2" t="n"/>
      <c r="EB2471" s="2" t="n"/>
      <c r="EC2471" s="2" t="n"/>
    </row>
    <row r="2472" ht="6.75" customHeight="1" s="118">
      <c r="A2472" s="2" t="n"/>
      <c r="B2472" s="2" t="n"/>
      <c r="C2472" s="2" t="n"/>
      <c r="D2472" s="2" t="n"/>
      <c r="E2472" s="152" t="inlineStr">
        <is>
          <t>名　前</t>
        </is>
      </c>
      <c r="F2472" s="140" t="n"/>
      <c r="G2472" s="140" t="n"/>
      <c r="H2472" s="140" t="n"/>
      <c r="I2472" s="140" t="n"/>
      <c r="J2472" s="140" t="n"/>
      <c r="K2472" s="141" t="n"/>
      <c r="L2472" s="153">
        <f>計算!$B$30</f>
        <v/>
      </c>
      <c r="M2472" s="140" t="n"/>
      <c r="N2472" s="140" t="n"/>
      <c r="O2472" s="140" t="n"/>
      <c r="P2472" s="140" t="n"/>
      <c r="Q2472" s="140" t="n"/>
      <c r="R2472" s="140" t="n"/>
      <c r="S2472" s="140" t="n"/>
      <c r="T2472" s="140" t="n"/>
      <c r="U2472" s="140" t="n"/>
      <c r="V2472" s="140" t="n"/>
      <c r="W2472" s="140" t="n"/>
      <c r="X2472" s="140" t="n"/>
      <c r="Y2472" s="140" t="n"/>
      <c r="Z2472" s="140" t="n"/>
      <c r="AA2472" s="140" t="n"/>
      <c r="AB2472" s="140" t="n"/>
      <c r="AC2472" s="140" t="n"/>
      <c r="AD2472" s="140" t="n"/>
      <c r="AE2472" s="140" t="n"/>
      <c r="AF2472" s="140" t="n"/>
      <c r="AG2472" s="140" t="n"/>
      <c r="AH2472" s="140" t="n"/>
      <c r="AI2472" s="140" t="n"/>
      <c r="AJ2472" s="140" t="n"/>
      <c r="AK2472" s="140" t="n"/>
      <c r="AL2472" s="140" t="n"/>
      <c r="AM2472" s="140" t="n"/>
      <c r="AN2472" s="140" t="n"/>
      <c r="AO2472" s="140" t="n"/>
      <c r="AP2472" s="140" t="n"/>
      <c r="AQ2472" s="140" t="n"/>
      <c r="AR2472" s="140" t="n"/>
      <c r="AS2472" s="140" t="n"/>
      <c r="AT2472" s="141" t="n"/>
      <c r="AU2472" s="8" t="n"/>
      <c r="AV2472" s="7" t="n"/>
      <c r="AW2472" s="2" t="n"/>
      <c r="AX2472" s="2" t="n"/>
      <c r="AY2472" s="2" t="n"/>
      <c r="AZ2472" s="2" t="n"/>
      <c r="BA2472" s="2" t="n"/>
      <c r="BB2472" s="2" t="n"/>
      <c r="BC2472" s="2" t="n"/>
      <c r="BD2472" s="2" t="n"/>
      <c r="BE2472" s="2" t="n"/>
      <c r="BF2472" s="2" t="n"/>
      <c r="BG2472" s="2" t="n"/>
      <c r="BH2472" s="2" t="n"/>
      <c r="BI2472" s="8" t="n"/>
      <c r="BJ2472" s="7" t="n"/>
      <c r="BK2472" s="2" t="n"/>
      <c r="BL2472" s="2" t="n"/>
      <c r="BM2472" s="2" t="n"/>
      <c r="BN2472" s="2" t="n"/>
      <c r="BO2472" s="2" t="n"/>
      <c r="BP2472" s="143" t="n"/>
      <c r="BV2472" s="144" t="n"/>
      <c r="BW2472" s="143" t="n"/>
      <c r="CG2472" s="144" t="n"/>
      <c r="DU2472" s="144" t="n"/>
      <c r="DV2472" s="2" t="n"/>
      <c r="DW2472" s="2" t="n"/>
      <c r="DX2472" s="2" t="n"/>
      <c r="DY2472" s="2" t="n"/>
      <c r="DZ2472" s="2" t="n"/>
      <c r="EA2472" s="2" t="n"/>
      <c r="EB2472" s="2" t="n"/>
      <c r="EC2472" s="2" t="n"/>
    </row>
    <row r="2473" ht="6.75" customHeight="1" s="118">
      <c r="A2473" s="2" t="n"/>
      <c r="B2473" s="2" t="n"/>
      <c r="C2473" s="2" t="n"/>
      <c r="D2473" s="2" t="n"/>
      <c r="E2473" s="143" t="n"/>
      <c r="K2473" s="144" t="n"/>
      <c r="L2473" s="143" t="n"/>
      <c r="AT2473" s="144" t="n"/>
      <c r="AU2473" s="8" t="n"/>
      <c r="AV2473" s="7" t="n"/>
      <c r="AW2473" s="2" t="n"/>
      <c r="AX2473" s="52" t="inlineStr">
        <is>
          <t>（30×40mm）</t>
        </is>
      </c>
      <c r="BH2473" s="2" t="n"/>
      <c r="BI2473" s="8" t="n"/>
      <c r="BJ2473" s="7" t="n"/>
      <c r="BK2473" s="2" t="n"/>
      <c r="BL2473" s="2" t="n"/>
      <c r="BM2473" s="2" t="n"/>
      <c r="BN2473" s="2" t="n"/>
      <c r="BO2473" s="2" t="n"/>
      <c r="BP2473" s="143" t="n"/>
      <c r="BV2473" s="144" t="n"/>
      <c r="BW2473" s="143" t="n"/>
      <c r="CG2473" s="144" t="n"/>
      <c r="DU2473" s="144" t="n"/>
      <c r="DV2473" s="2" t="n"/>
      <c r="DW2473" s="2" t="n"/>
      <c r="DX2473" s="2" t="n"/>
      <c r="DY2473" s="2" t="n"/>
      <c r="DZ2473" s="2" t="n"/>
      <c r="EA2473" s="2" t="n"/>
      <c r="EB2473" s="2" t="n"/>
      <c r="EC2473" s="2" t="n"/>
    </row>
    <row r="2474" ht="6.75" customHeight="1" s="118">
      <c r="A2474" s="2" t="n"/>
      <c r="B2474" s="2" t="n"/>
      <c r="C2474" s="2" t="n"/>
      <c r="D2474" s="2" t="n"/>
      <c r="E2474" s="143" t="n"/>
      <c r="K2474" s="144" t="n"/>
      <c r="L2474" s="143" t="n"/>
      <c r="AT2474" s="144" t="n"/>
      <c r="AU2474" s="8" t="n"/>
      <c r="AV2474" s="7" t="n"/>
      <c r="AW2474" s="2" t="n"/>
      <c r="BH2474" s="2" t="n"/>
      <c r="BI2474" s="8" t="n"/>
      <c r="BJ2474" s="7" t="n"/>
      <c r="BK2474" s="2" t="n"/>
      <c r="BL2474" s="2" t="n"/>
      <c r="BM2474" s="2" t="n"/>
      <c r="BN2474" s="2" t="n"/>
      <c r="BO2474" s="2" t="n"/>
      <c r="BP2474" s="143" t="n"/>
      <c r="BV2474" s="144" t="n"/>
      <c r="BW2474" s="149">
        <f>計算!$S$30</f>
        <v/>
      </c>
      <c r="CG2474" s="144" t="n"/>
      <c r="CH2474" s="150">
        <f>計算!$T$30</f>
        <v/>
      </c>
      <c r="DU2474" s="144" t="n"/>
      <c r="DV2474" s="2" t="n"/>
      <c r="DW2474" s="2" t="n"/>
      <c r="DX2474" s="2" t="n"/>
      <c r="DY2474" s="2" t="n"/>
      <c r="DZ2474" s="2" t="n"/>
      <c r="EA2474" s="2" t="n"/>
      <c r="EB2474" s="2" t="n"/>
      <c r="EC2474" s="2" t="n"/>
    </row>
    <row r="2475" ht="6.75" customHeight="1" s="118">
      <c r="A2475" s="2" t="n"/>
      <c r="B2475" s="2" t="n"/>
      <c r="C2475" s="2" t="n"/>
      <c r="D2475" s="2" t="n"/>
      <c r="E2475" s="143" t="n"/>
      <c r="K2475" s="144" t="n"/>
      <c r="L2475" s="143" t="n"/>
      <c r="AT2475" s="144" t="n"/>
      <c r="AU2475" s="8" t="n"/>
      <c r="AV2475" s="7" t="n"/>
      <c r="AW2475" s="2" t="n"/>
      <c r="AX2475" s="2" t="n"/>
      <c r="AY2475" s="2" t="n"/>
      <c r="AZ2475" s="2" t="n"/>
      <c r="BA2475" s="2" t="n"/>
      <c r="BB2475" s="2" t="n"/>
      <c r="BC2475" s="2" t="n"/>
      <c r="BD2475" s="2" t="n"/>
      <c r="BE2475" s="2" t="n"/>
      <c r="BF2475" s="2" t="n"/>
      <c r="BG2475" s="2" t="n"/>
      <c r="BH2475" s="2" t="n"/>
      <c r="BI2475" s="8" t="n"/>
      <c r="BJ2475" s="7" t="n"/>
      <c r="BK2475" s="2" t="n"/>
      <c r="BL2475" s="2" t="n"/>
      <c r="BM2475" s="2" t="n"/>
      <c r="BN2475" s="2" t="n"/>
      <c r="BO2475" s="2" t="n"/>
      <c r="BP2475" s="143" t="n"/>
      <c r="BV2475" s="144" t="n"/>
      <c r="BW2475" s="143" t="n"/>
      <c r="CG2475" s="144" t="n"/>
      <c r="DU2475" s="144" t="n"/>
      <c r="DV2475" s="2" t="n"/>
      <c r="DW2475" s="2" t="n"/>
      <c r="DX2475" s="2" t="n"/>
      <c r="DY2475" s="2" t="n"/>
      <c r="DZ2475" s="2" t="n"/>
      <c r="EA2475" s="2" t="n"/>
      <c r="EB2475" s="2" t="n"/>
      <c r="EC2475" s="2" t="n"/>
    </row>
    <row r="2476" ht="6.75" customHeight="1" s="118">
      <c r="A2476" s="2" t="n"/>
      <c r="B2476" s="2" t="n"/>
      <c r="C2476" s="2" t="n"/>
      <c r="D2476" s="2" t="n"/>
      <c r="E2476" s="143" t="n"/>
      <c r="K2476" s="144" t="n"/>
      <c r="L2476" s="143" t="n"/>
      <c r="AT2476" s="144" t="n"/>
      <c r="AU2476" s="8" t="n"/>
      <c r="AV2476" s="7" t="n"/>
      <c r="AW2476" s="2" t="n"/>
      <c r="AX2476" s="2" t="n"/>
      <c r="AY2476" s="2" t="n"/>
      <c r="AZ2476" s="2" t="n"/>
      <c r="BA2476" s="2" t="n"/>
      <c r="BB2476" s="2" t="n"/>
      <c r="BC2476" s="2" t="n"/>
      <c r="BD2476" s="2" t="n"/>
      <c r="BE2476" s="2" t="n"/>
      <c r="BF2476" s="2" t="n"/>
      <c r="BG2476" s="2" t="n"/>
      <c r="BH2476" s="2" t="n"/>
      <c r="BI2476" s="8" t="n"/>
      <c r="BJ2476" s="7" t="n"/>
      <c r="BK2476" s="2" t="n"/>
      <c r="BL2476" s="2" t="n"/>
      <c r="BM2476" s="2" t="n"/>
      <c r="BN2476" s="2" t="n"/>
      <c r="BO2476" s="2" t="n"/>
      <c r="BP2476" s="143" t="n"/>
      <c r="BV2476" s="144" t="n"/>
      <c r="BW2476" s="143" t="n"/>
      <c r="CG2476" s="144" t="n"/>
      <c r="DU2476" s="144" t="n"/>
      <c r="DV2476" s="2" t="n"/>
      <c r="DW2476" s="2" t="n"/>
      <c r="DX2476" s="2" t="n"/>
      <c r="DY2476" s="2" t="n"/>
      <c r="DZ2476" s="2" t="n"/>
      <c r="EA2476" s="2" t="n"/>
      <c r="EB2476" s="2" t="n"/>
      <c r="EC2476" s="2" t="n"/>
    </row>
    <row r="2477" ht="4.5" customHeight="1" s="118">
      <c r="A2477" s="2" t="n"/>
      <c r="B2477" s="2" t="n"/>
      <c r="C2477" s="2" t="n"/>
      <c r="D2477" s="2" t="n"/>
      <c r="E2477" s="146" t="n"/>
      <c r="F2477" s="147" t="n"/>
      <c r="G2477" s="147" t="n"/>
      <c r="H2477" s="147" t="n"/>
      <c r="I2477" s="147" t="n"/>
      <c r="J2477" s="147" t="n"/>
      <c r="K2477" s="148" t="n"/>
      <c r="L2477" s="146" t="n"/>
      <c r="M2477" s="147" t="n"/>
      <c r="N2477" s="147" t="n"/>
      <c r="O2477" s="147" t="n"/>
      <c r="P2477" s="147" t="n"/>
      <c r="Q2477" s="147" t="n"/>
      <c r="R2477" s="147" t="n"/>
      <c r="S2477" s="147" t="n"/>
      <c r="T2477" s="147" t="n"/>
      <c r="U2477" s="147" t="n"/>
      <c r="V2477" s="147" t="n"/>
      <c r="W2477" s="147" t="n"/>
      <c r="X2477" s="147" t="n"/>
      <c r="Y2477" s="147" t="n"/>
      <c r="Z2477" s="147" t="n"/>
      <c r="AA2477" s="147" t="n"/>
      <c r="AB2477" s="147" t="n"/>
      <c r="AC2477" s="147" t="n"/>
      <c r="AD2477" s="147" t="n"/>
      <c r="AE2477" s="147" t="n"/>
      <c r="AF2477" s="147" t="n"/>
      <c r="AG2477" s="147" t="n"/>
      <c r="AH2477" s="147" t="n"/>
      <c r="AI2477" s="147" t="n"/>
      <c r="AJ2477" s="147" t="n"/>
      <c r="AK2477" s="147" t="n"/>
      <c r="AL2477" s="147" t="n"/>
      <c r="AM2477" s="147" t="n"/>
      <c r="AN2477" s="147" t="n"/>
      <c r="AO2477" s="147" t="n"/>
      <c r="AP2477" s="147" t="n"/>
      <c r="AQ2477" s="147" t="n"/>
      <c r="AR2477" s="147" t="n"/>
      <c r="AS2477" s="147" t="n"/>
      <c r="AT2477" s="148" t="n"/>
      <c r="AU2477" s="8" t="n"/>
      <c r="AV2477" s="7" t="n"/>
      <c r="AW2477" s="2" t="n"/>
      <c r="AX2477" s="2" t="n"/>
      <c r="AY2477" s="2" t="n"/>
      <c r="AZ2477" s="2" t="n"/>
      <c r="BA2477" s="2" t="n"/>
      <c r="BB2477" s="2" t="n"/>
      <c r="BC2477" s="2" t="n"/>
      <c r="BD2477" s="2" t="n"/>
      <c r="BE2477" s="2" t="n"/>
      <c r="BF2477" s="2" t="n"/>
      <c r="BG2477" s="2" t="n"/>
      <c r="BH2477" s="2" t="n"/>
      <c r="BI2477" s="8" t="n"/>
      <c r="BJ2477" s="7" t="n"/>
      <c r="BK2477" s="2" t="n"/>
      <c r="BL2477" s="2" t="n"/>
      <c r="BM2477" s="2" t="n"/>
      <c r="BN2477" s="2" t="n"/>
      <c r="BO2477" s="2" t="n"/>
      <c r="BP2477" s="143" t="n"/>
      <c r="BV2477" s="144" t="n"/>
      <c r="BW2477" s="143" t="n"/>
      <c r="CG2477" s="144" t="n"/>
      <c r="DU2477" s="144" t="n"/>
      <c r="DV2477" s="2" t="n"/>
      <c r="DW2477" s="2" t="n"/>
      <c r="DX2477" s="2" t="n"/>
      <c r="DY2477" s="2" t="n"/>
      <c r="DZ2477" s="2" t="n"/>
      <c r="EA2477" s="2" t="n"/>
      <c r="EB2477" s="2" t="n"/>
      <c r="EC2477" s="2" t="n"/>
    </row>
    <row r="2478" ht="6.75" customHeight="1" s="118">
      <c r="A2478" s="2" t="n"/>
      <c r="B2478" s="2" t="n"/>
      <c r="C2478" s="2" t="n"/>
      <c r="D2478" s="2" t="n"/>
      <c r="E2478" s="152" t="inlineStr">
        <is>
          <t>生年月日</t>
        </is>
      </c>
      <c r="F2478" s="140" t="n"/>
      <c r="G2478" s="140" t="n"/>
      <c r="H2478" s="140" t="n"/>
      <c r="I2478" s="140" t="n"/>
      <c r="J2478" s="140" t="n"/>
      <c r="K2478" s="141" t="n"/>
      <c r="L2478" s="154" t="inlineStr">
        <is>
          <t>昭和 ・ 平成</t>
        </is>
      </c>
      <c r="M2478" s="140" t="n"/>
      <c r="N2478" s="140" t="n"/>
      <c r="O2478" s="140" t="n"/>
      <c r="P2478" s="140" t="n"/>
      <c r="Q2478" s="140" t="n"/>
      <c r="R2478" s="140" t="n"/>
      <c r="S2478" s="140" t="n"/>
      <c r="T2478" s="140" t="n"/>
      <c r="U2478" s="140" t="n"/>
      <c r="V2478" s="155">
        <f>計算!$D$30</f>
        <v/>
      </c>
      <c r="W2478" s="140" t="n"/>
      <c r="X2478" s="156" t="inlineStr">
        <is>
          <t>年</t>
        </is>
      </c>
      <c r="Y2478" s="140" t="n"/>
      <c r="Z2478" s="155">
        <f>計算!$E$30</f>
        <v/>
      </c>
      <c r="AA2478" s="140" t="n"/>
      <c r="AB2478" s="140" t="n"/>
      <c r="AC2478" s="156" t="inlineStr">
        <is>
          <t>月</t>
        </is>
      </c>
      <c r="AD2478" s="140" t="n"/>
      <c r="AE2478" s="155">
        <f>計算!$F$30</f>
        <v/>
      </c>
      <c r="AF2478" s="140" t="n"/>
      <c r="AG2478" s="140" t="n"/>
      <c r="AH2478" s="156" t="inlineStr">
        <is>
          <t>日　生 （満</t>
        </is>
      </c>
      <c r="AI2478" s="140" t="n"/>
      <c r="AJ2478" s="140" t="n"/>
      <c r="AK2478" s="140" t="n"/>
      <c r="AL2478" s="140" t="n"/>
      <c r="AM2478" s="140" t="n"/>
      <c r="AN2478" s="140" t="n"/>
      <c r="AO2478" s="140" t="n"/>
      <c r="AP2478" s="157">
        <f>計算!$G$30</f>
        <v/>
      </c>
      <c r="AQ2478" s="140" t="n"/>
      <c r="AR2478" s="158" t="inlineStr">
        <is>
          <t>歳）</t>
        </is>
      </c>
      <c r="AS2478" s="140" t="n"/>
      <c r="AT2478" s="141" t="n"/>
      <c r="AU2478" s="8" t="n"/>
      <c r="AV2478" s="7" t="n"/>
      <c r="AW2478" s="2" t="n"/>
      <c r="AX2478" s="2" t="n"/>
      <c r="AY2478" s="2" t="n"/>
      <c r="AZ2478" s="2" t="n"/>
      <c r="BA2478" s="2" t="n"/>
      <c r="BB2478" s="2" t="n"/>
      <c r="BC2478" s="2" t="n"/>
      <c r="BD2478" s="2" t="n"/>
      <c r="BE2478" s="2" t="n"/>
      <c r="BF2478" s="2" t="n"/>
      <c r="BG2478" s="2" t="n"/>
      <c r="BH2478" s="2" t="n"/>
      <c r="BI2478" s="8" t="n"/>
      <c r="BJ2478" s="7" t="n"/>
      <c r="BK2478" s="2" t="n"/>
      <c r="BL2478" s="2" t="n"/>
      <c r="BM2478" s="2" t="n"/>
      <c r="BN2478" s="2" t="n"/>
      <c r="BO2478" s="2" t="n"/>
      <c r="BP2478" s="143" t="n"/>
      <c r="BV2478" s="144" t="n"/>
      <c r="BW2478" s="149">
        <f>計算!$U$30</f>
        <v/>
      </c>
      <c r="CG2478" s="144" t="n"/>
      <c r="CH2478" s="150">
        <f>計算!$V$30</f>
        <v/>
      </c>
      <c r="DU2478" s="144" t="n"/>
      <c r="DV2478" s="2" t="n"/>
      <c r="DW2478" s="2" t="n"/>
      <c r="DX2478" s="2" t="n"/>
      <c r="DY2478" s="2" t="n"/>
      <c r="DZ2478" s="2" t="n"/>
      <c r="EA2478" s="2" t="n"/>
      <c r="EB2478" s="2" t="n"/>
      <c r="EC2478" s="2" t="n"/>
    </row>
    <row r="2479" ht="6.75" customHeight="1" s="118">
      <c r="A2479" s="2" t="n"/>
      <c r="B2479" s="2" t="n"/>
      <c r="C2479" s="2" t="n"/>
      <c r="D2479" s="2" t="n"/>
      <c r="E2479" s="143" t="n"/>
      <c r="K2479" s="144" t="n"/>
      <c r="L2479" s="143" t="n"/>
      <c r="AT2479" s="144" t="n"/>
      <c r="AU2479" s="8" t="n"/>
      <c r="AV2479" s="7" t="n"/>
      <c r="AW2479" s="2" t="n"/>
      <c r="AX2479" s="2" t="n"/>
      <c r="AY2479" s="2" t="n"/>
      <c r="AZ2479" s="2" t="n"/>
      <c r="BA2479" s="2" t="n"/>
      <c r="BB2479" s="2" t="n"/>
      <c r="BC2479" s="2" t="n"/>
      <c r="BD2479" s="2" t="n"/>
      <c r="BE2479" s="2" t="n"/>
      <c r="BF2479" s="2" t="n"/>
      <c r="BG2479" s="2" t="n"/>
      <c r="BH2479" s="2" t="n"/>
      <c r="BI2479" s="8" t="n"/>
      <c r="BJ2479" s="7" t="n"/>
      <c r="BK2479" s="2" t="n"/>
      <c r="BL2479" s="2" t="n"/>
      <c r="BM2479" s="2" t="n"/>
      <c r="BN2479" s="2" t="n"/>
      <c r="BO2479" s="2" t="n"/>
      <c r="BP2479" s="143" t="n"/>
      <c r="BV2479" s="144" t="n"/>
      <c r="BW2479" s="143" t="n"/>
      <c r="CG2479" s="144" t="n"/>
      <c r="DU2479" s="144" t="n"/>
      <c r="DV2479" s="2" t="n"/>
      <c r="DW2479" s="2" t="n"/>
      <c r="DX2479" s="2" t="n"/>
      <c r="DY2479" s="2" t="n"/>
      <c r="DZ2479" s="2" t="n"/>
      <c r="EA2479" s="2" t="n"/>
      <c r="EB2479" s="2" t="n"/>
      <c r="EC2479" s="2" t="n"/>
    </row>
    <row r="2480" ht="6.75" customHeight="1" s="118">
      <c r="A2480" s="2" t="n"/>
      <c r="B2480" s="2" t="n"/>
      <c r="C2480" s="2" t="n"/>
      <c r="D2480" s="2" t="n"/>
      <c r="E2480" s="143" t="n"/>
      <c r="K2480" s="144" t="n"/>
      <c r="L2480" s="143" t="n"/>
      <c r="AT2480" s="144" t="n"/>
      <c r="AU2480" s="8" t="n"/>
      <c r="AV2480" s="16" t="n"/>
      <c r="AW2480" s="14" t="n"/>
      <c r="AX2480" s="14" t="n"/>
      <c r="AY2480" s="14" t="n"/>
      <c r="AZ2480" s="14" t="n"/>
      <c r="BA2480" s="14" t="n"/>
      <c r="BB2480" s="14" t="n"/>
      <c r="BC2480" s="14" t="n"/>
      <c r="BD2480" s="14" t="n"/>
      <c r="BE2480" s="14" t="n"/>
      <c r="BF2480" s="14" t="n"/>
      <c r="BG2480" s="14" t="n"/>
      <c r="BH2480" s="14" t="n"/>
      <c r="BI2480" s="15" t="n"/>
      <c r="BJ2480" s="7" t="n"/>
      <c r="BK2480" s="2" t="n"/>
      <c r="BL2480" s="2" t="n"/>
      <c r="BM2480" s="2" t="n"/>
      <c r="BN2480" s="2" t="n"/>
      <c r="BO2480" s="2" t="n"/>
      <c r="BP2480" s="143" t="n"/>
      <c r="BV2480" s="144" t="n"/>
      <c r="BW2480" s="143" t="n"/>
      <c r="CG2480" s="144" t="n"/>
      <c r="DU2480" s="144" t="n"/>
      <c r="DV2480" s="2" t="n"/>
      <c r="DW2480" s="2" t="n"/>
      <c r="DX2480" s="2" t="n"/>
      <c r="DY2480" s="2" t="n"/>
      <c r="DZ2480" s="2" t="n"/>
      <c r="EA2480" s="2" t="n"/>
      <c r="EB2480" s="2" t="n"/>
      <c r="EC2480" s="2" t="n"/>
    </row>
    <row r="2481" ht="3.75" customHeight="1" s="118">
      <c r="A2481" s="2" t="n"/>
      <c r="B2481" s="2" t="n"/>
      <c r="C2481" s="2" t="n"/>
      <c r="D2481" s="2" t="n"/>
      <c r="E2481" s="146" t="n"/>
      <c r="F2481" s="147" t="n"/>
      <c r="G2481" s="147" t="n"/>
      <c r="H2481" s="147" t="n"/>
      <c r="I2481" s="147" t="n"/>
      <c r="J2481" s="147" t="n"/>
      <c r="K2481" s="148" t="n"/>
      <c r="L2481" s="146" t="n"/>
      <c r="M2481" s="147" t="n"/>
      <c r="N2481" s="147" t="n"/>
      <c r="O2481" s="147" t="n"/>
      <c r="P2481" s="147" t="n"/>
      <c r="Q2481" s="147" t="n"/>
      <c r="R2481" s="147" t="n"/>
      <c r="S2481" s="147" t="n"/>
      <c r="T2481" s="147" t="n"/>
      <c r="U2481" s="147" t="n"/>
      <c r="X2481" s="147" t="n"/>
      <c r="Y2481" s="147" t="n"/>
      <c r="AC2481" s="147" t="n"/>
      <c r="AD2481" s="147" t="n"/>
      <c r="AH2481" s="147" t="n"/>
      <c r="AI2481" s="147" t="n"/>
      <c r="AJ2481" s="147" t="n"/>
      <c r="AK2481" s="147" t="n"/>
      <c r="AL2481" s="147" t="n"/>
      <c r="AM2481" s="147" t="n"/>
      <c r="AN2481" s="147" t="n"/>
      <c r="AO2481" s="147" t="n"/>
      <c r="AP2481" s="147" t="n"/>
      <c r="AQ2481" s="147" t="n"/>
      <c r="AR2481" s="147" t="n"/>
      <c r="AS2481" s="147" t="n"/>
      <c r="AT2481" s="148" t="n"/>
      <c r="AU2481" s="2" t="n"/>
      <c r="AV2481" s="21" t="n"/>
      <c r="AW2481" s="2" t="n"/>
      <c r="AX2481" s="2" t="n"/>
      <c r="AY2481" s="2" t="n"/>
      <c r="AZ2481" s="2" t="n"/>
      <c r="BA2481" s="2" t="n"/>
      <c r="BB2481" s="2" t="n"/>
      <c r="BC2481" s="2" t="n"/>
      <c r="BD2481" s="2" t="n"/>
      <c r="BE2481" s="2" t="n"/>
      <c r="BF2481" s="2" t="n"/>
      <c r="BG2481" s="2" t="n"/>
      <c r="BH2481" s="2" t="n"/>
      <c r="BI2481" s="2" t="n"/>
      <c r="BJ2481" s="2" t="n"/>
      <c r="BK2481" s="2" t="n"/>
      <c r="BL2481" s="2" t="n"/>
      <c r="BM2481" s="2" t="n"/>
      <c r="BN2481" s="2" t="n"/>
      <c r="BO2481" s="2" t="n"/>
      <c r="BP2481" s="143" t="n"/>
      <c r="BV2481" s="144" t="n"/>
      <c r="BW2481" s="143" t="n"/>
      <c r="CG2481" s="144" t="n"/>
      <c r="DU2481" s="144" t="n"/>
      <c r="DV2481" s="2" t="n"/>
      <c r="DW2481" s="2" t="n"/>
      <c r="DX2481" s="2" t="n"/>
      <c r="DY2481" s="2" t="n"/>
      <c r="DZ2481" s="2" t="n"/>
      <c r="EA2481" s="2" t="n"/>
      <c r="EB2481" s="2" t="n"/>
      <c r="EC2481" s="2" t="n"/>
    </row>
    <row r="2482" ht="6.75" customHeight="1" s="118">
      <c r="A2482" s="2" t="n"/>
      <c r="B2482" s="2" t="n"/>
      <c r="C2482" s="2" t="n"/>
      <c r="D2482" s="2" t="n"/>
      <c r="E2482" s="159" t="inlineStr">
        <is>
          <t>ふ り が な</t>
        </is>
      </c>
      <c r="F2482" s="140" t="n"/>
      <c r="G2482" s="140" t="n"/>
      <c r="H2482" s="140" t="n"/>
      <c r="I2482" s="140" t="n"/>
      <c r="J2482" s="140" t="n"/>
      <c r="K2482" s="141" t="n"/>
      <c r="L2482" s="160">
        <f>計算!$J$30</f>
        <v/>
      </c>
      <c r="M2482" s="140" t="n"/>
      <c r="N2482" s="140" t="n"/>
      <c r="O2482" s="140" t="n"/>
      <c r="P2482" s="140" t="n"/>
      <c r="Q2482" s="140" t="n"/>
      <c r="R2482" s="140" t="n"/>
      <c r="S2482" s="140" t="n"/>
      <c r="T2482" s="140" t="n"/>
      <c r="U2482" s="140" t="n"/>
      <c r="V2482" s="140" t="n"/>
      <c r="W2482" s="140" t="n"/>
      <c r="X2482" s="140" t="n"/>
      <c r="Y2482" s="140" t="n"/>
      <c r="Z2482" s="140" t="n"/>
      <c r="AA2482" s="140" t="n"/>
      <c r="AB2482" s="140" t="n"/>
      <c r="AC2482" s="140" t="n"/>
      <c r="AD2482" s="140" t="n"/>
      <c r="AE2482" s="140" t="n"/>
      <c r="AF2482" s="140" t="n"/>
      <c r="AG2482" s="140" t="n"/>
      <c r="AH2482" s="140" t="n"/>
      <c r="AI2482" s="140" t="n"/>
      <c r="AJ2482" s="140" t="n"/>
      <c r="AK2482" s="140" t="n"/>
      <c r="AL2482" s="140" t="n"/>
      <c r="AM2482" s="140" t="n"/>
      <c r="AN2482" s="140" t="n"/>
      <c r="AO2482" s="140" t="n"/>
      <c r="AP2482" s="140" t="n"/>
      <c r="AQ2482" s="140" t="n"/>
      <c r="AR2482" s="140" t="n"/>
      <c r="AS2482" s="140" t="n"/>
      <c r="AT2482" s="140" t="n"/>
      <c r="AU2482" s="140" t="n"/>
      <c r="AV2482" s="140" t="n"/>
      <c r="AW2482" s="140" t="n"/>
      <c r="AX2482" s="140" t="n"/>
      <c r="AY2482" s="140" t="n"/>
      <c r="AZ2482" s="140" t="n"/>
      <c r="BA2482" s="140" t="n"/>
      <c r="BB2482" s="140" t="n"/>
      <c r="BC2482" s="140" t="n"/>
      <c r="BD2482" s="140" t="n"/>
      <c r="BE2482" s="140" t="n"/>
      <c r="BF2482" s="140" t="n"/>
      <c r="BG2482" s="140" t="n"/>
      <c r="BH2482" s="140" t="n"/>
      <c r="BI2482" s="141" t="n"/>
      <c r="BJ2482" s="2" t="n"/>
      <c r="BK2482" s="2" t="n"/>
      <c r="BL2482" s="2" t="n"/>
      <c r="BM2482" s="2" t="n"/>
      <c r="BN2482" s="2" t="n"/>
      <c r="BO2482" s="2" t="n"/>
      <c r="BP2482" s="143" t="n"/>
      <c r="BV2482" s="144" t="n"/>
      <c r="BW2482" s="161">
        <f>計算!$W$30</f>
        <v/>
      </c>
      <c r="CG2482" s="144" t="n"/>
      <c r="CH2482" s="150">
        <f>計算!$X$30</f>
        <v/>
      </c>
      <c r="DU2482" s="144" t="n"/>
      <c r="DV2482" s="2" t="n"/>
      <c r="DW2482" s="2" t="n"/>
      <c r="DX2482" s="2" t="n"/>
      <c r="DY2482" s="2" t="n"/>
      <c r="DZ2482" s="2" t="n"/>
      <c r="EA2482" s="2" t="n"/>
      <c r="EB2482" s="2" t="n"/>
      <c r="EC2482" s="2" t="n"/>
    </row>
    <row r="2483" ht="6.75" customHeight="1" s="118">
      <c r="A2483" s="2" t="n"/>
      <c r="B2483" s="2" t="n"/>
      <c r="C2483" s="2" t="n"/>
      <c r="D2483" s="2" t="n"/>
      <c r="E2483" s="143" t="n"/>
      <c r="K2483" s="144" t="n"/>
      <c r="BI2483" s="144" t="n"/>
      <c r="BJ2483" s="2" t="n"/>
      <c r="BK2483" s="2" t="n"/>
      <c r="BL2483" s="2" t="n"/>
      <c r="BM2483" s="2" t="n"/>
      <c r="BN2483" s="2" t="n"/>
      <c r="BO2483" s="2" t="n"/>
      <c r="BP2483" s="143" t="n"/>
      <c r="BV2483" s="144" t="n"/>
      <c r="BW2483" s="143" t="n"/>
      <c r="CG2483" s="144" t="n"/>
      <c r="DU2483" s="144" t="n"/>
      <c r="DV2483" s="2" t="n"/>
      <c r="DW2483" s="2" t="n"/>
      <c r="DX2483" s="2" t="n"/>
      <c r="DY2483" s="2" t="n"/>
      <c r="DZ2483" s="2" t="n"/>
      <c r="EA2483" s="2" t="n"/>
      <c r="EB2483" s="2" t="n"/>
      <c r="EC2483" s="2" t="n"/>
    </row>
    <row r="2484" ht="6.75" customHeight="1" s="118">
      <c r="A2484" s="2" t="n"/>
      <c r="B2484" s="2" t="n"/>
      <c r="C2484" s="2" t="n"/>
      <c r="D2484" s="2" t="n"/>
      <c r="E2484" s="162" t="n"/>
      <c r="F2484" s="163" t="n"/>
      <c r="G2484" s="163" t="n"/>
      <c r="H2484" s="163" t="n"/>
      <c r="I2484" s="163" t="n"/>
      <c r="J2484" s="163" t="n"/>
      <c r="K2484" s="164" t="n"/>
      <c r="L2484" s="163" t="n"/>
      <c r="M2484" s="163" t="n"/>
      <c r="N2484" s="163" t="n"/>
      <c r="O2484" s="163" t="n"/>
      <c r="P2484" s="163" t="n"/>
      <c r="Q2484" s="163" t="n"/>
      <c r="R2484" s="163" t="n"/>
      <c r="S2484" s="163" t="n"/>
      <c r="T2484" s="163" t="n"/>
      <c r="U2484" s="163" t="n"/>
      <c r="V2484" s="163" t="n"/>
      <c r="W2484" s="163" t="n"/>
      <c r="X2484" s="163" t="n"/>
      <c r="Y2484" s="163" t="n"/>
      <c r="Z2484" s="163" t="n"/>
      <c r="AA2484" s="163" t="n"/>
      <c r="AB2484" s="163" t="n"/>
      <c r="AC2484" s="163" t="n"/>
      <c r="AD2484" s="163" t="n"/>
      <c r="AE2484" s="163" t="n"/>
      <c r="AF2484" s="163" t="n"/>
      <c r="AG2484" s="163" t="n"/>
      <c r="AH2484" s="163" t="n"/>
      <c r="AI2484" s="163" t="n"/>
      <c r="AJ2484" s="163" t="n"/>
      <c r="AK2484" s="163" t="n"/>
      <c r="AL2484" s="163" t="n"/>
      <c r="AM2484" s="163" t="n"/>
      <c r="AN2484" s="163" t="n"/>
      <c r="AO2484" s="163" t="n"/>
      <c r="AP2484" s="163" t="n"/>
      <c r="AQ2484" s="163" t="n"/>
      <c r="AR2484" s="163" t="n"/>
      <c r="AS2484" s="163" t="n"/>
      <c r="AT2484" s="163" t="n"/>
      <c r="AU2484" s="163" t="n"/>
      <c r="AV2484" s="163" t="n"/>
      <c r="AW2484" s="163" t="n"/>
      <c r="AX2484" s="163" t="n"/>
      <c r="AY2484" s="163" t="n"/>
      <c r="AZ2484" s="163" t="n"/>
      <c r="BA2484" s="163" t="n"/>
      <c r="BB2484" s="163" t="n"/>
      <c r="BC2484" s="163" t="n"/>
      <c r="BD2484" s="163" t="n"/>
      <c r="BE2484" s="163" t="n"/>
      <c r="BF2484" s="163" t="n"/>
      <c r="BG2484" s="163" t="n"/>
      <c r="BH2484" s="163" t="n"/>
      <c r="BI2484" s="164" t="n"/>
      <c r="BJ2484" s="2" t="n"/>
      <c r="BK2484" s="2" t="n"/>
      <c r="BL2484" s="2" t="n"/>
      <c r="BM2484" s="2" t="n"/>
      <c r="BN2484" s="2" t="n"/>
      <c r="BO2484" s="2" t="n"/>
      <c r="BP2484" s="143" t="n"/>
      <c r="BV2484" s="144" t="n"/>
      <c r="BW2484" s="143" t="n"/>
      <c r="CG2484" s="144" t="n"/>
      <c r="DU2484" s="144" t="n"/>
      <c r="DV2484" s="2" t="n"/>
      <c r="DW2484" s="2" t="n"/>
      <c r="DX2484" s="2" t="n"/>
      <c r="DY2484" s="2" t="n"/>
      <c r="DZ2484" s="2" t="n"/>
      <c r="EA2484" s="2" t="n"/>
      <c r="EB2484" s="2" t="n"/>
      <c r="EC2484" s="2" t="n"/>
    </row>
    <row r="2485" ht="6.75" customHeight="1" s="118">
      <c r="A2485" s="2" t="n"/>
      <c r="B2485" s="2" t="n"/>
      <c r="C2485" s="2" t="n"/>
      <c r="D2485" s="2" t="n"/>
      <c r="E2485" s="165" t="inlineStr">
        <is>
          <t>現住所</t>
        </is>
      </c>
      <c r="F2485" s="166" t="n"/>
      <c r="G2485" s="166" t="n"/>
      <c r="H2485" s="166" t="n"/>
      <c r="I2485" s="166" t="n"/>
      <c r="J2485" s="166" t="n"/>
      <c r="K2485" s="167" t="n"/>
      <c r="L2485" s="107" t="inlineStr">
        <is>
          <t>〒</t>
        </is>
      </c>
      <c r="M2485" s="166" t="n"/>
      <c r="N2485" s="166" t="n"/>
      <c r="O2485" s="166" t="n"/>
      <c r="P2485" s="168">
        <f>計算!$H$30</f>
        <v/>
      </c>
      <c r="Q2485" s="166" t="n"/>
      <c r="R2485" s="166" t="n"/>
      <c r="S2485" s="166" t="n"/>
      <c r="T2485" s="166" t="n"/>
      <c r="U2485" s="166" t="n"/>
      <c r="V2485" s="166" t="n"/>
      <c r="W2485" s="166" t="n"/>
      <c r="X2485" s="166" t="n"/>
      <c r="Y2485" s="166" t="n"/>
      <c r="Z2485" s="166" t="n"/>
      <c r="AA2485" s="166" t="n"/>
      <c r="AB2485" s="166" t="n"/>
      <c r="AC2485" s="166" t="n"/>
      <c r="AD2485" s="166" t="n"/>
      <c r="AE2485" s="166" t="n"/>
      <c r="AF2485" s="166" t="n"/>
      <c r="AG2485" s="166" t="n"/>
      <c r="AH2485" s="166" t="n"/>
      <c r="AI2485" s="166" t="n"/>
      <c r="AJ2485" s="166" t="n"/>
      <c r="AK2485" s="24" t="n"/>
      <c r="AL2485" s="24" t="n"/>
      <c r="AM2485" s="24" t="n"/>
      <c r="AN2485" s="24" t="n"/>
      <c r="AO2485" s="24" t="n"/>
      <c r="AP2485" s="24" t="n"/>
      <c r="AQ2485" s="24" t="n"/>
      <c r="AR2485" s="24" t="n"/>
      <c r="AS2485" s="24" t="n"/>
      <c r="AT2485" s="24" t="n"/>
      <c r="AU2485" s="24" t="n"/>
      <c r="AV2485" s="24" t="n"/>
      <c r="AW2485" s="24" t="n"/>
      <c r="AX2485" s="24" t="n"/>
      <c r="AY2485" s="24" t="n"/>
      <c r="AZ2485" s="24" t="n"/>
      <c r="BA2485" s="24" t="n"/>
      <c r="BB2485" s="24" t="n"/>
      <c r="BC2485" s="24" t="n"/>
      <c r="BD2485" s="24" t="n"/>
      <c r="BE2485" s="24" t="n"/>
      <c r="BF2485" s="24" t="n"/>
      <c r="BG2485" s="24" t="n"/>
      <c r="BH2485" s="24" t="n"/>
      <c r="BI2485" s="25" t="n"/>
      <c r="BJ2485" s="2" t="n"/>
      <c r="BK2485" s="2" t="n"/>
      <c r="BL2485" s="2" t="n"/>
      <c r="BM2485" s="2" t="n"/>
      <c r="BN2485" s="2" t="n"/>
      <c r="BO2485" s="2" t="n"/>
      <c r="BP2485" s="143" t="n"/>
      <c r="BV2485" s="144" t="n"/>
      <c r="BW2485" s="143" t="n"/>
      <c r="CG2485" s="144" t="n"/>
      <c r="DU2485" s="144" t="n"/>
      <c r="DV2485" s="2" t="n"/>
      <c r="DW2485" s="2" t="n"/>
      <c r="DX2485" s="2" t="n"/>
      <c r="DY2485" s="2" t="n"/>
      <c r="DZ2485" s="2" t="n"/>
      <c r="EA2485" s="2" t="n"/>
      <c r="EB2485" s="2" t="n"/>
      <c r="EC2485" s="2" t="n"/>
    </row>
    <row r="2486" ht="4.5" customHeight="1" s="118">
      <c r="A2486" s="2" t="n"/>
      <c r="B2486" s="2" t="n"/>
      <c r="C2486" s="2" t="n"/>
      <c r="D2486" s="2" t="n"/>
      <c r="E2486" s="143" t="n"/>
      <c r="K2486" s="144" t="n"/>
      <c r="L2486" s="143" t="n"/>
      <c r="AK2486" s="2" t="n"/>
      <c r="AL2486" s="2" t="n"/>
      <c r="AM2486" s="2" t="n"/>
      <c r="AN2486" s="2" t="n"/>
      <c r="AO2486" s="2" t="n"/>
      <c r="AP2486" s="2" t="n"/>
      <c r="AQ2486" s="2" t="n"/>
      <c r="AR2486" s="2" t="n"/>
      <c r="AS2486" s="2" t="n"/>
      <c r="AT2486" s="2" t="n"/>
      <c r="AU2486" s="2" t="n"/>
      <c r="AV2486" s="2" t="n"/>
      <c r="AW2486" s="2" t="n"/>
      <c r="AX2486" s="2" t="n"/>
      <c r="AY2486" s="2" t="n"/>
      <c r="AZ2486" s="2" t="n"/>
      <c r="BA2486" s="2" t="n"/>
      <c r="BB2486" s="2" t="n"/>
      <c r="BC2486" s="2" t="n"/>
      <c r="BD2486" s="2" t="n"/>
      <c r="BE2486" s="2" t="n"/>
      <c r="BF2486" s="2" t="n"/>
      <c r="BG2486" s="2" t="n"/>
      <c r="BH2486" s="2" t="n"/>
      <c r="BI2486" s="8" t="n"/>
      <c r="BJ2486" s="2" t="n"/>
      <c r="BK2486" s="2" t="n"/>
      <c r="BL2486" s="2" t="n"/>
      <c r="BM2486" s="2" t="n"/>
      <c r="BN2486" s="2" t="n"/>
      <c r="BO2486" s="2" t="n"/>
      <c r="BP2486" s="146" t="n"/>
      <c r="BQ2486" s="147" t="n"/>
      <c r="BR2486" s="147" t="n"/>
      <c r="BS2486" s="147" t="n"/>
      <c r="BT2486" s="147" t="n"/>
      <c r="BU2486" s="147" t="n"/>
      <c r="BV2486" s="148" t="n"/>
      <c r="BW2486" s="146" t="n"/>
      <c r="BX2486" s="147" t="n"/>
      <c r="BY2486" s="147" t="n"/>
      <c r="BZ2486" s="147" t="n"/>
      <c r="CA2486" s="147" t="n"/>
      <c r="CB2486" s="147" t="n"/>
      <c r="CC2486" s="147" t="n"/>
      <c r="CD2486" s="147" t="n"/>
      <c r="CE2486" s="147" t="n"/>
      <c r="CF2486" s="147" t="n"/>
      <c r="CG2486" s="148" t="n"/>
      <c r="DU2486" s="144" t="n"/>
      <c r="DV2486" s="2" t="n"/>
      <c r="DW2486" s="2" t="n"/>
      <c r="DX2486" s="2" t="n"/>
      <c r="DY2486" s="2" t="n"/>
      <c r="DZ2486" s="2" t="n"/>
      <c r="EA2486" s="2" t="n"/>
      <c r="EB2486" s="2" t="n"/>
      <c r="EC2486" s="2" t="n"/>
    </row>
    <row r="2487" ht="6.75" customHeight="1" s="118">
      <c r="A2487" s="2" t="n"/>
      <c r="B2487" s="2" t="n"/>
      <c r="C2487" s="2" t="n"/>
      <c r="D2487" s="2" t="n"/>
      <c r="E2487" s="143" t="n"/>
      <c r="K2487" s="144" t="n"/>
      <c r="L2487" s="143" t="n"/>
      <c r="AK2487" s="2" t="n"/>
      <c r="AL2487" s="2" t="n"/>
      <c r="AM2487" s="2" t="n"/>
      <c r="AN2487" s="2" t="n"/>
      <c r="AO2487" s="2" t="n"/>
      <c r="AP2487" s="2" t="n"/>
      <c r="AQ2487" s="2" t="n"/>
      <c r="AR2487" s="2" t="n"/>
      <c r="AS2487" s="2" t="n"/>
      <c r="AT2487" s="2" t="n"/>
      <c r="AU2487" s="2" t="n"/>
      <c r="AV2487" s="2" t="n"/>
      <c r="AW2487" s="2" t="n"/>
      <c r="AX2487" s="2" t="n"/>
      <c r="AY2487" s="2" t="n"/>
      <c r="AZ2487" s="2" t="n"/>
      <c r="BA2487" s="2" t="n"/>
      <c r="BB2487" s="2" t="n"/>
      <c r="BC2487" s="2" t="n"/>
      <c r="BD2487" s="2" t="n"/>
      <c r="BE2487" s="2" t="n"/>
      <c r="BF2487" s="2" t="n"/>
      <c r="BG2487" s="2" t="n"/>
      <c r="BH2487" s="2" t="n"/>
      <c r="BI2487" s="8" t="n"/>
      <c r="BJ2487" s="2" t="n"/>
      <c r="BK2487" s="2" t="n"/>
      <c r="BL2487" s="2" t="n"/>
      <c r="BM2487" s="2" t="n"/>
      <c r="BN2487" s="2" t="n"/>
      <c r="BO2487" s="2" t="n"/>
      <c r="BP2487" s="169" t="inlineStr">
        <is>
          <t>校内外の諸活動</t>
        </is>
      </c>
      <c r="BQ2487" s="140" t="n"/>
      <c r="BR2487" s="140" t="n"/>
      <c r="BS2487" s="140" t="n"/>
      <c r="BT2487" s="140" t="n"/>
      <c r="BU2487" s="140" t="n"/>
      <c r="BV2487" s="141" t="n"/>
      <c r="BW2487" s="170">
        <f>計算!$Y$30</f>
        <v/>
      </c>
      <c r="BX2487" s="140" t="n"/>
      <c r="BY2487" s="140" t="n"/>
      <c r="BZ2487" s="140" t="n"/>
      <c r="CA2487" s="140" t="n"/>
      <c r="CB2487" s="140" t="n"/>
      <c r="CC2487" s="140" t="n"/>
      <c r="CD2487" s="140" t="n"/>
      <c r="CE2487" s="140" t="n"/>
      <c r="CF2487" s="140" t="n"/>
      <c r="CG2487" s="140" t="n"/>
      <c r="CH2487" s="140" t="n"/>
      <c r="CI2487" s="140" t="n"/>
      <c r="CJ2487" s="140" t="n"/>
      <c r="CK2487" s="140" t="n"/>
      <c r="CL2487" s="140" t="n"/>
      <c r="CM2487" s="140" t="n"/>
      <c r="CN2487" s="140" t="n"/>
      <c r="CO2487" s="140" t="n"/>
      <c r="CP2487" s="140" t="n"/>
      <c r="CQ2487" s="140" t="n"/>
      <c r="CR2487" s="140" t="n"/>
      <c r="CS2487" s="140" t="n"/>
      <c r="CT2487" s="140" t="n"/>
      <c r="CU2487" s="140" t="n"/>
      <c r="CV2487" s="140" t="n"/>
      <c r="CW2487" s="140" t="n"/>
      <c r="CX2487" s="140" t="n"/>
      <c r="CY2487" s="140" t="n"/>
      <c r="CZ2487" s="140" t="n"/>
      <c r="DA2487" s="140" t="n"/>
      <c r="DB2487" s="140" t="n"/>
      <c r="DC2487" s="140" t="n"/>
      <c r="DD2487" s="140" t="n"/>
      <c r="DE2487" s="140" t="n"/>
      <c r="DF2487" s="140" t="n"/>
      <c r="DG2487" s="140" t="n"/>
      <c r="DH2487" s="140" t="n"/>
      <c r="DI2487" s="140" t="n"/>
      <c r="DJ2487" s="140" t="n"/>
      <c r="DK2487" s="140" t="n"/>
      <c r="DL2487" s="140" t="n"/>
      <c r="DM2487" s="140" t="n"/>
      <c r="DN2487" s="140" t="n"/>
      <c r="DO2487" s="140" t="n"/>
      <c r="DP2487" s="140" t="n"/>
      <c r="DQ2487" s="140" t="n"/>
      <c r="DR2487" s="140" t="n"/>
      <c r="DS2487" s="140" t="n"/>
      <c r="DT2487" s="140" t="n"/>
      <c r="DU2487" s="141" t="n"/>
      <c r="DV2487" s="7" t="n"/>
      <c r="DW2487" s="2" t="n"/>
      <c r="DX2487" s="2" t="n"/>
      <c r="DY2487" s="2" t="n"/>
      <c r="DZ2487" s="2" t="n"/>
      <c r="EA2487" s="2" t="n"/>
      <c r="EB2487" s="2" t="n"/>
      <c r="EC2487" s="2" t="n"/>
    </row>
    <row r="2488" ht="6.75" customHeight="1" s="118">
      <c r="A2488" s="2" t="n"/>
      <c r="B2488" s="2" t="n"/>
      <c r="C2488" s="2" t="n"/>
      <c r="D2488" s="2" t="n"/>
      <c r="E2488" s="143" t="n"/>
      <c r="K2488" s="144" t="n"/>
      <c r="L2488" s="171">
        <f>計算!$I$30</f>
        <v/>
      </c>
      <c r="BI2488" s="144" t="n"/>
      <c r="BJ2488" s="2" t="n"/>
      <c r="BK2488" s="2" t="n"/>
      <c r="BL2488" s="2" t="n"/>
      <c r="BM2488" s="2" t="n"/>
      <c r="BN2488" s="2" t="n"/>
      <c r="BO2488" s="2" t="n"/>
      <c r="BP2488" s="143" t="n"/>
      <c r="BV2488" s="144" t="n"/>
      <c r="DU2488" s="144" t="n"/>
      <c r="DV2488" s="7" t="n"/>
      <c r="DW2488" s="2" t="n"/>
      <c r="DX2488" s="2" t="n"/>
      <c r="DY2488" s="2" t="n"/>
      <c r="DZ2488" s="2" t="n"/>
      <c r="EA2488" s="2" t="n"/>
      <c r="EB2488" s="2" t="n"/>
      <c r="EC2488" s="2" t="n"/>
    </row>
    <row r="2489" ht="6.75" customHeight="1" s="118">
      <c r="A2489" s="2" t="n"/>
      <c r="B2489" s="2" t="n"/>
      <c r="C2489" s="2" t="n"/>
      <c r="D2489" s="2" t="n"/>
      <c r="E2489" s="143" t="n"/>
      <c r="K2489" s="144" t="n"/>
      <c r="L2489" s="143" t="n"/>
      <c r="BI2489" s="144" t="n"/>
      <c r="BJ2489" s="2" t="n"/>
      <c r="BK2489" s="2" t="n"/>
      <c r="BL2489" s="2" t="n"/>
      <c r="BM2489" s="2" t="n"/>
      <c r="BN2489" s="2" t="n"/>
      <c r="BO2489" s="2" t="n"/>
      <c r="BP2489" s="143" t="n"/>
      <c r="BV2489" s="144" t="n"/>
      <c r="DU2489" s="144" t="n"/>
      <c r="DV2489" s="7" t="n"/>
      <c r="DW2489" s="2" t="n"/>
      <c r="DX2489" s="2" t="n"/>
      <c r="DY2489" s="2" t="n"/>
      <c r="DZ2489" s="2" t="n"/>
      <c r="EA2489" s="2" t="n"/>
      <c r="EB2489" s="2" t="n"/>
      <c r="EC2489" s="2" t="n"/>
    </row>
    <row r="2490" ht="6.75" customHeight="1" s="118">
      <c r="A2490" s="2" t="n"/>
      <c r="B2490" s="2" t="n"/>
      <c r="C2490" s="2" t="n"/>
      <c r="D2490" s="2" t="n"/>
      <c r="E2490" s="146" t="n"/>
      <c r="F2490" s="147" t="n"/>
      <c r="G2490" s="147" t="n"/>
      <c r="H2490" s="147" t="n"/>
      <c r="I2490" s="147" t="n"/>
      <c r="J2490" s="147" t="n"/>
      <c r="K2490" s="148" t="n"/>
      <c r="L2490" s="146" t="n"/>
      <c r="M2490" s="147" t="n"/>
      <c r="N2490" s="147" t="n"/>
      <c r="O2490" s="147" t="n"/>
      <c r="P2490" s="147" t="n"/>
      <c r="Q2490" s="147" t="n"/>
      <c r="R2490" s="147" t="n"/>
      <c r="S2490" s="147" t="n"/>
      <c r="T2490" s="147" t="n"/>
      <c r="U2490" s="147" t="n"/>
      <c r="V2490" s="147" t="n"/>
      <c r="W2490" s="147" t="n"/>
      <c r="X2490" s="147" t="n"/>
      <c r="Y2490" s="147" t="n"/>
      <c r="Z2490" s="147" t="n"/>
      <c r="AA2490" s="147" t="n"/>
      <c r="AB2490" s="147" t="n"/>
      <c r="AC2490" s="147" t="n"/>
      <c r="AD2490" s="147" t="n"/>
      <c r="AE2490" s="147" t="n"/>
      <c r="AF2490" s="147" t="n"/>
      <c r="AG2490" s="147" t="n"/>
      <c r="AH2490" s="147" t="n"/>
      <c r="AI2490" s="147" t="n"/>
      <c r="AJ2490" s="147" t="n"/>
      <c r="AK2490" s="147" t="n"/>
      <c r="AL2490" s="147" t="n"/>
      <c r="AM2490" s="147" t="n"/>
      <c r="AN2490" s="147" t="n"/>
      <c r="AO2490" s="147" t="n"/>
      <c r="AP2490" s="147" t="n"/>
      <c r="AQ2490" s="147" t="n"/>
      <c r="AR2490" s="147" t="n"/>
      <c r="AS2490" s="147" t="n"/>
      <c r="AT2490" s="147" t="n"/>
      <c r="AU2490" s="147" t="n"/>
      <c r="AV2490" s="147" t="n"/>
      <c r="AW2490" s="147" t="n"/>
      <c r="AX2490" s="147" t="n"/>
      <c r="AY2490" s="147" t="n"/>
      <c r="AZ2490" s="147" t="n"/>
      <c r="BA2490" s="147" t="n"/>
      <c r="BB2490" s="147" t="n"/>
      <c r="BC2490" s="147" t="n"/>
      <c r="BD2490" s="147" t="n"/>
      <c r="BE2490" s="147" t="n"/>
      <c r="BF2490" s="147" t="n"/>
      <c r="BG2490" s="147" t="n"/>
      <c r="BH2490" s="147" t="n"/>
      <c r="BI2490" s="148" t="n"/>
      <c r="BJ2490" s="2" t="n"/>
      <c r="BK2490" s="2" t="n"/>
      <c r="BL2490" s="2" t="n"/>
      <c r="BM2490" s="2" t="n"/>
      <c r="BN2490" s="2" t="n"/>
      <c r="BO2490" s="2" t="n"/>
      <c r="BP2490" s="143" t="n"/>
      <c r="BV2490" s="144" t="n"/>
      <c r="DU2490" s="144" t="n"/>
      <c r="DV2490" s="7" t="n"/>
      <c r="DW2490" s="2" t="n"/>
      <c r="DX2490" s="2" t="n"/>
      <c r="DY2490" s="2" t="n"/>
      <c r="DZ2490" s="2" t="n"/>
      <c r="EA2490" s="2" t="n"/>
      <c r="EB2490" s="2" t="n"/>
      <c r="EC2490" s="2" t="n"/>
    </row>
    <row r="2491" ht="6.75" customHeight="1" s="118">
      <c r="A2491" s="2" t="n"/>
      <c r="B2491" s="2" t="n"/>
      <c r="C2491" s="2" t="n"/>
      <c r="D2491" s="2" t="n"/>
      <c r="E2491" s="159" t="inlineStr">
        <is>
          <t>ふ り が な</t>
        </is>
      </c>
      <c r="F2491" s="140" t="n"/>
      <c r="G2491" s="140" t="n"/>
      <c r="H2491" s="140" t="n"/>
      <c r="I2491" s="140" t="n"/>
      <c r="J2491" s="140" t="n"/>
      <c r="K2491" s="141" t="n"/>
      <c r="L2491" s="160">
        <f>計算!$M$30</f>
        <v/>
      </c>
      <c r="M2491" s="140" t="n"/>
      <c r="N2491" s="140" t="n"/>
      <c r="O2491" s="140" t="n"/>
      <c r="P2491" s="140" t="n"/>
      <c r="Q2491" s="140" t="n"/>
      <c r="R2491" s="140" t="n"/>
      <c r="S2491" s="140" t="n"/>
      <c r="T2491" s="140" t="n"/>
      <c r="U2491" s="140" t="n"/>
      <c r="V2491" s="140" t="n"/>
      <c r="W2491" s="140" t="n"/>
      <c r="X2491" s="140" t="n"/>
      <c r="Y2491" s="140" t="n"/>
      <c r="Z2491" s="140" t="n"/>
      <c r="AA2491" s="140" t="n"/>
      <c r="AB2491" s="140" t="n"/>
      <c r="AC2491" s="140" t="n"/>
      <c r="AD2491" s="140" t="n"/>
      <c r="AE2491" s="140" t="n"/>
      <c r="AF2491" s="140" t="n"/>
      <c r="AG2491" s="140" t="n"/>
      <c r="AH2491" s="140" t="n"/>
      <c r="AI2491" s="140" t="n"/>
      <c r="AJ2491" s="140" t="n"/>
      <c r="AK2491" s="140" t="n"/>
      <c r="AL2491" s="140" t="n"/>
      <c r="AM2491" s="140" t="n"/>
      <c r="AN2491" s="140" t="n"/>
      <c r="AO2491" s="140" t="n"/>
      <c r="AP2491" s="140" t="n"/>
      <c r="AQ2491" s="140" t="n"/>
      <c r="AR2491" s="140" t="n"/>
      <c r="AS2491" s="140" t="n"/>
      <c r="AT2491" s="140" t="n"/>
      <c r="AU2491" s="140" t="n"/>
      <c r="AV2491" s="140" t="n"/>
      <c r="AW2491" s="140" t="n"/>
      <c r="AX2491" s="140" t="n"/>
      <c r="AY2491" s="140" t="n"/>
      <c r="AZ2491" s="140" t="n"/>
      <c r="BA2491" s="140" t="n"/>
      <c r="BB2491" s="140" t="n"/>
      <c r="BC2491" s="140" t="n"/>
      <c r="BD2491" s="140" t="n"/>
      <c r="BE2491" s="140" t="n"/>
      <c r="BF2491" s="140" t="n"/>
      <c r="BG2491" s="140" t="n"/>
      <c r="BH2491" s="140" t="n"/>
      <c r="BI2491" s="141" t="n"/>
      <c r="BJ2491" s="2" t="n"/>
      <c r="BK2491" s="2" t="n"/>
      <c r="BL2491" s="2" t="n"/>
      <c r="BM2491" s="2" t="n"/>
      <c r="BN2491" s="2" t="n"/>
      <c r="BO2491" s="2" t="n"/>
      <c r="BP2491" s="143" t="n"/>
      <c r="BV2491" s="144" t="n"/>
      <c r="DU2491" s="144" t="n"/>
      <c r="DV2491" s="7" t="n"/>
      <c r="DW2491" s="2" t="n"/>
      <c r="DX2491" s="2" t="n"/>
      <c r="DY2491" s="2" t="n"/>
      <c r="DZ2491" s="2" t="n"/>
      <c r="EA2491" s="2" t="n"/>
      <c r="EB2491" s="2" t="n"/>
      <c r="EC2491" s="2" t="n"/>
    </row>
    <row r="2492" ht="6.75" customHeight="1" s="118">
      <c r="A2492" s="2" t="n"/>
      <c r="B2492" s="2" t="n"/>
      <c r="C2492" s="2" t="n"/>
      <c r="D2492" s="2" t="n"/>
      <c r="E2492" s="143" t="n"/>
      <c r="K2492" s="144" t="n"/>
      <c r="BI2492" s="144" t="n"/>
      <c r="BJ2492" s="2" t="n"/>
      <c r="BK2492" s="2" t="n"/>
      <c r="BL2492" s="2" t="n"/>
      <c r="BM2492" s="2" t="n"/>
      <c r="BN2492" s="2" t="n"/>
      <c r="BO2492" s="2" t="n"/>
      <c r="BP2492" s="143" t="n"/>
      <c r="BV2492" s="144" t="n"/>
      <c r="DU2492" s="144" t="n"/>
      <c r="DV2492" s="7" t="n"/>
      <c r="DW2492" s="2" t="n"/>
      <c r="DX2492" s="2" t="n"/>
      <c r="DY2492" s="2" t="n"/>
      <c r="DZ2492" s="2" t="n"/>
      <c r="EA2492" s="2" t="n"/>
      <c r="EB2492" s="2" t="n"/>
      <c r="EC2492" s="2" t="n"/>
    </row>
    <row r="2493" ht="6.75" customHeight="1" s="118">
      <c r="A2493" s="2" t="n"/>
      <c r="B2493" s="2" t="n"/>
      <c r="C2493" s="2" t="n"/>
      <c r="D2493" s="2" t="n"/>
      <c r="E2493" s="162" t="n"/>
      <c r="F2493" s="163" t="n"/>
      <c r="G2493" s="163" t="n"/>
      <c r="H2493" s="163" t="n"/>
      <c r="I2493" s="163" t="n"/>
      <c r="J2493" s="163" t="n"/>
      <c r="K2493" s="164" t="n"/>
      <c r="L2493" s="163" t="n"/>
      <c r="M2493" s="163" t="n"/>
      <c r="N2493" s="163" t="n"/>
      <c r="O2493" s="163" t="n"/>
      <c r="P2493" s="163" t="n"/>
      <c r="Q2493" s="163" t="n"/>
      <c r="R2493" s="163" t="n"/>
      <c r="S2493" s="163" t="n"/>
      <c r="T2493" s="163" t="n"/>
      <c r="U2493" s="163" t="n"/>
      <c r="V2493" s="163" t="n"/>
      <c r="W2493" s="163" t="n"/>
      <c r="X2493" s="163" t="n"/>
      <c r="Y2493" s="163" t="n"/>
      <c r="Z2493" s="163" t="n"/>
      <c r="AA2493" s="163" t="n"/>
      <c r="AB2493" s="163" t="n"/>
      <c r="AC2493" s="163" t="n"/>
      <c r="AD2493" s="163" t="n"/>
      <c r="AE2493" s="163" t="n"/>
      <c r="AF2493" s="163" t="n"/>
      <c r="AG2493" s="163" t="n"/>
      <c r="AH2493" s="163" t="n"/>
      <c r="AI2493" s="163" t="n"/>
      <c r="AJ2493" s="163" t="n"/>
      <c r="AK2493" s="163" t="n"/>
      <c r="AL2493" s="163" t="n"/>
      <c r="AM2493" s="163" t="n"/>
      <c r="AN2493" s="163" t="n"/>
      <c r="AO2493" s="163" t="n"/>
      <c r="AP2493" s="163" t="n"/>
      <c r="AQ2493" s="163" t="n"/>
      <c r="AR2493" s="163" t="n"/>
      <c r="AS2493" s="163" t="n"/>
      <c r="AT2493" s="163" t="n"/>
      <c r="AU2493" s="163" t="n"/>
      <c r="AV2493" s="163" t="n"/>
      <c r="AW2493" s="163" t="n"/>
      <c r="AX2493" s="163" t="n"/>
      <c r="AY2493" s="163" t="n"/>
      <c r="AZ2493" s="163" t="n"/>
      <c r="BA2493" s="163" t="n"/>
      <c r="BB2493" s="163" t="n"/>
      <c r="BC2493" s="163" t="n"/>
      <c r="BD2493" s="163" t="n"/>
      <c r="BE2493" s="163" t="n"/>
      <c r="BF2493" s="163" t="n"/>
      <c r="BG2493" s="163" t="n"/>
      <c r="BH2493" s="163" t="n"/>
      <c r="BI2493" s="164" t="n"/>
      <c r="BJ2493" s="2" t="n"/>
      <c r="BK2493" s="2" t="n"/>
      <c r="BL2493" s="2" t="n"/>
      <c r="BM2493" s="2" t="n"/>
      <c r="BN2493" s="2" t="n"/>
      <c r="BO2493" s="2" t="n"/>
      <c r="BP2493" s="143" t="n"/>
      <c r="BV2493" s="144" t="n"/>
      <c r="DU2493" s="144" t="n"/>
      <c r="DV2493" s="7" t="n"/>
      <c r="DW2493" s="2" t="n"/>
      <c r="DX2493" s="2" t="n"/>
      <c r="DY2493" s="2" t="n"/>
      <c r="DZ2493" s="2" t="n"/>
      <c r="EA2493" s="2" t="n"/>
      <c r="EB2493" s="2" t="n"/>
      <c r="EC2493" s="2" t="n"/>
    </row>
    <row r="2494" ht="6.75" customHeight="1" s="118">
      <c r="A2494" s="2" t="n"/>
      <c r="B2494" s="2" t="n"/>
      <c r="C2494" s="2" t="n"/>
      <c r="D2494" s="2" t="n"/>
      <c r="E2494" s="165" t="inlineStr">
        <is>
          <t>連絡先</t>
        </is>
      </c>
      <c r="F2494" s="166" t="n"/>
      <c r="G2494" s="166" t="n"/>
      <c r="H2494" s="166" t="n"/>
      <c r="I2494" s="166" t="n"/>
      <c r="J2494" s="166" t="n"/>
      <c r="K2494" s="167" t="n"/>
      <c r="L2494" s="107" t="inlineStr">
        <is>
          <t>〒</t>
        </is>
      </c>
      <c r="M2494" s="166" t="n"/>
      <c r="N2494" s="166" t="n"/>
      <c r="O2494" s="166" t="n"/>
      <c r="P2494" s="172">
        <f>計算!$K$30</f>
        <v/>
      </c>
      <c r="AK2494" s="2" t="n"/>
      <c r="AL2494" s="2" t="n"/>
      <c r="AM2494" s="2" t="n"/>
      <c r="AN2494" s="2" t="n"/>
      <c r="AO2494" s="2" t="n"/>
      <c r="AP2494" s="2" t="n"/>
      <c r="AQ2494" s="2" t="n"/>
      <c r="AR2494" s="2" t="n"/>
      <c r="AS2494" s="2" t="n"/>
      <c r="AT2494" s="2" t="n"/>
      <c r="AU2494" s="2" t="n"/>
      <c r="AV2494" s="2" t="n"/>
      <c r="AW2494" s="2" t="n"/>
      <c r="AX2494" s="2" t="n"/>
      <c r="AY2494" s="2" t="n"/>
      <c r="AZ2494" s="2" t="n"/>
      <c r="BA2494" s="2" t="n"/>
      <c r="BB2494" s="2" t="n"/>
      <c r="BC2494" s="2" t="n"/>
      <c r="BD2494" s="2" t="n"/>
      <c r="BE2494" s="2" t="n"/>
      <c r="BF2494" s="2" t="n"/>
      <c r="BG2494" s="2" t="n"/>
      <c r="BH2494" s="2" t="n"/>
      <c r="BI2494" s="8" t="n"/>
      <c r="BJ2494" s="2" t="n"/>
      <c r="BK2494" s="2" t="n"/>
      <c r="BL2494" s="2" t="n"/>
      <c r="BM2494" s="2" t="n"/>
      <c r="BN2494" s="2" t="n"/>
      <c r="BO2494" s="2" t="n"/>
      <c r="BP2494" s="143" t="n"/>
      <c r="BV2494" s="144" t="n"/>
      <c r="DU2494" s="144" t="n"/>
      <c r="DV2494" s="7" t="n"/>
      <c r="DW2494" s="2" t="n"/>
      <c r="DX2494" s="2" t="n"/>
      <c r="DY2494" s="2" t="n"/>
      <c r="DZ2494" s="2" t="n"/>
      <c r="EA2494" s="2" t="n"/>
      <c r="EB2494" s="2" t="n"/>
      <c r="EC2494" s="2" t="n"/>
    </row>
    <row r="2495" ht="6.75" customHeight="1" s="118">
      <c r="A2495" s="2" t="n"/>
      <c r="B2495" s="2" t="n"/>
      <c r="C2495" s="2" t="n"/>
      <c r="D2495" s="2" t="n"/>
      <c r="E2495" s="143" t="n"/>
      <c r="K2495" s="144" t="n"/>
      <c r="L2495" s="143" t="n"/>
      <c r="AK2495" s="2" t="n"/>
      <c r="AL2495" s="2" t="n"/>
      <c r="AM2495" s="2" t="n"/>
      <c r="AN2495" s="2" t="n"/>
      <c r="AO2495" s="2" t="n"/>
      <c r="AP2495" s="2" t="n"/>
      <c r="AQ2495" s="2" t="n"/>
      <c r="AR2495" s="2" t="n"/>
      <c r="AS2495" s="2" t="n"/>
      <c r="AT2495" s="2" t="n"/>
      <c r="AU2495" s="2" t="n"/>
      <c r="AV2495" s="2" t="n"/>
      <c r="AW2495" s="2" t="n"/>
      <c r="AX2495" s="2" t="n"/>
      <c r="AY2495" s="2" t="n"/>
      <c r="AZ2495" s="2" t="n"/>
      <c r="BA2495" s="2" t="n"/>
      <c r="BB2495" s="2" t="n"/>
      <c r="BC2495" s="2" t="n"/>
      <c r="BD2495" s="2" t="n"/>
      <c r="BE2495" s="2" t="n"/>
      <c r="BF2495" s="2" t="n"/>
      <c r="BG2495" s="2" t="n"/>
      <c r="BH2495" s="2" t="n"/>
      <c r="BI2495" s="8" t="n"/>
      <c r="BJ2495" s="2" t="n"/>
      <c r="BK2495" s="2" t="n"/>
      <c r="BL2495" s="2" t="n"/>
      <c r="BM2495" s="2" t="n"/>
      <c r="BN2495" s="2" t="n"/>
      <c r="BO2495" s="2" t="n"/>
      <c r="BP2495" s="143" t="n"/>
      <c r="BV2495" s="144" t="n"/>
      <c r="DU2495" s="144" t="n"/>
      <c r="DV2495" s="7" t="n"/>
      <c r="DW2495" s="2" t="n"/>
      <c r="DX2495" s="2" t="n"/>
      <c r="DY2495" s="2" t="n"/>
      <c r="DZ2495" s="2" t="n"/>
      <c r="EA2495" s="2" t="n"/>
      <c r="EB2495" s="2" t="n"/>
      <c r="EC2495" s="2" t="n"/>
    </row>
    <row r="2496" ht="6.75" customHeight="1" s="118">
      <c r="A2496" s="2" t="n"/>
      <c r="B2496" s="2" t="n"/>
      <c r="C2496" s="2" t="n"/>
      <c r="D2496" s="2" t="n"/>
      <c r="E2496" s="143" t="n"/>
      <c r="K2496" s="144" t="n"/>
      <c r="L2496" s="143" t="n"/>
      <c r="AK2496" s="2" t="n"/>
      <c r="AL2496" s="2" t="n"/>
      <c r="AM2496" s="2" t="n"/>
      <c r="AN2496" s="2" t="n"/>
      <c r="AO2496" s="2" t="n"/>
      <c r="AP2496" s="2" t="n"/>
      <c r="AQ2496" s="2" t="n"/>
      <c r="AR2496" s="2" t="n"/>
      <c r="AS2496" s="2" t="n"/>
      <c r="AT2496" s="2" t="n"/>
      <c r="AU2496" s="2" t="n"/>
      <c r="AV2496" s="2" t="n"/>
      <c r="AW2496" s="2" t="n"/>
      <c r="AX2496" s="2" t="n"/>
      <c r="AY2496" s="2" t="n"/>
      <c r="AZ2496" s="2" t="n"/>
      <c r="BA2496" s="2" t="n"/>
      <c r="BB2496" s="2" t="n"/>
      <c r="BC2496" s="2" t="n"/>
      <c r="BD2496" s="2" t="n"/>
      <c r="BE2496" s="2" t="n"/>
      <c r="BF2496" s="2" t="n"/>
      <c r="BG2496" s="2" t="n"/>
      <c r="BH2496" s="2" t="n"/>
      <c r="BI2496" s="8" t="n"/>
      <c r="BJ2496" s="2" t="n"/>
      <c r="BK2496" s="2" t="n"/>
      <c r="BL2496" s="2" t="n"/>
      <c r="BM2496" s="2" t="n"/>
      <c r="BN2496" s="2" t="n"/>
      <c r="BO2496" s="2" t="n"/>
      <c r="BP2496" s="143" t="n"/>
      <c r="BV2496" s="144" t="n"/>
      <c r="DU2496" s="144" t="n"/>
      <c r="DV2496" s="7" t="n"/>
      <c r="DW2496" s="2" t="n"/>
      <c r="DX2496" s="2" t="n"/>
      <c r="DY2496" s="2" t="n"/>
      <c r="DZ2496" s="2" t="n"/>
      <c r="EA2496" s="2" t="n"/>
      <c r="EB2496" s="2" t="n"/>
      <c r="EC2496" s="2" t="n"/>
    </row>
    <row r="2497" ht="6.75" customHeight="1" s="118">
      <c r="A2497" s="2" t="n"/>
      <c r="B2497" s="2" t="n"/>
      <c r="C2497" s="2" t="n"/>
      <c r="D2497" s="2" t="n"/>
      <c r="E2497" s="143" t="n"/>
      <c r="K2497" s="144" t="n"/>
      <c r="L2497" s="173">
        <f>計算!$L$30</f>
        <v/>
      </c>
      <c r="BI2497" s="144" t="n"/>
      <c r="BJ2497" s="2" t="n"/>
      <c r="BK2497" s="2" t="n"/>
      <c r="BL2497" s="2" t="n"/>
      <c r="BM2497" s="2" t="n"/>
      <c r="BN2497" s="2" t="n"/>
      <c r="BO2497" s="2" t="n"/>
      <c r="BP2497" s="143" t="n"/>
      <c r="BV2497" s="144" t="n"/>
      <c r="DU2497" s="144" t="n"/>
      <c r="DV2497" s="7" t="n"/>
      <c r="DW2497" s="2" t="n"/>
      <c r="DX2497" s="2" t="n"/>
      <c r="DY2497" s="2" t="n"/>
      <c r="DZ2497" s="2" t="n"/>
      <c r="EA2497" s="2" t="n"/>
      <c r="EB2497" s="2" t="n"/>
      <c r="EC2497" s="2" t="n"/>
    </row>
    <row r="2498" ht="6.75" customHeight="1" s="118">
      <c r="A2498" s="2" t="n"/>
      <c r="B2498" s="2" t="n"/>
      <c r="C2498" s="2" t="n"/>
      <c r="D2498" s="2" t="n"/>
      <c r="E2498" s="146" t="n"/>
      <c r="F2498" s="147" t="n"/>
      <c r="G2498" s="147" t="n"/>
      <c r="H2498" s="147" t="n"/>
      <c r="I2498" s="147" t="n"/>
      <c r="J2498" s="147" t="n"/>
      <c r="K2498" s="148" t="n"/>
      <c r="L2498" s="147" t="n"/>
      <c r="M2498" s="147" t="n"/>
      <c r="N2498" s="147" t="n"/>
      <c r="O2498" s="147" t="n"/>
      <c r="P2498" s="147" t="n"/>
      <c r="Q2498" s="147" t="n"/>
      <c r="R2498" s="147" t="n"/>
      <c r="S2498" s="147" t="n"/>
      <c r="T2498" s="147" t="n"/>
      <c r="U2498" s="147" t="n"/>
      <c r="V2498" s="147" t="n"/>
      <c r="W2498" s="147" t="n"/>
      <c r="X2498" s="147" t="n"/>
      <c r="Y2498" s="147" t="n"/>
      <c r="Z2498" s="147" t="n"/>
      <c r="AA2498" s="147" t="n"/>
      <c r="AB2498" s="147" t="n"/>
      <c r="AC2498" s="147" t="n"/>
      <c r="AD2498" s="147" t="n"/>
      <c r="AE2498" s="147" t="n"/>
      <c r="AF2498" s="147" t="n"/>
      <c r="AG2498" s="147" t="n"/>
      <c r="AH2498" s="147" t="n"/>
      <c r="AI2498" s="147" t="n"/>
      <c r="AJ2498" s="147" t="n"/>
      <c r="AK2498" s="147" t="n"/>
      <c r="AL2498" s="147" t="n"/>
      <c r="AM2498" s="147" t="n"/>
      <c r="AN2498" s="147" t="n"/>
      <c r="AO2498" s="147" t="n"/>
      <c r="AP2498" s="147" t="n"/>
      <c r="AQ2498" s="147" t="n"/>
      <c r="AR2498" s="147" t="n"/>
      <c r="AS2498" s="147" t="n"/>
      <c r="AT2498" s="147" t="n"/>
      <c r="AU2498" s="147" t="n"/>
      <c r="AV2498" s="147" t="n"/>
      <c r="AW2498" s="147" t="n"/>
      <c r="AX2498" s="147" t="n"/>
      <c r="AY2498" s="147" t="n"/>
      <c r="AZ2498" s="147" t="n"/>
      <c r="BA2498" s="147" t="n"/>
      <c r="BB2498" s="147" t="n"/>
      <c r="BC2498" s="147" t="n"/>
      <c r="BD2498" s="147" t="n"/>
      <c r="BE2498" s="147" t="n"/>
      <c r="BF2498" s="147" t="n"/>
      <c r="BG2498" s="147" t="n"/>
      <c r="BH2498" s="147" t="n"/>
      <c r="BI2498" s="148" t="n"/>
      <c r="BJ2498" s="2" t="n"/>
      <c r="BK2498" s="2" t="n"/>
      <c r="BL2498" s="2" t="n"/>
      <c r="BM2498" s="2" t="n"/>
      <c r="BN2498" s="2" t="n"/>
      <c r="BO2498" s="2" t="n"/>
      <c r="BP2498" s="143" t="n"/>
      <c r="BV2498" s="144" t="n"/>
      <c r="DU2498" s="144" t="n"/>
      <c r="DV2498" s="7" t="n"/>
      <c r="DW2498" s="2" t="n"/>
      <c r="DX2498" s="2" t="n"/>
      <c r="DY2498" s="2" t="n"/>
      <c r="DZ2498" s="2" t="n"/>
      <c r="EA2498" s="2" t="n"/>
      <c r="EB2498" s="2" t="n"/>
      <c r="EC2498" s="2" t="n"/>
    </row>
    <row r="2499" ht="6.75" customHeight="1" s="118">
      <c r="A2499" s="2" t="n"/>
      <c r="B2499" s="2" t="n"/>
      <c r="C2499" s="2" t="n"/>
      <c r="D2499" s="2" t="n"/>
      <c r="E2499" s="2" t="n"/>
      <c r="F2499" s="2" t="n"/>
      <c r="G2499" s="2" t="n"/>
      <c r="H2499" s="2" t="n"/>
      <c r="I2499" s="2" t="n"/>
      <c r="J2499" s="2" t="n"/>
      <c r="K2499" s="2" t="n"/>
      <c r="L2499" s="2" t="n"/>
      <c r="M2499" s="2" t="n"/>
      <c r="N2499" s="2" t="n"/>
      <c r="O2499" s="2" t="n"/>
      <c r="P2499" s="2" t="n"/>
      <c r="Q2499" s="2" t="n"/>
      <c r="R2499" s="2" t="n"/>
      <c r="S2499" s="2" t="n"/>
      <c r="T2499" s="2" t="n"/>
      <c r="U2499" s="2" t="n"/>
      <c r="V2499" s="2" t="n"/>
      <c r="W2499" s="2" t="n"/>
      <c r="X2499" s="2" t="n"/>
      <c r="Y2499" s="2" t="n"/>
      <c r="Z2499" s="2" t="n"/>
      <c r="AA2499" s="2" t="n"/>
      <c r="AB2499" s="2" t="n"/>
      <c r="AC2499" s="2" t="n"/>
      <c r="AD2499" s="2" t="n"/>
      <c r="AE2499" s="2" t="n"/>
      <c r="AF2499" s="2" t="n"/>
      <c r="AG2499" s="2" t="n"/>
      <c r="AH2499" s="2" t="n"/>
      <c r="AI2499" s="2" t="n"/>
      <c r="AJ2499" s="2" t="n"/>
      <c r="AK2499" s="2" t="n"/>
      <c r="AL2499" s="2" t="n"/>
      <c r="AM2499" s="2" t="n"/>
      <c r="AN2499" s="2" t="n"/>
      <c r="AO2499" s="2" t="n"/>
      <c r="AP2499" s="2" t="n"/>
      <c r="AQ2499" s="2" t="n"/>
      <c r="AR2499" s="2" t="n"/>
      <c r="AS2499" s="2" t="n"/>
      <c r="AT2499" s="2" t="n"/>
      <c r="AU2499" s="2" t="n"/>
      <c r="AV2499" s="2" t="n"/>
      <c r="AW2499" s="2" t="n"/>
      <c r="AX2499" s="2" t="n"/>
      <c r="AY2499" s="2" t="n"/>
      <c r="AZ2499" s="2" t="n"/>
      <c r="BA2499" s="2" t="n"/>
      <c r="BB2499" s="2" t="n"/>
      <c r="BC2499" s="2" t="n"/>
      <c r="BD2499" s="2" t="n"/>
      <c r="BE2499" s="2" t="n"/>
      <c r="BF2499" s="2" t="n"/>
      <c r="BG2499" s="2" t="n"/>
      <c r="BH2499" s="2" t="n"/>
      <c r="BI2499" s="2" t="n"/>
      <c r="BJ2499" s="2" t="n"/>
      <c r="BK2499" s="2" t="n"/>
      <c r="BL2499" s="2" t="n"/>
      <c r="BM2499" s="2" t="n"/>
      <c r="BN2499" s="2" t="n"/>
      <c r="BO2499" s="2" t="n"/>
      <c r="BP2499" s="143" t="n"/>
      <c r="BV2499" s="144" t="n"/>
      <c r="DU2499" s="144" t="n"/>
      <c r="DV2499" s="7" t="n"/>
      <c r="DW2499" s="2" t="n"/>
      <c r="DX2499" s="2" t="n"/>
      <c r="DY2499" s="2" t="n"/>
      <c r="DZ2499" s="2" t="n"/>
      <c r="EA2499" s="2" t="n"/>
      <c r="EB2499" s="2" t="n"/>
      <c r="EC2499" s="2" t="n"/>
    </row>
    <row r="2500" ht="6.75" customHeight="1" s="118">
      <c r="A2500" s="2" t="n"/>
      <c r="B2500" s="2" t="n"/>
      <c r="C2500" s="2" t="n"/>
      <c r="D2500" s="2" t="n"/>
      <c r="E2500" s="2" t="n"/>
      <c r="F2500" s="2" t="n"/>
      <c r="G2500" s="2" t="n"/>
      <c r="H2500" s="2" t="n"/>
      <c r="I2500" s="2" t="n"/>
      <c r="J2500" s="2" t="n"/>
      <c r="K2500" s="2" t="n"/>
      <c r="L2500" s="2" t="n"/>
      <c r="M2500" s="2" t="n"/>
      <c r="N2500" s="2" t="n"/>
      <c r="O2500" s="2" t="n"/>
      <c r="P2500" s="2" t="n"/>
      <c r="Q2500" s="2" t="n"/>
      <c r="R2500" s="113" t="inlineStr">
        <is>
          <t>（連絡先欄は現住所以外に連絡を希望する場合のみ記入すること）</t>
        </is>
      </c>
      <c r="BJ2500" s="2" t="n"/>
      <c r="BK2500" s="2" t="n"/>
      <c r="BL2500" s="2" t="n"/>
      <c r="BM2500" s="2" t="n"/>
      <c r="BN2500" s="2" t="n"/>
      <c r="BO2500" s="2" t="n"/>
      <c r="BP2500" s="143" t="n"/>
      <c r="BV2500" s="144" t="n"/>
      <c r="DU2500" s="144" t="n"/>
      <c r="DV2500" s="7" t="n"/>
      <c r="DW2500" s="2" t="n"/>
      <c r="DX2500" s="2" t="n"/>
      <c r="DY2500" s="2" t="n"/>
      <c r="DZ2500" s="2" t="n"/>
      <c r="EA2500" s="2" t="n"/>
      <c r="EB2500" s="2" t="n"/>
      <c r="EC2500" s="2" t="n"/>
    </row>
    <row r="2501" ht="6.75" customHeight="1" s="118">
      <c r="A2501" s="2" t="n"/>
      <c r="B2501" s="2" t="n"/>
      <c r="C2501" s="2" t="n"/>
      <c r="D2501" s="2" t="n"/>
      <c r="E2501" s="2" t="n"/>
      <c r="F2501" s="2" t="n"/>
      <c r="G2501" s="2" t="n"/>
      <c r="H2501" s="2" t="n"/>
      <c r="I2501" s="2" t="n"/>
      <c r="J2501" s="2" t="n"/>
      <c r="K2501" s="2" t="n"/>
      <c r="L2501" s="2" t="n"/>
      <c r="M2501" s="2" t="n"/>
      <c r="N2501" s="2" t="n"/>
      <c r="O2501" s="2" t="n"/>
      <c r="P2501" s="2" t="n"/>
      <c r="Q2501" s="2" t="n"/>
      <c r="BJ2501" s="2" t="n"/>
      <c r="BK2501" s="2" t="n"/>
      <c r="BL2501" s="2" t="n"/>
      <c r="BM2501" s="2" t="n"/>
      <c r="BN2501" s="2" t="n"/>
      <c r="BO2501" s="2" t="n"/>
      <c r="BP2501" s="143" t="n"/>
      <c r="BV2501" s="144" t="n"/>
      <c r="DU2501" s="144" t="n"/>
      <c r="DV2501" s="7" t="n"/>
      <c r="DW2501" s="2" t="n"/>
      <c r="DX2501" s="2" t="n"/>
      <c r="DY2501" s="2" t="n"/>
      <c r="DZ2501" s="2" t="n"/>
      <c r="EA2501" s="2" t="n"/>
      <c r="EB2501" s="2" t="n"/>
      <c r="EC2501" s="2" t="n"/>
    </row>
    <row r="2502" ht="6.75" customHeight="1" s="118">
      <c r="A2502" s="2" t="n"/>
      <c r="B2502" s="2" t="n"/>
      <c r="C2502" s="2" t="n"/>
      <c r="D2502" s="2" t="n"/>
      <c r="E2502" s="2" t="n"/>
      <c r="F2502" s="2" t="n"/>
      <c r="G2502" s="2" t="n"/>
      <c r="H2502" s="2" t="n"/>
      <c r="I2502" s="2" t="n"/>
      <c r="J2502" s="2" t="n"/>
      <c r="K2502" s="2" t="n"/>
      <c r="L2502" s="2" t="n"/>
      <c r="M2502" s="2" t="n"/>
      <c r="N2502" s="2" t="n"/>
      <c r="O2502" s="2" t="n"/>
      <c r="P2502" s="2" t="n"/>
      <c r="Q2502" s="2" t="n"/>
      <c r="BJ2502" s="2" t="n"/>
      <c r="BK2502" s="2" t="n"/>
      <c r="BL2502" s="2" t="n"/>
      <c r="BM2502" s="2" t="n"/>
      <c r="BN2502" s="2" t="n"/>
      <c r="BO2502" s="2" t="n"/>
      <c r="BP2502" s="143" t="n"/>
      <c r="BV2502" s="144" t="n"/>
      <c r="DU2502" s="144" t="n"/>
      <c r="DV2502" s="7" t="n"/>
      <c r="DW2502" s="2" t="n"/>
      <c r="DX2502" s="2" t="n"/>
      <c r="DY2502" s="2" t="n"/>
      <c r="DZ2502" s="2" t="n"/>
      <c r="EA2502" s="2" t="n"/>
      <c r="EB2502" s="2" t="n"/>
      <c r="EC2502" s="2" t="n"/>
    </row>
    <row r="2503" ht="6.75" customHeight="1" s="118">
      <c r="A2503" s="2" t="n"/>
      <c r="B2503" s="2" t="n"/>
      <c r="C2503" s="2" t="n"/>
      <c r="D2503" s="2" t="n"/>
      <c r="E2503" s="2" t="n"/>
      <c r="F2503" s="2" t="n"/>
      <c r="G2503" s="2" t="n"/>
      <c r="H2503" s="2" t="n"/>
      <c r="I2503" s="2" t="n"/>
      <c r="J2503" s="2" t="n"/>
      <c r="K2503" s="2" t="n"/>
      <c r="L2503" s="2" t="n"/>
      <c r="M2503" s="2" t="n"/>
      <c r="N2503" s="2" t="n"/>
      <c r="O2503" s="2" t="n"/>
      <c r="P2503" s="2" t="n"/>
      <c r="Q2503" s="2" t="n"/>
      <c r="R2503" s="2" t="n"/>
      <c r="S2503" s="2" t="n"/>
      <c r="T2503" s="2" t="n"/>
      <c r="U2503" s="2" t="n"/>
      <c r="V2503" s="2" t="n"/>
      <c r="W2503" s="2" t="n"/>
      <c r="X2503" s="2" t="n"/>
      <c r="Y2503" s="2" t="n"/>
      <c r="Z2503" s="2" t="n"/>
      <c r="AA2503" s="2" t="n"/>
      <c r="AB2503" s="2" t="n"/>
      <c r="AC2503" s="2" t="n"/>
      <c r="AD2503" s="2" t="n"/>
      <c r="AE2503" s="2" t="n"/>
      <c r="AF2503" s="2" t="n"/>
      <c r="AG2503" s="2" t="n"/>
      <c r="AH2503" s="2" t="n"/>
      <c r="AI2503" s="2" t="n"/>
      <c r="AJ2503" s="2" t="n"/>
      <c r="AK2503" s="2" t="n"/>
      <c r="AL2503" s="2" t="n"/>
      <c r="AM2503" s="2" t="n"/>
      <c r="AN2503" s="2" t="n"/>
      <c r="AO2503" s="2" t="n"/>
      <c r="AP2503" s="2" t="n"/>
      <c r="AQ2503" s="2" t="n"/>
      <c r="AR2503" s="2" t="n"/>
      <c r="AS2503" s="2" t="n"/>
      <c r="AT2503" s="2" t="n"/>
      <c r="AU2503" s="2" t="n"/>
      <c r="AV2503" s="2" t="n"/>
      <c r="AW2503" s="2" t="n"/>
      <c r="AX2503" s="2" t="n"/>
      <c r="AY2503" s="2" t="n"/>
      <c r="AZ2503" s="2" t="n"/>
      <c r="BA2503" s="2" t="n"/>
      <c r="BB2503" s="2" t="n"/>
      <c r="BC2503" s="2" t="n"/>
      <c r="BD2503" s="2" t="n"/>
      <c r="BE2503" s="2" t="n"/>
      <c r="BF2503" s="2" t="n"/>
      <c r="BG2503" s="2" t="n"/>
      <c r="BH2503" s="2" t="n"/>
      <c r="BI2503" s="2" t="n"/>
      <c r="BJ2503" s="2" t="n"/>
      <c r="BK2503" s="2" t="n"/>
      <c r="BL2503" s="2" t="n"/>
      <c r="BM2503" s="2" t="n"/>
      <c r="BN2503" s="2" t="n"/>
      <c r="BO2503" s="2" t="n"/>
      <c r="BP2503" s="143" t="n"/>
      <c r="BV2503" s="144" t="n"/>
      <c r="DU2503" s="144" t="n"/>
      <c r="DV2503" s="7" t="n"/>
      <c r="DW2503" s="2" t="n"/>
      <c r="DX2503" s="2" t="n"/>
      <c r="DY2503" s="2" t="n"/>
      <c r="DZ2503" s="2" t="n"/>
      <c r="EA2503" s="2" t="n"/>
      <c r="EB2503" s="2" t="n"/>
      <c r="EC2503" s="2" t="n"/>
    </row>
    <row r="2504" ht="6.75" customHeight="1" s="118">
      <c r="A2504" s="2" t="n"/>
      <c r="B2504" s="2" t="n"/>
      <c r="C2504" s="2" t="n"/>
      <c r="D2504" s="2" t="n"/>
      <c r="E2504" s="2" t="n"/>
      <c r="F2504" s="2" t="n"/>
      <c r="G2504" s="2" t="n"/>
      <c r="H2504" s="2" t="n"/>
      <c r="I2504" s="2" t="n"/>
      <c r="J2504" s="2" t="n"/>
      <c r="K2504" s="2" t="n"/>
      <c r="L2504" s="2" t="n"/>
      <c r="M2504" s="2" t="n"/>
      <c r="N2504" s="2" t="n"/>
      <c r="O2504" s="2" t="n"/>
      <c r="P2504" s="2" t="n"/>
      <c r="Q2504" s="2" t="n"/>
      <c r="R2504" s="2" t="n"/>
      <c r="S2504" s="2" t="n"/>
      <c r="T2504" s="2" t="n"/>
      <c r="U2504" s="2" t="n"/>
      <c r="V2504" s="2" t="n"/>
      <c r="W2504" s="2" t="n"/>
      <c r="X2504" s="2" t="n"/>
      <c r="Y2504" s="2" t="n"/>
      <c r="Z2504" s="2" t="n"/>
      <c r="AA2504" s="2" t="n"/>
      <c r="AB2504" s="2" t="n"/>
      <c r="AC2504" s="2" t="n"/>
      <c r="AD2504" s="2" t="n"/>
      <c r="AE2504" s="2" t="n"/>
      <c r="AF2504" s="2" t="n"/>
      <c r="AG2504" s="2" t="n"/>
      <c r="AH2504" s="2" t="n"/>
      <c r="AI2504" s="2" t="n"/>
      <c r="AJ2504" s="2" t="n"/>
      <c r="AK2504" s="2" t="n"/>
      <c r="AL2504" s="2" t="n"/>
      <c r="AM2504" s="2" t="n"/>
      <c r="AN2504" s="2" t="n"/>
      <c r="AO2504" s="2" t="n"/>
      <c r="AP2504" s="2" t="n"/>
      <c r="AQ2504" s="2" t="n"/>
      <c r="AR2504" s="2" t="n"/>
      <c r="AS2504" s="2" t="n"/>
      <c r="AT2504" s="2" t="n"/>
      <c r="AU2504" s="2" t="n"/>
      <c r="AV2504" s="2" t="n"/>
      <c r="AW2504" s="2" t="n"/>
      <c r="AX2504" s="2" t="n"/>
      <c r="AY2504" s="2" t="n"/>
      <c r="AZ2504" s="2" t="n"/>
      <c r="BA2504" s="2" t="n"/>
      <c r="BB2504" s="2" t="n"/>
      <c r="BC2504" s="2" t="n"/>
      <c r="BD2504" s="2" t="n"/>
      <c r="BE2504" s="2" t="n"/>
      <c r="BF2504" s="2" t="n"/>
      <c r="BG2504" s="2" t="n"/>
      <c r="BH2504" s="2" t="n"/>
      <c r="BI2504" s="2" t="n"/>
      <c r="BJ2504" s="2" t="n"/>
      <c r="BK2504" s="2" t="n"/>
      <c r="BL2504" s="2" t="n"/>
      <c r="BM2504" s="2" t="n"/>
      <c r="BN2504" s="2" t="n"/>
      <c r="BO2504" s="2" t="n"/>
      <c r="BP2504" s="174" t="n"/>
      <c r="BQ2504" s="140" t="n"/>
      <c r="BR2504" s="175" t="n"/>
      <c r="BS2504" s="140" t="n"/>
      <c r="BT2504" s="140" t="n"/>
      <c r="BU2504" s="28" t="n"/>
      <c r="BV2504" s="29" t="n"/>
      <c r="BW2504" s="176">
        <f>計算!$Z$30</f>
        <v/>
      </c>
      <c r="BX2504" s="140" t="n"/>
      <c r="BY2504" s="140" t="n"/>
      <c r="BZ2504" s="140" t="n"/>
      <c r="CA2504" s="140" t="n"/>
      <c r="CB2504" s="140" t="n"/>
      <c r="CC2504" s="140" t="n"/>
      <c r="CD2504" s="140" t="n"/>
      <c r="CE2504" s="140" t="n"/>
      <c r="CF2504" s="140" t="n"/>
      <c r="CG2504" s="140" t="n"/>
      <c r="CH2504" s="140" t="n"/>
      <c r="CI2504" s="140" t="n"/>
      <c r="CJ2504" s="140" t="n"/>
      <c r="CK2504" s="140" t="n"/>
      <c r="CL2504" s="140" t="n"/>
      <c r="CM2504" s="140" t="n"/>
      <c r="CN2504" s="140" t="n"/>
      <c r="CO2504" s="140" t="n"/>
      <c r="CP2504" s="140" t="n"/>
      <c r="CQ2504" s="140" t="n"/>
      <c r="CR2504" s="140" t="n"/>
      <c r="CS2504" s="140" t="n"/>
      <c r="CT2504" s="140" t="n"/>
      <c r="CU2504" s="140" t="n"/>
      <c r="CV2504" s="140" t="n"/>
      <c r="CW2504" s="140" t="n"/>
      <c r="CX2504" s="140" t="n"/>
      <c r="CY2504" s="140" t="n"/>
      <c r="CZ2504" s="140" t="n"/>
      <c r="DA2504" s="140" t="n"/>
      <c r="DB2504" s="140" t="n"/>
      <c r="DC2504" s="140" t="n"/>
      <c r="DD2504" s="140" t="n"/>
      <c r="DE2504" s="140" t="n"/>
      <c r="DF2504" s="140" t="n"/>
      <c r="DG2504" s="140" t="n"/>
      <c r="DH2504" s="140" t="n"/>
      <c r="DI2504" s="140" t="n"/>
      <c r="DJ2504" s="140" t="n"/>
      <c r="DK2504" s="140" t="n"/>
      <c r="DL2504" s="140" t="n"/>
      <c r="DM2504" s="140" t="n"/>
      <c r="DN2504" s="140" t="n"/>
      <c r="DO2504" s="140" t="n"/>
      <c r="DP2504" s="140" t="n"/>
      <c r="DQ2504" s="140" t="n"/>
      <c r="DR2504" s="140" t="n"/>
      <c r="DS2504" s="140" t="n"/>
      <c r="DT2504" s="140" t="n"/>
      <c r="DU2504" s="141" t="n"/>
      <c r="DV2504" s="7" t="n"/>
      <c r="DW2504" s="2" t="n"/>
      <c r="DX2504" s="2" t="n"/>
      <c r="DY2504" s="2" t="n"/>
      <c r="DZ2504" s="2" t="n"/>
      <c r="EA2504" s="2" t="n"/>
      <c r="EB2504" s="2" t="n"/>
      <c r="EC2504" s="2" t="n"/>
    </row>
    <row r="2505" ht="6.75" customHeight="1" s="118">
      <c r="A2505" s="2" t="n"/>
      <c r="B2505" s="2" t="n"/>
      <c r="C2505" s="2" t="n"/>
      <c r="D2505" s="2" t="n"/>
      <c r="E2505" s="2" t="n"/>
      <c r="F2505" s="2" t="n"/>
      <c r="G2505" s="2" t="n"/>
      <c r="H2505" s="2" t="n"/>
      <c r="I2505" s="2" t="n"/>
      <c r="J2505" s="2" t="n"/>
      <c r="K2505" s="2" t="n"/>
      <c r="L2505" s="2" t="n"/>
      <c r="M2505" s="2" t="n"/>
      <c r="N2505" s="2" t="n"/>
      <c r="O2505" s="2" t="n"/>
      <c r="P2505" s="2" t="n"/>
      <c r="Q2505" s="2" t="n"/>
      <c r="R2505" s="2" t="n"/>
      <c r="S2505" s="2" t="n"/>
      <c r="T2505" s="2" t="n"/>
      <c r="U2505" s="2" t="n"/>
      <c r="V2505" s="2" t="n"/>
      <c r="W2505" s="2" t="n"/>
      <c r="X2505" s="2" t="n"/>
      <c r="Y2505" s="2" t="n"/>
      <c r="Z2505" s="2" t="n"/>
      <c r="AA2505" s="2" t="n"/>
      <c r="AB2505" s="2" t="n"/>
      <c r="AC2505" s="2" t="n"/>
      <c r="AD2505" s="2" t="n"/>
      <c r="AE2505" s="2" t="n"/>
      <c r="AF2505" s="2" t="n"/>
      <c r="AG2505" s="2" t="n"/>
      <c r="AH2505" s="2" t="n"/>
      <c r="AI2505" s="2" t="n"/>
      <c r="AJ2505" s="2" t="n"/>
      <c r="AK2505" s="2" t="n"/>
      <c r="AL2505" s="2" t="n"/>
      <c r="AM2505" s="2" t="n"/>
      <c r="AN2505" s="2" t="n"/>
      <c r="AO2505" s="2" t="n"/>
      <c r="AP2505" s="2" t="n"/>
      <c r="AQ2505" s="2" t="n"/>
      <c r="AR2505" s="2" t="n"/>
      <c r="AS2505" s="2" t="n"/>
      <c r="AT2505" s="2" t="n"/>
      <c r="AU2505" s="2" t="n"/>
      <c r="AV2505" s="2" t="n"/>
      <c r="AW2505" s="2" t="n"/>
      <c r="AX2505" s="2" t="n"/>
      <c r="AY2505" s="2" t="n"/>
      <c r="AZ2505" s="2" t="n"/>
      <c r="BA2505" s="2" t="n"/>
      <c r="BB2505" s="2" t="n"/>
      <c r="BC2505" s="2" t="n"/>
      <c r="BD2505" s="2" t="n"/>
      <c r="BE2505" s="2" t="n"/>
      <c r="BF2505" s="2" t="n"/>
      <c r="BG2505" s="2" t="n"/>
      <c r="BH2505" s="2" t="n"/>
      <c r="BI2505" s="2" t="n"/>
      <c r="BJ2505" s="2" t="n"/>
      <c r="BK2505" s="2" t="n"/>
      <c r="BL2505" s="2" t="n"/>
      <c r="BM2505" s="2" t="n"/>
      <c r="BN2505" s="2" t="n"/>
      <c r="BO2505" s="2" t="n"/>
      <c r="BP2505" s="143" t="n"/>
      <c r="BU2505" s="31" t="n"/>
      <c r="BV2505" s="32" t="n"/>
      <c r="DU2505" s="144" t="n"/>
      <c r="DV2505" s="7" t="n"/>
      <c r="DW2505" s="2" t="n"/>
      <c r="DX2505" s="2" t="n"/>
      <c r="DY2505" s="2" t="n"/>
      <c r="DZ2505" s="2" t="n"/>
      <c r="EA2505" s="2" t="n"/>
      <c r="EB2505" s="2" t="n"/>
      <c r="EC2505" s="2" t="n"/>
    </row>
    <row r="2506" ht="6.75" customHeight="1" s="118">
      <c r="A2506" s="2" t="n"/>
      <c r="B2506" s="2" t="n"/>
      <c r="C2506" s="2" t="n"/>
      <c r="D2506" s="2" t="n"/>
      <c r="E2506" s="2" t="n"/>
      <c r="F2506" s="2" t="n"/>
      <c r="G2506" s="2" t="n"/>
      <c r="H2506" s="2" t="n"/>
      <c r="I2506" s="2" t="n"/>
      <c r="J2506" s="2" t="n"/>
      <c r="K2506" s="2" t="n"/>
      <c r="L2506" s="2" t="n"/>
      <c r="M2506" s="2" t="n"/>
      <c r="N2506" s="2" t="n"/>
      <c r="O2506" s="2" t="n"/>
      <c r="P2506" s="2" t="n"/>
      <c r="Q2506" s="2" t="n"/>
      <c r="R2506" s="2" t="n"/>
      <c r="S2506" s="2" t="n"/>
      <c r="T2506" s="2" t="n"/>
      <c r="U2506" s="2" t="n"/>
      <c r="V2506" s="2" t="n"/>
      <c r="W2506" s="2" t="n"/>
      <c r="X2506" s="2" t="n"/>
      <c r="Y2506" s="2" t="n"/>
      <c r="Z2506" s="2" t="n"/>
      <c r="AA2506" s="2" t="n"/>
      <c r="AB2506" s="2" t="n"/>
      <c r="AC2506" s="2" t="n"/>
      <c r="AD2506" s="2" t="n"/>
      <c r="AE2506" s="2" t="n"/>
      <c r="AF2506" s="2" t="n"/>
      <c r="AG2506" s="2" t="n"/>
      <c r="AH2506" s="2" t="n"/>
      <c r="AI2506" s="2" t="n"/>
      <c r="AJ2506" s="2" t="n"/>
      <c r="AK2506" s="2" t="n"/>
      <c r="AL2506" s="2" t="n"/>
      <c r="AM2506" s="2" t="n"/>
      <c r="AN2506" s="2" t="n"/>
      <c r="AO2506" s="2" t="n"/>
      <c r="AP2506" s="2" t="n"/>
      <c r="AQ2506" s="2" t="n"/>
      <c r="AR2506" s="2" t="n"/>
      <c r="AS2506" s="2" t="n"/>
      <c r="AT2506" s="2" t="n"/>
      <c r="AU2506" s="2" t="n"/>
      <c r="AV2506" s="2" t="n"/>
      <c r="AW2506" s="2" t="n"/>
      <c r="AX2506" s="2" t="n"/>
      <c r="AY2506" s="2" t="n"/>
      <c r="AZ2506" s="2" t="n"/>
      <c r="BA2506" s="2" t="n"/>
      <c r="BB2506" s="2" t="n"/>
      <c r="BC2506" s="2" t="n"/>
      <c r="BD2506" s="2" t="n"/>
      <c r="BE2506" s="2" t="n"/>
      <c r="BF2506" s="2" t="n"/>
      <c r="BG2506" s="2" t="n"/>
      <c r="BH2506" s="2" t="n"/>
      <c r="BI2506" s="2" t="n"/>
      <c r="BJ2506" s="2" t="n"/>
      <c r="BK2506" s="2" t="n"/>
      <c r="BL2506" s="2" t="n"/>
      <c r="BM2506" s="2" t="n"/>
      <c r="BN2506" s="2" t="n"/>
      <c r="BO2506" s="2" t="n"/>
      <c r="BP2506" s="143" t="n"/>
      <c r="BU2506" s="72" t="n"/>
      <c r="BV2506" s="144" t="n"/>
      <c r="DU2506" s="144" t="n"/>
      <c r="DV2506" s="7" t="n"/>
      <c r="DW2506" s="2" t="n"/>
      <c r="DX2506" s="2" t="n"/>
      <c r="DY2506" s="2" t="n"/>
      <c r="DZ2506" s="2" t="n"/>
      <c r="EA2506" s="2" t="n"/>
      <c r="EB2506" s="2" t="n"/>
      <c r="EC2506" s="2" t="n"/>
    </row>
    <row r="2507" ht="6.75" customHeight="1" s="118">
      <c r="A2507" s="2" t="n"/>
      <c r="B2507" s="2" t="n"/>
      <c r="C2507" s="2" t="n"/>
      <c r="D2507" s="2" t="n"/>
      <c r="E2507" s="2" t="n"/>
      <c r="F2507" s="2" t="n"/>
      <c r="G2507" s="2" t="n"/>
      <c r="H2507" s="2" t="n"/>
      <c r="I2507" s="2" t="n"/>
      <c r="J2507" s="2" t="n"/>
      <c r="K2507" s="2" t="n"/>
      <c r="L2507" s="2" t="n"/>
      <c r="M2507" s="2" t="n"/>
      <c r="N2507" s="2" t="n"/>
      <c r="O2507" s="2" t="n"/>
      <c r="P2507" s="2" t="n"/>
      <c r="Q2507" s="2" t="n"/>
      <c r="R2507" s="2" t="n"/>
      <c r="S2507" s="2" t="n"/>
      <c r="T2507" s="2" t="n"/>
      <c r="U2507" s="2" t="n"/>
      <c r="V2507" s="2" t="n"/>
      <c r="W2507" s="2" t="n"/>
      <c r="X2507" s="2" t="n"/>
      <c r="Y2507" s="2" t="n"/>
      <c r="Z2507" s="2" t="n"/>
      <c r="AA2507" s="2" t="n"/>
      <c r="AB2507" s="2" t="n"/>
      <c r="AC2507" s="2" t="n"/>
      <c r="AD2507" s="2" t="n"/>
      <c r="AE2507" s="2" t="n"/>
      <c r="AF2507" s="2" t="n"/>
      <c r="AG2507" s="2" t="n"/>
      <c r="AH2507" s="2" t="n"/>
      <c r="AI2507" s="2" t="n"/>
      <c r="AJ2507" s="2" t="n"/>
      <c r="AK2507" s="2" t="n"/>
      <c r="AL2507" s="2" t="n"/>
      <c r="AM2507" s="2" t="n"/>
      <c r="AN2507" s="2" t="n"/>
      <c r="AO2507" s="2" t="n"/>
      <c r="AP2507" s="2" t="n"/>
      <c r="AQ2507" s="2" t="n"/>
      <c r="AR2507" s="2" t="n"/>
      <c r="AS2507" s="2" t="n"/>
      <c r="AT2507" s="2" t="n"/>
      <c r="AU2507" s="2" t="n"/>
      <c r="AV2507" s="2" t="n"/>
      <c r="AW2507" s="2" t="n"/>
      <c r="AX2507" s="2" t="n"/>
      <c r="AY2507" s="2" t="n"/>
      <c r="AZ2507" s="2" t="n"/>
      <c r="BA2507" s="2" t="n"/>
      <c r="BB2507" s="2" t="n"/>
      <c r="BC2507" s="2" t="n"/>
      <c r="BD2507" s="2" t="n"/>
      <c r="BE2507" s="2" t="n"/>
      <c r="BF2507" s="2" t="n"/>
      <c r="BG2507" s="2" t="n"/>
      <c r="BH2507" s="2" t="n"/>
      <c r="BI2507" s="2" t="n"/>
      <c r="BJ2507" s="2" t="n"/>
      <c r="BK2507" s="2" t="n"/>
      <c r="BL2507" s="2" t="n"/>
      <c r="BM2507" s="2" t="n"/>
      <c r="BN2507" s="2" t="n"/>
      <c r="BO2507" s="2" t="n"/>
      <c r="BP2507" s="143" t="n"/>
      <c r="BV2507" s="144" t="n"/>
      <c r="DU2507" s="144" t="n"/>
      <c r="DV2507" s="7" t="n"/>
      <c r="DW2507" s="2" t="n"/>
      <c r="DX2507" s="2" t="n"/>
      <c r="DY2507" s="2" t="n"/>
      <c r="DZ2507" s="2" t="n"/>
      <c r="EA2507" s="2" t="n"/>
      <c r="EB2507" s="2" t="n"/>
      <c r="EC2507" s="2" t="n"/>
    </row>
    <row r="2508" ht="6.75" customHeight="1" s="118">
      <c r="A2508" s="2" t="n"/>
      <c r="B2508" s="2" t="n"/>
      <c r="C2508" s="2" t="n"/>
      <c r="D2508" s="2" t="n"/>
      <c r="E2508" s="2" t="n"/>
      <c r="F2508" s="2" t="n"/>
      <c r="G2508" s="2" t="n"/>
      <c r="H2508" s="2" t="n"/>
      <c r="I2508" s="2" t="n"/>
      <c r="J2508" s="2" t="n"/>
      <c r="K2508" s="2" t="n"/>
      <c r="L2508" s="2" t="n"/>
      <c r="M2508" s="2" t="n"/>
      <c r="N2508" s="2" t="n"/>
      <c r="O2508" s="2" t="n"/>
      <c r="P2508" s="2" t="n"/>
      <c r="Q2508" s="2" t="n"/>
      <c r="R2508" s="2" t="n"/>
      <c r="S2508" s="2" t="n"/>
      <c r="T2508" s="2" t="n"/>
      <c r="U2508" s="2" t="n"/>
      <c r="V2508" s="2" t="n"/>
      <c r="W2508" s="2" t="n"/>
      <c r="X2508" s="2" t="n"/>
      <c r="Y2508" s="2" t="n"/>
      <c r="Z2508" s="2" t="n"/>
      <c r="AA2508" s="2" t="n"/>
      <c r="AB2508" s="2" t="n"/>
      <c r="AC2508" s="2" t="n"/>
      <c r="AD2508" s="2" t="n"/>
      <c r="AE2508" s="2" t="n"/>
      <c r="AF2508" s="2" t="n"/>
      <c r="AG2508" s="2" t="n"/>
      <c r="AH2508" s="2" t="n"/>
      <c r="AI2508" s="2" t="n"/>
      <c r="AJ2508" s="2" t="n"/>
      <c r="AK2508" s="2" t="n"/>
      <c r="AL2508" s="2" t="n"/>
      <c r="AM2508" s="2" t="n"/>
      <c r="AN2508" s="2" t="n"/>
      <c r="AO2508" s="2" t="n"/>
      <c r="AP2508" s="2" t="n"/>
      <c r="AQ2508" s="2" t="n"/>
      <c r="AR2508" s="2" t="n"/>
      <c r="AS2508" s="2" t="n"/>
      <c r="AT2508" s="2" t="n"/>
      <c r="AU2508" s="2" t="n"/>
      <c r="AV2508" s="2" t="n"/>
      <c r="AW2508" s="2" t="n"/>
      <c r="AX2508" s="2" t="n"/>
      <c r="AY2508" s="2" t="n"/>
      <c r="AZ2508" s="2" t="n"/>
      <c r="BA2508" s="2" t="n"/>
      <c r="BB2508" s="2" t="n"/>
      <c r="BC2508" s="2" t="n"/>
      <c r="BD2508" s="2" t="n"/>
      <c r="BE2508" s="2" t="n"/>
      <c r="BF2508" s="2" t="n"/>
      <c r="BG2508" s="2" t="n"/>
      <c r="BH2508" s="2" t="n"/>
      <c r="BI2508" s="2" t="n"/>
      <c r="BJ2508" s="2" t="n"/>
      <c r="BK2508" s="2" t="n"/>
      <c r="BL2508" s="2" t="n"/>
      <c r="BM2508" s="2" t="n"/>
      <c r="BN2508" s="2" t="n"/>
      <c r="BO2508" s="2" t="n"/>
      <c r="BP2508" s="143" t="n"/>
      <c r="BV2508" s="144" t="n"/>
      <c r="DU2508" s="144" t="n"/>
      <c r="DV2508" s="7" t="n"/>
      <c r="DW2508" s="2" t="n"/>
      <c r="DX2508" s="2" t="n"/>
      <c r="DY2508" s="2" t="n"/>
      <c r="DZ2508" s="2" t="n"/>
      <c r="EA2508" s="2" t="n"/>
      <c r="EB2508" s="2" t="n"/>
      <c r="EC2508" s="2" t="n"/>
    </row>
    <row r="2509" ht="8.25" customHeight="1" s="118">
      <c r="A2509" s="2" t="n"/>
      <c r="B2509" s="2" t="n"/>
      <c r="C2509" s="2" t="n"/>
      <c r="D2509" s="2" t="n"/>
      <c r="E2509" s="2" t="n"/>
      <c r="F2509" s="2" t="n"/>
      <c r="G2509" s="2" t="n"/>
      <c r="H2509" s="2" t="n"/>
      <c r="I2509" s="2" t="n"/>
      <c r="J2509" s="2" t="n"/>
      <c r="K2509" s="2" t="n"/>
      <c r="L2509" s="2" t="n"/>
      <c r="M2509" s="2" t="n"/>
      <c r="N2509" s="2" t="n"/>
      <c r="O2509" s="2" t="n"/>
      <c r="P2509" s="2" t="n"/>
      <c r="Q2509" s="2" t="n"/>
      <c r="R2509" s="2" t="n"/>
      <c r="S2509" s="2" t="n"/>
      <c r="T2509" s="2" t="n"/>
      <c r="U2509" s="2" t="n"/>
      <c r="V2509" s="2" t="n"/>
      <c r="W2509" s="2" t="n"/>
      <c r="X2509" s="2" t="n"/>
      <c r="Y2509" s="2" t="n"/>
      <c r="Z2509" s="2" t="n"/>
      <c r="AA2509" s="2" t="n"/>
      <c r="AB2509" s="2" t="n"/>
      <c r="AC2509" s="2" t="n"/>
      <c r="AD2509" s="2" t="n"/>
      <c r="AE2509" s="2" t="n"/>
      <c r="AF2509" s="2" t="n"/>
      <c r="AG2509" s="2" t="n"/>
      <c r="AH2509" s="2" t="n"/>
      <c r="AI2509" s="2" t="n"/>
      <c r="AJ2509" s="2" t="n"/>
      <c r="AK2509" s="2" t="n"/>
      <c r="AL2509" s="2" t="n"/>
      <c r="AM2509" s="2" t="n"/>
      <c r="AN2509" s="2" t="n"/>
      <c r="AO2509" s="2" t="n"/>
      <c r="AP2509" s="2" t="n"/>
      <c r="AQ2509" s="2" t="n"/>
      <c r="AR2509" s="2" t="n"/>
      <c r="AS2509" s="2" t="n"/>
      <c r="AT2509" s="2" t="n"/>
      <c r="AU2509" s="2" t="n"/>
      <c r="AV2509" s="2" t="n"/>
      <c r="AW2509" s="2" t="n"/>
      <c r="AX2509" s="2" t="n"/>
      <c r="AY2509" s="2" t="n"/>
      <c r="AZ2509" s="2" t="n"/>
      <c r="BA2509" s="2" t="n"/>
      <c r="BB2509" s="2" t="n"/>
      <c r="BC2509" s="2" t="n"/>
      <c r="BD2509" s="2" t="n"/>
      <c r="BE2509" s="2" t="n"/>
      <c r="BF2509" s="2" t="n"/>
      <c r="BG2509" s="2" t="n"/>
      <c r="BH2509" s="2" t="n"/>
      <c r="BI2509" s="2" t="n"/>
      <c r="BJ2509" s="2" t="n"/>
      <c r="BK2509" s="2" t="n"/>
      <c r="BL2509" s="2" t="n"/>
      <c r="BM2509" s="2" t="n"/>
      <c r="BN2509" s="2" t="n"/>
      <c r="BO2509" s="2" t="n"/>
      <c r="BP2509" s="143" t="n"/>
      <c r="BV2509" s="144" t="n"/>
      <c r="DU2509" s="144" t="n"/>
      <c r="DV2509" s="7" t="n"/>
      <c r="DW2509" s="2" t="n"/>
      <c r="DX2509" s="2" t="n"/>
      <c r="DY2509" s="2" t="n"/>
      <c r="DZ2509" s="2" t="n"/>
      <c r="EA2509" s="2" t="n"/>
      <c r="EB2509" s="2" t="n"/>
      <c r="EC2509" s="2" t="n"/>
    </row>
    <row r="2510" ht="6.75" customHeight="1" s="118">
      <c r="A2510" s="2" t="n"/>
      <c r="B2510" s="2" t="n"/>
      <c r="C2510" s="2" t="n"/>
      <c r="D2510" s="2" t="n"/>
      <c r="E2510" s="177" t="inlineStr">
        <is>
          <t>在籍校</t>
        </is>
      </c>
      <c r="F2510" s="140" t="n"/>
      <c r="G2510" s="140" t="n"/>
      <c r="H2510" s="140" t="n"/>
      <c r="I2510" s="140" t="n"/>
      <c r="J2510" s="140" t="n"/>
      <c r="K2510" s="141" t="n"/>
      <c r="L2510" s="34" t="n"/>
      <c r="M2510" s="18" t="n"/>
      <c r="N2510" s="18" t="n"/>
      <c r="O2510" s="18" t="n"/>
      <c r="P2510" s="18" t="n"/>
      <c r="Q2510" s="18" t="n"/>
      <c r="R2510" s="18" t="n"/>
      <c r="S2510" s="18" t="n"/>
      <c r="T2510" s="18" t="n"/>
      <c r="U2510" s="18" t="n"/>
      <c r="V2510" s="18" t="n"/>
      <c r="W2510" s="18" t="n"/>
      <c r="X2510" s="35" t="n"/>
      <c r="Y2510" s="4" t="n"/>
      <c r="Z2510" s="5" t="n"/>
      <c r="AA2510" s="5" t="n"/>
      <c r="AB2510" s="5" t="n"/>
      <c r="AC2510" s="5" t="n"/>
      <c r="AD2510" s="5" t="n"/>
      <c r="AE2510" s="5" t="n"/>
      <c r="AF2510" s="5" t="n"/>
      <c r="AG2510" s="5" t="n"/>
      <c r="AH2510" s="5" t="n"/>
      <c r="AI2510" s="5" t="n"/>
      <c r="AJ2510" s="5" t="n"/>
      <c r="AK2510" s="5" t="n"/>
      <c r="AL2510" s="5" t="n"/>
      <c r="AM2510" s="5" t="n"/>
      <c r="AN2510" s="5" t="n"/>
      <c r="AO2510" s="5" t="n"/>
      <c r="AP2510" s="5" t="n"/>
      <c r="AQ2510" s="5" t="n"/>
      <c r="AR2510" s="5" t="n"/>
      <c r="AS2510" s="5" t="n"/>
      <c r="AT2510" s="5" t="n"/>
      <c r="AU2510" s="5" t="n"/>
      <c r="AV2510" s="5" t="n"/>
      <c r="AW2510" s="89" t="inlineStr">
        <is>
          <t>卒業見込</t>
        </is>
      </c>
      <c r="AX2510" s="140" t="n"/>
      <c r="AY2510" s="140" t="n"/>
      <c r="AZ2510" s="140" t="n"/>
      <c r="BA2510" s="140" t="n"/>
      <c r="BB2510" s="140" t="n"/>
      <c r="BC2510" s="140" t="n"/>
      <c r="BD2510" s="140" t="n"/>
      <c r="BE2510" s="140" t="n"/>
      <c r="BF2510" s="140" t="n"/>
      <c r="BG2510" s="140" t="n"/>
      <c r="BH2510" s="140" t="n"/>
      <c r="BI2510" s="141" t="n"/>
      <c r="BJ2510" s="2" t="n"/>
      <c r="BK2510" s="2" t="n"/>
      <c r="BL2510" s="2" t="n"/>
      <c r="BM2510" s="2" t="n"/>
      <c r="BN2510" s="2" t="n"/>
      <c r="BO2510" s="2" t="n"/>
      <c r="BP2510" s="143" t="n"/>
      <c r="BV2510" s="144" t="n"/>
      <c r="DU2510" s="144" t="n"/>
      <c r="DV2510" s="2" t="n"/>
      <c r="DW2510" s="2" t="n"/>
      <c r="DX2510" s="2" t="n"/>
      <c r="DY2510" s="2" t="n"/>
      <c r="DZ2510" s="2" t="n"/>
      <c r="EA2510" s="2" t="n"/>
      <c r="EB2510" s="2" t="n"/>
      <c r="EC2510" s="2" t="n"/>
    </row>
    <row r="2511" ht="6.75" customHeight="1" s="118">
      <c r="A2511" s="2" t="n"/>
      <c r="B2511" s="2" t="n"/>
      <c r="C2511" s="2" t="n"/>
      <c r="D2511" s="2" t="n"/>
      <c r="E2511" s="143" t="n"/>
      <c r="K2511" s="144" t="n"/>
      <c r="L2511" s="36" t="n"/>
      <c r="M2511" s="19" t="n"/>
      <c r="N2511" s="19" t="n"/>
      <c r="O2511" s="19" t="n"/>
      <c r="P2511" s="19" t="n"/>
      <c r="Q2511" s="19" t="n"/>
      <c r="R2511" s="19" t="n"/>
      <c r="S2511" s="19" t="n"/>
      <c r="T2511" s="19" t="n"/>
      <c r="U2511" s="19" t="n"/>
      <c r="V2511" s="19" t="n"/>
      <c r="W2511" s="19" t="n"/>
      <c r="X2511" s="37" t="n"/>
      <c r="Y2511" s="178">
        <f>計算!$N$30</f>
        <v/>
      </c>
      <c r="BI2511" s="144" t="n"/>
      <c r="BJ2511" s="2" t="n"/>
      <c r="BK2511" s="2" t="n"/>
      <c r="BL2511" s="2" t="n"/>
      <c r="BM2511" s="2" t="n"/>
      <c r="BN2511" s="2" t="n"/>
      <c r="BO2511" s="2" t="n"/>
      <c r="BP2511" s="143" t="n"/>
      <c r="BV2511" s="144" t="n"/>
      <c r="DU2511" s="144" t="n"/>
      <c r="DV2511" s="2" t="n"/>
      <c r="DW2511" s="2" t="n"/>
      <c r="DX2511" s="2" t="n"/>
      <c r="DY2511" s="2" t="n"/>
      <c r="DZ2511" s="2" t="n"/>
      <c r="EA2511" s="2" t="n"/>
      <c r="EB2511" s="2" t="n"/>
      <c r="EC2511" s="2" t="n"/>
    </row>
    <row r="2512" ht="6.75" customHeight="1" s="118">
      <c r="A2512" s="2" t="n"/>
      <c r="B2512" s="2" t="n"/>
      <c r="C2512" s="2" t="n"/>
      <c r="D2512" s="2" t="n"/>
      <c r="E2512" s="143" t="n"/>
      <c r="K2512" s="144" t="n"/>
      <c r="L2512" s="36" t="n"/>
      <c r="M2512" s="19" t="n"/>
      <c r="N2512" s="19" t="n"/>
      <c r="O2512" s="19" t="n"/>
      <c r="P2512" s="179">
        <f>設定!$B$6</f>
        <v/>
      </c>
      <c r="S2512" s="11" t="n"/>
      <c r="T2512" s="11" t="n"/>
      <c r="U2512" s="179">
        <f>設定!$B$7</f>
        <v/>
      </c>
      <c r="W2512" s="11" t="n"/>
      <c r="X2512" s="12" t="n"/>
      <c r="Y2512" s="143" t="n"/>
      <c r="BI2512" s="144" t="n"/>
      <c r="BJ2512" s="2" t="n"/>
      <c r="BK2512" s="2" t="n"/>
      <c r="BL2512" s="2" t="n"/>
      <c r="BM2512" s="2" t="n"/>
      <c r="BN2512" s="2" t="n"/>
      <c r="BO2512" s="2" t="n"/>
      <c r="BP2512" s="143" t="n"/>
      <c r="BV2512" s="144" t="n"/>
      <c r="DU2512" s="144" t="n"/>
      <c r="DV2512" s="2" t="n"/>
      <c r="DW2512" s="2" t="n"/>
      <c r="DX2512" s="2" t="n"/>
      <c r="DY2512" s="2" t="n"/>
      <c r="DZ2512" s="2" t="n"/>
      <c r="EA2512" s="2" t="n"/>
      <c r="EB2512" s="2" t="n"/>
      <c r="EC2512" s="2" t="n"/>
    </row>
    <row r="2513" ht="6.75" customHeight="1" s="118">
      <c r="A2513" s="2" t="n"/>
      <c r="B2513" s="2" t="n"/>
      <c r="C2513" s="2" t="n"/>
      <c r="D2513" s="2" t="n"/>
      <c r="E2513" s="143" t="n"/>
      <c r="K2513" s="144" t="n"/>
      <c r="L2513" s="92" t="inlineStr">
        <is>
          <t>令和</t>
        </is>
      </c>
      <c r="S2513" s="52" t="inlineStr">
        <is>
          <t>年</t>
        </is>
      </c>
      <c r="W2513" s="53" t="inlineStr">
        <is>
          <t>月</t>
        </is>
      </c>
      <c r="X2513" s="144" t="n"/>
      <c r="Y2513" s="143" t="n"/>
      <c r="BI2513" s="144" t="n"/>
      <c r="BJ2513" s="2" t="n"/>
      <c r="BK2513" s="2" t="n"/>
      <c r="BL2513" s="2" t="n"/>
      <c r="BM2513" s="2" t="n"/>
      <c r="BN2513" s="2" t="n"/>
      <c r="BO2513" s="2" t="n"/>
      <c r="BP2513" s="143" t="n"/>
      <c r="BV2513" s="144" t="n"/>
      <c r="DU2513" s="144" t="n"/>
      <c r="DV2513" s="2" t="n"/>
      <c r="DW2513" s="2" t="n"/>
      <c r="DX2513" s="2" t="n"/>
      <c r="DY2513" s="2" t="n"/>
      <c r="DZ2513" s="2" t="n"/>
      <c r="EA2513" s="2" t="n"/>
      <c r="EB2513" s="2" t="n"/>
      <c r="EC2513" s="2" t="n"/>
    </row>
    <row r="2514" ht="6.75" customHeight="1" s="118">
      <c r="A2514" s="2" t="n"/>
      <c r="B2514" s="2" t="n"/>
      <c r="C2514" s="2" t="n"/>
      <c r="D2514" s="2" t="n"/>
      <c r="E2514" s="143" t="n"/>
      <c r="K2514" s="144" t="n"/>
      <c r="L2514" s="143" t="n"/>
      <c r="X2514" s="144" t="n"/>
      <c r="Y2514" s="143" t="n"/>
      <c r="AW2514" s="75" t="inlineStr">
        <is>
          <t>卒業</t>
        </is>
      </c>
      <c r="BI2514" s="144" t="n"/>
      <c r="BJ2514" s="2" t="n"/>
      <c r="BK2514" s="2" t="n"/>
      <c r="BL2514" s="2" t="n"/>
      <c r="BM2514" s="2" t="n"/>
      <c r="BN2514" s="2" t="n"/>
      <c r="BO2514" s="2" t="n"/>
      <c r="BP2514" s="143" t="n"/>
      <c r="BV2514" s="144" t="n"/>
      <c r="DU2514" s="144" t="n"/>
      <c r="DV2514" s="2" t="n"/>
      <c r="DW2514" s="2" t="n"/>
      <c r="DX2514" s="2" t="n"/>
      <c r="DY2514" s="2" t="n"/>
      <c r="DZ2514" s="2" t="n"/>
      <c r="EA2514" s="2" t="n"/>
      <c r="EB2514" s="2" t="n"/>
      <c r="EC2514" s="2" t="n"/>
    </row>
    <row r="2515" ht="6.75" customHeight="1" s="118">
      <c r="A2515" s="2" t="n"/>
      <c r="B2515" s="2" t="n"/>
      <c r="C2515" s="2" t="n"/>
      <c r="D2515" s="2" t="n"/>
      <c r="E2515" s="143" t="n"/>
      <c r="K2515" s="144" t="n"/>
      <c r="L2515" s="36" t="n"/>
      <c r="M2515" s="19" t="n"/>
      <c r="N2515" s="19" t="n"/>
      <c r="O2515" s="19" t="n"/>
      <c r="P2515" s="19" t="n"/>
      <c r="Q2515" s="19" t="n"/>
      <c r="R2515" s="19" t="n"/>
      <c r="S2515" s="19" t="n"/>
      <c r="T2515" s="19" t="n"/>
      <c r="U2515" s="19" t="n"/>
      <c r="V2515" s="19" t="n"/>
      <c r="W2515" s="19" t="n"/>
      <c r="X2515" s="37" t="n"/>
      <c r="Y2515" s="143" t="n"/>
      <c r="BI2515" s="144" t="n"/>
      <c r="BJ2515" s="2" t="n"/>
      <c r="BK2515" s="2" t="n"/>
      <c r="BL2515" s="2" t="n"/>
      <c r="BM2515" s="2" t="n"/>
      <c r="BN2515" s="2" t="n"/>
      <c r="BO2515" s="2" t="n"/>
      <c r="BP2515" s="143" t="n"/>
      <c r="BV2515" s="144" t="n"/>
      <c r="DU2515" s="144" t="n"/>
      <c r="DV2515" s="2" t="n"/>
      <c r="DW2515" s="2" t="n"/>
      <c r="DX2515" s="2" t="n"/>
      <c r="DY2515" s="2" t="n"/>
      <c r="DZ2515" s="2" t="n"/>
      <c r="EA2515" s="2" t="n"/>
      <c r="EB2515" s="2" t="n"/>
      <c r="EC2515" s="2" t="n"/>
    </row>
    <row r="2516" ht="6.75" customHeight="1" s="118">
      <c r="A2516" s="2" t="n"/>
      <c r="B2516" s="2" t="n"/>
      <c r="C2516" s="2" t="n"/>
      <c r="D2516" s="2" t="n"/>
      <c r="E2516" s="143" t="n"/>
      <c r="K2516" s="144" t="n"/>
      <c r="L2516" s="36" t="n"/>
      <c r="M2516" s="19" t="n"/>
      <c r="N2516" s="19" t="n"/>
      <c r="O2516" s="19" t="n"/>
      <c r="P2516" s="19" t="n"/>
      <c r="Q2516" s="19" t="n"/>
      <c r="R2516" s="19" t="n"/>
      <c r="S2516" s="19" t="n"/>
      <c r="T2516" s="19" t="n"/>
      <c r="U2516" s="19" t="n"/>
      <c r="V2516" s="19" t="n"/>
      <c r="W2516" s="19" t="n"/>
      <c r="X2516" s="37" t="n"/>
      <c r="Y2516" s="143" t="n"/>
      <c r="BI2516" s="144" t="n"/>
      <c r="BJ2516" s="2" t="n"/>
      <c r="BK2516" s="2" t="n"/>
      <c r="BL2516" s="2" t="n"/>
      <c r="BM2516" s="2" t="n"/>
      <c r="BN2516" s="2" t="n"/>
      <c r="BO2516" s="2" t="n"/>
      <c r="BP2516" s="143" t="n"/>
      <c r="BV2516" s="144" t="n"/>
      <c r="DU2516" s="144" t="n"/>
      <c r="DV2516" s="2" t="n"/>
      <c r="DW2516" s="2" t="n"/>
      <c r="DX2516" s="2" t="n"/>
      <c r="DY2516" s="2" t="n"/>
      <c r="DZ2516" s="2" t="n"/>
      <c r="EA2516" s="2" t="n"/>
      <c r="EB2516" s="2" t="n"/>
      <c r="EC2516" s="2" t="n"/>
    </row>
    <row r="2517" ht="6.75" customHeight="1" s="118">
      <c r="A2517" s="2" t="n"/>
      <c r="B2517" s="2" t="n"/>
      <c r="C2517" s="2" t="n"/>
      <c r="D2517" s="2" t="n"/>
      <c r="E2517" s="146" t="n"/>
      <c r="F2517" s="147" t="n"/>
      <c r="G2517" s="147" t="n"/>
      <c r="H2517" s="147" t="n"/>
      <c r="I2517" s="147" t="n"/>
      <c r="J2517" s="147" t="n"/>
      <c r="K2517" s="148" t="n"/>
      <c r="L2517" s="38" t="n"/>
      <c r="M2517" s="20" t="n"/>
      <c r="N2517" s="20" t="n"/>
      <c r="O2517" s="20" t="n"/>
      <c r="P2517" s="20" t="n"/>
      <c r="Q2517" s="20" t="n"/>
      <c r="R2517" s="20" t="n"/>
      <c r="S2517" s="20" t="n"/>
      <c r="T2517" s="20" t="n"/>
      <c r="U2517" s="20" t="n"/>
      <c r="V2517" s="20" t="n"/>
      <c r="W2517" s="20" t="n"/>
      <c r="X2517" s="39" t="n"/>
      <c r="Y2517" s="16" t="n"/>
      <c r="Z2517" s="14" t="n"/>
      <c r="AA2517" s="14" t="n"/>
      <c r="AB2517" s="14" t="n"/>
      <c r="AC2517" s="14" t="n"/>
      <c r="AD2517" s="14" t="n"/>
      <c r="AE2517" s="14" t="n"/>
      <c r="AF2517" s="14" t="n"/>
      <c r="AG2517" s="14" t="n"/>
      <c r="AH2517" s="14" t="n"/>
      <c r="AI2517" s="14" t="n"/>
      <c r="AJ2517" s="14" t="n"/>
      <c r="AK2517" s="14" t="n"/>
      <c r="AL2517" s="14" t="n"/>
      <c r="AM2517" s="14" t="n"/>
      <c r="AN2517" s="14" t="n"/>
      <c r="AO2517" s="14" t="n"/>
      <c r="AP2517" s="14" t="n"/>
      <c r="AQ2517" s="14" t="n"/>
      <c r="AR2517" s="14" t="n"/>
      <c r="AS2517" s="14" t="n"/>
      <c r="AT2517" s="14" t="n"/>
      <c r="AU2517" s="14" t="n"/>
      <c r="AV2517" s="14" t="n"/>
      <c r="AW2517" s="147" t="n"/>
      <c r="AX2517" s="147" t="n"/>
      <c r="AY2517" s="147" t="n"/>
      <c r="AZ2517" s="147" t="n"/>
      <c r="BA2517" s="147" t="n"/>
      <c r="BB2517" s="147" t="n"/>
      <c r="BC2517" s="147" t="n"/>
      <c r="BD2517" s="147" t="n"/>
      <c r="BE2517" s="147" t="n"/>
      <c r="BF2517" s="147" t="n"/>
      <c r="BG2517" s="147" t="n"/>
      <c r="BH2517" s="147" t="n"/>
      <c r="BI2517" s="148" t="n"/>
      <c r="BJ2517" s="2" t="n"/>
      <c r="BK2517" s="2" t="n"/>
      <c r="BL2517" s="2" t="n"/>
      <c r="BM2517" s="2" t="n"/>
      <c r="BN2517" s="2" t="n"/>
      <c r="BO2517" s="2" t="n"/>
      <c r="BP2517" s="143" t="n"/>
      <c r="BV2517" s="144" t="n"/>
      <c r="DU2517" s="144" t="n"/>
      <c r="DV2517" s="2" t="n"/>
      <c r="DW2517" s="2" t="n"/>
      <c r="DX2517" s="2" t="n"/>
      <c r="DY2517" s="2" t="n"/>
      <c r="DZ2517" s="2" t="n"/>
      <c r="EA2517" s="2" t="n"/>
      <c r="EB2517" s="2" t="n"/>
      <c r="EC2517" s="2" t="n"/>
    </row>
    <row r="2518" ht="6.75" customHeight="1" s="118">
      <c r="A2518" s="2" t="n"/>
      <c r="B2518" s="2" t="n"/>
      <c r="C2518" s="2" t="n"/>
      <c r="D2518" s="2" t="n"/>
      <c r="E2518" s="40" t="n"/>
      <c r="F2518" s="40" t="n"/>
      <c r="G2518" s="40" t="n"/>
      <c r="H2518" s="40" t="n"/>
      <c r="I2518" s="40" t="n"/>
      <c r="J2518" s="40" t="n"/>
      <c r="K2518" s="40" t="n"/>
      <c r="L2518" s="18" t="n"/>
      <c r="M2518" s="18" t="n"/>
      <c r="N2518" s="18" t="n"/>
      <c r="O2518" s="18" t="n"/>
      <c r="P2518" s="18" t="n"/>
      <c r="Q2518" s="18" t="n"/>
      <c r="R2518" s="18" t="n"/>
      <c r="S2518" s="76" t="n"/>
      <c r="T2518" s="140" t="n"/>
      <c r="U2518" s="17" t="n"/>
      <c r="V2518" s="17" t="n"/>
      <c r="W2518" s="76" t="n"/>
      <c r="X2518" s="140" t="n"/>
      <c r="Y2518" s="5" t="n"/>
      <c r="Z2518" s="5" t="n"/>
      <c r="AA2518" s="5" t="n"/>
      <c r="AB2518" s="5" t="n"/>
      <c r="AC2518" s="5" t="n"/>
      <c r="AD2518" s="5" t="n"/>
      <c r="AE2518" s="5" t="n"/>
      <c r="AF2518" s="5" t="n"/>
      <c r="AG2518" s="5" t="n"/>
      <c r="AH2518" s="5" t="n"/>
      <c r="AI2518" s="5" t="n"/>
      <c r="AJ2518" s="5" t="n"/>
      <c r="AK2518" s="5" t="n"/>
      <c r="AL2518" s="5" t="n"/>
      <c r="AM2518" s="5" t="n"/>
      <c r="AN2518" s="5" t="n"/>
      <c r="AO2518" s="5" t="n"/>
      <c r="AP2518" s="5" t="n"/>
      <c r="AQ2518" s="5" t="n"/>
      <c r="AR2518" s="5" t="n"/>
      <c r="AS2518" s="5" t="n"/>
      <c r="AT2518" s="5" t="n"/>
      <c r="AU2518" s="5" t="n"/>
      <c r="AV2518" s="5" t="n"/>
      <c r="AW2518" s="5" t="n"/>
      <c r="AX2518" s="5" t="n"/>
      <c r="AY2518" s="5" t="n"/>
      <c r="AZ2518" s="5" t="n"/>
      <c r="BA2518" s="5" t="n"/>
      <c r="BB2518" s="5" t="n"/>
      <c r="BC2518" s="5" t="n"/>
      <c r="BD2518" s="5" t="n"/>
      <c r="BE2518" s="5" t="n"/>
      <c r="BF2518" s="5" t="n"/>
      <c r="BG2518" s="5" t="n"/>
      <c r="BH2518" s="5" t="n"/>
      <c r="BI2518" s="5" t="n"/>
      <c r="BJ2518" s="2" t="n"/>
      <c r="BK2518" s="2" t="n"/>
      <c r="BL2518" s="2" t="n"/>
      <c r="BM2518" s="2" t="n"/>
      <c r="BN2518" s="2" t="n"/>
      <c r="BO2518" s="2" t="n"/>
      <c r="BP2518" s="143" t="n"/>
      <c r="BV2518" s="144" t="n"/>
      <c r="DU2518" s="144" t="n"/>
      <c r="DV2518" s="2" t="n"/>
      <c r="DW2518" s="2" t="n"/>
      <c r="DX2518" s="2" t="n"/>
      <c r="DY2518" s="2" t="n"/>
      <c r="DZ2518" s="2" t="n"/>
      <c r="EA2518" s="2" t="n"/>
      <c r="EB2518" s="2" t="n"/>
      <c r="EC2518" s="2" t="n"/>
    </row>
    <row r="2519" ht="6.75" customHeight="1" s="118">
      <c r="A2519" s="2" t="n"/>
      <c r="B2519" s="2" t="n"/>
      <c r="C2519" s="2" t="n"/>
      <c r="D2519" s="2" t="n"/>
      <c r="E2519" s="41" t="n"/>
      <c r="F2519" s="41" t="n"/>
      <c r="G2519" s="41" t="n"/>
      <c r="H2519" s="41" t="n"/>
      <c r="I2519" s="41" t="n"/>
      <c r="J2519" s="41" t="n"/>
      <c r="K2519" s="41" t="n"/>
      <c r="L2519" s="19" t="n"/>
      <c r="M2519" s="19" t="n"/>
      <c r="N2519" s="19" t="n"/>
      <c r="O2519" s="19" t="n"/>
      <c r="P2519" s="19" t="n"/>
      <c r="Q2519" s="19" t="n"/>
      <c r="R2519" s="19" t="n"/>
      <c r="U2519" s="11" t="n"/>
      <c r="V2519" s="11" t="n"/>
      <c r="Y2519" s="2" t="n"/>
      <c r="Z2519" s="2" t="n"/>
      <c r="AA2519" s="2" t="n"/>
      <c r="AB2519" s="2" t="n"/>
      <c r="AC2519" s="2" t="n"/>
      <c r="AD2519" s="2" t="n"/>
      <c r="AE2519" s="2" t="n"/>
      <c r="AF2519" s="2" t="n"/>
      <c r="AG2519" s="2" t="n"/>
      <c r="AH2519" s="2" t="n"/>
      <c r="AI2519" s="2" t="n"/>
      <c r="AJ2519" s="2" t="n"/>
      <c r="AK2519" s="2" t="n"/>
      <c r="AL2519" s="2" t="n"/>
      <c r="AM2519" s="2" t="n"/>
      <c r="AN2519" s="2" t="n"/>
      <c r="AO2519" s="2" t="n"/>
      <c r="AP2519" s="2" t="n"/>
      <c r="AQ2519" s="2" t="n"/>
      <c r="AR2519" s="2" t="n"/>
      <c r="AS2519" s="2" t="n"/>
      <c r="AT2519" s="2" t="n"/>
      <c r="AU2519" s="2" t="n"/>
      <c r="AV2519" s="2" t="n"/>
      <c r="AW2519" s="2" t="n"/>
      <c r="AX2519" s="2" t="n"/>
      <c r="AY2519" s="2" t="n"/>
      <c r="AZ2519" s="2" t="n"/>
      <c r="BA2519" s="2" t="n"/>
      <c r="BB2519" s="2" t="n"/>
      <c r="BC2519" s="2" t="n"/>
      <c r="BD2519" s="2" t="n"/>
      <c r="BE2519" s="2" t="n"/>
      <c r="BF2519" s="2" t="n"/>
      <c r="BG2519" s="2" t="n"/>
      <c r="BH2519" s="2" t="n"/>
      <c r="BI2519" s="2" t="n"/>
      <c r="BJ2519" s="2" t="n"/>
      <c r="BK2519" s="2" t="n"/>
      <c r="BL2519" s="2" t="n"/>
      <c r="BM2519" s="2" t="n"/>
      <c r="BN2519" s="2" t="n"/>
      <c r="BO2519" s="2" t="n"/>
      <c r="BP2519" s="143" t="n"/>
      <c r="BV2519" s="144" t="n"/>
      <c r="DU2519" s="144" t="n"/>
      <c r="DV2519" s="2" t="n"/>
      <c r="DW2519" s="2" t="n"/>
      <c r="DX2519" s="2" t="n"/>
      <c r="DY2519" s="2" t="n"/>
      <c r="DZ2519" s="2" t="n"/>
      <c r="EA2519" s="2" t="n"/>
      <c r="EB2519" s="2" t="n"/>
      <c r="EC2519" s="2" t="n"/>
    </row>
    <row r="2520" ht="9.75" customHeight="1" s="118">
      <c r="A2520" s="2" t="n"/>
      <c r="B2520" s="2" t="n"/>
      <c r="C2520" s="2" t="n"/>
      <c r="D2520" s="2" t="n"/>
      <c r="E2520" s="42" t="n"/>
      <c r="F2520" s="42" t="n"/>
      <c r="G2520" s="42" t="n"/>
      <c r="H2520" s="42" t="n"/>
      <c r="I2520" s="42" t="n"/>
      <c r="J2520" s="42" t="n"/>
      <c r="K2520" s="42" t="n"/>
      <c r="L2520" s="20" t="n"/>
      <c r="M2520" s="20" t="n"/>
      <c r="N2520" s="20" t="n"/>
      <c r="O2520" s="20" t="n"/>
      <c r="P2520" s="20" t="n"/>
      <c r="Q2520" s="20" t="n"/>
      <c r="R2520" s="20" t="n"/>
      <c r="S2520" s="20" t="n"/>
      <c r="T2520" s="20" t="n"/>
      <c r="U2520" s="20" t="n"/>
      <c r="V2520" s="20" t="n"/>
      <c r="W2520" s="20" t="n"/>
      <c r="X2520" s="20" t="n"/>
      <c r="Y2520" s="14" t="n"/>
      <c r="Z2520" s="14" t="n"/>
      <c r="AA2520" s="14" t="n"/>
      <c r="AB2520" s="14" t="n"/>
      <c r="AC2520" s="14" t="n"/>
      <c r="AD2520" s="14" t="n"/>
      <c r="AE2520" s="14" t="n"/>
      <c r="AF2520" s="14" t="n"/>
      <c r="AG2520" s="14" t="n"/>
      <c r="AH2520" s="14" t="n"/>
      <c r="AI2520" s="14" t="n"/>
      <c r="AJ2520" s="14" t="n"/>
      <c r="AK2520" s="14" t="n"/>
      <c r="AL2520" s="14" t="n"/>
      <c r="AM2520" s="14" t="n"/>
      <c r="AN2520" s="14" t="n"/>
      <c r="AO2520" s="14" t="n"/>
      <c r="AP2520" s="14" t="n"/>
      <c r="AQ2520" s="14" t="n"/>
      <c r="AR2520" s="14" t="n"/>
      <c r="AS2520" s="14" t="n"/>
      <c r="AT2520" s="14" t="n"/>
      <c r="AU2520" s="14" t="n"/>
      <c r="AV2520" s="14" t="n"/>
      <c r="AW2520" s="14" t="n"/>
      <c r="AX2520" s="14" t="n"/>
      <c r="AY2520" s="14" t="n"/>
      <c r="AZ2520" s="14" t="n"/>
      <c r="BA2520" s="14" t="n"/>
      <c r="BB2520" s="14" t="n"/>
      <c r="BC2520" s="14" t="n"/>
      <c r="BD2520" s="14" t="n"/>
      <c r="BE2520" s="14" t="n"/>
      <c r="BF2520" s="14" t="n"/>
      <c r="BG2520" s="14" t="n"/>
      <c r="BH2520" s="14" t="n"/>
      <c r="BI2520" s="14" t="n"/>
      <c r="BJ2520" s="2" t="n"/>
      <c r="BK2520" s="2" t="n"/>
      <c r="BL2520" s="2" t="n"/>
      <c r="BM2520" s="2" t="n"/>
      <c r="BN2520" s="2" t="n"/>
      <c r="BO2520" s="2" t="n"/>
      <c r="BP2520" s="143" t="n"/>
      <c r="BV2520" s="144" t="n"/>
      <c r="DU2520" s="144" t="n"/>
      <c r="DV2520" s="2" t="n"/>
      <c r="DW2520" s="2" t="n"/>
      <c r="DX2520" s="2" t="n"/>
      <c r="DY2520" s="2" t="n"/>
      <c r="DZ2520" s="2" t="n"/>
      <c r="EA2520" s="2" t="n"/>
      <c r="EB2520" s="2" t="n"/>
      <c r="EC2520" s="2" t="n"/>
    </row>
    <row r="2521" ht="6.75" customHeight="1" s="118">
      <c r="A2521" s="2" t="n"/>
      <c r="B2521" s="2" t="n"/>
      <c r="C2521" s="2" t="n"/>
      <c r="D2521" s="2" t="n"/>
      <c r="E2521" s="180" t="inlineStr">
        <is>
          <t>職　歴</t>
        </is>
      </c>
      <c r="K2521" s="144" t="n"/>
      <c r="L2521" s="54" t="inlineStr">
        <is>
          <t>平成</t>
        </is>
      </c>
      <c r="M2521" s="140" t="n"/>
      <c r="N2521" s="140" t="n"/>
      <c r="O2521" s="140" t="n"/>
      <c r="P2521" s="19" t="n"/>
      <c r="Q2521" s="19" t="n"/>
      <c r="R2521" s="19" t="n"/>
      <c r="S2521" s="19" t="n"/>
      <c r="T2521" s="19" t="n"/>
      <c r="U2521" s="19" t="n"/>
      <c r="V2521" s="19" t="n"/>
      <c r="W2521" s="19" t="n"/>
      <c r="X2521" s="37" t="n"/>
      <c r="Y2521" s="171">
        <f>計算!$AD$30</f>
        <v/>
      </c>
      <c r="BI2521" s="144" t="n"/>
      <c r="BJ2521" s="2" t="n"/>
      <c r="BK2521" s="2" t="n"/>
      <c r="BL2521" s="2" t="n"/>
      <c r="BM2521" s="2" t="n"/>
      <c r="BN2521" s="2" t="n"/>
      <c r="BO2521" s="2" t="n"/>
      <c r="BP2521" s="143" t="n"/>
      <c r="BV2521" s="144" t="n"/>
      <c r="DU2521" s="144" t="n"/>
      <c r="DV2521" s="2" t="n"/>
      <c r="DW2521" s="2" t="n"/>
      <c r="DX2521" s="2" t="n"/>
      <c r="DY2521" s="2" t="n"/>
      <c r="DZ2521" s="2" t="n"/>
      <c r="EA2521" s="2" t="n"/>
      <c r="EB2521" s="2" t="n"/>
      <c r="EC2521" s="2" t="n"/>
    </row>
    <row r="2522" ht="6.75" customHeight="1" s="118">
      <c r="A2522" s="2" t="n"/>
      <c r="B2522" s="2" t="n"/>
      <c r="C2522" s="2" t="n"/>
      <c r="D2522" s="2" t="n"/>
      <c r="E2522" s="143" t="n"/>
      <c r="K2522" s="144" t="n"/>
      <c r="L2522" s="143" t="n"/>
      <c r="P2522" s="19" t="n"/>
      <c r="Q2522" s="19" t="n"/>
      <c r="R2522" s="19" t="n"/>
      <c r="S2522" s="19" t="n"/>
      <c r="T2522" s="19" t="n"/>
      <c r="U2522" s="19" t="n"/>
      <c r="V2522" s="19" t="n"/>
      <c r="W2522" s="19" t="n"/>
      <c r="X2522" s="37" t="n"/>
      <c r="Y2522" s="143" t="n"/>
      <c r="BI2522" s="144" t="n"/>
      <c r="BJ2522" s="2" t="n"/>
      <c r="BK2522" s="2" t="n"/>
      <c r="BL2522" s="2" t="n"/>
      <c r="BM2522" s="2" t="n"/>
      <c r="BN2522" s="2" t="n"/>
      <c r="BO2522" s="2" t="n"/>
      <c r="BP2522" s="143" t="n"/>
      <c r="BV2522" s="144" t="n"/>
      <c r="DU2522" s="144" t="n"/>
      <c r="DV2522" s="2" t="n"/>
      <c r="DW2522" s="2" t="n"/>
      <c r="DX2522" s="2" t="n"/>
      <c r="DY2522" s="2" t="n"/>
      <c r="DZ2522" s="2" t="n"/>
      <c r="EA2522" s="2" t="n"/>
      <c r="EB2522" s="2" t="n"/>
      <c r="EC2522" s="2" t="n"/>
    </row>
    <row r="2523" ht="6.75" customHeight="1" s="118">
      <c r="A2523" s="2" t="n"/>
      <c r="B2523" s="2" t="n"/>
      <c r="C2523" s="2" t="n"/>
      <c r="D2523" s="2" t="n"/>
      <c r="E2523" s="143" t="n"/>
      <c r="K2523" s="144" t="n"/>
      <c r="L2523" s="143" t="n"/>
      <c r="P2523" s="179">
        <f>計算!$AB$30</f>
        <v/>
      </c>
      <c r="S2523" s="52" t="inlineStr">
        <is>
          <t>年</t>
        </is>
      </c>
      <c r="U2523" s="179">
        <f>計算!$AC$30</f>
        <v/>
      </c>
      <c r="W2523" s="53" t="inlineStr">
        <is>
          <t>月</t>
        </is>
      </c>
      <c r="X2523" s="144" t="n"/>
      <c r="Y2523" s="143" t="n"/>
      <c r="BI2523" s="144" t="n"/>
      <c r="BJ2523" s="2" t="n"/>
      <c r="BK2523" s="2" t="n"/>
      <c r="BL2523" s="2" t="n"/>
      <c r="BM2523" s="2" t="n"/>
      <c r="BN2523" s="2" t="n"/>
      <c r="BO2523" s="2" t="n"/>
      <c r="BP2523" s="143" t="n"/>
      <c r="BV2523" s="144" t="n"/>
      <c r="DU2523" s="144" t="n"/>
      <c r="DV2523" s="2" t="n"/>
      <c r="DW2523" s="2" t="n"/>
      <c r="DX2523" s="2" t="n"/>
      <c r="DY2523" s="2" t="n"/>
      <c r="DZ2523" s="2" t="n"/>
      <c r="EA2523" s="2" t="n"/>
      <c r="EB2523" s="2" t="n"/>
      <c r="EC2523" s="2" t="n"/>
    </row>
    <row r="2524" ht="6.75" customHeight="1" s="118">
      <c r="A2524" s="2" t="n"/>
      <c r="B2524" s="2" t="n"/>
      <c r="C2524" s="2" t="n"/>
      <c r="D2524" s="2" t="n"/>
      <c r="E2524" s="143" t="n"/>
      <c r="K2524" s="144" t="n"/>
      <c r="L2524" s="49" t="inlineStr">
        <is>
          <t>令和</t>
        </is>
      </c>
      <c r="X2524" s="144" t="n"/>
      <c r="Y2524" s="143" t="n"/>
      <c r="BI2524" s="144" t="n"/>
      <c r="BJ2524" s="2" t="n"/>
      <c r="BK2524" s="2" t="n"/>
      <c r="BL2524" s="2" t="n"/>
      <c r="BM2524" s="2" t="n"/>
      <c r="BN2524" s="2" t="n"/>
      <c r="BO2524" s="2" t="n"/>
      <c r="BP2524" s="143" t="n"/>
      <c r="BV2524" s="144" t="n"/>
      <c r="DU2524" s="144" t="n"/>
      <c r="DV2524" s="2" t="n"/>
      <c r="DW2524" s="2" t="n"/>
      <c r="DX2524" s="2" t="n"/>
      <c r="DY2524" s="2" t="n"/>
      <c r="DZ2524" s="2" t="n"/>
      <c r="EA2524" s="2" t="n"/>
      <c r="EB2524" s="2" t="n"/>
      <c r="EC2524" s="2" t="n"/>
    </row>
    <row r="2525" ht="6.75" customHeight="1" s="118">
      <c r="A2525" s="2" t="n"/>
      <c r="B2525" s="2" t="n"/>
      <c r="C2525" s="2" t="n"/>
      <c r="D2525" s="2" t="n"/>
      <c r="E2525" s="143" t="n"/>
      <c r="K2525" s="144" t="n"/>
      <c r="L2525" s="143" t="n"/>
      <c r="P2525" s="19" t="n"/>
      <c r="Q2525" s="19" t="n"/>
      <c r="R2525" s="19" t="n"/>
      <c r="S2525" s="19" t="n"/>
      <c r="T2525" s="19" t="n"/>
      <c r="U2525" s="19" t="n"/>
      <c r="V2525" s="19" t="n"/>
      <c r="W2525" s="19" t="n"/>
      <c r="X2525" s="37" t="n"/>
      <c r="Y2525" s="143" t="n"/>
      <c r="BI2525" s="144" t="n"/>
      <c r="BJ2525" s="2" t="n"/>
      <c r="BK2525" s="2" t="n"/>
      <c r="BL2525" s="2" t="n"/>
      <c r="BM2525" s="2" t="n"/>
      <c r="BN2525" s="2" t="n"/>
      <c r="BO2525" s="2" t="n"/>
      <c r="BP2525" s="143" t="n"/>
      <c r="BV2525" s="144" t="n"/>
      <c r="DU2525" s="144" t="n"/>
      <c r="DV2525" s="2" t="n"/>
      <c r="DW2525" s="2" t="n"/>
      <c r="DX2525" s="2" t="n"/>
      <c r="DY2525" s="2" t="n"/>
      <c r="DZ2525" s="2" t="n"/>
      <c r="EA2525" s="2" t="n"/>
      <c r="EB2525" s="2" t="n"/>
      <c r="EC2525" s="2" t="n"/>
    </row>
    <row r="2526" ht="5.25" customHeight="1" s="118">
      <c r="A2526" s="2" t="n"/>
      <c r="B2526" s="2" t="n"/>
      <c r="C2526" s="2" t="n"/>
      <c r="D2526" s="2" t="n"/>
      <c r="E2526" s="143" t="n"/>
      <c r="K2526" s="144" t="n"/>
      <c r="L2526" s="146" t="n"/>
      <c r="M2526" s="147" t="n"/>
      <c r="N2526" s="147" t="n"/>
      <c r="O2526" s="147" t="n"/>
      <c r="P2526" s="20" t="n"/>
      <c r="Q2526" s="20" t="n"/>
      <c r="R2526" s="20" t="n"/>
      <c r="S2526" s="20" t="n"/>
      <c r="T2526" s="20" t="n"/>
      <c r="U2526" s="20" t="n"/>
      <c r="V2526" s="20" t="n"/>
      <c r="W2526" s="20" t="n"/>
      <c r="X2526" s="39" t="n"/>
      <c r="Y2526" s="146" t="n"/>
      <c r="Z2526" s="147" t="n"/>
      <c r="AA2526" s="147" t="n"/>
      <c r="AB2526" s="147" t="n"/>
      <c r="AC2526" s="147" t="n"/>
      <c r="AD2526" s="147" t="n"/>
      <c r="AE2526" s="147" t="n"/>
      <c r="AF2526" s="147" t="n"/>
      <c r="AG2526" s="147" t="n"/>
      <c r="AH2526" s="147" t="n"/>
      <c r="AI2526" s="147" t="n"/>
      <c r="AJ2526" s="147" t="n"/>
      <c r="AK2526" s="147" t="n"/>
      <c r="AL2526" s="147" t="n"/>
      <c r="AM2526" s="147" t="n"/>
      <c r="AN2526" s="147" t="n"/>
      <c r="AO2526" s="147" t="n"/>
      <c r="AP2526" s="147" t="n"/>
      <c r="AQ2526" s="147" t="n"/>
      <c r="AR2526" s="147" t="n"/>
      <c r="AS2526" s="147" t="n"/>
      <c r="AT2526" s="147" t="n"/>
      <c r="AU2526" s="147" t="n"/>
      <c r="AV2526" s="147" t="n"/>
      <c r="AW2526" s="147" t="n"/>
      <c r="AX2526" s="147" t="n"/>
      <c r="AY2526" s="147" t="n"/>
      <c r="AZ2526" s="147" t="n"/>
      <c r="BA2526" s="147" t="n"/>
      <c r="BB2526" s="147" t="n"/>
      <c r="BC2526" s="147" t="n"/>
      <c r="BD2526" s="147" t="n"/>
      <c r="BE2526" s="147" t="n"/>
      <c r="BF2526" s="147" t="n"/>
      <c r="BG2526" s="147" t="n"/>
      <c r="BH2526" s="147" t="n"/>
      <c r="BI2526" s="148" t="n"/>
      <c r="BJ2526" s="2" t="n"/>
      <c r="BK2526" s="2" t="n"/>
      <c r="BL2526" s="2" t="n"/>
      <c r="BM2526" s="2" t="n"/>
      <c r="BN2526" s="2" t="n"/>
      <c r="BO2526" s="2" t="n"/>
      <c r="BP2526" s="143" t="n"/>
      <c r="BV2526" s="144" t="n"/>
      <c r="DU2526" s="144" t="n"/>
      <c r="DV2526" s="2" t="n"/>
      <c r="DW2526" s="2" t="n"/>
      <c r="DX2526" s="2" t="n"/>
      <c r="DY2526" s="2" t="n"/>
      <c r="DZ2526" s="2" t="n"/>
      <c r="EA2526" s="2" t="n"/>
      <c r="EB2526" s="2" t="n"/>
      <c r="EC2526" s="2" t="n"/>
    </row>
    <row r="2527" ht="6.75" customHeight="1" s="118">
      <c r="A2527" s="2" t="n"/>
      <c r="B2527" s="2" t="n"/>
      <c r="C2527" s="2" t="n"/>
      <c r="D2527" s="2" t="n"/>
      <c r="E2527" s="143" t="n"/>
      <c r="K2527" s="144" t="n"/>
      <c r="L2527" s="54" t="inlineStr">
        <is>
          <t>平成</t>
        </is>
      </c>
      <c r="M2527" s="140" t="n"/>
      <c r="N2527" s="140" t="n"/>
      <c r="O2527" s="140" t="n"/>
      <c r="P2527" s="18" t="n"/>
      <c r="Q2527" s="18" t="n"/>
      <c r="R2527" s="18" t="n"/>
      <c r="S2527" s="18" t="n"/>
      <c r="T2527" s="18" t="n"/>
      <c r="U2527" s="18" t="n"/>
      <c r="V2527" s="18" t="n"/>
      <c r="W2527" s="18" t="n"/>
      <c r="X2527" s="35" t="n"/>
      <c r="Y2527" s="171">
        <f>計算!$AG$30</f>
        <v/>
      </c>
      <c r="BI2527" s="144" t="n"/>
      <c r="BJ2527" s="2" t="n"/>
      <c r="BK2527" s="2" t="n"/>
      <c r="BL2527" s="2" t="n"/>
      <c r="BM2527" s="2" t="n"/>
      <c r="BN2527" s="2" t="n"/>
      <c r="BO2527" s="2" t="n"/>
      <c r="BP2527" s="143" t="n"/>
      <c r="BV2527" s="144" t="n"/>
      <c r="DU2527" s="144" t="n"/>
      <c r="DV2527" s="2" t="n"/>
      <c r="DW2527" s="2" t="n"/>
      <c r="DX2527" s="2" t="n"/>
      <c r="DY2527" s="2" t="n"/>
      <c r="DZ2527" s="2" t="n"/>
      <c r="EA2527" s="2" t="n"/>
      <c r="EB2527" s="2" t="n"/>
      <c r="EC2527" s="2" t="n"/>
    </row>
    <row r="2528" ht="6.75" customHeight="1" s="118">
      <c r="A2528" s="2" t="n"/>
      <c r="B2528" s="2" t="n"/>
      <c r="C2528" s="2" t="n"/>
      <c r="D2528" s="2" t="n"/>
      <c r="E2528" s="143" t="n"/>
      <c r="K2528" s="144" t="n"/>
      <c r="L2528" s="143" t="n"/>
      <c r="P2528" s="19" t="n"/>
      <c r="Q2528" s="19" t="n"/>
      <c r="R2528" s="19" t="n"/>
      <c r="S2528" s="19" t="n"/>
      <c r="T2528" s="19" t="n"/>
      <c r="U2528" s="19" t="n"/>
      <c r="V2528" s="19" t="n"/>
      <c r="W2528" s="19" t="n"/>
      <c r="X2528" s="37" t="n"/>
      <c r="Y2528" s="143" t="n"/>
      <c r="BI2528" s="144" t="n"/>
      <c r="BJ2528" s="2" t="n"/>
      <c r="BK2528" s="2" t="n"/>
      <c r="BL2528" s="2" t="n"/>
      <c r="BM2528" s="2" t="n"/>
      <c r="BN2528" s="2" t="n"/>
      <c r="BO2528" s="2" t="n"/>
      <c r="BP2528" s="143" t="n"/>
      <c r="BV2528" s="144" t="n"/>
      <c r="DU2528" s="144" t="n"/>
      <c r="DV2528" s="2" t="n"/>
      <c r="DW2528" s="2" t="n"/>
      <c r="DX2528" s="2" t="n"/>
      <c r="DY2528" s="2" t="n"/>
      <c r="DZ2528" s="2" t="n"/>
      <c r="EA2528" s="2" t="n"/>
      <c r="EB2528" s="2" t="n"/>
      <c r="EC2528" s="2" t="n"/>
    </row>
    <row r="2529" ht="6.75" customHeight="1" s="118">
      <c r="A2529" s="2" t="n"/>
      <c r="B2529" s="2" t="n"/>
      <c r="C2529" s="2" t="n"/>
      <c r="D2529" s="2" t="n"/>
      <c r="E2529" s="143" t="n"/>
      <c r="K2529" s="144" t="n"/>
      <c r="L2529" s="143" t="n"/>
      <c r="P2529" s="179">
        <f>計算!$AE$30</f>
        <v/>
      </c>
      <c r="S2529" s="52" t="inlineStr">
        <is>
          <t>年</t>
        </is>
      </c>
      <c r="U2529" s="179">
        <f>計算!$AF$30</f>
        <v/>
      </c>
      <c r="W2529" s="53" t="inlineStr">
        <is>
          <t>月</t>
        </is>
      </c>
      <c r="X2529" s="144" t="n"/>
      <c r="Y2529" s="143" t="n"/>
      <c r="BI2529" s="144" t="n"/>
      <c r="BJ2529" s="2" t="n"/>
      <c r="BK2529" s="2" t="n"/>
      <c r="BL2529" s="2" t="n"/>
      <c r="BM2529" s="2" t="n"/>
      <c r="BN2529" s="2" t="n"/>
      <c r="BO2529" s="2" t="n"/>
      <c r="BP2529" s="143" t="n"/>
      <c r="BV2529" s="144" t="n"/>
      <c r="DU2529" s="144" t="n"/>
      <c r="DV2529" s="2" t="n"/>
      <c r="DW2529" s="2" t="n"/>
      <c r="DX2529" s="2" t="n"/>
      <c r="DY2529" s="2" t="n"/>
      <c r="DZ2529" s="2" t="n"/>
      <c r="EA2529" s="2" t="n"/>
      <c r="EB2529" s="2" t="n"/>
      <c r="EC2529" s="2" t="n"/>
    </row>
    <row r="2530" ht="6.75" customHeight="1" s="118">
      <c r="A2530" s="2" t="n"/>
      <c r="B2530" s="2" t="n"/>
      <c r="C2530" s="2" t="n"/>
      <c r="D2530" s="2" t="n"/>
      <c r="E2530" s="143" t="n"/>
      <c r="K2530" s="144" t="n"/>
      <c r="L2530" s="49" t="inlineStr">
        <is>
          <t>令和</t>
        </is>
      </c>
      <c r="X2530" s="144" t="n"/>
      <c r="Y2530" s="143" t="n"/>
      <c r="BI2530" s="144" t="n"/>
      <c r="BJ2530" s="2" t="n"/>
      <c r="BK2530" s="2" t="n"/>
      <c r="BL2530" s="2" t="n"/>
      <c r="BM2530" s="2" t="n"/>
      <c r="BN2530" s="2" t="n"/>
      <c r="BO2530" s="2" t="n"/>
      <c r="BP2530" s="143" t="n"/>
      <c r="BV2530" s="144" t="n"/>
      <c r="DU2530" s="144" t="n"/>
      <c r="DV2530" s="2" t="n"/>
      <c r="DW2530" s="2" t="n"/>
      <c r="DX2530" s="2" t="n"/>
      <c r="DY2530" s="2" t="n"/>
      <c r="DZ2530" s="2" t="n"/>
      <c r="EA2530" s="2" t="n"/>
      <c r="EB2530" s="2" t="n"/>
      <c r="EC2530" s="2" t="n"/>
    </row>
    <row r="2531" ht="6.75" customHeight="1" s="118">
      <c r="A2531" s="2" t="n"/>
      <c r="B2531" s="2" t="n"/>
      <c r="C2531" s="2" t="n"/>
      <c r="D2531" s="2" t="n"/>
      <c r="E2531" s="143" t="n"/>
      <c r="K2531" s="144" t="n"/>
      <c r="L2531" s="143" t="n"/>
      <c r="P2531" s="19" t="n"/>
      <c r="Q2531" s="19" t="n"/>
      <c r="R2531" s="19" t="n"/>
      <c r="S2531" s="19" t="n"/>
      <c r="T2531" s="19" t="n"/>
      <c r="U2531" s="19" t="n"/>
      <c r="V2531" s="19" t="n"/>
      <c r="W2531" s="19" t="n"/>
      <c r="X2531" s="37" t="n"/>
      <c r="Y2531" s="143" t="n"/>
      <c r="BI2531" s="144" t="n"/>
      <c r="BJ2531" s="2" t="n"/>
      <c r="BK2531" s="2" t="n"/>
      <c r="BL2531" s="2" t="n"/>
      <c r="BM2531" s="2" t="n"/>
      <c r="BN2531" s="2" t="n"/>
      <c r="BO2531" s="2" t="n"/>
      <c r="BP2531" s="143" t="n"/>
      <c r="BU2531" s="43" t="n"/>
      <c r="BV2531" s="44" t="n"/>
      <c r="DU2531" s="144" t="n"/>
      <c r="DV2531" s="2" t="n"/>
      <c r="DW2531" s="2" t="n"/>
      <c r="DX2531" s="2" t="n"/>
      <c r="DY2531" s="2" t="n"/>
      <c r="DZ2531" s="2" t="n"/>
      <c r="EA2531" s="2" t="n"/>
      <c r="EB2531" s="2" t="n"/>
      <c r="EC2531" s="2" t="n"/>
    </row>
    <row r="2532" ht="4.5" customHeight="1" s="118">
      <c r="A2532" s="2" t="n"/>
      <c r="B2532" s="2" t="n"/>
      <c r="C2532" s="2" t="n"/>
      <c r="D2532" s="2" t="n"/>
      <c r="E2532" s="143" t="n"/>
      <c r="K2532" s="144" t="n"/>
      <c r="L2532" s="146" t="n"/>
      <c r="M2532" s="147" t="n"/>
      <c r="N2532" s="147" t="n"/>
      <c r="O2532" s="147" t="n"/>
      <c r="P2532" s="20" t="n"/>
      <c r="Q2532" s="20" t="n"/>
      <c r="R2532" s="20" t="n"/>
      <c r="S2532" s="20" t="n"/>
      <c r="T2532" s="20" t="n"/>
      <c r="U2532" s="20" t="n"/>
      <c r="V2532" s="20" t="n"/>
      <c r="W2532" s="20" t="n"/>
      <c r="X2532" s="39" t="n"/>
      <c r="Y2532" s="146" t="n"/>
      <c r="Z2532" s="147" t="n"/>
      <c r="AA2532" s="147" t="n"/>
      <c r="AB2532" s="147" t="n"/>
      <c r="AC2532" s="147" t="n"/>
      <c r="AD2532" s="147" t="n"/>
      <c r="AE2532" s="147" t="n"/>
      <c r="AF2532" s="147" t="n"/>
      <c r="AG2532" s="147" t="n"/>
      <c r="AH2532" s="147" t="n"/>
      <c r="AI2532" s="147" t="n"/>
      <c r="AJ2532" s="147" t="n"/>
      <c r="AK2532" s="147" t="n"/>
      <c r="AL2532" s="147" t="n"/>
      <c r="AM2532" s="147" t="n"/>
      <c r="AN2532" s="147" t="n"/>
      <c r="AO2532" s="147" t="n"/>
      <c r="AP2532" s="147" t="n"/>
      <c r="AQ2532" s="147" t="n"/>
      <c r="AR2532" s="147" t="n"/>
      <c r="AS2532" s="147" t="n"/>
      <c r="AT2532" s="147" t="n"/>
      <c r="AU2532" s="147" t="n"/>
      <c r="AV2532" s="147" t="n"/>
      <c r="AW2532" s="147" t="n"/>
      <c r="AX2532" s="147" t="n"/>
      <c r="AY2532" s="147" t="n"/>
      <c r="AZ2532" s="147" t="n"/>
      <c r="BA2532" s="147" t="n"/>
      <c r="BB2532" s="147" t="n"/>
      <c r="BC2532" s="147" t="n"/>
      <c r="BD2532" s="147" t="n"/>
      <c r="BE2532" s="147" t="n"/>
      <c r="BF2532" s="147" t="n"/>
      <c r="BG2532" s="147" t="n"/>
      <c r="BH2532" s="147" t="n"/>
      <c r="BI2532" s="148" t="n"/>
      <c r="BJ2532" s="2" t="n"/>
      <c r="BK2532" s="2" t="n"/>
      <c r="BL2532" s="2" t="n"/>
      <c r="BM2532" s="2" t="n"/>
      <c r="BN2532" s="2" t="n"/>
      <c r="BO2532" s="2" t="n"/>
      <c r="BP2532" s="146" t="n"/>
      <c r="BQ2532" s="147" t="n"/>
      <c r="BR2532" s="147" t="n"/>
      <c r="BS2532" s="147" t="n"/>
      <c r="BT2532" s="147" t="n"/>
      <c r="BU2532" s="42" t="n"/>
      <c r="BV2532" s="45" t="n"/>
      <c r="BW2532" s="147" t="n"/>
      <c r="BX2532" s="147" t="n"/>
      <c r="BY2532" s="147" t="n"/>
      <c r="BZ2532" s="147" t="n"/>
      <c r="CA2532" s="147" t="n"/>
      <c r="CB2532" s="147" t="n"/>
      <c r="CC2532" s="147" t="n"/>
      <c r="CD2532" s="147" t="n"/>
      <c r="CE2532" s="147" t="n"/>
      <c r="CF2532" s="147" t="n"/>
      <c r="CG2532" s="147" t="n"/>
      <c r="CH2532" s="147" t="n"/>
      <c r="CI2532" s="147" t="n"/>
      <c r="CJ2532" s="147" t="n"/>
      <c r="CK2532" s="147" t="n"/>
      <c r="CL2532" s="147" t="n"/>
      <c r="CM2532" s="147" t="n"/>
      <c r="CN2532" s="147" t="n"/>
      <c r="CO2532" s="147" t="n"/>
      <c r="CP2532" s="147" t="n"/>
      <c r="CQ2532" s="147" t="n"/>
      <c r="CR2532" s="147" t="n"/>
      <c r="CS2532" s="147" t="n"/>
      <c r="CT2532" s="147" t="n"/>
      <c r="CU2532" s="147" t="n"/>
      <c r="CV2532" s="147" t="n"/>
      <c r="CW2532" s="147" t="n"/>
      <c r="CX2532" s="147" t="n"/>
      <c r="CY2532" s="147" t="n"/>
      <c r="CZ2532" s="147" t="n"/>
      <c r="DA2532" s="147" t="n"/>
      <c r="DB2532" s="147" t="n"/>
      <c r="DC2532" s="147" t="n"/>
      <c r="DD2532" s="147" t="n"/>
      <c r="DE2532" s="147" t="n"/>
      <c r="DF2532" s="147" t="n"/>
      <c r="DG2532" s="147" t="n"/>
      <c r="DH2532" s="147" t="n"/>
      <c r="DI2532" s="147" t="n"/>
      <c r="DJ2532" s="147" t="n"/>
      <c r="DK2532" s="147" t="n"/>
      <c r="DL2532" s="147" t="n"/>
      <c r="DM2532" s="147" t="n"/>
      <c r="DN2532" s="147" t="n"/>
      <c r="DO2532" s="147" t="n"/>
      <c r="DP2532" s="147" t="n"/>
      <c r="DQ2532" s="147" t="n"/>
      <c r="DR2532" s="147" t="n"/>
      <c r="DS2532" s="147" t="n"/>
      <c r="DT2532" s="147" t="n"/>
      <c r="DU2532" s="148" t="n"/>
      <c r="DV2532" s="2" t="n"/>
      <c r="DW2532" s="2" t="n"/>
      <c r="DX2532" s="2" t="n"/>
      <c r="DY2532" s="2" t="n"/>
      <c r="DZ2532" s="2" t="n"/>
      <c r="EA2532" s="2" t="n"/>
      <c r="EB2532" s="2" t="n"/>
      <c r="EC2532" s="2" t="n"/>
    </row>
    <row r="2533" ht="6.75" customHeight="1" s="118">
      <c r="A2533" s="2" t="n"/>
      <c r="B2533" s="2" t="n"/>
      <c r="C2533" s="2" t="n"/>
      <c r="D2533" s="2" t="n"/>
      <c r="E2533" s="143" t="n"/>
      <c r="K2533" s="144" t="n"/>
      <c r="L2533" s="54" t="inlineStr">
        <is>
          <t>平成</t>
        </is>
      </c>
      <c r="M2533" s="140" t="n"/>
      <c r="N2533" s="140" t="n"/>
      <c r="O2533" s="140" t="n"/>
      <c r="P2533" s="18" t="n"/>
      <c r="Q2533" s="18" t="n"/>
      <c r="R2533" s="18" t="n"/>
      <c r="S2533" s="18" t="n"/>
      <c r="T2533" s="18" t="n"/>
      <c r="U2533" s="18" t="n"/>
      <c r="V2533" s="18" t="n"/>
      <c r="W2533" s="18" t="n"/>
      <c r="X2533" s="35" t="n"/>
      <c r="Y2533" s="7" t="n"/>
      <c r="Z2533" s="2" t="n"/>
      <c r="AA2533" s="2" t="n"/>
      <c r="AB2533" s="2" t="n"/>
      <c r="AC2533" s="2" t="n"/>
      <c r="AD2533" s="2" t="n"/>
      <c r="AE2533" s="2" t="n"/>
      <c r="AF2533" s="2" t="n"/>
      <c r="AG2533" s="2" t="n"/>
      <c r="AH2533" s="2" t="n"/>
      <c r="AI2533" s="2" t="n"/>
      <c r="AJ2533" s="2" t="n"/>
      <c r="AK2533" s="2" t="n"/>
      <c r="AL2533" s="2" t="n"/>
      <c r="AM2533" s="2" t="n"/>
      <c r="AN2533" s="2" t="n"/>
      <c r="AO2533" s="2" t="n"/>
      <c r="AP2533" s="2" t="n"/>
      <c r="AQ2533" s="2" t="n"/>
      <c r="AR2533" s="2" t="n"/>
      <c r="AS2533" s="2" t="n"/>
      <c r="AT2533" s="2" t="n"/>
      <c r="AU2533" s="2" t="n"/>
      <c r="AV2533" s="2" t="n"/>
      <c r="AW2533" s="2" t="n"/>
      <c r="AX2533" s="2" t="n"/>
      <c r="AY2533" s="2" t="n"/>
      <c r="AZ2533" s="2" t="n"/>
      <c r="BA2533" s="2" t="n"/>
      <c r="BB2533" s="2" t="n"/>
      <c r="BC2533" s="2" t="n"/>
      <c r="BD2533" s="2" t="n"/>
      <c r="BE2533" s="2" t="n"/>
      <c r="BF2533" s="2" t="n"/>
      <c r="BG2533" s="2" t="n"/>
      <c r="BH2533" s="2" t="n"/>
      <c r="BI2533" s="6" t="n"/>
      <c r="BJ2533" s="2" t="n"/>
      <c r="BK2533" s="2" t="n"/>
      <c r="BL2533" s="2" t="n"/>
      <c r="BM2533" s="2" t="n"/>
      <c r="BN2533" s="2" t="n"/>
      <c r="BO2533" s="2" t="n"/>
      <c r="BP2533" s="139" t="inlineStr">
        <is>
          <t>備　考</t>
        </is>
      </c>
      <c r="BQ2533" s="140" t="n"/>
      <c r="BR2533" s="140" t="n"/>
      <c r="BS2533" s="140" t="n"/>
      <c r="BT2533" s="140" t="n"/>
      <c r="BU2533" s="140" t="n"/>
      <c r="BV2533" s="141" t="n"/>
      <c r="BW2533" s="176">
        <f>計算!$AA$30</f>
        <v/>
      </c>
      <c r="BX2533" s="140" t="n"/>
      <c r="BY2533" s="140" t="n"/>
      <c r="BZ2533" s="140" t="n"/>
      <c r="CA2533" s="140" t="n"/>
      <c r="CB2533" s="140" t="n"/>
      <c r="CC2533" s="140" t="n"/>
      <c r="CD2533" s="140" t="n"/>
      <c r="CE2533" s="140" t="n"/>
      <c r="CF2533" s="140" t="n"/>
      <c r="CG2533" s="140" t="n"/>
      <c r="CH2533" s="140" t="n"/>
      <c r="CI2533" s="140" t="n"/>
      <c r="CJ2533" s="140" t="n"/>
      <c r="CK2533" s="140" t="n"/>
      <c r="CL2533" s="140" t="n"/>
      <c r="CM2533" s="140" t="n"/>
      <c r="CN2533" s="140" t="n"/>
      <c r="CO2533" s="140" t="n"/>
      <c r="CP2533" s="140" t="n"/>
      <c r="CQ2533" s="140" t="n"/>
      <c r="CR2533" s="140" t="n"/>
      <c r="CS2533" s="140" t="n"/>
      <c r="CT2533" s="140" t="n"/>
      <c r="CU2533" s="140" t="n"/>
      <c r="CV2533" s="140" t="n"/>
      <c r="CW2533" s="140" t="n"/>
      <c r="CX2533" s="140" t="n"/>
      <c r="CY2533" s="140" t="n"/>
      <c r="CZ2533" s="140" t="n"/>
      <c r="DA2533" s="140" t="n"/>
      <c r="DB2533" s="140" t="n"/>
      <c r="DC2533" s="140" t="n"/>
      <c r="DD2533" s="140" t="n"/>
      <c r="DE2533" s="140" t="n"/>
      <c r="DF2533" s="140" t="n"/>
      <c r="DG2533" s="140" t="n"/>
      <c r="DH2533" s="140" t="n"/>
      <c r="DI2533" s="140" t="n"/>
      <c r="DJ2533" s="140" t="n"/>
      <c r="DK2533" s="140" t="n"/>
      <c r="DL2533" s="140" t="n"/>
      <c r="DM2533" s="140" t="n"/>
      <c r="DN2533" s="140" t="n"/>
      <c r="DO2533" s="140" t="n"/>
      <c r="DP2533" s="140" t="n"/>
      <c r="DQ2533" s="140" t="n"/>
      <c r="DR2533" s="140" t="n"/>
      <c r="DS2533" s="140" t="n"/>
      <c r="DT2533" s="140" t="n"/>
      <c r="DU2533" s="141" t="n"/>
      <c r="DV2533" s="2" t="n"/>
      <c r="DW2533" s="2" t="n"/>
      <c r="DX2533" s="2" t="n"/>
      <c r="DY2533" s="2" t="n"/>
      <c r="DZ2533" s="2" t="n"/>
      <c r="EA2533" s="2" t="n"/>
      <c r="EB2533" s="2" t="n"/>
      <c r="EC2533" s="2" t="n"/>
    </row>
    <row r="2534" ht="6.75" customHeight="1" s="118">
      <c r="A2534" s="2" t="n"/>
      <c r="B2534" s="2" t="n"/>
      <c r="C2534" s="2" t="n"/>
      <c r="D2534" s="2" t="n"/>
      <c r="E2534" s="143" t="n"/>
      <c r="K2534" s="144" t="n"/>
      <c r="L2534" s="143" t="n"/>
      <c r="P2534" s="19" t="n"/>
      <c r="Q2534" s="19" t="n"/>
      <c r="R2534" s="19" t="n"/>
      <c r="S2534" s="19" t="n"/>
      <c r="T2534" s="19" t="n"/>
      <c r="U2534" s="19" t="n"/>
      <c r="V2534" s="19" t="n"/>
      <c r="W2534" s="19" t="n"/>
      <c r="X2534" s="37" t="n"/>
      <c r="Y2534" s="7" t="n"/>
      <c r="Z2534" s="2" t="n"/>
      <c r="AA2534" s="2" t="n"/>
      <c r="AB2534" s="2" t="n"/>
      <c r="AC2534" s="2" t="n"/>
      <c r="AD2534" s="2" t="n"/>
      <c r="AE2534" s="2" t="n"/>
      <c r="AF2534" s="2" t="n"/>
      <c r="AG2534" s="2" t="n"/>
      <c r="AH2534" s="2" t="n"/>
      <c r="AI2534" s="2" t="n"/>
      <c r="AJ2534" s="2" t="n"/>
      <c r="AK2534" s="2" t="n"/>
      <c r="AL2534" s="2" t="n"/>
      <c r="AM2534" s="2" t="n"/>
      <c r="AN2534" s="2" t="n"/>
      <c r="AO2534" s="2" t="n"/>
      <c r="AP2534" s="2" t="n"/>
      <c r="AQ2534" s="2" t="n"/>
      <c r="AR2534" s="2" t="n"/>
      <c r="AS2534" s="2" t="n"/>
      <c r="AT2534" s="2" t="n"/>
      <c r="AU2534" s="2" t="n"/>
      <c r="AV2534" s="2" t="n"/>
      <c r="AW2534" s="2" t="n"/>
      <c r="AX2534" s="2" t="n"/>
      <c r="AY2534" s="2" t="n"/>
      <c r="AZ2534" s="2" t="n"/>
      <c r="BA2534" s="2" t="n"/>
      <c r="BB2534" s="2" t="n"/>
      <c r="BC2534" s="2" t="n"/>
      <c r="BD2534" s="2" t="n"/>
      <c r="BE2534" s="2" t="n"/>
      <c r="BF2534" s="2" t="n"/>
      <c r="BG2534" s="2" t="n"/>
      <c r="BH2534" s="2" t="n"/>
      <c r="BI2534" s="8" t="n"/>
      <c r="BJ2534" s="2" t="n"/>
      <c r="BK2534" s="2" t="n"/>
      <c r="BL2534" s="2" t="n"/>
      <c r="BM2534" s="2" t="n"/>
      <c r="BN2534" s="2" t="n"/>
      <c r="BO2534" s="2" t="n"/>
      <c r="BP2534" s="143" t="n"/>
      <c r="BV2534" s="144" t="n"/>
      <c r="DU2534" s="144" t="n"/>
      <c r="DV2534" s="2" t="n"/>
      <c r="DW2534" s="2" t="n"/>
      <c r="DX2534" s="2" t="n"/>
      <c r="DY2534" s="2" t="n"/>
      <c r="DZ2534" s="2" t="n"/>
      <c r="EA2534" s="2" t="n"/>
      <c r="EB2534" s="2" t="n"/>
      <c r="EC2534" s="2" t="n"/>
    </row>
    <row r="2535" ht="6.75" customHeight="1" s="118">
      <c r="A2535" s="2" t="n"/>
      <c r="B2535" s="2" t="n"/>
      <c r="C2535" s="2" t="n"/>
      <c r="D2535" s="2" t="n"/>
      <c r="E2535" s="143" t="n"/>
      <c r="K2535" s="144" t="n"/>
      <c r="L2535" s="143" t="n"/>
      <c r="P2535" s="19" t="n"/>
      <c r="Q2535" s="19" t="n"/>
      <c r="R2535" s="19" t="n"/>
      <c r="S2535" s="52" t="inlineStr">
        <is>
          <t>年</t>
        </is>
      </c>
      <c r="U2535" s="11" t="n"/>
      <c r="V2535" s="11" t="n"/>
      <c r="W2535" s="53" t="inlineStr">
        <is>
          <t>月</t>
        </is>
      </c>
      <c r="X2535" s="144" t="n"/>
      <c r="Y2535" s="7" t="n"/>
      <c r="Z2535" s="2" t="n"/>
      <c r="AA2535" s="2" t="n"/>
      <c r="AB2535" s="2" t="n"/>
      <c r="AC2535" s="2" t="n"/>
      <c r="AD2535" s="2" t="n"/>
      <c r="AE2535" s="2" t="n"/>
      <c r="AF2535" s="2" t="n"/>
      <c r="AG2535" s="2" t="n"/>
      <c r="AH2535" s="2" t="n"/>
      <c r="AI2535" s="2" t="n"/>
      <c r="AJ2535" s="2" t="n"/>
      <c r="AK2535" s="2" t="n"/>
      <c r="AL2535" s="2" t="n"/>
      <c r="AM2535" s="2" t="n"/>
      <c r="AN2535" s="2" t="n"/>
      <c r="AO2535" s="2" t="n"/>
      <c r="AP2535" s="2" t="n"/>
      <c r="AQ2535" s="2" t="n"/>
      <c r="AR2535" s="2" t="n"/>
      <c r="AS2535" s="2" t="n"/>
      <c r="AT2535" s="2" t="n"/>
      <c r="AU2535" s="2" t="n"/>
      <c r="AV2535" s="2" t="n"/>
      <c r="AW2535" s="2" t="n"/>
      <c r="AX2535" s="2" t="n"/>
      <c r="AY2535" s="2" t="n"/>
      <c r="AZ2535" s="2" t="n"/>
      <c r="BA2535" s="2" t="n"/>
      <c r="BB2535" s="2" t="n"/>
      <c r="BC2535" s="2" t="n"/>
      <c r="BD2535" s="2" t="n"/>
      <c r="BE2535" s="2" t="n"/>
      <c r="BF2535" s="2" t="n"/>
      <c r="BG2535" s="2" t="n"/>
      <c r="BH2535" s="2" t="n"/>
      <c r="BI2535" s="8" t="n"/>
      <c r="BJ2535" s="2" t="n"/>
      <c r="BK2535" s="2" t="n"/>
      <c r="BL2535" s="2" t="n"/>
      <c r="BM2535" s="2" t="n"/>
      <c r="BN2535" s="2" t="n"/>
      <c r="BO2535" s="2" t="n"/>
      <c r="BP2535" s="143" t="n"/>
      <c r="BV2535" s="144" t="n"/>
      <c r="DU2535" s="144" t="n"/>
      <c r="DV2535" s="2" t="n"/>
      <c r="DW2535" s="2" t="n"/>
      <c r="DX2535" s="2" t="n"/>
      <c r="DY2535" s="2" t="n"/>
      <c r="DZ2535" s="2" t="n"/>
      <c r="EA2535" s="2" t="n"/>
      <c r="EB2535" s="2" t="n"/>
      <c r="EC2535" s="2" t="n"/>
    </row>
    <row r="2536" ht="6.75" customHeight="1" s="118">
      <c r="A2536" s="2" t="n"/>
      <c r="B2536" s="2" t="n"/>
      <c r="C2536" s="2" t="n"/>
      <c r="D2536" s="2" t="n"/>
      <c r="E2536" s="143" t="n"/>
      <c r="K2536" s="144" t="n"/>
      <c r="L2536" s="49" t="inlineStr">
        <is>
          <t>令和</t>
        </is>
      </c>
      <c r="P2536" s="19" t="n"/>
      <c r="Q2536" s="19" t="n"/>
      <c r="R2536" s="19" t="n"/>
      <c r="U2536" s="11" t="n"/>
      <c r="V2536" s="11" t="n"/>
      <c r="X2536" s="144" t="n"/>
      <c r="Y2536" s="7" t="n"/>
      <c r="Z2536" s="2" t="n"/>
      <c r="AA2536" s="2" t="n"/>
      <c r="AB2536" s="2" t="n"/>
      <c r="AC2536" s="2" t="n"/>
      <c r="AD2536" s="2" t="n"/>
      <c r="AE2536" s="2" t="n"/>
      <c r="AF2536" s="2" t="n"/>
      <c r="AG2536" s="2" t="n"/>
      <c r="AH2536" s="2" t="n"/>
      <c r="AI2536" s="2" t="n"/>
      <c r="AJ2536" s="2" t="n"/>
      <c r="AK2536" s="2" t="n"/>
      <c r="AL2536" s="2" t="n"/>
      <c r="AM2536" s="2" t="n"/>
      <c r="AN2536" s="2" t="n"/>
      <c r="AO2536" s="2" t="n"/>
      <c r="AP2536" s="2" t="n"/>
      <c r="AQ2536" s="2" t="n"/>
      <c r="AR2536" s="2" t="n"/>
      <c r="AS2536" s="2" t="n"/>
      <c r="AT2536" s="2" t="n"/>
      <c r="AU2536" s="2" t="n"/>
      <c r="AV2536" s="2" t="n"/>
      <c r="AW2536" s="2" t="n"/>
      <c r="AX2536" s="2" t="n"/>
      <c r="AY2536" s="2" t="n"/>
      <c r="AZ2536" s="2" t="n"/>
      <c r="BA2536" s="2" t="n"/>
      <c r="BB2536" s="2" t="n"/>
      <c r="BC2536" s="2" t="n"/>
      <c r="BD2536" s="2" t="n"/>
      <c r="BE2536" s="2" t="n"/>
      <c r="BF2536" s="2" t="n"/>
      <c r="BG2536" s="2" t="n"/>
      <c r="BH2536" s="2" t="n"/>
      <c r="BI2536" s="8" t="n"/>
      <c r="BJ2536" s="2" t="n"/>
      <c r="BK2536" s="2" t="n"/>
      <c r="BL2536" s="2" t="n"/>
      <c r="BM2536" s="2" t="n"/>
      <c r="BN2536" s="2" t="n"/>
      <c r="BO2536" s="2" t="n"/>
      <c r="BP2536" s="143" t="n"/>
      <c r="BV2536" s="144" t="n"/>
      <c r="DU2536" s="144" t="n"/>
      <c r="DV2536" s="2" t="n"/>
      <c r="DW2536" s="2" t="n"/>
      <c r="DX2536" s="2" t="n"/>
      <c r="DY2536" s="2" t="n"/>
      <c r="DZ2536" s="2" t="n"/>
      <c r="EA2536" s="2" t="n"/>
      <c r="EB2536" s="2" t="n"/>
      <c r="EC2536" s="2" t="n"/>
    </row>
    <row r="2537" ht="6.75" customHeight="1" s="118">
      <c r="A2537" s="2" t="n"/>
      <c r="B2537" s="2" t="n"/>
      <c r="C2537" s="2" t="n"/>
      <c r="D2537" s="2" t="n"/>
      <c r="E2537" s="143" t="n"/>
      <c r="K2537" s="144" t="n"/>
      <c r="L2537" s="143" t="n"/>
      <c r="P2537" s="19" t="n"/>
      <c r="Q2537" s="19" t="n"/>
      <c r="R2537" s="19" t="n"/>
      <c r="S2537" s="19" t="n"/>
      <c r="T2537" s="19" t="n"/>
      <c r="U2537" s="19" t="n"/>
      <c r="V2537" s="19" t="n"/>
      <c r="W2537" s="19" t="n"/>
      <c r="X2537" s="37" t="n"/>
      <c r="Y2537" s="7" t="n"/>
      <c r="Z2537" s="2" t="n"/>
      <c r="AA2537" s="2" t="n"/>
      <c r="AB2537" s="2" t="n"/>
      <c r="AC2537" s="2" t="n"/>
      <c r="AD2537" s="2" t="n"/>
      <c r="AE2537" s="2" t="n"/>
      <c r="AF2537" s="2" t="n"/>
      <c r="AG2537" s="2" t="n"/>
      <c r="AH2537" s="2" t="n"/>
      <c r="AI2537" s="2" t="n"/>
      <c r="AJ2537" s="2" t="n"/>
      <c r="AK2537" s="2" t="n"/>
      <c r="AL2537" s="2" t="n"/>
      <c r="AM2537" s="2" t="n"/>
      <c r="AN2537" s="2" t="n"/>
      <c r="AO2537" s="2" t="n"/>
      <c r="AP2537" s="2" t="n"/>
      <c r="AQ2537" s="2" t="n"/>
      <c r="AR2537" s="2" t="n"/>
      <c r="AS2537" s="2" t="n"/>
      <c r="AT2537" s="2" t="n"/>
      <c r="AU2537" s="2" t="n"/>
      <c r="AV2537" s="2" t="n"/>
      <c r="AW2537" s="2" t="n"/>
      <c r="AX2537" s="2" t="n"/>
      <c r="AY2537" s="2" t="n"/>
      <c r="AZ2537" s="2" t="n"/>
      <c r="BA2537" s="2" t="n"/>
      <c r="BB2537" s="2" t="n"/>
      <c r="BC2537" s="2" t="n"/>
      <c r="BD2537" s="2" t="n"/>
      <c r="BE2537" s="2" t="n"/>
      <c r="BF2537" s="2" t="n"/>
      <c r="BG2537" s="2" t="n"/>
      <c r="BH2537" s="2" t="n"/>
      <c r="BI2537" s="8" t="n"/>
      <c r="BJ2537" s="2" t="n"/>
      <c r="BK2537" s="2" t="n"/>
      <c r="BL2537" s="2" t="n"/>
      <c r="BM2537" s="2" t="n"/>
      <c r="BN2537" s="2" t="n"/>
      <c r="BO2537" s="2" t="n"/>
      <c r="BP2537" s="143" t="n"/>
      <c r="BV2537" s="144" t="n"/>
      <c r="DU2537" s="144" t="n"/>
      <c r="DV2537" s="2" t="n"/>
      <c r="DW2537" s="2" t="n"/>
      <c r="DX2537" s="2" t="n"/>
      <c r="DY2537" s="2" t="n"/>
      <c r="DZ2537" s="2" t="n"/>
      <c r="EA2537" s="2" t="n"/>
      <c r="EB2537" s="2" t="n"/>
      <c r="EC2537" s="2" t="n"/>
    </row>
    <row r="2538" ht="3.75" customHeight="1" s="118">
      <c r="A2538" s="2" t="n"/>
      <c r="B2538" s="2" t="n"/>
      <c r="C2538" s="2" t="n"/>
      <c r="D2538" s="2" t="n"/>
      <c r="E2538" s="143" t="n"/>
      <c r="K2538" s="144" t="n"/>
      <c r="L2538" s="146" t="n"/>
      <c r="M2538" s="147" t="n"/>
      <c r="N2538" s="147" t="n"/>
      <c r="O2538" s="147" t="n"/>
      <c r="P2538" s="20" t="n"/>
      <c r="Q2538" s="20" t="n"/>
      <c r="R2538" s="20" t="n"/>
      <c r="S2538" s="20" t="n"/>
      <c r="T2538" s="20" t="n"/>
      <c r="U2538" s="20" t="n"/>
      <c r="V2538" s="20" t="n"/>
      <c r="W2538" s="20" t="n"/>
      <c r="X2538" s="39" t="n"/>
      <c r="Y2538" s="16" t="n"/>
      <c r="Z2538" s="14" t="n"/>
      <c r="AA2538" s="14" t="n"/>
      <c r="AB2538" s="14" t="n"/>
      <c r="AC2538" s="14" t="n"/>
      <c r="AD2538" s="14" t="n"/>
      <c r="AE2538" s="14" t="n"/>
      <c r="AF2538" s="14" t="n"/>
      <c r="AG2538" s="14" t="n"/>
      <c r="AH2538" s="14" t="n"/>
      <c r="AI2538" s="14" t="n"/>
      <c r="AJ2538" s="14" t="n"/>
      <c r="AK2538" s="14" t="n"/>
      <c r="AL2538" s="14" t="n"/>
      <c r="AM2538" s="14" t="n"/>
      <c r="AN2538" s="14" t="n"/>
      <c r="AO2538" s="14" t="n"/>
      <c r="AP2538" s="14" t="n"/>
      <c r="AQ2538" s="14" t="n"/>
      <c r="AR2538" s="14" t="n"/>
      <c r="AS2538" s="14" t="n"/>
      <c r="AT2538" s="14" t="n"/>
      <c r="AU2538" s="14" t="n"/>
      <c r="AV2538" s="14" t="n"/>
      <c r="AW2538" s="14" t="n"/>
      <c r="AX2538" s="14" t="n"/>
      <c r="AY2538" s="14" t="n"/>
      <c r="AZ2538" s="14" t="n"/>
      <c r="BA2538" s="14" t="n"/>
      <c r="BB2538" s="14" t="n"/>
      <c r="BC2538" s="14" t="n"/>
      <c r="BD2538" s="14" t="n"/>
      <c r="BE2538" s="14" t="n"/>
      <c r="BF2538" s="14" t="n"/>
      <c r="BG2538" s="14" t="n"/>
      <c r="BH2538" s="14" t="n"/>
      <c r="BI2538" s="15" t="n"/>
      <c r="BJ2538" s="2" t="n"/>
      <c r="BK2538" s="2" t="n"/>
      <c r="BL2538" s="2" t="n"/>
      <c r="BM2538" s="2" t="n"/>
      <c r="BN2538" s="2" t="n"/>
      <c r="BO2538" s="2" t="n"/>
      <c r="BP2538" s="143" t="n"/>
      <c r="BV2538" s="144" t="n"/>
      <c r="DU2538" s="144" t="n"/>
      <c r="DV2538" s="2" t="n"/>
      <c r="DW2538" s="2" t="n"/>
      <c r="DX2538" s="2" t="n"/>
      <c r="DY2538" s="2" t="n"/>
      <c r="DZ2538" s="2" t="n"/>
      <c r="EA2538" s="2" t="n"/>
      <c r="EB2538" s="2" t="n"/>
      <c r="EC2538" s="2" t="n"/>
    </row>
    <row r="2539" ht="6.75" customHeight="1" s="118">
      <c r="A2539" s="2" t="n"/>
      <c r="B2539" s="2" t="n"/>
      <c r="C2539" s="2" t="n"/>
      <c r="D2539" s="2" t="n"/>
      <c r="E2539" s="143" t="n"/>
      <c r="K2539" s="144" t="n"/>
      <c r="L2539" s="54" t="inlineStr">
        <is>
          <t>平成</t>
        </is>
      </c>
      <c r="M2539" s="140" t="n"/>
      <c r="N2539" s="140" t="n"/>
      <c r="O2539" s="140" t="n"/>
      <c r="P2539" s="18" t="n"/>
      <c r="Q2539" s="18" t="n"/>
      <c r="R2539" s="18" t="n"/>
      <c r="S2539" s="18" t="n"/>
      <c r="T2539" s="18" t="n"/>
      <c r="U2539" s="18" t="n"/>
      <c r="V2539" s="18" t="n"/>
      <c r="W2539" s="18" t="n"/>
      <c r="X2539" s="35" t="n"/>
      <c r="Y2539" s="7" t="n"/>
      <c r="Z2539" s="2" t="n"/>
      <c r="AA2539" s="2" t="n"/>
      <c r="AB2539" s="2" t="n"/>
      <c r="AC2539" s="2" t="n"/>
      <c r="AD2539" s="2" t="n"/>
      <c r="AE2539" s="2" t="n"/>
      <c r="AF2539" s="2" t="n"/>
      <c r="AG2539" s="2" t="n"/>
      <c r="AH2539" s="2" t="n"/>
      <c r="AI2539" s="2" t="n"/>
      <c r="AJ2539" s="2" t="n"/>
      <c r="AK2539" s="2" t="n"/>
      <c r="AL2539" s="2" t="n"/>
      <c r="AM2539" s="2" t="n"/>
      <c r="AN2539" s="2" t="n"/>
      <c r="AO2539" s="2" t="n"/>
      <c r="AP2539" s="2" t="n"/>
      <c r="AQ2539" s="2" t="n"/>
      <c r="AR2539" s="2" t="n"/>
      <c r="AS2539" s="2" t="n"/>
      <c r="AT2539" s="2" t="n"/>
      <c r="AU2539" s="2" t="n"/>
      <c r="AV2539" s="2" t="n"/>
      <c r="AW2539" s="2" t="n"/>
      <c r="AX2539" s="2" t="n"/>
      <c r="AY2539" s="2" t="n"/>
      <c r="AZ2539" s="2" t="n"/>
      <c r="BA2539" s="2" t="n"/>
      <c r="BB2539" s="2" t="n"/>
      <c r="BC2539" s="2" t="n"/>
      <c r="BD2539" s="2" t="n"/>
      <c r="BE2539" s="2" t="n"/>
      <c r="BF2539" s="2" t="n"/>
      <c r="BG2539" s="2" t="n"/>
      <c r="BH2539" s="2" t="n"/>
      <c r="BI2539" s="6" t="n"/>
      <c r="BJ2539" s="2" t="n"/>
      <c r="BK2539" s="2" t="n"/>
      <c r="BL2539" s="2" t="n"/>
      <c r="BM2539" s="2" t="n"/>
      <c r="BN2539" s="2" t="n"/>
      <c r="BO2539" s="2" t="n"/>
      <c r="BP2539" s="143" t="n"/>
      <c r="BV2539" s="144" t="n"/>
      <c r="DU2539" s="144" t="n"/>
      <c r="DV2539" s="2" t="n"/>
      <c r="DW2539" s="2" t="n"/>
      <c r="DX2539" s="2" t="n"/>
      <c r="DY2539" s="2" t="n"/>
      <c r="DZ2539" s="2" t="n"/>
      <c r="EA2539" s="2" t="n"/>
      <c r="EB2539" s="2" t="n"/>
      <c r="EC2539" s="2" t="n"/>
    </row>
    <row r="2540" ht="6.75" customHeight="1" s="118">
      <c r="A2540" s="2" t="n"/>
      <c r="B2540" s="2" t="n"/>
      <c r="C2540" s="2" t="n"/>
      <c r="D2540" s="2" t="n"/>
      <c r="E2540" s="143" t="n"/>
      <c r="K2540" s="144" t="n"/>
      <c r="L2540" s="143" t="n"/>
      <c r="P2540" s="19" t="n"/>
      <c r="Q2540" s="19" t="n"/>
      <c r="R2540" s="19" t="n"/>
      <c r="S2540" s="19" t="n"/>
      <c r="T2540" s="19" t="n"/>
      <c r="U2540" s="19" t="n"/>
      <c r="V2540" s="19" t="n"/>
      <c r="W2540" s="19" t="n"/>
      <c r="X2540" s="37" t="n"/>
      <c r="Y2540" s="7" t="n"/>
      <c r="Z2540" s="2" t="n"/>
      <c r="AA2540" s="2" t="n"/>
      <c r="AB2540" s="2" t="n"/>
      <c r="AC2540" s="2" t="n"/>
      <c r="AD2540" s="2" t="n"/>
      <c r="AE2540" s="2" t="n"/>
      <c r="AF2540" s="2" t="n"/>
      <c r="AG2540" s="2" t="n"/>
      <c r="AH2540" s="2" t="n"/>
      <c r="AI2540" s="2" t="n"/>
      <c r="AJ2540" s="2" t="n"/>
      <c r="AK2540" s="2" t="n"/>
      <c r="AL2540" s="2" t="n"/>
      <c r="AM2540" s="2" t="n"/>
      <c r="AN2540" s="2" t="n"/>
      <c r="AO2540" s="2" t="n"/>
      <c r="AP2540" s="2" t="n"/>
      <c r="AQ2540" s="2" t="n"/>
      <c r="AR2540" s="2" t="n"/>
      <c r="AS2540" s="2" t="n"/>
      <c r="AT2540" s="2" t="n"/>
      <c r="AU2540" s="2" t="n"/>
      <c r="AV2540" s="2" t="n"/>
      <c r="AW2540" s="2" t="n"/>
      <c r="AX2540" s="2" t="n"/>
      <c r="AY2540" s="2" t="n"/>
      <c r="AZ2540" s="2" t="n"/>
      <c r="BA2540" s="2" t="n"/>
      <c r="BB2540" s="2" t="n"/>
      <c r="BC2540" s="2" t="n"/>
      <c r="BD2540" s="2" t="n"/>
      <c r="BE2540" s="2" t="n"/>
      <c r="BF2540" s="2" t="n"/>
      <c r="BG2540" s="2" t="n"/>
      <c r="BH2540" s="2" t="n"/>
      <c r="BI2540" s="8" t="n"/>
      <c r="BJ2540" s="2" t="n"/>
      <c r="BK2540" s="2" t="n"/>
      <c r="BL2540" s="2" t="n"/>
      <c r="BM2540" s="2" t="n"/>
      <c r="BN2540" s="2" t="n"/>
      <c r="BO2540" s="2" t="n"/>
      <c r="BP2540" s="143" t="n"/>
      <c r="BV2540" s="144" t="n"/>
      <c r="DU2540" s="144" t="n"/>
      <c r="DV2540" s="2" t="n"/>
      <c r="DW2540" s="2" t="n"/>
      <c r="DX2540" s="2" t="n"/>
      <c r="DY2540" s="2" t="n"/>
      <c r="DZ2540" s="2" t="n"/>
      <c r="EA2540" s="2" t="n"/>
      <c r="EB2540" s="2" t="n"/>
      <c r="EC2540" s="2" t="n"/>
    </row>
    <row r="2541" ht="6.75" customHeight="1" s="118">
      <c r="A2541" s="2" t="n"/>
      <c r="B2541" s="2" t="n"/>
      <c r="C2541" s="2" t="n"/>
      <c r="D2541" s="2" t="n"/>
      <c r="E2541" s="143" t="n"/>
      <c r="K2541" s="144" t="n"/>
      <c r="L2541" s="143" t="n"/>
      <c r="P2541" s="19" t="n"/>
      <c r="Q2541" s="19" t="n"/>
      <c r="R2541" s="19" t="n"/>
      <c r="S2541" s="52" t="inlineStr">
        <is>
          <t>年</t>
        </is>
      </c>
      <c r="U2541" s="11" t="n"/>
      <c r="V2541" s="11" t="n"/>
      <c r="W2541" s="53" t="inlineStr">
        <is>
          <t>月</t>
        </is>
      </c>
      <c r="X2541" s="144" t="n"/>
      <c r="Y2541" s="7" t="n"/>
      <c r="Z2541" s="2" t="n"/>
      <c r="AA2541" s="2" t="n"/>
      <c r="AB2541" s="2" t="n"/>
      <c r="AC2541" s="2" t="n"/>
      <c r="AD2541" s="2" t="n"/>
      <c r="AE2541" s="2" t="n"/>
      <c r="AF2541" s="2" t="n"/>
      <c r="AG2541" s="2" t="n"/>
      <c r="AH2541" s="2" t="n"/>
      <c r="AI2541" s="2" t="n"/>
      <c r="AJ2541" s="2" t="n"/>
      <c r="AK2541" s="2" t="n"/>
      <c r="AL2541" s="2" t="n"/>
      <c r="AM2541" s="2" t="n"/>
      <c r="AN2541" s="2" t="n"/>
      <c r="AO2541" s="2" t="n"/>
      <c r="AP2541" s="2" t="n"/>
      <c r="AQ2541" s="2" t="n"/>
      <c r="AR2541" s="2" t="n"/>
      <c r="AS2541" s="2" t="n"/>
      <c r="AT2541" s="2" t="n"/>
      <c r="AU2541" s="2" t="n"/>
      <c r="AV2541" s="2" t="n"/>
      <c r="AW2541" s="2" t="n"/>
      <c r="AX2541" s="2" t="n"/>
      <c r="AY2541" s="2" t="n"/>
      <c r="AZ2541" s="2" t="n"/>
      <c r="BA2541" s="2" t="n"/>
      <c r="BB2541" s="2" t="n"/>
      <c r="BC2541" s="2" t="n"/>
      <c r="BD2541" s="2" t="n"/>
      <c r="BE2541" s="2" t="n"/>
      <c r="BF2541" s="2" t="n"/>
      <c r="BG2541" s="2" t="n"/>
      <c r="BH2541" s="2" t="n"/>
      <c r="BI2541" s="8" t="n"/>
      <c r="BJ2541" s="2" t="n"/>
      <c r="BK2541" s="2" t="n"/>
      <c r="BL2541" s="2" t="n"/>
      <c r="BM2541" s="2" t="n"/>
      <c r="BN2541" s="2" t="n"/>
      <c r="BO2541" s="2" t="n"/>
      <c r="BP2541" s="143" t="n"/>
      <c r="BV2541" s="144" t="n"/>
      <c r="DU2541" s="144" t="n"/>
      <c r="DV2541" s="2" t="n"/>
      <c r="DW2541" s="2" t="n"/>
      <c r="DX2541" s="2" t="n"/>
      <c r="DY2541" s="2" t="n"/>
      <c r="DZ2541" s="2" t="n"/>
      <c r="EA2541" s="2" t="n"/>
      <c r="EB2541" s="2" t="n"/>
      <c r="EC2541" s="2" t="n"/>
    </row>
    <row r="2542" ht="6.75" customHeight="1" s="118">
      <c r="A2542" s="2" t="n"/>
      <c r="B2542" s="2" t="n"/>
      <c r="C2542" s="2" t="n"/>
      <c r="D2542" s="2" t="n"/>
      <c r="E2542" s="143" t="n"/>
      <c r="K2542" s="144" t="n"/>
      <c r="L2542" s="49" t="inlineStr">
        <is>
          <t>令和</t>
        </is>
      </c>
      <c r="P2542" s="19" t="n"/>
      <c r="Q2542" s="19" t="n"/>
      <c r="R2542" s="19" t="n"/>
      <c r="U2542" s="11" t="n"/>
      <c r="V2542" s="11" t="n"/>
      <c r="X2542" s="144" t="n"/>
      <c r="Y2542" s="7" t="n"/>
      <c r="Z2542" s="2" t="n"/>
      <c r="AA2542" s="2" t="n"/>
      <c r="AB2542" s="2" t="n"/>
      <c r="AC2542" s="2" t="n"/>
      <c r="AD2542" s="2" t="n"/>
      <c r="AE2542" s="2" t="n"/>
      <c r="AF2542" s="2" t="n"/>
      <c r="AG2542" s="2" t="n"/>
      <c r="AH2542" s="2" t="n"/>
      <c r="AI2542" s="2" t="n"/>
      <c r="AJ2542" s="2" t="n"/>
      <c r="AK2542" s="2" t="n"/>
      <c r="AL2542" s="2" t="n"/>
      <c r="AM2542" s="2" t="n"/>
      <c r="AN2542" s="2" t="n"/>
      <c r="AO2542" s="2" t="n"/>
      <c r="AP2542" s="2" t="n"/>
      <c r="AQ2542" s="2" t="n"/>
      <c r="AR2542" s="2" t="n"/>
      <c r="AS2542" s="2" t="n"/>
      <c r="AT2542" s="2" t="n"/>
      <c r="AU2542" s="2" t="n"/>
      <c r="AV2542" s="2" t="n"/>
      <c r="AW2542" s="2" t="n"/>
      <c r="AX2542" s="2" t="n"/>
      <c r="AY2542" s="2" t="n"/>
      <c r="AZ2542" s="2" t="n"/>
      <c r="BA2542" s="2" t="n"/>
      <c r="BB2542" s="2" t="n"/>
      <c r="BC2542" s="2" t="n"/>
      <c r="BD2542" s="2" t="n"/>
      <c r="BE2542" s="2" t="n"/>
      <c r="BF2542" s="2" t="n"/>
      <c r="BG2542" s="2" t="n"/>
      <c r="BH2542" s="2" t="n"/>
      <c r="BI2542" s="8" t="n"/>
      <c r="BJ2542" s="2" t="n"/>
      <c r="BK2542" s="2" t="n"/>
      <c r="BL2542" s="2" t="n"/>
      <c r="BM2542" s="2" t="n"/>
      <c r="BN2542" s="2" t="n"/>
      <c r="BO2542" s="2" t="n"/>
      <c r="BP2542" s="143" t="n"/>
      <c r="BV2542" s="144" t="n"/>
      <c r="DU2542" s="144" t="n"/>
      <c r="DV2542" s="2" t="n"/>
      <c r="DW2542" s="2" t="n"/>
      <c r="DX2542" s="2" t="n"/>
      <c r="DY2542" s="2" t="n"/>
      <c r="DZ2542" s="2" t="n"/>
      <c r="EA2542" s="2" t="n"/>
      <c r="EB2542" s="2" t="n"/>
      <c r="EC2542" s="2" t="n"/>
    </row>
    <row r="2543" ht="6.75" customHeight="1" s="118">
      <c r="A2543" s="2" t="n"/>
      <c r="B2543" s="2" t="n"/>
      <c r="C2543" s="2" t="n"/>
      <c r="D2543" s="2" t="n"/>
      <c r="E2543" s="143" t="n"/>
      <c r="K2543" s="144" t="n"/>
      <c r="L2543" s="143" t="n"/>
      <c r="P2543" s="19" t="n"/>
      <c r="Q2543" s="19" t="n"/>
      <c r="R2543" s="19" t="n"/>
      <c r="S2543" s="52" t="n"/>
      <c r="T2543" s="52" t="n"/>
      <c r="U2543" s="11" t="n"/>
      <c r="V2543" s="11" t="n"/>
      <c r="W2543" s="52" t="n"/>
      <c r="X2543" s="53" t="n"/>
      <c r="Y2543" s="7" t="n"/>
      <c r="Z2543" s="2" t="n"/>
      <c r="AA2543" s="2" t="n"/>
      <c r="AB2543" s="2" t="n"/>
      <c r="AC2543" s="2" t="n"/>
      <c r="AD2543" s="2" t="n"/>
      <c r="AE2543" s="2" t="n"/>
      <c r="AF2543" s="2" t="n"/>
      <c r="AG2543" s="2" t="n"/>
      <c r="AH2543" s="2" t="n"/>
      <c r="AI2543" s="2" t="n"/>
      <c r="AJ2543" s="2" t="n"/>
      <c r="AK2543" s="2" t="n"/>
      <c r="AL2543" s="2" t="n"/>
      <c r="AM2543" s="2" t="n"/>
      <c r="AN2543" s="2" t="n"/>
      <c r="AO2543" s="2" t="n"/>
      <c r="AP2543" s="2" t="n"/>
      <c r="AQ2543" s="2" t="n"/>
      <c r="AR2543" s="2" t="n"/>
      <c r="AS2543" s="2" t="n"/>
      <c r="AT2543" s="2" t="n"/>
      <c r="AU2543" s="2" t="n"/>
      <c r="AV2543" s="2" t="n"/>
      <c r="AW2543" s="2" t="n"/>
      <c r="AX2543" s="2" t="n"/>
      <c r="AY2543" s="2" t="n"/>
      <c r="AZ2543" s="2" t="n"/>
      <c r="BA2543" s="2" t="n"/>
      <c r="BB2543" s="2" t="n"/>
      <c r="BC2543" s="2" t="n"/>
      <c r="BD2543" s="2" t="n"/>
      <c r="BE2543" s="2" t="n"/>
      <c r="BF2543" s="2" t="n"/>
      <c r="BG2543" s="2" t="n"/>
      <c r="BH2543" s="2" t="n"/>
      <c r="BI2543" s="8" t="n"/>
      <c r="BJ2543" s="2" t="n"/>
      <c r="BK2543" s="2" t="n"/>
      <c r="BL2543" s="2" t="n"/>
      <c r="BM2543" s="2" t="n"/>
      <c r="BN2543" s="2" t="n"/>
      <c r="BO2543" s="2" t="n"/>
      <c r="BP2543" s="143" t="n"/>
      <c r="BV2543" s="144" t="n"/>
      <c r="DU2543" s="144" t="n"/>
      <c r="DV2543" s="2" t="n"/>
      <c r="DW2543" s="2" t="n"/>
      <c r="DX2543" s="2" t="n"/>
      <c r="DY2543" s="2" t="n"/>
      <c r="DZ2543" s="2" t="n"/>
      <c r="EA2543" s="2" t="n"/>
      <c r="EB2543" s="2" t="n"/>
      <c r="EC2543" s="2" t="n"/>
    </row>
    <row r="2544" ht="6.75" customHeight="1" s="118">
      <c r="A2544" s="2" t="n"/>
      <c r="B2544" s="2" t="n"/>
      <c r="C2544" s="2" t="n"/>
      <c r="D2544" s="2" t="n"/>
      <c r="E2544" s="146" t="n"/>
      <c r="F2544" s="147" t="n"/>
      <c r="G2544" s="147" t="n"/>
      <c r="H2544" s="147" t="n"/>
      <c r="I2544" s="147" t="n"/>
      <c r="J2544" s="147" t="n"/>
      <c r="K2544" s="148" t="n"/>
      <c r="L2544" s="146" t="n"/>
      <c r="M2544" s="147" t="n"/>
      <c r="N2544" s="147" t="n"/>
      <c r="O2544" s="147" t="n"/>
      <c r="P2544" s="20" t="n"/>
      <c r="Q2544" s="20" t="n"/>
      <c r="R2544" s="20" t="n"/>
      <c r="S2544" s="20" t="n"/>
      <c r="T2544" s="20" t="n"/>
      <c r="U2544" s="20" t="n"/>
      <c r="V2544" s="20" t="n"/>
      <c r="W2544" s="20" t="n"/>
      <c r="X2544" s="39" t="n"/>
      <c r="Y2544" s="16" t="n"/>
      <c r="Z2544" s="14" t="n"/>
      <c r="AA2544" s="14" t="n"/>
      <c r="AB2544" s="14" t="n"/>
      <c r="AC2544" s="14" t="n"/>
      <c r="AD2544" s="14" t="n"/>
      <c r="AE2544" s="14" t="n"/>
      <c r="AF2544" s="14" t="n"/>
      <c r="AG2544" s="14" t="n"/>
      <c r="AH2544" s="14" t="n"/>
      <c r="AI2544" s="14" t="n"/>
      <c r="AJ2544" s="14" t="n"/>
      <c r="AK2544" s="14" t="n"/>
      <c r="AL2544" s="14" t="n"/>
      <c r="AM2544" s="14" t="n"/>
      <c r="AN2544" s="14" t="n"/>
      <c r="AO2544" s="14" t="n"/>
      <c r="AP2544" s="14" t="n"/>
      <c r="AQ2544" s="14" t="n"/>
      <c r="AR2544" s="14" t="n"/>
      <c r="AS2544" s="14" t="n"/>
      <c r="AT2544" s="14" t="n"/>
      <c r="AU2544" s="14" t="n"/>
      <c r="AV2544" s="14" t="n"/>
      <c r="AW2544" s="14" t="n"/>
      <c r="AX2544" s="14" t="n"/>
      <c r="AY2544" s="14" t="n"/>
      <c r="AZ2544" s="14" t="n"/>
      <c r="BA2544" s="14" t="n"/>
      <c r="BB2544" s="14" t="n"/>
      <c r="BC2544" s="14" t="n"/>
      <c r="BD2544" s="14" t="n"/>
      <c r="BE2544" s="14" t="n"/>
      <c r="BF2544" s="14" t="n"/>
      <c r="BG2544" s="14" t="n"/>
      <c r="BH2544" s="14" t="n"/>
      <c r="BI2544" s="15" t="n"/>
      <c r="BJ2544" s="2" t="n"/>
      <c r="BK2544" s="2" t="n"/>
      <c r="BL2544" s="2" t="n"/>
      <c r="BM2544" s="2" t="n"/>
      <c r="BN2544" s="2" t="n"/>
      <c r="BO2544" s="2" t="n"/>
      <c r="BP2544" s="146" t="n"/>
      <c r="BQ2544" s="147" t="n"/>
      <c r="BR2544" s="147" t="n"/>
      <c r="BS2544" s="147" t="n"/>
      <c r="BT2544" s="147" t="n"/>
      <c r="BU2544" s="147" t="n"/>
      <c r="BV2544" s="148" t="n"/>
      <c r="BW2544" s="147" t="n"/>
      <c r="BX2544" s="147" t="n"/>
      <c r="BY2544" s="147" t="n"/>
      <c r="BZ2544" s="147" t="n"/>
      <c r="CA2544" s="147" t="n"/>
      <c r="CB2544" s="147" t="n"/>
      <c r="CC2544" s="147" t="n"/>
      <c r="CD2544" s="147" t="n"/>
      <c r="CE2544" s="147" t="n"/>
      <c r="CF2544" s="147" t="n"/>
      <c r="CG2544" s="147" t="n"/>
      <c r="CH2544" s="147" t="n"/>
      <c r="CI2544" s="147" t="n"/>
      <c r="CJ2544" s="147" t="n"/>
      <c r="CK2544" s="147" t="n"/>
      <c r="CL2544" s="147" t="n"/>
      <c r="CM2544" s="147" t="n"/>
      <c r="CN2544" s="147" t="n"/>
      <c r="CO2544" s="147" t="n"/>
      <c r="CP2544" s="147" t="n"/>
      <c r="CQ2544" s="147" t="n"/>
      <c r="CR2544" s="147" t="n"/>
      <c r="CS2544" s="147" t="n"/>
      <c r="CT2544" s="147" t="n"/>
      <c r="CU2544" s="147" t="n"/>
      <c r="CV2544" s="147" t="n"/>
      <c r="CW2544" s="147" t="n"/>
      <c r="CX2544" s="147" t="n"/>
      <c r="CY2544" s="147" t="n"/>
      <c r="CZ2544" s="147" t="n"/>
      <c r="DA2544" s="147" t="n"/>
      <c r="DB2544" s="147" t="n"/>
      <c r="DC2544" s="147" t="n"/>
      <c r="DD2544" s="147" t="n"/>
      <c r="DE2544" s="147" t="n"/>
      <c r="DF2544" s="147" t="n"/>
      <c r="DG2544" s="147" t="n"/>
      <c r="DH2544" s="147" t="n"/>
      <c r="DI2544" s="147" t="n"/>
      <c r="DJ2544" s="147" t="n"/>
      <c r="DK2544" s="147" t="n"/>
      <c r="DL2544" s="147" t="n"/>
      <c r="DM2544" s="147" t="n"/>
      <c r="DN2544" s="147" t="n"/>
      <c r="DO2544" s="147" t="n"/>
      <c r="DP2544" s="147" t="n"/>
      <c r="DQ2544" s="147" t="n"/>
      <c r="DR2544" s="147" t="n"/>
      <c r="DS2544" s="147" t="n"/>
      <c r="DT2544" s="147" t="n"/>
      <c r="DU2544" s="148" t="n"/>
      <c r="DV2544" s="2" t="n"/>
      <c r="DW2544" s="2" t="n"/>
      <c r="DX2544" s="2" t="n"/>
      <c r="DY2544" s="2" t="n"/>
      <c r="DZ2544" s="2" t="n"/>
      <c r="EA2544" s="2" t="n"/>
      <c r="EB2544" s="2" t="n"/>
      <c r="EC2544" s="2" t="n"/>
    </row>
    <row r="2545" ht="6.75" customHeight="1" s="118">
      <c r="A2545" s="2" t="n"/>
      <c r="B2545" s="2" t="n"/>
      <c r="C2545" s="2" t="n"/>
      <c r="D2545" s="2" t="n"/>
      <c r="E2545" s="46" t="n"/>
      <c r="F2545" s="46" t="n"/>
      <c r="G2545" s="46" t="n"/>
      <c r="H2545" s="46" t="n"/>
      <c r="I2545" s="46" t="n"/>
      <c r="J2545" s="46" t="n"/>
      <c r="K2545" s="46" t="n"/>
      <c r="L2545" s="18" t="n"/>
      <c r="M2545" s="18" t="n"/>
      <c r="N2545" s="18" t="n"/>
      <c r="O2545" s="5" t="n"/>
      <c r="P2545" s="5" t="n"/>
      <c r="Q2545" s="5" t="n"/>
      <c r="R2545" s="5" t="n"/>
      <c r="S2545" s="5" t="n"/>
      <c r="T2545" s="5" t="n"/>
      <c r="U2545" s="5" t="n"/>
      <c r="V2545" s="5" t="n"/>
      <c r="W2545" s="5" t="n"/>
      <c r="X2545" s="5" t="n"/>
      <c r="Y2545" s="5" t="n"/>
      <c r="Z2545" s="5" t="n"/>
      <c r="AA2545" s="5" t="n"/>
      <c r="AB2545" s="5" t="n"/>
      <c r="AC2545" s="5" t="n"/>
      <c r="AD2545" s="5" t="n"/>
      <c r="AE2545" s="5" t="n"/>
      <c r="AF2545" s="5" t="n"/>
      <c r="AG2545" s="5" t="n"/>
      <c r="AH2545" s="5" t="n"/>
      <c r="AI2545" s="5" t="n"/>
      <c r="AJ2545" s="5" t="n"/>
      <c r="AK2545" s="5" t="n"/>
      <c r="AL2545" s="5" t="n"/>
      <c r="AM2545" s="5" t="n"/>
      <c r="AN2545" s="5" t="n"/>
      <c r="AO2545" s="5" t="n"/>
      <c r="AP2545" s="5" t="n"/>
      <c r="AQ2545" s="5" t="n"/>
      <c r="AR2545" s="5" t="n"/>
      <c r="AS2545" s="5" t="n"/>
      <c r="AT2545" s="5" t="n"/>
      <c r="AU2545" s="5" t="n"/>
      <c r="AV2545" s="5" t="n"/>
      <c r="AW2545" s="5" t="n"/>
      <c r="AX2545" s="5" t="n"/>
      <c r="AY2545" s="5" t="n"/>
      <c r="AZ2545" s="5" t="n"/>
      <c r="BA2545" s="5" t="n"/>
      <c r="BB2545" s="5" t="n"/>
      <c r="BC2545" s="5" t="n"/>
      <c r="BD2545" s="5" t="n"/>
      <c r="BE2545" s="5" t="n"/>
      <c r="BF2545" s="5" t="n"/>
      <c r="BG2545" s="5" t="n"/>
      <c r="BH2545" s="5" t="n"/>
      <c r="BI2545" s="2" t="n"/>
      <c r="BJ2545" s="2" t="n"/>
      <c r="BK2545" s="2" t="n"/>
      <c r="BL2545" s="2" t="n"/>
      <c r="BM2545" s="2" t="n"/>
      <c r="BN2545" s="2" t="n"/>
      <c r="BO2545" s="2" t="n"/>
      <c r="BP2545" s="2" t="n"/>
      <c r="BQ2545" s="2" t="n"/>
      <c r="BR2545" s="2" t="n"/>
      <c r="BS2545" s="2" t="n"/>
      <c r="BT2545" s="2" t="n"/>
      <c r="BU2545" s="2" t="n"/>
      <c r="BV2545" s="2" t="n"/>
      <c r="BW2545" s="2" t="n"/>
      <c r="BX2545" s="2" t="n"/>
      <c r="BY2545" s="2" t="n"/>
      <c r="BZ2545" s="2" t="n"/>
      <c r="CA2545" s="2" t="n"/>
      <c r="CB2545" s="2" t="n"/>
      <c r="CC2545" s="2" t="n"/>
      <c r="CD2545" s="2" t="n"/>
      <c r="CE2545" s="2" t="n"/>
      <c r="CF2545" s="2" t="n"/>
      <c r="CG2545" s="2" t="n"/>
      <c r="CH2545" s="2" t="n"/>
      <c r="CI2545" s="2" t="n"/>
      <c r="CJ2545" s="2" t="n"/>
      <c r="CK2545" s="2" t="n"/>
      <c r="CL2545" s="2" t="n"/>
      <c r="CM2545" s="2" t="n"/>
      <c r="CN2545" s="2" t="n"/>
      <c r="CO2545" s="2" t="n"/>
      <c r="CP2545" s="2" t="n"/>
      <c r="CQ2545" s="2" t="n"/>
      <c r="CR2545" s="2" t="n"/>
      <c r="CS2545" s="2" t="n"/>
      <c r="CT2545" s="2" t="n"/>
      <c r="CU2545" s="2" t="n"/>
      <c r="CV2545" s="2" t="n"/>
      <c r="CW2545" s="2" t="n"/>
      <c r="CX2545" s="2" t="n"/>
      <c r="CY2545" s="2" t="n"/>
      <c r="CZ2545" s="2" t="n"/>
      <c r="DA2545" s="2" t="n"/>
      <c r="DB2545" s="2" t="n"/>
      <c r="DC2545" s="2" t="n"/>
      <c r="DD2545" s="2" t="n"/>
      <c r="DE2545" s="2" t="n"/>
      <c r="DF2545" s="2" t="n"/>
      <c r="DG2545" s="2" t="n"/>
      <c r="DH2545" s="2" t="n"/>
      <c r="DI2545" s="2" t="n"/>
      <c r="DJ2545" s="2" t="n"/>
      <c r="DK2545" s="2" t="n"/>
      <c r="DL2545" s="2" t="n"/>
      <c r="DM2545" s="2" t="n"/>
      <c r="DN2545" s="2" t="n"/>
      <c r="DO2545" s="2" t="n"/>
      <c r="DP2545" s="2" t="n"/>
      <c r="DQ2545" s="2" t="n"/>
      <c r="DR2545" s="2" t="n"/>
      <c r="DS2545" s="2" t="n"/>
      <c r="DT2545" s="2" t="n"/>
      <c r="DU2545" s="2" t="n"/>
      <c r="DV2545" s="2" t="n"/>
      <c r="DW2545" s="2" t="n"/>
      <c r="DX2545" s="2" t="n"/>
      <c r="DY2545" s="2" t="n"/>
      <c r="DZ2545" s="2" t="n"/>
      <c r="EA2545" s="2" t="n"/>
      <c r="EB2545" s="2" t="n"/>
      <c r="EC2545" s="2" t="n"/>
    </row>
    <row r="2546" ht="6.75" customHeight="1" s="118">
      <c r="A2546" s="2" t="n"/>
      <c r="B2546" s="2" t="n"/>
      <c r="C2546" s="2" t="n"/>
      <c r="D2546" s="2" t="n"/>
      <c r="E2546" s="43" t="n"/>
      <c r="F2546" s="43" t="n"/>
      <c r="G2546" s="43" t="n"/>
      <c r="H2546" s="43" t="n"/>
      <c r="I2546" s="43" t="n"/>
      <c r="J2546" s="43" t="n"/>
      <c r="K2546" s="43" t="n"/>
      <c r="L2546" s="2" t="n"/>
      <c r="M2546" s="2" t="n"/>
      <c r="N2546" s="2" t="n"/>
      <c r="O2546" s="2" t="n"/>
      <c r="P2546" s="2" t="n"/>
      <c r="Q2546" s="2" t="n"/>
      <c r="R2546" s="2" t="n"/>
      <c r="S2546" s="2" t="n"/>
      <c r="T2546" s="2" t="n"/>
      <c r="U2546" s="2" t="n"/>
      <c r="V2546" s="2" t="n"/>
      <c r="W2546" s="2" t="n"/>
      <c r="X2546" s="2" t="n"/>
      <c r="Y2546" s="2" t="n"/>
      <c r="Z2546" s="2" t="n"/>
      <c r="AA2546" s="2" t="n"/>
      <c r="AB2546" s="2" t="n"/>
      <c r="AC2546" s="2" t="n"/>
      <c r="AD2546" s="2" t="n"/>
      <c r="AE2546" s="2" t="n"/>
      <c r="AF2546" s="2" t="n"/>
      <c r="AG2546" s="2" t="n"/>
      <c r="AH2546" s="2" t="n"/>
      <c r="AI2546" s="2" t="n"/>
      <c r="AJ2546" s="2" t="n"/>
      <c r="AK2546" s="2" t="n"/>
      <c r="AL2546" s="2" t="n"/>
      <c r="AM2546" s="2" t="n"/>
      <c r="AN2546" s="2" t="n"/>
      <c r="AO2546" s="2" t="n"/>
      <c r="AP2546" s="2" t="n"/>
      <c r="AQ2546" s="2" t="n"/>
      <c r="AR2546" s="2" t="n"/>
      <c r="AS2546" s="2" t="n"/>
      <c r="AT2546" s="2" t="n"/>
      <c r="AU2546" s="2" t="n"/>
      <c r="AV2546" s="2" t="n"/>
      <c r="AW2546" s="2" t="n"/>
      <c r="AX2546" s="2" t="n"/>
      <c r="AY2546" s="2" t="n"/>
      <c r="AZ2546" s="2" t="n"/>
      <c r="BA2546" s="2" t="n"/>
      <c r="BB2546" s="2" t="n"/>
      <c r="BC2546" s="2" t="n"/>
      <c r="BD2546" s="2" t="n"/>
      <c r="BE2546" s="2" t="n"/>
      <c r="BF2546" s="2" t="n"/>
      <c r="BG2546" s="2" t="n"/>
      <c r="BH2546" s="2" t="n"/>
      <c r="BI2546" s="2" t="n"/>
      <c r="BJ2546" s="2" t="n"/>
      <c r="BK2546" s="2" t="n"/>
      <c r="BL2546" s="2" t="n"/>
      <c r="BM2546" s="2" t="n"/>
      <c r="BN2546" s="2" t="n"/>
      <c r="BO2546" s="2" t="n"/>
      <c r="BP2546" s="2" t="n"/>
      <c r="BQ2546" s="2" t="n"/>
      <c r="BR2546" s="2" t="n"/>
      <c r="BS2546" s="2" t="n"/>
      <c r="BT2546" s="2" t="n"/>
      <c r="BU2546" s="2" t="n"/>
      <c r="BV2546" s="2" t="n"/>
      <c r="BW2546" s="2" t="n"/>
      <c r="BX2546" s="2" t="n"/>
      <c r="BY2546" s="2" t="n"/>
      <c r="BZ2546" s="2" t="n"/>
      <c r="CA2546" s="2" t="n"/>
      <c r="CB2546" s="2" t="n"/>
      <c r="CC2546" s="2" t="n"/>
      <c r="CD2546" s="2" t="n"/>
      <c r="CE2546" s="2" t="n"/>
      <c r="CF2546" s="2" t="n"/>
      <c r="CG2546" s="2" t="n"/>
      <c r="CH2546" s="2" t="n"/>
      <c r="CI2546" s="2" t="n"/>
      <c r="CJ2546" s="51" t="inlineStr">
        <is>
          <t xml:space="preserve">    (近畿高等学校統一用紙　  その２ 　  令和７年度改定)　</t>
        </is>
      </c>
      <c r="DV2546" s="2" t="n"/>
      <c r="DW2546" s="2" t="n"/>
      <c r="DX2546" s="2" t="n"/>
      <c r="DY2546" s="2" t="n"/>
      <c r="DZ2546" s="2" t="n"/>
      <c r="EA2546" s="2" t="n"/>
      <c r="EB2546" s="2" t="n"/>
      <c r="EC2546" s="2" t="n"/>
    </row>
    <row r="2547" ht="6.75" customHeight="1" s="118">
      <c r="A2547" s="2" t="n"/>
      <c r="B2547" s="2" t="n"/>
      <c r="C2547" s="2" t="n"/>
      <c r="D2547" s="2" t="n"/>
      <c r="E2547" s="2" t="n"/>
      <c r="F2547" s="2" t="n"/>
      <c r="G2547" s="2" t="n"/>
      <c r="H2547" s="2" t="n"/>
      <c r="I2547" s="2" t="n"/>
      <c r="J2547" s="2" t="n"/>
      <c r="K2547" s="2" t="n"/>
      <c r="L2547" s="2" t="n"/>
      <c r="M2547" s="2" t="n"/>
      <c r="N2547" s="2" t="n"/>
      <c r="O2547" s="2" t="n"/>
      <c r="P2547" s="2" t="n"/>
      <c r="Q2547" s="2" t="n"/>
      <c r="R2547" s="2" t="n"/>
      <c r="S2547" s="2" t="n"/>
      <c r="T2547" s="2" t="n"/>
      <c r="U2547" s="2" t="n"/>
      <c r="V2547" s="2" t="n"/>
      <c r="W2547" s="2" t="n"/>
      <c r="X2547" s="2" t="n"/>
      <c r="Y2547" s="2" t="n"/>
      <c r="Z2547" s="2" t="n"/>
      <c r="AA2547" s="2" t="n"/>
      <c r="AB2547" s="2" t="n"/>
      <c r="AC2547" s="2" t="n"/>
      <c r="AD2547" s="2" t="n"/>
      <c r="AE2547" s="2" t="n"/>
      <c r="AF2547" s="2" t="n"/>
      <c r="AG2547" s="2" t="n"/>
      <c r="AH2547" s="2" t="n"/>
      <c r="AI2547" s="2" t="n"/>
      <c r="AJ2547" s="2" t="n"/>
      <c r="AK2547" s="2" t="n"/>
      <c r="AL2547" s="2" t="n"/>
      <c r="AM2547" s="2" t="n"/>
      <c r="AN2547" s="2" t="n"/>
      <c r="AO2547" s="2" t="n"/>
      <c r="AP2547" s="2" t="n"/>
      <c r="AQ2547" s="2" t="n"/>
      <c r="AR2547" s="2" t="n"/>
      <c r="AS2547" s="2" t="n"/>
      <c r="AT2547" s="2" t="n"/>
      <c r="AU2547" s="2" t="n"/>
      <c r="AV2547" s="2" t="n"/>
      <c r="AW2547" s="2" t="n"/>
      <c r="AX2547" s="2" t="n"/>
      <c r="AY2547" s="2" t="n"/>
      <c r="AZ2547" s="2" t="n"/>
      <c r="BA2547" s="2" t="n"/>
      <c r="BB2547" s="2" t="n"/>
      <c r="BC2547" s="2" t="n"/>
      <c r="BD2547" s="2" t="n"/>
      <c r="BE2547" s="2" t="n"/>
      <c r="BF2547" s="2" t="n"/>
      <c r="BG2547" s="2" t="n"/>
      <c r="BH2547" s="2" t="n"/>
      <c r="BI2547" s="2" t="n"/>
      <c r="BJ2547" s="2" t="n"/>
      <c r="BK2547" s="2" t="n"/>
      <c r="BL2547" s="2" t="n"/>
      <c r="BM2547" s="2" t="n"/>
      <c r="BN2547" s="2" t="n"/>
      <c r="BO2547" s="2" t="n"/>
      <c r="BP2547" s="2" t="n"/>
      <c r="BQ2547" s="2" t="n"/>
      <c r="BR2547" s="2" t="n"/>
      <c r="BS2547" s="2" t="n"/>
      <c r="BT2547" s="2" t="n"/>
      <c r="BU2547" s="2" t="n"/>
      <c r="BV2547" s="2" t="n"/>
      <c r="BW2547" s="2" t="n"/>
      <c r="BX2547" s="2" t="n"/>
      <c r="BY2547" s="2" t="n"/>
      <c r="BZ2547" s="2" t="n"/>
      <c r="CA2547" s="2" t="n"/>
      <c r="CB2547" s="2" t="n"/>
      <c r="CC2547" s="2" t="n"/>
      <c r="CD2547" s="2" t="n"/>
      <c r="CE2547" s="2" t="n"/>
      <c r="CF2547" s="2" t="n"/>
      <c r="CG2547" s="2" t="n"/>
      <c r="CH2547" s="2" t="n"/>
      <c r="CI2547" s="2" t="n"/>
      <c r="DV2547" s="2" t="n"/>
      <c r="DW2547" s="2" t="n"/>
      <c r="DX2547" s="2" t="n"/>
      <c r="DY2547" s="2" t="n"/>
      <c r="DZ2547" s="2" t="n"/>
      <c r="EA2547" s="2" t="n"/>
      <c r="EB2547" s="2" t="n"/>
      <c r="EC2547" s="2" t="n"/>
    </row>
    <row r="2548" ht="6.75" customHeight="1" s="118">
      <c r="A2548" s="2" t="n"/>
      <c r="B2548" s="2" t="n"/>
      <c r="C2548" s="3" t="n"/>
      <c r="D2548" s="3" t="n"/>
      <c r="E2548" s="3" t="n"/>
      <c r="F2548" s="3" t="n"/>
      <c r="G2548" s="3" t="n"/>
      <c r="H2548" s="3" t="n"/>
      <c r="I2548" s="3" t="n"/>
      <c r="J2548" s="3" t="n"/>
      <c r="K2548" s="3" t="n"/>
      <c r="L2548" s="3" t="n"/>
      <c r="M2548" s="3" t="n"/>
      <c r="N2548" s="3" t="n"/>
      <c r="O2548" s="3" t="n"/>
      <c r="P2548" s="3" t="n"/>
      <c r="Q2548" s="3" t="n"/>
      <c r="R2548" s="3" t="n"/>
      <c r="S2548" s="3" t="n"/>
      <c r="T2548" s="3" t="n"/>
      <c r="U2548" s="3" t="n"/>
      <c r="V2548" s="3" t="n"/>
      <c r="W2548" s="3" t="n"/>
      <c r="X2548" s="3" t="n"/>
      <c r="Y2548" s="3" t="n"/>
      <c r="Z2548" s="3" t="n"/>
      <c r="AA2548" s="3" t="n"/>
      <c r="AB2548" s="3" t="n"/>
      <c r="AC2548" s="3" t="n"/>
      <c r="AD2548" s="3" t="n"/>
      <c r="AE2548" s="3" t="n"/>
      <c r="AF2548" s="3" t="n"/>
      <c r="AG2548" s="3" t="n"/>
      <c r="AH2548" s="3" t="n"/>
      <c r="AI2548" s="3" t="n"/>
      <c r="AJ2548" s="3" t="n"/>
      <c r="AK2548" s="3" t="n"/>
      <c r="AL2548" s="3" t="n"/>
      <c r="AM2548" s="3" t="n"/>
      <c r="AN2548" s="3" t="n"/>
      <c r="AO2548" s="3" t="n"/>
      <c r="AP2548" s="3" t="n"/>
      <c r="AQ2548" s="3" t="n"/>
      <c r="AR2548" s="3" t="n"/>
      <c r="AS2548" s="2" t="n"/>
      <c r="AT2548" s="2" t="n"/>
      <c r="AU2548" s="2" t="n"/>
      <c r="AV2548" s="2" t="n"/>
      <c r="AW2548" s="2" t="n"/>
      <c r="AX2548" s="2" t="n"/>
      <c r="AY2548" s="2" t="n"/>
      <c r="AZ2548" s="2" t="n"/>
      <c r="BA2548" s="2" t="n"/>
      <c r="BB2548" s="2" t="n"/>
      <c r="BC2548" s="2" t="n"/>
      <c r="BD2548" s="2" t="n"/>
      <c r="BE2548" s="2" t="n"/>
      <c r="BF2548" s="2" t="n"/>
      <c r="BG2548" s="2" t="n"/>
      <c r="BH2548" s="2" t="n"/>
      <c r="BI2548" s="2" t="n"/>
      <c r="BJ2548" s="2" t="n"/>
      <c r="BK2548" s="2" t="n"/>
      <c r="BL2548" s="2" t="n"/>
      <c r="BM2548" s="2" t="n"/>
      <c r="BN2548" s="2" t="n"/>
      <c r="BO2548" s="2" t="n"/>
      <c r="BP2548" s="2" t="n"/>
      <c r="BQ2548" s="2" t="n"/>
      <c r="BR2548" s="2" t="n"/>
      <c r="BS2548" s="2" t="n"/>
      <c r="BT2548" s="2" t="n"/>
      <c r="BU2548" s="2" t="n"/>
      <c r="BV2548" s="2" t="n"/>
      <c r="BW2548" s="2" t="n"/>
      <c r="BX2548" s="2" t="n"/>
      <c r="BY2548" s="2" t="n"/>
      <c r="BZ2548" s="2" t="n"/>
      <c r="CA2548" s="2" t="n"/>
      <c r="CB2548" s="2" t="n"/>
      <c r="CC2548" s="2" t="n"/>
      <c r="CD2548" s="2" t="n"/>
      <c r="CE2548" s="2" t="n"/>
      <c r="CF2548" s="2" t="n"/>
      <c r="CG2548" s="2" t="n"/>
      <c r="CH2548" s="2" t="n"/>
      <c r="CI2548" s="2" t="n"/>
      <c r="CJ2548" s="2" t="n"/>
      <c r="CK2548" s="2" t="n"/>
      <c r="CL2548" s="2" t="n"/>
      <c r="CM2548" s="2" t="n"/>
      <c r="CN2548" s="2" t="n"/>
      <c r="CO2548" s="2" t="n"/>
      <c r="CP2548" s="2" t="n"/>
      <c r="CQ2548" s="2" t="n"/>
      <c r="CR2548" s="2" t="n"/>
      <c r="CS2548" s="2" t="n"/>
      <c r="CT2548" s="2" t="n"/>
      <c r="CU2548" s="2" t="n"/>
      <c r="CV2548" s="2" t="n"/>
      <c r="CW2548" s="2" t="n"/>
      <c r="CX2548" s="2" t="n"/>
      <c r="CY2548" s="2" t="n"/>
      <c r="CZ2548" s="2" t="n"/>
      <c r="DA2548" s="2" t="n"/>
      <c r="DB2548" s="2" t="n"/>
      <c r="DC2548" s="2" t="n"/>
      <c r="DD2548" s="2" t="n"/>
      <c r="DE2548" s="2" t="n"/>
      <c r="DF2548" s="2" t="n"/>
      <c r="DG2548" s="2" t="n"/>
      <c r="DH2548" s="2" t="n"/>
      <c r="DI2548" s="2" t="n"/>
      <c r="DJ2548" s="2" t="n"/>
      <c r="DK2548" s="2" t="n"/>
      <c r="DL2548" s="2" t="n"/>
      <c r="DM2548" s="2" t="n"/>
      <c r="DN2548" s="2" t="n"/>
      <c r="DO2548" s="2" t="n"/>
      <c r="DP2548" s="2" t="n"/>
      <c r="DQ2548" s="2" t="n"/>
      <c r="DR2548" s="2" t="n"/>
      <c r="DS2548" s="2" t="n"/>
      <c r="DT2548" s="2" t="n"/>
      <c r="DU2548" s="2" t="n"/>
      <c r="DV2548" s="2" t="n"/>
      <c r="DW2548" s="2" t="n"/>
      <c r="DX2548" s="2" t="n"/>
      <c r="DY2548" s="2" t="n"/>
      <c r="DZ2548" s="2" t="n"/>
      <c r="EA2548" s="2" t="n"/>
      <c r="EB2548" s="2" t="n"/>
      <c r="EC2548" s="2" t="n"/>
    </row>
    <row r="2549" ht="6.75" customHeight="1" s="118">
      <c r="A2549" s="2" t="n"/>
      <c r="B2549" s="2" t="n"/>
      <c r="C2549" s="3" t="n"/>
      <c r="D2549" s="3" t="n"/>
      <c r="E2549" s="3" t="n"/>
      <c r="F2549" s="3" t="n"/>
      <c r="G2549" s="3" t="n"/>
      <c r="H2549" s="3" t="n"/>
      <c r="I2549" s="3" t="n"/>
      <c r="J2549" s="3" t="n"/>
      <c r="K2549" s="3" t="n"/>
      <c r="L2549" s="3" t="n"/>
      <c r="M2549" s="3" t="n"/>
      <c r="N2549" s="3" t="n"/>
      <c r="O2549" s="3" t="n"/>
      <c r="P2549" s="3" t="n"/>
      <c r="Q2549" s="3" t="n"/>
      <c r="R2549" s="3" t="n"/>
      <c r="S2549" s="3" t="n"/>
      <c r="T2549" s="3" t="n"/>
      <c r="U2549" s="3" t="n"/>
      <c r="V2549" s="3" t="n"/>
      <c r="W2549" s="3" t="n"/>
      <c r="X2549" s="3" t="n"/>
      <c r="Y2549" s="3" t="n"/>
      <c r="Z2549" s="3" t="n"/>
      <c r="AA2549" s="3" t="n"/>
      <c r="AB2549" s="3" t="n"/>
      <c r="AC2549" s="3" t="n"/>
      <c r="AD2549" s="3" t="n"/>
      <c r="AE2549" s="3" t="n"/>
      <c r="AF2549" s="3" t="n"/>
      <c r="AG2549" s="3" t="n"/>
      <c r="AH2549" s="3" t="n"/>
      <c r="AI2549" s="3" t="n"/>
      <c r="AJ2549" s="3" t="n"/>
      <c r="AK2549" s="3" t="n"/>
      <c r="AL2549" s="3" t="n"/>
      <c r="AM2549" s="3" t="n"/>
      <c r="AN2549" s="3" t="n"/>
      <c r="AO2549" s="3" t="n"/>
      <c r="AP2549" s="3" t="n"/>
      <c r="AQ2549" s="3" t="n"/>
      <c r="AR2549" s="3" t="n"/>
      <c r="AS2549" s="2" t="n"/>
      <c r="AT2549" s="2" t="n"/>
      <c r="AU2549" s="2" t="n"/>
      <c r="AV2549" s="2" t="n"/>
      <c r="AW2549" s="2" t="n"/>
      <c r="AX2549" s="2" t="n"/>
      <c r="AY2549" s="2" t="n"/>
      <c r="AZ2549" s="2" t="n"/>
      <c r="BA2549" s="2" t="n"/>
      <c r="BB2549" s="2" t="n"/>
      <c r="BC2549" s="2" t="n"/>
      <c r="BD2549" s="2" t="n"/>
      <c r="BE2549" s="2" t="n"/>
      <c r="BF2549" s="2" t="n"/>
      <c r="BG2549" s="2" t="n"/>
      <c r="BH2549" s="2" t="n"/>
      <c r="BI2549" s="2" t="n"/>
      <c r="BJ2549" s="2" t="n"/>
      <c r="BK2549" s="2" t="n"/>
      <c r="BL2549" s="2" t="n"/>
      <c r="BM2549" s="2" t="n"/>
      <c r="BN2549" s="2" t="n"/>
      <c r="BO2549" s="2" t="n"/>
      <c r="BP2549" s="2" t="n"/>
      <c r="BQ2549" s="2" t="n"/>
      <c r="BR2549" s="2" t="n"/>
      <c r="BS2549" s="2" t="n"/>
      <c r="BT2549" s="2" t="n"/>
      <c r="BU2549" s="2" t="n"/>
      <c r="BV2549" s="2" t="n"/>
      <c r="BW2549" s="2" t="n"/>
      <c r="BX2549" s="2" t="n"/>
      <c r="BY2549" s="2" t="n"/>
      <c r="BZ2549" s="2" t="n"/>
      <c r="CA2549" s="2" t="n"/>
      <c r="CB2549" s="2" t="n"/>
      <c r="CC2549" s="2" t="n"/>
      <c r="CD2549" s="2" t="n"/>
      <c r="CE2549" s="2" t="n"/>
      <c r="CF2549" s="2" t="n"/>
      <c r="CG2549" s="2" t="n"/>
      <c r="CH2549" s="2" t="n"/>
      <c r="CI2549" s="2" t="n"/>
      <c r="CJ2549" s="2" t="n"/>
      <c r="CK2549" s="2" t="n"/>
      <c r="CL2549" s="2" t="n"/>
      <c r="CM2549" s="2" t="n"/>
      <c r="CN2549" s="2" t="n"/>
      <c r="CO2549" s="2" t="n"/>
      <c r="CP2549" s="2" t="n"/>
      <c r="CQ2549" s="2" t="n"/>
      <c r="CR2549" s="2" t="n"/>
      <c r="CS2549" s="2" t="n"/>
      <c r="CT2549" s="2" t="n"/>
      <c r="CU2549" s="2" t="n"/>
      <c r="CV2549" s="2" t="n"/>
      <c r="CW2549" s="2" t="n"/>
      <c r="CX2549" s="2" t="n"/>
      <c r="CY2549" s="2" t="n"/>
      <c r="CZ2549" s="2" t="n"/>
      <c r="DA2549" s="2" t="n"/>
      <c r="DB2549" s="2" t="n"/>
      <c r="DC2549" s="2" t="n"/>
      <c r="DD2549" s="2" t="n"/>
      <c r="DE2549" s="2" t="n"/>
      <c r="DF2549" s="2" t="n"/>
      <c r="DG2549" s="2" t="n"/>
      <c r="DH2549" s="2" t="n"/>
      <c r="DI2549" s="2" t="n"/>
      <c r="DJ2549" s="2" t="n"/>
      <c r="DK2549" s="2" t="n"/>
      <c r="DL2549" s="2" t="n"/>
      <c r="DM2549" s="2" t="n"/>
      <c r="DN2549" s="2" t="n"/>
      <c r="DO2549" s="2" t="n"/>
      <c r="DP2549" s="2" t="n"/>
      <c r="DQ2549" s="2" t="n"/>
      <c r="DR2549" s="2" t="n"/>
      <c r="DS2549" s="2" t="n"/>
      <c r="DT2549" s="2" t="n"/>
      <c r="DU2549" s="2" t="n"/>
      <c r="DV2549" s="2" t="n"/>
      <c r="DW2549" s="2" t="n"/>
      <c r="DX2549" s="2" t="n"/>
      <c r="DY2549" s="2" t="n"/>
      <c r="DZ2549" s="2" t="n"/>
      <c r="EA2549" s="2" t="n"/>
      <c r="EB2549" s="2" t="n"/>
      <c r="EC2549" s="2" t="n"/>
    </row>
    <row r="2550" ht="6.75" customHeight="1" s="118">
      <c r="A2550" s="2" t="n"/>
      <c r="B2550" s="2" t="n"/>
      <c r="C2550" s="3" t="n"/>
      <c r="D2550" s="3" t="n"/>
      <c r="E2550" s="3" t="n"/>
      <c r="F2550" s="3" t="n"/>
      <c r="G2550" s="3" t="n"/>
      <c r="H2550" s="3" t="n"/>
      <c r="I2550" s="3" t="n"/>
      <c r="J2550" s="3" t="n"/>
      <c r="K2550" s="3" t="n"/>
      <c r="L2550" s="3" t="n"/>
      <c r="M2550" s="3" t="n"/>
      <c r="N2550" s="3" t="n"/>
      <c r="O2550" s="3" t="n"/>
      <c r="P2550" s="3" t="n"/>
      <c r="Q2550" s="3" t="n"/>
      <c r="R2550" s="3" t="n"/>
      <c r="S2550" s="3" t="n"/>
      <c r="T2550" s="3" t="n"/>
      <c r="U2550" s="3" t="n"/>
      <c r="V2550" s="3" t="n"/>
      <c r="W2550" s="3" t="n"/>
      <c r="X2550" s="3" t="n"/>
      <c r="Y2550" s="3" t="n"/>
      <c r="Z2550" s="3" t="n"/>
      <c r="AA2550" s="3" t="n"/>
      <c r="AB2550" s="3" t="n"/>
      <c r="AC2550" s="3" t="n"/>
      <c r="AD2550" s="3" t="n"/>
      <c r="AE2550" s="3" t="n"/>
      <c r="AF2550" s="3" t="n"/>
      <c r="AG2550" s="3" t="n"/>
      <c r="AH2550" s="3" t="n"/>
      <c r="AI2550" s="3" t="n"/>
      <c r="AJ2550" s="3" t="n"/>
      <c r="AK2550" s="3" t="n"/>
      <c r="AL2550" s="3" t="n"/>
      <c r="AM2550" s="3" t="n"/>
      <c r="AN2550" s="3" t="n"/>
      <c r="AO2550" s="3" t="n"/>
      <c r="AP2550" s="3" t="n"/>
      <c r="AQ2550" s="3" t="n"/>
      <c r="AR2550" s="3" t="n"/>
      <c r="AS2550" s="2" t="n"/>
      <c r="AT2550" s="2" t="n"/>
      <c r="AU2550" s="2" t="n"/>
      <c r="AV2550" s="2" t="n"/>
      <c r="AW2550" s="2" t="n"/>
      <c r="AX2550" s="2" t="n"/>
      <c r="AY2550" s="2" t="n"/>
      <c r="AZ2550" s="2" t="n"/>
      <c r="BA2550" s="2" t="n"/>
      <c r="BB2550" s="2" t="n"/>
      <c r="BC2550" s="2" t="n"/>
      <c r="BD2550" s="2" t="n"/>
      <c r="BE2550" s="2" t="n"/>
      <c r="BF2550" s="2" t="n"/>
      <c r="BG2550" s="2" t="n"/>
      <c r="BH2550" s="2" t="n"/>
      <c r="BI2550" s="2" t="n"/>
      <c r="BJ2550" s="2" t="n"/>
      <c r="BK2550" s="2" t="n"/>
      <c r="BL2550" s="2" t="n"/>
      <c r="BM2550" s="2" t="n"/>
      <c r="BN2550" s="2" t="n"/>
      <c r="BO2550" s="2" t="n"/>
      <c r="BP2550" s="2" t="n"/>
      <c r="BQ2550" s="2" t="n"/>
      <c r="BR2550" s="2" t="n"/>
      <c r="BS2550" s="2" t="n"/>
      <c r="BT2550" s="2" t="n"/>
      <c r="BU2550" s="2" t="n"/>
      <c r="BV2550" s="2" t="n"/>
      <c r="BW2550" s="2" t="n"/>
      <c r="BX2550" s="2" t="n"/>
      <c r="BY2550" s="2" t="n"/>
      <c r="BZ2550" s="2" t="n"/>
      <c r="CA2550" s="2" t="n"/>
      <c r="CB2550" s="2" t="n"/>
      <c r="CC2550" s="2" t="n"/>
      <c r="CD2550" s="2" t="n"/>
      <c r="CE2550" s="2" t="n"/>
      <c r="CF2550" s="2" t="n"/>
      <c r="CG2550" s="2" t="n"/>
      <c r="CH2550" s="2" t="n"/>
      <c r="CI2550" s="2" t="n"/>
      <c r="CJ2550" s="2" t="n"/>
      <c r="CK2550" s="2" t="n"/>
      <c r="CL2550" s="2" t="n"/>
      <c r="CM2550" s="2" t="n"/>
      <c r="CN2550" s="2" t="n"/>
      <c r="CO2550" s="2" t="n"/>
      <c r="CP2550" s="2" t="n"/>
      <c r="CQ2550" s="2" t="n"/>
      <c r="CR2550" s="2" t="n"/>
      <c r="CS2550" s="2" t="n"/>
      <c r="CT2550" s="2" t="n"/>
      <c r="CU2550" s="2" t="n"/>
      <c r="CV2550" s="2" t="n"/>
      <c r="CW2550" s="2" t="n"/>
      <c r="CX2550" s="2" t="n"/>
      <c r="CY2550" s="2" t="n"/>
      <c r="CZ2550" s="2" t="n"/>
      <c r="DA2550" s="2" t="n"/>
      <c r="DB2550" s="2" t="n"/>
      <c r="DC2550" s="2" t="n"/>
      <c r="DD2550" s="2" t="n"/>
      <c r="DE2550" s="2" t="n"/>
      <c r="DF2550" s="2" t="n"/>
      <c r="DG2550" s="2" t="n"/>
      <c r="DH2550" s="2" t="n"/>
      <c r="DI2550" s="2" t="n"/>
      <c r="DJ2550" s="2" t="n"/>
      <c r="DK2550" s="2" t="n"/>
      <c r="DL2550" s="2" t="n"/>
      <c r="DM2550" s="2" t="n"/>
      <c r="DN2550" s="2" t="n"/>
      <c r="DO2550" s="2" t="n"/>
      <c r="DP2550" s="2" t="n"/>
      <c r="DQ2550" s="2" t="n"/>
      <c r="DR2550" s="2" t="n"/>
      <c r="DS2550" s="2" t="n"/>
      <c r="DT2550" s="2" t="n"/>
      <c r="DU2550" s="2" t="n"/>
      <c r="DV2550" s="2" t="n"/>
      <c r="DW2550" s="2" t="n"/>
      <c r="DX2550" s="2" t="n"/>
      <c r="DY2550" s="2" t="n"/>
      <c r="DZ2550" s="2" t="n"/>
      <c r="EA2550" s="2" t="n"/>
      <c r="EB2550" s="2" t="n"/>
      <c r="EC2550" s="2" t="n"/>
    </row>
    <row r="2551" ht="6.75" customHeight="1" s="118">
      <c r="A2551" s="2" t="n"/>
      <c r="B2551" s="2" t="n"/>
      <c r="C2551" s="3" t="n"/>
      <c r="D2551" s="3" t="n"/>
      <c r="E2551" s="3" t="n"/>
      <c r="F2551" s="3" t="n"/>
      <c r="G2551" s="3" t="n"/>
      <c r="H2551" s="3" t="n"/>
      <c r="I2551" s="3" t="n"/>
      <c r="J2551" s="114" t="inlineStr">
        <is>
          <t xml:space="preserve">  履 　   歴　    書</t>
        </is>
      </c>
      <c r="AN2551" s="3" t="n"/>
      <c r="AO2551" s="3" t="n"/>
      <c r="AP2551" s="3" t="n"/>
      <c r="AQ2551" s="3" t="n"/>
      <c r="AR2551" s="3" t="n"/>
      <c r="AS2551" s="2" t="n"/>
      <c r="AT2551" s="2" t="n"/>
      <c r="AU2551" s="2" t="n"/>
      <c r="AV2551" s="2" t="n"/>
      <c r="AW2551" s="2" t="n"/>
      <c r="AX2551" s="2" t="n"/>
      <c r="AY2551" s="2" t="n"/>
      <c r="AZ2551" s="2" t="n"/>
      <c r="BA2551" s="2" t="n"/>
      <c r="BB2551" s="2" t="n"/>
      <c r="BC2551" s="2" t="n"/>
      <c r="BD2551" s="2" t="n"/>
      <c r="BE2551" s="2" t="n"/>
      <c r="BF2551" s="2" t="n"/>
      <c r="BG2551" s="2" t="n"/>
      <c r="BH2551" s="2" t="n"/>
      <c r="BI2551" s="2" t="n"/>
      <c r="BJ2551" s="2" t="n"/>
      <c r="BK2551" s="2" t="n"/>
      <c r="BL2551" s="2" t="n"/>
      <c r="BM2551" s="2" t="n"/>
      <c r="BN2551" s="2" t="n"/>
      <c r="BO2551" s="2" t="n"/>
      <c r="BP2551" s="2" t="n"/>
      <c r="BQ2551" s="2" t="n"/>
      <c r="BR2551" s="2" t="n"/>
      <c r="BS2551" s="2" t="n"/>
      <c r="BT2551" s="2" t="n"/>
      <c r="BU2551" s="2" t="n"/>
      <c r="BV2551" s="2" t="n"/>
      <c r="BW2551" s="2" t="n"/>
      <c r="BX2551" s="2" t="n"/>
      <c r="BY2551" s="2" t="n"/>
      <c r="BZ2551" s="2" t="n"/>
      <c r="CA2551" s="2" t="n"/>
      <c r="CB2551" s="2" t="n"/>
      <c r="CC2551" s="2" t="n"/>
      <c r="CD2551" s="2" t="n"/>
      <c r="CE2551" s="2" t="n"/>
      <c r="CF2551" s="2" t="n"/>
      <c r="CG2551" s="2" t="n"/>
      <c r="CH2551" s="2" t="n"/>
      <c r="CI2551" s="2" t="n"/>
      <c r="CJ2551" s="2" t="n"/>
      <c r="CK2551" s="2" t="n"/>
      <c r="CL2551" s="2" t="n"/>
      <c r="CM2551" s="2" t="n"/>
      <c r="CN2551" s="2" t="n"/>
      <c r="CO2551" s="2" t="n"/>
      <c r="CP2551" s="2" t="n"/>
      <c r="CQ2551" s="2" t="n"/>
      <c r="CR2551" s="2" t="n"/>
      <c r="CS2551" s="2" t="n"/>
      <c r="CT2551" s="2" t="n"/>
      <c r="CU2551" s="2" t="n"/>
      <c r="CV2551" s="2" t="n"/>
      <c r="CW2551" s="2" t="n"/>
      <c r="CX2551" s="2" t="n"/>
      <c r="CY2551" s="2" t="n"/>
      <c r="CZ2551" s="2" t="n"/>
      <c r="DA2551" s="2" t="n"/>
      <c r="DB2551" s="2" t="n"/>
      <c r="DC2551" s="2" t="n"/>
      <c r="DD2551" s="2" t="n"/>
      <c r="DE2551" s="2" t="n"/>
      <c r="DF2551" s="2" t="n"/>
      <c r="DG2551" s="2" t="n"/>
      <c r="DH2551" s="2" t="n"/>
      <c r="DI2551" s="2" t="n"/>
      <c r="DJ2551" s="2" t="n"/>
      <c r="DK2551" s="2" t="n"/>
      <c r="DL2551" s="2" t="n"/>
      <c r="DM2551" s="2" t="n"/>
      <c r="DN2551" s="2" t="n"/>
      <c r="DO2551" s="2" t="n"/>
      <c r="DP2551" s="2" t="n"/>
      <c r="DQ2551" s="2" t="n"/>
      <c r="DR2551" s="2" t="n"/>
      <c r="DS2551" s="2" t="n"/>
      <c r="DT2551" s="2" t="n"/>
      <c r="DU2551" s="2" t="n"/>
      <c r="DV2551" s="2" t="n"/>
      <c r="DW2551" s="2" t="n"/>
      <c r="DX2551" s="2" t="n"/>
      <c r="DY2551" s="2" t="n"/>
      <c r="DZ2551" s="2" t="n"/>
      <c r="EA2551" s="2" t="n"/>
      <c r="EB2551" s="2" t="n"/>
      <c r="EC2551" s="2" t="n"/>
    </row>
    <row r="2552" ht="6.75" customHeight="1" s="118">
      <c r="A2552" s="2" t="n"/>
      <c r="B2552" s="2" t="n"/>
      <c r="C2552" s="3" t="n"/>
      <c r="D2552" s="3" t="n"/>
      <c r="E2552" s="3" t="n"/>
      <c r="F2552" s="3" t="n"/>
      <c r="G2552" s="3" t="n"/>
      <c r="H2552" s="3" t="n"/>
      <c r="I2552" s="3" t="n"/>
      <c r="AN2552" s="3" t="n"/>
      <c r="AO2552" s="3" t="n"/>
      <c r="AP2552" s="3" t="n"/>
      <c r="AQ2552" s="3" t="n"/>
      <c r="AR2552" s="3" t="n"/>
      <c r="AS2552" s="2" t="n"/>
      <c r="AT2552" s="2" t="n"/>
      <c r="AU2552" s="2" t="n"/>
      <c r="AV2552" s="2" t="n"/>
      <c r="AW2552" s="2" t="n"/>
      <c r="AX2552" s="2" t="n"/>
      <c r="AY2552" s="2" t="n"/>
      <c r="AZ2552" s="2" t="n"/>
      <c r="BA2552" s="2" t="n"/>
      <c r="BB2552" s="2" t="n"/>
      <c r="BC2552" s="2" t="n"/>
      <c r="BD2552" s="2" t="n"/>
      <c r="BE2552" s="2" t="n"/>
      <c r="BF2552" s="2" t="n"/>
      <c r="BG2552" s="2" t="n"/>
      <c r="BH2552" s="2" t="n"/>
      <c r="BI2552" s="2" t="n"/>
      <c r="BJ2552" s="2" t="n"/>
      <c r="BK2552" s="2" t="n"/>
      <c r="BL2552" s="2" t="n"/>
      <c r="BM2552" s="2" t="n"/>
      <c r="BN2552" s="2" t="n"/>
      <c r="BO2552" s="2" t="n"/>
      <c r="BP2552" s="2" t="n"/>
      <c r="BQ2552" s="2" t="n"/>
      <c r="BR2552" s="2" t="n"/>
      <c r="BS2552" s="2" t="n"/>
      <c r="BT2552" s="2" t="n"/>
      <c r="BU2552" s="2" t="n"/>
      <c r="BV2552" s="2" t="n"/>
      <c r="BW2552" s="2" t="n"/>
      <c r="BX2552" s="2" t="n"/>
      <c r="BY2552" s="2" t="n"/>
      <c r="BZ2552" s="2" t="n"/>
      <c r="CA2552" s="2" t="n"/>
      <c r="CB2552" s="2" t="n"/>
      <c r="CC2552" s="2" t="n"/>
      <c r="CD2552" s="2" t="n"/>
      <c r="CE2552" s="2" t="n"/>
      <c r="CF2552" s="2" t="n"/>
      <c r="CG2552" s="2" t="n"/>
      <c r="CH2552" s="2" t="n"/>
      <c r="CI2552" s="2" t="n"/>
      <c r="CJ2552" s="2" t="n"/>
      <c r="CK2552" s="2" t="n"/>
      <c r="CL2552" s="2" t="n"/>
      <c r="CM2552" s="2" t="n"/>
      <c r="CN2552" s="2" t="n"/>
      <c r="CO2552" s="2" t="n"/>
      <c r="CP2552" s="2" t="n"/>
      <c r="CQ2552" s="2" t="n"/>
      <c r="CR2552" s="2" t="n"/>
      <c r="CS2552" s="2" t="n"/>
      <c r="CT2552" s="2" t="n"/>
      <c r="CU2552" s="2" t="n"/>
      <c r="CV2552" s="2" t="n"/>
      <c r="CW2552" s="2" t="n"/>
      <c r="CX2552" s="2" t="n"/>
      <c r="CY2552" s="2" t="n"/>
      <c r="CZ2552" s="2" t="n"/>
      <c r="DA2552" s="2" t="n"/>
      <c r="DB2552" s="2" t="n"/>
      <c r="DC2552" s="2" t="n"/>
      <c r="DD2552" s="2" t="n"/>
      <c r="DE2552" s="2" t="n"/>
      <c r="DF2552" s="2" t="n"/>
      <c r="DG2552" s="2" t="n"/>
      <c r="DH2552" s="2" t="n"/>
      <c r="DI2552" s="2" t="n"/>
      <c r="DJ2552" s="2" t="n"/>
      <c r="DK2552" s="2" t="n"/>
      <c r="DL2552" s="2" t="n"/>
      <c r="DM2552" s="2" t="n"/>
      <c r="DN2552" s="2" t="n"/>
      <c r="DO2552" s="2" t="n"/>
      <c r="DP2552" s="2" t="n"/>
      <c r="DQ2552" s="2" t="n"/>
      <c r="DR2552" s="2" t="n"/>
      <c r="DS2552" s="2" t="n"/>
      <c r="DT2552" s="2" t="n"/>
      <c r="DU2552" s="2" t="n"/>
      <c r="DV2552" s="2" t="n"/>
      <c r="DW2552" s="2" t="n"/>
      <c r="DX2552" s="2" t="n"/>
      <c r="DY2552" s="2" t="n"/>
      <c r="DZ2552" s="2" t="n"/>
      <c r="EA2552" s="2" t="n"/>
      <c r="EB2552" s="2" t="n"/>
      <c r="EC2552" s="2" t="n"/>
    </row>
    <row r="2553" ht="4.5" customHeight="1" s="118">
      <c r="A2553" s="2" t="n"/>
      <c r="B2553" s="2" t="n"/>
      <c r="C2553" s="2" t="n"/>
      <c r="D2553" s="2" t="n"/>
      <c r="E2553" s="2" t="n"/>
      <c r="F2553" s="2" t="n"/>
      <c r="G2553" s="2" t="n"/>
      <c r="H2553" s="2" t="n"/>
      <c r="I2553" s="2" t="n"/>
      <c r="AN2553" s="3" t="n"/>
      <c r="AO2553" s="2" t="n"/>
      <c r="AP2553" s="2" t="n"/>
      <c r="AQ2553" s="2" t="n"/>
      <c r="AR2553" s="2" t="n"/>
      <c r="AS2553" s="2" t="n"/>
      <c r="AT2553" s="2" t="n"/>
      <c r="AU2553" s="2" t="n"/>
      <c r="AV2553" s="4" t="n"/>
      <c r="AW2553" s="5" t="n"/>
      <c r="AX2553" s="5" t="n"/>
      <c r="AY2553" s="5" t="n"/>
      <c r="AZ2553" s="5" t="n"/>
      <c r="BA2553" s="5" t="n"/>
      <c r="BB2553" s="5" t="n"/>
      <c r="BC2553" s="5" t="n"/>
      <c r="BD2553" s="5" t="n"/>
      <c r="BE2553" s="5" t="n"/>
      <c r="BF2553" s="5" t="n"/>
      <c r="BG2553" s="5" t="n"/>
      <c r="BH2553" s="5" t="n"/>
      <c r="BI2553" s="6" t="n"/>
      <c r="BJ2553" s="7" t="n"/>
      <c r="BK2553" s="2" t="n"/>
      <c r="BL2553" s="2" t="n"/>
      <c r="BM2553" s="2" t="n"/>
      <c r="BN2553" s="2" t="n"/>
      <c r="BO2553" s="2" t="n"/>
      <c r="BP2553" s="139" t="inlineStr">
        <is>
          <t xml:space="preserve">資 　格  等      </t>
        </is>
      </c>
      <c r="BQ2553" s="140" t="n"/>
      <c r="BR2553" s="140" t="n"/>
      <c r="BS2553" s="140" t="n"/>
      <c r="BT2553" s="140" t="n"/>
      <c r="BU2553" s="140" t="n"/>
      <c r="BV2553" s="141" t="n"/>
      <c r="BW2553" s="142" t="inlineStr">
        <is>
          <t>取  得  年  月</t>
        </is>
      </c>
      <c r="BX2553" s="140" t="n"/>
      <c r="BY2553" s="140" t="n"/>
      <c r="BZ2553" s="140" t="n"/>
      <c r="CA2553" s="140" t="n"/>
      <c r="CB2553" s="140" t="n"/>
      <c r="CC2553" s="140" t="n"/>
      <c r="CD2553" s="140" t="n"/>
      <c r="CE2553" s="140" t="n"/>
      <c r="CF2553" s="140" t="n"/>
      <c r="CG2553" s="141" t="n"/>
      <c r="CH2553" s="142" t="inlineStr">
        <is>
          <t>資       格       等       の       名       称</t>
        </is>
      </c>
      <c r="CI2553" s="140" t="n"/>
      <c r="CJ2553" s="140" t="n"/>
      <c r="CK2553" s="140" t="n"/>
      <c r="CL2553" s="140" t="n"/>
      <c r="CM2553" s="140" t="n"/>
      <c r="CN2553" s="140" t="n"/>
      <c r="CO2553" s="140" t="n"/>
      <c r="CP2553" s="140" t="n"/>
      <c r="CQ2553" s="140" t="n"/>
      <c r="CR2553" s="140" t="n"/>
      <c r="CS2553" s="140" t="n"/>
      <c r="CT2553" s="140" t="n"/>
      <c r="CU2553" s="140" t="n"/>
      <c r="CV2553" s="140" t="n"/>
      <c r="CW2553" s="140" t="n"/>
      <c r="CX2553" s="140" t="n"/>
      <c r="CY2553" s="140" t="n"/>
      <c r="CZ2553" s="140" t="n"/>
      <c r="DA2553" s="140" t="n"/>
      <c r="DB2553" s="140" t="n"/>
      <c r="DC2553" s="140" t="n"/>
      <c r="DD2553" s="140" t="n"/>
      <c r="DE2553" s="140" t="n"/>
      <c r="DF2553" s="140" t="n"/>
      <c r="DG2553" s="140" t="n"/>
      <c r="DH2553" s="140" t="n"/>
      <c r="DI2553" s="140" t="n"/>
      <c r="DJ2553" s="140" t="n"/>
      <c r="DK2553" s="140" t="n"/>
      <c r="DL2553" s="140" t="n"/>
      <c r="DM2553" s="140" t="n"/>
      <c r="DN2553" s="140" t="n"/>
      <c r="DO2553" s="140" t="n"/>
      <c r="DP2553" s="140" t="n"/>
      <c r="DQ2553" s="140" t="n"/>
      <c r="DR2553" s="140" t="n"/>
      <c r="DS2553" s="140" t="n"/>
      <c r="DT2553" s="140" t="n"/>
      <c r="DU2553" s="141" t="n"/>
      <c r="DV2553" s="2" t="n"/>
      <c r="DW2553" s="2" t="n"/>
      <c r="DX2553" s="2" t="n"/>
      <c r="DY2553" s="2" t="n"/>
      <c r="DZ2553" s="2" t="n"/>
      <c r="EA2553" s="2" t="n"/>
      <c r="EB2553" s="2" t="n"/>
      <c r="EC2553" s="2" t="n"/>
    </row>
    <row r="2554" ht="6.75" customHeight="1" s="118">
      <c r="A2554" s="2" t="n"/>
      <c r="B2554" s="2" t="n"/>
      <c r="C2554" s="2" t="n"/>
      <c r="D2554" s="2" t="n"/>
      <c r="E2554" s="2" t="n"/>
      <c r="F2554" s="2" t="n"/>
      <c r="G2554" s="2" t="n"/>
      <c r="H2554" s="2" t="n"/>
      <c r="I2554" s="2" t="n"/>
      <c r="AN2554" s="3" t="n"/>
      <c r="AO2554" s="2" t="n"/>
      <c r="AP2554" s="2" t="n"/>
      <c r="AQ2554" s="2" t="n"/>
      <c r="AR2554" s="2" t="n"/>
      <c r="AS2554" s="2" t="n"/>
      <c r="AT2554" s="2" t="n"/>
      <c r="AU2554" s="2" t="n"/>
      <c r="AV2554" s="7" t="n"/>
      <c r="AW2554" s="2" t="n"/>
      <c r="AX2554" s="2" t="n"/>
      <c r="AY2554" s="2" t="n"/>
      <c r="AZ2554" s="2" t="n"/>
      <c r="BA2554" s="2" t="n"/>
      <c r="BB2554" s="2" t="n"/>
      <c r="BC2554" s="2" t="n"/>
      <c r="BD2554" s="2" t="n"/>
      <c r="BE2554" s="2" t="n"/>
      <c r="BF2554" s="2" t="n"/>
      <c r="BG2554" s="2" t="n"/>
      <c r="BH2554" s="2" t="n"/>
      <c r="BI2554" s="8" t="n"/>
      <c r="BJ2554" s="7" t="n"/>
      <c r="BK2554" s="2" t="n"/>
      <c r="BL2554" s="2" t="n"/>
      <c r="BM2554" s="2" t="n"/>
      <c r="BN2554" s="2" t="n"/>
      <c r="BO2554" s="2" t="n"/>
      <c r="BP2554" s="143" t="n"/>
      <c r="BV2554" s="144" t="n"/>
      <c r="BW2554" s="143" t="n"/>
      <c r="CG2554" s="144" t="n"/>
      <c r="CH2554" s="143" t="n"/>
      <c r="DU2554" s="144" t="n"/>
      <c r="DV2554" s="2" t="n"/>
      <c r="DW2554" s="2" t="n"/>
      <c r="DX2554" s="2" t="n"/>
      <c r="DY2554" s="2" t="n"/>
      <c r="DZ2554" s="2" t="n"/>
      <c r="EA2554" s="2" t="n"/>
      <c r="EB2554" s="2" t="n"/>
      <c r="EC2554" s="2" t="n"/>
    </row>
    <row r="2555" ht="6.75" customHeight="1" s="118">
      <c r="A2555" s="2" t="n"/>
      <c r="B2555" s="2" t="n"/>
      <c r="C2555" s="2" t="n"/>
      <c r="D2555" s="2" t="n"/>
      <c r="E2555" s="2" t="n"/>
      <c r="F2555" s="2" t="n"/>
      <c r="G2555" s="2" t="n"/>
      <c r="H2555" s="2" t="n"/>
      <c r="I2555" s="2" t="n"/>
      <c r="J2555" s="2" t="n"/>
      <c r="K2555" s="2" t="n"/>
      <c r="L2555" s="2" t="n"/>
      <c r="M2555" s="2" t="n"/>
      <c r="N2555" s="3" t="n"/>
      <c r="O2555" s="3" t="n"/>
      <c r="P2555" s="3" t="n"/>
      <c r="Q2555" s="3" t="n"/>
      <c r="R2555" s="3" t="n"/>
      <c r="S2555" s="3" t="n"/>
      <c r="T2555" s="3" t="n"/>
      <c r="U2555" s="3" t="n"/>
      <c r="V2555" s="3" t="n"/>
      <c r="W2555" s="3" t="n"/>
      <c r="X2555" s="3" t="n"/>
      <c r="Y2555" s="3" t="n"/>
      <c r="Z2555" s="3" t="n"/>
      <c r="AA2555" s="3" t="n"/>
      <c r="AB2555" s="3" t="n"/>
      <c r="AC2555" s="3" t="n"/>
      <c r="AD2555" s="3" t="n"/>
      <c r="AE2555" s="3" t="n"/>
      <c r="AF2555" s="3" t="n"/>
      <c r="AG2555" s="3" t="n"/>
      <c r="AH2555" s="3" t="n"/>
      <c r="AI2555" s="3" t="n"/>
      <c r="AJ2555" s="3" t="n"/>
      <c r="AK2555" s="3" t="n"/>
      <c r="AL2555" s="3" t="n"/>
      <c r="AM2555" s="3" t="n"/>
      <c r="AN2555" s="2" t="n"/>
      <c r="AO2555" s="2" t="n"/>
      <c r="AP2555" s="2" t="n"/>
      <c r="AQ2555" s="2" t="n"/>
      <c r="AR2555" s="2" t="n"/>
      <c r="AS2555" s="2" t="n"/>
      <c r="AT2555" s="2" t="n"/>
      <c r="AU2555" s="2" t="n"/>
      <c r="AV2555" s="7" t="n"/>
      <c r="AW2555" s="2" t="n"/>
      <c r="AX2555" s="2" t="n"/>
      <c r="AY2555" s="2" t="n"/>
      <c r="AZ2555" s="2" t="n"/>
      <c r="BA2555" s="2" t="n"/>
      <c r="BB2555" s="2" t="n"/>
      <c r="BC2555" s="2" t="n"/>
      <c r="BD2555" s="2" t="n"/>
      <c r="BE2555" s="2" t="n"/>
      <c r="BF2555" s="2" t="n"/>
      <c r="BG2555" s="2" t="n"/>
      <c r="BH2555" s="2" t="n"/>
      <c r="BI2555" s="8" t="n"/>
      <c r="BJ2555" s="7" t="n"/>
      <c r="BK2555" s="2" t="n"/>
      <c r="BL2555" s="2" t="n"/>
      <c r="BM2555" s="2" t="n"/>
      <c r="BN2555" s="2" t="n"/>
      <c r="BO2555" s="2" t="n"/>
      <c r="BP2555" s="143" t="n"/>
      <c r="BV2555" s="144" t="n"/>
      <c r="BW2555" s="143" t="n"/>
      <c r="CG2555" s="144" t="n"/>
      <c r="CH2555" s="143" t="n"/>
      <c r="DU2555" s="144" t="n"/>
      <c r="DV2555" s="2" t="n"/>
      <c r="DW2555" s="2" t="n"/>
      <c r="DX2555" s="2" t="n"/>
      <c r="DY2555" s="2" t="n"/>
      <c r="DZ2555" s="2" t="n"/>
      <c r="EA2555" s="2" t="n"/>
      <c r="EB2555" s="2" t="n"/>
      <c r="EC2555" s="2" t="n"/>
    </row>
    <row r="2556" ht="6.75" customHeight="1" s="118">
      <c r="A2556" s="2" t="n"/>
      <c r="B2556" s="2" t="n"/>
      <c r="C2556" s="2" t="n"/>
      <c r="D2556" s="2" t="n"/>
      <c r="E2556" s="2" t="n"/>
      <c r="F2556" s="2" t="n"/>
      <c r="G2556" s="2" t="n"/>
      <c r="H2556" s="2" t="n"/>
      <c r="I2556" s="2" t="n"/>
      <c r="J2556" s="2" t="n"/>
      <c r="K2556" s="2" t="n"/>
      <c r="L2556" s="2" t="n"/>
      <c r="M2556" s="2" t="n"/>
      <c r="N2556" s="2" t="n"/>
      <c r="O2556" s="2" t="n"/>
      <c r="P2556" s="2" t="n"/>
      <c r="Q2556" s="2" t="n"/>
      <c r="R2556" s="2" t="n"/>
      <c r="S2556" s="2" t="n"/>
      <c r="T2556" s="2" t="n"/>
      <c r="U2556" s="2" t="n"/>
      <c r="V2556" s="2" t="n"/>
      <c r="W2556" s="2" t="n"/>
      <c r="X2556" s="2" t="n"/>
      <c r="Y2556" s="2" t="n"/>
      <c r="Z2556" s="95" t="inlineStr">
        <is>
          <t>令和</t>
        </is>
      </c>
      <c r="AD2556" s="145">
        <f>IF(N(設定!$B$3)=0,"",YEAR(設定!$B$3)-2018)</f>
        <v/>
      </c>
      <c r="AG2556" s="95" t="inlineStr">
        <is>
          <t>年</t>
        </is>
      </c>
      <c r="AI2556" s="145">
        <f>IF(N(設定!$B$3)=0,"",MONTH(設定!$B$3))</f>
        <v/>
      </c>
      <c r="AL2556" s="95" t="inlineStr">
        <is>
          <t>月</t>
        </is>
      </c>
      <c r="AN2556" s="145">
        <f>IF(N(設定!$B$3)=0,"",DAY(設定!$B$3))</f>
        <v/>
      </c>
      <c r="AP2556" s="95" t="inlineStr">
        <is>
          <t>日現在</t>
        </is>
      </c>
      <c r="AU2556" s="12" t="n"/>
      <c r="AV2556" s="7" t="n"/>
      <c r="AW2556" s="2" t="n"/>
      <c r="AX2556" s="2" t="n"/>
      <c r="AY2556" s="2" t="n"/>
      <c r="AZ2556" s="2" t="n"/>
      <c r="BA2556" s="2" t="n"/>
      <c r="BB2556" s="2" t="n"/>
      <c r="BC2556" s="2" t="n"/>
      <c r="BD2556" s="2" t="n"/>
      <c r="BE2556" s="2" t="n"/>
      <c r="BF2556" s="2" t="n"/>
      <c r="BG2556" s="2" t="n"/>
      <c r="BH2556" s="2" t="n"/>
      <c r="BI2556" s="8" t="n"/>
      <c r="BJ2556" s="7" t="n"/>
      <c r="BK2556" s="2" t="n"/>
      <c r="BL2556" s="2" t="n"/>
      <c r="BM2556" s="2" t="n"/>
      <c r="BN2556" s="2" t="n"/>
      <c r="BO2556" s="2" t="n"/>
      <c r="BP2556" s="143" t="n"/>
      <c r="BV2556" s="144" t="n"/>
      <c r="BW2556" s="146" t="n"/>
      <c r="BX2556" s="147" t="n"/>
      <c r="BY2556" s="147" t="n"/>
      <c r="BZ2556" s="147" t="n"/>
      <c r="CA2556" s="147" t="n"/>
      <c r="CB2556" s="147" t="n"/>
      <c r="CC2556" s="147" t="n"/>
      <c r="CD2556" s="147" t="n"/>
      <c r="CE2556" s="147" t="n"/>
      <c r="CF2556" s="147" t="n"/>
      <c r="CG2556" s="148" t="n"/>
      <c r="CH2556" s="146" t="n"/>
      <c r="CI2556" s="147" t="n"/>
      <c r="CJ2556" s="147" t="n"/>
      <c r="CK2556" s="147" t="n"/>
      <c r="CL2556" s="147" t="n"/>
      <c r="CM2556" s="147" t="n"/>
      <c r="CN2556" s="147" t="n"/>
      <c r="CO2556" s="147" t="n"/>
      <c r="CP2556" s="147" t="n"/>
      <c r="CQ2556" s="147" t="n"/>
      <c r="CR2556" s="147" t="n"/>
      <c r="CS2556" s="147" t="n"/>
      <c r="CT2556" s="147" t="n"/>
      <c r="CU2556" s="147" t="n"/>
      <c r="CV2556" s="147" t="n"/>
      <c r="CW2556" s="147" t="n"/>
      <c r="CX2556" s="147" t="n"/>
      <c r="CY2556" s="147" t="n"/>
      <c r="CZ2556" s="147" t="n"/>
      <c r="DA2556" s="147" t="n"/>
      <c r="DB2556" s="147" t="n"/>
      <c r="DC2556" s="147" t="n"/>
      <c r="DD2556" s="147" t="n"/>
      <c r="DE2556" s="147" t="n"/>
      <c r="DF2556" s="147" t="n"/>
      <c r="DG2556" s="147" t="n"/>
      <c r="DH2556" s="147" t="n"/>
      <c r="DI2556" s="147" t="n"/>
      <c r="DJ2556" s="147" t="n"/>
      <c r="DK2556" s="147" t="n"/>
      <c r="DL2556" s="147" t="n"/>
      <c r="DM2556" s="147" t="n"/>
      <c r="DN2556" s="147" t="n"/>
      <c r="DO2556" s="147" t="n"/>
      <c r="DP2556" s="147" t="n"/>
      <c r="DQ2556" s="147" t="n"/>
      <c r="DR2556" s="147" t="n"/>
      <c r="DS2556" s="147" t="n"/>
      <c r="DT2556" s="147" t="n"/>
      <c r="DU2556" s="148" t="n"/>
      <c r="DV2556" s="2" t="n"/>
      <c r="DW2556" s="2" t="n"/>
      <c r="DX2556" s="2" t="n"/>
      <c r="DY2556" s="2" t="n"/>
      <c r="DZ2556" s="2" t="n"/>
      <c r="EA2556" s="2" t="n"/>
      <c r="EB2556" s="2" t="n"/>
      <c r="EC2556" s="2" t="n"/>
    </row>
    <row r="2557" ht="6.75" customHeight="1" s="118">
      <c r="A2557" s="2" t="n"/>
      <c r="B2557" s="2" t="n"/>
      <c r="C2557" s="2" t="n"/>
      <c r="D2557" s="2" t="n"/>
      <c r="E2557" s="2" t="n"/>
      <c r="F2557" s="2" t="n"/>
      <c r="G2557" s="2" t="n"/>
      <c r="H2557" s="2" t="n"/>
      <c r="I2557" s="2" t="n"/>
      <c r="J2557" s="2" t="n"/>
      <c r="K2557" s="2" t="n"/>
      <c r="L2557" s="2" t="n"/>
      <c r="M2557" s="2" t="n"/>
      <c r="N2557" s="2" t="n"/>
      <c r="O2557" s="2" t="n"/>
      <c r="P2557" s="2" t="n"/>
      <c r="Q2557" s="2" t="n"/>
      <c r="R2557" s="2" t="n"/>
      <c r="S2557" s="2" t="n"/>
      <c r="T2557" s="2" t="n"/>
      <c r="U2557" s="2" t="n"/>
      <c r="V2557" s="2" t="n"/>
      <c r="W2557" s="2" t="n"/>
      <c r="X2557" s="2" t="n"/>
      <c r="Y2557" s="2" t="n"/>
      <c r="AU2557" s="12" t="n"/>
      <c r="AV2557" s="7" t="n"/>
      <c r="AW2557" s="48" t="inlineStr">
        <is>
          <t>写真をはる位置</t>
        </is>
      </c>
      <c r="BI2557" s="8" t="n"/>
      <c r="BJ2557" s="7" t="n"/>
      <c r="BK2557" s="2" t="n"/>
      <c r="BL2557" s="2" t="n"/>
      <c r="BM2557" s="2" t="n"/>
      <c r="BN2557" s="2" t="n"/>
      <c r="BO2557" s="2" t="n"/>
      <c r="BP2557" s="143" t="n"/>
      <c r="BV2557" s="144" t="n"/>
      <c r="BW2557" s="149">
        <f>計算!$O$31</f>
        <v/>
      </c>
      <c r="CG2557" s="144" t="n"/>
      <c r="CH2557" s="150">
        <f>計算!$P$31</f>
        <v/>
      </c>
      <c r="DU2557" s="144" t="n"/>
      <c r="DV2557" s="2" t="n"/>
      <c r="DW2557" s="2" t="n"/>
      <c r="DX2557" s="2" t="n"/>
      <c r="DY2557" s="2" t="n"/>
      <c r="DZ2557" s="2" t="n"/>
      <c r="EA2557" s="2" t="n"/>
      <c r="EB2557" s="2" t="n"/>
      <c r="EC2557" s="2" t="n"/>
    </row>
    <row r="2558" ht="6.75" customHeight="1" s="118">
      <c r="A2558" s="2" t="n"/>
      <c r="B2558" s="2" t="n"/>
      <c r="C2558" s="2" t="n"/>
      <c r="D2558" s="2" t="n"/>
      <c r="E2558" s="2" t="n"/>
      <c r="F2558" s="2" t="n"/>
      <c r="G2558" s="2" t="n"/>
      <c r="H2558" s="2" t="n"/>
      <c r="I2558" s="2" t="n"/>
      <c r="J2558" s="2" t="n"/>
      <c r="K2558" s="2" t="n"/>
      <c r="L2558" s="2" t="n"/>
      <c r="M2558" s="2" t="n"/>
      <c r="N2558" s="2" t="n"/>
      <c r="O2558" s="2" t="n"/>
      <c r="P2558" s="2" t="n"/>
      <c r="Q2558" s="2" t="n"/>
      <c r="R2558" s="2" t="n"/>
      <c r="S2558" s="2" t="n"/>
      <c r="T2558" s="2" t="n"/>
      <c r="U2558" s="2" t="n"/>
      <c r="V2558" s="2" t="n"/>
      <c r="W2558" s="2" t="n"/>
      <c r="X2558" s="2" t="n"/>
      <c r="Y2558" s="2" t="n"/>
      <c r="Z2558" s="147" t="n"/>
      <c r="AA2558" s="147" t="n"/>
      <c r="AB2558" s="147" t="n"/>
      <c r="AC2558" s="147" t="n"/>
      <c r="AD2558" s="147" t="n"/>
      <c r="AE2558" s="147" t="n"/>
      <c r="AF2558" s="147" t="n"/>
      <c r="AG2558" s="147" t="n"/>
      <c r="AH2558" s="147" t="n"/>
      <c r="AI2558" s="147" t="n"/>
      <c r="AJ2558" s="147" t="n"/>
      <c r="AK2558" s="147" t="n"/>
      <c r="AL2558" s="147" t="n"/>
      <c r="AM2558" s="147" t="n"/>
      <c r="AN2558" s="147" t="n"/>
      <c r="AO2558" s="147" t="n"/>
      <c r="AP2558" s="147" t="n"/>
      <c r="AQ2558" s="147" t="n"/>
      <c r="AR2558" s="147" t="n"/>
      <c r="AS2558" s="147" t="n"/>
      <c r="AT2558" s="147" t="n"/>
      <c r="AU2558" s="12" t="n"/>
      <c r="AV2558" s="7" t="n"/>
      <c r="BI2558" s="8" t="n"/>
      <c r="BJ2558" s="7" t="n"/>
      <c r="BK2558" s="2" t="n"/>
      <c r="BL2558" s="2" t="n"/>
      <c r="BM2558" s="2" t="n"/>
      <c r="BN2558" s="2" t="n"/>
      <c r="BO2558" s="2" t="n"/>
      <c r="BP2558" s="143" t="n"/>
      <c r="BV2558" s="144" t="n"/>
      <c r="BW2558" s="143" t="n"/>
      <c r="CG2558" s="144" t="n"/>
      <c r="DU2558" s="144" t="n"/>
      <c r="DV2558" s="2" t="n"/>
      <c r="DW2558" s="2" t="n"/>
      <c r="DX2558" s="2" t="n"/>
      <c r="DY2558" s="2" t="n"/>
      <c r="DZ2558" s="2" t="n"/>
      <c r="EA2558" s="2" t="n"/>
      <c r="EB2558" s="2" t="n"/>
      <c r="EC2558" s="2" t="n"/>
    </row>
    <row r="2559" ht="6.75" customHeight="1" s="118">
      <c r="A2559" s="2" t="n"/>
      <c r="B2559" s="2" t="n"/>
      <c r="C2559" s="2" t="n"/>
      <c r="D2559" s="2" t="n"/>
      <c r="E2559" s="142" t="inlineStr">
        <is>
          <t>ふ り が な</t>
        </is>
      </c>
      <c r="F2559" s="140" t="n"/>
      <c r="G2559" s="140" t="n"/>
      <c r="H2559" s="140" t="n"/>
      <c r="I2559" s="140" t="n"/>
      <c r="J2559" s="140" t="n"/>
      <c r="K2559" s="141" t="n"/>
      <c r="L2559" s="151">
        <f>計算!$C$31</f>
        <v/>
      </c>
      <c r="M2559" s="140" t="n"/>
      <c r="N2559" s="140" t="n"/>
      <c r="O2559" s="140" t="n"/>
      <c r="P2559" s="140" t="n"/>
      <c r="Q2559" s="140" t="n"/>
      <c r="R2559" s="140" t="n"/>
      <c r="S2559" s="140" t="n"/>
      <c r="T2559" s="140" t="n"/>
      <c r="U2559" s="140" t="n"/>
      <c r="V2559" s="140" t="n"/>
      <c r="W2559" s="140" t="n"/>
      <c r="X2559" s="140" t="n"/>
      <c r="Y2559" s="140" t="n"/>
      <c r="Z2559" s="140" t="n"/>
      <c r="AA2559" s="140" t="n"/>
      <c r="AB2559" s="140" t="n"/>
      <c r="AC2559" s="140" t="n"/>
      <c r="AD2559" s="140" t="n"/>
      <c r="AE2559" s="140" t="n"/>
      <c r="AF2559" s="140" t="n"/>
      <c r="AG2559" s="140" t="n"/>
      <c r="AH2559" s="140" t="n"/>
      <c r="AI2559" s="140" t="n"/>
      <c r="AJ2559" s="140" t="n"/>
      <c r="AK2559" s="140" t="n"/>
      <c r="AL2559" s="140" t="n"/>
      <c r="AM2559" s="140" t="n"/>
      <c r="AN2559" s="140" t="n"/>
      <c r="AO2559" s="140" t="n"/>
      <c r="AP2559" s="140" t="n"/>
      <c r="AQ2559" s="140" t="n"/>
      <c r="AR2559" s="140" t="n"/>
      <c r="AS2559" s="140" t="n"/>
      <c r="AT2559" s="141" t="n"/>
      <c r="AU2559" s="8" t="n"/>
      <c r="AV2559" s="7" t="n"/>
      <c r="AW2559" s="2" t="n"/>
      <c r="AX2559" s="2" t="n"/>
      <c r="AY2559" s="2" t="n"/>
      <c r="AZ2559" s="2" t="n"/>
      <c r="BA2559" s="2" t="n"/>
      <c r="BB2559" s="2" t="n"/>
      <c r="BC2559" s="2" t="n"/>
      <c r="BD2559" s="2" t="n"/>
      <c r="BE2559" s="2" t="n"/>
      <c r="BF2559" s="2" t="n"/>
      <c r="BG2559" s="2" t="n"/>
      <c r="BH2559" s="2" t="n"/>
      <c r="BI2559" s="8" t="n"/>
      <c r="BJ2559" s="7" t="n"/>
      <c r="BK2559" s="2" t="n"/>
      <c r="BL2559" s="2" t="n"/>
      <c r="BM2559" s="2" t="n"/>
      <c r="BN2559" s="2" t="n"/>
      <c r="BO2559" s="2" t="n"/>
      <c r="BP2559" s="143" t="n"/>
      <c r="BV2559" s="144" t="n"/>
      <c r="BW2559" s="143" t="n"/>
      <c r="CG2559" s="144" t="n"/>
      <c r="DU2559" s="144" t="n"/>
      <c r="DV2559" s="2" t="n"/>
      <c r="DW2559" s="2" t="n"/>
      <c r="DX2559" s="2" t="n"/>
      <c r="DY2559" s="2" t="n"/>
      <c r="DZ2559" s="2" t="n"/>
      <c r="EA2559" s="2" t="n"/>
      <c r="EB2559" s="2" t="n"/>
      <c r="EC2559" s="2" t="n"/>
    </row>
    <row r="2560" ht="6.75" customHeight="1" s="118">
      <c r="A2560" s="2" t="n"/>
      <c r="B2560" s="2" t="n"/>
      <c r="C2560" s="2" t="n"/>
      <c r="D2560" s="2" t="n"/>
      <c r="E2560" s="143" t="n"/>
      <c r="K2560" s="144" t="n"/>
      <c r="AT2560" s="144" t="n"/>
      <c r="AU2560" s="8" t="n"/>
      <c r="AV2560" s="7" t="n"/>
      <c r="AW2560" s="2" t="n"/>
      <c r="AX2560" s="2" t="n"/>
      <c r="AY2560" s="2" t="n"/>
      <c r="AZ2560" s="2" t="n"/>
      <c r="BA2560" s="2" t="n"/>
      <c r="BB2560" s="2" t="n"/>
      <c r="BC2560" s="2" t="n"/>
      <c r="BD2560" s="2" t="n"/>
      <c r="BE2560" s="2" t="n"/>
      <c r="BF2560" s="2" t="n"/>
      <c r="BG2560" s="2" t="n"/>
      <c r="BH2560" s="2" t="n"/>
      <c r="BI2560" s="8" t="n"/>
      <c r="BJ2560" s="7" t="n"/>
      <c r="BK2560" s="2" t="n"/>
      <c r="BL2560" s="2" t="n"/>
      <c r="BM2560" s="2" t="n"/>
      <c r="BN2560" s="2" t="n"/>
      <c r="BO2560" s="2" t="n"/>
      <c r="BP2560" s="143" t="n"/>
      <c r="BV2560" s="144" t="n"/>
      <c r="BW2560" s="143" t="n"/>
      <c r="CG2560" s="144" t="n"/>
      <c r="DU2560" s="144" t="n"/>
      <c r="DV2560" s="2" t="n"/>
      <c r="DW2560" s="2" t="n"/>
      <c r="DX2560" s="2" t="n"/>
      <c r="DY2560" s="2" t="n"/>
      <c r="DZ2560" s="2" t="n"/>
      <c r="EA2560" s="2" t="n"/>
      <c r="EB2560" s="2" t="n"/>
      <c r="EC2560" s="2" t="n"/>
    </row>
    <row r="2561" ht="6.75" customHeight="1" s="118">
      <c r="A2561" s="2" t="n"/>
      <c r="B2561" s="2" t="n"/>
      <c r="C2561" s="2" t="n"/>
      <c r="D2561" s="2" t="n"/>
      <c r="E2561" s="143" t="n"/>
      <c r="K2561" s="144" t="n"/>
      <c r="AT2561" s="144" t="n"/>
      <c r="AU2561" s="8" t="n"/>
      <c r="AV2561" s="7" t="n"/>
      <c r="AW2561" s="2" t="n"/>
      <c r="AX2561" s="2" t="n"/>
      <c r="AY2561" s="2" t="n"/>
      <c r="AZ2561" s="2" t="n"/>
      <c r="BA2561" s="2" t="n"/>
      <c r="BB2561" s="2" t="n"/>
      <c r="BC2561" s="2" t="n"/>
      <c r="BD2561" s="2" t="n"/>
      <c r="BE2561" s="2" t="n"/>
      <c r="BF2561" s="2" t="n"/>
      <c r="BG2561" s="2" t="n"/>
      <c r="BH2561" s="2" t="n"/>
      <c r="BI2561" s="8" t="n"/>
      <c r="BJ2561" s="7" t="n"/>
      <c r="BK2561" s="2" t="n"/>
      <c r="BL2561" s="2" t="n"/>
      <c r="BM2561" s="2" t="n"/>
      <c r="BN2561" s="2" t="n"/>
      <c r="BO2561" s="2" t="n"/>
      <c r="BP2561" s="143" t="n"/>
      <c r="BV2561" s="144" t="n"/>
      <c r="BW2561" s="149">
        <f>計算!$Q$31</f>
        <v/>
      </c>
      <c r="CG2561" s="144" t="n"/>
      <c r="CH2561" s="150">
        <f>計算!$R$31</f>
        <v/>
      </c>
      <c r="DU2561" s="144" t="n"/>
      <c r="DV2561" s="2" t="n"/>
      <c r="DW2561" s="2" t="n"/>
      <c r="DX2561" s="2" t="n"/>
      <c r="DY2561" s="2" t="n"/>
      <c r="DZ2561" s="2" t="n"/>
      <c r="EA2561" s="2" t="n"/>
      <c r="EB2561" s="2" t="n"/>
      <c r="EC2561" s="2" t="n"/>
    </row>
    <row r="2562" ht="6.75" customHeight="1" s="118">
      <c r="A2562" s="2" t="n"/>
      <c r="B2562" s="2" t="n"/>
      <c r="C2562" s="2" t="n"/>
      <c r="D2562" s="2" t="n"/>
      <c r="E2562" s="146" t="n"/>
      <c r="F2562" s="147" t="n"/>
      <c r="G2562" s="147" t="n"/>
      <c r="H2562" s="147" t="n"/>
      <c r="I2562" s="147" t="n"/>
      <c r="J2562" s="147" t="n"/>
      <c r="K2562" s="148" t="n"/>
      <c r="L2562" s="147" t="n"/>
      <c r="M2562" s="147" t="n"/>
      <c r="N2562" s="147" t="n"/>
      <c r="O2562" s="147" t="n"/>
      <c r="P2562" s="147" t="n"/>
      <c r="Q2562" s="147" t="n"/>
      <c r="R2562" s="147" t="n"/>
      <c r="S2562" s="147" t="n"/>
      <c r="T2562" s="147" t="n"/>
      <c r="U2562" s="147" t="n"/>
      <c r="V2562" s="147" t="n"/>
      <c r="W2562" s="147" t="n"/>
      <c r="X2562" s="147" t="n"/>
      <c r="Y2562" s="147" t="n"/>
      <c r="Z2562" s="147" t="n"/>
      <c r="AA2562" s="147" t="n"/>
      <c r="AB2562" s="147" t="n"/>
      <c r="AC2562" s="147" t="n"/>
      <c r="AD2562" s="147" t="n"/>
      <c r="AE2562" s="147" t="n"/>
      <c r="AF2562" s="147" t="n"/>
      <c r="AG2562" s="147" t="n"/>
      <c r="AH2562" s="147" t="n"/>
      <c r="AI2562" s="147" t="n"/>
      <c r="AJ2562" s="147" t="n"/>
      <c r="AK2562" s="147" t="n"/>
      <c r="AL2562" s="147" t="n"/>
      <c r="AM2562" s="147" t="n"/>
      <c r="AN2562" s="147" t="n"/>
      <c r="AO2562" s="147" t="n"/>
      <c r="AP2562" s="147" t="n"/>
      <c r="AQ2562" s="147" t="n"/>
      <c r="AR2562" s="147" t="n"/>
      <c r="AS2562" s="147" t="n"/>
      <c r="AT2562" s="148" t="n"/>
      <c r="AU2562" s="8" t="n"/>
      <c r="AV2562" s="7" t="n"/>
      <c r="AW2562" s="2" t="n"/>
      <c r="AX2562" s="2" t="n"/>
      <c r="AY2562" s="2" t="n"/>
      <c r="AZ2562" s="2" t="n"/>
      <c r="BA2562" s="2" t="n"/>
      <c r="BB2562" s="2" t="n"/>
      <c r="BC2562" s="2" t="n"/>
      <c r="BD2562" s="2" t="n"/>
      <c r="BE2562" s="2" t="n"/>
      <c r="BF2562" s="2" t="n"/>
      <c r="BG2562" s="2" t="n"/>
      <c r="BH2562" s="2" t="n"/>
      <c r="BI2562" s="8" t="n"/>
      <c r="BJ2562" s="7" t="n"/>
      <c r="BK2562" s="2" t="n"/>
      <c r="BL2562" s="2" t="n"/>
      <c r="BM2562" s="2" t="n"/>
      <c r="BN2562" s="2" t="n"/>
      <c r="BO2562" s="2" t="n"/>
      <c r="BP2562" s="143" t="n"/>
      <c r="BV2562" s="144" t="n"/>
      <c r="BW2562" s="143" t="n"/>
      <c r="CG2562" s="144" t="n"/>
      <c r="DU2562" s="144" t="n"/>
      <c r="DV2562" s="2" t="n"/>
      <c r="DW2562" s="2" t="n"/>
      <c r="DX2562" s="2" t="n"/>
      <c r="DY2562" s="2" t="n"/>
      <c r="DZ2562" s="2" t="n"/>
      <c r="EA2562" s="2" t="n"/>
      <c r="EB2562" s="2" t="n"/>
      <c r="EC2562" s="2" t="n"/>
    </row>
    <row r="2563" ht="6.75" customHeight="1" s="118">
      <c r="A2563" s="2" t="n"/>
      <c r="B2563" s="2" t="n"/>
      <c r="C2563" s="2" t="n"/>
      <c r="D2563" s="2" t="n"/>
      <c r="E2563" s="152" t="inlineStr">
        <is>
          <t>名　前</t>
        </is>
      </c>
      <c r="F2563" s="140" t="n"/>
      <c r="G2563" s="140" t="n"/>
      <c r="H2563" s="140" t="n"/>
      <c r="I2563" s="140" t="n"/>
      <c r="J2563" s="140" t="n"/>
      <c r="K2563" s="141" t="n"/>
      <c r="L2563" s="153">
        <f>計算!$B$31</f>
        <v/>
      </c>
      <c r="M2563" s="140" t="n"/>
      <c r="N2563" s="140" t="n"/>
      <c r="O2563" s="140" t="n"/>
      <c r="P2563" s="140" t="n"/>
      <c r="Q2563" s="140" t="n"/>
      <c r="R2563" s="140" t="n"/>
      <c r="S2563" s="140" t="n"/>
      <c r="T2563" s="140" t="n"/>
      <c r="U2563" s="140" t="n"/>
      <c r="V2563" s="140" t="n"/>
      <c r="W2563" s="140" t="n"/>
      <c r="X2563" s="140" t="n"/>
      <c r="Y2563" s="140" t="n"/>
      <c r="Z2563" s="140" t="n"/>
      <c r="AA2563" s="140" t="n"/>
      <c r="AB2563" s="140" t="n"/>
      <c r="AC2563" s="140" t="n"/>
      <c r="AD2563" s="140" t="n"/>
      <c r="AE2563" s="140" t="n"/>
      <c r="AF2563" s="140" t="n"/>
      <c r="AG2563" s="140" t="n"/>
      <c r="AH2563" s="140" t="n"/>
      <c r="AI2563" s="140" t="n"/>
      <c r="AJ2563" s="140" t="n"/>
      <c r="AK2563" s="140" t="n"/>
      <c r="AL2563" s="140" t="n"/>
      <c r="AM2563" s="140" t="n"/>
      <c r="AN2563" s="140" t="n"/>
      <c r="AO2563" s="140" t="n"/>
      <c r="AP2563" s="140" t="n"/>
      <c r="AQ2563" s="140" t="n"/>
      <c r="AR2563" s="140" t="n"/>
      <c r="AS2563" s="140" t="n"/>
      <c r="AT2563" s="141" t="n"/>
      <c r="AU2563" s="8" t="n"/>
      <c r="AV2563" s="7" t="n"/>
      <c r="AW2563" s="2" t="n"/>
      <c r="AX2563" s="2" t="n"/>
      <c r="AY2563" s="2" t="n"/>
      <c r="AZ2563" s="2" t="n"/>
      <c r="BA2563" s="2" t="n"/>
      <c r="BB2563" s="2" t="n"/>
      <c r="BC2563" s="2" t="n"/>
      <c r="BD2563" s="2" t="n"/>
      <c r="BE2563" s="2" t="n"/>
      <c r="BF2563" s="2" t="n"/>
      <c r="BG2563" s="2" t="n"/>
      <c r="BH2563" s="2" t="n"/>
      <c r="BI2563" s="8" t="n"/>
      <c r="BJ2563" s="7" t="n"/>
      <c r="BK2563" s="2" t="n"/>
      <c r="BL2563" s="2" t="n"/>
      <c r="BM2563" s="2" t="n"/>
      <c r="BN2563" s="2" t="n"/>
      <c r="BO2563" s="2" t="n"/>
      <c r="BP2563" s="143" t="n"/>
      <c r="BV2563" s="144" t="n"/>
      <c r="BW2563" s="143" t="n"/>
      <c r="CG2563" s="144" t="n"/>
      <c r="DU2563" s="144" t="n"/>
      <c r="DV2563" s="2" t="n"/>
      <c r="DW2563" s="2" t="n"/>
      <c r="DX2563" s="2" t="n"/>
      <c r="DY2563" s="2" t="n"/>
      <c r="DZ2563" s="2" t="n"/>
      <c r="EA2563" s="2" t="n"/>
      <c r="EB2563" s="2" t="n"/>
      <c r="EC2563" s="2" t="n"/>
    </row>
    <row r="2564" ht="6.75" customHeight="1" s="118">
      <c r="A2564" s="2" t="n"/>
      <c r="B2564" s="2" t="n"/>
      <c r="C2564" s="2" t="n"/>
      <c r="D2564" s="2" t="n"/>
      <c r="E2564" s="143" t="n"/>
      <c r="K2564" s="144" t="n"/>
      <c r="L2564" s="143" t="n"/>
      <c r="AT2564" s="144" t="n"/>
      <c r="AU2564" s="8" t="n"/>
      <c r="AV2564" s="7" t="n"/>
      <c r="AW2564" s="2" t="n"/>
      <c r="AX2564" s="52" t="inlineStr">
        <is>
          <t>（30×40mm）</t>
        </is>
      </c>
      <c r="BH2564" s="2" t="n"/>
      <c r="BI2564" s="8" t="n"/>
      <c r="BJ2564" s="7" t="n"/>
      <c r="BK2564" s="2" t="n"/>
      <c r="BL2564" s="2" t="n"/>
      <c r="BM2564" s="2" t="n"/>
      <c r="BN2564" s="2" t="n"/>
      <c r="BO2564" s="2" t="n"/>
      <c r="BP2564" s="143" t="n"/>
      <c r="BV2564" s="144" t="n"/>
      <c r="BW2564" s="143" t="n"/>
      <c r="CG2564" s="144" t="n"/>
      <c r="DU2564" s="144" t="n"/>
      <c r="DV2564" s="2" t="n"/>
      <c r="DW2564" s="2" t="n"/>
      <c r="DX2564" s="2" t="n"/>
      <c r="DY2564" s="2" t="n"/>
      <c r="DZ2564" s="2" t="n"/>
      <c r="EA2564" s="2" t="n"/>
      <c r="EB2564" s="2" t="n"/>
      <c r="EC2564" s="2" t="n"/>
    </row>
    <row r="2565" ht="6.75" customHeight="1" s="118">
      <c r="A2565" s="2" t="n"/>
      <c r="B2565" s="2" t="n"/>
      <c r="C2565" s="2" t="n"/>
      <c r="D2565" s="2" t="n"/>
      <c r="E2565" s="143" t="n"/>
      <c r="K2565" s="144" t="n"/>
      <c r="L2565" s="143" t="n"/>
      <c r="AT2565" s="144" t="n"/>
      <c r="AU2565" s="8" t="n"/>
      <c r="AV2565" s="7" t="n"/>
      <c r="AW2565" s="2" t="n"/>
      <c r="BH2565" s="2" t="n"/>
      <c r="BI2565" s="8" t="n"/>
      <c r="BJ2565" s="7" t="n"/>
      <c r="BK2565" s="2" t="n"/>
      <c r="BL2565" s="2" t="n"/>
      <c r="BM2565" s="2" t="n"/>
      <c r="BN2565" s="2" t="n"/>
      <c r="BO2565" s="2" t="n"/>
      <c r="BP2565" s="143" t="n"/>
      <c r="BV2565" s="144" t="n"/>
      <c r="BW2565" s="149">
        <f>計算!$S$31</f>
        <v/>
      </c>
      <c r="CG2565" s="144" t="n"/>
      <c r="CH2565" s="150">
        <f>計算!$T$31</f>
        <v/>
      </c>
      <c r="DU2565" s="144" t="n"/>
      <c r="DV2565" s="2" t="n"/>
      <c r="DW2565" s="2" t="n"/>
      <c r="DX2565" s="2" t="n"/>
      <c r="DY2565" s="2" t="n"/>
      <c r="DZ2565" s="2" t="n"/>
      <c r="EA2565" s="2" t="n"/>
      <c r="EB2565" s="2" t="n"/>
      <c r="EC2565" s="2" t="n"/>
    </row>
    <row r="2566" ht="6.75" customHeight="1" s="118">
      <c r="A2566" s="2" t="n"/>
      <c r="B2566" s="2" t="n"/>
      <c r="C2566" s="2" t="n"/>
      <c r="D2566" s="2" t="n"/>
      <c r="E2566" s="143" t="n"/>
      <c r="K2566" s="144" t="n"/>
      <c r="L2566" s="143" t="n"/>
      <c r="AT2566" s="144" t="n"/>
      <c r="AU2566" s="8" t="n"/>
      <c r="AV2566" s="7" t="n"/>
      <c r="AW2566" s="2" t="n"/>
      <c r="AX2566" s="2" t="n"/>
      <c r="AY2566" s="2" t="n"/>
      <c r="AZ2566" s="2" t="n"/>
      <c r="BA2566" s="2" t="n"/>
      <c r="BB2566" s="2" t="n"/>
      <c r="BC2566" s="2" t="n"/>
      <c r="BD2566" s="2" t="n"/>
      <c r="BE2566" s="2" t="n"/>
      <c r="BF2566" s="2" t="n"/>
      <c r="BG2566" s="2" t="n"/>
      <c r="BH2566" s="2" t="n"/>
      <c r="BI2566" s="8" t="n"/>
      <c r="BJ2566" s="7" t="n"/>
      <c r="BK2566" s="2" t="n"/>
      <c r="BL2566" s="2" t="n"/>
      <c r="BM2566" s="2" t="n"/>
      <c r="BN2566" s="2" t="n"/>
      <c r="BO2566" s="2" t="n"/>
      <c r="BP2566" s="143" t="n"/>
      <c r="BV2566" s="144" t="n"/>
      <c r="BW2566" s="143" t="n"/>
      <c r="CG2566" s="144" t="n"/>
      <c r="DU2566" s="144" t="n"/>
      <c r="DV2566" s="2" t="n"/>
      <c r="DW2566" s="2" t="n"/>
      <c r="DX2566" s="2" t="n"/>
      <c r="DY2566" s="2" t="n"/>
      <c r="DZ2566" s="2" t="n"/>
      <c r="EA2566" s="2" t="n"/>
      <c r="EB2566" s="2" t="n"/>
      <c r="EC2566" s="2" t="n"/>
    </row>
    <row r="2567" ht="6.75" customHeight="1" s="118">
      <c r="A2567" s="2" t="n"/>
      <c r="B2567" s="2" t="n"/>
      <c r="C2567" s="2" t="n"/>
      <c r="D2567" s="2" t="n"/>
      <c r="E2567" s="143" t="n"/>
      <c r="K2567" s="144" t="n"/>
      <c r="L2567" s="143" t="n"/>
      <c r="AT2567" s="144" t="n"/>
      <c r="AU2567" s="8" t="n"/>
      <c r="AV2567" s="7" t="n"/>
      <c r="AW2567" s="2" t="n"/>
      <c r="AX2567" s="2" t="n"/>
      <c r="AY2567" s="2" t="n"/>
      <c r="AZ2567" s="2" t="n"/>
      <c r="BA2567" s="2" t="n"/>
      <c r="BB2567" s="2" t="n"/>
      <c r="BC2567" s="2" t="n"/>
      <c r="BD2567" s="2" t="n"/>
      <c r="BE2567" s="2" t="n"/>
      <c r="BF2567" s="2" t="n"/>
      <c r="BG2567" s="2" t="n"/>
      <c r="BH2567" s="2" t="n"/>
      <c r="BI2567" s="8" t="n"/>
      <c r="BJ2567" s="7" t="n"/>
      <c r="BK2567" s="2" t="n"/>
      <c r="BL2567" s="2" t="n"/>
      <c r="BM2567" s="2" t="n"/>
      <c r="BN2567" s="2" t="n"/>
      <c r="BO2567" s="2" t="n"/>
      <c r="BP2567" s="143" t="n"/>
      <c r="BV2567" s="144" t="n"/>
      <c r="BW2567" s="143" t="n"/>
      <c r="CG2567" s="144" t="n"/>
      <c r="DU2567" s="144" t="n"/>
      <c r="DV2567" s="2" t="n"/>
      <c r="DW2567" s="2" t="n"/>
      <c r="DX2567" s="2" t="n"/>
      <c r="DY2567" s="2" t="n"/>
      <c r="DZ2567" s="2" t="n"/>
      <c r="EA2567" s="2" t="n"/>
      <c r="EB2567" s="2" t="n"/>
      <c r="EC2567" s="2" t="n"/>
    </row>
    <row r="2568" ht="4.5" customHeight="1" s="118">
      <c r="A2568" s="2" t="n"/>
      <c r="B2568" s="2" t="n"/>
      <c r="C2568" s="2" t="n"/>
      <c r="D2568" s="2" t="n"/>
      <c r="E2568" s="146" t="n"/>
      <c r="F2568" s="147" t="n"/>
      <c r="G2568" s="147" t="n"/>
      <c r="H2568" s="147" t="n"/>
      <c r="I2568" s="147" t="n"/>
      <c r="J2568" s="147" t="n"/>
      <c r="K2568" s="148" t="n"/>
      <c r="L2568" s="146" t="n"/>
      <c r="M2568" s="147" t="n"/>
      <c r="N2568" s="147" t="n"/>
      <c r="O2568" s="147" t="n"/>
      <c r="P2568" s="147" t="n"/>
      <c r="Q2568" s="147" t="n"/>
      <c r="R2568" s="147" t="n"/>
      <c r="S2568" s="147" t="n"/>
      <c r="T2568" s="147" t="n"/>
      <c r="U2568" s="147" t="n"/>
      <c r="V2568" s="147" t="n"/>
      <c r="W2568" s="147" t="n"/>
      <c r="X2568" s="147" t="n"/>
      <c r="Y2568" s="147" t="n"/>
      <c r="Z2568" s="147" t="n"/>
      <c r="AA2568" s="147" t="n"/>
      <c r="AB2568" s="147" t="n"/>
      <c r="AC2568" s="147" t="n"/>
      <c r="AD2568" s="147" t="n"/>
      <c r="AE2568" s="147" t="n"/>
      <c r="AF2568" s="147" t="n"/>
      <c r="AG2568" s="147" t="n"/>
      <c r="AH2568" s="147" t="n"/>
      <c r="AI2568" s="147" t="n"/>
      <c r="AJ2568" s="147" t="n"/>
      <c r="AK2568" s="147" t="n"/>
      <c r="AL2568" s="147" t="n"/>
      <c r="AM2568" s="147" t="n"/>
      <c r="AN2568" s="147" t="n"/>
      <c r="AO2568" s="147" t="n"/>
      <c r="AP2568" s="147" t="n"/>
      <c r="AQ2568" s="147" t="n"/>
      <c r="AR2568" s="147" t="n"/>
      <c r="AS2568" s="147" t="n"/>
      <c r="AT2568" s="148" t="n"/>
      <c r="AU2568" s="8" t="n"/>
      <c r="AV2568" s="7" t="n"/>
      <c r="AW2568" s="2" t="n"/>
      <c r="AX2568" s="2" t="n"/>
      <c r="AY2568" s="2" t="n"/>
      <c r="AZ2568" s="2" t="n"/>
      <c r="BA2568" s="2" t="n"/>
      <c r="BB2568" s="2" t="n"/>
      <c r="BC2568" s="2" t="n"/>
      <c r="BD2568" s="2" t="n"/>
      <c r="BE2568" s="2" t="n"/>
      <c r="BF2568" s="2" t="n"/>
      <c r="BG2568" s="2" t="n"/>
      <c r="BH2568" s="2" t="n"/>
      <c r="BI2568" s="8" t="n"/>
      <c r="BJ2568" s="7" t="n"/>
      <c r="BK2568" s="2" t="n"/>
      <c r="BL2568" s="2" t="n"/>
      <c r="BM2568" s="2" t="n"/>
      <c r="BN2568" s="2" t="n"/>
      <c r="BO2568" s="2" t="n"/>
      <c r="BP2568" s="143" t="n"/>
      <c r="BV2568" s="144" t="n"/>
      <c r="BW2568" s="143" t="n"/>
      <c r="CG2568" s="144" t="n"/>
      <c r="DU2568" s="144" t="n"/>
      <c r="DV2568" s="2" t="n"/>
      <c r="DW2568" s="2" t="n"/>
      <c r="DX2568" s="2" t="n"/>
      <c r="DY2568" s="2" t="n"/>
      <c r="DZ2568" s="2" t="n"/>
      <c r="EA2568" s="2" t="n"/>
      <c r="EB2568" s="2" t="n"/>
      <c r="EC2568" s="2" t="n"/>
    </row>
    <row r="2569" ht="6.75" customHeight="1" s="118">
      <c r="A2569" s="2" t="n"/>
      <c r="B2569" s="2" t="n"/>
      <c r="C2569" s="2" t="n"/>
      <c r="D2569" s="2" t="n"/>
      <c r="E2569" s="152" t="inlineStr">
        <is>
          <t>生年月日</t>
        </is>
      </c>
      <c r="F2569" s="140" t="n"/>
      <c r="G2569" s="140" t="n"/>
      <c r="H2569" s="140" t="n"/>
      <c r="I2569" s="140" t="n"/>
      <c r="J2569" s="140" t="n"/>
      <c r="K2569" s="141" t="n"/>
      <c r="L2569" s="154" t="inlineStr">
        <is>
          <t>昭和 ・ 平成</t>
        </is>
      </c>
      <c r="M2569" s="140" t="n"/>
      <c r="N2569" s="140" t="n"/>
      <c r="O2569" s="140" t="n"/>
      <c r="P2569" s="140" t="n"/>
      <c r="Q2569" s="140" t="n"/>
      <c r="R2569" s="140" t="n"/>
      <c r="S2569" s="140" t="n"/>
      <c r="T2569" s="140" t="n"/>
      <c r="U2569" s="140" t="n"/>
      <c r="V2569" s="155">
        <f>計算!$D$31</f>
        <v/>
      </c>
      <c r="W2569" s="140" t="n"/>
      <c r="X2569" s="156" t="inlineStr">
        <is>
          <t>年</t>
        </is>
      </c>
      <c r="Y2569" s="140" t="n"/>
      <c r="Z2569" s="155">
        <f>計算!$E$31</f>
        <v/>
      </c>
      <c r="AA2569" s="140" t="n"/>
      <c r="AB2569" s="140" t="n"/>
      <c r="AC2569" s="156" t="inlineStr">
        <is>
          <t>月</t>
        </is>
      </c>
      <c r="AD2569" s="140" t="n"/>
      <c r="AE2569" s="155">
        <f>計算!$F$31</f>
        <v/>
      </c>
      <c r="AF2569" s="140" t="n"/>
      <c r="AG2569" s="140" t="n"/>
      <c r="AH2569" s="156" t="inlineStr">
        <is>
          <t>日　生 （満</t>
        </is>
      </c>
      <c r="AI2569" s="140" t="n"/>
      <c r="AJ2569" s="140" t="n"/>
      <c r="AK2569" s="140" t="n"/>
      <c r="AL2569" s="140" t="n"/>
      <c r="AM2569" s="140" t="n"/>
      <c r="AN2569" s="140" t="n"/>
      <c r="AO2569" s="140" t="n"/>
      <c r="AP2569" s="157">
        <f>計算!$G$31</f>
        <v/>
      </c>
      <c r="AQ2569" s="140" t="n"/>
      <c r="AR2569" s="158" t="inlineStr">
        <is>
          <t>歳）</t>
        </is>
      </c>
      <c r="AS2569" s="140" t="n"/>
      <c r="AT2569" s="141" t="n"/>
      <c r="AU2569" s="8" t="n"/>
      <c r="AV2569" s="7" t="n"/>
      <c r="AW2569" s="2" t="n"/>
      <c r="AX2569" s="2" t="n"/>
      <c r="AY2569" s="2" t="n"/>
      <c r="AZ2569" s="2" t="n"/>
      <c r="BA2569" s="2" t="n"/>
      <c r="BB2569" s="2" t="n"/>
      <c r="BC2569" s="2" t="n"/>
      <c r="BD2569" s="2" t="n"/>
      <c r="BE2569" s="2" t="n"/>
      <c r="BF2569" s="2" t="n"/>
      <c r="BG2569" s="2" t="n"/>
      <c r="BH2569" s="2" t="n"/>
      <c r="BI2569" s="8" t="n"/>
      <c r="BJ2569" s="7" t="n"/>
      <c r="BK2569" s="2" t="n"/>
      <c r="BL2569" s="2" t="n"/>
      <c r="BM2569" s="2" t="n"/>
      <c r="BN2569" s="2" t="n"/>
      <c r="BO2569" s="2" t="n"/>
      <c r="BP2569" s="143" t="n"/>
      <c r="BV2569" s="144" t="n"/>
      <c r="BW2569" s="149">
        <f>計算!$U$31</f>
        <v/>
      </c>
      <c r="CG2569" s="144" t="n"/>
      <c r="CH2569" s="150">
        <f>計算!$V$31</f>
        <v/>
      </c>
      <c r="DU2569" s="144" t="n"/>
      <c r="DV2569" s="2" t="n"/>
      <c r="DW2569" s="2" t="n"/>
      <c r="DX2569" s="2" t="n"/>
      <c r="DY2569" s="2" t="n"/>
      <c r="DZ2569" s="2" t="n"/>
      <c r="EA2569" s="2" t="n"/>
      <c r="EB2569" s="2" t="n"/>
      <c r="EC2569" s="2" t="n"/>
    </row>
    <row r="2570" ht="6.75" customHeight="1" s="118">
      <c r="A2570" s="2" t="n"/>
      <c r="B2570" s="2" t="n"/>
      <c r="C2570" s="2" t="n"/>
      <c r="D2570" s="2" t="n"/>
      <c r="E2570" s="143" t="n"/>
      <c r="K2570" s="144" t="n"/>
      <c r="L2570" s="143" t="n"/>
      <c r="AT2570" s="144" t="n"/>
      <c r="AU2570" s="8" t="n"/>
      <c r="AV2570" s="7" t="n"/>
      <c r="AW2570" s="2" t="n"/>
      <c r="AX2570" s="2" t="n"/>
      <c r="AY2570" s="2" t="n"/>
      <c r="AZ2570" s="2" t="n"/>
      <c r="BA2570" s="2" t="n"/>
      <c r="BB2570" s="2" t="n"/>
      <c r="BC2570" s="2" t="n"/>
      <c r="BD2570" s="2" t="n"/>
      <c r="BE2570" s="2" t="n"/>
      <c r="BF2570" s="2" t="n"/>
      <c r="BG2570" s="2" t="n"/>
      <c r="BH2570" s="2" t="n"/>
      <c r="BI2570" s="8" t="n"/>
      <c r="BJ2570" s="7" t="n"/>
      <c r="BK2570" s="2" t="n"/>
      <c r="BL2570" s="2" t="n"/>
      <c r="BM2570" s="2" t="n"/>
      <c r="BN2570" s="2" t="n"/>
      <c r="BO2570" s="2" t="n"/>
      <c r="BP2570" s="143" t="n"/>
      <c r="BV2570" s="144" t="n"/>
      <c r="BW2570" s="143" t="n"/>
      <c r="CG2570" s="144" t="n"/>
      <c r="DU2570" s="144" t="n"/>
      <c r="DV2570" s="2" t="n"/>
      <c r="DW2570" s="2" t="n"/>
      <c r="DX2570" s="2" t="n"/>
      <c r="DY2570" s="2" t="n"/>
      <c r="DZ2570" s="2" t="n"/>
      <c r="EA2570" s="2" t="n"/>
      <c r="EB2570" s="2" t="n"/>
      <c r="EC2570" s="2" t="n"/>
    </row>
    <row r="2571" ht="6.75" customHeight="1" s="118">
      <c r="A2571" s="2" t="n"/>
      <c r="B2571" s="2" t="n"/>
      <c r="C2571" s="2" t="n"/>
      <c r="D2571" s="2" t="n"/>
      <c r="E2571" s="143" t="n"/>
      <c r="K2571" s="144" t="n"/>
      <c r="L2571" s="143" t="n"/>
      <c r="AT2571" s="144" t="n"/>
      <c r="AU2571" s="8" t="n"/>
      <c r="AV2571" s="16" t="n"/>
      <c r="AW2571" s="14" t="n"/>
      <c r="AX2571" s="14" t="n"/>
      <c r="AY2571" s="14" t="n"/>
      <c r="AZ2571" s="14" t="n"/>
      <c r="BA2571" s="14" t="n"/>
      <c r="BB2571" s="14" t="n"/>
      <c r="BC2571" s="14" t="n"/>
      <c r="BD2571" s="14" t="n"/>
      <c r="BE2571" s="14" t="n"/>
      <c r="BF2571" s="14" t="n"/>
      <c r="BG2571" s="14" t="n"/>
      <c r="BH2571" s="14" t="n"/>
      <c r="BI2571" s="15" t="n"/>
      <c r="BJ2571" s="7" t="n"/>
      <c r="BK2571" s="2" t="n"/>
      <c r="BL2571" s="2" t="n"/>
      <c r="BM2571" s="2" t="n"/>
      <c r="BN2571" s="2" t="n"/>
      <c r="BO2571" s="2" t="n"/>
      <c r="BP2571" s="143" t="n"/>
      <c r="BV2571" s="144" t="n"/>
      <c r="BW2571" s="143" t="n"/>
      <c r="CG2571" s="144" t="n"/>
      <c r="DU2571" s="144" t="n"/>
      <c r="DV2571" s="2" t="n"/>
      <c r="DW2571" s="2" t="n"/>
      <c r="DX2571" s="2" t="n"/>
      <c r="DY2571" s="2" t="n"/>
      <c r="DZ2571" s="2" t="n"/>
      <c r="EA2571" s="2" t="n"/>
      <c r="EB2571" s="2" t="n"/>
      <c r="EC2571" s="2" t="n"/>
    </row>
    <row r="2572" ht="3.75" customHeight="1" s="118">
      <c r="A2572" s="2" t="n"/>
      <c r="B2572" s="2" t="n"/>
      <c r="C2572" s="2" t="n"/>
      <c r="D2572" s="2" t="n"/>
      <c r="E2572" s="146" t="n"/>
      <c r="F2572" s="147" t="n"/>
      <c r="G2572" s="147" t="n"/>
      <c r="H2572" s="147" t="n"/>
      <c r="I2572" s="147" t="n"/>
      <c r="J2572" s="147" t="n"/>
      <c r="K2572" s="148" t="n"/>
      <c r="L2572" s="146" t="n"/>
      <c r="M2572" s="147" t="n"/>
      <c r="N2572" s="147" t="n"/>
      <c r="O2572" s="147" t="n"/>
      <c r="P2572" s="147" t="n"/>
      <c r="Q2572" s="147" t="n"/>
      <c r="R2572" s="147" t="n"/>
      <c r="S2572" s="147" t="n"/>
      <c r="T2572" s="147" t="n"/>
      <c r="U2572" s="147" t="n"/>
      <c r="X2572" s="147" t="n"/>
      <c r="Y2572" s="147" t="n"/>
      <c r="AC2572" s="147" t="n"/>
      <c r="AD2572" s="147" t="n"/>
      <c r="AH2572" s="147" t="n"/>
      <c r="AI2572" s="147" t="n"/>
      <c r="AJ2572" s="147" t="n"/>
      <c r="AK2572" s="147" t="n"/>
      <c r="AL2572" s="147" t="n"/>
      <c r="AM2572" s="147" t="n"/>
      <c r="AN2572" s="147" t="n"/>
      <c r="AO2572" s="147" t="n"/>
      <c r="AP2572" s="147" t="n"/>
      <c r="AQ2572" s="147" t="n"/>
      <c r="AR2572" s="147" t="n"/>
      <c r="AS2572" s="147" t="n"/>
      <c r="AT2572" s="148" t="n"/>
      <c r="AU2572" s="2" t="n"/>
      <c r="AV2572" s="21" t="n"/>
      <c r="AW2572" s="2" t="n"/>
      <c r="AX2572" s="2" t="n"/>
      <c r="AY2572" s="2" t="n"/>
      <c r="AZ2572" s="2" t="n"/>
      <c r="BA2572" s="2" t="n"/>
      <c r="BB2572" s="2" t="n"/>
      <c r="BC2572" s="2" t="n"/>
      <c r="BD2572" s="2" t="n"/>
      <c r="BE2572" s="2" t="n"/>
      <c r="BF2572" s="2" t="n"/>
      <c r="BG2572" s="2" t="n"/>
      <c r="BH2572" s="2" t="n"/>
      <c r="BI2572" s="2" t="n"/>
      <c r="BJ2572" s="2" t="n"/>
      <c r="BK2572" s="2" t="n"/>
      <c r="BL2572" s="2" t="n"/>
      <c r="BM2572" s="2" t="n"/>
      <c r="BN2572" s="2" t="n"/>
      <c r="BO2572" s="2" t="n"/>
      <c r="BP2572" s="143" t="n"/>
      <c r="BV2572" s="144" t="n"/>
      <c r="BW2572" s="143" t="n"/>
      <c r="CG2572" s="144" t="n"/>
      <c r="DU2572" s="144" t="n"/>
      <c r="DV2572" s="2" t="n"/>
      <c r="DW2572" s="2" t="n"/>
      <c r="DX2572" s="2" t="n"/>
      <c r="DY2572" s="2" t="n"/>
      <c r="DZ2572" s="2" t="n"/>
      <c r="EA2572" s="2" t="n"/>
      <c r="EB2572" s="2" t="n"/>
      <c r="EC2572" s="2" t="n"/>
    </row>
    <row r="2573" ht="6.75" customHeight="1" s="118">
      <c r="A2573" s="2" t="n"/>
      <c r="B2573" s="2" t="n"/>
      <c r="C2573" s="2" t="n"/>
      <c r="D2573" s="2" t="n"/>
      <c r="E2573" s="159" t="inlineStr">
        <is>
          <t>ふ り が な</t>
        </is>
      </c>
      <c r="F2573" s="140" t="n"/>
      <c r="G2573" s="140" t="n"/>
      <c r="H2573" s="140" t="n"/>
      <c r="I2573" s="140" t="n"/>
      <c r="J2573" s="140" t="n"/>
      <c r="K2573" s="141" t="n"/>
      <c r="L2573" s="160">
        <f>計算!$J$31</f>
        <v/>
      </c>
      <c r="M2573" s="140" t="n"/>
      <c r="N2573" s="140" t="n"/>
      <c r="O2573" s="140" t="n"/>
      <c r="P2573" s="140" t="n"/>
      <c r="Q2573" s="140" t="n"/>
      <c r="R2573" s="140" t="n"/>
      <c r="S2573" s="140" t="n"/>
      <c r="T2573" s="140" t="n"/>
      <c r="U2573" s="140" t="n"/>
      <c r="V2573" s="140" t="n"/>
      <c r="W2573" s="140" t="n"/>
      <c r="X2573" s="140" t="n"/>
      <c r="Y2573" s="140" t="n"/>
      <c r="Z2573" s="140" t="n"/>
      <c r="AA2573" s="140" t="n"/>
      <c r="AB2573" s="140" t="n"/>
      <c r="AC2573" s="140" t="n"/>
      <c r="AD2573" s="140" t="n"/>
      <c r="AE2573" s="140" t="n"/>
      <c r="AF2573" s="140" t="n"/>
      <c r="AG2573" s="140" t="n"/>
      <c r="AH2573" s="140" t="n"/>
      <c r="AI2573" s="140" t="n"/>
      <c r="AJ2573" s="140" t="n"/>
      <c r="AK2573" s="140" t="n"/>
      <c r="AL2573" s="140" t="n"/>
      <c r="AM2573" s="140" t="n"/>
      <c r="AN2573" s="140" t="n"/>
      <c r="AO2573" s="140" t="n"/>
      <c r="AP2573" s="140" t="n"/>
      <c r="AQ2573" s="140" t="n"/>
      <c r="AR2573" s="140" t="n"/>
      <c r="AS2573" s="140" t="n"/>
      <c r="AT2573" s="140" t="n"/>
      <c r="AU2573" s="140" t="n"/>
      <c r="AV2573" s="140" t="n"/>
      <c r="AW2573" s="140" t="n"/>
      <c r="AX2573" s="140" t="n"/>
      <c r="AY2573" s="140" t="n"/>
      <c r="AZ2573" s="140" t="n"/>
      <c r="BA2573" s="140" t="n"/>
      <c r="BB2573" s="140" t="n"/>
      <c r="BC2573" s="140" t="n"/>
      <c r="BD2573" s="140" t="n"/>
      <c r="BE2573" s="140" t="n"/>
      <c r="BF2573" s="140" t="n"/>
      <c r="BG2573" s="140" t="n"/>
      <c r="BH2573" s="140" t="n"/>
      <c r="BI2573" s="141" t="n"/>
      <c r="BJ2573" s="2" t="n"/>
      <c r="BK2573" s="2" t="n"/>
      <c r="BL2573" s="2" t="n"/>
      <c r="BM2573" s="2" t="n"/>
      <c r="BN2573" s="2" t="n"/>
      <c r="BO2573" s="2" t="n"/>
      <c r="BP2573" s="143" t="n"/>
      <c r="BV2573" s="144" t="n"/>
      <c r="BW2573" s="161">
        <f>計算!$W$31</f>
        <v/>
      </c>
      <c r="CG2573" s="144" t="n"/>
      <c r="CH2573" s="150">
        <f>計算!$X$31</f>
        <v/>
      </c>
      <c r="DU2573" s="144" t="n"/>
      <c r="DV2573" s="2" t="n"/>
      <c r="DW2573" s="2" t="n"/>
      <c r="DX2573" s="2" t="n"/>
      <c r="DY2573" s="2" t="n"/>
      <c r="DZ2573" s="2" t="n"/>
      <c r="EA2573" s="2" t="n"/>
      <c r="EB2573" s="2" t="n"/>
      <c r="EC2573" s="2" t="n"/>
    </row>
    <row r="2574" ht="6.75" customHeight="1" s="118">
      <c r="A2574" s="2" t="n"/>
      <c r="B2574" s="2" t="n"/>
      <c r="C2574" s="2" t="n"/>
      <c r="D2574" s="2" t="n"/>
      <c r="E2574" s="143" t="n"/>
      <c r="K2574" s="144" t="n"/>
      <c r="BI2574" s="144" t="n"/>
      <c r="BJ2574" s="2" t="n"/>
      <c r="BK2574" s="2" t="n"/>
      <c r="BL2574" s="2" t="n"/>
      <c r="BM2574" s="2" t="n"/>
      <c r="BN2574" s="2" t="n"/>
      <c r="BO2574" s="2" t="n"/>
      <c r="BP2574" s="143" t="n"/>
      <c r="BV2574" s="144" t="n"/>
      <c r="BW2574" s="143" t="n"/>
      <c r="CG2574" s="144" t="n"/>
      <c r="DU2574" s="144" t="n"/>
      <c r="DV2574" s="2" t="n"/>
      <c r="DW2574" s="2" t="n"/>
      <c r="DX2574" s="2" t="n"/>
      <c r="DY2574" s="2" t="n"/>
      <c r="DZ2574" s="2" t="n"/>
      <c r="EA2574" s="2" t="n"/>
      <c r="EB2574" s="2" t="n"/>
      <c r="EC2574" s="2" t="n"/>
    </row>
    <row r="2575" ht="6.75" customHeight="1" s="118">
      <c r="A2575" s="2" t="n"/>
      <c r="B2575" s="2" t="n"/>
      <c r="C2575" s="2" t="n"/>
      <c r="D2575" s="2" t="n"/>
      <c r="E2575" s="162" t="n"/>
      <c r="F2575" s="163" t="n"/>
      <c r="G2575" s="163" t="n"/>
      <c r="H2575" s="163" t="n"/>
      <c r="I2575" s="163" t="n"/>
      <c r="J2575" s="163" t="n"/>
      <c r="K2575" s="164" t="n"/>
      <c r="L2575" s="163" t="n"/>
      <c r="M2575" s="163" t="n"/>
      <c r="N2575" s="163" t="n"/>
      <c r="O2575" s="163" t="n"/>
      <c r="P2575" s="163" t="n"/>
      <c r="Q2575" s="163" t="n"/>
      <c r="R2575" s="163" t="n"/>
      <c r="S2575" s="163" t="n"/>
      <c r="T2575" s="163" t="n"/>
      <c r="U2575" s="163" t="n"/>
      <c r="V2575" s="163" t="n"/>
      <c r="W2575" s="163" t="n"/>
      <c r="X2575" s="163" t="n"/>
      <c r="Y2575" s="163" t="n"/>
      <c r="Z2575" s="163" t="n"/>
      <c r="AA2575" s="163" t="n"/>
      <c r="AB2575" s="163" t="n"/>
      <c r="AC2575" s="163" t="n"/>
      <c r="AD2575" s="163" t="n"/>
      <c r="AE2575" s="163" t="n"/>
      <c r="AF2575" s="163" t="n"/>
      <c r="AG2575" s="163" t="n"/>
      <c r="AH2575" s="163" t="n"/>
      <c r="AI2575" s="163" t="n"/>
      <c r="AJ2575" s="163" t="n"/>
      <c r="AK2575" s="163" t="n"/>
      <c r="AL2575" s="163" t="n"/>
      <c r="AM2575" s="163" t="n"/>
      <c r="AN2575" s="163" t="n"/>
      <c r="AO2575" s="163" t="n"/>
      <c r="AP2575" s="163" t="n"/>
      <c r="AQ2575" s="163" t="n"/>
      <c r="AR2575" s="163" t="n"/>
      <c r="AS2575" s="163" t="n"/>
      <c r="AT2575" s="163" t="n"/>
      <c r="AU2575" s="163" t="n"/>
      <c r="AV2575" s="163" t="n"/>
      <c r="AW2575" s="163" t="n"/>
      <c r="AX2575" s="163" t="n"/>
      <c r="AY2575" s="163" t="n"/>
      <c r="AZ2575" s="163" t="n"/>
      <c r="BA2575" s="163" t="n"/>
      <c r="BB2575" s="163" t="n"/>
      <c r="BC2575" s="163" t="n"/>
      <c r="BD2575" s="163" t="n"/>
      <c r="BE2575" s="163" t="n"/>
      <c r="BF2575" s="163" t="n"/>
      <c r="BG2575" s="163" t="n"/>
      <c r="BH2575" s="163" t="n"/>
      <c r="BI2575" s="164" t="n"/>
      <c r="BJ2575" s="2" t="n"/>
      <c r="BK2575" s="2" t="n"/>
      <c r="BL2575" s="2" t="n"/>
      <c r="BM2575" s="2" t="n"/>
      <c r="BN2575" s="2" t="n"/>
      <c r="BO2575" s="2" t="n"/>
      <c r="BP2575" s="143" t="n"/>
      <c r="BV2575" s="144" t="n"/>
      <c r="BW2575" s="143" t="n"/>
      <c r="CG2575" s="144" t="n"/>
      <c r="DU2575" s="144" t="n"/>
      <c r="DV2575" s="2" t="n"/>
      <c r="DW2575" s="2" t="n"/>
      <c r="DX2575" s="2" t="n"/>
      <c r="DY2575" s="2" t="n"/>
      <c r="DZ2575" s="2" t="n"/>
      <c r="EA2575" s="2" t="n"/>
      <c r="EB2575" s="2" t="n"/>
      <c r="EC2575" s="2" t="n"/>
    </row>
    <row r="2576" ht="6.75" customHeight="1" s="118">
      <c r="A2576" s="2" t="n"/>
      <c r="B2576" s="2" t="n"/>
      <c r="C2576" s="2" t="n"/>
      <c r="D2576" s="2" t="n"/>
      <c r="E2576" s="165" t="inlineStr">
        <is>
          <t>現住所</t>
        </is>
      </c>
      <c r="F2576" s="166" t="n"/>
      <c r="G2576" s="166" t="n"/>
      <c r="H2576" s="166" t="n"/>
      <c r="I2576" s="166" t="n"/>
      <c r="J2576" s="166" t="n"/>
      <c r="K2576" s="167" t="n"/>
      <c r="L2576" s="107" t="inlineStr">
        <is>
          <t>〒</t>
        </is>
      </c>
      <c r="M2576" s="166" t="n"/>
      <c r="N2576" s="166" t="n"/>
      <c r="O2576" s="166" t="n"/>
      <c r="P2576" s="168">
        <f>計算!$H$31</f>
        <v/>
      </c>
      <c r="Q2576" s="166" t="n"/>
      <c r="R2576" s="166" t="n"/>
      <c r="S2576" s="166" t="n"/>
      <c r="T2576" s="166" t="n"/>
      <c r="U2576" s="166" t="n"/>
      <c r="V2576" s="166" t="n"/>
      <c r="W2576" s="166" t="n"/>
      <c r="X2576" s="166" t="n"/>
      <c r="Y2576" s="166" t="n"/>
      <c r="Z2576" s="166" t="n"/>
      <c r="AA2576" s="166" t="n"/>
      <c r="AB2576" s="166" t="n"/>
      <c r="AC2576" s="166" t="n"/>
      <c r="AD2576" s="166" t="n"/>
      <c r="AE2576" s="166" t="n"/>
      <c r="AF2576" s="166" t="n"/>
      <c r="AG2576" s="166" t="n"/>
      <c r="AH2576" s="166" t="n"/>
      <c r="AI2576" s="166" t="n"/>
      <c r="AJ2576" s="166" t="n"/>
      <c r="AK2576" s="24" t="n"/>
      <c r="AL2576" s="24" t="n"/>
      <c r="AM2576" s="24" t="n"/>
      <c r="AN2576" s="24" t="n"/>
      <c r="AO2576" s="24" t="n"/>
      <c r="AP2576" s="24" t="n"/>
      <c r="AQ2576" s="24" t="n"/>
      <c r="AR2576" s="24" t="n"/>
      <c r="AS2576" s="24" t="n"/>
      <c r="AT2576" s="24" t="n"/>
      <c r="AU2576" s="24" t="n"/>
      <c r="AV2576" s="24" t="n"/>
      <c r="AW2576" s="24" t="n"/>
      <c r="AX2576" s="24" t="n"/>
      <c r="AY2576" s="24" t="n"/>
      <c r="AZ2576" s="24" t="n"/>
      <c r="BA2576" s="24" t="n"/>
      <c r="BB2576" s="24" t="n"/>
      <c r="BC2576" s="24" t="n"/>
      <c r="BD2576" s="24" t="n"/>
      <c r="BE2576" s="24" t="n"/>
      <c r="BF2576" s="24" t="n"/>
      <c r="BG2576" s="24" t="n"/>
      <c r="BH2576" s="24" t="n"/>
      <c r="BI2576" s="25" t="n"/>
      <c r="BJ2576" s="2" t="n"/>
      <c r="BK2576" s="2" t="n"/>
      <c r="BL2576" s="2" t="n"/>
      <c r="BM2576" s="2" t="n"/>
      <c r="BN2576" s="2" t="n"/>
      <c r="BO2576" s="2" t="n"/>
      <c r="BP2576" s="143" t="n"/>
      <c r="BV2576" s="144" t="n"/>
      <c r="BW2576" s="143" t="n"/>
      <c r="CG2576" s="144" t="n"/>
      <c r="DU2576" s="144" t="n"/>
      <c r="DV2576" s="2" t="n"/>
      <c r="DW2576" s="2" t="n"/>
      <c r="DX2576" s="2" t="n"/>
      <c r="DY2576" s="2" t="n"/>
      <c r="DZ2576" s="2" t="n"/>
      <c r="EA2576" s="2" t="n"/>
      <c r="EB2576" s="2" t="n"/>
      <c r="EC2576" s="2" t="n"/>
    </row>
    <row r="2577" ht="4.5" customHeight="1" s="118">
      <c r="A2577" s="2" t="n"/>
      <c r="B2577" s="2" t="n"/>
      <c r="C2577" s="2" t="n"/>
      <c r="D2577" s="2" t="n"/>
      <c r="E2577" s="143" t="n"/>
      <c r="K2577" s="144" t="n"/>
      <c r="L2577" s="143" t="n"/>
      <c r="AK2577" s="2" t="n"/>
      <c r="AL2577" s="2" t="n"/>
      <c r="AM2577" s="2" t="n"/>
      <c r="AN2577" s="2" t="n"/>
      <c r="AO2577" s="2" t="n"/>
      <c r="AP2577" s="2" t="n"/>
      <c r="AQ2577" s="2" t="n"/>
      <c r="AR2577" s="2" t="n"/>
      <c r="AS2577" s="2" t="n"/>
      <c r="AT2577" s="2" t="n"/>
      <c r="AU2577" s="2" t="n"/>
      <c r="AV2577" s="2" t="n"/>
      <c r="AW2577" s="2" t="n"/>
      <c r="AX2577" s="2" t="n"/>
      <c r="AY2577" s="2" t="n"/>
      <c r="AZ2577" s="2" t="n"/>
      <c r="BA2577" s="2" t="n"/>
      <c r="BB2577" s="2" t="n"/>
      <c r="BC2577" s="2" t="n"/>
      <c r="BD2577" s="2" t="n"/>
      <c r="BE2577" s="2" t="n"/>
      <c r="BF2577" s="2" t="n"/>
      <c r="BG2577" s="2" t="n"/>
      <c r="BH2577" s="2" t="n"/>
      <c r="BI2577" s="8" t="n"/>
      <c r="BJ2577" s="2" t="n"/>
      <c r="BK2577" s="2" t="n"/>
      <c r="BL2577" s="2" t="n"/>
      <c r="BM2577" s="2" t="n"/>
      <c r="BN2577" s="2" t="n"/>
      <c r="BO2577" s="2" t="n"/>
      <c r="BP2577" s="146" t="n"/>
      <c r="BQ2577" s="147" t="n"/>
      <c r="BR2577" s="147" t="n"/>
      <c r="BS2577" s="147" t="n"/>
      <c r="BT2577" s="147" t="n"/>
      <c r="BU2577" s="147" t="n"/>
      <c r="BV2577" s="148" t="n"/>
      <c r="BW2577" s="146" t="n"/>
      <c r="BX2577" s="147" t="n"/>
      <c r="BY2577" s="147" t="n"/>
      <c r="BZ2577" s="147" t="n"/>
      <c r="CA2577" s="147" t="n"/>
      <c r="CB2577" s="147" t="n"/>
      <c r="CC2577" s="147" t="n"/>
      <c r="CD2577" s="147" t="n"/>
      <c r="CE2577" s="147" t="n"/>
      <c r="CF2577" s="147" t="n"/>
      <c r="CG2577" s="148" t="n"/>
      <c r="DU2577" s="144" t="n"/>
      <c r="DV2577" s="2" t="n"/>
      <c r="DW2577" s="2" t="n"/>
      <c r="DX2577" s="2" t="n"/>
      <c r="DY2577" s="2" t="n"/>
      <c r="DZ2577" s="2" t="n"/>
      <c r="EA2577" s="2" t="n"/>
      <c r="EB2577" s="2" t="n"/>
      <c r="EC2577" s="2" t="n"/>
    </row>
    <row r="2578" ht="6.75" customHeight="1" s="118">
      <c r="A2578" s="2" t="n"/>
      <c r="B2578" s="2" t="n"/>
      <c r="C2578" s="2" t="n"/>
      <c r="D2578" s="2" t="n"/>
      <c r="E2578" s="143" t="n"/>
      <c r="K2578" s="144" t="n"/>
      <c r="L2578" s="143" t="n"/>
      <c r="AK2578" s="2" t="n"/>
      <c r="AL2578" s="2" t="n"/>
      <c r="AM2578" s="2" t="n"/>
      <c r="AN2578" s="2" t="n"/>
      <c r="AO2578" s="2" t="n"/>
      <c r="AP2578" s="2" t="n"/>
      <c r="AQ2578" s="2" t="n"/>
      <c r="AR2578" s="2" t="n"/>
      <c r="AS2578" s="2" t="n"/>
      <c r="AT2578" s="2" t="n"/>
      <c r="AU2578" s="2" t="n"/>
      <c r="AV2578" s="2" t="n"/>
      <c r="AW2578" s="2" t="n"/>
      <c r="AX2578" s="2" t="n"/>
      <c r="AY2578" s="2" t="n"/>
      <c r="AZ2578" s="2" t="n"/>
      <c r="BA2578" s="2" t="n"/>
      <c r="BB2578" s="2" t="n"/>
      <c r="BC2578" s="2" t="n"/>
      <c r="BD2578" s="2" t="n"/>
      <c r="BE2578" s="2" t="n"/>
      <c r="BF2578" s="2" t="n"/>
      <c r="BG2578" s="2" t="n"/>
      <c r="BH2578" s="2" t="n"/>
      <c r="BI2578" s="8" t="n"/>
      <c r="BJ2578" s="2" t="n"/>
      <c r="BK2578" s="2" t="n"/>
      <c r="BL2578" s="2" t="n"/>
      <c r="BM2578" s="2" t="n"/>
      <c r="BN2578" s="2" t="n"/>
      <c r="BO2578" s="2" t="n"/>
      <c r="BP2578" s="169" t="inlineStr">
        <is>
          <t>校内外の諸活動</t>
        </is>
      </c>
      <c r="BQ2578" s="140" t="n"/>
      <c r="BR2578" s="140" t="n"/>
      <c r="BS2578" s="140" t="n"/>
      <c r="BT2578" s="140" t="n"/>
      <c r="BU2578" s="140" t="n"/>
      <c r="BV2578" s="141" t="n"/>
      <c r="BW2578" s="170">
        <f>計算!$Y$31</f>
        <v/>
      </c>
      <c r="BX2578" s="140" t="n"/>
      <c r="BY2578" s="140" t="n"/>
      <c r="BZ2578" s="140" t="n"/>
      <c r="CA2578" s="140" t="n"/>
      <c r="CB2578" s="140" t="n"/>
      <c r="CC2578" s="140" t="n"/>
      <c r="CD2578" s="140" t="n"/>
      <c r="CE2578" s="140" t="n"/>
      <c r="CF2578" s="140" t="n"/>
      <c r="CG2578" s="140" t="n"/>
      <c r="CH2578" s="140" t="n"/>
      <c r="CI2578" s="140" t="n"/>
      <c r="CJ2578" s="140" t="n"/>
      <c r="CK2578" s="140" t="n"/>
      <c r="CL2578" s="140" t="n"/>
      <c r="CM2578" s="140" t="n"/>
      <c r="CN2578" s="140" t="n"/>
      <c r="CO2578" s="140" t="n"/>
      <c r="CP2578" s="140" t="n"/>
      <c r="CQ2578" s="140" t="n"/>
      <c r="CR2578" s="140" t="n"/>
      <c r="CS2578" s="140" t="n"/>
      <c r="CT2578" s="140" t="n"/>
      <c r="CU2578" s="140" t="n"/>
      <c r="CV2578" s="140" t="n"/>
      <c r="CW2578" s="140" t="n"/>
      <c r="CX2578" s="140" t="n"/>
      <c r="CY2578" s="140" t="n"/>
      <c r="CZ2578" s="140" t="n"/>
      <c r="DA2578" s="140" t="n"/>
      <c r="DB2578" s="140" t="n"/>
      <c r="DC2578" s="140" t="n"/>
      <c r="DD2578" s="140" t="n"/>
      <c r="DE2578" s="140" t="n"/>
      <c r="DF2578" s="140" t="n"/>
      <c r="DG2578" s="140" t="n"/>
      <c r="DH2578" s="140" t="n"/>
      <c r="DI2578" s="140" t="n"/>
      <c r="DJ2578" s="140" t="n"/>
      <c r="DK2578" s="140" t="n"/>
      <c r="DL2578" s="140" t="n"/>
      <c r="DM2578" s="140" t="n"/>
      <c r="DN2578" s="140" t="n"/>
      <c r="DO2578" s="140" t="n"/>
      <c r="DP2578" s="140" t="n"/>
      <c r="DQ2578" s="140" t="n"/>
      <c r="DR2578" s="140" t="n"/>
      <c r="DS2578" s="140" t="n"/>
      <c r="DT2578" s="140" t="n"/>
      <c r="DU2578" s="141" t="n"/>
      <c r="DV2578" s="7" t="n"/>
      <c r="DW2578" s="2" t="n"/>
      <c r="DX2578" s="2" t="n"/>
      <c r="DY2578" s="2" t="n"/>
      <c r="DZ2578" s="2" t="n"/>
      <c r="EA2578" s="2" t="n"/>
      <c r="EB2578" s="2" t="n"/>
      <c r="EC2578" s="2" t="n"/>
    </row>
    <row r="2579" ht="6.75" customHeight="1" s="118">
      <c r="A2579" s="2" t="n"/>
      <c r="B2579" s="2" t="n"/>
      <c r="C2579" s="2" t="n"/>
      <c r="D2579" s="2" t="n"/>
      <c r="E2579" s="143" t="n"/>
      <c r="K2579" s="144" t="n"/>
      <c r="L2579" s="171">
        <f>計算!$I$31</f>
        <v/>
      </c>
      <c r="BI2579" s="144" t="n"/>
      <c r="BJ2579" s="2" t="n"/>
      <c r="BK2579" s="2" t="n"/>
      <c r="BL2579" s="2" t="n"/>
      <c r="BM2579" s="2" t="n"/>
      <c r="BN2579" s="2" t="n"/>
      <c r="BO2579" s="2" t="n"/>
      <c r="BP2579" s="143" t="n"/>
      <c r="BV2579" s="144" t="n"/>
      <c r="DU2579" s="144" t="n"/>
      <c r="DV2579" s="7" t="n"/>
      <c r="DW2579" s="2" t="n"/>
      <c r="DX2579" s="2" t="n"/>
      <c r="DY2579" s="2" t="n"/>
      <c r="DZ2579" s="2" t="n"/>
      <c r="EA2579" s="2" t="n"/>
      <c r="EB2579" s="2" t="n"/>
      <c r="EC2579" s="2" t="n"/>
    </row>
    <row r="2580" ht="6.75" customHeight="1" s="118">
      <c r="A2580" s="2" t="n"/>
      <c r="B2580" s="2" t="n"/>
      <c r="C2580" s="2" t="n"/>
      <c r="D2580" s="2" t="n"/>
      <c r="E2580" s="143" t="n"/>
      <c r="K2580" s="144" t="n"/>
      <c r="L2580" s="143" t="n"/>
      <c r="BI2580" s="144" t="n"/>
      <c r="BJ2580" s="2" t="n"/>
      <c r="BK2580" s="2" t="n"/>
      <c r="BL2580" s="2" t="n"/>
      <c r="BM2580" s="2" t="n"/>
      <c r="BN2580" s="2" t="n"/>
      <c r="BO2580" s="2" t="n"/>
      <c r="BP2580" s="143" t="n"/>
      <c r="BV2580" s="144" t="n"/>
      <c r="DU2580" s="144" t="n"/>
      <c r="DV2580" s="7" t="n"/>
      <c r="DW2580" s="2" t="n"/>
      <c r="DX2580" s="2" t="n"/>
      <c r="DY2580" s="2" t="n"/>
      <c r="DZ2580" s="2" t="n"/>
      <c r="EA2580" s="2" t="n"/>
      <c r="EB2580" s="2" t="n"/>
      <c r="EC2580" s="2" t="n"/>
    </row>
    <row r="2581" ht="6.75" customHeight="1" s="118">
      <c r="A2581" s="2" t="n"/>
      <c r="B2581" s="2" t="n"/>
      <c r="C2581" s="2" t="n"/>
      <c r="D2581" s="2" t="n"/>
      <c r="E2581" s="146" t="n"/>
      <c r="F2581" s="147" t="n"/>
      <c r="G2581" s="147" t="n"/>
      <c r="H2581" s="147" t="n"/>
      <c r="I2581" s="147" t="n"/>
      <c r="J2581" s="147" t="n"/>
      <c r="K2581" s="148" t="n"/>
      <c r="L2581" s="146" t="n"/>
      <c r="M2581" s="147" t="n"/>
      <c r="N2581" s="147" t="n"/>
      <c r="O2581" s="147" t="n"/>
      <c r="P2581" s="147" t="n"/>
      <c r="Q2581" s="147" t="n"/>
      <c r="R2581" s="147" t="n"/>
      <c r="S2581" s="147" t="n"/>
      <c r="T2581" s="147" t="n"/>
      <c r="U2581" s="147" t="n"/>
      <c r="V2581" s="147" t="n"/>
      <c r="W2581" s="147" t="n"/>
      <c r="X2581" s="147" t="n"/>
      <c r="Y2581" s="147" t="n"/>
      <c r="Z2581" s="147" t="n"/>
      <c r="AA2581" s="147" t="n"/>
      <c r="AB2581" s="147" t="n"/>
      <c r="AC2581" s="147" t="n"/>
      <c r="AD2581" s="147" t="n"/>
      <c r="AE2581" s="147" t="n"/>
      <c r="AF2581" s="147" t="n"/>
      <c r="AG2581" s="147" t="n"/>
      <c r="AH2581" s="147" t="n"/>
      <c r="AI2581" s="147" t="n"/>
      <c r="AJ2581" s="147" t="n"/>
      <c r="AK2581" s="147" t="n"/>
      <c r="AL2581" s="147" t="n"/>
      <c r="AM2581" s="147" t="n"/>
      <c r="AN2581" s="147" t="n"/>
      <c r="AO2581" s="147" t="n"/>
      <c r="AP2581" s="147" t="n"/>
      <c r="AQ2581" s="147" t="n"/>
      <c r="AR2581" s="147" t="n"/>
      <c r="AS2581" s="147" t="n"/>
      <c r="AT2581" s="147" t="n"/>
      <c r="AU2581" s="147" t="n"/>
      <c r="AV2581" s="147" t="n"/>
      <c r="AW2581" s="147" t="n"/>
      <c r="AX2581" s="147" t="n"/>
      <c r="AY2581" s="147" t="n"/>
      <c r="AZ2581" s="147" t="n"/>
      <c r="BA2581" s="147" t="n"/>
      <c r="BB2581" s="147" t="n"/>
      <c r="BC2581" s="147" t="n"/>
      <c r="BD2581" s="147" t="n"/>
      <c r="BE2581" s="147" t="n"/>
      <c r="BF2581" s="147" t="n"/>
      <c r="BG2581" s="147" t="n"/>
      <c r="BH2581" s="147" t="n"/>
      <c r="BI2581" s="148" t="n"/>
      <c r="BJ2581" s="2" t="n"/>
      <c r="BK2581" s="2" t="n"/>
      <c r="BL2581" s="2" t="n"/>
      <c r="BM2581" s="2" t="n"/>
      <c r="BN2581" s="2" t="n"/>
      <c r="BO2581" s="2" t="n"/>
      <c r="BP2581" s="143" t="n"/>
      <c r="BV2581" s="144" t="n"/>
      <c r="DU2581" s="144" t="n"/>
      <c r="DV2581" s="7" t="n"/>
      <c r="DW2581" s="2" t="n"/>
      <c r="DX2581" s="2" t="n"/>
      <c r="DY2581" s="2" t="n"/>
      <c r="DZ2581" s="2" t="n"/>
      <c r="EA2581" s="2" t="n"/>
      <c r="EB2581" s="2" t="n"/>
      <c r="EC2581" s="2" t="n"/>
    </row>
    <row r="2582" ht="6.75" customHeight="1" s="118">
      <c r="A2582" s="2" t="n"/>
      <c r="B2582" s="2" t="n"/>
      <c r="C2582" s="2" t="n"/>
      <c r="D2582" s="2" t="n"/>
      <c r="E2582" s="159" t="inlineStr">
        <is>
          <t>ふ り が な</t>
        </is>
      </c>
      <c r="F2582" s="140" t="n"/>
      <c r="G2582" s="140" t="n"/>
      <c r="H2582" s="140" t="n"/>
      <c r="I2582" s="140" t="n"/>
      <c r="J2582" s="140" t="n"/>
      <c r="K2582" s="141" t="n"/>
      <c r="L2582" s="160">
        <f>計算!$M$31</f>
        <v/>
      </c>
      <c r="M2582" s="140" t="n"/>
      <c r="N2582" s="140" t="n"/>
      <c r="O2582" s="140" t="n"/>
      <c r="P2582" s="140" t="n"/>
      <c r="Q2582" s="140" t="n"/>
      <c r="R2582" s="140" t="n"/>
      <c r="S2582" s="140" t="n"/>
      <c r="T2582" s="140" t="n"/>
      <c r="U2582" s="140" t="n"/>
      <c r="V2582" s="140" t="n"/>
      <c r="W2582" s="140" t="n"/>
      <c r="X2582" s="140" t="n"/>
      <c r="Y2582" s="140" t="n"/>
      <c r="Z2582" s="140" t="n"/>
      <c r="AA2582" s="140" t="n"/>
      <c r="AB2582" s="140" t="n"/>
      <c r="AC2582" s="140" t="n"/>
      <c r="AD2582" s="140" t="n"/>
      <c r="AE2582" s="140" t="n"/>
      <c r="AF2582" s="140" t="n"/>
      <c r="AG2582" s="140" t="n"/>
      <c r="AH2582" s="140" t="n"/>
      <c r="AI2582" s="140" t="n"/>
      <c r="AJ2582" s="140" t="n"/>
      <c r="AK2582" s="140" t="n"/>
      <c r="AL2582" s="140" t="n"/>
      <c r="AM2582" s="140" t="n"/>
      <c r="AN2582" s="140" t="n"/>
      <c r="AO2582" s="140" t="n"/>
      <c r="AP2582" s="140" t="n"/>
      <c r="AQ2582" s="140" t="n"/>
      <c r="AR2582" s="140" t="n"/>
      <c r="AS2582" s="140" t="n"/>
      <c r="AT2582" s="140" t="n"/>
      <c r="AU2582" s="140" t="n"/>
      <c r="AV2582" s="140" t="n"/>
      <c r="AW2582" s="140" t="n"/>
      <c r="AX2582" s="140" t="n"/>
      <c r="AY2582" s="140" t="n"/>
      <c r="AZ2582" s="140" t="n"/>
      <c r="BA2582" s="140" t="n"/>
      <c r="BB2582" s="140" t="n"/>
      <c r="BC2582" s="140" t="n"/>
      <c r="BD2582" s="140" t="n"/>
      <c r="BE2582" s="140" t="n"/>
      <c r="BF2582" s="140" t="n"/>
      <c r="BG2582" s="140" t="n"/>
      <c r="BH2582" s="140" t="n"/>
      <c r="BI2582" s="141" t="n"/>
      <c r="BJ2582" s="2" t="n"/>
      <c r="BK2582" s="2" t="n"/>
      <c r="BL2582" s="2" t="n"/>
      <c r="BM2582" s="2" t="n"/>
      <c r="BN2582" s="2" t="n"/>
      <c r="BO2582" s="2" t="n"/>
      <c r="BP2582" s="143" t="n"/>
      <c r="BV2582" s="144" t="n"/>
      <c r="DU2582" s="144" t="n"/>
      <c r="DV2582" s="7" t="n"/>
      <c r="DW2582" s="2" t="n"/>
      <c r="DX2582" s="2" t="n"/>
      <c r="DY2582" s="2" t="n"/>
      <c r="DZ2582" s="2" t="n"/>
      <c r="EA2582" s="2" t="n"/>
      <c r="EB2582" s="2" t="n"/>
      <c r="EC2582" s="2" t="n"/>
    </row>
    <row r="2583" ht="6.75" customHeight="1" s="118">
      <c r="A2583" s="2" t="n"/>
      <c r="B2583" s="2" t="n"/>
      <c r="C2583" s="2" t="n"/>
      <c r="D2583" s="2" t="n"/>
      <c r="E2583" s="143" t="n"/>
      <c r="K2583" s="144" t="n"/>
      <c r="BI2583" s="144" t="n"/>
      <c r="BJ2583" s="2" t="n"/>
      <c r="BK2583" s="2" t="n"/>
      <c r="BL2583" s="2" t="n"/>
      <c r="BM2583" s="2" t="n"/>
      <c r="BN2583" s="2" t="n"/>
      <c r="BO2583" s="2" t="n"/>
      <c r="BP2583" s="143" t="n"/>
      <c r="BV2583" s="144" t="n"/>
      <c r="DU2583" s="144" t="n"/>
      <c r="DV2583" s="7" t="n"/>
      <c r="DW2583" s="2" t="n"/>
      <c r="DX2583" s="2" t="n"/>
      <c r="DY2583" s="2" t="n"/>
      <c r="DZ2583" s="2" t="n"/>
      <c r="EA2583" s="2" t="n"/>
      <c r="EB2583" s="2" t="n"/>
      <c r="EC2583" s="2" t="n"/>
    </row>
    <row r="2584" ht="6.75" customHeight="1" s="118">
      <c r="A2584" s="2" t="n"/>
      <c r="B2584" s="2" t="n"/>
      <c r="C2584" s="2" t="n"/>
      <c r="D2584" s="2" t="n"/>
      <c r="E2584" s="162" t="n"/>
      <c r="F2584" s="163" t="n"/>
      <c r="G2584" s="163" t="n"/>
      <c r="H2584" s="163" t="n"/>
      <c r="I2584" s="163" t="n"/>
      <c r="J2584" s="163" t="n"/>
      <c r="K2584" s="164" t="n"/>
      <c r="L2584" s="163" t="n"/>
      <c r="M2584" s="163" t="n"/>
      <c r="N2584" s="163" t="n"/>
      <c r="O2584" s="163" t="n"/>
      <c r="P2584" s="163" t="n"/>
      <c r="Q2584" s="163" t="n"/>
      <c r="R2584" s="163" t="n"/>
      <c r="S2584" s="163" t="n"/>
      <c r="T2584" s="163" t="n"/>
      <c r="U2584" s="163" t="n"/>
      <c r="V2584" s="163" t="n"/>
      <c r="W2584" s="163" t="n"/>
      <c r="X2584" s="163" t="n"/>
      <c r="Y2584" s="163" t="n"/>
      <c r="Z2584" s="163" t="n"/>
      <c r="AA2584" s="163" t="n"/>
      <c r="AB2584" s="163" t="n"/>
      <c r="AC2584" s="163" t="n"/>
      <c r="AD2584" s="163" t="n"/>
      <c r="AE2584" s="163" t="n"/>
      <c r="AF2584" s="163" t="n"/>
      <c r="AG2584" s="163" t="n"/>
      <c r="AH2584" s="163" t="n"/>
      <c r="AI2584" s="163" t="n"/>
      <c r="AJ2584" s="163" t="n"/>
      <c r="AK2584" s="163" t="n"/>
      <c r="AL2584" s="163" t="n"/>
      <c r="AM2584" s="163" t="n"/>
      <c r="AN2584" s="163" t="n"/>
      <c r="AO2584" s="163" t="n"/>
      <c r="AP2584" s="163" t="n"/>
      <c r="AQ2584" s="163" t="n"/>
      <c r="AR2584" s="163" t="n"/>
      <c r="AS2584" s="163" t="n"/>
      <c r="AT2584" s="163" t="n"/>
      <c r="AU2584" s="163" t="n"/>
      <c r="AV2584" s="163" t="n"/>
      <c r="AW2584" s="163" t="n"/>
      <c r="AX2584" s="163" t="n"/>
      <c r="AY2584" s="163" t="n"/>
      <c r="AZ2584" s="163" t="n"/>
      <c r="BA2584" s="163" t="n"/>
      <c r="BB2584" s="163" t="n"/>
      <c r="BC2584" s="163" t="n"/>
      <c r="BD2584" s="163" t="n"/>
      <c r="BE2584" s="163" t="n"/>
      <c r="BF2584" s="163" t="n"/>
      <c r="BG2584" s="163" t="n"/>
      <c r="BH2584" s="163" t="n"/>
      <c r="BI2584" s="164" t="n"/>
      <c r="BJ2584" s="2" t="n"/>
      <c r="BK2584" s="2" t="n"/>
      <c r="BL2584" s="2" t="n"/>
      <c r="BM2584" s="2" t="n"/>
      <c r="BN2584" s="2" t="n"/>
      <c r="BO2584" s="2" t="n"/>
      <c r="BP2584" s="143" t="n"/>
      <c r="BV2584" s="144" t="n"/>
      <c r="DU2584" s="144" t="n"/>
      <c r="DV2584" s="7" t="n"/>
      <c r="DW2584" s="2" t="n"/>
      <c r="DX2584" s="2" t="n"/>
      <c r="DY2584" s="2" t="n"/>
      <c r="DZ2584" s="2" t="n"/>
      <c r="EA2584" s="2" t="n"/>
      <c r="EB2584" s="2" t="n"/>
      <c r="EC2584" s="2" t="n"/>
    </row>
    <row r="2585" ht="6.75" customHeight="1" s="118">
      <c r="A2585" s="2" t="n"/>
      <c r="B2585" s="2" t="n"/>
      <c r="C2585" s="2" t="n"/>
      <c r="D2585" s="2" t="n"/>
      <c r="E2585" s="165" t="inlineStr">
        <is>
          <t>連絡先</t>
        </is>
      </c>
      <c r="F2585" s="166" t="n"/>
      <c r="G2585" s="166" t="n"/>
      <c r="H2585" s="166" t="n"/>
      <c r="I2585" s="166" t="n"/>
      <c r="J2585" s="166" t="n"/>
      <c r="K2585" s="167" t="n"/>
      <c r="L2585" s="107" t="inlineStr">
        <is>
          <t>〒</t>
        </is>
      </c>
      <c r="M2585" s="166" t="n"/>
      <c r="N2585" s="166" t="n"/>
      <c r="O2585" s="166" t="n"/>
      <c r="P2585" s="172">
        <f>計算!$K$31</f>
        <v/>
      </c>
      <c r="AK2585" s="2" t="n"/>
      <c r="AL2585" s="2" t="n"/>
      <c r="AM2585" s="2" t="n"/>
      <c r="AN2585" s="2" t="n"/>
      <c r="AO2585" s="2" t="n"/>
      <c r="AP2585" s="2" t="n"/>
      <c r="AQ2585" s="2" t="n"/>
      <c r="AR2585" s="2" t="n"/>
      <c r="AS2585" s="2" t="n"/>
      <c r="AT2585" s="2" t="n"/>
      <c r="AU2585" s="2" t="n"/>
      <c r="AV2585" s="2" t="n"/>
      <c r="AW2585" s="2" t="n"/>
      <c r="AX2585" s="2" t="n"/>
      <c r="AY2585" s="2" t="n"/>
      <c r="AZ2585" s="2" t="n"/>
      <c r="BA2585" s="2" t="n"/>
      <c r="BB2585" s="2" t="n"/>
      <c r="BC2585" s="2" t="n"/>
      <c r="BD2585" s="2" t="n"/>
      <c r="BE2585" s="2" t="n"/>
      <c r="BF2585" s="2" t="n"/>
      <c r="BG2585" s="2" t="n"/>
      <c r="BH2585" s="2" t="n"/>
      <c r="BI2585" s="8" t="n"/>
      <c r="BJ2585" s="2" t="n"/>
      <c r="BK2585" s="2" t="n"/>
      <c r="BL2585" s="2" t="n"/>
      <c r="BM2585" s="2" t="n"/>
      <c r="BN2585" s="2" t="n"/>
      <c r="BO2585" s="2" t="n"/>
      <c r="BP2585" s="143" t="n"/>
      <c r="BV2585" s="144" t="n"/>
      <c r="DU2585" s="144" t="n"/>
      <c r="DV2585" s="7" t="n"/>
      <c r="DW2585" s="2" t="n"/>
      <c r="DX2585" s="2" t="n"/>
      <c r="DY2585" s="2" t="n"/>
      <c r="DZ2585" s="2" t="n"/>
      <c r="EA2585" s="2" t="n"/>
      <c r="EB2585" s="2" t="n"/>
      <c r="EC2585" s="2" t="n"/>
    </row>
    <row r="2586" ht="6.75" customHeight="1" s="118">
      <c r="A2586" s="2" t="n"/>
      <c r="B2586" s="2" t="n"/>
      <c r="C2586" s="2" t="n"/>
      <c r="D2586" s="2" t="n"/>
      <c r="E2586" s="143" t="n"/>
      <c r="K2586" s="144" t="n"/>
      <c r="L2586" s="143" t="n"/>
      <c r="AK2586" s="2" t="n"/>
      <c r="AL2586" s="2" t="n"/>
      <c r="AM2586" s="2" t="n"/>
      <c r="AN2586" s="2" t="n"/>
      <c r="AO2586" s="2" t="n"/>
      <c r="AP2586" s="2" t="n"/>
      <c r="AQ2586" s="2" t="n"/>
      <c r="AR2586" s="2" t="n"/>
      <c r="AS2586" s="2" t="n"/>
      <c r="AT2586" s="2" t="n"/>
      <c r="AU2586" s="2" t="n"/>
      <c r="AV2586" s="2" t="n"/>
      <c r="AW2586" s="2" t="n"/>
      <c r="AX2586" s="2" t="n"/>
      <c r="AY2586" s="2" t="n"/>
      <c r="AZ2586" s="2" t="n"/>
      <c r="BA2586" s="2" t="n"/>
      <c r="BB2586" s="2" t="n"/>
      <c r="BC2586" s="2" t="n"/>
      <c r="BD2586" s="2" t="n"/>
      <c r="BE2586" s="2" t="n"/>
      <c r="BF2586" s="2" t="n"/>
      <c r="BG2586" s="2" t="n"/>
      <c r="BH2586" s="2" t="n"/>
      <c r="BI2586" s="8" t="n"/>
      <c r="BJ2586" s="2" t="n"/>
      <c r="BK2586" s="2" t="n"/>
      <c r="BL2586" s="2" t="n"/>
      <c r="BM2586" s="2" t="n"/>
      <c r="BN2586" s="2" t="n"/>
      <c r="BO2586" s="2" t="n"/>
      <c r="BP2586" s="143" t="n"/>
      <c r="BV2586" s="144" t="n"/>
      <c r="DU2586" s="144" t="n"/>
      <c r="DV2586" s="7" t="n"/>
      <c r="DW2586" s="2" t="n"/>
      <c r="DX2586" s="2" t="n"/>
      <c r="DY2586" s="2" t="n"/>
      <c r="DZ2586" s="2" t="n"/>
      <c r="EA2586" s="2" t="n"/>
      <c r="EB2586" s="2" t="n"/>
      <c r="EC2586" s="2" t="n"/>
    </row>
    <row r="2587" ht="6.75" customHeight="1" s="118">
      <c r="A2587" s="2" t="n"/>
      <c r="B2587" s="2" t="n"/>
      <c r="C2587" s="2" t="n"/>
      <c r="D2587" s="2" t="n"/>
      <c r="E2587" s="143" t="n"/>
      <c r="K2587" s="144" t="n"/>
      <c r="L2587" s="143" t="n"/>
      <c r="AK2587" s="2" t="n"/>
      <c r="AL2587" s="2" t="n"/>
      <c r="AM2587" s="2" t="n"/>
      <c r="AN2587" s="2" t="n"/>
      <c r="AO2587" s="2" t="n"/>
      <c r="AP2587" s="2" t="n"/>
      <c r="AQ2587" s="2" t="n"/>
      <c r="AR2587" s="2" t="n"/>
      <c r="AS2587" s="2" t="n"/>
      <c r="AT2587" s="2" t="n"/>
      <c r="AU2587" s="2" t="n"/>
      <c r="AV2587" s="2" t="n"/>
      <c r="AW2587" s="2" t="n"/>
      <c r="AX2587" s="2" t="n"/>
      <c r="AY2587" s="2" t="n"/>
      <c r="AZ2587" s="2" t="n"/>
      <c r="BA2587" s="2" t="n"/>
      <c r="BB2587" s="2" t="n"/>
      <c r="BC2587" s="2" t="n"/>
      <c r="BD2587" s="2" t="n"/>
      <c r="BE2587" s="2" t="n"/>
      <c r="BF2587" s="2" t="n"/>
      <c r="BG2587" s="2" t="n"/>
      <c r="BH2587" s="2" t="n"/>
      <c r="BI2587" s="8" t="n"/>
      <c r="BJ2587" s="2" t="n"/>
      <c r="BK2587" s="2" t="n"/>
      <c r="BL2587" s="2" t="n"/>
      <c r="BM2587" s="2" t="n"/>
      <c r="BN2587" s="2" t="n"/>
      <c r="BO2587" s="2" t="n"/>
      <c r="BP2587" s="143" t="n"/>
      <c r="BV2587" s="144" t="n"/>
      <c r="DU2587" s="144" t="n"/>
      <c r="DV2587" s="7" t="n"/>
      <c r="DW2587" s="2" t="n"/>
      <c r="DX2587" s="2" t="n"/>
      <c r="DY2587" s="2" t="n"/>
      <c r="DZ2587" s="2" t="n"/>
      <c r="EA2587" s="2" t="n"/>
      <c r="EB2587" s="2" t="n"/>
      <c r="EC2587" s="2" t="n"/>
    </row>
    <row r="2588" ht="6.75" customHeight="1" s="118">
      <c r="A2588" s="2" t="n"/>
      <c r="B2588" s="2" t="n"/>
      <c r="C2588" s="2" t="n"/>
      <c r="D2588" s="2" t="n"/>
      <c r="E2588" s="143" t="n"/>
      <c r="K2588" s="144" t="n"/>
      <c r="L2588" s="173">
        <f>計算!$L$31</f>
        <v/>
      </c>
      <c r="BI2588" s="144" t="n"/>
      <c r="BJ2588" s="2" t="n"/>
      <c r="BK2588" s="2" t="n"/>
      <c r="BL2588" s="2" t="n"/>
      <c r="BM2588" s="2" t="n"/>
      <c r="BN2588" s="2" t="n"/>
      <c r="BO2588" s="2" t="n"/>
      <c r="BP2588" s="143" t="n"/>
      <c r="BV2588" s="144" t="n"/>
      <c r="DU2588" s="144" t="n"/>
      <c r="DV2588" s="7" t="n"/>
      <c r="DW2588" s="2" t="n"/>
      <c r="DX2588" s="2" t="n"/>
      <c r="DY2588" s="2" t="n"/>
      <c r="DZ2588" s="2" t="n"/>
      <c r="EA2588" s="2" t="n"/>
      <c r="EB2588" s="2" t="n"/>
      <c r="EC2588" s="2" t="n"/>
    </row>
    <row r="2589" ht="6.75" customHeight="1" s="118">
      <c r="A2589" s="2" t="n"/>
      <c r="B2589" s="2" t="n"/>
      <c r="C2589" s="2" t="n"/>
      <c r="D2589" s="2" t="n"/>
      <c r="E2589" s="146" t="n"/>
      <c r="F2589" s="147" t="n"/>
      <c r="G2589" s="147" t="n"/>
      <c r="H2589" s="147" t="n"/>
      <c r="I2589" s="147" t="n"/>
      <c r="J2589" s="147" t="n"/>
      <c r="K2589" s="148" t="n"/>
      <c r="L2589" s="147" t="n"/>
      <c r="M2589" s="147" t="n"/>
      <c r="N2589" s="147" t="n"/>
      <c r="O2589" s="147" t="n"/>
      <c r="P2589" s="147" t="n"/>
      <c r="Q2589" s="147" t="n"/>
      <c r="R2589" s="147" t="n"/>
      <c r="S2589" s="147" t="n"/>
      <c r="T2589" s="147" t="n"/>
      <c r="U2589" s="147" t="n"/>
      <c r="V2589" s="147" t="n"/>
      <c r="W2589" s="147" t="n"/>
      <c r="X2589" s="147" t="n"/>
      <c r="Y2589" s="147" t="n"/>
      <c r="Z2589" s="147" t="n"/>
      <c r="AA2589" s="147" t="n"/>
      <c r="AB2589" s="147" t="n"/>
      <c r="AC2589" s="147" t="n"/>
      <c r="AD2589" s="147" t="n"/>
      <c r="AE2589" s="147" t="n"/>
      <c r="AF2589" s="147" t="n"/>
      <c r="AG2589" s="147" t="n"/>
      <c r="AH2589" s="147" t="n"/>
      <c r="AI2589" s="147" t="n"/>
      <c r="AJ2589" s="147" t="n"/>
      <c r="AK2589" s="147" t="n"/>
      <c r="AL2589" s="147" t="n"/>
      <c r="AM2589" s="147" t="n"/>
      <c r="AN2589" s="147" t="n"/>
      <c r="AO2589" s="147" t="n"/>
      <c r="AP2589" s="147" t="n"/>
      <c r="AQ2589" s="147" t="n"/>
      <c r="AR2589" s="147" t="n"/>
      <c r="AS2589" s="147" t="n"/>
      <c r="AT2589" s="147" t="n"/>
      <c r="AU2589" s="147" t="n"/>
      <c r="AV2589" s="147" t="n"/>
      <c r="AW2589" s="147" t="n"/>
      <c r="AX2589" s="147" t="n"/>
      <c r="AY2589" s="147" t="n"/>
      <c r="AZ2589" s="147" t="n"/>
      <c r="BA2589" s="147" t="n"/>
      <c r="BB2589" s="147" t="n"/>
      <c r="BC2589" s="147" t="n"/>
      <c r="BD2589" s="147" t="n"/>
      <c r="BE2589" s="147" t="n"/>
      <c r="BF2589" s="147" t="n"/>
      <c r="BG2589" s="147" t="n"/>
      <c r="BH2589" s="147" t="n"/>
      <c r="BI2589" s="148" t="n"/>
      <c r="BJ2589" s="2" t="n"/>
      <c r="BK2589" s="2" t="n"/>
      <c r="BL2589" s="2" t="n"/>
      <c r="BM2589" s="2" t="n"/>
      <c r="BN2589" s="2" t="n"/>
      <c r="BO2589" s="2" t="n"/>
      <c r="BP2589" s="143" t="n"/>
      <c r="BV2589" s="144" t="n"/>
      <c r="DU2589" s="144" t="n"/>
      <c r="DV2589" s="7" t="n"/>
      <c r="DW2589" s="2" t="n"/>
      <c r="DX2589" s="2" t="n"/>
      <c r="DY2589" s="2" t="n"/>
      <c r="DZ2589" s="2" t="n"/>
      <c r="EA2589" s="2" t="n"/>
      <c r="EB2589" s="2" t="n"/>
      <c r="EC2589" s="2" t="n"/>
    </row>
    <row r="2590" ht="6.75" customHeight="1" s="118">
      <c r="A2590" s="2" t="n"/>
      <c r="B2590" s="2" t="n"/>
      <c r="C2590" s="2" t="n"/>
      <c r="D2590" s="2" t="n"/>
      <c r="E2590" s="2" t="n"/>
      <c r="F2590" s="2" t="n"/>
      <c r="G2590" s="2" t="n"/>
      <c r="H2590" s="2" t="n"/>
      <c r="I2590" s="2" t="n"/>
      <c r="J2590" s="2" t="n"/>
      <c r="K2590" s="2" t="n"/>
      <c r="L2590" s="2" t="n"/>
      <c r="M2590" s="2" t="n"/>
      <c r="N2590" s="2" t="n"/>
      <c r="O2590" s="2" t="n"/>
      <c r="P2590" s="2" t="n"/>
      <c r="Q2590" s="2" t="n"/>
      <c r="R2590" s="2" t="n"/>
      <c r="S2590" s="2" t="n"/>
      <c r="T2590" s="2" t="n"/>
      <c r="U2590" s="2" t="n"/>
      <c r="V2590" s="2" t="n"/>
      <c r="W2590" s="2" t="n"/>
      <c r="X2590" s="2" t="n"/>
      <c r="Y2590" s="2" t="n"/>
      <c r="Z2590" s="2" t="n"/>
      <c r="AA2590" s="2" t="n"/>
      <c r="AB2590" s="2" t="n"/>
      <c r="AC2590" s="2" t="n"/>
      <c r="AD2590" s="2" t="n"/>
      <c r="AE2590" s="2" t="n"/>
      <c r="AF2590" s="2" t="n"/>
      <c r="AG2590" s="2" t="n"/>
      <c r="AH2590" s="2" t="n"/>
      <c r="AI2590" s="2" t="n"/>
      <c r="AJ2590" s="2" t="n"/>
      <c r="AK2590" s="2" t="n"/>
      <c r="AL2590" s="2" t="n"/>
      <c r="AM2590" s="2" t="n"/>
      <c r="AN2590" s="2" t="n"/>
      <c r="AO2590" s="2" t="n"/>
      <c r="AP2590" s="2" t="n"/>
      <c r="AQ2590" s="2" t="n"/>
      <c r="AR2590" s="2" t="n"/>
      <c r="AS2590" s="2" t="n"/>
      <c r="AT2590" s="2" t="n"/>
      <c r="AU2590" s="2" t="n"/>
      <c r="AV2590" s="2" t="n"/>
      <c r="AW2590" s="2" t="n"/>
      <c r="AX2590" s="2" t="n"/>
      <c r="AY2590" s="2" t="n"/>
      <c r="AZ2590" s="2" t="n"/>
      <c r="BA2590" s="2" t="n"/>
      <c r="BB2590" s="2" t="n"/>
      <c r="BC2590" s="2" t="n"/>
      <c r="BD2590" s="2" t="n"/>
      <c r="BE2590" s="2" t="n"/>
      <c r="BF2590" s="2" t="n"/>
      <c r="BG2590" s="2" t="n"/>
      <c r="BH2590" s="2" t="n"/>
      <c r="BI2590" s="2" t="n"/>
      <c r="BJ2590" s="2" t="n"/>
      <c r="BK2590" s="2" t="n"/>
      <c r="BL2590" s="2" t="n"/>
      <c r="BM2590" s="2" t="n"/>
      <c r="BN2590" s="2" t="n"/>
      <c r="BO2590" s="2" t="n"/>
      <c r="BP2590" s="143" t="n"/>
      <c r="BV2590" s="144" t="n"/>
      <c r="DU2590" s="144" t="n"/>
      <c r="DV2590" s="7" t="n"/>
      <c r="DW2590" s="2" t="n"/>
      <c r="DX2590" s="2" t="n"/>
      <c r="DY2590" s="2" t="n"/>
      <c r="DZ2590" s="2" t="n"/>
      <c r="EA2590" s="2" t="n"/>
      <c r="EB2590" s="2" t="n"/>
      <c r="EC2590" s="2" t="n"/>
    </row>
    <row r="2591" ht="6.75" customHeight="1" s="118">
      <c r="A2591" s="2" t="n"/>
      <c r="B2591" s="2" t="n"/>
      <c r="C2591" s="2" t="n"/>
      <c r="D2591" s="2" t="n"/>
      <c r="E2591" s="2" t="n"/>
      <c r="F2591" s="2" t="n"/>
      <c r="G2591" s="2" t="n"/>
      <c r="H2591" s="2" t="n"/>
      <c r="I2591" s="2" t="n"/>
      <c r="J2591" s="2" t="n"/>
      <c r="K2591" s="2" t="n"/>
      <c r="L2591" s="2" t="n"/>
      <c r="M2591" s="2" t="n"/>
      <c r="N2591" s="2" t="n"/>
      <c r="O2591" s="2" t="n"/>
      <c r="P2591" s="2" t="n"/>
      <c r="Q2591" s="2" t="n"/>
      <c r="R2591" s="113" t="inlineStr">
        <is>
          <t>（連絡先欄は現住所以外に連絡を希望する場合のみ記入すること）</t>
        </is>
      </c>
      <c r="BJ2591" s="2" t="n"/>
      <c r="BK2591" s="2" t="n"/>
      <c r="BL2591" s="2" t="n"/>
      <c r="BM2591" s="2" t="n"/>
      <c r="BN2591" s="2" t="n"/>
      <c r="BO2591" s="2" t="n"/>
      <c r="BP2591" s="143" t="n"/>
      <c r="BV2591" s="144" t="n"/>
      <c r="DU2591" s="144" t="n"/>
      <c r="DV2591" s="7" t="n"/>
      <c r="DW2591" s="2" t="n"/>
      <c r="DX2591" s="2" t="n"/>
      <c r="DY2591" s="2" t="n"/>
      <c r="DZ2591" s="2" t="n"/>
      <c r="EA2591" s="2" t="n"/>
      <c r="EB2591" s="2" t="n"/>
      <c r="EC2591" s="2" t="n"/>
    </row>
    <row r="2592" ht="6.75" customHeight="1" s="118">
      <c r="A2592" s="2" t="n"/>
      <c r="B2592" s="2" t="n"/>
      <c r="C2592" s="2" t="n"/>
      <c r="D2592" s="2" t="n"/>
      <c r="E2592" s="2" t="n"/>
      <c r="F2592" s="2" t="n"/>
      <c r="G2592" s="2" t="n"/>
      <c r="H2592" s="2" t="n"/>
      <c r="I2592" s="2" t="n"/>
      <c r="J2592" s="2" t="n"/>
      <c r="K2592" s="2" t="n"/>
      <c r="L2592" s="2" t="n"/>
      <c r="M2592" s="2" t="n"/>
      <c r="N2592" s="2" t="n"/>
      <c r="O2592" s="2" t="n"/>
      <c r="P2592" s="2" t="n"/>
      <c r="Q2592" s="2" t="n"/>
      <c r="BJ2592" s="2" t="n"/>
      <c r="BK2592" s="2" t="n"/>
      <c r="BL2592" s="2" t="n"/>
      <c r="BM2592" s="2" t="n"/>
      <c r="BN2592" s="2" t="n"/>
      <c r="BO2592" s="2" t="n"/>
      <c r="BP2592" s="143" t="n"/>
      <c r="BV2592" s="144" t="n"/>
      <c r="DU2592" s="144" t="n"/>
      <c r="DV2592" s="7" t="n"/>
      <c r="DW2592" s="2" t="n"/>
      <c r="DX2592" s="2" t="n"/>
      <c r="DY2592" s="2" t="n"/>
      <c r="DZ2592" s="2" t="n"/>
      <c r="EA2592" s="2" t="n"/>
      <c r="EB2592" s="2" t="n"/>
      <c r="EC2592" s="2" t="n"/>
    </row>
    <row r="2593" ht="6.75" customHeight="1" s="118">
      <c r="A2593" s="2" t="n"/>
      <c r="B2593" s="2" t="n"/>
      <c r="C2593" s="2" t="n"/>
      <c r="D2593" s="2" t="n"/>
      <c r="E2593" s="2" t="n"/>
      <c r="F2593" s="2" t="n"/>
      <c r="G2593" s="2" t="n"/>
      <c r="H2593" s="2" t="n"/>
      <c r="I2593" s="2" t="n"/>
      <c r="J2593" s="2" t="n"/>
      <c r="K2593" s="2" t="n"/>
      <c r="L2593" s="2" t="n"/>
      <c r="M2593" s="2" t="n"/>
      <c r="N2593" s="2" t="n"/>
      <c r="O2593" s="2" t="n"/>
      <c r="P2593" s="2" t="n"/>
      <c r="Q2593" s="2" t="n"/>
      <c r="BJ2593" s="2" t="n"/>
      <c r="BK2593" s="2" t="n"/>
      <c r="BL2593" s="2" t="n"/>
      <c r="BM2593" s="2" t="n"/>
      <c r="BN2593" s="2" t="n"/>
      <c r="BO2593" s="2" t="n"/>
      <c r="BP2593" s="143" t="n"/>
      <c r="BV2593" s="144" t="n"/>
      <c r="DU2593" s="144" t="n"/>
      <c r="DV2593" s="7" t="n"/>
      <c r="DW2593" s="2" t="n"/>
      <c r="DX2593" s="2" t="n"/>
      <c r="DY2593" s="2" t="n"/>
      <c r="DZ2593" s="2" t="n"/>
      <c r="EA2593" s="2" t="n"/>
      <c r="EB2593" s="2" t="n"/>
      <c r="EC2593" s="2" t="n"/>
    </row>
    <row r="2594" ht="6.75" customHeight="1" s="118">
      <c r="A2594" s="2" t="n"/>
      <c r="B2594" s="2" t="n"/>
      <c r="C2594" s="2" t="n"/>
      <c r="D2594" s="2" t="n"/>
      <c r="E2594" s="2" t="n"/>
      <c r="F2594" s="2" t="n"/>
      <c r="G2594" s="2" t="n"/>
      <c r="H2594" s="2" t="n"/>
      <c r="I2594" s="2" t="n"/>
      <c r="J2594" s="2" t="n"/>
      <c r="K2594" s="2" t="n"/>
      <c r="L2594" s="2" t="n"/>
      <c r="M2594" s="2" t="n"/>
      <c r="N2594" s="2" t="n"/>
      <c r="O2594" s="2" t="n"/>
      <c r="P2594" s="2" t="n"/>
      <c r="Q2594" s="2" t="n"/>
      <c r="R2594" s="2" t="n"/>
      <c r="S2594" s="2" t="n"/>
      <c r="T2594" s="2" t="n"/>
      <c r="U2594" s="2" t="n"/>
      <c r="V2594" s="2" t="n"/>
      <c r="W2594" s="2" t="n"/>
      <c r="X2594" s="2" t="n"/>
      <c r="Y2594" s="2" t="n"/>
      <c r="Z2594" s="2" t="n"/>
      <c r="AA2594" s="2" t="n"/>
      <c r="AB2594" s="2" t="n"/>
      <c r="AC2594" s="2" t="n"/>
      <c r="AD2594" s="2" t="n"/>
      <c r="AE2594" s="2" t="n"/>
      <c r="AF2594" s="2" t="n"/>
      <c r="AG2594" s="2" t="n"/>
      <c r="AH2594" s="2" t="n"/>
      <c r="AI2594" s="2" t="n"/>
      <c r="AJ2594" s="2" t="n"/>
      <c r="AK2594" s="2" t="n"/>
      <c r="AL2594" s="2" t="n"/>
      <c r="AM2594" s="2" t="n"/>
      <c r="AN2594" s="2" t="n"/>
      <c r="AO2594" s="2" t="n"/>
      <c r="AP2594" s="2" t="n"/>
      <c r="AQ2594" s="2" t="n"/>
      <c r="AR2594" s="2" t="n"/>
      <c r="AS2594" s="2" t="n"/>
      <c r="AT2594" s="2" t="n"/>
      <c r="AU2594" s="2" t="n"/>
      <c r="AV2594" s="2" t="n"/>
      <c r="AW2594" s="2" t="n"/>
      <c r="AX2594" s="2" t="n"/>
      <c r="AY2594" s="2" t="n"/>
      <c r="AZ2594" s="2" t="n"/>
      <c r="BA2594" s="2" t="n"/>
      <c r="BB2594" s="2" t="n"/>
      <c r="BC2594" s="2" t="n"/>
      <c r="BD2594" s="2" t="n"/>
      <c r="BE2594" s="2" t="n"/>
      <c r="BF2594" s="2" t="n"/>
      <c r="BG2594" s="2" t="n"/>
      <c r="BH2594" s="2" t="n"/>
      <c r="BI2594" s="2" t="n"/>
      <c r="BJ2594" s="2" t="n"/>
      <c r="BK2594" s="2" t="n"/>
      <c r="BL2594" s="2" t="n"/>
      <c r="BM2594" s="2" t="n"/>
      <c r="BN2594" s="2" t="n"/>
      <c r="BO2594" s="2" t="n"/>
      <c r="BP2594" s="143" t="n"/>
      <c r="BV2594" s="144" t="n"/>
      <c r="DU2594" s="144" t="n"/>
      <c r="DV2594" s="7" t="n"/>
      <c r="DW2594" s="2" t="n"/>
      <c r="DX2594" s="2" t="n"/>
      <c r="DY2594" s="2" t="n"/>
      <c r="DZ2594" s="2" t="n"/>
      <c r="EA2594" s="2" t="n"/>
      <c r="EB2594" s="2" t="n"/>
      <c r="EC2594" s="2" t="n"/>
    </row>
    <row r="2595" ht="6.75" customHeight="1" s="118">
      <c r="A2595" s="2" t="n"/>
      <c r="B2595" s="2" t="n"/>
      <c r="C2595" s="2" t="n"/>
      <c r="D2595" s="2" t="n"/>
      <c r="E2595" s="2" t="n"/>
      <c r="F2595" s="2" t="n"/>
      <c r="G2595" s="2" t="n"/>
      <c r="H2595" s="2" t="n"/>
      <c r="I2595" s="2" t="n"/>
      <c r="J2595" s="2" t="n"/>
      <c r="K2595" s="2" t="n"/>
      <c r="L2595" s="2" t="n"/>
      <c r="M2595" s="2" t="n"/>
      <c r="N2595" s="2" t="n"/>
      <c r="O2595" s="2" t="n"/>
      <c r="P2595" s="2" t="n"/>
      <c r="Q2595" s="2" t="n"/>
      <c r="R2595" s="2" t="n"/>
      <c r="S2595" s="2" t="n"/>
      <c r="T2595" s="2" t="n"/>
      <c r="U2595" s="2" t="n"/>
      <c r="V2595" s="2" t="n"/>
      <c r="W2595" s="2" t="n"/>
      <c r="X2595" s="2" t="n"/>
      <c r="Y2595" s="2" t="n"/>
      <c r="Z2595" s="2" t="n"/>
      <c r="AA2595" s="2" t="n"/>
      <c r="AB2595" s="2" t="n"/>
      <c r="AC2595" s="2" t="n"/>
      <c r="AD2595" s="2" t="n"/>
      <c r="AE2595" s="2" t="n"/>
      <c r="AF2595" s="2" t="n"/>
      <c r="AG2595" s="2" t="n"/>
      <c r="AH2595" s="2" t="n"/>
      <c r="AI2595" s="2" t="n"/>
      <c r="AJ2595" s="2" t="n"/>
      <c r="AK2595" s="2" t="n"/>
      <c r="AL2595" s="2" t="n"/>
      <c r="AM2595" s="2" t="n"/>
      <c r="AN2595" s="2" t="n"/>
      <c r="AO2595" s="2" t="n"/>
      <c r="AP2595" s="2" t="n"/>
      <c r="AQ2595" s="2" t="n"/>
      <c r="AR2595" s="2" t="n"/>
      <c r="AS2595" s="2" t="n"/>
      <c r="AT2595" s="2" t="n"/>
      <c r="AU2595" s="2" t="n"/>
      <c r="AV2595" s="2" t="n"/>
      <c r="AW2595" s="2" t="n"/>
      <c r="AX2595" s="2" t="n"/>
      <c r="AY2595" s="2" t="n"/>
      <c r="AZ2595" s="2" t="n"/>
      <c r="BA2595" s="2" t="n"/>
      <c r="BB2595" s="2" t="n"/>
      <c r="BC2595" s="2" t="n"/>
      <c r="BD2595" s="2" t="n"/>
      <c r="BE2595" s="2" t="n"/>
      <c r="BF2595" s="2" t="n"/>
      <c r="BG2595" s="2" t="n"/>
      <c r="BH2595" s="2" t="n"/>
      <c r="BI2595" s="2" t="n"/>
      <c r="BJ2595" s="2" t="n"/>
      <c r="BK2595" s="2" t="n"/>
      <c r="BL2595" s="2" t="n"/>
      <c r="BM2595" s="2" t="n"/>
      <c r="BN2595" s="2" t="n"/>
      <c r="BO2595" s="2" t="n"/>
      <c r="BP2595" s="174" t="n"/>
      <c r="BQ2595" s="140" t="n"/>
      <c r="BR2595" s="175" t="n"/>
      <c r="BS2595" s="140" t="n"/>
      <c r="BT2595" s="140" t="n"/>
      <c r="BU2595" s="28" t="n"/>
      <c r="BV2595" s="29" t="n"/>
      <c r="BW2595" s="176">
        <f>計算!$Z$31</f>
        <v/>
      </c>
      <c r="BX2595" s="140" t="n"/>
      <c r="BY2595" s="140" t="n"/>
      <c r="BZ2595" s="140" t="n"/>
      <c r="CA2595" s="140" t="n"/>
      <c r="CB2595" s="140" t="n"/>
      <c r="CC2595" s="140" t="n"/>
      <c r="CD2595" s="140" t="n"/>
      <c r="CE2595" s="140" t="n"/>
      <c r="CF2595" s="140" t="n"/>
      <c r="CG2595" s="140" t="n"/>
      <c r="CH2595" s="140" t="n"/>
      <c r="CI2595" s="140" t="n"/>
      <c r="CJ2595" s="140" t="n"/>
      <c r="CK2595" s="140" t="n"/>
      <c r="CL2595" s="140" t="n"/>
      <c r="CM2595" s="140" t="n"/>
      <c r="CN2595" s="140" t="n"/>
      <c r="CO2595" s="140" t="n"/>
      <c r="CP2595" s="140" t="n"/>
      <c r="CQ2595" s="140" t="n"/>
      <c r="CR2595" s="140" t="n"/>
      <c r="CS2595" s="140" t="n"/>
      <c r="CT2595" s="140" t="n"/>
      <c r="CU2595" s="140" t="n"/>
      <c r="CV2595" s="140" t="n"/>
      <c r="CW2595" s="140" t="n"/>
      <c r="CX2595" s="140" t="n"/>
      <c r="CY2595" s="140" t="n"/>
      <c r="CZ2595" s="140" t="n"/>
      <c r="DA2595" s="140" t="n"/>
      <c r="DB2595" s="140" t="n"/>
      <c r="DC2595" s="140" t="n"/>
      <c r="DD2595" s="140" t="n"/>
      <c r="DE2595" s="140" t="n"/>
      <c r="DF2595" s="140" t="n"/>
      <c r="DG2595" s="140" t="n"/>
      <c r="DH2595" s="140" t="n"/>
      <c r="DI2595" s="140" t="n"/>
      <c r="DJ2595" s="140" t="n"/>
      <c r="DK2595" s="140" t="n"/>
      <c r="DL2595" s="140" t="n"/>
      <c r="DM2595" s="140" t="n"/>
      <c r="DN2595" s="140" t="n"/>
      <c r="DO2595" s="140" t="n"/>
      <c r="DP2595" s="140" t="n"/>
      <c r="DQ2595" s="140" t="n"/>
      <c r="DR2595" s="140" t="n"/>
      <c r="DS2595" s="140" t="n"/>
      <c r="DT2595" s="140" t="n"/>
      <c r="DU2595" s="141" t="n"/>
      <c r="DV2595" s="7" t="n"/>
      <c r="DW2595" s="2" t="n"/>
      <c r="DX2595" s="2" t="n"/>
      <c r="DY2595" s="2" t="n"/>
      <c r="DZ2595" s="2" t="n"/>
      <c r="EA2595" s="2" t="n"/>
      <c r="EB2595" s="2" t="n"/>
      <c r="EC2595" s="2" t="n"/>
    </row>
    <row r="2596" ht="6.75" customHeight="1" s="118">
      <c r="A2596" s="2" t="n"/>
      <c r="B2596" s="2" t="n"/>
      <c r="C2596" s="2" t="n"/>
      <c r="D2596" s="2" t="n"/>
      <c r="E2596" s="2" t="n"/>
      <c r="F2596" s="2" t="n"/>
      <c r="G2596" s="2" t="n"/>
      <c r="H2596" s="2" t="n"/>
      <c r="I2596" s="2" t="n"/>
      <c r="J2596" s="2" t="n"/>
      <c r="K2596" s="2" t="n"/>
      <c r="L2596" s="2" t="n"/>
      <c r="M2596" s="2" t="n"/>
      <c r="N2596" s="2" t="n"/>
      <c r="O2596" s="2" t="n"/>
      <c r="P2596" s="2" t="n"/>
      <c r="Q2596" s="2" t="n"/>
      <c r="R2596" s="2" t="n"/>
      <c r="S2596" s="2" t="n"/>
      <c r="T2596" s="2" t="n"/>
      <c r="U2596" s="2" t="n"/>
      <c r="V2596" s="2" t="n"/>
      <c r="W2596" s="2" t="n"/>
      <c r="X2596" s="2" t="n"/>
      <c r="Y2596" s="2" t="n"/>
      <c r="Z2596" s="2" t="n"/>
      <c r="AA2596" s="2" t="n"/>
      <c r="AB2596" s="2" t="n"/>
      <c r="AC2596" s="2" t="n"/>
      <c r="AD2596" s="2" t="n"/>
      <c r="AE2596" s="2" t="n"/>
      <c r="AF2596" s="2" t="n"/>
      <c r="AG2596" s="2" t="n"/>
      <c r="AH2596" s="2" t="n"/>
      <c r="AI2596" s="2" t="n"/>
      <c r="AJ2596" s="2" t="n"/>
      <c r="AK2596" s="2" t="n"/>
      <c r="AL2596" s="2" t="n"/>
      <c r="AM2596" s="2" t="n"/>
      <c r="AN2596" s="2" t="n"/>
      <c r="AO2596" s="2" t="n"/>
      <c r="AP2596" s="2" t="n"/>
      <c r="AQ2596" s="2" t="n"/>
      <c r="AR2596" s="2" t="n"/>
      <c r="AS2596" s="2" t="n"/>
      <c r="AT2596" s="2" t="n"/>
      <c r="AU2596" s="2" t="n"/>
      <c r="AV2596" s="2" t="n"/>
      <c r="AW2596" s="2" t="n"/>
      <c r="AX2596" s="2" t="n"/>
      <c r="AY2596" s="2" t="n"/>
      <c r="AZ2596" s="2" t="n"/>
      <c r="BA2596" s="2" t="n"/>
      <c r="BB2596" s="2" t="n"/>
      <c r="BC2596" s="2" t="n"/>
      <c r="BD2596" s="2" t="n"/>
      <c r="BE2596" s="2" t="n"/>
      <c r="BF2596" s="2" t="n"/>
      <c r="BG2596" s="2" t="n"/>
      <c r="BH2596" s="2" t="n"/>
      <c r="BI2596" s="2" t="n"/>
      <c r="BJ2596" s="2" t="n"/>
      <c r="BK2596" s="2" t="n"/>
      <c r="BL2596" s="2" t="n"/>
      <c r="BM2596" s="2" t="n"/>
      <c r="BN2596" s="2" t="n"/>
      <c r="BO2596" s="2" t="n"/>
      <c r="BP2596" s="143" t="n"/>
      <c r="BU2596" s="31" t="n"/>
      <c r="BV2596" s="32" t="n"/>
      <c r="DU2596" s="144" t="n"/>
      <c r="DV2596" s="7" t="n"/>
      <c r="DW2596" s="2" t="n"/>
      <c r="DX2596" s="2" t="n"/>
      <c r="DY2596" s="2" t="n"/>
      <c r="DZ2596" s="2" t="n"/>
      <c r="EA2596" s="2" t="n"/>
      <c r="EB2596" s="2" t="n"/>
      <c r="EC2596" s="2" t="n"/>
    </row>
    <row r="2597" ht="6.75" customHeight="1" s="118">
      <c r="A2597" s="2" t="n"/>
      <c r="B2597" s="2" t="n"/>
      <c r="C2597" s="2" t="n"/>
      <c r="D2597" s="2" t="n"/>
      <c r="E2597" s="2" t="n"/>
      <c r="F2597" s="2" t="n"/>
      <c r="G2597" s="2" t="n"/>
      <c r="H2597" s="2" t="n"/>
      <c r="I2597" s="2" t="n"/>
      <c r="J2597" s="2" t="n"/>
      <c r="K2597" s="2" t="n"/>
      <c r="L2597" s="2" t="n"/>
      <c r="M2597" s="2" t="n"/>
      <c r="N2597" s="2" t="n"/>
      <c r="O2597" s="2" t="n"/>
      <c r="P2597" s="2" t="n"/>
      <c r="Q2597" s="2" t="n"/>
      <c r="R2597" s="2" t="n"/>
      <c r="S2597" s="2" t="n"/>
      <c r="T2597" s="2" t="n"/>
      <c r="U2597" s="2" t="n"/>
      <c r="V2597" s="2" t="n"/>
      <c r="W2597" s="2" t="n"/>
      <c r="X2597" s="2" t="n"/>
      <c r="Y2597" s="2" t="n"/>
      <c r="Z2597" s="2" t="n"/>
      <c r="AA2597" s="2" t="n"/>
      <c r="AB2597" s="2" t="n"/>
      <c r="AC2597" s="2" t="n"/>
      <c r="AD2597" s="2" t="n"/>
      <c r="AE2597" s="2" t="n"/>
      <c r="AF2597" s="2" t="n"/>
      <c r="AG2597" s="2" t="n"/>
      <c r="AH2597" s="2" t="n"/>
      <c r="AI2597" s="2" t="n"/>
      <c r="AJ2597" s="2" t="n"/>
      <c r="AK2597" s="2" t="n"/>
      <c r="AL2597" s="2" t="n"/>
      <c r="AM2597" s="2" t="n"/>
      <c r="AN2597" s="2" t="n"/>
      <c r="AO2597" s="2" t="n"/>
      <c r="AP2597" s="2" t="n"/>
      <c r="AQ2597" s="2" t="n"/>
      <c r="AR2597" s="2" t="n"/>
      <c r="AS2597" s="2" t="n"/>
      <c r="AT2597" s="2" t="n"/>
      <c r="AU2597" s="2" t="n"/>
      <c r="AV2597" s="2" t="n"/>
      <c r="AW2597" s="2" t="n"/>
      <c r="AX2597" s="2" t="n"/>
      <c r="AY2597" s="2" t="n"/>
      <c r="AZ2597" s="2" t="n"/>
      <c r="BA2597" s="2" t="n"/>
      <c r="BB2597" s="2" t="n"/>
      <c r="BC2597" s="2" t="n"/>
      <c r="BD2597" s="2" t="n"/>
      <c r="BE2597" s="2" t="n"/>
      <c r="BF2597" s="2" t="n"/>
      <c r="BG2597" s="2" t="n"/>
      <c r="BH2597" s="2" t="n"/>
      <c r="BI2597" s="2" t="n"/>
      <c r="BJ2597" s="2" t="n"/>
      <c r="BK2597" s="2" t="n"/>
      <c r="BL2597" s="2" t="n"/>
      <c r="BM2597" s="2" t="n"/>
      <c r="BN2597" s="2" t="n"/>
      <c r="BO2597" s="2" t="n"/>
      <c r="BP2597" s="143" t="n"/>
      <c r="BU2597" s="72" t="n"/>
      <c r="BV2597" s="144" t="n"/>
      <c r="DU2597" s="144" t="n"/>
      <c r="DV2597" s="7" t="n"/>
      <c r="DW2597" s="2" t="n"/>
      <c r="DX2597" s="2" t="n"/>
      <c r="DY2597" s="2" t="n"/>
      <c r="DZ2597" s="2" t="n"/>
      <c r="EA2597" s="2" t="n"/>
      <c r="EB2597" s="2" t="n"/>
      <c r="EC2597" s="2" t="n"/>
    </row>
    <row r="2598" ht="6.75" customHeight="1" s="118">
      <c r="A2598" s="2" t="n"/>
      <c r="B2598" s="2" t="n"/>
      <c r="C2598" s="2" t="n"/>
      <c r="D2598" s="2" t="n"/>
      <c r="E2598" s="2" t="n"/>
      <c r="F2598" s="2" t="n"/>
      <c r="G2598" s="2" t="n"/>
      <c r="H2598" s="2" t="n"/>
      <c r="I2598" s="2" t="n"/>
      <c r="J2598" s="2" t="n"/>
      <c r="K2598" s="2" t="n"/>
      <c r="L2598" s="2" t="n"/>
      <c r="M2598" s="2" t="n"/>
      <c r="N2598" s="2" t="n"/>
      <c r="O2598" s="2" t="n"/>
      <c r="P2598" s="2" t="n"/>
      <c r="Q2598" s="2" t="n"/>
      <c r="R2598" s="2" t="n"/>
      <c r="S2598" s="2" t="n"/>
      <c r="T2598" s="2" t="n"/>
      <c r="U2598" s="2" t="n"/>
      <c r="V2598" s="2" t="n"/>
      <c r="W2598" s="2" t="n"/>
      <c r="X2598" s="2" t="n"/>
      <c r="Y2598" s="2" t="n"/>
      <c r="Z2598" s="2" t="n"/>
      <c r="AA2598" s="2" t="n"/>
      <c r="AB2598" s="2" t="n"/>
      <c r="AC2598" s="2" t="n"/>
      <c r="AD2598" s="2" t="n"/>
      <c r="AE2598" s="2" t="n"/>
      <c r="AF2598" s="2" t="n"/>
      <c r="AG2598" s="2" t="n"/>
      <c r="AH2598" s="2" t="n"/>
      <c r="AI2598" s="2" t="n"/>
      <c r="AJ2598" s="2" t="n"/>
      <c r="AK2598" s="2" t="n"/>
      <c r="AL2598" s="2" t="n"/>
      <c r="AM2598" s="2" t="n"/>
      <c r="AN2598" s="2" t="n"/>
      <c r="AO2598" s="2" t="n"/>
      <c r="AP2598" s="2" t="n"/>
      <c r="AQ2598" s="2" t="n"/>
      <c r="AR2598" s="2" t="n"/>
      <c r="AS2598" s="2" t="n"/>
      <c r="AT2598" s="2" t="n"/>
      <c r="AU2598" s="2" t="n"/>
      <c r="AV2598" s="2" t="n"/>
      <c r="AW2598" s="2" t="n"/>
      <c r="AX2598" s="2" t="n"/>
      <c r="AY2598" s="2" t="n"/>
      <c r="AZ2598" s="2" t="n"/>
      <c r="BA2598" s="2" t="n"/>
      <c r="BB2598" s="2" t="n"/>
      <c r="BC2598" s="2" t="n"/>
      <c r="BD2598" s="2" t="n"/>
      <c r="BE2598" s="2" t="n"/>
      <c r="BF2598" s="2" t="n"/>
      <c r="BG2598" s="2" t="n"/>
      <c r="BH2598" s="2" t="n"/>
      <c r="BI2598" s="2" t="n"/>
      <c r="BJ2598" s="2" t="n"/>
      <c r="BK2598" s="2" t="n"/>
      <c r="BL2598" s="2" t="n"/>
      <c r="BM2598" s="2" t="n"/>
      <c r="BN2598" s="2" t="n"/>
      <c r="BO2598" s="2" t="n"/>
      <c r="BP2598" s="143" t="n"/>
      <c r="BV2598" s="144" t="n"/>
      <c r="DU2598" s="144" t="n"/>
      <c r="DV2598" s="7" t="n"/>
      <c r="DW2598" s="2" t="n"/>
      <c r="DX2598" s="2" t="n"/>
      <c r="DY2598" s="2" t="n"/>
      <c r="DZ2598" s="2" t="n"/>
      <c r="EA2598" s="2" t="n"/>
      <c r="EB2598" s="2" t="n"/>
      <c r="EC2598" s="2" t="n"/>
    </row>
    <row r="2599" ht="6.75" customHeight="1" s="118">
      <c r="A2599" s="2" t="n"/>
      <c r="B2599" s="2" t="n"/>
      <c r="C2599" s="2" t="n"/>
      <c r="D2599" s="2" t="n"/>
      <c r="E2599" s="2" t="n"/>
      <c r="F2599" s="2" t="n"/>
      <c r="G2599" s="2" t="n"/>
      <c r="H2599" s="2" t="n"/>
      <c r="I2599" s="2" t="n"/>
      <c r="J2599" s="2" t="n"/>
      <c r="K2599" s="2" t="n"/>
      <c r="L2599" s="2" t="n"/>
      <c r="M2599" s="2" t="n"/>
      <c r="N2599" s="2" t="n"/>
      <c r="O2599" s="2" t="n"/>
      <c r="P2599" s="2" t="n"/>
      <c r="Q2599" s="2" t="n"/>
      <c r="R2599" s="2" t="n"/>
      <c r="S2599" s="2" t="n"/>
      <c r="T2599" s="2" t="n"/>
      <c r="U2599" s="2" t="n"/>
      <c r="V2599" s="2" t="n"/>
      <c r="W2599" s="2" t="n"/>
      <c r="X2599" s="2" t="n"/>
      <c r="Y2599" s="2" t="n"/>
      <c r="Z2599" s="2" t="n"/>
      <c r="AA2599" s="2" t="n"/>
      <c r="AB2599" s="2" t="n"/>
      <c r="AC2599" s="2" t="n"/>
      <c r="AD2599" s="2" t="n"/>
      <c r="AE2599" s="2" t="n"/>
      <c r="AF2599" s="2" t="n"/>
      <c r="AG2599" s="2" t="n"/>
      <c r="AH2599" s="2" t="n"/>
      <c r="AI2599" s="2" t="n"/>
      <c r="AJ2599" s="2" t="n"/>
      <c r="AK2599" s="2" t="n"/>
      <c r="AL2599" s="2" t="n"/>
      <c r="AM2599" s="2" t="n"/>
      <c r="AN2599" s="2" t="n"/>
      <c r="AO2599" s="2" t="n"/>
      <c r="AP2599" s="2" t="n"/>
      <c r="AQ2599" s="2" t="n"/>
      <c r="AR2599" s="2" t="n"/>
      <c r="AS2599" s="2" t="n"/>
      <c r="AT2599" s="2" t="n"/>
      <c r="AU2599" s="2" t="n"/>
      <c r="AV2599" s="2" t="n"/>
      <c r="AW2599" s="2" t="n"/>
      <c r="AX2599" s="2" t="n"/>
      <c r="AY2599" s="2" t="n"/>
      <c r="AZ2599" s="2" t="n"/>
      <c r="BA2599" s="2" t="n"/>
      <c r="BB2599" s="2" t="n"/>
      <c r="BC2599" s="2" t="n"/>
      <c r="BD2599" s="2" t="n"/>
      <c r="BE2599" s="2" t="n"/>
      <c r="BF2599" s="2" t="n"/>
      <c r="BG2599" s="2" t="n"/>
      <c r="BH2599" s="2" t="n"/>
      <c r="BI2599" s="2" t="n"/>
      <c r="BJ2599" s="2" t="n"/>
      <c r="BK2599" s="2" t="n"/>
      <c r="BL2599" s="2" t="n"/>
      <c r="BM2599" s="2" t="n"/>
      <c r="BN2599" s="2" t="n"/>
      <c r="BO2599" s="2" t="n"/>
      <c r="BP2599" s="143" t="n"/>
      <c r="BV2599" s="144" t="n"/>
      <c r="DU2599" s="144" t="n"/>
      <c r="DV2599" s="7" t="n"/>
      <c r="DW2599" s="2" t="n"/>
      <c r="DX2599" s="2" t="n"/>
      <c r="DY2599" s="2" t="n"/>
      <c r="DZ2599" s="2" t="n"/>
      <c r="EA2599" s="2" t="n"/>
      <c r="EB2599" s="2" t="n"/>
      <c r="EC2599" s="2" t="n"/>
    </row>
    <row r="2600" ht="8.25" customHeight="1" s="118">
      <c r="A2600" s="2" t="n"/>
      <c r="B2600" s="2" t="n"/>
      <c r="C2600" s="2" t="n"/>
      <c r="D2600" s="2" t="n"/>
      <c r="E2600" s="2" t="n"/>
      <c r="F2600" s="2" t="n"/>
      <c r="G2600" s="2" t="n"/>
      <c r="H2600" s="2" t="n"/>
      <c r="I2600" s="2" t="n"/>
      <c r="J2600" s="2" t="n"/>
      <c r="K2600" s="2" t="n"/>
      <c r="L2600" s="2" t="n"/>
      <c r="M2600" s="2" t="n"/>
      <c r="N2600" s="2" t="n"/>
      <c r="O2600" s="2" t="n"/>
      <c r="P2600" s="2" t="n"/>
      <c r="Q2600" s="2" t="n"/>
      <c r="R2600" s="2" t="n"/>
      <c r="S2600" s="2" t="n"/>
      <c r="T2600" s="2" t="n"/>
      <c r="U2600" s="2" t="n"/>
      <c r="V2600" s="2" t="n"/>
      <c r="W2600" s="2" t="n"/>
      <c r="X2600" s="2" t="n"/>
      <c r="Y2600" s="2" t="n"/>
      <c r="Z2600" s="2" t="n"/>
      <c r="AA2600" s="2" t="n"/>
      <c r="AB2600" s="2" t="n"/>
      <c r="AC2600" s="2" t="n"/>
      <c r="AD2600" s="2" t="n"/>
      <c r="AE2600" s="2" t="n"/>
      <c r="AF2600" s="2" t="n"/>
      <c r="AG2600" s="2" t="n"/>
      <c r="AH2600" s="2" t="n"/>
      <c r="AI2600" s="2" t="n"/>
      <c r="AJ2600" s="2" t="n"/>
      <c r="AK2600" s="2" t="n"/>
      <c r="AL2600" s="2" t="n"/>
      <c r="AM2600" s="2" t="n"/>
      <c r="AN2600" s="2" t="n"/>
      <c r="AO2600" s="2" t="n"/>
      <c r="AP2600" s="2" t="n"/>
      <c r="AQ2600" s="2" t="n"/>
      <c r="AR2600" s="2" t="n"/>
      <c r="AS2600" s="2" t="n"/>
      <c r="AT2600" s="2" t="n"/>
      <c r="AU2600" s="2" t="n"/>
      <c r="AV2600" s="2" t="n"/>
      <c r="AW2600" s="2" t="n"/>
      <c r="AX2600" s="2" t="n"/>
      <c r="AY2600" s="2" t="n"/>
      <c r="AZ2600" s="2" t="n"/>
      <c r="BA2600" s="2" t="n"/>
      <c r="BB2600" s="2" t="n"/>
      <c r="BC2600" s="2" t="n"/>
      <c r="BD2600" s="2" t="n"/>
      <c r="BE2600" s="2" t="n"/>
      <c r="BF2600" s="2" t="n"/>
      <c r="BG2600" s="2" t="n"/>
      <c r="BH2600" s="2" t="n"/>
      <c r="BI2600" s="2" t="n"/>
      <c r="BJ2600" s="2" t="n"/>
      <c r="BK2600" s="2" t="n"/>
      <c r="BL2600" s="2" t="n"/>
      <c r="BM2600" s="2" t="n"/>
      <c r="BN2600" s="2" t="n"/>
      <c r="BO2600" s="2" t="n"/>
      <c r="BP2600" s="143" t="n"/>
      <c r="BV2600" s="144" t="n"/>
      <c r="DU2600" s="144" t="n"/>
      <c r="DV2600" s="7" t="n"/>
      <c r="DW2600" s="2" t="n"/>
      <c r="DX2600" s="2" t="n"/>
      <c r="DY2600" s="2" t="n"/>
      <c r="DZ2600" s="2" t="n"/>
      <c r="EA2600" s="2" t="n"/>
      <c r="EB2600" s="2" t="n"/>
      <c r="EC2600" s="2" t="n"/>
    </row>
    <row r="2601" ht="6.75" customHeight="1" s="118">
      <c r="A2601" s="2" t="n"/>
      <c r="B2601" s="2" t="n"/>
      <c r="C2601" s="2" t="n"/>
      <c r="D2601" s="2" t="n"/>
      <c r="E2601" s="177" t="inlineStr">
        <is>
          <t>在籍校</t>
        </is>
      </c>
      <c r="F2601" s="140" t="n"/>
      <c r="G2601" s="140" t="n"/>
      <c r="H2601" s="140" t="n"/>
      <c r="I2601" s="140" t="n"/>
      <c r="J2601" s="140" t="n"/>
      <c r="K2601" s="141" t="n"/>
      <c r="L2601" s="34" t="n"/>
      <c r="M2601" s="18" t="n"/>
      <c r="N2601" s="18" t="n"/>
      <c r="O2601" s="18" t="n"/>
      <c r="P2601" s="18" t="n"/>
      <c r="Q2601" s="18" t="n"/>
      <c r="R2601" s="18" t="n"/>
      <c r="S2601" s="18" t="n"/>
      <c r="T2601" s="18" t="n"/>
      <c r="U2601" s="18" t="n"/>
      <c r="V2601" s="18" t="n"/>
      <c r="W2601" s="18" t="n"/>
      <c r="X2601" s="35" t="n"/>
      <c r="Y2601" s="4" t="n"/>
      <c r="Z2601" s="5" t="n"/>
      <c r="AA2601" s="5" t="n"/>
      <c r="AB2601" s="5" t="n"/>
      <c r="AC2601" s="5" t="n"/>
      <c r="AD2601" s="5" t="n"/>
      <c r="AE2601" s="5" t="n"/>
      <c r="AF2601" s="5" t="n"/>
      <c r="AG2601" s="5" t="n"/>
      <c r="AH2601" s="5" t="n"/>
      <c r="AI2601" s="5" t="n"/>
      <c r="AJ2601" s="5" t="n"/>
      <c r="AK2601" s="5" t="n"/>
      <c r="AL2601" s="5" t="n"/>
      <c r="AM2601" s="5" t="n"/>
      <c r="AN2601" s="5" t="n"/>
      <c r="AO2601" s="5" t="n"/>
      <c r="AP2601" s="5" t="n"/>
      <c r="AQ2601" s="5" t="n"/>
      <c r="AR2601" s="5" t="n"/>
      <c r="AS2601" s="5" t="n"/>
      <c r="AT2601" s="5" t="n"/>
      <c r="AU2601" s="5" t="n"/>
      <c r="AV2601" s="5" t="n"/>
      <c r="AW2601" s="89" t="inlineStr">
        <is>
          <t>卒業見込</t>
        </is>
      </c>
      <c r="AX2601" s="140" t="n"/>
      <c r="AY2601" s="140" t="n"/>
      <c r="AZ2601" s="140" t="n"/>
      <c r="BA2601" s="140" t="n"/>
      <c r="BB2601" s="140" t="n"/>
      <c r="BC2601" s="140" t="n"/>
      <c r="BD2601" s="140" t="n"/>
      <c r="BE2601" s="140" t="n"/>
      <c r="BF2601" s="140" t="n"/>
      <c r="BG2601" s="140" t="n"/>
      <c r="BH2601" s="140" t="n"/>
      <c r="BI2601" s="141" t="n"/>
      <c r="BJ2601" s="2" t="n"/>
      <c r="BK2601" s="2" t="n"/>
      <c r="BL2601" s="2" t="n"/>
      <c r="BM2601" s="2" t="n"/>
      <c r="BN2601" s="2" t="n"/>
      <c r="BO2601" s="2" t="n"/>
      <c r="BP2601" s="143" t="n"/>
      <c r="BV2601" s="144" t="n"/>
      <c r="DU2601" s="144" t="n"/>
      <c r="DV2601" s="2" t="n"/>
      <c r="DW2601" s="2" t="n"/>
      <c r="DX2601" s="2" t="n"/>
      <c r="DY2601" s="2" t="n"/>
      <c r="DZ2601" s="2" t="n"/>
      <c r="EA2601" s="2" t="n"/>
      <c r="EB2601" s="2" t="n"/>
      <c r="EC2601" s="2" t="n"/>
    </row>
    <row r="2602" ht="6.75" customHeight="1" s="118">
      <c r="A2602" s="2" t="n"/>
      <c r="B2602" s="2" t="n"/>
      <c r="C2602" s="2" t="n"/>
      <c r="D2602" s="2" t="n"/>
      <c r="E2602" s="143" t="n"/>
      <c r="K2602" s="144" t="n"/>
      <c r="L2602" s="36" t="n"/>
      <c r="M2602" s="19" t="n"/>
      <c r="N2602" s="19" t="n"/>
      <c r="O2602" s="19" t="n"/>
      <c r="P2602" s="19" t="n"/>
      <c r="Q2602" s="19" t="n"/>
      <c r="R2602" s="19" t="n"/>
      <c r="S2602" s="19" t="n"/>
      <c r="T2602" s="19" t="n"/>
      <c r="U2602" s="19" t="n"/>
      <c r="V2602" s="19" t="n"/>
      <c r="W2602" s="19" t="n"/>
      <c r="X2602" s="37" t="n"/>
      <c r="Y2602" s="178">
        <f>計算!$N$31</f>
        <v/>
      </c>
      <c r="BI2602" s="144" t="n"/>
      <c r="BJ2602" s="2" t="n"/>
      <c r="BK2602" s="2" t="n"/>
      <c r="BL2602" s="2" t="n"/>
      <c r="BM2602" s="2" t="n"/>
      <c r="BN2602" s="2" t="n"/>
      <c r="BO2602" s="2" t="n"/>
      <c r="BP2602" s="143" t="n"/>
      <c r="BV2602" s="144" t="n"/>
      <c r="DU2602" s="144" t="n"/>
      <c r="DV2602" s="2" t="n"/>
      <c r="DW2602" s="2" t="n"/>
      <c r="DX2602" s="2" t="n"/>
      <c r="DY2602" s="2" t="n"/>
      <c r="DZ2602" s="2" t="n"/>
      <c r="EA2602" s="2" t="n"/>
      <c r="EB2602" s="2" t="n"/>
      <c r="EC2602" s="2" t="n"/>
    </row>
    <row r="2603" ht="6.75" customHeight="1" s="118">
      <c r="A2603" s="2" t="n"/>
      <c r="B2603" s="2" t="n"/>
      <c r="C2603" s="2" t="n"/>
      <c r="D2603" s="2" t="n"/>
      <c r="E2603" s="143" t="n"/>
      <c r="K2603" s="144" t="n"/>
      <c r="L2603" s="36" t="n"/>
      <c r="M2603" s="19" t="n"/>
      <c r="N2603" s="19" t="n"/>
      <c r="O2603" s="19" t="n"/>
      <c r="P2603" s="179">
        <f>設定!$B$6</f>
        <v/>
      </c>
      <c r="S2603" s="11" t="n"/>
      <c r="T2603" s="11" t="n"/>
      <c r="U2603" s="179">
        <f>設定!$B$7</f>
        <v/>
      </c>
      <c r="W2603" s="11" t="n"/>
      <c r="X2603" s="12" t="n"/>
      <c r="Y2603" s="143" t="n"/>
      <c r="BI2603" s="144" t="n"/>
      <c r="BJ2603" s="2" t="n"/>
      <c r="BK2603" s="2" t="n"/>
      <c r="BL2603" s="2" t="n"/>
      <c r="BM2603" s="2" t="n"/>
      <c r="BN2603" s="2" t="n"/>
      <c r="BO2603" s="2" t="n"/>
      <c r="BP2603" s="143" t="n"/>
      <c r="BV2603" s="144" t="n"/>
      <c r="DU2603" s="144" t="n"/>
      <c r="DV2603" s="2" t="n"/>
      <c r="DW2603" s="2" t="n"/>
      <c r="DX2603" s="2" t="n"/>
      <c r="DY2603" s="2" t="n"/>
      <c r="DZ2603" s="2" t="n"/>
      <c r="EA2603" s="2" t="n"/>
      <c r="EB2603" s="2" t="n"/>
      <c r="EC2603" s="2" t="n"/>
    </row>
    <row r="2604" ht="6.75" customHeight="1" s="118">
      <c r="A2604" s="2" t="n"/>
      <c r="B2604" s="2" t="n"/>
      <c r="C2604" s="2" t="n"/>
      <c r="D2604" s="2" t="n"/>
      <c r="E2604" s="143" t="n"/>
      <c r="K2604" s="144" t="n"/>
      <c r="L2604" s="92" t="inlineStr">
        <is>
          <t>令和</t>
        </is>
      </c>
      <c r="S2604" s="52" t="inlineStr">
        <is>
          <t>年</t>
        </is>
      </c>
      <c r="W2604" s="53" t="inlineStr">
        <is>
          <t>月</t>
        </is>
      </c>
      <c r="X2604" s="144" t="n"/>
      <c r="Y2604" s="143" t="n"/>
      <c r="BI2604" s="144" t="n"/>
      <c r="BJ2604" s="2" t="n"/>
      <c r="BK2604" s="2" t="n"/>
      <c r="BL2604" s="2" t="n"/>
      <c r="BM2604" s="2" t="n"/>
      <c r="BN2604" s="2" t="n"/>
      <c r="BO2604" s="2" t="n"/>
      <c r="BP2604" s="143" t="n"/>
      <c r="BV2604" s="144" t="n"/>
      <c r="DU2604" s="144" t="n"/>
      <c r="DV2604" s="2" t="n"/>
      <c r="DW2604" s="2" t="n"/>
      <c r="DX2604" s="2" t="n"/>
      <c r="DY2604" s="2" t="n"/>
      <c r="DZ2604" s="2" t="n"/>
      <c r="EA2604" s="2" t="n"/>
      <c r="EB2604" s="2" t="n"/>
      <c r="EC2604" s="2" t="n"/>
    </row>
    <row r="2605" ht="6.75" customHeight="1" s="118">
      <c r="A2605" s="2" t="n"/>
      <c r="B2605" s="2" t="n"/>
      <c r="C2605" s="2" t="n"/>
      <c r="D2605" s="2" t="n"/>
      <c r="E2605" s="143" t="n"/>
      <c r="K2605" s="144" t="n"/>
      <c r="L2605" s="143" t="n"/>
      <c r="X2605" s="144" t="n"/>
      <c r="Y2605" s="143" t="n"/>
      <c r="AW2605" s="75" t="inlineStr">
        <is>
          <t>卒業</t>
        </is>
      </c>
      <c r="BI2605" s="144" t="n"/>
      <c r="BJ2605" s="2" t="n"/>
      <c r="BK2605" s="2" t="n"/>
      <c r="BL2605" s="2" t="n"/>
      <c r="BM2605" s="2" t="n"/>
      <c r="BN2605" s="2" t="n"/>
      <c r="BO2605" s="2" t="n"/>
      <c r="BP2605" s="143" t="n"/>
      <c r="BV2605" s="144" t="n"/>
      <c r="DU2605" s="144" t="n"/>
      <c r="DV2605" s="2" t="n"/>
      <c r="DW2605" s="2" t="n"/>
      <c r="DX2605" s="2" t="n"/>
      <c r="DY2605" s="2" t="n"/>
      <c r="DZ2605" s="2" t="n"/>
      <c r="EA2605" s="2" t="n"/>
      <c r="EB2605" s="2" t="n"/>
      <c r="EC2605" s="2" t="n"/>
    </row>
    <row r="2606" ht="6.75" customHeight="1" s="118">
      <c r="A2606" s="2" t="n"/>
      <c r="B2606" s="2" t="n"/>
      <c r="C2606" s="2" t="n"/>
      <c r="D2606" s="2" t="n"/>
      <c r="E2606" s="143" t="n"/>
      <c r="K2606" s="144" t="n"/>
      <c r="L2606" s="36" t="n"/>
      <c r="M2606" s="19" t="n"/>
      <c r="N2606" s="19" t="n"/>
      <c r="O2606" s="19" t="n"/>
      <c r="P2606" s="19" t="n"/>
      <c r="Q2606" s="19" t="n"/>
      <c r="R2606" s="19" t="n"/>
      <c r="S2606" s="19" t="n"/>
      <c r="T2606" s="19" t="n"/>
      <c r="U2606" s="19" t="n"/>
      <c r="V2606" s="19" t="n"/>
      <c r="W2606" s="19" t="n"/>
      <c r="X2606" s="37" t="n"/>
      <c r="Y2606" s="143" t="n"/>
      <c r="BI2606" s="144" t="n"/>
      <c r="BJ2606" s="2" t="n"/>
      <c r="BK2606" s="2" t="n"/>
      <c r="BL2606" s="2" t="n"/>
      <c r="BM2606" s="2" t="n"/>
      <c r="BN2606" s="2" t="n"/>
      <c r="BO2606" s="2" t="n"/>
      <c r="BP2606" s="143" t="n"/>
      <c r="BV2606" s="144" t="n"/>
      <c r="DU2606" s="144" t="n"/>
      <c r="DV2606" s="2" t="n"/>
      <c r="DW2606" s="2" t="n"/>
      <c r="DX2606" s="2" t="n"/>
      <c r="DY2606" s="2" t="n"/>
      <c r="DZ2606" s="2" t="n"/>
      <c r="EA2606" s="2" t="n"/>
      <c r="EB2606" s="2" t="n"/>
      <c r="EC2606" s="2" t="n"/>
    </row>
    <row r="2607" ht="6.75" customHeight="1" s="118">
      <c r="A2607" s="2" t="n"/>
      <c r="B2607" s="2" t="n"/>
      <c r="C2607" s="2" t="n"/>
      <c r="D2607" s="2" t="n"/>
      <c r="E2607" s="143" t="n"/>
      <c r="K2607" s="144" t="n"/>
      <c r="L2607" s="36" t="n"/>
      <c r="M2607" s="19" t="n"/>
      <c r="N2607" s="19" t="n"/>
      <c r="O2607" s="19" t="n"/>
      <c r="P2607" s="19" t="n"/>
      <c r="Q2607" s="19" t="n"/>
      <c r="R2607" s="19" t="n"/>
      <c r="S2607" s="19" t="n"/>
      <c r="T2607" s="19" t="n"/>
      <c r="U2607" s="19" t="n"/>
      <c r="V2607" s="19" t="n"/>
      <c r="W2607" s="19" t="n"/>
      <c r="X2607" s="37" t="n"/>
      <c r="Y2607" s="143" t="n"/>
      <c r="BI2607" s="144" t="n"/>
      <c r="BJ2607" s="2" t="n"/>
      <c r="BK2607" s="2" t="n"/>
      <c r="BL2607" s="2" t="n"/>
      <c r="BM2607" s="2" t="n"/>
      <c r="BN2607" s="2" t="n"/>
      <c r="BO2607" s="2" t="n"/>
      <c r="BP2607" s="143" t="n"/>
      <c r="BV2607" s="144" t="n"/>
      <c r="DU2607" s="144" t="n"/>
      <c r="DV2607" s="2" t="n"/>
      <c r="DW2607" s="2" t="n"/>
      <c r="DX2607" s="2" t="n"/>
      <c r="DY2607" s="2" t="n"/>
      <c r="DZ2607" s="2" t="n"/>
      <c r="EA2607" s="2" t="n"/>
      <c r="EB2607" s="2" t="n"/>
      <c r="EC2607" s="2" t="n"/>
    </row>
    <row r="2608" ht="6.75" customHeight="1" s="118">
      <c r="A2608" s="2" t="n"/>
      <c r="B2608" s="2" t="n"/>
      <c r="C2608" s="2" t="n"/>
      <c r="D2608" s="2" t="n"/>
      <c r="E2608" s="146" t="n"/>
      <c r="F2608" s="147" t="n"/>
      <c r="G2608" s="147" t="n"/>
      <c r="H2608" s="147" t="n"/>
      <c r="I2608" s="147" t="n"/>
      <c r="J2608" s="147" t="n"/>
      <c r="K2608" s="148" t="n"/>
      <c r="L2608" s="38" t="n"/>
      <c r="M2608" s="20" t="n"/>
      <c r="N2608" s="20" t="n"/>
      <c r="O2608" s="20" t="n"/>
      <c r="P2608" s="20" t="n"/>
      <c r="Q2608" s="20" t="n"/>
      <c r="R2608" s="20" t="n"/>
      <c r="S2608" s="20" t="n"/>
      <c r="T2608" s="20" t="n"/>
      <c r="U2608" s="20" t="n"/>
      <c r="V2608" s="20" t="n"/>
      <c r="W2608" s="20" t="n"/>
      <c r="X2608" s="39" t="n"/>
      <c r="Y2608" s="16" t="n"/>
      <c r="Z2608" s="14" t="n"/>
      <c r="AA2608" s="14" t="n"/>
      <c r="AB2608" s="14" t="n"/>
      <c r="AC2608" s="14" t="n"/>
      <c r="AD2608" s="14" t="n"/>
      <c r="AE2608" s="14" t="n"/>
      <c r="AF2608" s="14" t="n"/>
      <c r="AG2608" s="14" t="n"/>
      <c r="AH2608" s="14" t="n"/>
      <c r="AI2608" s="14" t="n"/>
      <c r="AJ2608" s="14" t="n"/>
      <c r="AK2608" s="14" t="n"/>
      <c r="AL2608" s="14" t="n"/>
      <c r="AM2608" s="14" t="n"/>
      <c r="AN2608" s="14" t="n"/>
      <c r="AO2608" s="14" t="n"/>
      <c r="AP2608" s="14" t="n"/>
      <c r="AQ2608" s="14" t="n"/>
      <c r="AR2608" s="14" t="n"/>
      <c r="AS2608" s="14" t="n"/>
      <c r="AT2608" s="14" t="n"/>
      <c r="AU2608" s="14" t="n"/>
      <c r="AV2608" s="14" t="n"/>
      <c r="AW2608" s="147" t="n"/>
      <c r="AX2608" s="147" t="n"/>
      <c r="AY2608" s="147" t="n"/>
      <c r="AZ2608" s="147" t="n"/>
      <c r="BA2608" s="147" t="n"/>
      <c r="BB2608" s="147" t="n"/>
      <c r="BC2608" s="147" t="n"/>
      <c r="BD2608" s="147" t="n"/>
      <c r="BE2608" s="147" t="n"/>
      <c r="BF2608" s="147" t="n"/>
      <c r="BG2608" s="147" t="n"/>
      <c r="BH2608" s="147" t="n"/>
      <c r="BI2608" s="148" t="n"/>
      <c r="BJ2608" s="2" t="n"/>
      <c r="BK2608" s="2" t="n"/>
      <c r="BL2608" s="2" t="n"/>
      <c r="BM2608" s="2" t="n"/>
      <c r="BN2608" s="2" t="n"/>
      <c r="BO2608" s="2" t="n"/>
      <c r="BP2608" s="143" t="n"/>
      <c r="BV2608" s="144" t="n"/>
      <c r="DU2608" s="144" t="n"/>
      <c r="DV2608" s="2" t="n"/>
      <c r="DW2608" s="2" t="n"/>
      <c r="DX2608" s="2" t="n"/>
      <c r="DY2608" s="2" t="n"/>
      <c r="DZ2608" s="2" t="n"/>
      <c r="EA2608" s="2" t="n"/>
      <c r="EB2608" s="2" t="n"/>
      <c r="EC2608" s="2" t="n"/>
    </row>
    <row r="2609" ht="6.75" customHeight="1" s="118">
      <c r="A2609" s="2" t="n"/>
      <c r="B2609" s="2" t="n"/>
      <c r="C2609" s="2" t="n"/>
      <c r="D2609" s="2" t="n"/>
      <c r="E2609" s="40" t="n"/>
      <c r="F2609" s="40" t="n"/>
      <c r="G2609" s="40" t="n"/>
      <c r="H2609" s="40" t="n"/>
      <c r="I2609" s="40" t="n"/>
      <c r="J2609" s="40" t="n"/>
      <c r="K2609" s="40" t="n"/>
      <c r="L2609" s="18" t="n"/>
      <c r="M2609" s="18" t="n"/>
      <c r="N2609" s="18" t="n"/>
      <c r="O2609" s="18" t="n"/>
      <c r="P2609" s="18" t="n"/>
      <c r="Q2609" s="18" t="n"/>
      <c r="R2609" s="18" t="n"/>
      <c r="S2609" s="76" t="n"/>
      <c r="T2609" s="140" t="n"/>
      <c r="U2609" s="17" t="n"/>
      <c r="V2609" s="17" t="n"/>
      <c r="W2609" s="76" t="n"/>
      <c r="X2609" s="140" t="n"/>
      <c r="Y2609" s="5" t="n"/>
      <c r="Z2609" s="5" t="n"/>
      <c r="AA2609" s="5" t="n"/>
      <c r="AB2609" s="5" t="n"/>
      <c r="AC2609" s="5" t="n"/>
      <c r="AD2609" s="5" t="n"/>
      <c r="AE2609" s="5" t="n"/>
      <c r="AF2609" s="5" t="n"/>
      <c r="AG2609" s="5" t="n"/>
      <c r="AH2609" s="5" t="n"/>
      <c r="AI2609" s="5" t="n"/>
      <c r="AJ2609" s="5" t="n"/>
      <c r="AK2609" s="5" t="n"/>
      <c r="AL2609" s="5" t="n"/>
      <c r="AM2609" s="5" t="n"/>
      <c r="AN2609" s="5" t="n"/>
      <c r="AO2609" s="5" t="n"/>
      <c r="AP2609" s="5" t="n"/>
      <c r="AQ2609" s="5" t="n"/>
      <c r="AR2609" s="5" t="n"/>
      <c r="AS2609" s="5" t="n"/>
      <c r="AT2609" s="5" t="n"/>
      <c r="AU2609" s="5" t="n"/>
      <c r="AV2609" s="5" t="n"/>
      <c r="AW2609" s="5" t="n"/>
      <c r="AX2609" s="5" t="n"/>
      <c r="AY2609" s="5" t="n"/>
      <c r="AZ2609" s="5" t="n"/>
      <c r="BA2609" s="5" t="n"/>
      <c r="BB2609" s="5" t="n"/>
      <c r="BC2609" s="5" t="n"/>
      <c r="BD2609" s="5" t="n"/>
      <c r="BE2609" s="5" t="n"/>
      <c r="BF2609" s="5" t="n"/>
      <c r="BG2609" s="5" t="n"/>
      <c r="BH2609" s="5" t="n"/>
      <c r="BI2609" s="5" t="n"/>
      <c r="BJ2609" s="2" t="n"/>
      <c r="BK2609" s="2" t="n"/>
      <c r="BL2609" s="2" t="n"/>
      <c r="BM2609" s="2" t="n"/>
      <c r="BN2609" s="2" t="n"/>
      <c r="BO2609" s="2" t="n"/>
      <c r="BP2609" s="143" t="n"/>
      <c r="BV2609" s="144" t="n"/>
      <c r="DU2609" s="144" t="n"/>
      <c r="DV2609" s="2" t="n"/>
      <c r="DW2609" s="2" t="n"/>
      <c r="DX2609" s="2" t="n"/>
      <c r="DY2609" s="2" t="n"/>
      <c r="DZ2609" s="2" t="n"/>
      <c r="EA2609" s="2" t="n"/>
      <c r="EB2609" s="2" t="n"/>
      <c r="EC2609" s="2" t="n"/>
    </row>
    <row r="2610" ht="6.75" customHeight="1" s="118">
      <c r="A2610" s="2" t="n"/>
      <c r="B2610" s="2" t="n"/>
      <c r="C2610" s="2" t="n"/>
      <c r="D2610" s="2" t="n"/>
      <c r="E2610" s="41" t="n"/>
      <c r="F2610" s="41" t="n"/>
      <c r="G2610" s="41" t="n"/>
      <c r="H2610" s="41" t="n"/>
      <c r="I2610" s="41" t="n"/>
      <c r="J2610" s="41" t="n"/>
      <c r="K2610" s="41" t="n"/>
      <c r="L2610" s="19" t="n"/>
      <c r="M2610" s="19" t="n"/>
      <c r="N2610" s="19" t="n"/>
      <c r="O2610" s="19" t="n"/>
      <c r="P2610" s="19" t="n"/>
      <c r="Q2610" s="19" t="n"/>
      <c r="R2610" s="19" t="n"/>
      <c r="U2610" s="11" t="n"/>
      <c r="V2610" s="11" t="n"/>
      <c r="Y2610" s="2" t="n"/>
      <c r="Z2610" s="2" t="n"/>
      <c r="AA2610" s="2" t="n"/>
      <c r="AB2610" s="2" t="n"/>
      <c r="AC2610" s="2" t="n"/>
      <c r="AD2610" s="2" t="n"/>
      <c r="AE2610" s="2" t="n"/>
      <c r="AF2610" s="2" t="n"/>
      <c r="AG2610" s="2" t="n"/>
      <c r="AH2610" s="2" t="n"/>
      <c r="AI2610" s="2" t="n"/>
      <c r="AJ2610" s="2" t="n"/>
      <c r="AK2610" s="2" t="n"/>
      <c r="AL2610" s="2" t="n"/>
      <c r="AM2610" s="2" t="n"/>
      <c r="AN2610" s="2" t="n"/>
      <c r="AO2610" s="2" t="n"/>
      <c r="AP2610" s="2" t="n"/>
      <c r="AQ2610" s="2" t="n"/>
      <c r="AR2610" s="2" t="n"/>
      <c r="AS2610" s="2" t="n"/>
      <c r="AT2610" s="2" t="n"/>
      <c r="AU2610" s="2" t="n"/>
      <c r="AV2610" s="2" t="n"/>
      <c r="AW2610" s="2" t="n"/>
      <c r="AX2610" s="2" t="n"/>
      <c r="AY2610" s="2" t="n"/>
      <c r="AZ2610" s="2" t="n"/>
      <c r="BA2610" s="2" t="n"/>
      <c r="BB2610" s="2" t="n"/>
      <c r="BC2610" s="2" t="n"/>
      <c r="BD2610" s="2" t="n"/>
      <c r="BE2610" s="2" t="n"/>
      <c r="BF2610" s="2" t="n"/>
      <c r="BG2610" s="2" t="n"/>
      <c r="BH2610" s="2" t="n"/>
      <c r="BI2610" s="2" t="n"/>
      <c r="BJ2610" s="2" t="n"/>
      <c r="BK2610" s="2" t="n"/>
      <c r="BL2610" s="2" t="n"/>
      <c r="BM2610" s="2" t="n"/>
      <c r="BN2610" s="2" t="n"/>
      <c r="BO2610" s="2" t="n"/>
      <c r="BP2610" s="143" t="n"/>
      <c r="BV2610" s="144" t="n"/>
      <c r="DU2610" s="144" t="n"/>
      <c r="DV2610" s="2" t="n"/>
      <c r="DW2610" s="2" t="n"/>
      <c r="DX2610" s="2" t="n"/>
      <c r="DY2610" s="2" t="n"/>
      <c r="DZ2610" s="2" t="n"/>
      <c r="EA2610" s="2" t="n"/>
      <c r="EB2610" s="2" t="n"/>
      <c r="EC2610" s="2" t="n"/>
    </row>
    <row r="2611" ht="9.75" customHeight="1" s="118">
      <c r="A2611" s="2" t="n"/>
      <c r="B2611" s="2" t="n"/>
      <c r="C2611" s="2" t="n"/>
      <c r="D2611" s="2" t="n"/>
      <c r="E2611" s="42" t="n"/>
      <c r="F2611" s="42" t="n"/>
      <c r="G2611" s="42" t="n"/>
      <c r="H2611" s="42" t="n"/>
      <c r="I2611" s="42" t="n"/>
      <c r="J2611" s="42" t="n"/>
      <c r="K2611" s="42" t="n"/>
      <c r="L2611" s="20" t="n"/>
      <c r="M2611" s="20" t="n"/>
      <c r="N2611" s="20" t="n"/>
      <c r="O2611" s="20" t="n"/>
      <c r="P2611" s="20" t="n"/>
      <c r="Q2611" s="20" t="n"/>
      <c r="R2611" s="20" t="n"/>
      <c r="S2611" s="20" t="n"/>
      <c r="T2611" s="20" t="n"/>
      <c r="U2611" s="20" t="n"/>
      <c r="V2611" s="20" t="n"/>
      <c r="W2611" s="20" t="n"/>
      <c r="X2611" s="20" t="n"/>
      <c r="Y2611" s="14" t="n"/>
      <c r="Z2611" s="14" t="n"/>
      <c r="AA2611" s="14" t="n"/>
      <c r="AB2611" s="14" t="n"/>
      <c r="AC2611" s="14" t="n"/>
      <c r="AD2611" s="14" t="n"/>
      <c r="AE2611" s="14" t="n"/>
      <c r="AF2611" s="14" t="n"/>
      <c r="AG2611" s="14" t="n"/>
      <c r="AH2611" s="14" t="n"/>
      <c r="AI2611" s="14" t="n"/>
      <c r="AJ2611" s="14" t="n"/>
      <c r="AK2611" s="14" t="n"/>
      <c r="AL2611" s="14" t="n"/>
      <c r="AM2611" s="14" t="n"/>
      <c r="AN2611" s="14" t="n"/>
      <c r="AO2611" s="14" t="n"/>
      <c r="AP2611" s="14" t="n"/>
      <c r="AQ2611" s="14" t="n"/>
      <c r="AR2611" s="14" t="n"/>
      <c r="AS2611" s="14" t="n"/>
      <c r="AT2611" s="14" t="n"/>
      <c r="AU2611" s="14" t="n"/>
      <c r="AV2611" s="14" t="n"/>
      <c r="AW2611" s="14" t="n"/>
      <c r="AX2611" s="14" t="n"/>
      <c r="AY2611" s="14" t="n"/>
      <c r="AZ2611" s="14" t="n"/>
      <c r="BA2611" s="14" t="n"/>
      <c r="BB2611" s="14" t="n"/>
      <c r="BC2611" s="14" t="n"/>
      <c r="BD2611" s="14" t="n"/>
      <c r="BE2611" s="14" t="n"/>
      <c r="BF2611" s="14" t="n"/>
      <c r="BG2611" s="14" t="n"/>
      <c r="BH2611" s="14" t="n"/>
      <c r="BI2611" s="14" t="n"/>
      <c r="BJ2611" s="2" t="n"/>
      <c r="BK2611" s="2" t="n"/>
      <c r="BL2611" s="2" t="n"/>
      <c r="BM2611" s="2" t="n"/>
      <c r="BN2611" s="2" t="n"/>
      <c r="BO2611" s="2" t="n"/>
      <c r="BP2611" s="143" t="n"/>
      <c r="BV2611" s="144" t="n"/>
      <c r="DU2611" s="144" t="n"/>
      <c r="DV2611" s="2" t="n"/>
      <c r="DW2611" s="2" t="n"/>
      <c r="DX2611" s="2" t="n"/>
      <c r="DY2611" s="2" t="n"/>
      <c r="DZ2611" s="2" t="n"/>
      <c r="EA2611" s="2" t="n"/>
      <c r="EB2611" s="2" t="n"/>
      <c r="EC2611" s="2" t="n"/>
    </row>
    <row r="2612" ht="6.75" customHeight="1" s="118">
      <c r="A2612" s="2" t="n"/>
      <c r="B2612" s="2" t="n"/>
      <c r="C2612" s="2" t="n"/>
      <c r="D2612" s="2" t="n"/>
      <c r="E2612" s="180" t="inlineStr">
        <is>
          <t>職　歴</t>
        </is>
      </c>
      <c r="K2612" s="144" t="n"/>
      <c r="L2612" s="54" t="inlineStr">
        <is>
          <t>平成</t>
        </is>
      </c>
      <c r="M2612" s="140" t="n"/>
      <c r="N2612" s="140" t="n"/>
      <c r="O2612" s="140" t="n"/>
      <c r="P2612" s="19" t="n"/>
      <c r="Q2612" s="19" t="n"/>
      <c r="R2612" s="19" t="n"/>
      <c r="S2612" s="19" t="n"/>
      <c r="T2612" s="19" t="n"/>
      <c r="U2612" s="19" t="n"/>
      <c r="V2612" s="19" t="n"/>
      <c r="W2612" s="19" t="n"/>
      <c r="X2612" s="37" t="n"/>
      <c r="Y2612" s="171">
        <f>計算!$AD$31</f>
        <v/>
      </c>
      <c r="BI2612" s="144" t="n"/>
      <c r="BJ2612" s="2" t="n"/>
      <c r="BK2612" s="2" t="n"/>
      <c r="BL2612" s="2" t="n"/>
      <c r="BM2612" s="2" t="n"/>
      <c r="BN2612" s="2" t="n"/>
      <c r="BO2612" s="2" t="n"/>
      <c r="BP2612" s="143" t="n"/>
      <c r="BV2612" s="144" t="n"/>
      <c r="DU2612" s="144" t="n"/>
      <c r="DV2612" s="2" t="n"/>
      <c r="DW2612" s="2" t="n"/>
      <c r="DX2612" s="2" t="n"/>
      <c r="DY2612" s="2" t="n"/>
      <c r="DZ2612" s="2" t="n"/>
      <c r="EA2612" s="2" t="n"/>
      <c r="EB2612" s="2" t="n"/>
      <c r="EC2612" s="2" t="n"/>
    </row>
    <row r="2613" ht="6.75" customHeight="1" s="118">
      <c r="A2613" s="2" t="n"/>
      <c r="B2613" s="2" t="n"/>
      <c r="C2613" s="2" t="n"/>
      <c r="D2613" s="2" t="n"/>
      <c r="E2613" s="143" t="n"/>
      <c r="K2613" s="144" t="n"/>
      <c r="L2613" s="143" t="n"/>
      <c r="P2613" s="19" t="n"/>
      <c r="Q2613" s="19" t="n"/>
      <c r="R2613" s="19" t="n"/>
      <c r="S2613" s="19" t="n"/>
      <c r="T2613" s="19" t="n"/>
      <c r="U2613" s="19" t="n"/>
      <c r="V2613" s="19" t="n"/>
      <c r="W2613" s="19" t="n"/>
      <c r="X2613" s="37" t="n"/>
      <c r="Y2613" s="143" t="n"/>
      <c r="BI2613" s="144" t="n"/>
      <c r="BJ2613" s="2" t="n"/>
      <c r="BK2613" s="2" t="n"/>
      <c r="BL2613" s="2" t="n"/>
      <c r="BM2613" s="2" t="n"/>
      <c r="BN2613" s="2" t="n"/>
      <c r="BO2613" s="2" t="n"/>
      <c r="BP2613" s="143" t="n"/>
      <c r="BV2613" s="144" t="n"/>
      <c r="DU2613" s="144" t="n"/>
      <c r="DV2613" s="2" t="n"/>
      <c r="DW2613" s="2" t="n"/>
      <c r="DX2613" s="2" t="n"/>
      <c r="DY2613" s="2" t="n"/>
      <c r="DZ2613" s="2" t="n"/>
      <c r="EA2613" s="2" t="n"/>
      <c r="EB2613" s="2" t="n"/>
      <c r="EC2613" s="2" t="n"/>
    </row>
    <row r="2614" ht="6.75" customHeight="1" s="118">
      <c r="A2614" s="2" t="n"/>
      <c r="B2614" s="2" t="n"/>
      <c r="C2614" s="2" t="n"/>
      <c r="D2614" s="2" t="n"/>
      <c r="E2614" s="143" t="n"/>
      <c r="K2614" s="144" t="n"/>
      <c r="L2614" s="143" t="n"/>
      <c r="P2614" s="179">
        <f>計算!$AB$31</f>
        <v/>
      </c>
      <c r="S2614" s="52" t="inlineStr">
        <is>
          <t>年</t>
        </is>
      </c>
      <c r="U2614" s="179">
        <f>計算!$AC$31</f>
        <v/>
      </c>
      <c r="W2614" s="53" t="inlineStr">
        <is>
          <t>月</t>
        </is>
      </c>
      <c r="X2614" s="144" t="n"/>
      <c r="Y2614" s="143" t="n"/>
      <c r="BI2614" s="144" t="n"/>
      <c r="BJ2614" s="2" t="n"/>
      <c r="BK2614" s="2" t="n"/>
      <c r="BL2614" s="2" t="n"/>
      <c r="BM2614" s="2" t="n"/>
      <c r="BN2614" s="2" t="n"/>
      <c r="BO2614" s="2" t="n"/>
      <c r="BP2614" s="143" t="n"/>
      <c r="BV2614" s="144" t="n"/>
      <c r="DU2614" s="144" t="n"/>
      <c r="DV2614" s="2" t="n"/>
      <c r="DW2614" s="2" t="n"/>
      <c r="DX2614" s="2" t="n"/>
      <c r="DY2614" s="2" t="n"/>
      <c r="DZ2614" s="2" t="n"/>
      <c r="EA2614" s="2" t="n"/>
      <c r="EB2614" s="2" t="n"/>
      <c r="EC2614" s="2" t="n"/>
    </row>
    <row r="2615" ht="6.75" customHeight="1" s="118">
      <c r="A2615" s="2" t="n"/>
      <c r="B2615" s="2" t="n"/>
      <c r="C2615" s="2" t="n"/>
      <c r="D2615" s="2" t="n"/>
      <c r="E2615" s="143" t="n"/>
      <c r="K2615" s="144" t="n"/>
      <c r="L2615" s="49" t="inlineStr">
        <is>
          <t>令和</t>
        </is>
      </c>
      <c r="X2615" s="144" t="n"/>
      <c r="Y2615" s="143" t="n"/>
      <c r="BI2615" s="144" t="n"/>
      <c r="BJ2615" s="2" t="n"/>
      <c r="BK2615" s="2" t="n"/>
      <c r="BL2615" s="2" t="n"/>
      <c r="BM2615" s="2" t="n"/>
      <c r="BN2615" s="2" t="n"/>
      <c r="BO2615" s="2" t="n"/>
      <c r="BP2615" s="143" t="n"/>
      <c r="BV2615" s="144" t="n"/>
      <c r="DU2615" s="144" t="n"/>
      <c r="DV2615" s="2" t="n"/>
      <c r="DW2615" s="2" t="n"/>
      <c r="DX2615" s="2" t="n"/>
      <c r="DY2615" s="2" t="n"/>
      <c r="DZ2615" s="2" t="n"/>
      <c r="EA2615" s="2" t="n"/>
      <c r="EB2615" s="2" t="n"/>
      <c r="EC2615" s="2" t="n"/>
    </row>
    <row r="2616" ht="6.75" customHeight="1" s="118">
      <c r="A2616" s="2" t="n"/>
      <c r="B2616" s="2" t="n"/>
      <c r="C2616" s="2" t="n"/>
      <c r="D2616" s="2" t="n"/>
      <c r="E2616" s="143" t="n"/>
      <c r="K2616" s="144" t="n"/>
      <c r="L2616" s="143" t="n"/>
      <c r="P2616" s="19" t="n"/>
      <c r="Q2616" s="19" t="n"/>
      <c r="R2616" s="19" t="n"/>
      <c r="S2616" s="19" t="n"/>
      <c r="T2616" s="19" t="n"/>
      <c r="U2616" s="19" t="n"/>
      <c r="V2616" s="19" t="n"/>
      <c r="W2616" s="19" t="n"/>
      <c r="X2616" s="37" t="n"/>
      <c r="Y2616" s="143" t="n"/>
      <c r="BI2616" s="144" t="n"/>
      <c r="BJ2616" s="2" t="n"/>
      <c r="BK2616" s="2" t="n"/>
      <c r="BL2616" s="2" t="n"/>
      <c r="BM2616" s="2" t="n"/>
      <c r="BN2616" s="2" t="n"/>
      <c r="BO2616" s="2" t="n"/>
      <c r="BP2616" s="143" t="n"/>
      <c r="BV2616" s="144" t="n"/>
      <c r="DU2616" s="144" t="n"/>
      <c r="DV2616" s="2" t="n"/>
      <c r="DW2616" s="2" t="n"/>
      <c r="DX2616" s="2" t="n"/>
      <c r="DY2616" s="2" t="n"/>
      <c r="DZ2616" s="2" t="n"/>
      <c r="EA2616" s="2" t="n"/>
      <c r="EB2616" s="2" t="n"/>
      <c r="EC2616" s="2" t="n"/>
    </row>
    <row r="2617" ht="5.25" customHeight="1" s="118">
      <c r="A2617" s="2" t="n"/>
      <c r="B2617" s="2" t="n"/>
      <c r="C2617" s="2" t="n"/>
      <c r="D2617" s="2" t="n"/>
      <c r="E2617" s="143" t="n"/>
      <c r="K2617" s="144" t="n"/>
      <c r="L2617" s="146" t="n"/>
      <c r="M2617" s="147" t="n"/>
      <c r="N2617" s="147" t="n"/>
      <c r="O2617" s="147" t="n"/>
      <c r="P2617" s="20" t="n"/>
      <c r="Q2617" s="20" t="n"/>
      <c r="R2617" s="20" t="n"/>
      <c r="S2617" s="20" t="n"/>
      <c r="T2617" s="20" t="n"/>
      <c r="U2617" s="20" t="n"/>
      <c r="V2617" s="20" t="n"/>
      <c r="W2617" s="20" t="n"/>
      <c r="X2617" s="39" t="n"/>
      <c r="Y2617" s="146" t="n"/>
      <c r="Z2617" s="147" t="n"/>
      <c r="AA2617" s="147" t="n"/>
      <c r="AB2617" s="147" t="n"/>
      <c r="AC2617" s="147" t="n"/>
      <c r="AD2617" s="147" t="n"/>
      <c r="AE2617" s="147" t="n"/>
      <c r="AF2617" s="147" t="n"/>
      <c r="AG2617" s="147" t="n"/>
      <c r="AH2617" s="147" t="n"/>
      <c r="AI2617" s="147" t="n"/>
      <c r="AJ2617" s="147" t="n"/>
      <c r="AK2617" s="147" t="n"/>
      <c r="AL2617" s="147" t="n"/>
      <c r="AM2617" s="147" t="n"/>
      <c r="AN2617" s="147" t="n"/>
      <c r="AO2617" s="147" t="n"/>
      <c r="AP2617" s="147" t="n"/>
      <c r="AQ2617" s="147" t="n"/>
      <c r="AR2617" s="147" t="n"/>
      <c r="AS2617" s="147" t="n"/>
      <c r="AT2617" s="147" t="n"/>
      <c r="AU2617" s="147" t="n"/>
      <c r="AV2617" s="147" t="n"/>
      <c r="AW2617" s="147" t="n"/>
      <c r="AX2617" s="147" t="n"/>
      <c r="AY2617" s="147" t="n"/>
      <c r="AZ2617" s="147" t="n"/>
      <c r="BA2617" s="147" t="n"/>
      <c r="BB2617" s="147" t="n"/>
      <c r="BC2617" s="147" t="n"/>
      <c r="BD2617" s="147" t="n"/>
      <c r="BE2617" s="147" t="n"/>
      <c r="BF2617" s="147" t="n"/>
      <c r="BG2617" s="147" t="n"/>
      <c r="BH2617" s="147" t="n"/>
      <c r="BI2617" s="148" t="n"/>
      <c r="BJ2617" s="2" t="n"/>
      <c r="BK2617" s="2" t="n"/>
      <c r="BL2617" s="2" t="n"/>
      <c r="BM2617" s="2" t="n"/>
      <c r="BN2617" s="2" t="n"/>
      <c r="BO2617" s="2" t="n"/>
      <c r="BP2617" s="143" t="n"/>
      <c r="BV2617" s="144" t="n"/>
      <c r="DU2617" s="144" t="n"/>
      <c r="DV2617" s="2" t="n"/>
      <c r="DW2617" s="2" t="n"/>
      <c r="DX2617" s="2" t="n"/>
      <c r="DY2617" s="2" t="n"/>
      <c r="DZ2617" s="2" t="n"/>
      <c r="EA2617" s="2" t="n"/>
      <c r="EB2617" s="2" t="n"/>
      <c r="EC2617" s="2" t="n"/>
    </row>
    <row r="2618" ht="6.75" customHeight="1" s="118">
      <c r="A2618" s="2" t="n"/>
      <c r="B2618" s="2" t="n"/>
      <c r="C2618" s="2" t="n"/>
      <c r="D2618" s="2" t="n"/>
      <c r="E2618" s="143" t="n"/>
      <c r="K2618" s="144" t="n"/>
      <c r="L2618" s="54" t="inlineStr">
        <is>
          <t>平成</t>
        </is>
      </c>
      <c r="M2618" s="140" t="n"/>
      <c r="N2618" s="140" t="n"/>
      <c r="O2618" s="140" t="n"/>
      <c r="P2618" s="18" t="n"/>
      <c r="Q2618" s="18" t="n"/>
      <c r="R2618" s="18" t="n"/>
      <c r="S2618" s="18" t="n"/>
      <c r="T2618" s="18" t="n"/>
      <c r="U2618" s="18" t="n"/>
      <c r="V2618" s="18" t="n"/>
      <c r="W2618" s="18" t="n"/>
      <c r="X2618" s="35" t="n"/>
      <c r="Y2618" s="171">
        <f>計算!$AG$31</f>
        <v/>
      </c>
      <c r="BI2618" s="144" t="n"/>
      <c r="BJ2618" s="2" t="n"/>
      <c r="BK2618" s="2" t="n"/>
      <c r="BL2618" s="2" t="n"/>
      <c r="BM2618" s="2" t="n"/>
      <c r="BN2618" s="2" t="n"/>
      <c r="BO2618" s="2" t="n"/>
      <c r="BP2618" s="143" t="n"/>
      <c r="BV2618" s="144" t="n"/>
      <c r="DU2618" s="144" t="n"/>
      <c r="DV2618" s="2" t="n"/>
      <c r="DW2618" s="2" t="n"/>
      <c r="DX2618" s="2" t="n"/>
      <c r="DY2618" s="2" t="n"/>
      <c r="DZ2618" s="2" t="n"/>
      <c r="EA2618" s="2" t="n"/>
      <c r="EB2618" s="2" t="n"/>
      <c r="EC2618" s="2" t="n"/>
    </row>
    <row r="2619" ht="6.75" customHeight="1" s="118">
      <c r="A2619" s="2" t="n"/>
      <c r="B2619" s="2" t="n"/>
      <c r="C2619" s="2" t="n"/>
      <c r="D2619" s="2" t="n"/>
      <c r="E2619" s="143" t="n"/>
      <c r="K2619" s="144" t="n"/>
      <c r="L2619" s="143" t="n"/>
      <c r="P2619" s="19" t="n"/>
      <c r="Q2619" s="19" t="n"/>
      <c r="R2619" s="19" t="n"/>
      <c r="S2619" s="19" t="n"/>
      <c r="T2619" s="19" t="n"/>
      <c r="U2619" s="19" t="n"/>
      <c r="V2619" s="19" t="n"/>
      <c r="W2619" s="19" t="n"/>
      <c r="X2619" s="37" t="n"/>
      <c r="Y2619" s="143" t="n"/>
      <c r="BI2619" s="144" t="n"/>
      <c r="BJ2619" s="2" t="n"/>
      <c r="BK2619" s="2" t="n"/>
      <c r="BL2619" s="2" t="n"/>
      <c r="BM2619" s="2" t="n"/>
      <c r="BN2619" s="2" t="n"/>
      <c r="BO2619" s="2" t="n"/>
      <c r="BP2619" s="143" t="n"/>
      <c r="BV2619" s="144" t="n"/>
      <c r="DU2619" s="144" t="n"/>
      <c r="DV2619" s="2" t="n"/>
      <c r="DW2619" s="2" t="n"/>
      <c r="DX2619" s="2" t="n"/>
      <c r="DY2619" s="2" t="n"/>
      <c r="DZ2619" s="2" t="n"/>
      <c r="EA2619" s="2" t="n"/>
      <c r="EB2619" s="2" t="n"/>
      <c r="EC2619" s="2" t="n"/>
    </row>
    <row r="2620" ht="6.75" customHeight="1" s="118">
      <c r="A2620" s="2" t="n"/>
      <c r="B2620" s="2" t="n"/>
      <c r="C2620" s="2" t="n"/>
      <c r="D2620" s="2" t="n"/>
      <c r="E2620" s="143" t="n"/>
      <c r="K2620" s="144" t="n"/>
      <c r="L2620" s="143" t="n"/>
      <c r="P2620" s="179">
        <f>計算!$AE$31</f>
        <v/>
      </c>
      <c r="S2620" s="52" t="inlineStr">
        <is>
          <t>年</t>
        </is>
      </c>
      <c r="U2620" s="179">
        <f>計算!$AF$31</f>
        <v/>
      </c>
      <c r="W2620" s="53" t="inlineStr">
        <is>
          <t>月</t>
        </is>
      </c>
      <c r="X2620" s="144" t="n"/>
      <c r="Y2620" s="143" t="n"/>
      <c r="BI2620" s="144" t="n"/>
      <c r="BJ2620" s="2" t="n"/>
      <c r="BK2620" s="2" t="n"/>
      <c r="BL2620" s="2" t="n"/>
      <c r="BM2620" s="2" t="n"/>
      <c r="BN2620" s="2" t="n"/>
      <c r="BO2620" s="2" t="n"/>
      <c r="BP2620" s="143" t="n"/>
      <c r="BV2620" s="144" t="n"/>
      <c r="DU2620" s="144" t="n"/>
      <c r="DV2620" s="2" t="n"/>
      <c r="DW2620" s="2" t="n"/>
      <c r="DX2620" s="2" t="n"/>
      <c r="DY2620" s="2" t="n"/>
      <c r="DZ2620" s="2" t="n"/>
      <c r="EA2620" s="2" t="n"/>
      <c r="EB2620" s="2" t="n"/>
      <c r="EC2620" s="2" t="n"/>
    </row>
    <row r="2621" ht="6.75" customHeight="1" s="118">
      <c r="A2621" s="2" t="n"/>
      <c r="B2621" s="2" t="n"/>
      <c r="C2621" s="2" t="n"/>
      <c r="D2621" s="2" t="n"/>
      <c r="E2621" s="143" t="n"/>
      <c r="K2621" s="144" t="n"/>
      <c r="L2621" s="49" t="inlineStr">
        <is>
          <t>令和</t>
        </is>
      </c>
      <c r="X2621" s="144" t="n"/>
      <c r="Y2621" s="143" t="n"/>
      <c r="BI2621" s="144" t="n"/>
      <c r="BJ2621" s="2" t="n"/>
      <c r="BK2621" s="2" t="n"/>
      <c r="BL2621" s="2" t="n"/>
      <c r="BM2621" s="2" t="n"/>
      <c r="BN2621" s="2" t="n"/>
      <c r="BO2621" s="2" t="n"/>
      <c r="BP2621" s="143" t="n"/>
      <c r="BV2621" s="144" t="n"/>
      <c r="DU2621" s="144" t="n"/>
      <c r="DV2621" s="2" t="n"/>
      <c r="DW2621" s="2" t="n"/>
      <c r="DX2621" s="2" t="n"/>
      <c r="DY2621" s="2" t="n"/>
      <c r="DZ2621" s="2" t="n"/>
      <c r="EA2621" s="2" t="n"/>
      <c r="EB2621" s="2" t="n"/>
      <c r="EC2621" s="2" t="n"/>
    </row>
    <row r="2622" ht="6.75" customHeight="1" s="118">
      <c r="A2622" s="2" t="n"/>
      <c r="B2622" s="2" t="n"/>
      <c r="C2622" s="2" t="n"/>
      <c r="D2622" s="2" t="n"/>
      <c r="E2622" s="143" t="n"/>
      <c r="K2622" s="144" t="n"/>
      <c r="L2622" s="143" t="n"/>
      <c r="P2622" s="19" t="n"/>
      <c r="Q2622" s="19" t="n"/>
      <c r="R2622" s="19" t="n"/>
      <c r="S2622" s="19" t="n"/>
      <c r="T2622" s="19" t="n"/>
      <c r="U2622" s="19" t="n"/>
      <c r="V2622" s="19" t="n"/>
      <c r="W2622" s="19" t="n"/>
      <c r="X2622" s="37" t="n"/>
      <c r="Y2622" s="143" t="n"/>
      <c r="BI2622" s="144" t="n"/>
      <c r="BJ2622" s="2" t="n"/>
      <c r="BK2622" s="2" t="n"/>
      <c r="BL2622" s="2" t="n"/>
      <c r="BM2622" s="2" t="n"/>
      <c r="BN2622" s="2" t="n"/>
      <c r="BO2622" s="2" t="n"/>
      <c r="BP2622" s="143" t="n"/>
      <c r="BU2622" s="43" t="n"/>
      <c r="BV2622" s="44" t="n"/>
      <c r="DU2622" s="144" t="n"/>
      <c r="DV2622" s="2" t="n"/>
      <c r="DW2622" s="2" t="n"/>
      <c r="DX2622" s="2" t="n"/>
      <c r="DY2622" s="2" t="n"/>
      <c r="DZ2622" s="2" t="n"/>
      <c r="EA2622" s="2" t="n"/>
      <c r="EB2622" s="2" t="n"/>
      <c r="EC2622" s="2" t="n"/>
    </row>
    <row r="2623" ht="4.5" customHeight="1" s="118">
      <c r="A2623" s="2" t="n"/>
      <c r="B2623" s="2" t="n"/>
      <c r="C2623" s="2" t="n"/>
      <c r="D2623" s="2" t="n"/>
      <c r="E2623" s="143" t="n"/>
      <c r="K2623" s="144" t="n"/>
      <c r="L2623" s="146" t="n"/>
      <c r="M2623" s="147" t="n"/>
      <c r="N2623" s="147" t="n"/>
      <c r="O2623" s="147" t="n"/>
      <c r="P2623" s="20" t="n"/>
      <c r="Q2623" s="20" t="n"/>
      <c r="R2623" s="20" t="n"/>
      <c r="S2623" s="20" t="n"/>
      <c r="T2623" s="20" t="n"/>
      <c r="U2623" s="20" t="n"/>
      <c r="V2623" s="20" t="n"/>
      <c r="W2623" s="20" t="n"/>
      <c r="X2623" s="39" t="n"/>
      <c r="Y2623" s="146" t="n"/>
      <c r="Z2623" s="147" t="n"/>
      <c r="AA2623" s="147" t="n"/>
      <c r="AB2623" s="147" t="n"/>
      <c r="AC2623" s="147" t="n"/>
      <c r="AD2623" s="147" t="n"/>
      <c r="AE2623" s="147" t="n"/>
      <c r="AF2623" s="147" t="n"/>
      <c r="AG2623" s="147" t="n"/>
      <c r="AH2623" s="147" t="n"/>
      <c r="AI2623" s="147" t="n"/>
      <c r="AJ2623" s="147" t="n"/>
      <c r="AK2623" s="147" t="n"/>
      <c r="AL2623" s="147" t="n"/>
      <c r="AM2623" s="147" t="n"/>
      <c r="AN2623" s="147" t="n"/>
      <c r="AO2623" s="147" t="n"/>
      <c r="AP2623" s="147" t="n"/>
      <c r="AQ2623" s="147" t="n"/>
      <c r="AR2623" s="147" t="n"/>
      <c r="AS2623" s="147" t="n"/>
      <c r="AT2623" s="147" t="n"/>
      <c r="AU2623" s="147" t="n"/>
      <c r="AV2623" s="147" t="n"/>
      <c r="AW2623" s="147" t="n"/>
      <c r="AX2623" s="147" t="n"/>
      <c r="AY2623" s="147" t="n"/>
      <c r="AZ2623" s="147" t="n"/>
      <c r="BA2623" s="147" t="n"/>
      <c r="BB2623" s="147" t="n"/>
      <c r="BC2623" s="147" t="n"/>
      <c r="BD2623" s="147" t="n"/>
      <c r="BE2623" s="147" t="n"/>
      <c r="BF2623" s="147" t="n"/>
      <c r="BG2623" s="147" t="n"/>
      <c r="BH2623" s="147" t="n"/>
      <c r="BI2623" s="148" t="n"/>
      <c r="BJ2623" s="2" t="n"/>
      <c r="BK2623" s="2" t="n"/>
      <c r="BL2623" s="2" t="n"/>
      <c r="BM2623" s="2" t="n"/>
      <c r="BN2623" s="2" t="n"/>
      <c r="BO2623" s="2" t="n"/>
      <c r="BP2623" s="146" t="n"/>
      <c r="BQ2623" s="147" t="n"/>
      <c r="BR2623" s="147" t="n"/>
      <c r="BS2623" s="147" t="n"/>
      <c r="BT2623" s="147" t="n"/>
      <c r="BU2623" s="42" t="n"/>
      <c r="BV2623" s="45" t="n"/>
      <c r="BW2623" s="147" t="n"/>
      <c r="BX2623" s="147" t="n"/>
      <c r="BY2623" s="147" t="n"/>
      <c r="BZ2623" s="147" t="n"/>
      <c r="CA2623" s="147" t="n"/>
      <c r="CB2623" s="147" t="n"/>
      <c r="CC2623" s="147" t="n"/>
      <c r="CD2623" s="147" t="n"/>
      <c r="CE2623" s="147" t="n"/>
      <c r="CF2623" s="147" t="n"/>
      <c r="CG2623" s="147" t="n"/>
      <c r="CH2623" s="147" t="n"/>
      <c r="CI2623" s="147" t="n"/>
      <c r="CJ2623" s="147" t="n"/>
      <c r="CK2623" s="147" t="n"/>
      <c r="CL2623" s="147" t="n"/>
      <c r="CM2623" s="147" t="n"/>
      <c r="CN2623" s="147" t="n"/>
      <c r="CO2623" s="147" t="n"/>
      <c r="CP2623" s="147" t="n"/>
      <c r="CQ2623" s="147" t="n"/>
      <c r="CR2623" s="147" t="n"/>
      <c r="CS2623" s="147" t="n"/>
      <c r="CT2623" s="147" t="n"/>
      <c r="CU2623" s="147" t="n"/>
      <c r="CV2623" s="147" t="n"/>
      <c r="CW2623" s="147" t="n"/>
      <c r="CX2623" s="147" t="n"/>
      <c r="CY2623" s="147" t="n"/>
      <c r="CZ2623" s="147" t="n"/>
      <c r="DA2623" s="147" t="n"/>
      <c r="DB2623" s="147" t="n"/>
      <c r="DC2623" s="147" t="n"/>
      <c r="DD2623" s="147" t="n"/>
      <c r="DE2623" s="147" t="n"/>
      <c r="DF2623" s="147" t="n"/>
      <c r="DG2623" s="147" t="n"/>
      <c r="DH2623" s="147" t="n"/>
      <c r="DI2623" s="147" t="n"/>
      <c r="DJ2623" s="147" t="n"/>
      <c r="DK2623" s="147" t="n"/>
      <c r="DL2623" s="147" t="n"/>
      <c r="DM2623" s="147" t="n"/>
      <c r="DN2623" s="147" t="n"/>
      <c r="DO2623" s="147" t="n"/>
      <c r="DP2623" s="147" t="n"/>
      <c r="DQ2623" s="147" t="n"/>
      <c r="DR2623" s="147" t="n"/>
      <c r="DS2623" s="147" t="n"/>
      <c r="DT2623" s="147" t="n"/>
      <c r="DU2623" s="148" t="n"/>
      <c r="DV2623" s="2" t="n"/>
      <c r="DW2623" s="2" t="n"/>
      <c r="DX2623" s="2" t="n"/>
      <c r="DY2623" s="2" t="n"/>
      <c r="DZ2623" s="2" t="n"/>
      <c r="EA2623" s="2" t="n"/>
      <c r="EB2623" s="2" t="n"/>
      <c r="EC2623" s="2" t="n"/>
    </row>
    <row r="2624" ht="6.75" customHeight="1" s="118">
      <c r="A2624" s="2" t="n"/>
      <c r="B2624" s="2" t="n"/>
      <c r="C2624" s="2" t="n"/>
      <c r="D2624" s="2" t="n"/>
      <c r="E2624" s="143" t="n"/>
      <c r="K2624" s="144" t="n"/>
      <c r="L2624" s="54" t="inlineStr">
        <is>
          <t>平成</t>
        </is>
      </c>
      <c r="M2624" s="140" t="n"/>
      <c r="N2624" s="140" t="n"/>
      <c r="O2624" s="140" t="n"/>
      <c r="P2624" s="18" t="n"/>
      <c r="Q2624" s="18" t="n"/>
      <c r="R2624" s="18" t="n"/>
      <c r="S2624" s="18" t="n"/>
      <c r="T2624" s="18" t="n"/>
      <c r="U2624" s="18" t="n"/>
      <c r="V2624" s="18" t="n"/>
      <c r="W2624" s="18" t="n"/>
      <c r="X2624" s="35" t="n"/>
      <c r="Y2624" s="7" t="n"/>
      <c r="Z2624" s="2" t="n"/>
      <c r="AA2624" s="2" t="n"/>
      <c r="AB2624" s="2" t="n"/>
      <c r="AC2624" s="2" t="n"/>
      <c r="AD2624" s="2" t="n"/>
      <c r="AE2624" s="2" t="n"/>
      <c r="AF2624" s="2" t="n"/>
      <c r="AG2624" s="2" t="n"/>
      <c r="AH2624" s="2" t="n"/>
      <c r="AI2624" s="2" t="n"/>
      <c r="AJ2624" s="2" t="n"/>
      <c r="AK2624" s="2" t="n"/>
      <c r="AL2624" s="2" t="n"/>
      <c r="AM2624" s="2" t="n"/>
      <c r="AN2624" s="2" t="n"/>
      <c r="AO2624" s="2" t="n"/>
      <c r="AP2624" s="2" t="n"/>
      <c r="AQ2624" s="2" t="n"/>
      <c r="AR2624" s="2" t="n"/>
      <c r="AS2624" s="2" t="n"/>
      <c r="AT2624" s="2" t="n"/>
      <c r="AU2624" s="2" t="n"/>
      <c r="AV2624" s="2" t="n"/>
      <c r="AW2624" s="2" t="n"/>
      <c r="AX2624" s="2" t="n"/>
      <c r="AY2624" s="2" t="n"/>
      <c r="AZ2624" s="2" t="n"/>
      <c r="BA2624" s="2" t="n"/>
      <c r="BB2624" s="2" t="n"/>
      <c r="BC2624" s="2" t="n"/>
      <c r="BD2624" s="2" t="n"/>
      <c r="BE2624" s="2" t="n"/>
      <c r="BF2624" s="2" t="n"/>
      <c r="BG2624" s="2" t="n"/>
      <c r="BH2624" s="2" t="n"/>
      <c r="BI2624" s="6" t="n"/>
      <c r="BJ2624" s="2" t="n"/>
      <c r="BK2624" s="2" t="n"/>
      <c r="BL2624" s="2" t="n"/>
      <c r="BM2624" s="2" t="n"/>
      <c r="BN2624" s="2" t="n"/>
      <c r="BO2624" s="2" t="n"/>
      <c r="BP2624" s="139" t="inlineStr">
        <is>
          <t>備　考</t>
        </is>
      </c>
      <c r="BQ2624" s="140" t="n"/>
      <c r="BR2624" s="140" t="n"/>
      <c r="BS2624" s="140" t="n"/>
      <c r="BT2624" s="140" t="n"/>
      <c r="BU2624" s="140" t="n"/>
      <c r="BV2624" s="141" t="n"/>
      <c r="BW2624" s="176">
        <f>計算!$AA$31</f>
        <v/>
      </c>
      <c r="BX2624" s="140" t="n"/>
      <c r="BY2624" s="140" t="n"/>
      <c r="BZ2624" s="140" t="n"/>
      <c r="CA2624" s="140" t="n"/>
      <c r="CB2624" s="140" t="n"/>
      <c r="CC2624" s="140" t="n"/>
      <c r="CD2624" s="140" t="n"/>
      <c r="CE2624" s="140" t="n"/>
      <c r="CF2624" s="140" t="n"/>
      <c r="CG2624" s="140" t="n"/>
      <c r="CH2624" s="140" t="n"/>
      <c r="CI2624" s="140" t="n"/>
      <c r="CJ2624" s="140" t="n"/>
      <c r="CK2624" s="140" t="n"/>
      <c r="CL2624" s="140" t="n"/>
      <c r="CM2624" s="140" t="n"/>
      <c r="CN2624" s="140" t="n"/>
      <c r="CO2624" s="140" t="n"/>
      <c r="CP2624" s="140" t="n"/>
      <c r="CQ2624" s="140" t="n"/>
      <c r="CR2624" s="140" t="n"/>
      <c r="CS2624" s="140" t="n"/>
      <c r="CT2624" s="140" t="n"/>
      <c r="CU2624" s="140" t="n"/>
      <c r="CV2624" s="140" t="n"/>
      <c r="CW2624" s="140" t="n"/>
      <c r="CX2624" s="140" t="n"/>
      <c r="CY2624" s="140" t="n"/>
      <c r="CZ2624" s="140" t="n"/>
      <c r="DA2624" s="140" t="n"/>
      <c r="DB2624" s="140" t="n"/>
      <c r="DC2624" s="140" t="n"/>
      <c r="DD2624" s="140" t="n"/>
      <c r="DE2624" s="140" t="n"/>
      <c r="DF2624" s="140" t="n"/>
      <c r="DG2624" s="140" t="n"/>
      <c r="DH2624" s="140" t="n"/>
      <c r="DI2624" s="140" t="n"/>
      <c r="DJ2624" s="140" t="n"/>
      <c r="DK2624" s="140" t="n"/>
      <c r="DL2624" s="140" t="n"/>
      <c r="DM2624" s="140" t="n"/>
      <c r="DN2624" s="140" t="n"/>
      <c r="DO2624" s="140" t="n"/>
      <c r="DP2624" s="140" t="n"/>
      <c r="DQ2624" s="140" t="n"/>
      <c r="DR2624" s="140" t="n"/>
      <c r="DS2624" s="140" t="n"/>
      <c r="DT2624" s="140" t="n"/>
      <c r="DU2624" s="141" t="n"/>
      <c r="DV2624" s="2" t="n"/>
      <c r="DW2624" s="2" t="n"/>
      <c r="DX2624" s="2" t="n"/>
      <c r="DY2624" s="2" t="n"/>
      <c r="DZ2624" s="2" t="n"/>
      <c r="EA2624" s="2" t="n"/>
      <c r="EB2624" s="2" t="n"/>
      <c r="EC2624" s="2" t="n"/>
    </row>
    <row r="2625" ht="6.75" customHeight="1" s="118">
      <c r="A2625" s="2" t="n"/>
      <c r="B2625" s="2" t="n"/>
      <c r="C2625" s="2" t="n"/>
      <c r="D2625" s="2" t="n"/>
      <c r="E2625" s="143" t="n"/>
      <c r="K2625" s="144" t="n"/>
      <c r="L2625" s="143" t="n"/>
      <c r="P2625" s="19" t="n"/>
      <c r="Q2625" s="19" t="n"/>
      <c r="R2625" s="19" t="n"/>
      <c r="S2625" s="19" t="n"/>
      <c r="T2625" s="19" t="n"/>
      <c r="U2625" s="19" t="n"/>
      <c r="V2625" s="19" t="n"/>
      <c r="W2625" s="19" t="n"/>
      <c r="X2625" s="37" t="n"/>
      <c r="Y2625" s="7" t="n"/>
      <c r="Z2625" s="2" t="n"/>
      <c r="AA2625" s="2" t="n"/>
      <c r="AB2625" s="2" t="n"/>
      <c r="AC2625" s="2" t="n"/>
      <c r="AD2625" s="2" t="n"/>
      <c r="AE2625" s="2" t="n"/>
      <c r="AF2625" s="2" t="n"/>
      <c r="AG2625" s="2" t="n"/>
      <c r="AH2625" s="2" t="n"/>
      <c r="AI2625" s="2" t="n"/>
      <c r="AJ2625" s="2" t="n"/>
      <c r="AK2625" s="2" t="n"/>
      <c r="AL2625" s="2" t="n"/>
      <c r="AM2625" s="2" t="n"/>
      <c r="AN2625" s="2" t="n"/>
      <c r="AO2625" s="2" t="n"/>
      <c r="AP2625" s="2" t="n"/>
      <c r="AQ2625" s="2" t="n"/>
      <c r="AR2625" s="2" t="n"/>
      <c r="AS2625" s="2" t="n"/>
      <c r="AT2625" s="2" t="n"/>
      <c r="AU2625" s="2" t="n"/>
      <c r="AV2625" s="2" t="n"/>
      <c r="AW2625" s="2" t="n"/>
      <c r="AX2625" s="2" t="n"/>
      <c r="AY2625" s="2" t="n"/>
      <c r="AZ2625" s="2" t="n"/>
      <c r="BA2625" s="2" t="n"/>
      <c r="BB2625" s="2" t="n"/>
      <c r="BC2625" s="2" t="n"/>
      <c r="BD2625" s="2" t="n"/>
      <c r="BE2625" s="2" t="n"/>
      <c r="BF2625" s="2" t="n"/>
      <c r="BG2625" s="2" t="n"/>
      <c r="BH2625" s="2" t="n"/>
      <c r="BI2625" s="8" t="n"/>
      <c r="BJ2625" s="2" t="n"/>
      <c r="BK2625" s="2" t="n"/>
      <c r="BL2625" s="2" t="n"/>
      <c r="BM2625" s="2" t="n"/>
      <c r="BN2625" s="2" t="n"/>
      <c r="BO2625" s="2" t="n"/>
      <c r="BP2625" s="143" t="n"/>
      <c r="BV2625" s="144" t="n"/>
      <c r="DU2625" s="144" t="n"/>
      <c r="DV2625" s="2" t="n"/>
      <c r="DW2625" s="2" t="n"/>
      <c r="DX2625" s="2" t="n"/>
      <c r="DY2625" s="2" t="n"/>
      <c r="DZ2625" s="2" t="n"/>
      <c r="EA2625" s="2" t="n"/>
      <c r="EB2625" s="2" t="n"/>
      <c r="EC2625" s="2" t="n"/>
    </row>
    <row r="2626" ht="6.75" customHeight="1" s="118">
      <c r="A2626" s="2" t="n"/>
      <c r="B2626" s="2" t="n"/>
      <c r="C2626" s="2" t="n"/>
      <c r="D2626" s="2" t="n"/>
      <c r="E2626" s="143" t="n"/>
      <c r="K2626" s="144" t="n"/>
      <c r="L2626" s="143" t="n"/>
      <c r="P2626" s="19" t="n"/>
      <c r="Q2626" s="19" t="n"/>
      <c r="R2626" s="19" t="n"/>
      <c r="S2626" s="52" t="inlineStr">
        <is>
          <t>年</t>
        </is>
      </c>
      <c r="U2626" s="11" t="n"/>
      <c r="V2626" s="11" t="n"/>
      <c r="W2626" s="53" t="inlineStr">
        <is>
          <t>月</t>
        </is>
      </c>
      <c r="X2626" s="144" t="n"/>
      <c r="Y2626" s="7" t="n"/>
      <c r="Z2626" s="2" t="n"/>
      <c r="AA2626" s="2" t="n"/>
      <c r="AB2626" s="2" t="n"/>
      <c r="AC2626" s="2" t="n"/>
      <c r="AD2626" s="2" t="n"/>
      <c r="AE2626" s="2" t="n"/>
      <c r="AF2626" s="2" t="n"/>
      <c r="AG2626" s="2" t="n"/>
      <c r="AH2626" s="2" t="n"/>
      <c r="AI2626" s="2" t="n"/>
      <c r="AJ2626" s="2" t="n"/>
      <c r="AK2626" s="2" t="n"/>
      <c r="AL2626" s="2" t="n"/>
      <c r="AM2626" s="2" t="n"/>
      <c r="AN2626" s="2" t="n"/>
      <c r="AO2626" s="2" t="n"/>
      <c r="AP2626" s="2" t="n"/>
      <c r="AQ2626" s="2" t="n"/>
      <c r="AR2626" s="2" t="n"/>
      <c r="AS2626" s="2" t="n"/>
      <c r="AT2626" s="2" t="n"/>
      <c r="AU2626" s="2" t="n"/>
      <c r="AV2626" s="2" t="n"/>
      <c r="AW2626" s="2" t="n"/>
      <c r="AX2626" s="2" t="n"/>
      <c r="AY2626" s="2" t="n"/>
      <c r="AZ2626" s="2" t="n"/>
      <c r="BA2626" s="2" t="n"/>
      <c r="BB2626" s="2" t="n"/>
      <c r="BC2626" s="2" t="n"/>
      <c r="BD2626" s="2" t="n"/>
      <c r="BE2626" s="2" t="n"/>
      <c r="BF2626" s="2" t="n"/>
      <c r="BG2626" s="2" t="n"/>
      <c r="BH2626" s="2" t="n"/>
      <c r="BI2626" s="8" t="n"/>
      <c r="BJ2626" s="2" t="n"/>
      <c r="BK2626" s="2" t="n"/>
      <c r="BL2626" s="2" t="n"/>
      <c r="BM2626" s="2" t="n"/>
      <c r="BN2626" s="2" t="n"/>
      <c r="BO2626" s="2" t="n"/>
      <c r="BP2626" s="143" t="n"/>
      <c r="BV2626" s="144" t="n"/>
      <c r="DU2626" s="144" t="n"/>
      <c r="DV2626" s="2" t="n"/>
      <c r="DW2626" s="2" t="n"/>
      <c r="DX2626" s="2" t="n"/>
      <c r="DY2626" s="2" t="n"/>
      <c r="DZ2626" s="2" t="n"/>
      <c r="EA2626" s="2" t="n"/>
      <c r="EB2626" s="2" t="n"/>
      <c r="EC2626" s="2" t="n"/>
    </row>
    <row r="2627" ht="6.75" customHeight="1" s="118">
      <c r="A2627" s="2" t="n"/>
      <c r="B2627" s="2" t="n"/>
      <c r="C2627" s="2" t="n"/>
      <c r="D2627" s="2" t="n"/>
      <c r="E2627" s="143" t="n"/>
      <c r="K2627" s="144" t="n"/>
      <c r="L2627" s="49" t="inlineStr">
        <is>
          <t>令和</t>
        </is>
      </c>
      <c r="P2627" s="19" t="n"/>
      <c r="Q2627" s="19" t="n"/>
      <c r="R2627" s="19" t="n"/>
      <c r="U2627" s="11" t="n"/>
      <c r="V2627" s="11" t="n"/>
      <c r="X2627" s="144" t="n"/>
      <c r="Y2627" s="7" t="n"/>
      <c r="Z2627" s="2" t="n"/>
      <c r="AA2627" s="2" t="n"/>
      <c r="AB2627" s="2" t="n"/>
      <c r="AC2627" s="2" t="n"/>
      <c r="AD2627" s="2" t="n"/>
      <c r="AE2627" s="2" t="n"/>
      <c r="AF2627" s="2" t="n"/>
      <c r="AG2627" s="2" t="n"/>
      <c r="AH2627" s="2" t="n"/>
      <c r="AI2627" s="2" t="n"/>
      <c r="AJ2627" s="2" t="n"/>
      <c r="AK2627" s="2" t="n"/>
      <c r="AL2627" s="2" t="n"/>
      <c r="AM2627" s="2" t="n"/>
      <c r="AN2627" s="2" t="n"/>
      <c r="AO2627" s="2" t="n"/>
      <c r="AP2627" s="2" t="n"/>
      <c r="AQ2627" s="2" t="n"/>
      <c r="AR2627" s="2" t="n"/>
      <c r="AS2627" s="2" t="n"/>
      <c r="AT2627" s="2" t="n"/>
      <c r="AU2627" s="2" t="n"/>
      <c r="AV2627" s="2" t="n"/>
      <c r="AW2627" s="2" t="n"/>
      <c r="AX2627" s="2" t="n"/>
      <c r="AY2627" s="2" t="n"/>
      <c r="AZ2627" s="2" t="n"/>
      <c r="BA2627" s="2" t="n"/>
      <c r="BB2627" s="2" t="n"/>
      <c r="BC2627" s="2" t="n"/>
      <c r="BD2627" s="2" t="n"/>
      <c r="BE2627" s="2" t="n"/>
      <c r="BF2627" s="2" t="n"/>
      <c r="BG2627" s="2" t="n"/>
      <c r="BH2627" s="2" t="n"/>
      <c r="BI2627" s="8" t="n"/>
      <c r="BJ2627" s="2" t="n"/>
      <c r="BK2627" s="2" t="n"/>
      <c r="BL2627" s="2" t="n"/>
      <c r="BM2627" s="2" t="n"/>
      <c r="BN2627" s="2" t="n"/>
      <c r="BO2627" s="2" t="n"/>
      <c r="BP2627" s="143" t="n"/>
      <c r="BV2627" s="144" t="n"/>
      <c r="DU2627" s="144" t="n"/>
      <c r="DV2627" s="2" t="n"/>
      <c r="DW2627" s="2" t="n"/>
      <c r="DX2627" s="2" t="n"/>
      <c r="DY2627" s="2" t="n"/>
      <c r="DZ2627" s="2" t="n"/>
      <c r="EA2627" s="2" t="n"/>
      <c r="EB2627" s="2" t="n"/>
      <c r="EC2627" s="2" t="n"/>
    </row>
    <row r="2628" ht="6.75" customHeight="1" s="118">
      <c r="A2628" s="2" t="n"/>
      <c r="B2628" s="2" t="n"/>
      <c r="C2628" s="2" t="n"/>
      <c r="D2628" s="2" t="n"/>
      <c r="E2628" s="143" t="n"/>
      <c r="K2628" s="144" t="n"/>
      <c r="L2628" s="143" t="n"/>
      <c r="P2628" s="19" t="n"/>
      <c r="Q2628" s="19" t="n"/>
      <c r="R2628" s="19" t="n"/>
      <c r="S2628" s="19" t="n"/>
      <c r="T2628" s="19" t="n"/>
      <c r="U2628" s="19" t="n"/>
      <c r="V2628" s="19" t="n"/>
      <c r="W2628" s="19" t="n"/>
      <c r="X2628" s="37" t="n"/>
      <c r="Y2628" s="7" t="n"/>
      <c r="Z2628" s="2" t="n"/>
      <c r="AA2628" s="2" t="n"/>
      <c r="AB2628" s="2" t="n"/>
      <c r="AC2628" s="2" t="n"/>
      <c r="AD2628" s="2" t="n"/>
      <c r="AE2628" s="2" t="n"/>
      <c r="AF2628" s="2" t="n"/>
      <c r="AG2628" s="2" t="n"/>
      <c r="AH2628" s="2" t="n"/>
      <c r="AI2628" s="2" t="n"/>
      <c r="AJ2628" s="2" t="n"/>
      <c r="AK2628" s="2" t="n"/>
      <c r="AL2628" s="2" t="n"/>
      <c r="AM2628" s="2" t="n"/>
      <c r="AN2628" s="2" t="n"/>
      <c r="AO2628" s="2" t="n"/>
      <c r="AP2628" s="2" t="n"/>
      <c r="AQ2628" s="2" t="n"/>
      <c r="AR2628" s="2" t="n"/>
      <c r="AS2628" s="2" t="n"/>
      <c r="AT2628" s="2" t="n"/>
      <c r="AU2628" s="2" t="n"/>
      <c r="AV2628" s="2" t="n"/>
      <c r="AW2628" s="2" t="n"/>
      <c r="AX2628" s="2" t="n"/>
      <c r="AY2628" s="2" t="n"/>
      <c r="AZ2628" s="2" t="n"/>
      <c r="BA2628" s="2" t="n"/>
      <c r="BB2628" s="2" t="n"/>
      <c r="BC2628" s="2" t="n"/>
      <c r="BD2628" s="2" t="n"/>
      <c r="BE2628" s="2" t="n"/>
      <c r="BF2628" s="2" t="n"/>
      <c r="BG2628" s="2" t="n"/>
      <c r="BH2628" s="2" t="n"/>
      <c r="BI2628" s="8" t="n"/>
      <c r="BJ2628" s="2" t="n"/>
      <c r="BK2628" s="2" t="n"/>
      <c r="BL2628" s="2" t="n"/>
      <c r="BM2628" s="2" t="n"/>
      <c r="BN2628" s="2" t="n"/>
      <c r="BO2628" s="2" t="n"/>
      <c r="BP2628" s="143" t="n"/>
      <c r="BV2628" s="144" t="n"/>
      <c r="DU2628" s="144" t="n"/>
      <c r="DV2628" s="2" t="n"/>
      <c r="DW2628" s="2" t="n"/>
      <c r="DX2628" s="2" t="n"/>
      <c r="DY2628" s="2" t="n"/>
      <c r="DZ2628" s="2" t="n"/>
      <c r="EA2628" s="2" t="n"/>
      <c r="EB2628" s="2" t="n"/>
      <c r="EC2628" s="2" t="n"/>
    </row>
    <row r="2629" ht="3.75" customHeight="1" s="118">
      <c r="A2629" s="2" t="n"/>
      <c r="B2629" s="2" t="n"/>
      <c r="C2629" s="2" t="n"/>
      <c r="D2629" s="2" t="n"/>
      <c r="E2629" s="143" t="n"/>
      <c r="K2629" s="144" t="n"/>
      <c r="L2629" s="146" t="n"/>
      <c r="M2629" s="147" t="n"/>
      <c r="N2629" s="147" t="n"/>
      <c r="O2629" s="147" t="n"/>
      <c r="P2629" s="20" t="n"/>
      <c r="Q2629" s="20" t="n"/>
      <c r="R2629" s="20" t="n"/>
      <c r="S2629" s="20" t="n"/>
      <c r="T2629" s="20" t="n"/>
      <c r="U2629" s="20" t="n"/>
      <c r="V2629" s="20" t="n"/>
      <c r="W2629" s="20" t="n"/>
      <c r="X2629" s="39" t="n"/>
      <c r="Y2629" s="16" t="n"/>
      <c r="Z2629" s="14" t="n"/>
      <c r="AA2629" s="14" t="n"/>
      <c r="AB2629" s="14" t="n"/>
      <c r="AC2629" s="14" t="n"/>
      <c r="AD2629" s="14" t="n"/>
      <c r="AE2629" s="14" t="n"/>
      <c r="AF2629" s="14" t="n"/>
      <c r="AG2629" s="14" t="n"/>
      <c r="AH2629" s="14" t="n"/>
      <c r="AI2629" s="14" t="n"/>
      <c r="AJ2629" s="14" t="n"/>
      <c r="AK2629" s="14" t="n"/>
      <c r="AL2629" s="14" t="n"/>
      <c r="AM2629" s="14" t="n"/>
      <c r="AN2629" s="14" t="n"/>
      <c r="AO2629" s="14" t="n"/>
      <c r="AP2629" s="14" t="n"/>
      <c r="AQ2629" s="14" t="n"/>
      <c r="AR2629" s="14" t="n"/>
      <c r="AS2629" s="14" t="n"/>
      <c r="AT2629" s="14" t="n"/>
      <c r="AU2629" s="14" t="n"/>
      <c r="AV2629" s="14" t="n"/>
      <c r="AW2629" s="14" t="n"/>
      <c r="AX2629" s="14" t="n"/>
      <c r="AY2629" s="14" t="n"/>
      <c r="AZ2629" s="14" t="n"/>
      <c r="BA2629" s="14" t="n"/>
      <c r="BB2629" s="14" t="n"/>
      <c r="BC2629" s="14" t="n"/>
      <c r="BD2629" s="14" t="n"/>
      <c r="BE2629" s="14" t="n"/>
      <c r="BF2629" s="14" t="n"/>
      <c r="BG2629" s="14" t="n"/>
      <c r="BH2629" s="14" t="n"/>
      <c r="BI2629" s="15" t="n"/>
      <c r="BJ2629" s="2" t="n"/>
      <c r="BK2629" s="2" t="n"/>
      <c r="BL2629" s="2" t="n"/>
      <c r="BM2629" s="2" t="n"/>
      <c r="BN2629" s="2" t="n"/>
      <c r="BO2629" s="2" t="n"/>
      <c r="BP2629" s="143" t="n"/>
      <c r="BV2629" s="144" t="n"/>
      <c r="DU2629" s="144" t="n"/>
      <c r="DV2629" s="2" t="n"/>
      <c r="DW2629" s="2" t="n"/>
      <c r="DX2629" s="2" t="n"/>
      <c r="DY2629" s="2" t="n"/>
      <c r="DZ2629" s="2" t="n"/>
      <c r="EA2629" s="2" t="n"/>
      <c r="EB2629" s="2" t="n"/>
      <c r="EC2629" s="2" t="n"/>
    </row>
    <row r="2630" ht="6.75" customHeight="1" s="118">
      <c r="A2630" s="2" t="n"/>
      <c r="B2630" s="2" t="n"/>
      <c r="C2630" s="2" t="n"/>
      <c r="D2630" s="2" t="n"/>
      <c r="E2630" s="143" t="n"/>
      <c r="K2630" s="144" t="n"/>
      <c r="L2630" s="54" t="inlineStr">
        <is>
          <t>平成</t>
        </is>
      </c>
      <c r="M2630" s="140" t="n"/>
      <c r="N2630" s="140" t="n"/>
      <c r="O2630" s="140" t="n"/>
      <c r="P2630" s="18" t="n"/>
      <c r="Q2630" s="18" t="n"/>
      <c r="R2630" s="18" t="n"/>
      <c r="S2630" s="18" t="n"/>
      <c r="T2630" s="18" t="n"/>
      <c r="U2630" s="18" t="n"/>
      <c r="V2630" s="18" t="n"/>
      <c r="W2630" s="18" t="n"/>
      <c r="X2630" s="35" t="n"/>
      <c r="Y2630" s="7" t="n"/>
      <c r="Z2630" s="2" t="n"/>
      <c r="AA2630" s="2" t="n"/>
      <c r="AB2630" s="2" t="n"/>
      <c r="AC2630" s="2" t="n"/>
      <c r="AD2630" s="2" t="n"/>
      <c r="AE2630" s="2" t="n"/>
      <c r="AF2630" s="2" t="n"/>
      <c r="AG2630" s="2" t="n"/>
      <c r="AH2630" s="2" t="n"/>
      <c r="AI2630" s="2" t="n"/>
      <c r="AJ2630" s="2" t="n"/>
      <c r="AK2630" s="2" t="n"/>
      <c r="AL2630" s="2" t="n"/>
      <c r="AM2630" s="2" t="n"/>
      <c r="AN2630" s="2" t="n"/>
      <c r="AO2630" s="2" t="n"/>
      <c r="AP2630" s="2" t="n"/>
      <c r="AQ2630" s="2" t="n"/>
      <c r="AR2630" s="2" t="n"/>
      <c r="AS2630" s="2" t="n"/>
      <c r="AT2630" s="2" t="n"/>
      <c r="AU2630" s="2" t="n"/>
      <c r="AV2630" s="2" t="n"/>
      <c r="AW2630" s="2" t="n"/>
      <c r="AX2630" s="2" t="n"/>
      <c r="AY2630" s="2" t="n"/>
      <c r="AZ2630" s="2" t="n"/>
      <c r="BA2630" s="2" t="n"/>
      <c r="BB2630" s="2" t="n"/>
      <c r="BC2630" s="2" t="n"/>
      <c r="BD2630" s="2" t="n"/>
      <c r="BE2630" s="2" t="n"/>
      <c r="BF2630" s="2" t="n"/>
      <c r="BG2630" s="2" t="n"/>
      <c r="BH2630" s="2" t="n"/>
      <c r="BI2630" s="6" t="n"/>
      <c r="BJ2630" s="2" t="n"/>
      <c r="BK2630" s="2" t="n"/>
      <c r="BL2630" s="2" t="n"/>
      <c r="BM2630" s="2" t="n"/>
      <c r="BN2630" s="2" t="n"/>
      <c r="BO2630" s="2" t="n"/>
      <c r="BP2630" s="143" t="n"/>
      <c r="BV2630" s="144" t="n"/>
      <c r="DU2630" s="144" t="n"/>
      <c r="DV2630" s="2" t="n"/>
      <c r="DW2630" s="2" t="n"/>
      <c r="DX2630" s="2" t="n"/>
      <c r="DY2630" s="2" t="n"/>
      <c r="DZ2630" s="2" t="n"/>
      <c r="EA2630" s="2" t="n"/>
      <c r="EB2630" s="2" t="n"/>
      <c r="EC2630" s="2" t="n"/>
    </row>
    <row r="2631" ht="6.75" customHeight="1" s="118">
      <c r="A2631" s="2" t="n"/>
      <c r="B2631" s="2" t="n"/>
      <c r="C2631" s="2" t="n"/>
      <c r="D2631" s="2" t="n"/>
      <c r="E2631" s="143" t="n"/>
      <c r="K2631" s="144" t="n"/>
      <c r="L2631" s="143" t="n"/>
      <c r="P2631" s="19" t="n"/>
      <c r="Q2631" s="19" t="n"/>
      <c r="R2631" s="19" t="n"/>
      <c r="S2631" s="19" t="n"/>
      <c r="T2631" s="19" t="n"/>
      <c r="U2631" s="19" t="n"/>
      <c r="V2631" s="19" t="n"/>
      <c r="W2631" s="19" t="n"/>
      <c r="X2631" s="37" t="n"/>
      <c r="Y2631" s="7" t="n"/>
      <c r="Z2631" s="2" t="n"/>
      <c r="AA2631" s="2" t="n"/>
      <c r="AB2631" s="2" t="n"/>
      <c r="AC2631" s="2" t="n"/>
      <c r="AD2631" s="2" t="n"/>
      <c r="AE2631" s="2" t="n"/>
      <c r="AF2631" s="2" t="n"/>
      <c r="AG2631" s="2" t="n"/>
      <c r="AH2631" s="2" t="n"/>
      <c r="AI2631" s="2" t="n"/>
      <c r="AJ2631" s="2" t="n"/>
      <c r="AK2631" s="2" t="n"/>
      <c r="AL2631" s="2" t="n"/>
      <c r="AM2631" s="2" t="n"/>
      <c r="AN2631" s="2" t="n"/>
      <c r="AO2631" s="2" t="n"/>
      <c r="AP2631" s="2" t="n"/>
      <c r="AQ2631" s="2" t="n"/>
      <c r="AR2631" s="2" t="n"/>
      <c r="AS2631" s="2" t="n"/>
      <c r="AT2631" s="2" t="n"/>
      <c r="AU2631" s="2" t="n"/>
      <c r="AV2631" s="2" t="n"/>
      <c r="AW2631" s="2" t="n"/>
      <c r="AX2631" s="2" t="n"/>
      <c r="AY2631" s="2" t="n"/>
      <c r="AZ2631" s="2" t="n"/>
      <c r="BA2631" s="2" t="n"/>
      <c r="BB2631" s="2" t="n"/>
      <c r="BC2631" s="2" t="n"/>
      <c r="BD2631" s="2" t="n"/>
      <c r="BE2631" s="2" t="n"/>
      <c r="BF2631" s="2" t="n"/>
      <c r="BG2631" s="2" t="n"/>
      <c r="BH2631" s="2" t="n"/>
      <c r="BI2631" s="8" t="n"/>
      <c r="BJ2631" s="2" t="n"/>
      <c r="BK2631" s="2" t="n"/>
      <c r="BL2631" s="2" t="n"/>
      <c r="BM2631" s="2" t="n"/>
      <c r="BN2631" s="2" t="n"/>
      <c r="BO2631" s="2" t="n"/>
      <c r="BP2631" s="143" t="n"/>
      <c r="BV2631" s="144" t="n"/>
      <c r="DU2631" s="144" t="n"/>
      <c r="DV2631" s="2" t="n"/>
      <c r="DW2631" s="2" t="n"/>
      <c r="DX2631" s="2" t="n"/>
      <c r="DY2631" s="2" t="n"/>
      <c r="DZ2631" s="2" t="n"/>
      <c r="EA2631" s="2" t="n"/>
      <c r="EB2631" s="2" t="n"/>
      <c r="EC2631" s="2" t="n"/>
    </row>
    <row r="2632" ht="6.75" customHeight="1" s="118">
      <c r="A2632" s="2" t="n"/>
      <c r="B2632" s="2" t="n"/>
      <c r="C2632" s="2" t="n"/>
      <c r="D2632" s="2" t="n"/>
      <c r="E2632" s="143" t="n"/>
      <c r="K2632" s="144" t="n"/>
      <c r="L2632" s="143" t="n"/>
      <c r="P2632" s="19" t="n"/>
      <c r="Q2632" s="19" t="n"/>
      <c r="R2632" s="19" t="n"/>
      <c r="S2632" s="52" t="inlineStr">
        <is>
          <t>年</t>
        </is>
      </c>
      <c r="U2632" s="11" t="n"/>
      <c r="V2632" s="11" t="n"/>
      <c r="W2632" s="53" t="inlineStr">
        <is>
          <t>月</t>
        </is>
      </c>
      <c r="X2632" s="144" t="n"/>
      <c r="Y2632" s="7" t="n"/>
      <c r="Z2632" s="2" t="n"/>
      <c r="AA2632" s="2" t="n"/>
      <c r="AB2632" s="2" t="n"/>
      <c r="AC2632" s="2" t="n"/>
      <c r="AD2632" s="2" t="n"/>
      <c r="AE2632" s="2" t="n"/>
      <c r="AF2632" s="2" t="n"/>
      <c r="AG2632" s="2" t="n"/>
      <c r="AH2632" s="2" t="n"/>
      <c r="AI2632" s="2" t="n"/>
      <c r="AJ2632" s="2" t="n"/>
      <c r="AK2632" s="2" t="n"/>
      <c r="AL2632" s="2" t="n"/>
      <c r="AM2632" s="2" t="n"/>
      <c r="AN2632" s="2" t="n"/>
      <c r="AO2632" s="2" t="n"/>
      <c r="AP2632" s="2" t="n"/>
      <c r="AQ2632" s="2" t="n"/>
      <c r="AR2632" s="2" t="n"/>
      <c r="AS2632" s="2" t="n"/>
      <c r="AT2632" s="2" t="n"/>
      <c r="AU2632" s="2" t="n"/>
      <c r="AV2632" s="2" t="n"/>
      <c r="AW2632" s="2" t="n"/>
      <c r="AX2632" s="2" t="n"/>
      <c r="AY2632" s="2" t="n"/>
      <c r="AZ2632" s="2" t="n"/>
      <c r="BA2632" s="2" t="n"/>
      <c r="BB2632" s="2" t="n"/>
      <c r="BC2632" s="2" t="n"/>
      <c r="BD2632" s="2" t="n"/>
      <c r="BE2632" s="2" t="n"/>
      <c r="BF2632" s="2" t="n"/>
      <c r="BG2632" s="2" t="n"/>
      <c r="BH2632" s="2" t="n"/>
      <c r="BI2632" s="8" t="n"/>
      <c r="BJ2632" s="2" t="n"/>
      <c r="BK2632" s="2" t="n"/>
      <c r="BL2632" s="2" t="n"/>
      <c r="BM2632" s="2" t="n"/>
      <c r="BN2632" s="2" t="n"/>
      <c r="BO2632" s="2" t="n"/>
      <c r="BP2632" s="143" t="n"/>
      <c r="BV2632" s="144" t="n"/>
      <c r="DU2632" s="144" t="n"/>
      <c r="DV2632" s="2" t="n"/>
      <c r="DW2632" s="2" t="n"/>
      <c r="DX2632" s="2" t="n"/>
      <c r="DY2632" s="2" t="n"/>
      <c r="DZ2632" s="2" t="n"/>
      <c r="EA2632" s="2" t="n"/>
      <c r="EB2632" s="2" t="n"/>
      <c r="EC2632" s="2" t="n"/>
    </row>
    <row r="2633" ht="6.75" customHeight="1" s="118">
      <c r="A2633" s="2" t="n"/>
      <c r="B2633" s="2" t="n"/>
      <c r="C2633" s="2" t="n"/>
      <c r="D2633" s="2" t="n"/>
      <c r="E2633" s="143" t="n"/>
      <c r="K2633" s="144" t="n"/>
      <c r="L2633" s="49" t="inlineStr">
        <is>
          <t>令和</t>
        </is>
      </c>
      <c r="P2633" s="19" t="n"/>
      <c r="Q2633" s="19" t="n"/>
      <c r="R2633" s="19" t="n"/>
      <c r="U2633" s="11" t="n"/>
      <c r="V2633" s="11" t="n"/>
      <c r="X2633" s="144" t="n"/>
      <c r="Y2633" s="7" t="n"/>
      <c r="Z2633" s="2" t="n"/>
      <c r="AA2633" s="2" t="n"/>
      <c r="AB2633" s="2" t="n"/>
      <c r="AC2633" s="2" t="n"/>
      <c r="AD2633" s="2" t="n"/>
      <c r="AE2633" s="2" t="n"/>
      <c r="AF2633" s="2" t="n"/>
      <c r="AG2633" s="2" t="n"/>
      <c r="AH2633" s="2" t="n"/>
      <c r="AI2633" s="2" t="n"/>
      <c r="AJ2633" s="2" t="n"/>
      <c r="AK2633" s="2" t="n"/>
      <c r="AL2633" s="2" t="n"/>
      <c r="AM2633" s="2" t="n"/>
      <c r="AN2633" s="2" t="n"/>
      <c r="AO2633" s="2" t="n"/>
      <c r="AP2633" s="2" t="n"/>
      <c r="AQ2633" s="2" t="n"/>
      <c r="AR2633" s="2" t="n"/>
      <c r="AS2633" s="2" t="n"/>
      <c r="AT2633" s="2" t="n"/>
      <c r="AU2633" s="2" t="n"/>
      <c r="AV2633" s="2" t="n"/>
      <c r="AW2633" s="2" t="n"/>
      <c r="AX2633" s="2" t="n"/>
      <c r="AY2633" s="2" t="n"/>
      <c r="AZ2633" s="2" t="n"/>
      <c r="BA2633" s="2" t="n"/>
      <c r="BB2633" s="2" t="n"/>
      <c r="BC2633" s="2" t="n"/>
      <c r="BD2633" s="2" t="n"/>
      <c r="BE2633" s="2" t="n"/>
      <c r="BF2633" s="2" t="n"/>
      <c r="BG2633" s="2" t="n"/>
      <c r="BH2633" s="2" t="n"/>
      <c r="BI2633" s="8" t="n"/>
      <c r="BJ2633" s="2" t="n"/>
      <c r="BK2633" s="2" t="n"/>
      <c r="BL2633" s="2" t="n"/>
      <c r="BM2633" s="2" t="n"/>
      <c r="BN2633" s="2" t="n"/>
      <c r="BO2633" s="2" t="n"/>
      <c r="BP2633" s="143" t="n"/>
      <c r="BV2633" s="144" t="n"/>
      <c r="DU2633" s="144" t="n"/>
      <c r="DV2633" s="2" t="n"/>
      <c r="DW2633" s="2" t="n"/>
      <c r="DX2633" s="2" t="n"/>
      <c r="DY2633" s="2" t="n"/>
      <c r="DZ2633" s="2" t="n"/>
      <c r="EA2633" s="2" t="n"/>
      <c r="EB2633" s="2" t="n"/>
      <c r="EC2633" s="2" t="n"/>
    </row>
    <row r="2634" ht="6.75" customHeight="1" s="118">
      <c r="A2634" s="2" t="n"/>
      <c r="B2634" s="2" t="n"/>
      <c r="C2634" s="2" t="n"/>
      <c r="D2634" s="2" t="n"/>
      <c r="E2634" s="143" t="n"/>
      <c r="K2634" s="144" t="n"/>
      <c r="L2634" s="143" t="n"/>
      <c r="P2634" s="19" t="n"/>
      <c r="Q2634" s="19" t="n"/>
      <c r="R2634" s="19" t="n"/>
      <c r="S2634" s="52" t="n"/>
      <c r="T2634" s="52" t="n"/>
      <c r="U2634" s="11" t="n"/>
      <c r="V2634" s="11" t="n"/>
      <c r="W2634" s="52" t="n"/>
      <c r="X2634" s="53" t="n"/>
      <c r="Y2634" s="7" t="n"/>
      <c r="Z2634" s="2" t="n"/>
      <c r="AA2634" s="2" t="n"/>
      <c r="AB2634" s="2" t="n"/>
      <c r="AC2634" s="2" t="n"/>
      <c r="AD2634" s="2" t="n"/>
      <c r="AE2634" s="2" t="n"/>
      <c r="AF2634" s="2" t="n"/>
      <c r="AG2634" s="2" t="n"/>
      <c r="AH2634" s="2" t="n"/>
      <c r="AI2634" s="2" t="n"/>
      <c r="AJ2634" s="2" t="n"/>
      <c r="AK2634" s="2" t="n"/>
      <c r="AL2634" s="2" t="n"/>
      <c r="AM2634" s="2" t="n"/>
      <c r="AN2634" s="2" t="n"/>
      <c r="AO2634" s="2" t="n"/>
      <c r="AP2634" s="2" t="n"/>
      <c r="AQ2634" s="2" t="n"/>
      <c r="AR2634" s="2" t="n"/>
      <c r="AS2634" s="2" t="n"/>
      <c r="AT2634" s="2" t="n"/>
      <c r="AU2634" s="2" t="n"/>
      <c r="AV2634" s="2" t="n"/>
      <c r="AW2634" s="2" t="n"/>
      <c r="AX2634" s="2" t="n"/>
      <c r="AY2634" s="2" t="n"/>
      <c r="AZ2634" s="2" t="n"/>
      <c r="BA2634" s="2" t="n"/>
      <c r="BB2634" s="2" t="n"/>
      <c r="BC2634" s="2" t="n"/>
      <c r="BD2634" s="2" t="n"/>
      <c r="BE2634" s="2" t="n"/>
      <c r="BF2634" s="2" t="n"/>
      <c r="BG2634" s="2" t="n"/>
      <c r="BH2634" s="2" t="n"/>
      <c r="BI2634" s="8" t="n"/>
      <c r="BJ2634" s="2" t="n"/>
      <c r="BK2634" s="2" t="n"/>
      <c r="BL2634" s="2" t="n"/>
      <c r="BM2634" s="2" t="n"/>
      <c r="BN2634" s="2" t="n"/>
      <c r="BO2634" s="2" t="n"/>
      <c r="BP2634" s="143" t="n"/>
      <c r="BV2634" s="144" t="n"/>
      <c r="DU2634" s="144" t="n"/>
      <c r="DV2634" s="2" t="n"/>
      <c r="DW2634" s="2" t="n"/>
      <c r="DX2634" s="2" t="n"/>
      <c r="DY2634" s="2" t="n"/>
      <c r="DZ2634" s="2" t="n"/>
      <c r="EA2634" s="2" t="n"/>
      <c r="EB2634" s="2" t="n"/>
      <c r="EC2634" s="2" t="n"/>
    </row>
    <row r="2635" ht="6.75" customHeight="1" s="118">
      <c r="A2635" s="2" t="n"/>
      <c r="B2635" s="2" t="n"/>
      <c r="C2635" s="2" t="n"/>
      <c r="D2635" s="2" t="n"/>
      <c r="E2635" s="146" t="n"/>
      <c r="F2635" s="147" t="n"/>
      <c r="G2635" s="147" t="n"/>
      <c r="H2635" s="147" t="n"/>
      <c r="I2635" s="147" t="n"/>
      <c r="J2635" s="147" t="n"/>
      <c r="K2635" s="148" t="n"/>
      <c r="L2635" s="146" t="n"/>
      <c r="M2635" s="147" t="n"/>
      <c r="N2635" s="147" t="n"/>
      <c r="O2635" s="147" t="n"/>
      <c r="P2635" s="20" t="n"/>
      <c r="Q2635" s="20" t="n"/>
      <c r="R2635" s="20" t="n"/>
      <c r="S2635" s="20" t="n"/>
      <c r="T2635" s="20" t="n"/>
      <c r="U2635" s="20" t="n"/>
      <c r="V2635" s="20" t="n"/>
      <c r="W2635" s="20" t="n"/>
      <c r="X2635" s="39" t="n"/>
      <c r="Y2635" s="16" t="n"/>
      <c r="Z2635" s="14" t="n"/>
      <c r="AA2635" s="14" t="n"/>
      <c r="AB2635" s="14" t="n"/>
      <c r="AC2635" s="14" t="n"/>
      <c r="AD2635" s="14" t="n"/>
      <c r="AE2635" s="14" t="n"/>
      <c r="AF2635" s="14" t="n"/>
      <c r="AG2635" s="14" t="n"/>
      <c r="AH2635" s="14" t="n"/>
      <c r="AI2635" s="14" t="n"/>
      <c r="AJ2635" s="14" t="n"/>
      <c r="AK2635" s="14" t="n"/>
      <c r="AL2635" s="14" t="n"/>
      <c r="AM2635" s="14" t="n"/>
      <c r="AN2635" s="14" t="n"/>
      <c r="AO2635" s="14" t="n"/>
      <c r="AP2635" s="14" t="n"/>
      <c r="AQ2635" s="14" t="n"/>
      <c r="AR2635" s="14" t="n"/>
      <c r="AS2635" s="14" t="n"/>
      <c r="AT2635" s="14" t="n"/>
      <c r="AU2635" s="14" t="n"/>
      <c r="AV2635" s="14" t="n"/>
      <c r="AW2635" s="14" t="n"/>
      <c r="AX2635" s="14" t="n"/>
      <c r="AY2635" s="14" t="n"/>
      <c r="AZ2635" s="14" t="n"/>
      <c r="BA2635" s="14" t="n"/>
      <c r="BB2635" s="14" t="n"/>
      <c r="BC2635" s="14" t="n"/>
      <c r="BD2635" s="14" t="n"/>
      <c r="BE2635" s="14" t="n"/>
      <c r="BF2635" s="14" t="n"/>
      <c r="BG2635" s="14" t="n"/>
      <c r="BH2635" s="14" t="n"/>
      <c r="BI2635" s="15" t="n"/>
      <c r="BJ2635" s="2" t="n"/>
      <c r="BK2635" s="2" t="n"/>
      <c r="BL2635" s="2" t="n"/>
      <c r="BM2635" s="2" t="n"/>
      <c r="BN2635" s="2" t="n"/>
      <c r="BO2635" s="2" t="n"/>
      <c r="BP2635" s="146" t="n"/>
      <c r="BQ2635" s="147" t="n"/>
      <c r="BR2635" s="147" t="n"/>
      <c r="BS2635" s="147" t="n"/>
      <c r="BT2635" s="147" t="n"/>
      <c r="BU2635" s="147" t="n"/>
      <c r="BV2635" s="148" t="n"/>
      <c r="BW2635" s="147" t="n"/>
      <c r="BX2635" s="147" t="n"/>
      <c r="BY2635" s="147" t="n"/>
      <c r="BZ2635" s="147" t="n"/>
      <c r="CA2635" s="147" t="n"/>
      <c r="CB2635" s="147" t="n"/>
      <c r="CC2635" s="147" t="n"/>
      <c r="CD2635" s="147" t="n"/>
      <c r="CE2635" s="147" t="n"/>
      <c r="CF2635" s="147" t="n"/>
      <c r="CG2635" s="147" t="n"/>
      <c r="CH2635" s="147" t="n"/>
      <c r="CI2635" s="147" t="n"/>
      <c r="CJ2635" s="147" t="n"/>
      <c r="CK2635" s="147" t="n"/>
      <c r="CL2635" s="147" t="n"/>
      <c r="CM2635" s="147" t="n"/>
      <c r="CN2635" s="147" t="n"/>
      <c r="CO2635" s="147" t="n"/>
      <c r="CP2635" s="147" t="n"/>
      <c r="CQ2635" s="147" t="n"/>
      <c r="CR2635" s="147" t="n"/>
      <c r="CS2635" s="147" t="n"/>
      <c r="CT2635" s="147" t="n"/>
      <c r="CU2635" s="147" t="n"/>
      <c r="CV2635" s="147" t="n"/>
      <c r="CW2635" s="147" t="n"/>
      <c r="CX2635" s="147" t="n"/>
      <c r="CY2635" s="147" t="n"/>
      <c r="CZ2635" s="147" t="n"/>
      <c r="DA2635" s="147" t="n"/>
      <c r="DB2635" s="147" t="n"/>
      <c r="DC2635" s="147" t="n"/>
      <c r="DD2635" s="147" t="n"/>
      <c r="DE2635" s="147" t="n"/>
      <c r="DF2635" s="147" t="n"/>
      <c r="DG2635" s="147" t="n"/>
      <c r="DH2635" s="147" t="n"/>
      <c r="DI2635" s="147" t="n"/>
      <c r="DJ2635" s="147" t="n"/>
      <c r="DK2635" s="147" t="n"/>
      <c r="DL2635" s="147" t="n"/>
      <c r="DM2635" s="147" t="n"/>
      <c r="DN2635" s="147" t="n"/>
      <c r="DO2635" s="147" t="n"/>
      <c r="DP2635" s="147" t="n"/>
      <c r="DQ2635" s="147" t="n"/>
      <c r="DR2635" s="147" t="n"/>
      <c r="DS2635" s="147" t="n"/>
      <c r="DT2635" s="147" t="n"/>
      <c r="DU2635" s="148" t="n"/>
      <c r="DV2635" s="2" t="n"/>
      <c r="DW2635" s="2" t="n"/>
      <c r="DX2635" s="2" t="n"/>
      <c r="DY2635" s="2" t="n"/>
      <c r="DZ2635" s="2" t="n"/>
      <c r="EA2635" s="2" t="n"/>
      <c r="EB2635" s="2" t="n"/>
      <c r="EC2635" s="2" t="n"/>
    </row>
    <row r="2636" ht="6.75" customHeight="1" s="118">
      <c r="A2636" s="2" t="n"/>
      <c r="B2636" s="2" t="n"/>
      <c r="C2636" s="2" t="n"/>
      <c r="D2636" s="2" t="n"/>
      <c r="E2636" s="46" t="n"/>
      <c r="F2636" s="46" t="n"/>
      <c r="G2636" s="46" t="n"/>
      <c r="H2636" s="46" t="n"/>
      <c r="I2636" s="46" t="n"/>
      <c r="J2636" s="46" t="n"/>
      <c r="K2636" s="46" t="n"/>
      <c r="L2636" s="18" t="n"/>
      <c r="M2636" s="18" t="n"/>
      <c r="N2636" s="18" t="n"/>
      <c r="O2636" s="5" t="n"/>
      <c r="P2636" s="5" t="n"/>
      <c r="Q2636" s="5" t="n"/>
      <c r="R2636" s="5" t="n"/>
      <c r="S2636" s="5" t="n"/>
      <c r="T2636" s="5" t="n"/>
      <c r="U2636" s="5" t="n"/>
      <c r="V2636" s="5" t="n"/>
      <c r="W2636" s="5" t="n"/>
      <c r="X2636" s="5" t="n"/>
      <c r="Y2636" s="5" t="n"/>
      <c r="Z2636" s="5" t="n"/>
      <c r="AA2636" s="5" t="n"/>
      <c r="AB2636" s="5" t="n"/>
      <c r="AC2636" s="5" t="n"/>
      <c r="AD2636" s="5" t="n"/>
      <c r="AE2636" s="5" t="n"/>
      <c r="AF2636" s="5" t="n"/>
      <c r="AG2636" s="5" t="n"/>
      <c r="AH2636" s="5" t="n"/>
      <c r="AI2636" s="5" t="n"/>
      <c r="AJ2636" s="5" t="n"/>
      <c r="AK2636" s="5" t="n"/>
      <c r="AL2636" s="5" t="n"/>
      <c r="AM2636" s="5" t="n"/>
      <c r="AN2636" s="5" t="n"/>
      <c r="AO2636" s="5" t="n"/>
      <c r="AP2636" s="5" t="n"/>
      <c r="AQ2636" s="5" t="n"/>
      <c r="AR2636" s="5" t="n"/>
      <c r="AS2636" s="5" t="n"/>
      <c r="AT2636" s="5" t="n"/>
      <c r="AU2636" s="5" t="n"/>
      <c r="AV2636" s="5" t="n"/>
      <c r="AW2636" s="5" t="n"/>
      <c r="AX2636" s="5" t="n"/>
      <c r="AY2636" s="5" t="n"/>
      <c r="AZ2636" s="5" t="n"/>
      <c r="BA2636" s="5" t="n"/>
      <c r="BB2636" s="5" t="n"/>
      <c r="BC2636" s="5" t="n"/>
      <c r="BD2636" s="5" t="n"/>
      <c r="BE2636" s="5" t="n"/>
      <c r="BF2636" s="5" t="n"/>
      <c r="BG2636" s="5" t="n"/>
      <c r="BH2636" s="5" t="n"/>
      <c r="BI2636" s="2" t="n"/>
      <c r="BJ2636" s="2" t="n"/>
      <c r="BK2636" s="2" t="n"/>
      <c r="BL2636" s="2" t="n"/>
      <c r="BM2636" s="2" t="n"/>
      <c r="BN2636" s="2" t="n"/>
      <c r="BO2636" s="2" t="n"/>
      <c r="BP2636" s="2" t="n"/>
      <c r="BQ2636" s="2" t="n"/>
      <c r="BR2636" s="2" t="n"/>
      <c r="BS2636" s="2" t="n"/>
      <c r="BT2636" s="2" t="n"/>
      <c r="BU2636" s="2" t="n"/>
      <c r="BV2636" s="2" t="n"/>
      <c r="BW2636" s="2" t="n"/>
      <c r="BX2636" s="2" t="n"/>
      <c r="BY2636" s="2" t="n"/>
      <c r="BZ2636" s="2" t="n"/>
      <c r="CA2636" s="2" t="n"/>
      <c r="CB2636" s="2" t="n"/>
      <c r="CC2636" s="2" t="n"/>
      <c r="CD2636" s="2" t="n"/>
      <c r="CE2636" s="2" t="n"/>
      <c r="CF2636" s="2" t="n"/>
      <c r="CG2636" s="2" t="n"/>
      <c r="CH2636" s="2" t="n"/>
      <c r="CI2636" s="2" t="n"/>
      <c r="CJ2636" s="2" t="n"/>
      <c r="CK2636" s="2" t="n"/>
      <c r="CL2636" s="2" t="n"/>
      <c r="CM2636" s="2" t="n"/>
      <c r="CN2636" s="2" t="n"/>
      <c r="CO2636" s="2" t="n"/>
      <c r="CP2636" s="2" t="n"/>
      <c r="CQ2636" s="2" t="n"/>
      <c r="CR2636" s="2" t="n"/>
      <c r="CS2636" s="2" t="n"/>
      <c r="CT2636" s="2" t="n"/>
      <c r="CU2636" s="2" t="n"/>
      <c r="CV2636" s="2" t="n"/>
      <c r="CW2636" s="2" t="n"/>
      <c r="CX2636" s="2" t="n"/>
      <c r="CY2636" s="2" t="n"/>
      <c r="CZ2636" s="2" t="n"/>
      <c r="DA2636" s="2" t="n"/>
      <c r="DB2636" s="2" t="n"/>
      <c r="DC2636" s="2" t="n"/>
      <c r="DD2636" s="2" t="n"/>
      <c r="DE2636" s="2" t="n"/>
      <c r="DF2636" s="2" t="n"/>
      <c r="DG2636" s="2" t="n"/>
      <c r="DH2636" s="2" t="n"/>
      <c r="DI2636" s="2" t="n"/>
      <c r="DJ2636" s="2" t="n"/>
      <c r="DK2636" s="2" t="n"/>
      <c r="DL2636" s="2" t="n"/>
      <c r="DM2636" s="2" t="n"/>
      <c r="DN2636" s="2" t="n"/>
      <c r="DO2636" s="2" t="n"/>
      <c r="DP2636" s="2" t="n"/>
      <c r="DQ2636" s="2" t="n"/>
      <c r="DR2636" s="2" t="n"/>
      <c r="DS2636" s="2" t="n"/>
      <c r="DT2636" s="2" t="n"/>
      <c r="DU2636" s="2" t="n"/>
      <c r="DV2636" s="2" t="n"/>
      <c r="DW2636" s="2" t="n"/>
      <c r="DX2636" s="2" t="n"/>
      <c r="DY2636" s="2" t="n"/>
      <c r="DZ2636" s="2" t="n"/>
      <c r="EA2636" s="2" t="n"/>
      <c r="EB2636" s="2" t="n"/>
      <c r="EC2636" s="2" t="n"/>
    </row>
    <row r="2637" ht="6.75" customHeight="1" s="118">
      <c r="A2637" s="2" t="n"/>
      <c r="B2637" s="2" t="n"/>
      <c r="C2637" s="2" t="n"/>
      <c r="D2637" s="2" t="n"/>
      <c r="E2637" s="43" t="n"/>
      <c r="F2637" s="43" t="n"/>
      <c r="G2637" s="43" t="n"/>
      <c r="H2637" s="43" t="n"/>
      <c r="I2637" s="43" t="n"/>
      <c r="J2637" s="43" t="n"/>
      <c r="K2637" s="43" t="n"/>
      <c r="L2637" s="2" t="n"/>
      <c r="M2637" s="2" t="n"/>
      <c r="N2637" s="2" t="n"/>
      <c r="O2637" s="2" t="n"/>
      <c r="P2637" s="2" t="n"/>
      <c r="Q2637" s="2" t="n"/>
      <c r="R2637" s="2" t="n"/>
      <c r="S2637" s="2" t="n"/>
      <c r="T2637" s="2" t="n"/>
      <c r="U2637" s="2" t="n"/>
      <c r="V2637" s="2" t="n"/>
      <c r="W2637" s="2" t="n"/>
      <c r="X2637" s="2" t="n"/>
      <c r="Y2637" s="2" t="n"/>
      <c r="Z2637" s="2" t="n"/>
      <c r="AA2637" s="2" t="n"/>
      <c r="AB2637" s="2" t="n"/>
      <c r="AC2637" s="2" t="n"/>
      <c r="AD2637" s="2" t="n"/>
      <c r="AE2637" s="2" t="n"/>
      <c r="AF2637" s="2" t="n"/>
      <c r="AG2637" s="2" t="n"/>
      <c r="AH2637" s="2" t="n"/>
      <c r="AI2637" s="2" t="n"/>
      <c r="AJ2637" s="2" t="n"/>
      <c r="AK2637" s="2" t="n"/>
      <c r="AL2637" s="2" t="n"/>
      <c r="AM2637" s="2" t="n"/>
      <c r="AN2637" s="2" t="n"/>
      <c r="AO2637" s="2" t="n"/>
      <c r="AP2637" s="2" t="n"/>
      <c r="AQ2637" s="2" t="n"/>
      <c r="AR2637" s="2" t="n"/>
      <c r="AS2637" s="2" t="n"/>
      <c r="AT2637" s="2" t="n"/>
      <c r="AU2637" s="2" t="n"/>
      <c r="AV2637" s="2" t="n"/>
      <c r="AW2637" s="2" t="n"/>
      <c r="AX2637" s="2" t="n"/>
      <c r="AY2637" s="2" t="n"/>
      <c r="AZ2637" s="2" t="n"/>
      <c r="BA2637" s="2" t="n"/>
      <c r="BB2637" s="2" t="n"/>
      <c r="BC2637" s="2" t="n"/>
      <c r="BD2637" s="2" t="n"/>
      <c r="BE2637" s="2" t="n"/>
      <c r="BF2637" s="2" t="n"/>
      <c r="BG2637" s="2" t="n"/>
      <c r="BH2637" s="2" t="n"/>
      <c r="BI2637" s="2" t="n"/>
      <c r="BJ2637" s="2" t="n"/>
      <c r="BK2637" s="2" t="n"/>
      <c r="BL2637" s="2" t="n"/>
      <c r="BM2637" s="2" t="n"/>
      <c r="BN2637" s="2" t="n"/>
      <c r="BO2637" s="2" t="n"/>
      <c r="BP2637" s="2" t="n"/>
      <c r="BQ2637" s="2" t="n"/>
      <c r="BR2637" s="2" t="n"/>
      <c r="BS2637" s="2" t="n"/>
      <c r="BT2637" s="2" t="n"/>
      <c r="BU2637" s="2" t="n"/>
      <c r="BV2637" s="2" t="n"/>
      <c r="BW2637" s="2" t="n"/>
      <c r="BX2637" s="2" t="n"/>
      <c r="BY2637" s="2" t="n"/>
      <c r="BZ2637" s="2" t="n"/>
      <c r="CA2637" s="2" t="n"/>
      <c r="CB2637" s="2" t="n"/>
      <c r="CC2637" s="2" t="n"/>
      <c r="CD2637" s="2" t="n"/>
      <c r="CE2637" s="2" t="n"/>
      <c r="CF2637" s="2" t="n"/>
      <c r="CG2637" s="2" t="n"/>
      <c r="CH2637" s="2" t="n"/>
      <c r="CI2637" s="2" t="n"/>
      <c r="CJ2637" s="51" t="inlineStr">
        <is>
          <t xml:space="preserve">    (近畿高等学校統一用紙　  その２ 　  令和７年度改定)　</t>
        </is>
      </c>
      <c r="DV2637" s="2" t="n"/>
      <c r="DW2637" s="2" t="n"/>
      <c r="DX2637" s="2" t="n"/>
      <c r="DY2637" s="2" t="n"/>
      <c r="DZ2637" s="2" t="n"/>
      <c r="EA2637" s="2" t="n"/>
      <c r="EB2637" s="2" t="n"/>
      <c r="EC2637" s="2" t="n"/>
    </row>
    <row r="2638" ht="6.75" customHeight="1" s="118">
      <c r="A2638" s="2" t="n"/>
      <c r="B2638" s="2" t="n"/>
      <c r="C2638" s="2" t="n"/>
      <c r="D2638" s="2" t="n"/>
      <c r="E2638" s="2" t="n"/>
      <c r="F2638" s="2" t="n"/>
      <c r="G2638" s="2" t="n"/>
      <c r="H2638" s="2" t="n"/>
      <c r="I2638" s="2" t="n"/>
      <c r="J2638" s="2" t="n"/>
      <c r="K2638" s="2" t="n"/>
      <c r="L2638" s="2" t="n"/>
      <c r="M2638" s="2" t="n"/>
      <c r="N2638" s="2" t="n"/>
      <c r="O2638" s="2" t="n"/>
      <c r="P2638" s="2" t="n"/>
      <c r="Q2638" s="2" t="n"/>
      <c r="R2638" s="2" t="n"/>
      <c r="S2638" s="2" t="n"/>
      <c r="T2638" s="2" t="n"/>
      <c r="U2638" s="2" t="n"/>
      <c r="V2638" s="2" t="n"/>
      <c r="W2638" s="2" t="n"/>
      <c r="X2638" s="2" t="n"/>
      <c r="Y2638" s="2" t="n"/>
      <c r="Z2638" s="2" t="n"/>
      <c r="AA2638" s="2" t="n"/>
      <c r="AB2638" s="2" t="n"/>
      <c r="AC2638" s="2" t="n"/>
      <c r="AD2638" s="2" t="n"/>
      <c r="AE2638" s="2" t="n"/>
      <c r="AF2638" s="2" t="n"/>
      <c r="AG2638" s="2" t="n"/>
      <c r="AH2638" s="2" t="n"/>
      <c r="AI2638" s="2" t="n"/>
      <c r="AJ2638" s="2" t="n"/>
      <c r="AK2638" s="2" t="n"/>
      <c r="AL2638" s="2" t="n"/>
      <c r="AM2638" s="2" t="n"/>
      <c r="AN2638" s="2" t="n"/>
      <c r="AO2638" s="2" t="n"/>
      <c r="AP2638" s="2" t="n"/>
      <c r="AQ2638" s="2" t="n"/>
      <c r="AR2638" s="2" t="n"/>
      <c r="AS2638" s="2" t="n"/>
      <c r="AT2638" s="2" t="n"/>
      <c r="AU2638" s="2" t="n"/>
      <c r="AV2638" s="2" t="n"/>
      <c r="AW2638" s="2" t="n"/>
      <c r="AX2638" s="2" t="n"/>
      <c r="AY2638" s="2" t="n"/>
      <c r="AZ2638" s="2" t="n"/>
      <c r="BA2638" s="2" t="n"/>
      <c r="BB2638" s="2" t="n"/>
      <c r="BC2638" s="2" t="n"/>
      <c r="BD2638" s="2" t="n"/>
      <c r="BE2638" s="2" t="n"/>
      <c r="BF2638" s="2" t="n"/>
      <c r="BG2638" s="2" t="n"/>
      <c r="BH2638" s="2" t="n"/>
      <c r="BI2638" s="2" t="n"/>
      <c r="BJ2638" s="2" t="n"/>
      <c r="BK2638" s="2" t="n"/>
      <c r="BL2638" s="2" t="n"/>
      <c r="BM2638" s="2" t="n"/>
      <c r="BN2638" s="2" t="n"/>
      <c r="BO2638" s="2" t="n"/>
      <c r="BP2638" s="2" t="n"/>
      <c r="BQ2638" s="2" t="n"/>
      <c r="BR2638" s="2" t="n"/>
      <c r="BS2638" s="2" t="n"/>
      <c r="BT2638" s="2" t="n"/>
      <c r="BU2638" s="2" t="n"/>
      <c r="BV2638" s="2" t="n"/>
      <c r="BW2638" s="2" t="n"/>
      <c r="BX2638" s="2" t="n"/>
      <c r="BY2638" s="2" t="n"/>
      <c r="BZ2638" s="2" t="n"/>
      <c r="CA2638" s="2" t="n"/>
      <c r="CB2638" s="2" t="n"/>
      <c r="CC2638" s="2" t="n"/>
      <c r="CD2638" s="2" t="n"/>
      <c r="CE2638" s="2" t="n"/>
      <c r="CF2638" s="2" t="n"/>
      <c r="CG2638" s="2" t="n"/>
      <c r="CH2638" s="2" t="n"/>
      <c r="CI2638" s="2" t="n"/>
      <c r="DV2638" s="2" t="n"/>
      <c r="DW2638" s="2" t="n"/>
      <c r="DX2638" s="2" t="n"/>
      <c r="DY2638" s="2" t="n"/>
      <c r="DZ2638" s="2" t="n"/>
      <c r="EA2638" s="2" t="n"/>
      <c r="EB2638" s="2" t="n"/>
      <c r="EC2638" s="2" t="n"/>
    </row>
    <row r="2639" ht="6.75" customHeight="1" s="118">
      <c r="A2639" s="2" t="n"/>
      <c r="B2639" s="2" t="n"/>
      <c r="C2639" s="3" t="n"/>
      <c r="D2639" s="3" t="n"/>
      <c r="E2639" s="3" t="n"/>
      <c r="F2639" s="3" t="n"/>
      <c r="G2639" s="3" t="n"/>
      <c r="H2639" s="3" t="n"/>
      <c r="I2639" s="3" t="n"/>
      <c r="J2639" s="3" t="n"/>
      <c r="K2639" s="3" t="n"/>
      <c r="L2639" s="3" t="n"/>
      <c r="M2639" s="3" t="n"/>
      <c r="N2639" s="3" t="n"/>
      <c r="O2639" s="3" t="n"/>
      <c r="P2639" s="3" t="n"/>
      <c r="Q2639" s="3" t="n"/>
      <c r="R2639" s="3" t="n"/>
      <c r="S2639" s="3" t="n"/>
      <c r="T2639" s="3" t="n"/>
      <c r="U2639" s="3" t="n"/>
      <c r="V2639" s="3" t="n"/>
      <c r="W2639" s="3" t="n"/>
      <c r="X2639" s="3" t="n"/>
      <c r="Y2639" s="3" t="n"/>
      <c r="Z2639" s="3" t="n"/>
      <c r="AA2639" s="3" t="n"/>
      <c r="AB2639" s="3" t="n"/>
      <c r="AC2639" s="3" t="n"/>
      <c r="AD2639" s="3" t="n"/>
      <c r="AE2639" s="3" t="n"/>
      <c r="AF2639" s="3" t="n"/>
      <c r="AG2639" s="3" t="n"/>
      <c r="AH2639" s="3" t="n"/>
      <c r="AI2639" s="3" t="n"/>
      <c r="AJ2639" s="3" t="n"/>
      <c r="AK2639" s="3" t="n"/>
      <c r="AL2639" s="3" t="n"/>
      <c r="AM2639" s="3" t="n"/>
      <c r="AN2639" s="3" t="n"/>
      <c r="AO2639" s="3" t="n"/>
      <c r="AP2639" s="3" t="n"/>
      <c r="AQ2639" s="3" t="n"/>
      <c r="AR2639" s="3" t="n"/>
      <c r="AS2639" s="2" t="n"/>
      <c r="AT2639" s="2" t="n"/>
      <c r="AU2639" s="2" t="n"/>
      <c r="AV2639" s="2" t="n"/>
      <c r="AW2639" s="2" t="n"/>
      <c r="AX2639" s="2" t="n"/>
      <c r="AY2639" s="2" t="n"/>
      <c r="AZ2639" s="2" t="n"/>
      <c r="BA2639" s="2" t="n"/>
      <c r="BB2639" s="2" t="n"/>
      <c r="BC2639" s="2" t="n"/>
      <c r="BD2639" s="2" t="n"/>
      <c r="BE2639" s="2" t="n"/>
      <c r="BF2639" s="2" t="n"/>
      <c r="BG2639" s="2" t="n"/>
      <c r="BH2639" s="2" t="n"/>
      <c r="BI2639" s="2" t="n"/>
      <c r="BJ2639" s="2" t="n"/>
      <c r="BK2639" s="2" t="n"/>
      <c r="BL2639" s="2" t="n"/>
      <c r="BM2639" s="2" t="n"/>
      <c r="BN2639" s="2" t="n"/>
      <c r="BO2639" s="2" t="n"/>
      <c r="BP2639" s="2" t="n"/>
      <c r="BQ2639" s="2" t="n"/>
      <c r="BR2639" s="2" t="n"/>
      <c r="BS2639" s="2" t="n"/>
      <c r="BT2639" s="2" t="n"/>
      <c r="BU2639" s="2" t="n"/>
      <c r="BV2639" s="2" t="n"/>
      <c r="BW2639" s="2" t="n"/>
      <c r="BX2639" s="2" t="n"/>
      <c r="BY2639" s="2" t="n"/>
      <c r="BZ2639" s="2" t="n"/>
      <c r="CA2639" s="2" t="n"/>
      <c r="CB2639" s="2" t="n"/>
      <c r="CC2639" s="2" t="n"/>
      <c r="CD2639" s="2" t="n"/>
      <c r="CE2639" s="2" t="n"/>
      <c r="CF2639" s="2" t="n"/>
      <c r="CG2639" s="2" t="n"/>
      <c r="CH2639" s="2" t="n"/>
      <c r="CI2639" s="2" t="n"/>
      <c r="CJ2639" s="2" t="n"/>
      <c r="CK2639" s="2" t="n"/>
      <c r="CL2639" s="2" t="n"/>
      <c r="CM2639" s="2" t="n"/>
      <c r="CN2639" s="2" t="n"/>
      <c r="CO2639" s="2" t="n"/>
      <c r="CP2639" s="2" t="n"/>
      <c r="CQ2639" s="2" t="n"/>
      <c r="CR2639" s="2" t="n"/>
      <c r="CS2639" s="2" t="n"/>
      <c r="CT2639" s="2" t="n"/>
      <c r="CU2639" s="2" t="n"/>
      <c r="CV2639" s="2" t="n"/>
      <c r="CW2639" s="2" t="n"/>
      <c r="CX2639" s="2" t="n"/>
      <c r="CY2639" s="2" t="n"/>
      <c r="CZ2639" s="2" t="n"/>
      <c r="DA2639" s="2" t="n"/>
      <c r="DB2639" s="2" t="n"/>
      <c r="DC2639" s="2" t="n"/>
      <c r="DD2639" s="2" t="n"/>
      <c r="DE2639" s="2" t="n"/>
      <c r="DF2639" s="2" t="n"/>
      <c r="DG2639" s="2" t="n"/>
      <c r="DH2639" s="2" t="n"/>
      <c r="DI2639" s="2" t="n"/>
      <c r="DJ2639" s="2" t="n"/>
      <c r="DK2639" s="2" t="n"/>
      <c r="DL2639" s="2" t="n"/>
      <c r="DM2639" s="2" t="n"/>
      <c r="DN2639" s="2" t="n"/>
      <c r="DO2639" s="2" t="n"/>
      <c r="DP2639" s="2" t="n"/>
      <c r="DQ2639" s="2" t="n"/>
      <c r="DR2639" s="2" t="n"/>
      <c r="DS2639" s="2" t="n"/>
      <c r="DT2639" s="2" t="n"/>
      <c r="DU2639" s="2" t="n"/>
      <c r="DV2639" s="2" t="n"/>
      <c r="DW2639" s="2" t="n"/>
      <c r="DX2639" s="2" t="n"/>
      <c r="DY2639" s="2" t="n"/>
      <c r="DZ2639" s="2" t="n"/>
      <c r="EA2639" s="2" t="n"/>
      <c r="EB2639" s="2" t="n"/>
      <c r="EC2639" s="2" t="n"/>
    </row>
    <row r="2640" ht="6.75" customHeight="1" s="118">
      <c r="A2640" s="2" t="n"/>
      <c r="B2640" s="2" t="n"/>
      <c r="C2640" s="3" t="n"/>
      <c r="D2640" s="3" t="n"/>
      <c r="E2640" s="3" t="n"/>
      <c r="F2640" s="3" t="n"/>
      <c r="G2640" s="3" t="n"/>
      <c r="H2640" s="3" t="n"/>
      <c r="I2640" s="3" t="n"/>
      <c r="J2640" s="3" t="n"/>
      <c r="K2640" s="3" t="n"/>
      <c r="L2640" s="3" t="n"/>
      <c r="M2640" s="3" t="n"/>
      <c r="N2640" s="3" t="n"/>
      <c r="O2640" s="3" t="n"/>
      <c r="P2640" s="3" t="n"/>
      <c r="Q2640" s="3" t="n"/>
      <c r="R2640" s="3" t="n"/>
      <c r="S2640" s="3" t="n"/>
      <c r="T2640" s="3" t="n"/>
      <c r="U2640" s="3" t="n"/>
      <c r="V2640" s="3" t="n"/>
      <c r="W2640" s="3" t="n"/>
      <c r="X2640" s="3" t="n"/>
      <c r="Y2640" s="3" t="n"/>
      <c r="Z2640" s="3" t="n"/>
      <c r="AA2640" s="3" t="n"/>
      <c r="AB2640" s="3" t="n"/>
      <c r="AC2640" s="3" t="n"/>
      <c r="AD2640" s="3" t="n"/>
      <c r="AE2640" s="3" t="n"/>
      <c r="AF2640" s="3" t="n"/>
      <c r="AG2640" s="3" t="n"/>
      <c r="AH2640" s="3" t="n"/>
      <c r="AI2640" s="3" t="n"/>
      <c r="AJ2640" s="3" t="n"/>
      <c r="AK2640" s="3" t="n"/>
      <c r="AL2640" s="3" t="n"/>
      <c r="AM2640" s="3" t="n"/>
      <c r="AN2640" s="3" t="n"/>
      <c r="AO2640" s="3" t="n"/>
      <c r="AP2640" s="3" t="n"/>
      <c r="AQ2640" s="3" t="n"/>
      <c r="AR2640" s="3" t="n"/>
      <c r="AS2640" s="2" t="n"/>
      <c r="AT2640" s="2" t="n"/>
      <c r="AU2640" s="2" t="n"/>
      <c r="AV2640" s="2" t="n"/>
      <c r="AW2640" s="2" t="n"/>
      <c r="AX2640" s="2" t="n"/>
      <c r="AY2640" s="2" t="n"/>
      <c r="AZ2640" s="2" t="n"/>
      <c r="BA2640" s="2" t="n"/>
      <c r="BB2640" s="2" t="n"/>
      <c r="BC2640" s="2" t="n"/>
      <c r="BD2640" s="2" t="n"/>
      <c r="BE2640" s="2" t="n"/>
      <c r="BF2640" s="2" t="n"/>
      <c r="BG2640" s="2" t="n"/>
      <c r="BH2640" s="2" t="n"/>
      <c r="BI2640" s="2" t="n"/>
      <c r="BJ2640" s="2" t="n"/>
      <c r="BK2640" s="2" t="n"/>
      <c r="BL2640" s="2" t="n"/>
      <c r="BM2640" s="2" t="n"/>
      <c r="BN2640" s="2" t="n"/>
      <c r="BO2640" s="2" t="n"/>
      <c r="BP2640" s="2" t="n"/>
      <c r="BQ2640" s="2" t="n"/>
      <c r="BR2640" s="2" t="n"/>
      <c r="BS2640" s="2" t="n"/>
      <c r="BT2640" s="2" t="n"/>
      <c r="BU2640" s="2" t="n"/>
      <c r="BV2640" s="2" t="n"/>
      <c r="BW2640" s="2" t="n"/>
      <c r="BX2640" s="2" t="n"/>
      <c r="BY2640" s="2" t="n"/>
      <c r="BZ2640" s="2" t="n"/>
      <c r="CA2640" s="2" t="n"/>
      <c r="CB2640" s="2" t="n"/>
      <c r="CC2640" s="2" t="n"/>
      <c r="CD2640" s="2" t="n"/>
      <c r="CE2640" s="2" t="n"/>
      <c r="CF2640" s="2" t="n"/>
      <c r="CG2640" s="2" t="n"/>
      <c r="CH2640" s="2" t="n"/>
      <c r="CI2640" s="2" t="n"/>
      <c r="CJ2640" s="2" t="n"/>
      <c r="CK2640" s="2" t="n"/>
      <c r="CL2640" s="2" t="n"/>
      <c r="CM2640" s="2" t="n"/>
      <c r="CN2640" s="2" t="n"/>
      <c r="CO2640" s="2" t="n"/>
      <c r="CP2640" s="2" t="n"/>
      <c r="CQ2640" s="2" t="n"/>
      <c r="CR2640" s="2" t="n"/>
      <c r="CS2640" s="2" t="n"/>
      <c r="CT2640" s="2" t="n"/>
      <c r="CU2640" s="2" t="n"/>
      <c r="CV2640" s="2" t="n"/>
      <c r="CW2640" s="2" t="n"/>
      <c r="CX2640" s="2" t="n"/>
      <c r="CY2640" s="2" t="n"/>
      <c r="CZ2640" s="2" t="n"/>
      <c r="DA2640" s="2" t="n"/>
      <c r="DB2640" s="2" t="n"/>
      <c r="DC2640" s="2" t="n"/>
      <c r="DD2640" s="2" t="n"/>
      <c r="DE2640" s="2" t="n"/>
      <c r="DF2640" s="2" t="n"/>
      <c r="DG2640" s="2" t="n"/>
      <c r="DH2640" s="2" t="n"/>
      <c r="DI2640" s="2" t="n"/>
      <c r="DJ2640" s="2" t="n"/>
      <c r="DK2640" s="2" t="n"/>
      <c r="DL2640" s="2" t="n"/>
      <c r="DM2640" s="2" t="n"/>
      <c r="DN2640" s="2" t="n"/>
      <c r="DO2640" s="2" t="n"/>
      <c r="DP2640" s="2" t="n"/>
      <c r="DQ2640" s="2" t="n"/>
      <c r="DR2640" s="2" t="n"/>
      <c r="DS2640" s="2" t="n"/>
      <c r="DT2640" s="2" t="n"/>
      <c r="DU2640" s="2" t="n"/>
      <c r="DV2640" s="2" t="n"/>
      <c r="DW2640" s="2" t="n"/>
      <c r="DX2640" s="2" t="n"/>
      <c r="DY2640" s="2" t="n"/>
      <c r="DZ2640" s="2" t="n"/>
      <c r="EA2640" s="2" t="n"/>
      <c r="EB2640" s="2" t="n"/>
      <c r="EC2640" s="2" t="n"/>
    </row>
    <row r="2641" ht="6.75" customHeight="1" s="118">
      <c r="A2641" s="2" t="n"/>
      <c r="B2641" s="2" t="n"/>
      <c r="C2641" s="3" t="n"/>
      <c r="D2641" s="3" t="n"/>
      <c r="E2641" s="3" t="n"/>
      <c r="F2641" s="3" t="n"/>
      <c r="G2641" s="3" t="n"/>
      <c r="H2641" s="3" t="n"/>
      <c r="I2641" s="3" t="n"/>
      <c r="J2641" s="3" t="n"/>
      <c r="K2641" s="3" t="n"/>
      <c r="L2641" s="3" t="n"/>
      <c r="M2641" s="3" t="n"/>
      <c r="N2641" s="3" t="n"/>
      <c r="O2641" s="3" t="n"/>
      <c r="P2641" s="3" t="n"/>
      <c r="Q2641" s="3" t="n"/>
      <c r="R2641" s="3" t="n"/>
      <c r="S2641" s="3" t="n"/>
      <c r="T2641" s="3" t="n"/>
      <c r="U2641" s="3" t="n"/>
      <c r="V2641" s="3" t="n"/>
      <c r="W2641" s="3" t="n"/>
      <c r="X2641" s="3" t="n"/>
      <c r="Y2641" s="3" t="n"/>
      <c r="Z2641" s="3" t="n"/>
      <c r="AA2641" s="3" t="n"/>
      <c r="AB2641" s="3" t="n"/>
      <c r="AC2641" s="3" t="n"/>
      <c r="AD2641" s="3" t="n"/>
      <c r="AE2641" s="3" t="n"/>
      <c r="AF2641" s="3" t="n"/>
      <c r="AG2641" s="3" t="n"/>
      <c r="AH2641" s="3" t="n"/>
      <c r="AI2641" s="3" t="n"/>
      <c r="AJ2641" s="3" t="n"/>
      <c r="AK2641" s="3" t="n"/>
      <c r="AL2641" s="3" t="n"/>
      <c r="AM2641" s="3" t="n"/>
      <c r="AN2641" s="3" t="n"/>
      <c r="AO2641" s="3" t="n"/>
      <c r="AP2641" s="3" t="n"/>
      <c r="AQ2641" s="3" t="n"/>
      <c r="AR2641" s="3" t="n"/>
      <c r="AS2641" s="2" t="n"/>
      <c r="AT2641" s="2" t="n"/>
      <c r="AU2641" s="2" t="n"/>
      <c r="AV2641" s="2" t="n"/>
      <c r="AW2641" s="2" t="n"/>
      <c r="AX2641" s="2" t="n"/>
      <c r="AY2641" s="2" t="n"/>
      <c r="AZ2641" s="2" t="n"/>
      <c r="BA2641" s="2" t="n"/>
      <c r="BB2641" s="2" t="n"/>
      <c r="BC2641" s="2" t="n"/>
      <c r="BD2641" s="2" t="n"/>
      <c r="BE2641" s="2" t="n"/>
      <c r="BF2641" s="2" t="n"/>
      <c r="BG2641" s="2" t="n"/>
      <c r="BH2641" s="2" t="n"/>
      <c r="BI2641" s="2" t="n"/>
      <c r="BJ2641" s="2" t="n"/>
      <c r="BK2641" s="2" t="n"/>
      <c r="BL2641" s="2" t="n"/>
      <c r="BM2641" s="2" t="n"/>
      <c r="BN2641" s="2" t="n"/>
      <c r="BO2641" s="2" t="n"/>
      <c r="BP2641" s="2" t="n"/>
      <c r="BQ2641" s="2" t="n"/>
      <c r="BR2641" s="2" t="n"/>
      <c r="BS2641" s="2" t="n"/>
      <c r="BT2641" s="2" t="n"/>
      <c r="BU2641" s="2" t="n"/>
      <c r="BV2641" s="2" t="n"/>
      <c r="BW2641" s="2" t="n"/>
      <c r="BX2641" s="2" t="n"/>
      <c r="BY2641" s="2" t="n"/>
      <c r="BZ2641" s="2" t="n"/>
      <c r="CA2641" s="2" t="n"/>
      <c r="CB2641" s="2" t="n"/>
      <c r="CC2641" s="2" t="n"/>
      <c r="CD2641" s="2" t="n"/>
      <c r="CE2641" s="2" t="n"/>
      <c r="CF2641" s="2" t="n"/>
      <c r="CG2641" s="2" t="n"/>
      <c r="CH2641" s="2" t="n"/>
      <c r="CI2641" s="2" t="n"/>
      <c r="CJ2641" s="2" t="n"/>
      <c r="CK2641" s="2" t="n"/>
      <c r="CL2641" s="2" t="n"/>
      <c r="CM2641" s="2" t="n"/>
      <c r="CN2641" s="2" t="n"/>
      <c r="CO2641" s="2" t="n"/>
      <c r="CP2641" s="2" t="n"/>
      <c r="CQ2641" s="2" t="n"/>
      <c r="CR2641" s="2" t="n"/>
      <c r="CS2641" s="2" t="n"/>
      <c r="CT2641" s="2" t="n"/>
      <c r="CU2641" s="2" t="n"/>
      <c r="CV2641" s="2" t="n"/>
      <c r="CW2641" s="2" t="n"/>
      <c r="CX2641" s="2" t="n"/>
      <c r="CY2641" s="2" t="n"/>
      <c r="CZ2641" s="2" t="n"/>
      <c r="DA2641" s="2" t="n"/>
      <c r="DB2641" s="2" t="n"/>
      <c r="DC2641" s="2" t="n"/>
      <c r="DD2641" s="2" t="n"/>
      <c r="DE2641" s="2" t="n"/>
      <c r="DF2641" s="2" t="n"/>
      <c r="DG2641" s="2" t="n"/>
      <c r="DH2641" s="2" t="n"/>
      <c r="DI2641" s="2" t="n"/>
      <c r="DJ2641" s="2" t="n"/>
      <c r="DK2641" s="2" t="n"/>
      <c r="DL2641" s="2" t="n"/>
      <c r="DM2641" s="2" t="n"/>
      <c r="DN2641" s="2" t="n"/>
      <c r="DO2641" s="2" t="n"/>
      <c r="DP2641" s="2" t="n"/>
      <c r="DQ2641" s="2" t="n"/>
      <c r="DR2641" s="2" t="n"/>
      <c r="DS2641" s="2" t="n"/>
      <c r="DT2641" s="2" t="n"/>
      <c r="DU2641" s="2" t="n"/>
      <c r="DV2641" s="2" t="n"/>
      <c r="DW2641" s="2" t="n"/>
      <c r="DX2641" s="2" t="n"/>
      <c r="DY2641" s="2" t="n"/>
      <c r="DZ2641" s="2" t="n"/>
      <c r="EA2641" s="2" t="n"/>
      <c r="EB2641" s="2" t="n"/>
      <c r="EC2641" s="2" t="n"/>
    </row>
    <row r="2642" ht="6.75" customHeight="1" s="118">
      <c r="A2642" s="2" t="n"/>
      <c r="B2642" s="2" t="n"/>
      <c r="C2642" s="3" t="n"/>
      <c r="D2642" s="3" t="n"/>
      <c r="E2642" s="3" t="n"/>
      <c r="F2642" s="3" t="n"/>
      <c r="G2642" s="3" t="n"/>
      <c r="H2642" s="3" t="n"/>
      <c r="I2642" s="3" t="n"/>
      <c r="J2642" s="114" t="inlineStr">
        <is>
          <t xml:space="preserve">  履 　   歴　    書</t>
        </is>
      </c>
      <c r="AN2642" s="3" t="n"/>
      <c r="AO2642" s="3" t="n"/>
      <c r="AP2642" s="3" t="n"/>
      <c r="AQ2642" s="3" t="n"/>
      <c r="AR2642" s="3" t="n"/>
      <c r="AS2642" s="2" t="n"/>
      <c r="AT2642" s="2" t="n"/>
      <c r="AU2642" s="2" t="n"/>
      <c r="AV2642" s="2" t="n"/>
      <c r="AW2642" s="2" t="n"/>
      <c r="AX2642" s="2" t="n"/>
      <c r="AY2642" s="2" t="n"/>
      <c r="AZ2642" s="2" t="n"/>
      <c r="BA2642" s="2" t="n"/>
      <c r="BB2642" s="2" t="n"/>
      <c r="BC2642" s="2" t="n"/>
      <c r="BD2642" s="2" t="n"/>
      <c r="BE2642" s="2" t="n"/>
      <c r="BF2642" s="2" t="n"/>
      <c r="BG2642" s="2" t="n"/>
      <c r="BH2642" s="2" t="n"/>
      <c r="BI2642" s="2" t="n"/>
      <c r="BJ2642" s="2" t="n"/>
      <c r="BK2642" s="2" t="n"/>
      <c r="BL2642" s="2" t="n"/>
      <c r="BM2642" s="2" t="n"/>
      <c r="BN2642" s="2" t="n"/>
      <c r="BO2642" s="2" t="n"/>
      <c r="BP2642" s="2" t="n"/>
      <c r="BQ2642" s="2" t="n"/>
      <c r="BR2642" s="2" t="n"/>
      <c r="BS2642" s="2" t="n"/>
      <c r="BT2642" s="2" t="n"/>
      <c r="BU2642" s="2" t="n"/>
      <c r="BV2642" s="2" t="n"/>
      <c r="BW2642" s="2" t="n"/>
      <c r="BX2642" s="2" t="n"/>
      <c r="BY2642" s="2" t="n"/>
      <c r="BZ2642" s="2" t="n"/>
      <c r="CA2642" s="2" t="n"/>
      <c r="CB2642" s="2" t="n"/>
      <c r="CC2642" s="2" t="n"/>
      <c r="CD2642" s="2" t="n"/>
      <c r="CE2642" s="2" t="n"/>
      <c r="CF2642" s="2" t="n"/>
      <c r="CG2642" s="2" t="n"/>
      <c r="CH2642" s="2" t="n"/>
      <c r="CI2642" s="2" t="n"/>
      <c r="CJ2642" s="2" t="n"/>
      <c r="CK2642" s="2" t="n"/>
      <c r="CL2642" s="2" t="n"/>
      <c r="CM2642" s="2" t="n"/>
      <c r="CN2642" s="2" t="n"/>
      <c r="CO2642" s="2" t="n"/>
      <c r="CP2642" s="2" t="n"/>
      <c r="CQ2642" s="2" t="n"/>
      <c r="CR2642" s="2" t="n"/>
      <c r="CS2642" s="2" t="n"/>
      <c r="CT2642" s="2" t="n"/>
      <c r="CU2642" s="2" t="n"/>
      <c r="CV2642" s="2" t="n"/>
      <c r="CW2642" s="2" t="n"/>
      <c r="CX2642" s="2" t="n"/>
      <c r="CY2642" s="2" t="n"/>
      <c r="CZ2642" s="2" t="n"/>
      <c r="DA2642" s="2" t="n"/>
      <c r="DB2642" s="2" t="n"/>
      <c r="DC2642" s="2" t="n"/>
      <c r="DD2642" s="2" t="n"/>
      <c r="DE2642" s="2" t="n"/>
      <c r="DF2642" s="2" t="n"/>
      <c r="DG2642" s="2" t="n"/>
      <c r="DH2642" s="2" t="n"/>
      <c r="DI2642" s="2" t="n"/>
      <c r="DJ2642" s="2" t="n"/>
      <c r="DK2642" s="2" t="n"/>
      <c r="DL2642" s="2" t="n"/>
      <c r="DM2642" s="2" t="n"/>
      <c r="DN2642" s="2" t="n"/>
      <c r="DO2642" s="2" t="n"/>
      <c r="DP2642" s="2" t="n"/>
      <c r="DQ2642" s="2" t="n"/>
      <c r="DR2642" s="2" t="n"/>
      <c r="DS2642" s="2" t="n"/>
      <c r="DT2642" s="2" t="n"/>
      <c r="DU2642" s="2" t="n"/>
      <c r="DV2642" s="2" t="n"/>
      <c r="DW2642" s="2" t="n"/>
      <c r="DX2642" s="2" t="n"/>
      <c r="DY2642" s="2" t="n"/>
      <c r="DZ2642" s="2" t="n"/>
      <c r="EA2642" s="2" t="n"/>
      <c r="EB2642" s="2" t="n"/>
      <c r="EC2642" s="2" t="n"/>
    </row>
    <row r="2643" ht="6.75" customHeight="1" s="118">
      <c r="A2643" s="2" t="n"/>
      <c r="B2643" s="2" t="n"/>
      <c r="C2643" s="3" t="n"/>
      <c r="D2643" s="3" t="n"/>
      <c r="E2643" s="3" t="n"/>
      <c r="F2643" s="3" t="n"/>
      <c r="G2643" s="3" t="n"/>
      <c r="H2643" s="3" t="n"/>
      <c r="I2643" s="3" t="n"/>
      <c r="AN2643" s="3" t="n"/>
      <c r="AO2643" s="3" t="n"/>
      <c r="AP2643" s="3" t="n"/>
      <c r="AQ2643" s="3" t="n"/>
      <c r="AR2643" s="3" t="n"/>
      <c r="AS2643" s="2" t="n"/>
      <c r="AT2643" s="2" t="n"/>
      <c r="AU2643" s="2" t="n"/>
      <c r="AV2643" s="2" t="n"/>
      <c r="AW2643" s="2" t="n"/>
      <c r="AX2643" s="2" t="n"/>
      <c r="AY2643" s="2" t="n"/>
      <c r="AZ2643" s="2" t="n"/>
      <c r="BA2643" s="2" t="n"/>
      <c r="BB2643" s="2" t="n"/>
      <c r="BC2643" s="2" t="n"/>
      <c r="BD2643" s="2" t="n"/>
      <c r="BE2643" s="2" t="n"/>
      <c r="BF2643" s="2" t="n"/>
      <c r="BG2643" s="2" t="n"/>
      <c r="BH2643" s="2" t="n"/>
      <c r="BI2643" s="2" t="n"/>
      <c r="BJ2643" s="2" t="n"/>
      <c r="BK2643" s="2" t="n"/>
      <c r="BL2643" s="2" t="n"/>
      <c r="BM2643" s="2" t="n"/>
      <c r="BN2643" s="2" t="n"/>
      <c r="BO2643" s="2" t="n"/>
      <c r="BP2643" s="2" t="n"/>
      <c r="BQ2643" s="2" t="n"/>
      <c r="BR2643" s="2" t="n"/>
      <c r="BS2643" s="2" t="n"/>
      <c r="BT2643" s="2" t="n"/>
      <c r="BU2643" s="2" t="n"/>
      <c r="BV2643" s="2" t="n"/>
      <c r="BW2643" s="2" t="n"/>
      <c r="BX2643" s="2" t="n"/>
      <c r="BY2643" s="2" t="n"/>
      <c r="BZ2643" s="2" t="n"/>
      <c r="CA2643" s="2" t="n"/>
      <c r="CB2643" s="2" t="n"/>
      <c r="CC2643" s="2" t="n"/>
      <c r="CD2643" s="2" t="n"/>
      <c r="CE2643" s="2" t="n"/>
      <c r="CF2643" s="2" t="n"/>
      <c r="CG2643" s="2" t="n"/>
      <c r="CH2643" s="2" t="n"/>
      <c r="CI2643" s="2" t="n"/>
      <c r="CJ2643" s="2" t="n"/>
      <c r="CK2643" s="2" t="n"/>
      <c r="CL2643" s="2" t="n"/>
      <c r="CM2643" s="2" t="n"/>
      <c r="CN2643" s="2" t="n"/>
      <c r="CO2643" s="2" t="n"/>
      <c r="CP2643" s="2" t="n"/>
      <c r="CQ2643" s="2" t="n"/>
      <c r="CR2643" s="2" t="n"/>
      <c r="CS2643" s="2" t="n"/>
      <c r="CT2643" s="2" t="n"/>
      <c r="CU2643" s="2" t="n"/>
      <c r="CV2643" s="2" t="n"/>
      <c r="CW2643" s="2" t="n"/>
      <c r="CX2643" s="2" t="n"/>
      <c r="CY2643" s="2" t="n"/>
      <c r="CZ2643" s="2" t="n"/>
      <c r="DA2643" s="2" t="n"/>
      <c r="DB2643" s="2" t="n"/>
      <c r="DC2643" s="2" t="n"/>
      <c r="DD2643" s="2" t="n"/>
      <c r="DE2643" s="2" t="n"/>
      <c r="DF2643" s="2" t="n"/>
      <c r="DG2643" s="2" t="n"/>
      <c r="DH2643" s="2" t="n"/>
      <c r="DI2643" s="2" t="n"/>
      <c r="DJ2643" s="2" t="n"/>
      <c r="DK2643" s="2" t="n"/>
      <c r="DL2643" s="2" t="n"/>
      <c r="DM2643" s="2" t="n"/>
      <c r="DN2643" s="2" t="n"/>
      <c r="DO2643" s="2" t="n"/>
      <c r="DP2643" s="2" t="n"/>
      <c r="DQ2643" s="2" t="n"/>
      <c r="DR2643" s="2" t="n"/>
      <c r="DS2643" s="2" t="n"/>
      <c r="DT2643" s="2" t="n"/>
      <c r="DU2643" s="2" t="n"/>
      <c r="DV2643" s="2" t="n"/>
      <c r="DW2643" s="2" t="n"/>
      <c r="DX2643" s="2" t="n"/>
      <c r="DY2643" s="2" t="n"/>
      <c r="DZ2643" s="2" t="n"/>
      <c r="EA2643" s="2" t="n"/>
      <c r="EB2643" s="2" t="n"/>
      <c r="EC2643" s="2" t="n"/>
    </row>
    <row r="2644" ht="4.5" customHeight="1" s="118">
      <c r="A2644" s="2" t="n"/>
      <c r="B2644" s="2" t="n"/>
      <c r="C2644" s="2" t="n"/>
      <c r="D2644" s="2" t="n"/>
      <c r="E2644" s="2" t="n"/>
      <c r="F2644" s="2" t="n"/>
      <c r="G2644" s="2" t="n"/>
      <c r="H2644" s="2" t="n"/>
      <c r="I2644" s="2" t="n"/>
      <c r="AN2644" s="3" t="n"/>
      <c r="AO2644" s="2" t="n"/>
      <c r="AP2644" s="2" t="n"/>
      <c r="AQ2644" s="2" t="n"/>
      <c r="AR2644" s="2" t="n"/>
      <c r="AS2644" s="2" t="n"/>
      <c r="AT2644" s="2" t="n"/>
      <c r="AU2644" s="2" t="n"/>
      <c r="AV2644" s="4" t="n"/>
      <c r="AW2644" s="5" t="n"/>
      <c r="AX2644" s="5" t="n"/>
      <c r="AY2644" s="5" t="n"/>
      <c r="AZ2644" s="5" t="n"/>
      <c r="BA2644" s="5" t="n"/>
      <c r="BB2644" s="5" t="n"/>
      <c r="BC2644" s="5" t="n"/>
      <c r="BD2644" s="5" t="n"/>
      <c r="BE2644" s="5" t="n"/>
      <c r="BF2644" s="5" t="n"/>
      <c r="BG2644" s="5" t="n"/>
      <c r="BH2644" s="5" t="n"/>
      <c r="BI2644" s="6" t="n"/>
      <c r="BJ2644" s="7" t="n"/>
      <c r="BK2644" s="2" t="n"/>
      <c r="BL2644" s="2" t="n"/>
      <c r="BM2644" s="2" t="n"/>
      <c r="BN2644" s="2" t="n"/>
      <c r="BO2644" s="2" t="n"/>
      <c r="BP2644" s="139" t="inlineStr">
        <is>
          <t xml:space="preserve">資 　格  等      </t>
        </is>
      </c>
      <c r="BQ2644" s="140" t="n"/>
      <c r="BR2644" s="140" t="n"/>
      <c r="BS2644" s="140" t="n"/>
      <c r="BT2644" s="140" t="n"/>
      <c r="BU2644" s="140" t="n"/>
      <c r="BV2644" s="141" t="n"/>
      <c r="BW2644" s="142" t="inlineStr">
        <is>
          <t>取  得  年  月</t>
        </is>
      </c>
      <c r="BX2644" s="140" t="n"/>
      <c r="BY2644" s="140" t="n"/>
      <c r="BZ2644" s="140" t="n"/>
      <c r="CA2644" s="140" t="n"/>
      <c r="CB2644" s="140" t="n"/>
      <c r="CC2644" s="140" t="n"/>
      <c r="CD2644" s="140" t="n"/>
      <c r="CE2644" s="140" t="n"/>
      <c r="CF2644" s="140" t="n"/>
      <c r="CG2644" s="141" t="n"/>
      <c r="CH2644" s="142" t="inlineStr">
        <is>
          <t>資       格       等       の       名       称</t>
        </is>
      </c>
      <c r="CI2644" s="140" t="n"/>
      <c r="CJ2644" s="140" t="n"/>
      <c r="CK2644" s="140" t="n"/>
      <c r="CL2644" s="140" t="n"/>
      <c r="CM2644" s="140" t="n"/>
      <c r="CN2644" s="140" t="n"/>
      <c r="CO2644" s="140" t="n"/>
      <c r="CP2644" s="140" t="n"/>
      <c r="CQ2644" s="140" t="n"/>
      <c r="CR2644" s="140" t="n"/>
      <c r="CS2644" s="140" t="n"/>
      <c r="CT2644" s="140" t="n"/>
      <c r="CU2644" s="140" t="n"/>
      <c r="CV2644" s="140" t="n"/>
      <c r="CW2644" s="140" t="n"/>
      <c r="CX2644" s="140" t="n"/>
      <c r="CY2644" s="140" t="n"/>
      <c r="CZ2644" s="140" t="n"/>
      <c r="DA2644" s="140" t="n"/>
      <c r="DB2644" s="140" t="n"/>
      <c r="DC2644" s="140" t="n"/>
      <c r="DD2644" s="140" t="n"/>
      <c r="DE2644" s="140" t="n"/>
      <c r="DF2644" s="140" t="n"/>
      <c r="DG2644" s="140" t="n"/>
      <c r="DH2644" s="140" t="n"/>
      <c r="DI2644" s="140" t="n"/>
      <c r="DJ2644" s="140" t="n"/>
      <c r="DK2644" s="140" t="n"/>
      <c r="DL2644" s="140" t="n"/>
      <c r="DM2644" s="140" t="n"/>
      <c r="DN2644" s="140" t="n"/>
      <c r="DO2644" s="140" t="n"/>
      <c r="DP2644" s="140" t="n"/>
      <c r="DQ2644" s="140" t="n"/>
      <c r="DR2644" s="140" t="n"/>
      <c r="DS2644" s="140" t="n"/>
      <c r="DT2644" s="140" t="n"/>
      <c r="DU2644" s="141" t="n"/>
      <c r="DV2644" s="2" t="n"/>
      <c r="DW2644" s="2" t="n"/>
      <c r="DX2644" s="2" t="n"/>
      <c r="DY2644" s="2" t="n"/>
      <c r="DZ2644" s="2" t="n"/>
      <c r="EA2644" s="2" t="n"/>
      <c r="EB2644" s="2" t="n"/>
      <c r="EC2644" s="2" t="n"/>
    </row>
    <row r="2645" ht="6.75" customHeight="1" s="118">
      <c r="A2645" s="2" t="n"/>
      <c r="B2645" s="2" t="n"/>
      <c r="C2645" s="2" t="n"/>
      <c r="D2645" s="2" t="n"/>
      <c r="E2645" s="2" t="n"/>
      <c r="F2645" s="2" t="n"/>
      <c r="G2645" s="2" t="n"/>
      <c r="H2645" s="2" t="n"/>
      <c r="I2645" s="2" t="n"/>
      <c r="AN2645" s="3" t="n"/>
      <c r="AO2645" s="2" t="n"/>
      <c r="AP2645" s="2" t="n"/>
      <c r="AQ2645" s="2" t="n"/>
      <c r="AR2645" s="2" t="n"/>
      <c r="AS2645" s="2" t="n"/>
      <c r="AT2645" s="2" t="n"/>
      <c r="AU2645" s="2" t="n"/>
      <c r="AV2645" s="7" t="n"/>
      <c r="AW2645" s="2" t="n"/>
      <c r="AX2645" s="2" t="n"/>
      <c r="AY2645" s="2" t="n"/>
      <c r="AZ2645" s="2" t="n"/>
      <c r="BA2645" s="2" t="n"/>
      <c r="BB2645" s="2" t="n"/>
      <c r="BC2645" s="2" t="n"/>
      <c r="BD2645" s="2" t="n"/>
      <c r="BE2645" s="2" t="n"/>
      <c r="BF2645" s="2" t="n"/>
      <c r="BG2645" s="2" t="n"/>
      <c r="BH2645" s="2" t="n"/>
      <c r="BI2645" s="8" t="n"/>
      <c r="BJ2645" s="7" t="n"/>
      <c r="BK2645" s="2" t="n"/>
      <c r="BL2645" s="2" t="n"/>
      <c r="BM2645" s="2" t="n"/>
      <c r="BN2645" s="2" t="n"/>
      <c r="BO2645" s="2" t="n"/>
      <c r="BP2645" s="143" t="n"/>
      <c r="BV2645" s="144" t="n"/>
      <c r="BW2645" s="143" t="n"/>
      <c r="CG2645" s="144" t="n"/>
      <c r="CH2645" s="143" t="n"/>
      <c r="DU2645" s="144" t="n"/>
      <c r="DV2645" s="2" t="n"/>
      <c r="DW2645" s="2" t="n"/>
      <c r="DX2645" s="2" t="n"/>
      <c r="DY2645" s="2" t="n"/>
      <c r="DZ2645" s="2" t="n"/>
      <c r="EA2645" s="2" t="n"/>
      <c r="EB2645" s="2" t="n"/>
      <c r="EC2645" s="2" t="n"/>
    </row>
    <row r="2646" ht="6.75" customHeight="1" s="118">
      <c r="A2646" s="2" t="n"/>
      <c r="B2646" s="2" t="n"/>
      <c r="C2646" s="2" t="n"/>
      <c r="D2646" s="2" t="n"/>
      <c r="E2646" s="2" t="n"/>
      <c r="F2646" s="2" t="n"/>
      <c r="G2646" s="2" t="n"/>
      <c r="H2646" s="2" t="n"/>
      <c r="I2646" s="2" t="n"/>
      <c r="J2646" s="2" t="n"/>
      <c r="K2646" s="2" t="n"/>
      <c r="L2646" s="2" t="n"/>
      <c r="M2646" s="2" t="n"/>
      <c r="N2646" s="3" t="n"/>
      <c r="O2646" s="3" t="n"/>
      <c r="P2646" s="3" t="n"/>
      <c r="Q2646" s="3" t="n"/>
      <c r="R2646" s="3" t="n"/>
      <c r="S2646" s="3" t="n"/>
      <c r="T2646" s="3" t="n"/>
      <c r="U2646" s="3" t="n"/>
      <c r="V2646" s="3" t="n"/>
      <c r="W2646" s="3" t="n"/>
      <c r="X2646" s="3" t="n"/>
      <c r="Y2646" s="3" t="n"/>
      <c r="Z2646" s="3" t="n"/>
      <c r="AA2646" s="3" t="n"/>
      <c r="AB2646" s="3" t="n"/>
      <c r="AC2646" s="3" t="n"/>
      <c r="AD2646" s="3" t="n"/>
      <c r="AE2646" s="3" t="n"/>
      <c r="AF2646" s="3" t="n"/>
      <c r="AG2646" s="3" t="n"/>
      <c r="AH2646" s="3" t="n"/>
      <c r="AI2646" s="3" t="n"/>
      <c r="AJ2646" s="3" t="n"/>
      <c r="AK2646" s="3" t="n"/>
      <c r="AL2646" s="3" t="n"/>
      <c r="AM2646" s="3" t="n"/>
      <c r="AN2646" s="2" t="n"/>
      <c r="AO2646" s="2" t="n"/>
      <c r="AP2646" s="2" t="n"/>
      <c r="AQ2646" s="2" t="n"/>
      <c r="AR2646" s="2" t="n"/>
      <c r="AS2646" s="2" t="n"/>
      <c r="AT2646" s="2" t="n"/>
      <c r="AU2646" s="2" t="n"/>
      <c r="AV2646" s="7" t="n"/>
      <c r="AW2646" s="2" t="n"/>
      <c r="AX2646" s="2" t="n"/>
      <c r="AY2646" s="2" t="n"/>
      <c r="AZ2646" s="2" t="n"/>
      <c r="BA2646" s="2" t="n"/>
      <c r="BB2646" s="2" t="n"/>
      <c r="BC2646" s="2" t="n"/>
      <c r="BD2646" s="2" t="n"/>
      <c r="BE2646" s="2" t="n"/>
      <c r="BF2646" s="2" t="n"/>
      <c r="BG2646" s="2" t="n"/>
      <c r="BH2646" s="2" t="n"/>
      <c r="BI2646" s="8" t="n"/>
      <c r="BJ2646" s="7" t="n"/>
      <c r="BK2646" s="2" t="n"/>
      <c r="BL2646" s="2" t="n"/>
      <c r="BM2646" s="2" t="n"/>
      <c r="BN2646" s="2" t="n"/>
      <c r="BO2646" s="2" t="n"/>
      <c r="BP2646" s="143" t="n"/>
      <c r="BV2646" s="144" t="n"/>
      <c r="BW2646" s="143" t="n"/>
      <c r="CG2646" s="144" t="n"/>
      <c r="CH2646" s="143" t="n"/>
      <c r="DU2646" s="144" t="n"/>
      <c r="DV2646" s="2" t="n"/>
      <c r="DW2646" s="2" t="n"/>
      <c r="DX2646" s="2" t="n"/>
      <c r="DY2646" s="2" t="n"/>
      <c r="DZ2646" s="2" t="n"/>
      <c r="EA2646" s="2" t="n"/>
      <c r="EB2646" s="2" t="n"/>
      <c r="EC2646" s="2" t="n"/>
    </row>
    <row r="2647" ht="6.75" customHeight="1" s="118">
      <c r="A2647" s="2" t="n"/>
      <c r="B2647" s="2" t="n"/>
      <c r="C2647" s="2" t="n"/>
      <c r="D2647" s="2" t="n"/>
      <c r="E2647" s="2" t="n"/>
      <c r="F2647" s="2" t="n"/>
      <c r="G2647" s="2" t="n"/>
      <c r="H2647" s="2" t="n"/>
      <c r="I2647" s="2" t="n"/>
      <c r="J2647" s="2" t="n"/>
      <c r="K2647" s="2" t="n"/>
      <c r="L2647" s="2" t="n"/>
      <c r="M2647" s="2" t="n"/>
      <c r="N2647" s="2" t="n"/>
      <c r="O2647" s="2" t="n"/>
      <c r="P2647" s="2" t="n"/>
      <c r="Q2647" s="2" t="n"/>
      <c r="R2647" s="2" t="n"/>
      <c r="S2647" s="2" t="n"/>
      <c r="T2647" s="2" t="n"/>
      <c r="U2647" s="2" t="n"/>
      <c r="V2647" s="2" t="n"/>
      <c r="W2647" s="2" t="n"/>
      <c r="X2647" s="2" t="n"/>
      <c r="Y2647" s="2" t="n"/>
      <c r="Z2647" s="95" t="inlineStr">
        <is>
          <t>令和</t>
        </is>
      </c>
      <c r="AD2647" s="145">
        <f>IF(N(設定!$B$3)=0,"",YEAR(設定!$B$3)-2018)</f>
        <v/>
      </c>
      <c r="AG2647" s="95" t="inlineStr">
        <is>
          <t>年</t>
        </is>
      </c>
      <c r="AI2647" s="145">
        <f>IF(N(設定!$B$3)=0,"",MONTH(設定!$B$3))</f>
        <v/>
      </c>
      <c r="AL2647" s="95" t="inlineStr">
        <is>
          <t>月</t>
        </is>
      </c>
      <c r="AN2647" s="145">
        <f>IF(N(設定!$B$3)=0,"",DAY(設定!$B$3))</f>
        <v/>
      </c>
      <c r="AP2647" s="95" t="inlineStr">
        <is>
          <t>日現在</t>
        </is>
      </c>
      <c r="AU2647" s="12" t="n"/>
      <c r="AV2647" s="7" t="n"/>
      <c r="AW2647" s="2" t="n"/>
      <c r="AX2647" s="2" t="n"/>
      <c r="AY2647" s="2" t="n"/>
      <c r="AZ2647" s="2" t="n"/>
      <c r="BA2647" s="2" t="n"/>
      <c r="BB2647" s="2" t="n"/>
      <c r="BC2647" s="2" t="n"/>
      <c r="BD2647" s="2" t="n"/>
      <c r="BE2647" s="2" t="n"/>
      <c r="BF2647" s="2" t="n"/>
      <c r="BG2647" s="2" t="n"/>
      <c r="BH2647" s="2" t="n"/>
      <c r="BI2647" s="8" t="n"/>
      <c r="BJ2647" s="7" t="n"/>
      <c r="BK2647" s="2" t="n"/>
      <c r="BL2647" s="2" t="n"/>
      <c r="BM2647" s="2" t="n"/>
      <c r="BN2647" s="2" t="n"/>
      <c r="BO2647" s="2" t="n"/>
      <c r="BP2647" s="143" t="n"/>
      <c r="BV2647" s="144" t="n"/>
      <c r="BW2647" s="146" t="n"/>
      <c r="BX2647" s="147" t="n"/>
      <c r="BY2647" s="147" t="n"/>
      <c r="BZ2647" s="147" t="n"/>
      <c r="CA2647" s="147" t="n"/>
      <c r="CB2647" s="147" t="n"/>
      <c r="CC2647" s="147" t="n"/>
      <c r="CD2647" s="147" t="n"/>
      <c r="CE2647" s="147" t="n"/>
      <c r="CF2647" s="147" t="n"/>
      <c r="CG2647" s="148" t="n"/>
      <c r="CH2647" s="146" t="n"/>
      <c r="CI2647" s="147" t="n"/>
      <c r="CJ2647" s="147" t="n"/>
      <c r="CK2647" s="147" t="n"/>
      <c r="CL2647" s="147" t="n"/>
      <c r="CM2647" s="147" t="n"/>
      <c r="CN2647" s="147" t="n"/>
      <c r="CO2647" s="147" t="n"/>
      <c r="CP2647" s="147" t="n"/>
      <c r="CQ2647" s="147" t="n"/>
      <c r="CR2647" s="147" t="n"/>
      <c r="CS2647" s="147" t="n"/>
      <c r="CT2647" s="147" t="n"/>
      <c r="CU2647" s="147" t="n"/>
      <c r="CV2647" s="147" t="n"/>
      <c r="CW2647" s="147" t="n"/>
      <c r="CX2647" s="147" t="n"/>
      <c r="CY2647" s="147" t="n"/>
      <c r="CZ2647" s="147" t="n"/>
      <c r="DA2647" s="147" t="n"/>
      <c r="DB2647" s="147" t="n"/>
      <c r="DC2647" s="147" t="n"/>
      <c r="DD2647" s="147" t="n"/>
      <c r="DE2647" s="147" t="n"/>
      <c r="DF2647" s="147" t="n"/>
      <c r="DG2647" s="147" t="n"/>
      <c r="DH2647" s="147" t="n"/>
      <c r="DI2647" s="147" t="n"/>
      <c r="DJ2647" s="147" t="n"/>
      <c r="DK2647" s="147" t="n"/>
      <c r="DL2647" s="147" t="n"/>
      <c r="DM2647" s="147" t="n"/>
      <c r="DN2647" s="147" t="n"/>
      <c r="DO2647" s="147" t="n"/>
      <c r="DP2647" s="147" t="n"/>
      <c r="DQ2647" s="147" t="n"/>
      <c r="DR2647" s="147" t="n"/>
      <c r="DS2647" s="147" t="n"/>
      <c r="DT2647" s="147" t="n"/>
      <c r="DU2647" s="148" t="n"/>
      <c r="DV2647" s="2" t="n"/>
      <c r="DW2647" s="2" t="n"/>
      <c r="DX2647" s="2" t="n"/>
      <c r="DY2647" s="2" t="n"/>
      <c r="DZ2647" s="2" t="n"/>
      <c r="EA2647" s="2" t="n"/>
      <c r="EB2647" s="2" t="n"/>
      <c r="EC2647" s="2" t="n"/>
    </row>
    <row r="2648" ht="6.75" customHeight="1" s="118">
      <c r="A2648" s="2" t="n"/>
      <c r="B2648" s="2" t="n"/>
      <c r="C2648" s="2" t="n"/>
      <c r="D2648" s="2" t="n"/>
      <c r="E2648" s="2" t="n"/>
      <c r="F2648" s="2" t="n"/>
      <c r="G2648" s="2" t="n"/>
      <c r="H2648" s="2" t="n"/>
      <c r="I2648" s="2" t="n"/>
      <c r="J2648" s="2" t="n"/>
      <c r="K2648" s="2" t="n"/>
      <c r="L2648" s="2" t="n"/>
      <c r="M2648" s="2" t="n"/>
      <c r="N2648" s="2" t="n"/>
      <c r="O2648" s="2" t="n"/>
      <c r="P2648" s="2" t="n"/>
      <c r="Q2648" s="2" t="n"/>
      <c r="R2648" s="2" t="n"/>
      <c r="S2648" s="2" t="n"/>
      <c r="T2648" s="2" t="n"/>
      <c r="U2648" s="2" t="n"/>
      <c r="V2648" s="2" t="n"/>
      <c r="W2648" s="2" t="n"/>
      <c r="X2648" s="2" t="n"/>
      <c r="Y2648" s="2" t="n"/>
      <c r="AU2648" s="12" t="n"/>
      <c r="AV2648" s="7" t="n"/>
      <c r="AW2648" s="48" t="inlineStr">
        <is>
          <t>写真をはる位置</t>
        </is>
      </c>
      <c r="BI2648" s="8" t="n"/>
      <c r="BJ2648" s="7" t="n"/>
      <c r="BK2648" s="2" t="n"/>
      <c r="BL2648" s="2" t="n"/>
      <c r="BM2648" s="2" t="n"/>
      <c r="BN2648" s="2" t="n"/>
      <c r="BO2648" s="2" t="n"/>
      <c r="BP2648" s="143" t="n"/>
      <c r="BV2648" s="144" t="n"/>
      <c r="BW2648" s="149">
        <f>計算!$O$32</f>
        <v/>
      </c>
      <c r="CG2648" s="144" t="n"/>
      <c r="CH2648" s="150">
        <f>計算!$P$32</f>
        <v/>
      </c>
      <c r="DU2648" s="144" t="n"/>
      <c r="DV2648" s="2" t="n"/>
      <c r="DW2648" s="2" t="n"/>
      <c r="DX2648" s="2" t="n"/>
      <c r="DY2648" s="2" t="n"/>
      <c r="DZ2648" s="2" t="n"/>
      <c r="EA2648" s="2" t="n"/>
      <c r="EB2648" s="2" t="n"/>
      <c r="EC2648" s="2" t="n"/>
    </row>
    <row r="2649" ht="6.75" customHeight="1" s="118">
      <c r="A2649" s="2" t="n"/>
      <c r="B2649" s="2" t="n"/>
      <c r="C2649" s="2" t="n"/>
      <c r="D2649" s="2" t="n"/>
      <c r="E2649" s="2" t="n"/>
      <c r="F2649" s="2" t="n"/>
      <c r="G2649" s="2" t="n"/>
      <c r="H2649" s="2" t="n"/>
      <c r="I2649" s="2" t="n"/>
      <c r="J2649" s="2" t="n"/>
      <c r="K2649" s="2" t="n"/>
      <c r="L2649" s="2" t="n"/>
      <c r="M2649" s="2" t="n"/>
      <c r="N2649" s="2" t="n"/>
      <c r="O2649" s="2" t="n"/>
      <c r="P2649" s="2" t="n"/>
      <c r="Q2649" s="2" t="n"/>
      <c r="R2649" s="2" t="n"/>
      <c r="S2649" s="2" t="n"/>
      <c r="T2649" s="2" t="n"/>
      <c r="U2649" s="2" t="n"/>
      <c r="V2649" s="2" t="n"/>
      <c r="W2649" s="2" t="n"/>
      <c r="X2649" s="2" t="n"/>
      <c r="Y2649" s="2" t="n"/>
      <c r="Z2649" s="147" t="n"/>
      <c r="AA2649" s="147" t="n"/>
      <c r="AB2649" s="147" t="n"/>
      <c r="AC2649" s="147" t="n"/>
      <c r="AD2649" s="147" t="n"/>
      <c r="AE2649" s="147" t="n"/>
      <c r="AF2649" s="147" t="n"/>
      <c r="AG2649" s="147" t="n"/>
      <c r="AH2649" s="147" t="n"/>
      <c r="AI2649" s="147" t="n"/>
      <c r="AJ2649" s="147" t="n"/>
      <c r="AK2649" s="147" t="n"/>
      <c r="AL2649" s="147" t="n"/>
      <c r="AM2649" s="147" t="n"/>
      <c r="AN2649" s="147" t="n"/>
      <c r="AO2649" s="147" t="n"/>
      <c r="AP2649" s="147" t="n"/>
      <c r="AQ2649" s="147" t="n"/>
      <c r="AR2649" s="147" t="n"/>
      <c r="AS2649" s="147" t="n"/>
      <c r="AT2649" s="147" t="n"/>
      <c r="AU2649" s="12" t="n"/>
      <c r="AV2649" s="7" t="n"/>
      <c r="BI2649" s="8" t="n"/>
      <c r="BJ2649" s="7" t="n"/>
      <c r="BK2649" s="2" t="n"/>
      <c r="BL2649" s="2" t="n"/>
      <c r="BM2649" s="2" t="n"/>
      <c r="BN2649" s="2" t="n"/>
      <c r="BO2649" s="2" t="n"/>
      <c r="BP2649" s="143" t="n"/>
      <c r="BV2649" s="144" t="n"/>
      <c r="BW2649" s="143" t="n"/>
      <c r="CG2649" s="144" t="n"/>
      <c r="DU2649" s="144" t="n"/>
      <c r="DV2649" s="2" t="n"/>
      <c r="DW2649" s="2" t="n"/>
      <c r="DX2649" s="2" t="n"/>
      <c r="DY2649" s="2" t="n"/>
      <c r="DZ2649" s="2" t="n"/>
      <c r="EA2649" s="2" t="n"/>
      <c r="EB2649" s="2" t="n"/>
      <c r="EC2649" s="2" t="n"/>
    </row>
    <row r="2650" ht="6.75" customHeight="1" s="118">
      <c r="A2650" s="2" t="n"/>
      <c r="B2650" s="2" t="n"/>
      <c r="C2650" s="2" t="n"/>
      <c r="D2650" s="2" t="n"/>
      <c r="E2650" s="142" t="inlineStr">
        <is>
          <t>ふ り が な</t>
        </is>
      </c>
      <c r="F2650" s="140" t="n"/>
      <c r="G2650" s="140" t="n"/>
      <c r="H2650" s="140" t="n"/>
      <c r="I2650" s="140" t="n"/>
      <c r="J2650" s="140" t="n"/>
      <c r="K2650" s="141" t="n"/>
      <c r="L2650" s="151">
        <f>計算!$C$32</f>
        <v/>
      </c>
      <c r="M2650" s="140" t="n"/>
      <c r="N2650" s="140" t="n"/>
      <c r="O2650" s="140" t="n"/>
      <c r="P2650" s="140" t="n"/>
      <c r="Q2650" s="140" t="n"/>
      <c r="R2650" s="140" t="n"/>
      <c r="S2650" s="140" t="n"/>
      <c r="T2650" s="140" t="n"/>
      <c r="U2650" s="140" t="n"/>
      <c r="V2650" s="140" t="n"/>
      <c r="W2650" s="140" t="n"/>
      <c r="X2650" s="140" t="n"/>
      <c r="Y2650" s="140" t="n"/>
      <c r="Z2650" s="140" t="n"/>
      <c r="AA2650" s="140" t="n"/>
      <c r="AB2650" s="140" t="n"/>
      <c r="AC2650" s="140" t="n"/>
      <c r="AD2650" s="140" t="n"/>
      <c r="AE2650" s="140" t="n"/>
      <c r="AF2650" s="140" t="n"/>
      <c r="AG2650" s="140" t="n"/>
      <c r="AH2650" s="140" t="n"/>
      <c r="AI2650" s="140" t="n"/>
      <c r="AJ2650" s="140" t="n"/>
      <c r="AK2650" s="140" t="n"/>
      <c r="AL2650" s="140" t="n"/>
      <c r="AM2650" s="140" t="n"/>
      <c r="AN2650" s="140" t="n"/>
      <c r="AO2650" s="140" t="n"/>
      <c r="AP2650" s="140" t="n"/>
      <c r="AQ2650" s="140" t="n"/>
      <c r="AR2650" s="140" t="n"/>
      <c r="AS2650" s="140" t="n"/>
      <c r="AT2650" s="141" t="n"/>
      <c r="AU2650" s="8" t="n"/>
      <c r="AV2650" s="7" t="n"/>
      <c r="AW2650" s="2" t="n"/>
      <c r="AX2650" s="2" t="n"/>
      <c r="AY2650" s="2" t="n"/>
      <c r="AZ2650" s="2" t="n"/>
      <c r="BA2650" s="2" t="n"/>
      <c r="BB2650" s="2" t="n"/>
      <c r="BC2650" s="2" t="n"/>
      <c r="BD2650" s="2" t="n"/>
      <c r="BE2650" s="2" t="n"/>
      <c r="BF2650" s="2" t="n"/>
      <c r="BG2650" s="2" t="n"/>
      <c r="BH2650" s="2" t="n"/>
      <c r="BI2650" s="8" t="n"/>
      <c r="BJ2650" s="7" t="n"/>
      <c r="BK2650" s="2" t="n"/>
      <c r="BL2650" s="2" t="n"/>
      <c r="BM2650" s="2" t="n"/>
      <c r="BN2650" s="2" t="n"/>
      <c r="BO2650" s="2" t="n"/>
      <c r="BP2650" s="143" t="n"/>
      <c r="BV2650" s="144" t="n"/>
      <c r="BW2650" s="143" t="n"/>
      <c r="CG2650" s="144" t="n"/>
      <c r="DU2650" s="144" t="n"/>
      <c r="DV2650" s="2" t="n"/>
      <c r="DW2650" s="2" t="n"/>
      <c r="DX2650" s="2" t="n"/>
      <c r="DY2650" s="2" t="n"/>
      <c r="DZ2650" s="2" t="n"/>
      <c r="EA2650" s="2" t="n"/>
      <c r="EB2650" s="2" t="n"/>
      <c r="EC2650" s="2" t="n"/>
    </row>
    <row r="2651" ht="6.75" customHeight="1" s="118">
      <c r="A2651" s="2" t="n"/>
      <c r="B2651" s="2" t="n"/>
      <c r="C2651" s="2" t="n"/>
      <c r="D2651" s="2" t="n"/>
      <c r="E2651" s="143" t="n"/>
      <c r="K2651" s="144" t="n"/>
      <c r="AT2651" s="144" t="n"/>
      <c r="AU2651" s="8" t="n"/>
      <c r="AV2651" s="7" t="n"/>
      <c r="AW2651" s="2" t="n"/>
      <c r="AX2651" s="2" t="n"/>
      <c r="AY2651" s="2" t="n"/>
      <c r="AZ2651" s="2" t="n"/>
      <c r="BA2651" s="2" t="n"/>
      <c r="BB2651" s="2" t="n"/>
      <c r="BC2651" s="2" t="n"/>
      <c r="BD2651" s="2" t="n"/>
      <c r="BE2651" s="2" t="n"/>
      <c r="BF2651" s="2" t="n"/>
      <c r="BG2651" s="2" t="n"/>
      <c r="BH2651" s="2" t="n"/>
      <c r="BI2651" s="8" t="n"/>
      <c r="BJ2651" s="7" t="n"/>
      <c r="BK2651" s="2" t="n"/>
      <c r="BL2651" s="2" t="n"/>
      <c r="BM2651" s="2" t="n"/>
      <c r="BN2651" s="2" t="n"/>
      <c r="BO2651" s="2" t="n"/>
      <c r="BP2651" s="143" t="n"/>
      <c r="BV2651" s="144" t="n"/>
      <c r="BW2651" s="143" t="n"/>
      <c r="CG2651" s="144" t="n"/>
      <c r="DU2651" s="144" t="n"/>
      <c r="DV2651" s="2" t="n"/>
      <c r="DW2651" s="2" t="n"/>
      <c r="DX2651" s="2" t="n"/>
      <c r="DY2651" s="2" t="n"/>
      <c r="DZ2651" s="2" t="n"/>
      <c r="EA2651" s="2" t="n"/>
      <c r="EB2651" s="2" t="n"/>
      <c r="EC2651" s="2" t="n"/>
    </row>
    <row r="2652" ht="6.75" customHeight="1" s="118">
      <c r="A2652" s="2" t="n"/>
      <c r="B2652" s="2" t="n"/>
      <c r="C2652" s="2" t="n"/>
      <c r="D2652" s="2" t="n"/>
      <c r="E2652" s="143" t="n"/>
      <c r="K2652" s="144" t="n"/>
      <c r="AT2652" s="144" t="n"/>
      <c r="AU2652" s="8" t="n"/>
      <c r="AV2652" s="7" t="n"/>
      <c r="AW2652" s="2" t="n"/>
      <c r="AX2652" s="2" t="n"/>
      <c r="AY2652" s="2" t="n"/>
      <c r="AZ2652" s="2" t="n"/>
      <c r="BA2652" s="2" t="n"/>
      <c r="BB2652" s="2" t="n"/>
      <c r="BC2652" s="2" t="n"/>
      <c r="BD2652" s="2" t="n"/>
      <c r="BE2652" s="2" t="n"/>
      <c r="BF2652" s="2" t="n"/>
      <c r="BG2652" s="2" t="n"/>
      <c r="BH2652" s="2" t="n"/>
      <c r="BI2652" s="8" t="n"/>
      <c r="BJ2652" s="7" t="n"/>
      <c r="BK2652" s="2" t="n"/>
      <c r="BL2652" s="2" t="n"/>
      <c r="BM2652" s="2" t="n"/>
      <c r="BN2652" s="2" t="n"/>
      <c r="BO2652" s="2" t="n"/>
      <c r="BP2652" s="143" t="n"/>
      <c r="BV2652" s="144" t="n"/>
      <c r="BW2652" s="149">
        <f>計算!$Q$32</f>
        <v/>
      </c>
      <c r="CG2652" s="144" t="n"/>
      <c r="CH2652" s="150">
        <f>計算!$R$32</f>
        <v/>
      </c>
      <c r="DU2652" s="144" t="n"/>
      <c r="DV2652" s="2" t="n"/>
      <c r="DW2652" s="2" t="n"/>
      <c r="DX2652" s="2" t="n"/>
      <c r="DY2652" s="2" t="n"/>
      <c r="DZ2652" s="2" t="n"/>
      <c r="EA2652" s="2" t="n"/>
      <c r="EB2652" s="2" t="n"/>
      <c r="EC2652" s="2" t="n"/>
    </row>
    <row r="2653" ht="6.75" customHeight="1" s="118">
      <c r="A2653" s="2" t="n"/>
      <c r="B2653" s="2" t="n"/>
      <c r="C2653" s="2" t="n"/>
      <c r="D2653" s="2" t="n"/>
      <c r="E2653" s="146" t="n"/>
      <c r="F2653" s="147" t="n"/>
      <c r="G2653" s="147" t="n"/>
      <c r="H2653" s="147" t="n"/>
      <c r="I2653" s="147" t="n"/>
      <c r="J2653" s="147" t="n"/>
      <c r="K2653" s="148" t="n"/>
      <c r="L2653" s="147" t="n"/>
      <c r="M2653" s="147" t="n"/>
      <c r="N2653" s="147" t="n"/>
      <c r="O2653" s="147" t="n"/>
      <c r="P2653" s="147" t="n"/>
      <c r="Q2653" s="147" t="n"/>
      <c r="R2653" s="147" t="n"/>
      <c r="S2653" s="147" t="n"/>
      <c r="T2653" s="147" t="n"/>
      <c r="U2653" s="147" t="n"/>
      <c r="V2653" s="147" t="n"/>
      <c r="W2653" s="147" t="n"/>
      <c r="X2653" s="147" t="n"/>
      <c r="Y2653" s="147" t="n"/>
      <c r="Z2653" s="147" t="n"/>
      <c r="AA2653" s="147" t="n"/>
      <c r="AB2653" s="147" t="n"/>
      <c r="AC2653" s="147" t="n"/>
      <c r="AD2653" s="147" t="n"/>
      <c r="AE2653" s="147" t="n"/>
      <c r="AF2653" s="147" t="n"/>
      <c r="AG2653" s="147" t="n"/>
      <c r="AH2653" s="147" t="n"/>
      <c r="AI2653" s="147" t="n"/>
      <c r="AJ2653" s="147" t="n"/>
      <c r="AK2653" s="147" t="n"/>
      <c r="AL2653" s="147" t="n"/>
      <c r="AM2653" s="147" t="n"/>
      <c r="AN2653" s="147" t="n"/>
      <c r="AO2653" s="147" t="n"/>
      <c r="AP2653" s="147" t="n"/>
      <c r="AQ2653" s="147" t="n"/>
      <c r="AR2653" s="147" t="n"/>
      <c r="AS2653" s="147" t="n"/>
      <c r="AT2653" s="148" t="n"/>
      <c r="AU2653" s="8" t="n"/>
      <c r="AV2653" s="7" t="n"/>
      <c r="AW2653" s="2" t="n"/>
      <c r="AX2653" s="2" t="n"/>
      <c r="AY2653" s="2" t="n"/>
      <c r="AZ2653" s="2" t="n"/>
      <c r="BA2653" s="2" t="n"/>
      <c r="BB2653" s="2" t="n"/>
      <c r="BC2653" s="2" t="n"/>
      <c r="BD2653" s="2" t="n"/>
      <c r="BE2653" s="2" t="n"/>
      <c r="BF2653" s="2" t="n"/>
      <c r="BG2653" s="2" t="n"/>
      <c r="BH2653" s="2" t="n"/>
      <c r="BI2653" s="8" t="n"/>
      <c r="BJ2653" s="7" t="n"/>
      <c r="BK2653" s="2" t="n"/>
      <c r="BL2653" s="2" t="n"/>
      <c r="BM2653" s="2" t="n"/>
      <c r="BN2653" s="2" t="n"/>
      <c r="BO2653" s="2" t="n"/>
      <c r="BP2653" s="143" t="n"/>
      <c r="BV2653" s="144" t="n"/>
      <c r="BW2653" s="143" t="n"/>
      <c r="CG2653" s="144" t="n"/>
      <c r="DU2653" s="144" t="n"/>
      <c r="DV2653" s="2" t="n"/>
      <c r="DW2653" s="2" t="n"/>
      <c r="DX2653" s="2" t="n"/>
      <c r="DY2653" s="2" t="n"/>
      <c r="DZ2653" s="2" t="n"/>
      <c r="EA2653" s="2" t="n"/>
      <c r="EB2653" s="2" t="n"/>
      <c r="EC2653" s="2" t="n"/>
    </row>
    <row r="2654" ht="6.75" customHeight="1" s="118">
      <c r="A2654" s="2" t="n"/>
      <c r="B2654" s="2" t="n"/>
      <c r="C2654" s="2" t="n"/>
      <c r="D2654" s="2" t="n"/>
      <c r="E2654" s="152" t="inlineStr">
        <is>
          <t>名　前</t>
        </is>
      </c>
      <c r="F2654" s="140" t="n"/>
      <c r="G2654" s="140" t="n"/>
      <c r="H2654" s="140" t="n"/>
      <c r="I2654" s="140" t="n"/>
      <c r="J2654" s="140" t="n"/>
      <c r="K2654" s="141" t="n"/>
      <c r="L2654" s="153">
        <f>計算!$B$32</f>
        <v/>
      </c>
      <c r="M2654" s="140" t="n"/>
      <c r="N2654" s="140" t="n"/>
      <c r="O2654" s="140" t="n"/>
      <c r="P2654" s="140" t="n"/>
      <c r="Q2654" s="140" t="n"/>
      <c r="R2654" s="140" t="n"/>
      <c r="S2654" s="140" t="n"/>
      <c r="T2654" s="140" t="n"/>
      <c r="U2654" s="140" t="n"/>
      <c r="V2654" s="140" t="n"/>
      <c r="W2654" s="140" t="n"/>
      <c r="X2654" s="140" t="n"/>
      <c r="Y2654" s="140" t="n"/>
      <c r="Z2654" s="140" t="n"/>
      <c r="AA2654" s="140" t="n"/>
      <c r="AB2654" s="140" t="n"/>
      <c r="AC2654" s="140" t="n"/>
      <c r="AD2654" s="140" t="n"/>
      <c r="AE2654" s="140" t="n"/>
      <c r="AF2654" s="140" t="n"/>
      <c r="AG2654" s="140" t="n"/>
      <c r="AH2654" s="140" t="n"/>
      <c r="AI2654" s="140" t="n"/>
      <c r="AJ2654" s="140" t="n"/>
      <c r="AK2654" s="140" t="n"/>
      <c r="AL2654" s="140" t="n"/>
      <c r="AM2654" s="140" t="n"/>
      <c r="AN2654" s="140" t="n"/>
      <c r="AO2654" s="140" t="n"/>
      <c r="AP2654" s="140" t="n"/>
      <c r="AQ2654" s="140" t="n"/>
      <c r="AR2654" s="140" t="n"/>
      <c r="AS2654" s="140" t="n"/>
      <c r="AT2654" s="141" t="n"/>
      <c r="AU2654" s="8" t="n"/>
      <c r="AV2654" s="7" t="n"/>
      <c r="AW2654" s="2" t="n"/>
      <c r="AX2654" s="2" t="n"/>
      <c r="AY2654" s="2" t="n"/>
      <c r="AZ2654" s="2" t="n"/>
      <c r="BA2654" s="2" t="n"/>
      <c r="BB2654" s="2" t="n"/>
      <c r="BC2654" s="2" t="n"/>
      <c r="BD2654" s="2" t="n"/>
      <c r="BE2654" s="2" t="n"/>
      <c r="BF2654" s="2" t="n"/>
      <c r="BG2654" s="2" t="n"/>
      <c r="BH2654" s="2" t="n"/>
      <c r="BI2654" s="8" t="n"/>
      <c r="BJ2654" s="7" t="n"/>
      <c r="BK2654" s="2" t="n"/>
      <c r="BL2654" s="2" t="n"/>
      <c r="BM2654" s="2" t="n"/>
      <c r="BN2654" s="2" t="n"/>
      <c r="BO2654" s="2" t="n"/>
      <c r="BP2654" s="143" t="n"/>
      <c r="BV2654" s="144" t="n"/>
      <c r="BW2654" s="143" t="n"/>
      <c r="CG2654" s="144" t="n"/>
      <c r="DU2654" s="144" t="n"/>
      <c r="DV2654" s="2" t="n"/>
      <c r="DW2654" s="2" t="n"/>
      <c r="DX2654" s="2" t="n"/>
      <c r="DY2654" s="2" t="n"/>
      <c r="DZ2654" s="2" t="n"/>
      <c r="EA2654" s="2" t="n"/>
      <c r="EB2654" s="2" t="n"/>
      <c r="EC2654" s="2" t="n"/>
    </row>
    <row r="2655" ht="6.75" customHeight="1" s="118">
      <c r="A2655" s="2" t="n"/>
      <c r="B2655" s="2" t="n"/>
      <c r="C2655" s="2" t="n"/>
      <c r="D2655" s="2" t="n"/>
      <c r="E2655" s="143" t="n"/>
      <c r="K2655" s="144" t="n"/>
      <c r="L2655" s="143" t="n"/>
      <c r="AT2655" s="144" t="n"/>
      <c r="AU2655" s="8" t="n"/>
      <c r="AV2655" s="7" t="n"/>
      <c r="AW2655" s="2" t="n"/>
      <c r="AX2655" s="52" t="inlineStr">
        <is>
          <t>（30×40mm）</t>
        </is>
      </c>
      <c r="BH2655" s="2" t="n"/>
      <c r="BI2655" s="8" t="n"/>
      <c r="BJ2655" s="7" t="n"/>
      <c r="BK2655" s="2" t="n"/>
      <c r="BL2655" s="2" t="n"/>
      <c r="BM2655" s="2" t="n"/>
      <c r="BN2655" s="2" t="n"/>
      <c r="BO2655" s="2" t="n"/>
      <c r="BP2655" s="143" t="n"/>
      <c r="BV2655" s="144" t="n"/>
      <c r="BW2655" s="143" t="n"/>
      <c r="CG2655" s="144" t="n"/>
      <c r="DU2655" s="144" t="n"/>
      <c r="DV2655" s="2" t="n"/>
      <c r="DW2655" s="2" t="n"/>
      <c r="DX2655" s="2" t="n"/>
      <c r="DY2655" s="2" t="n"/>
      <c r="DZ2655" s="2" t="n"/>
      <c r="EA2655" s="2" t="n"/>
      <c r="EB2655" s="2" t="n"/>
      <c r="EC2655" s="2" t="n"/>
    </row>
    <row r="2656" ht="6.75" customHeight="1" s="118">
      <c r="A2656" s="2" t="n"/>
      <c r="B2656" s="2" t="n"/>
      <c r="C2656" s="2" t="n"/>
      <c r="D2656" s="2" t="n"/>
      <c r="E2656" s="143" t="n"/>
      <c r="K2656" s="144" t="n"/>
      <c r="L2656" s="143" t="n"/>
      <c r="AT2656" s="144" t="n"/>
      <c r="AU2656" s="8" t="n"/>
      <c r="AV2656" s="7" t="n"/>
      <c r="AW2656" s="2" t="n"/>
      <c r="BH2656" s="2" t="n"/>
      <c r="BI2656" s="8" t="n"/>
      <c r="BJ2656" s="7" t="n"/>
      <c r="BK2656" s="2" t="n"/>
      <c r="BL2656" s="2" t="n"/>
      <c r="BM2656" s="2" t="n"/>
      <c r="BN2656" s="2" t="n"/>
      <c r="BO2656" s="2" t="n"/>
      <c r="BP2656" s="143" t="n"/>
      <c r="BV2656" s="144" t="n"/>
      <c r="BW2656" s="149">
        <f>計算!$S$32</f>
        <v/>
      </c>
      <c r="CG2656" s="144" t="n"/>
      <c r="CH2656" s="150">
        <f>計算!$T$32</f>
        <v/>
      </c>
      <c r="DU2656" s="144" t="n"/>
      <c r="DV2656" s="2" t="n"/>
      <c r="DW2656" s="2" t="n"/>
      <c r="DX2656" s="2" t="n"/>
      <c r="DY2656" s="2" t="n"/>
      <c r="DZ2656" s="2" t="n"/>
      <c r="EA2656" s="2" t="n"/>
      <c r="EB2656" s="2" t="n"/>
      <c r="EC2656" s="2" t="n"/>
    </row>
    <row r="2657" ht="6.75" customHeight="1" s="118">
      <c r="A2657" s="2" t="n"/>
      <c r="B2657" s="2" t="n"/>
      <c r="C2657" s="2" t="n"/>
      <c r="D2657" s="2" t="n"/>
      <c r="E2657" s="143" t="n"/>
      <c r="K2657" s="144" t="n"/>
      <c r="L2657" s="143" t="n"/>
      <c r="AT2657" s="144" t="n"/>
      <c r="AU2657" s="8" t="n"/>
      <c r="AV2657" s="7" t="n"/>
      <c r="AW2657" s="2" t="n"/>
      <c r="AX2657" s="2" t="n"/>
      <c r="AY2657" s="2" t="n"/>
      <c r="AZ2657" s="2" t="n"/>
      <c r="BA2657" s="2" t="n"/>
      <c r="BB2657" s="2" t="n"/>
      <c r="BC2657" s="2" t="n"/>
      <c r="BD2657" s="2" t="n"/>
      <c r="BE2657" s="2" t="n"/>
      <c r="BF2657" s="2" t="n"/>
      <c r="BG2657" s="2" t="n"/>
      <c r="BH2657" s="2" t="n"/>
      <c r="BI2657" s="8" t="n"/>
      <c r="BJ2657" s="7" t="n"/>
      <c r="BK2657" s="2" t="n"/>
      <c r="BL2657" s="2" t="n"/>
      <c r="BM2657" s="2" t="n"/>
      <c r="BN2657" s="2" t="n"/>
      <c r="BO2657" s="2" t="n"/>
      <c r="BP2657" s="143" t="n"/>
      <c r="BV2657" s="144" t="n"/>
      <c r="BW2657" s="143" t="n"/>
      <c r="CG2657" s="144" t="n"/>
      <c r="DU2657" s="144" t="n"/>
      <c r="DV2657" s="2" t="n"/>
      <c r="DW2657" s="2" t="n"/>
      <c r="DX2657" s="2" t="n"/>
      <c r="DY2657" s="2" t="n"/>
      <c r="DZ2657" s="2" t="n"/>
      <c r="EA2657" s="2" t="n"/>
      <c r="EB2657" s="2" t="n"/>
      <c r="EC2657" s="2" t="n"/>
    </row>
    <row r="2658" ht="6.75" customHeight="1" s="118">
      <c r="A2658" s="2" t="n"/>
      <c r="B2658" s="2" t="n"/>
      <c r="C2658" s="2" t="n"/>
      <c r="D2658" s="2" t="n"/>
      <c r="E2658" s="143" t="n"/>
      <c r="K2658" s="144" t="n"/>
      <c r="L2658" s="143" t="n"/>
      <c r="AT2658" s="144" t="n"/>
      <c r="AU2658" s="8" t="n"/>
      <c r="AV2658" s="7" t="n"/>
      <c r="AW2658" s="2" t="n"/>
      <c r="AX2658" s="2" t="n"/>
      <c r="AY2658" s="2" t="n"/>
      <c r="AZ2658" s="2" t="n"/>
      <c r="BA2658" s="2" t="n"/>
      <c r="BB2658" s="2" t="n"/>
      <c r="BC2658" s="2" t="n"/>
      <c r="BD2658" s="2" t="n"/>
      <c r="BE2658" s="2" t="n"/>
      <c r="BF2658" s="2" t="n"/>
      <c r="BG2658" s="2" t="n"/>
      <c r="BH2658" s="2" t="n"/>
      <c r="BI2658" s="8" t="n"/>
      <c r="BJ2658" s="7" t="n"/>
      <c r="BK2658" s="2" t="n"/>
      <c r="BL2658" s="2" t="n"/>
      <c r="BM2658" s="2" t="n"/>
      <c r="BN2658" s="2" t="n"/>
      <c r="BO2658" s="2" t="n"/>
      <c r="BP2658" s="143" t="n"/>
      <c r="BV2658" s="144" t="n"/>
      <c r="BW2658" s="143" t="n"/>
      <c r="CG2658" s="144" t="n"/>
      <c r="DU2658" s="144" t="n"/>
      <c r="DV2658" s="2" t="n"/>
      <c r="DW2658" s="2" t="n"/>
      <c r="DX2658" s="2" t="n"/>
      <c r="DY2658" s="2" t="n"/>
      <c r="DZ2658" s="2" t="n"/>
      <c r="EA2658" s="2" t="n"/>
      <c r="EB2658" s="2" t="n"/>
      <c r="EC2658" s="2" t="n"/>
    </row>
    <row r="2659" ht="4.5" customHeight="1" s="118">
      <c r="A2659" s="2" t="n"/>
      <c r="B2659" s="2" t="n"/>
      <c r="C2659" s="2" t="n"/>
      <c r="D2659" s="2" t="n"/>
      <c r="E2659" s="146" t="n"/>
      <c r="F2659" s="147" t="n"/>
      <c r="G2659" s="147" t="n"/>
      <c r="H2659" s="147" t="n"/>
      <c r="I2659" s="147" t="n"/>
      <c r="J2659" s="147" t="n"/>
      <c r="K2659" s="148" t="n"/>
      <c r="L2659" s="146" t="n"/>
      <c r="M2659" s="147" t="n"/>
      <c r="N2659" s="147" t="n"/>
      <c r="O2659" s="147" t="n"/>
      <c r="P2659" s="147" t="n"/>
      <c r="Q2659" s="147" t="n"/>
      <c r="R2659" s="147" t="n"/>
      <c r="S2659" s="147" t="n"/>
      <c r="T2659" s="147" t="n"/>
      <c r="U2659" s="147" t="n"/>
      <c r="V2659" s="147" t="n"/>
      <c r="W2659" s="147" t="n"/>
      <c r="X2659" s="147" t="n"/>
      <c r="Y2659" s="147" t="n"/>
      <c r="Z2659" s="147" t="n"/>
      <c r="AA2659" s="147" t="n"/>
      <c r="AB2659" s="147" t="n"/>
      <c r="AC2659" s="147" t="n"/>
      <c r="AD2659" s="147" t="n"/>
      <c r="AE2659" s="147" t="n"/>
      <c r="AF2659" s="147" t="n"/>
      <c r="AG2659" s="147" t="n"/>
      <c r="AH2659" s="147" t="n"/>
      <c r="AI2659" s="147" t="n"/>
      <c r="AJ2659" s="147" t="n"/>
      <c r="AK2659" s="147" t="n"/>
      <c r="AL2659" s="147" t="n"/>
      <c r="AM2659" s="147" t="n"/>
      <c r="AN2659" s="147" t="n"/>
      <c r="AO2659" s="147" t="n"/>
      <c r="AP2659" s="147" t="n"/>
      <c r="AQ2659" s="147" t="n"/>
      <c r="AR2659" s="147" t="n"/>
      <c r="AS2659" s="147" t="n"/>
      <c r="AT2659" s="148" t="n"/>
      <c r="AU2659" s="8" t="n"/>
      <c r="AV2659" s="7" t="n"/>
      <c r="AW2659" s="2" t="n"/>
      <c r="AX2659" s="2" t="n"/>
      <c r="AY2659" s="2" t="n"/>
      <c r="AZ2659" s="2" t="n"/>
      <c r="BA2659" s="2" t="n"/>
      <c r="BB2659" s="2" t="n"/>
      <c r="BC2659" s="2" t="n"/>
      <c r="BD2659" s="2" t="n"/>
      <c r="BE2659" s="2" t="n"/>
      <c r="BF2659" s="2" t="n"/>
      <c r="BG2659" s="2" t="n"/>
      <c r="BH2659" s="2" t="n"/>
      <c r="BI2659" s="8" t="n"/>
      <c r="BJ2659" s="7" t="n"/>
      <c r="BK2659" s="2" t="n"/>
      <c r="BL2659" s="2" t="n"/>
      <c r="BM2659" s="2" t="n"/>
      <c r="BN2659" s="2" t="n"/>
      <c r="BO2659" s="2" t="n"/>
      <c r="BP2659" s="143" t="n"/>
      <c r="BV2659" s="144" t="n"/>
      <c r="BW2659" s="143" t="n"/>
      <c r="CG2659" s="144" t="n"/>
      <c r="DU2659" s="144" t="n"/>
      <c r="DV2659" s="2" t="n"/>
      <c r="DW2659" s="2" t="n"/>
      <c r="DX2659" s="2" t="n"/>
      <c r="DY2659" s="2" t="n"/>
      <c r="DZ2659" s="2" t="n"/>
      <c r="EA2659" s="2" t="n"/>
      <c r="EB2659" s="2" t="n"/>
      <c r="EC2659" s="2" t="n"/>
    </row>
    <row r="2660" ht="6.75" customHeight="1" s="118">
      <c r="A2660" s="2" t="n"/>
      <c r="B2660" s="2" t="n"/>
      <c r="C2660" s="2" t="n"/>
      <c r="D2660" s="2" t="n"/>
      <c r="E2660" s="152" t="inlineStr">
        <is>
          <t>生年月日</t>
        </is>
      </c>
      <c r="F2660" s="140" t="n"/>
      <c r="G2660" s="140" t="n"/>
      <c r="H2660" s="140" t="n"/>
      <c r="I2660" s="140" t="n"/>
      <c r="J2660" s="140" t="n"/>
      <c r="K2660" s="141" t="n"/>
      <c r="L2660" s="154" t="inlineStr">
        <is>
          <t>昭和 ・ 平成</t>
        </is>
      </c>
      <c r="M2660" s="140" t="n"/>
      <c r="N2660" s="140" t="n"/>
      <c r="O2660" s="140" t="n"/>
      <c r="P2660" s="140" t="n"/>
      <c r="Q2660" s="140" t="n"/>
      <c r="R2660" s="140" t="n"/>
      <c r="S2660" s="140" t="n"/>
      <c r="T2660" s="140" t="n"/>
      <c r="U2660" s="140" t="n"/>
      <c r="V2660" s="155">
        <f>計算!$D$32</f>
        <v/>
      </c>
      <c r="W2660" s="140" t="n"/>
      <c r="X2660" s="156" t="inlineStr">
        <is>
          <t>年</t>
        </is>
      </c>
      <c r="Y2660" s="140" t="n"/>
      <c r="Z2660" s="155">
        <f>計算!$E$32</f>
        <v/>
      </c>
      <c r="AA2660" s="140" t="n"/>
      <c r="AB2660" s="140" t="n"/>
      <c r="AC2660" s="156" t="inlineStr">
        <is>
          <t>月</t>
        </is>
      </c>
      <c r="AD2660" s="140" t="n"/>
      <c r="AE2660" s="155">
        <f>計算!$F$32</f>
        <v/>
      </c>
      <c r="AF2660" s="140" t="n"/>
      <c r="AG2660" s="140" t="n"/>
      <c r="AH2660" s="156" t="inlineStr">
        <is>
          <t>日　生 （満</t>
        </is>
      </c>
      <c r="AI2660" s="140" t="n"/>
      <c r="AJ2660" s="140" t="n"/>
      <c r="AK2660" s="140" t="n"/>
      <c r="AL2660" s="140" t="n"/>
      <c r="AM2660" s="140" t="n"/>
      <c r="AN2660" s="140" t="n"/>
      <c r="AO2660" s="140" t="n"/>
      <c r="AP2660" s="157">
        <f>計算!$G$32</f>
        <v/>
      </c>
      <c r="AQ2660" s="140" t="n"/>
      <c r="AR2660" s="158" t="inlineStr">
        <is>
          <t>歳）</t>
        </is>
      </c>
      <c r="AS2660" s="140" t="n"/>
      <c r="AT2660" s="141" t="n"/>
      <c r="AU2660" s="8" t="n"/>
      <c r="AV2660" s="7" t="n"/>
      <c r="AW2660" s="2" t="n"/>
      <c r="AX2660" s="2" t="n"/>
      <c r="AY2660" s="2" t="n"/>
      <c r="AZ2660" s="2" t="n"/>
      <c r="BA2660" s="2" t="n"/>
      <c r="BB2660" s="2" t="n"/>
      <c r="BC2660" s="2" t="n"/>
      <c r="BD2660" s="2" t="n"/>
      <c r="BE2660" s="2" t="n"/>
      <c r="BF2660" s="2" t="n"/>
      <c r="BG2660" s="2" t="n"/>
      <c r="BH2660" s="2" t="n"/>
      <c r="BI2660" s="8" t="n"/>
      <c r="BJ2660" s="7" t="n"/>
      <c r="BK2660" s="2" t="n"/>
      <c r="BL2660" s="2" t="n"/>
      <c r="BM2660" s="2" t="n"/>
      <c r="BN2660" s="2" t="n"/>
      <c r="BO2660" s="2" t="n"/>
      <c r="BP2660" s="143" t="n"/>
      <c r="BV2660" s="144" t="n"/>
      <c r="BW2660" s="149">
        <f>計算!$U$32</f>
        <v/>
      </c>
      <c r="CG2660" s="144" t="n"/>
      <c r="CH2660" s="150">
        <f>計算!$V$32</f>
        <v/>
      </c>
      <c r="DU2660" s="144" t="n"/>
      <c r="DV2660" s="2" t="n"/>
      <c r="DW2660" s="2" t="n"/>
      <c r="DX2660" s="2" t="n"/>
      <c r="DY2660" s="2" t="n"/>
      <c r="DZ2660" s="2" t="n"/>
      <c r="EA2660" s="2" t="n"/>
      <c r="EB2660" s="2" t="n"/>
      <c r="EC2660" s="2" t="n"/>
    </row>
    <row r="2661" ht="6.75" customHeight="1" s="118">
      <c r="A2661" s="2" t="n"/>
      <c r="B2661" s="2" t="n"/>
      <c r="C2661" s="2" t="n"/>
      <c r="D2661" s="2" t="n"/>
      <c r="E2661" s="143" t="n"/>
      <c r="K2661" s="144" t="n"/>
      <c r="L2661" s="143" t="n"/>
      <c r="AT2661" s="144" t="n"/>
      <c r="AU2661" s="8" t="n"/>
      <c r="AV2661" s="7" t="n"/>
      <c r="AW2661" s="2" t="n"/>
      <c r="AX2661" s="2" t="n"/>
      <c r="AY2661" s="2" t="n"/>
      <c r="AZ2661" s="2" t="n"/>
      <c r="BA2661" s="2" t="n"/>
      <c r="BB2661" s="2" t="n"/>
      <c r="BC2661" s="2" t="n"/>
      <c r="BD2661" s="2" t="n"/>
      <c r="BE2661" s="2" t="n"/>
      <c r="BF2661" s="2" t="n"/>
      <c r="BG2661" s="2" t="n"/>
      <c r="BH2661" s="2" t="n"/>
      <c r="BI2661" s="8" t="n"/>
      <c r="BJ2661" s="7" t="n"/>
      <c r="BK2661" s="2" t="n"/>
      <c r="BL2661" s="2" t="n"/>
      <c r="BM2661" s="2" t="n"/>
      <c r="BN2661" s="2" t="n"/>
      <c r="BO2661" s="2" t="n"/>
      <c r="BP2661" s="143" t="n"/>
      <c r="BV2661" s="144" t="n"/>
      <c r="BW2661" s="143" t="n"/>
      <c r="CG2661" s="144" t="n"/>
      <c r="DU2661" s="144" t="n"/>
      <c r="DV2661" s="2" t="n"/>
      <c r="DW2661" s="2" t="n"/>
      <c r="DX2661" s="2" t="n"/>
      <c r="DY2661" s="2" t="n"/>
      <c r="DZ2661" s="2" t="n"/>
      <c r="EA2661" s="2" t="n"/>
      <c r="EB2661" s="2" t="n"/>
      <c r="EC2661" s="2" t="n"/>
    </row>
    <row r="2662" ht="6.75" customHeight="1" s="118">
      <c r="A2662" s="2" t="n"/>
      <c r="B2662" s="2" t="n"/>
      <c r="C2662" s="2" t="n"/>
      <c r="D2662" s="2" t="n"/>
      <c r="E2662" s="143" t="n"/>
      <c r="K2662" s="144" t="n"/>
      <c r="L2662" s="143" t="n"/>
      <c r="AT2662" s="144" t="n"/>
      <c r="AU2662" s="8" t="n"/>
      <c r="AV2662" s="16" t="n"/>
      <c r="AW2662" s="14" t="n"/>
      <c r="AX2662" s="14" t="n"/>
      <c r="AY2662" s="14" t="n"/>
      <c r="AZ2662" s="14" t="n"/>
      <c r="BA2662" s="14" t="n"/>
      <c r="BB2662" s="14" t="n"/>
      <c r="BC2662" s="14" t="n"/>
      <c r="BD2662" s="14" t="n"/>
      <c r="BE2662" s="14" t="n"/>
      <c r="BF2662" s="14" t="n"/>
      <c r="BG2662" s="14" t="n"/>
      <c r="BH2662" s="14" t="n"/>
      <c r="BI2662" s="15" t="n"/>
      <c r="BJ2662" s="7" t="n"/>
      <c r="BK2662" s="2" t="n"/>
      <c r="BL2662" s="2" t="n"/>
      <c r="BM2662" s="2" t="n"/>
      <c r="BN2662" s="2" t="n"/>
      <c r="BO2662" s="2" t="n"/>
      <c r="BP2662" s="143" t="n"/>
      <c r="BV2662" s="144" t="n"/>
      <c r="BW2662" s="143" t="n"/>
      <c r="CG2662" s="144" t="n"/>
      <c r="DU2662" s="144" t="n"/>
      <c r="DV2662" s="2" t="n"/>
      <c r="DW2662" s="2" t="n"/>
      <c r="DX2662" s="2" t="n"/>
      <c r="DY2662" s="2" t="n"/>
      <c r="DZ2662" s="2" t="n"/>
      <c r="EA2662" s="2" t="n"/>
      <c r="EB2662" s="2" t="n"/>
      <c r="EC2662" s="2" t="n"/>
    </row>
    <row r="2663" ht="3.75" customHeight="1" s="118">
      <c r="A2663" s="2" t="n"/>
      <c r="B2663" s="2" t="n"/>
      <c r="C2663" s="2" t="n"/>
      <c r="D2663" s="2" t="n"/>
      <c r="E2663" s="146" t="n"/>
      <c r="F2663" s="147" t="n"/>
      <c r="G2663" s="147" t="n"/>
      <c r="H2663" s="147" t="n"/>
      <c r="I2663" s="147" t="n"/>
      <c r="J2663" s="147" t="n"/>
      <c r="K2663" s="148" t="n"/>
      <c r="L2663" s="146" t="n"/>
      <c r="M2663" s="147" t="n"/>
      <c r="N2663" s="147" t="n"/>
      <c r="O2663" s="147" t="n"/>
      <c r="P2663" s="147" t="n"/>
      <c r="Q2663" s="147" t="n"/>
      <c r="R2663" s="147" t="n"/>
      <c r="S2663" s="147" t="n"/>
      <c r="T2663" s="147" t="n"/>
      <c r="U2663" s="147" t="n"/>
      <c r="X2663" s="147" t="n"/>
      <c r="Y2663" s="147" t="n"/>
      <c r="AC2663" s="147" t="n"/>
      <c r="AD2663" s="147" t="n"/>
      <c r="AH2663" s="147" t="n"/>
      <c r="AI2663" s="147" t="n"/>
      <c r="AJ2663" s="147" t="n"/>
      <c r="AK2663" s="147" t="n"/>
      <c r="AL2663" s="147" t="n"/>
      <c r="AM2663" s="147" t="n"/>
      <c r="AN2663" s="147" t="n"/>
      <c r="AO2663" s="147" t="n"/>
      <c r="AP2663" s="147" t="n"/>
      <c r="AQ2663" s="147" t="n"/>
      <c r="AR2663" s="147" t="n"/>
      <c r="AS2663" s="147" t="n"/>
      <c r="AT2663" s="148" t="n"/>
      <c r="AU2663" s="2" t="n"/>
      <c r="AV2663" s="21" t="n"/>
      <c r="AW2663" s="2" t="n"/>
      <c r="AX2663" s="2" t="n"/>
      <c r="AY2663" s="2" t="n"/>
      <c r="AZ2663" s="2" t="n"/>
      <c r="BA2663" s="2" t="n"/>
      <c r="BB2663" s="2" t="n"/>
      <c r="BC2663" s="2" t="n"/>
      <c r="BD2663" s="2" t="n"/>
      <c r="BE2663" s="2" t="n"/>
      <c r="BF2663" s="2" t="n"/>
      <c r="BG2663" s="2" t="n"/>
      <c r="BH2663" s="2" t="n"/>
      <c r="BI2663" s="2" t="n"/>
      <c r="BJ2663" s="2" t="n"/>
      <c r="BK2663" s="2" t="n"/>
      <c r="BL2663" s="2" t="n"/>
      <c r="BM2663" s="2" t="n"/>
      <c r="BN2663" s="2" t="n"/>
      <c r="BO2663" s="2" t="n"/>
      <c r="BP2663" s="143" t="n"/>
      <c r="BV2663" s="144" t="n"/>
      <c r="BW2663" s="143" t="n"/>
      <c r="CG2663" s="144" t="n"/>
      <c r="DU2663" s="144" t="n"/>
      <c r="DV2663" s="2" t="n"/>
      <c r="DW2663" s="2" t="n"/>
      <c r="DX2663" s="2" t="n"/>
      <c r="DY2663" s="2" t="n"/>
      <c r="DZ2663" s="2" t="n"/>
      <c r="EA2663" s="2" t="n"/>
      <c r="EB2663" s="2" t="n"/>
      <c r="EC2663" s="2" t="n"/>
    </row>
    <row r="2664" ht="6.75" customHeight="1" s="118">
      <c r="A2664" s="2" t="n"/>
      <c r="B2664" s="2" t="n"/>
      <c r="C2664" s="2" t="n"/>
      <c r="D2664" s="2" t="n"/>
      <c r="E2664" s="159" t="inlineStr">
        <is>
          <t>ふ り が な</t>
        </is>
      </c>
      <c r="F2664" s="140" t="n"/>
      <c r="G2664" s="140" t="n"/>
      <c r="H2664" s="140" t="n"/>
      <c r="I2664" s="140" t="n"/>
      <c r="J2664" s="140" t="n"/>
      <c r="K2664" s="141" t="n"/>
      <c r="L2664" s="160">
        <f>計算!$J$32</f>
        <v/>
      </c>
      <c r="M2664" s="140" t="n"/>
      <c r="N2664" s="140" t="n"/>
      <c r="O2664" s="140" t="n"/>
      <c r="P2664" s="140" t="n"/>
      <c r="Q2664" s="140" t="n"/>
      <c r="R2664" s="140" t="n"/>
      <c r="S2664" s="140" t="n"/>
      <c r="T2664" s="140" t="n"/>
      <c r="U2664" s="140" t="n"/>
      <c r="V2664" s="140" t="n"/>
      <c r="W2664" s="140" t="n"/>
      <c r="X2664" s="140" t="n"/>
      <c r="Y2664" s="140" t="n"/>
      <c r="Z2664" s="140" t="n"/>
      <c r="AA2664" s="140" t="n"/>
      <c r="AB2664" s="140" t="n"/>
      <c r="AC2664" s="140" t="n"/>
      <c r="AD2664" s="140" t="n"/>
      <c r="AE2664" s="140" t="n"/>
      <c r="AF2664" s="140" t="n"/>
      <c r="AG2664" s="140" t="n"/>
      <c r="AH2664" s="140" t="n"/>
      <c r="AI2664" s="140" t="n"/>
      <c r="AJ2664" s="140" t="n"/>
      <c r="AK2664" s="140" t="n"/>
      <c r="AL2664" s="140" t="n"/>
      <c r="AM2664" s="140" t="n"/>
      <c r="AN2664" s="140" t="n"/>
      <c r="AO2664" s="140" t="n"/>
      <c r="AP2664" s="140" t="n"/>
      <c r="AQ2664" s="140" t="n"/>
      <c r="AR2664" s="140" t="n"/>
      <c r="AS2664" s="140" t="n"/>
      <c r="AT2664" s="140" t="n"/>
      <c r="AU2664" s="140" t="n"/>
      <c r="AV2664" s="140" t="n"/>
      <c r="AW2664" s="140" t="n"/>
      <c r="AX2664" s="140" t="n"/>
      <c r="AY2664" s="140" t="n"/>
      <c r="AZ2664" s="140" t="n"/>
      <c r="BA2664" s="140" t="n"/>
      <c r="BB2664" s="140" t="n"/>
      <c r="BC2664" s="140" t="n"/>
      <c r="BD2664" s="140" t="n"/>
      <c r="BE2664" s="140" t="n"/>
      <c r="BF2664" s="140" t="n"/>
      <c r="BG2664" s="140" t="n"/>
      <c r="BH2664" s="140" t="n"/>
      <c r="BI2664" s="141" t="n"/>
      <c r="BJ2664" s="2" t="n"/>
      <c r="BK2664" s="2" t="n"/>
      <c r="BL2664" s="2" t="n"/>
      <c r="BM2664" s="2" t="n"/>
      <c r="BN2664" s="2" t="n"/>
      <c r="BO2664" s="2" t="n"/>
      <c r="BP2664" s="143" t="n"/>
      <c r="BV2664" s="144" t="n"/>
      <c r="BW2664" s="161">
        <f>計算!$W$32</f>
        <v/>
      </c>
      <c r="CG2664" s="144" t="n"/>
      <c r="CH2664" s="150">
        <f>計算!$X$32</f>
        <v/>
      </c>
      <c r="DU2664" s="144" t="n"/>
      <c r="DV2664" s="2" t="n"/>
      <c r="DW2664" s="2" t="n"/>
      <c r="DX2664" s="2" t="n"/>
      <c r="DY2664" s="2" t="n"/>
      <c r="DZ2664" s="2" t="n"/>
      <c r="EA2664" s="2" t="n"/>
      <c r="EB2664" s="2" t="n"/>
      <c r="EC2664" s="2" t="n"/>
    </row>
    <row r="2665" ht="6.75" customHeight="1" s="118">
      <c r="A2665" s="2" t="n"/>
      <c r="B2665" s="2" t="n"/>
      <c r="C2665" s="2" t="n"/>
      <c r="D2665" s="2" t="n"/>
      <c r="E2665" s="143" t="n"/>
      <c r="K2665" s="144" t="n"/>
      <c r="BI2665" s="144" t="n"/>
      <c r="BJ2665" s="2" t="n"/>
      <c r="BK2665" s="2" t="n"/>
      <c r="BL2665" s="2" t="n"/>
      <c r="BM2665" s="2" t="n"/>
      <c r="BN2665" s="2" t="n"/>
      <c r="BO2665" s="2" t="n"/>
      <c r="BP2665" s="143" t="n"/>
      <c r="BV2665" s="144" t="n"/>
      <c r="BW2665" s="143" t="n"/>
      <c r="CG2665" s="144" t="n"/>
      <c r="DU2665" s="144" t="n"/>
      <c r="DV2665" s="2" t="n"/>
      <c r="DW2665" s="2" t="n"/>
      <c r="DX2665" s="2" t="n"/>
      <c r="DY2665" s="2" t="n"/>
      <c r="DZ2665" s="2" t="n"/>
      <c r="EA2665" s="2" t="n"/>
      <c r="EB2665" s="2" t="n"/>
      <c r="EC2665" s="2" t="n"/>
    </row>
    <row r="2666" ht="6.75" customHeight="1" s="118">
      <c r="A2666" s="2" t="n"/>
      <c r="B2666" s="2" t="n"/>
      <c r="C2666" s="2" t="n"/>
      <c r="D2666" s="2" t="n"/>
      <c r="E2666" s="162" t="n"/>
      <c r="F2666" s="163" t="n"/>
      <c r="G2666" s="163" t="n"/>
      <c r="H2666" s="163" t="n"/>
      <c r="I2666" s="163" t="n"/>
      <c r="J2666" s="163" t="n"/>
      <c r="K2666" s="164" t="n"/>
      <c r="L2666" s="163" t="n"/>
      <c r="M2666" s="163" t="n"/>
      <c r="N2666" s="163" t="n"/>
      <c r="O2666" s="163" t="n"/>
      <c r="P2666" s="163" t="n"/>
      <c r="Q2666" s="163" t="n"/>
      <c r="R2666" s="163" t="n"/>
      <c r="S2666" s="163" t="n"/>
      <c r="T2666" s="163" t="n"/>
      <c r="U2666" s="163" t="n"/>
      <c r="V2666" s="163" t="n"/>
      <c r="W2666" s="163" t="n"/>
      <c r="X2666" s="163" t="n"/>
      <c r="Y2666" s="163" t="n"/>
      <c r="Z2666" s="163" t="n"/>
      <c r="AA2666" s="163" t="n"/>
      <c r="AB2666" s="163" t="n"/>
      <c r="AC2666" s="163" t="n"/>
      <c r="AD2666" s="163" t="n"/>
      <c r="AE2666" s="163" t="n"/>
      <c r="AF2666" s="163" t="n"/>
      <c r="AG2666" s="163" t="n"/>
      <c r="AH2666" s="163" t="n"/>
      <c r="AI2666" s="163" t="n"/>
      <c r="AJ2666" s="163" t="n"/>
      <c r="AK2666" s="163" t="n"/>
      <c r="AL2666" s="163" t="n"/>
      <c r="AM2666" s="163" t="n"/>
      <c r="AN2666" s="163" t="n"/>
      <c r="AO2666" s="163" t="n"/>
      <c r="AP2666" s="163" t="n"/>
      <c r="AQ2666" s="163" t="n"/>
      <c r="AR2666" s="163" t="n"/>
      <c r="AS2666" s="163" t="n"/>
      <c r="AT2666" s="163" t="n"/>
      <c r="AU2666" s="163" t="n"/>
      <c r="AV2666" s="163" t="n"/>
      <c r="AW2666" s="163" t="n"/>
      <c r="AX2666" s="163" t="n"/>
      <c r="AY2666" s="163" t="n"/>
      <c r="AZ2666" s="163" t="n"/>
      <c r="BA2666" s="163" t="n"/>
      <c r="BB2666" s="163" t="n"/>
      <c r="BC2666" s="163" t="n"/>
      <c r="BD2666" s="163" t="n"/>
      <c r="BE2666" s="163" t="n"/>
      <c r="BF2666" s="163" t="n"/>
      <c r="BG2666" s="163" t="n"/>
      <c r="BH2666" s="163" t="n"/>
      <c r="BI2666" s="164" t="n"/>
      <c r="BJ2666" s="2" t="n"/>
      <c r="BK2666" s="2" t="n"/>
      <c r="BL2666" s="2" t="n"/>
      <c r="BM2666" s="2" t="n"/>
      <c r="BN2666" s="2" t="n"/>
      <c r="BO2666" s="2" t="n"/>
      <c r="BP2666" s="143" t="n"/>
      <c r="BV2666" s="144" t="n"/>
      <c r="BW2666" s="143" t="n"/>
      <c r="CG2666" s="144" t="n"/>
      <c r="DU2666" s="144" t="n"/>
      <c r="DV2666" s="2" t="n"/>
      <c r="DW2666" s="2" t="n"/>
      <c r="DX2666" s="2" t="n"/>
      <c r="DY2666" s="2" t="n"/>
      <c r="DZ2666" s="2" t="n"/>
      <c r="EA2666" s="2" t="n"/>
      <c r="EB2666" s="2" t="n"/>
      <c r="EC2666" s="2" t="n"/>
    </row>
    <row r="2667" ht="6.75" customHeight="1" s="118">
      <c r="A2667" s="2" t="n"/>
      <c r="B2667" s="2" t="n"/>
      <c r="C2667" s="2" t="n"/>
      <c r="D2667" s="2" t="n"/>
      <c r="E2667" s="165" t="inlineStr">
        <is>
          <t>現住所</t>
        </is>
      </c>
      <c r="F2667" s="166" t="n"/>
      <c r="G2667" s="166" t="n"/>
      <c r="H2667" s="166" t="n"/>
      <c r="I2667" s="166" t="n"/>
      <c r="J2667" s="166" t="n"/>
      <c r="K2667" s="167" t="n"/>
      <c r="L2667" s="107" t="inlineStr">
        <is>
          <t>〒</t>
        </is>
      </c>
      <c r="M2667" s="166" t="n"/>
      <c r="N2667" s="166" t="n"/>
      <c r="O2667" s="166" t="n"/>
      <c r="P2667" s="168">
        <f>計算!$H$32</f>
        <v/>
      </c>
      <c r="Q2667" s="166" t="n"/>
      <c r="R2667" s="166" t="n"/>
      <c r="S2667" s="166" t="n"/>
      <c r="T2667" s="166" t="n"/>
      <c r="U2667" s="166" t="n"/>
      <c r="V2667" s="166" t="n"/>
      <c r="W2667" s="166" t="n"/>
      <c r="X2667" s="166" t="n"/>
      <c r="Y2667" s="166" t="n"/>
      <c r="Z2667" s="166" t="n"/>
      <c r="AA2667" s="166" t="n"/>
      <c r="AB2667" s="166" t="n"/>
      <c r="AC2667" s="166" t="n"/>
      <c r="AD2667" s="166" t="n"/>
      <c r="AE2667" s="166" t="n"/>
      <c r="AF2667" s="166" t="n"/>
      <c r="AG2667" s="166" t="n"/>
      <c r="AH2667" s="166" t="n"/>
      <c r="AI2667" s="166" t="n"/>
      <c r="AJ2667" s="166" t="n"/>
      <c r="AK2667" s="24" t="n"/>
      <c r="AL2667" s="24" t="n"/>
      <c r="AM2667" s="24" t="n"/>
      <c r="AN2667" s="24" t="n"/>
      <c r="AO2667" s="24" t="n"/>
      <c r="AP2667" s="24" t="n"/>
      <c r="AQ2667" s="24" t="n"/>
      <c r="AR2667" s="24" t="n"/>
      <c r="AS2667" s="24" t="n"/>
      <c r="AT2667" s="24" t="n"/>
      <c r="AU2667" s="24" t="n"/>
      <c r="AV2667" s="24" t="n"/>
      <c r="AW2667" s="24" t="n"/>
      <c r="AX2667" s="24" t="n"/>
      <c r="AY2667" s="24" t="n"/>
      <c r="AZ2667" s="24" t="n"/>
      <c r="BA2667" s="24" t="n"/>
      <c r="BB2667" s="24" t="n"/>
      <c r="BC2667" s="24" t="n"/>
      <c r="BD2667" s="24" t="n"/>
      <c r="BE2667" s="24" t="n"/>
      <c r="BF2667" s="24" t="n"/>
      <c r="BG2667" s="24" t="n"/>
      <c r="BH2667" s="24" t="n"/>
      <c r="BI2667" s="25" t="n"/>
      <c r="BJ2667" s="2" t="n"/>
      <c r="BK2667" s="2" t="n"/>
      <c r="BL2667" s="2" t="n"/>
      <c r="BM2667" s="2" t="n"/>
      <c r="BN2667" s="2" t="n"/>
      <c r="BO2667" s="2" t="n"/>
      <c r="BP2667" s="143" t="n"/>
      <c r="BV2667" s="144" t="n"/>
      <c r="BW2667" s="143" t="n"/>
      <c r="CG2667" s="144" t="n"/>
      <c r="DU2667" s="144" t="n"/>
      <c r="DV2667" s="2" t="n"/>
      <c r="DW2667" s="2" t="n"/>
      <c r="DX2667" s="2" t="n"/>
      <c r="DY2667" s="2" t="n"/>
      <c r="DZ2667" s="2" t="n"/>
      <c r="EA2667" s="2" t="n"/>
      <c r="EB2667" s="2" t="n"/>
      <c r="EC2667" s="2" t="n"/>
    </row>
    <row r="2668" ht="4.5" customHeight="1" s="118">
      <c r="A2668" s="2" t="n"/>
      <c r="B2668" s="2" t="n"/>
      <c r="C2668" s="2" t="n"/>
      <c r="D2668" s="2" t="n"/>
      <c r="E2668" s="143" t="n"/>
      <c r="K2668" s="144" t="n"/>
      <c r="L2668" s="143" t="n"/>
      <c r="AK2668" s="2" t="n"/>
      <c r="AL2668" s="2" t="n"/>
      <c r="AM2668" s="2" t="n"/>
      <c r="AN2668" s="2" t="n"/>
      <c r="AO2668" s="2" t="n"/>
      <c r="AP2668" s="2" t="n"/>
      <c r="AQ2668" s="2" t="n"/>
      <c r="AR2668" s="2" t="n"/>
      <c r="AS2668" s="2" t="n"/>
      <c r="AT2668" s="2" t="n"/>
      <c r="AU2668" s="2" t="n"/>
      <c r="AV2668" s="2" t="n"/>
      <c r="AW2668" s="2" t="n"/>
      <c r="AX2668" s="2" t="n"/>
      <c r="AY2668" s="2" t="n"/>
      <c r="AZ2668" s="2" t="n"/>
      <c r="BA2668" s="2" t="n"/>
      <c r="BB2668" s="2" t="n"/>
      <c r="BC2668" s="2" t="n"/>
      <c r="BD2668" s="2" t="n"/>
      <c r="BE2668" s="2" t="n"/>
      <c r="BF2668" s="2" t="n"/>
      <c r="BG2668" s="2" t="n"/>
      <c r="BH2668" s="2" t="n"/>
      <c r="BI2668" s="8" t="n"/>
      <c r="BJ2668" s="2" t="n"/>
      <c r="BK2668" s="2" t="n"/>
      <c r="BL2668" s="2" t="n"/>
      <c r="BM2668" s="2" t="n"/>
      <c r="BN2668" s="2" t="n"/>
      <c r="BO2668" s="2" t="n"/>
      <c r="BP2668" s="146" t="n"/>
      <c r="BQ2668" s="147" t="n"/>
      <c r="BR2668" s="147" t="n"/>
      <c r="BS2668" s="147" t="n"/>
      <c r="BT2668" s="147" t="n"/>
      <c r="BU2668" s="147" t="n"/>
      <c r="BV2668" s="148" t="n"/>
      <c r="BW2668" s="146" t="n"/>
      <c r="BX2668" s="147" t="n"/>
      <c r="BY2668" s="147" t="n"/>
      <c r="BZ2668" s="147" t="n"/>
      <c r="CA2668" s="147" t="n"/>
      <c r="CB2668" s="147" t="n"/>
      <c r="CC2668" s="147" t="n"/>
      <c r="CD2668" s="147" t="n"/>
      <c r="CE2668" s="147" t="n"/>
      <c r="CF2668" s="147" t="n"/>
      <c r="CG2668" s="148" t="n"/>
      <c r="DU2668" s="144" t="n"/>
      <c r="DV2668" s="2" t="n"/>
      <c r="DW2668" s="2" t="n"/>
      <c r="DX2668" s="2" t="n"/>
      <c r="DY2668" s="2" t="n"/>
      <c r="DZ2668" s="2" t="n"/>
      <c r="EA2668" s="2" t="n"/>
      <c r="EB2668" s="2" t="n"/>
      <c r="EC2668" s="2" t="n"/>
    </row>
    <row r="2669" ht="6.75" customHeight="1" s="118">
      <c r="A2669" s="2" t="n"/>
      <c r="B2669" s="2" t="n"/>
      <c r="C2669" s="2" t="n"/>
      <c r="D2669" s="2" t="n"/>
      <c r="E2669" s="143" t="n"/>
      <c r="K2669" s="144" t="n"/>
      <c r="L2669" s="143" t="n"/>
      <c r="AK2669" s="2" t="n"/>
      <c r="AL2669" s="2" t="n"/>
      <c r="AM2669" s="2" t="n"/>
      <c r="AN2669" s="2" t="n"/>
      <c r="AO2669" s="2" t="n"/>
      <c r="AP2669" s="2" t="n"/>
      <c r="AQ2669" s="2" t="n"/>
      <c r="AR2669" s="2" t="n"/>
      <c r="AS2669" s="2" t="n"/>
      <c r="AT2669" s="2" t="n"/>
      <c r="AU2669" s="2" t="n"/>
      <c r="AV2669" s="2" t="n"/>
      <c r="AW2669" s="2" t="n"/>
      <c r="AX2669" s="2" t="n"/>
      <c r="AY2669" s="2" t="n"/>
      <c r="AZ2669" s="2" t="n"/>
      <c r="BA2669" s="2" t="n"/>
      <c r="BB2669" s="2" t="n"/>
      <c r="BC2669" s="2" t="n"/>
      <c r="BD2669" s="2" t="n"/>
      <c r="BE2669" s="2" t="n"/>
      <c r="BF2669" s="2" t="n"/>
      <c r="BG2669" s="2" t="n"/>
      <c r="BH2669" s="2" t="n"/>
      <c r="BI2669" s="8" t="n"/>
      <c r="BJ2669" s="2" t="n"/>
      <c r="BK2669" s="2" t="n"/>
      <c r="BL2669" s="2" t="n"/>
      <c r="BM2669" s="2" t="n"/>
      <c r="BN2669" s="2" t="n"/>
      <c r="BO2669" s="2" t="n"/>
      <c r="BP2669" s="169" t="inlineStr">
        <is>
          <t>校内外の諸活動</t>
        </is>
      </c>
      <c r="BQ2669" s="140" t="n"/>
      <c r="BR2669" s="140" t="n"/>
      <c r="BS2669" s="140" t="n"/>
      <c r="BT2669" s="140" t="n"/>
      <c r="BU2669" s="140" t="n"/>
      <c r="BV2669" s="141" t="n"/>
      <c r="BW2669" s="170">
        <f>計算!$Y$32</f>
        <v/>
      </c>
      <c r="BX2669" s="140" t="n"/>
      <c r="BY2669" s="140" t="n"/>
      <c r="BZ2669" s="140" t="n"/>
      <c r="CA2669" s="140" t="n"/>
      <c r="CB2669" s="140" t="n"/>
      <c r="CC2669" s="140" t="n"/>
      <c r="CD2669" s="140" t="n"/>
      <c r="CE2669" s="140" t="n"/>
      <c r="CF2669" s="140" t="n"/>
      <c r="CG2669" s="140" t="n"/>
      <c r="CH2669" s="140" t="n"/>
      <c r="CI2669" s="140" t="n"/>
      <c r="CJ2669" s="140" t="n"/>
      <c r="CK2669" s="140" t="n"/>
      <c r="CL2669" s="140" t="n"/>
      <c r="CM2669" s="140" t="n"/>
      <c r="CN2669" s="140" t="n"/>
      <c r="CO2669" s="140" t="n"/>
      <c r="CP2669" s="140" t="n"/>
      <c r="CQ2669" s="140" t="n"/>
      <c r="CR2669" s="140" t="n"/>
      <c r="CS2669" s="140" t="n"/>
      <c r="CT2669" s="140" t="n"/>
      <c r="CU2669" s="140" t="n"/>
      <c r="CV2669" s="140" t="n"/>
      <c r="CW2669" s="140" t="n"/>
      <c r="CX2669" s="140" t="n"/>
      <c r="CY2669" s="140" t="n"/>
      <c r="CZ2669" s="140" t="n"/>
      <c r="DA2669" s="140" t="n"/>
      <c r="DB2669" s="140" t="n"/>
      <c r="DC2669" s="140" t="n"/>
      <c r="DD2669" s="140" t="n"/>
      <c r="DE2669" s="140" t="n"/>
      <c r="DF2669" s="140" t="n"/>
      <c r="DG2669" s="140" t="n"/>
      <c r="DH2669" s="140" t="n"/>
      <c r="DI2669" s="140" t="n"/>
      <c r="DJ2669" s="140" t="n"/>
      <c r="DK2669" s="140" t="n"/>
      <c r="DL2669" s="140" t="n"/>
      <c r="DM2669" s="140" t="n"/>
      <c r="DN2669" s="140" t="n"/>
      <c r="DO2669" s="140" t="n"/>
      <c r="DP2669" s="140" t="n"/>
      <c r="DQ2669" s="140" t="n"/>
      <c r="DR2669" s="140" t="n"/>
      <c r="DS2669" s="140" t="n"/>
      <c r="DT2669" s="140" t="n"/>
      <c r="DU2669" s="141" t="n"/>
      <c r="DV2669" s="7" t="n"/>
      <c r="DW2669" s="2" t="n"/>
      <c r="DX2669" s="2" t="n"/>
      <c r="DY2669" s="2" t="n"/>
      <c r="DZ2669" s="2" t="n"/>
      <c r="EA2669" s="2" t="n"/>
      <c r="EB2669" s="2" t="n"/>
      <c r="EC2669" s="2" t="n"/>
    </row>
    <row r="2670" ht="6.75" customHeight="1" s="118">
      <c r="A2670" s="2" t="n"/>
      <c r="B2670" s="2" t="n"/>
      <c r="C2670" s="2" t="n"/>
      <c r="D2670" s="2" t="n"/>
      <c r="E2670" s="143" t="n"/>
      <c r="K2670" s="144" t="n"/>
      <c r="L2670" s="171">
        <f>計算!$I$32</f>
        <v/>
      </c>
      <c r="BI2670" s="144" t="n"/>
      <c r="BJ2670" s="2" t="n"/>
      <c r="BK2670" s="2" t="n"/>
      <c r="BL2670" s="2" t="n"/>
      <c r="BM2670" s="2" t="n"/>
      <c r="BN2670" s="2" t="n"/>
      <c r="BO2670" s="2" t="n"/>
      <c r="BP2670" s="143" t="n"/>
      <c r="BV2670" s="144" t="n"/>
      <c r="DU2670" s="144" t="n"/>
      <c r="DV2670" s="7" t="n"/>
      <c r="DW2670" s="2" t="n"/>
      <c r="DX2670" s="2" t="n"/>
      <c r="DY2670" s="2" t="n"/>
      <c r="DZ2670" s="2" t="n"/>
      <c r="EA2670" s="2" t="n"/>
      <c r="EB2670" s="2" t="n"/>
      <c r="EC2670" s="2" t="n"/>
    </row>
    <row r="2671" ht="6.75" customHeight="1" s="118">
      <c r="A2671" s="2" t="n"/>
      <c r="B2671" s="2" t="n"/>
      <c r="C2671" s="2" t="n"/>
      <c r="D2671" s="2" t="n"/>
      <c r="E2671" s="143" t="n"/>
      <c r="K2671" s="144" t="n"/>
      <c r="L2671" s="143" t="n"/>
      <c r="BI2671" s="144" t="n"/>
      <c r="BJ2671" s="2" t="n"/>
      <c r="BK2671" s="2" t="n"/>
      <c r="BL2671" s="2" t="n"/>
      <c r="BM2671" s="2" t="n"/>
      <c r="BN2671" s="2" t="n"/>
      <c r="BO2671" s="2" t="n"/>
      <c r="BP2671" s="143" t="n"/>
      <c r="BV2671" s="144" t="n"/>
      <c r="DU2671" s="144" t="n"/>
      <c r="DV2671" s="7" t="n"/>
      <c r="DW2671" s="2" t="n"/>
      <c r="DX2671" s="2" t="n"/>
      <c r="DY2671" s="2" t="n"/>
      <c r="DZ2671" s="2" t="n"/>
      <c r="EA2671" s="2" t="n"/>
      <c r="EB2671" s="2" t="n"/>
      <c r="EC2671" s="2" t="n"/>
    </row>
    <row r="2672" ht="6.75" customHeight="1" s="118">
      <c r="A2672" s="2" t="n"/>
      <c r="B2672" s="2" t="n"/>
      <c r="C2672" s="2" t="n"/>
      <c r="D2672" s="2" t="n"/>
      <c r="E2672" s="146" t="n"/>
      <c r="F2672" s="147" t="n"/>
      <c r="G2672" s="147" t="n"/>
      <c r="H2672" s="147" t="n"/>
      <c r="I2672" s="147" t="n"/>
      <c r="J2672" s="147" t="n"/>
      <c r="K2672" s="148" t="n"/>
      <c r="L2672" s="146" t="n"/>
      <c r="M2672" s="147" t="n"/>
      <c r="N2672" s="147" t="n"/>
      <c r="O2672" s="147" t="n"/>
      <c r="P2672" s="147" t="n"/>
      <c r="Q2672" s="147" t="n"/>
      <c r="R2672" s="147" t="n"/>
      <c r="S2672" s="147" t="n"/>
      <c r="T2672" s="147" t="n"/>
      <c r="U2672" s="147" t="n"/>
      <c r="V2672" s="147" t="n"/>
      <c r="W2672" s="147" t="n"/>
      <c r="X2672" s="147" t="n"/>
      <c r="Y2672" s="147" t="n"/>
      <c r="Z2672" s="147" t="n"/>
      <c r="AA2672" s="147" t="n"/>
      <c r="AB2672" s="147" t="n"/>
      <c r="AC2672" s="147" t="n"/>
      <c r="AD2672" s="147" t="n"/>
      <c r="AE2672" s="147" t="n"/>
      <c r="AF2672" s="147" t="n"/>
      <c r="AG2672" s="147" t="n"/>
      <c r="AH2672" s="147" t="n"/>
      <c r="AI2672" s="147" t="n"/>
      <c r="AJ2672" s="147" t="n"/>
      <c r="AK2672" s="147" t="n"/>
      <c r="AL2672" s="147" t="n"/>
      <c r="AM2672" s="147" t="n"/>
      <c r="AN2672" s="147" t="n"/>
      <c r="AO2672" s="147" t="n"/>
      <c r="AP2672" s="147" t="n"/>
      <c r="AQ2672" s="147" t="n"/>
      <c r="AR2672" s="147" t="n"/>
      <c r="AS2672" s="147" t="n"/>
      <c r="AT2672" s="147" t="n"/>
      <c r="AU2672" s="147" t="n"/>
      <c r="AV2672" s="147" t="n"/>
      <c r="AW2672" s="147" t="n"/>
      <c r="AX2672" s="147" t="n"/>
      <c r="AY2672" s="147" t="n"/>
      <c r="AZ2672" s="147" t="n"/>
      <c r="BA2672" s="147" t="n"/>
      <c r="BB2672" s="147" t="n"/>
      <c r="BC2672" s="147" t="n"/>
      <c r="BD2672" s="147" t="n"/>
      <c r="BE2672" s="147" t="n"/>
      <c r="BF2672" s="147" t="n"/>
      <c r="BG2672" s="147" t="n"/>
      <c r="BH2672" s="147" t="n"/>
      <c r="BI2672" s="148" t="n"/>
      <c r="BJ2672" s="2" t="n"/>
      <c r="BK2672" s="2" t="n"/>
      <c r="BL2672" s="2" t="n"/>
      <c r="BM2672" s="2" t="n"/>
      <c r="BN2672" s="2" t="n"/>
      <c r="BO2672" s="2" t="n"/>
      <c r="BP2672" s="143" t="n"/>
      <c r="BV2672" s="144" t="n"/>
      <c r="DU2672" s="144" t="n"/>
      <c r="DV2672" s="7" t="n"/>
      <c r="DW2672" s="2" t="n"/>
      <c r="DX2672" s="2" t="n"/>
      <c r="DY2672" s="2" t="n"/>
      <c r="DZ2672" s="2" t="n"/>
      <c r="EA2672" s="2" t="n"/>
      <c r="EB2672" s="2" t="n"/>
      <c r="EC2672" s="2" t="n"/>
    </row>
    <row r="2673" ht="6.75" customHeight="1" s="118">
      <c r="A2673" s="2" t="n"/>
      <c r="B2673" s="2" t="n"/>
      <c r="C2673" s="2" t="n"/>
      <c r="D2673" s="2" t="n"/>
      <c r="E2673" s="159" t="inlineStr">
        <is>
          <t>ふ り が な</t>
        </is>
      </c>
      <c r="F2673" s="140" t="n"/>
      <c r="G2673" s="140" t="n"/>
      <c r="H2673" s="140" t="n"/>
      <c r="I2673" s="140" t="n"/>
      <c r="J2673" s="140" t="n"/>
      <c r="K2673" s="141" t="n"/>
      <c r="L2673" s="160">
        <f>計算!$M$32</f>
        <v/>
      </c>
      <c r="M2673" s="140" t="n"/>
      <c r="N2673" s="140" t="n"/>
      <c r="O2673" s="140" t="n"/>
      <c r="P2673" s="140" t="n"/>
      <c r="Q2673" s="140" t="n"/>
      <c r="R2673" s="140" t="n"/>
      <c r="S2673" s="140" t="n"/>
      <c r="T2673" s="140" t="n"/>
      <c r="U2673" s="140" t="n"/>
      <c r="V2673" s="140" t="n"/>
      <c r="W2673" s="140" t="n"/>
      <c r="X2673" s="140" t="n"/>
      <c r="Y2673" s="140" t="n"/>
      <c r="Z2673" s="140" t="n"/>
      <c r="AA2673" s="140" t="n"/>
      <c r="AB2673" s="140" t="n"/>
      <c r="AC2673" s="140" t="n"/>
      <c r="AD2673" s="140" t="n"/>
      <c r="AE2673" s="140" t="n"/>
      <c r="AF2673" s="140" t="n"/>
      <c r="AG2673" s="140" t="n"/>
      <c r="AH2673" s="140" t="n"/>
      <c r="AI2673" s="140" t="n"/>
      <c r="AJ2673" s="140" t="n"/>
      <c r="AK2673" s="140" t="n"/>
      <c r="AL2673" s="140" t="n"/>
      <c r="AM2673" s="140" t="n"/>
      <c r="AN2673" s="140" t="n"/>
      <c r="AO2673" s="140" t="n"/>
      <c r="AP2673" s="140" t="n"/>
      <c r="AQ2673" s="140" t="n"/>
      <c r="AR2673" s="140" t="n"/>
      <c r="AS2673" s="140" t="n"/>
      <c r="AT2673" s="140" t="n"/>
      <c r="AU2673" s="140" t="n"/>
      <c r="AV2673" s="140" t="n"/>
      <c r="AW2673" s="140" t="n"/>
      <c r="AX2673" s="140" t="n"/>
      <c r="AY2673" s="140" t="n"/>
      <c r="AZ2673" s="140" t="n"/>
      <c r="BA2673" s="140" t="n"/>
      <c r="BB2673" s="140" t="n"/>
      <c r="BC2673" s="140" t="n"/>
      <c r="BD2673" s="140" t="n"/>
      <c r="BE2673" s="140" t="n"/>
      <c r="BF2673" s="140" t="n"/>
      <c r="BG2673" s="140" t="n"/>
      <c r="BH2673" s="140" t="n"/>
      <c r="BI2673" s="141" t="n"/>
      <c r="BJ2673" s="2" t="n"/>
      <c r="BK2673" s="2" t="n"/>
      <c r="BL2673" s="2" t="n"/>
      <c r="BM2673" s="2" t="n"/>
      <c r="BN2673" s="2" t="n"/>
      <c r="BO2673" s="2" t="n"/>
      <c r="BP2673" s="143" t="n"/>
      <c r="BV2673" s="144" t="n"/>
      <c r="DU2673" s="144" t="n"/>
      <c r="DV2673" s="7" t="n"/>
      <c r="DW2673" s="2" t="n"/>
      <c r="DX2673" s="2" t="n"/>
      <c r="DY2673" s="2" t="n"/>
      <c r="DZ2673" s="2" t="n"/>
      <c r="EA2673" s="2" t="n"/>
      <c r="EB2673" s="2" t="n"/>
      <c r="EC2673" s="2" t="n"/>
    </row>
    <row r="2674" ht="6.75" customHeight="1" s="118">
      <c r="A2674" s="2" t="n"/>
      <c r="B2674" s="2" t="n"/>
      <c r="C2674" s="2" t="n"/>
      <c r="D2674" s="2" t="n"/>
      <c r="E2674" s="143" t="n"/>
      <c r="K2674" s="144" t="n"/>
      <c r="BI2674" s="144" t="n"/>
      <c r="BJ2674" s="2" t="n"/>
      <c r="BK2674" s="2" t="n"/>
      <c r="BL2674" s="2" t="n"/>
      <c r="BM2674" s="2" t="n"/>
      <c r="BN2674" s="2" t="n"/>
      <c r="BO2674" s="2" t="n"/>
      <c r="BP2674" s="143" t="n"/>
      <c r="BV2674" s="144" t="n"/>
      <c r="DU2674" s="144" t="n"/>
      <c r="DV2674" s="7" t="n"/>
      <c r="DW2674" s="2" t="n"/>
      <c r="DX2674" s="2" t="n"/>
      <c r="DY2674" s="2" t="n"/>
      <c r="DZ2674" s="2" t="n"/>
      <c r="EA2674" s="2" t="n"/>
      <c r="EB2674" s="2" t="n"/>
      <c r="EC2674" s="2" t="n"/>
    </row>
    <row r="2675" ht="6.75" customHeight="1" s="118">
      <c r="A2675" s="2" t="n"/>
      <c r="B2675" s="2" t="n"/>
      <c r="C2675" s="2" t="n"/>
      <c r="D2675" s="2" t="n"/>
      <c r="E2675" s="162" t="n"/>
      <c r="F2675" s="163" t="n"/>
      <c r="G2675" s="163" t="n"/>
      <c r="H2675" s="163" t="n"/>
      <c r="I2675" s="163" t="n"/>
      <c r="J2675" s="163" t="n"/>
      <c r="K2675" s="164" t="n"/>
      <c r="L2675" s="163" t="n"/>
      <c r="M2675" s="163" t="n"/>
      <c r="N2675" s="163" t="n"/>
      <c r="O2675" s="163" t="n"/>
      <c r="P2675" s="163" t="n"/>
      <c r="Q2675" s="163" t="n"/>
      <c r="R2675" s="163" t="n"/>
      <c r="S2675" s="163" t="n"/>
      <c r="T2675" s="163" t="n"/>
      <c r="U2675" s="163" t="n"/>
      <c r="V2675" s="163" t="n"/>
      <c r="W2675" s="163" t="n"/>
      <c r="X2675" s="163" t="n"/>
      <c r="Y2675" s="163" t="n"/>
      <c r="Z2675" s="163" t="n"/>
      <c r="AA2675" s="163" t="n"/>
      <c r="AB2675" s="163" t="n"/>
      <c r="AC2675" s="163" t="n"/>
      <c r="AD2675" s="163" t="n"/>
      <c r="AE2675" s="163" t="n"/>
      <c r="AF2675" s="163" t="n"/>
      <c r="AG2675" s="163" t="n"/>
      <c r="AH2675" s="163" t="n"/>
      <c r="AI2675" s="163" t="n"/>
      <c r="AJ2675" s="163" t="n"/>
      <c r="AK2675" s="163" t="n"/>
      <c r="AL2675" s="163" t="n"/>
      <c r="AM2675" s="163" t="n"/>
      <c r="AN2675" s="163" t="n"/>
      <c r="AO2675" s="163" t="n"/>
      <c r="AP2675" s="163" t="n"/>
      <c r="AQ2675" s="163" t="n"/>
      <c r="AR2675" s="163" t="n"/>
      <c r="AS2675" s="163" t="n"/>
      <c r="AT2675" s="163" t="n"/>
      <c r="AU2675" s="163" t="n"/>
      <c r="AV2675" s="163" t="n"/>
      <c r="AW2675" s="163" t="n"/>
      <c r="AX2675" s="163" t="n"/>
      <c r="AY2675" s="163" t="n"/>
      <c r="AZ2675" s="163" t="n"/>
      <c r="BA2675" s="163" t="n"/>
      <c r="BB2675" s="163" t="n"/>
      <c r="BC2675" s="163" t="n"/>
      <c r="BD2675" s="163" t="n"/>
      <c r="BE2675" s="163" t="n"/>
      <c r="BF2675" s="163" t="n"/>
      <c r="BG2675" s="163" t="n"/>
      <c r="BH2675" s="163" t="n"/>
      <c r="BI2675" s="164" t="n"/>
      <c r="BJ2675" s="2" t="n"/>
      <c r="BK2675" s="2" t="n"/>
      <c r="BL2675" s="2" t="n"/>
      <c r="BM2675" s="2" t="n"/>
      <c r="BN2675" s="2" t="n"/>
      <c r="BO2675" s="2" t="n"/>
      <c r="BP2675" s="143" t="n"/>
      <c r="BV2675" s="144" t="n"/>
      <c r="DU2675" s="144" t="n"/>
      <c r="DV2675" s="7" t="n"/>
      <c r="DW2675" s="2" t="n"/>
      <c r="DX2675" s="2" t="n"/>
      <c r="DY2675" s="2" t="n"/>
      <c r="DZ2675" s="2" t="n"/>
      <c r="EA2675" s="2" t="n"/>
      <c r="EB2675" s="2" t="n"/>
      <c r="EC2675" s="2" t="n"/>
    </row>
    <row r="2676" ht="6.75" customHeight="1" s="118">
      <c r="A2676" s="2" t="n"/>
      <c r="B2676" s="2" t="n"/>
      <c r="C2676" s="2" t="n"/>
      <c r="D2676" s="2" t="n"/>
      <c r="E2676" s="165" t="inlineStr">
        <is>
          <t>連絡先</t>
        </is>
      </c>
      <c r="F2676" s="166" t="n"/>
      <c r="G2676" s="166" t="n"/>
      <c r="H2676" s="166" t="n"/>
      <c r="I2676" s="166" t="n"/>
      <c r="J2676" s="166" t="n"/>
      <c r="K2676" s="167" t="n"/>
      <c r="L2676" s="107" t="inlineStr">
        <is>
          <t>〒</t>
        </is>
      </c>
      <c r="M2676" s="166" t="n"/>
      <c r="N2676" s="166" t="n"/>
      <c r="O2676" s="166" t="n"/>
      <c r="P2676" s="172">
        <f>計算!$K$32</f>
        <v/>
      </c>
      <c r="AK2676" s="2" t="n"/>
      <c r="AL2676" s="2" t="n"/>
      <c r="AM2676" s="2" t="n"/>
      <c r="AN2676" s="2" t="n"/>
      <c r="AO2676" s="2" t="n"/>
      <c r="AP2676" s="2" t="n"/>
      <c r="AQ2676" s="2" t="n"/>
      <c r="AR2676" s="2" t="n"/>
      <c r="AS2676" s="2" t="n"/>
      <c r="AT2676" s="2" t="n"/>
      <c r="AU2676" s="2" t="n"/>
      <c r="AV2676" s="2" t="n"/>
      <c r="AW2676" s="2" t="n"/>
      <c r="AX2676" s="2" t="n"/>
      <c r="AY2676" s="2" t="n"/>
      <c r="AZ2676" s="2" t="n"/>
      <c r="BA2676" s="2" t="n"/>
      <c r="BB2676" s="2" t="n"/>
      <c r="BC2676" s="2" t="n"/>
      <c r="BD2676" s="2" t="n"/>
      <c r="BE2676" s="2" t="n"/>
      <c r="BF2676" s="2" t="n"/>
      <c r="BG2676" s="2" t="n"/>
      <c r="BH2676" s="2" t="n"/>
      <c r="BI2676" s="8" t="n"/>
      <c r="BJ2676" s="2" t="n"/>
      <c r="BK2676" s="2" t="n"/>
      <c r="BL2676" s="2" t="n"/>
      <c r="BM2676" s="2" t="n"/>
      <c r="BN2676" s="2" t="n"/>
      <c r="BO2676" s="2" t="n"/>
      <c r="BP2676" s="143" t="n"/>
      <c r="BV2676" s="144" t="n"/>
      <c r="DU2676" s="144" t="n"/>
      <c r="DV2676" s="7" t="n"/>
      <c r="DW2676" s="2" t="n"/>
      <c r="DX2676" s="2" t="n"/>
      <c r="DY2676" s="2" t="n"/>
      <c r="DZ2676" s="2" t="n"/>
      <c r="EA2676" s="2" t="n"/>
      <c r="EB2676" s="2" t="n"/>
      <c r="EC2676" s="2" t="n"/>
    </row>
    <row r="2677" ht="6.75" customHeight="1" s="118">
      <c r="A2677" s="2" t="n"/>
      <c r="B2677" s="2" t="n"/>
      <c r="C2677" s="2" t="n"/>
      <c r="D2677" s="2" t="n"/>
      <c r="E2677" s="143" t="n"/>
      <c r="K2677" s="144" t="n"/>
      <c r="L2677" s="143" t="n"/>
      <c r="AK2677" s="2" t="n"/>
      <c r="AL2677" s="2" t="n"/>
      <c r="AM2677" s="2" t="n"/>
      <c r="AN2677" s="2" t="n"/>
      <c r="AO2677" s="2" t="n"/>
      <c r="AP2677" s="2" t="n"/>
      <c r="AQ2677" s="2" t="n"/>
      <c r="AR2677" s="2" t="n"/>
      <c r="AS2677" s="2" t="n"/>
      <c r="AT2677" s="2" t="n"/>
      <c r="AU2677" s="2" t="n"/>
      <c r="AV2677" s="2" t="n"/>
      <c r="AW2677" s="2" t="n"/>
      <c r="AX2677" s="2" t="n"/>
      <c r="AY2677" s="2" t="n"/>
      <c r="AZ2677" s="2" t="n"/>
      <c r="BA2677" s="2" t="n"/>
      <c r="BB2677" s="2" t="n"/>
      <c r="BC2677" s="2" t="n"/>
      <c r="BD2677" s="2" t="n"/>
      <c r="BE2677" s="2" t="n"/>
      <c r="BF2677" s="2" t="n"/>
      <c r="BG2677" s="2" t="n"/>
      <c r="BH2677" s="2" t="n"/>
      <c r="BI2677" s="8" t="n"/>
      <c r="BJ2677" s="2" t="n"/>
      <c r="BK2677" s="2" t="n"/>
      <c r="BL2677" s="2" t="n"/>
      <c r="BM2677" s="2" t="n"/>
      <c r="BN2677" s="2" t="n"/>
      <c r="BO2677" s="2" t="n"/>
      <c r="BP2677" s="143" t="n"/>
      <c r="BV2677" s="144" t="n"/>
      <c r="DU2677" s="144" t="n"/>
      <c r="DV2677" s="7" t="n"/>
      <c r="DW2677" s="2" t="n"/>
      <c r="DX2677" s="2" t="n"/>
      <c r="DY2677" s="2" t="n"/>
      <c r="DZ2677" s="2" t="n"/>
      <c r="EA2677" s="2" t="n"/>
      <c r="EB2677" s="2" t="n"/>
      <c r="EC2677" s="2" t="n"/>
    </row>
    <row r="2678" ht="6.75" customHeight="1" s="118">
      <c r="A2678" s="2" t="n"/>
      <c r="B2678" s="2" t="n"/>
      <c r="C2678" s="2" t="n"/>
      <c r="D2678" s="2" t="n"/>
      <c r="E2678" s="143" t="n"/>
      <c r="K2678" s="144" t="n"/>
      <c r="L2678" s="143" t="n"/>
      <c r="AK2678" s="2" t="n"/>
      <c r="AL2678" s="2" t="n"/>
      <c r="AM2678" s="2" t="n"/>
      <c r="AN2678" s="2" t="n"/>
      <c r="AO2678" s="2" t="n"/>
      <c r="AP2678" s="2" t="n"/>
      <c r="AQ2678" s="2" t="n"/>
      <c r="AR2678" s="2" t="n"/>
      <c r="AS2678" s="2" t="n"/>
      <c r="AT2678" s="2" t="n"/>
      <c r="AU2678" s="2" t="n"/>
      <c r="AV2678" s="2" t="n"/>
      <c r="AW2678" s="2" t="n"/>
      <c r="AX2678" s="2" t="n"/>
      <c r="AY2678" s="2" t="n"/>
      <c r="AZ2678" s="2" t="n"/>
      <c r="BA2678" s="2" t="n"/>
      <c r="BB2678" s="2" t="n"/>
      <c r="BC2678" s="2" t="n"/>
      <c r="BD2678" s="2" t="n"/>
      <c r="BE2678" s="2" t="n"/>
      <c r="BF2678" s="2" t="n"/>
      <c r="BG2678" s="2" t="n"/>
      <c r="BH2678" s="2" t="n"/>
      <c r="BI2678" s="8" t="n"/>
      <c r="BJ2678" s="2" t="n"/>
      <c r="BK2678" s="2" t="n"/>
      <c r="BL2678" s="2" t="n"/>
      <c r="BM2678" s="2" t="n"/>
      <c r="BN2678" s="2" t="n"/>
      <c r="BO2678" s="2" t="n"/>
      <c r="BP2678" s="143" t="n"/>
      <c r="BV2678" s="144" t="n"/>
      <c r="DU2678" s="144" t="n"/>
      <c r="DV2678" s="7" t="n"/>
      <c r="DW2678" s="2" t="n"/>
      <c r="DX2678" s="2" t="n"/>
      <c r="DY2678" s="2" t="n"/>
      <c r="DZ2678" s="2" t="n"/>
      <c r="EA2678" s="2" t="n"/>
      <c r="EB2678" s="2" t="n"/>
      <c r="EC2678" s="2" t="n"/>
    </row>
    <row r="2679" ht="6.75" customHeight="1" s="118">
      <c r="A2679" s="2" t="n"/>
      <c r="B2679" s="2" t="n"/>
      <c r="C2679" s="2" t="n"/>
      <c r="D2679" s="2" t="n"/>
      <c r="E2679" s="143" t="n"/>
      <c r="K2679" s="144" t="n"/>
      <c r="L2679" s="173">
        <f>計算!$L$32</f>
        <v/>
      </c>
      <c r="BI2679" s="144" t="n"/>
      <c r="BJ2679" s="2" t="n"/>
      <c r="BK2679" s="2" t="n"/>
      <c r="BL2679" s="2" t="n"/>
      <c r="BM2679" s="2" t="n"/>
      <c r="BN2679" s="2" t="n"/>
      <c r="BO2679" s="2" t="n"/>
      <c r="BP2679" s="143" t="n"/>
      <c r="BV2679" s="144" t="n"/>
      <c r="DU2679" s="144" t="n"/>
      <c r="DV2679" s="7" t="n"/>
      <c r="DW2679" s="2" t="n"/>
      <c r="DX2679" s="2" t="n"/>
      <c r="DY2679" s="2" t="n"/>
      <c r="DZ2679" s="2" t="n"/>
      <c r="EA2679" s="2" t="n"/>
      <c r="EB2679" s="2" t="n"/>
      <c r="EC2679" s="2" t="n"/>
    </row>
    <row r="2680" ht="6.75" customHeight="1" s="118">
      <c r="A2680" s="2" t="n"/>
      <c r="B2680" s="2" t="n"/>
      <c r="C2680" s="2" t="n"/>
      <c r="D2680" s="2" t="n"/>
      <c r="E2680" s="146" t="n"/>
      <c r="F2680" s="147" t="n"/>
      <c r="G2680" s="147" t="n"/>
      <c r="H2680" s="147" t="n"/>
      <c r="I2680" s="147" t="n"/>
      <c r="J2680" s="147" t="n"/>
      <c r="K2680" s="148" t="n"/>
      <c r="L2680" s="147" t="n"/>
      <c r="M2680" s="147" t="n"/>
      <c r="N2680" s="147" t="n"/>
      <c r="O2680" s="147" t="n"/>
      <c r="P2680" s="147" t="n"/>
      <c r="Q2680" s="147" t="n"/>
      <c r="R2680" s="147" t="n"/>
      <c r="S2680" s="147" t="n"/>
      <c r="T2680" s="147" t="n"/>
      <c r="U2680" s="147" t="n"/>
      <c r="V2680" s="147" t="n"/>
      <c r="W2680" s="147" t="n"/>
      <c r="X2680" s="147" t="n"/>
      <c r="Y2680" s="147" t="n"/>
      <c r="Z2680" s="147" t="n"/>
      <c r="AA2680" s="147" t="n"/>
      <c r="AB2680" s="147" t="n"/>
      <c r="AC2680" s="147" t="n"/>
      <c r="AD2680" s="147" t="n"/>
      <c r="AE2680" s="147" t="n"/>
      <c r="AF2680" s="147" t="n"/>
      <c r="AG2680" s="147" t="n"/>
      <c r="AH2680" s="147" t="n"/>
      <c r="AI2680" s="147" t="n"/>
      <c r="AJ2680" s="147" t="n"/>
      <c r="AK2680" s="147" t="n"/>
      <c r="AL2680" s="147" t="n"/>
      <c r="AM2680" s="147" t="n"/>
      <c r="AN2680" s="147" t="n"/>
      <c r="AO2680" s="147" t="n"/>
      <c r="AP2680" s="147" t="n"/>
      <c r="AQ2680" s="147" t="n"/>
      <c r="AR2680" s="147" t="n"/>
      <c r="AS2680" s="147" t="n"/>
      <c r="AT2680" s="147" t="n"/>
      <c r="AU2680" s="147" t="n"/>
      <c r="AV2680" s="147" t="n"/>
      <c r="AW2680" s="147" t="n"/>
      <c r="AX2680" s="147" t="n"/>
      <c r="AY2680" s="147" t="n"/>
      <c r="AZ2680" s="147" t="n"/>
      <c r="BA2680" s="147" t="n"/>
      <c r="BB2680" s="147" t="n"/>
      <c r="BC2680" s="147" t="n"/>
      <c r="BD2680" s="147" t="n"/>
      <c r="BE2680" s="147" t="n"/>
      <c r="BF2680" s="147" t="n"/>
      <c r="BG2680" s="147" t="n"/>
      <c r="BH2680" s="147" t="n"/>
      <c r="BI2680" s="148" t="n"/>
      <c r="BJ2680" s="2" t="n"/>
      <c r="BK2680" s="2" t="n"/>
      <c r="BL2680" s="2" t="n"/>
      <c r="BM2680" s="2" t="n"/>
      <c r="BN2680" s="2" t="n"/>
      <c r="BO2680" s="2" t="n"/>
      <c r="BP2680" s="143" t="n"/>
      <c r="BV2680" s="144" t="n"/>
      <c r="DU2680" s="144" t="n"/>
      <c r="DV2680" s="7" t="n"/>
      <c r="DW2680" s="2" t="n"/>
      <c r="DX2680" s="2" t="n"/>
      <c r="DY2680" s="2" t="n"/>
      <c r="DZ2680" s="2" t="n"/>
      <c r="EA2680" s="2" t="n"/>
      <c r="EB2680" s="2" t="n"/>
      <c r="EC2680" s="2" t="n"/>
    </row>
    <row r="2681" ht="6.75" customHeight="1" s="118">
      <c r="A2681" s="2" t="n"/>
      <c r="B2681" s="2" t="n"/>
      <c r="C2681" s="2" t="n"/>
      <c r="D2681" s="2" t="n"/>
      <c r="E2681" s="2" t="n"/>
      <c r="F2681" s="2" t="n"/>
      <c r="G2681" s="2" t="n"/>
      <c r="H2681" s="2" t="n"/>
      <c r="I2681" s="2" t="n"/>
      <c r="J2681" s="2" t="n"/>
      <c r="K2681" s="2" t="n"/>
      <c r="L2681" s="2" t="n"/>
      <c r="M2681" s="2" t="n"/>
      <c r="N2681" s="2" t="n"/>
      <c r="O2681" s="2" t="n"/>
      <c r="P2681" s="2" t="n"/>
      <c r="Q2681" s="2" t="n"/>
      <c r="R2681" s="2" t="n"/>
      <c r="S2681" s="2" t="n"/>
      <c r="T2681" s="2" t="n"/>
      <c r="U2681" s="2" t="n"/>
      <c r="V2681" s="2" t="n"/>
      <c r="W2681" s="2" t="n"/>
      <c r="X2681" s="2" t="n"/>
      <c r="Y2681" s="2" t="n"/>
      <c r="Z2681" s="2" t="n"/>
      <c r="AA2681" s="2" t="n"/>
      <c r="AB2681" s="2" t="n"/>
      <c r="AC2681" s="2" t="n"/>
      <c r="AD2681" s="2" t="n"/>
      <c r="AE2681" s="2" t="n"/>
      <c r="AF2681" s="2" t="n"/>
      <c r="AG2681" s="2" t="n"/>
      <c r="AH2681" s="2" t="n"/>
      <c r="AI2681" s="2" t="n"/>
      <c r="AJ2681" s="2" t="n"/>
      <c r="AK2681" s="2" t="n"/>
      <c r="AL2681" s="2" t="n"/>
      <c r="AM2681" s="2" t="n"/>
      <c r="AN2681" s="2" t="n"/>
      <c r="AO2681" s="2" t="n"/>
      <c r="AP2681" s="2" t="n"/>
      <c r="AQ2681" s="2" t="n"/>
      <c r="AR2681" s="2" t="n"/>
      <c r="AS2681" s="2" t="n"/>
      <c r="AT2681" s="2" t="n"/>
      <c r="AU2681" s="2" t="n"/>
      <c r="AV2681" s="2" t="n"/>
      <c r="AW2681" s="2" t="n"/>
      <c r="AX2681" s="2" t="n"/>
      <c r="AY2681" s="2" t="n"/>
      <c r="AZ2681" s="2" t="n"/>
      <c r="BA2681" s="2" t="n"/>
      <c r="BB2681" s="2" t="n"/>
      <c r="BC2681" s="2" t="n"/>
      <c r="BD2681" s="2" t="n"/>
      <c r="BE2681" s="2" t="n"/>
      <c r="BF2681" s="2" t="n"/>
      <c r="BG2681" s="2" t="n"/>
      <c r="BH2681" s="2" t="n"/>
      <c r="BI2681" s="2" t="n"/>
      <c r="BJ2681" s="2" t="n"/>
      <c r="BK2681" s="2" t="n"/>
      <c r="BL2681" s="2" t="n"/>
      <c r="BM2681" s="2" t="n"/>
      <c r="BN2681" s="2" t="n"/>
      <c r="BO2681" s="2" t="n"/>
      <c r="BP2681" s="143" t="n"/>
      <c r="BV2681" s="144" t="n"/>
      <c r="DU2681" s="144" t="n"/>
      <c r="DV2681" s="7" t="n"/>
      <c r="DW2681" s="2" t="n"/>
      <c r="DX2681" s="2" t="n"/>
      <c r="DY2681" s="2" t="n"/>
      <c r="DZ2681" s="2" t="n"/>
      <c r="EA2681" s="2" t="n"/>
      <c r="EB2681" s="2" t="n"/>
      <c r="EC2681" s="2" t="n"/>
    </row>
    <row r="2682" ht="6.75" customHeight="1" s="118">
      <c r="A2682" s="2" t="n"/>
      <c r="B2682" s="2" t="n"/>
      <c r="C2682" s="2" t="n"/>
      <c r="D2682" s="2" t="n"/>
      <c r="E2682" s="2" t="n"/>
      <c r="F2682" s="2" t="n"/>
      <c r="G2682" s="2" t="n"/>
      <c r="H2682" s="2" t="n"/>
      <c r="I2682" s="2" t="n"/>
      <c r="J2682" s="2" t="n"/>
      <c r="K2682" s="2" t="n"/>
      <c r="L2682" s="2" t="n"/>
      <c r="M2682" s="2" t="n"/>
      <c r="N2682" s="2" t="n"/>
      <c r="O2682" s="2" t="n"/>
      <c r="P2682" s="2" t="n"/>
      <c r="Q2682" s="2" t="n"/>
      <c r="R2682" s="113" t="inlineStr">
        <is>
          <t>（連絡先欄は現住所以外に連絡を希望する場合のみ記入すること）</t>
        </is>
      </c>
      <c r="BJ2682" s="2" t="n"/>
      <c r="BK2682" s="2" t="n"/>
      <c r="BL2682" s="2" t="n"/>
      <c r="BM2682" s="2" t="n"/>
      <c r="BN2682" s="2" t="n"/>
      <c r="BO2682" s="2" t="n"/>
      <c r="BP2682" s="143" t="n"/>
      <c r="BV2682" s="144" t="n"/>
      <c r="DU2682" s="144" t="n"/>
      <c r="DV2682" s="7" t="n"/>
      <c r="DW2682" s="2" t="n"/>
      <c r="DX2682" s="2" t="n"/>
      <c r="DY2682" s="2" t="n"/>
      <c r="DZ2682" s="2" t="n"/>
      <c r="EA2682" s="2" t="n"/>
      <c r="EB2682" s="2" t="n"/>
      <c r="EC2682" s="2" t="n"/>
    </row>
    <row r="2683" ht="6.75" customHeight="1" s="118">
      <c r="A2683" s="2" t="n"/>
      <c r="B2683" s="2" t="n"/>
      <c r="C2683" s="2" t="n"/>
      <c r="D2683" s="2" t="n"/>
      <c r="E2683" s="2" t="n"/>
      <c r="F2683" s="2" t="n"/>
      <c r="G2683" s="2" t="n"/>
      <c r="H2683" s="2" t="n"/>
      <c r="I2683" s="2" t="n"/>
      <c r="J2683" s="2" t="n"/>
      <c r="K2683" s="2" t="n"/>
      <c r="L2683" s="2" t="n"/>
      <c r="M2683" s="2" t="n"/>
      <c r="N2683" s="2" t="n"/>
      <c r="O2683" s="2" t="n"/>
      <c r="P2683" s="2" t="n"/>
      <c r="Q2683" s="2" t="n"/>
      <c r="BJ2683" s="2" t="n"/>
      <c r="BK2683" s="2" t="n"/>
      <c r="BL2683" s="2" t="n"/>
      <c r="BM2683" s="2" t="n"/>
      <c r="BN2683" s="2" t="n"/>
      <c r="BO2683" s="2" t="n"/>
      <c r="BP2683" s="143" t="n"/>
      <c r="BV2683" s="144" t="n"/>
      <c r="DU2683" s="144" t="n"/>
      <c r="DV2683" s="7" t="n"/>
      <c r="DW2683" s="2" t="n"/>
      <c r="DX2683" s="2" t="n"/>
      <c r="DY2683" s="2" t="n"/>
      <c r="DZ2683" s="2" t="n"/>
      <c r="EA2683" s="2" t="n"/>
      <c r="EB2683" s="2" t="n"/>
      <c r="EC2683" s="2" t="n"/>
    </row>
    <row r="2684" ht="6.75" customHeight="1" s="118">
      <c r="A2684" s="2" t="n"/>
      <c r="B2684" s="2" t="n"/>
      <c r="C2684" s="2" t="n"/>
      <c r="D2684" s="2" t="n"/>
      <c r="E2684" s="2" t="n"/>
      <c r="F2684" s="2" t="n"/>
      <c r="G2684" s="2" t="n"/>
      <c r="H2684" s="2" t="n"/>
      <c r="I2684" s="2" t="n"/>
      <c r="J2684" s="2" t="n"/>
      <c r="K2684" s="2" t="n"/>
      <c r="L2684" s="2" t="n"/>
      <c r="M2684" s="2" t="n"/>
      <c r="N2684" s="2" t="n"/>
      <c r="O2684" s="2" t="n"/>
      <c r="P2684" s="2" t="n"/>
      <c r="Q2684" s="2" t="n"/>
      <c r="BJ2684" s="2" t="n"/>
      <c r="BK2684" s="2" t="n"/>
      <c r="BL2684" s="2" t="n"/>
      <c r="BM2684" s="2" t="n"/>
      <c r="BN2684" s="2" t="n"/>
      <c r="BO2684" s="2" t="n"/>
      <c r="BP2684" s="143" t="n"/>
      <c r="BV2684" s="144" t="n"/>
      <c r="DU2684" s="144" t="n"/>
      <c r="DV2684" s="7" t="n"/>
      <c r="DW2684" s="2" t="n"/>
      <c r="DX2684" s="2" t="n"/>
      <c r="DY2684" s="2" t="n"/>
      <c r="DZ2684" s="2" t="n"/>
      <c r="EA2684" s="2" t="n"/>
      <c r="EB2684" s="2" t="n"/>
      <c r="EC2684" s="2" t="n"/>
    </row>
    <row r="2685" ht="6.75" customHeight="1" s="118">
      <c r="A2685" s="2" t="n"/>
      <c r="B2685" s="2" t="n"/>
      <c r="C2685" s="2" t="n"/>
      <c r="D2685" s="2" t="n"/>
      <c r="E2685" s="2" t="n"/>
      <c r="F2685" s="2" t="n"/>
      <c r="G2685" s="2" t="n"/>
      <c r="H2685" s="2" t="n"/>
      <c r="I2685" s="2" t="n"/>
      <c r="J2685" s="2" t="n"/>
      <c r="K2685" s="2" t="n"/>
      <c r="L2685" s="2" t="n"/>
      <c r="M2685" s="2" t="n"/>
      <c r="N2685" s="2" t="n"/>
      <c r="O2685" s="2" t="n"/>
      <c r="P2685" s="2" t="n"/>
      <c r="Q2685" s="2" t="n"/>
      <c r="R2685" s="2" t="n"/>
      <c r="S2685" s="2" t="n"/>
      <c r="T2685" s="2" t="n"/>
      <c r="U2685" s="2" t="n"/>
      <c r="V2685" s="2" t="n"/>
      <c r="W2685" s="2" t="n"/>
      <c r="X2685" s="2" t="n"/>
      <c r="Y2685" s="2" t="n"/>
      <c r="Z2685" s="2" t="n"/>
      <c r="AA2685" s="2" t="n"/>
      <c r="AB2685" s="2" t="n"/>
      <c r="AC2685" s="2" t="n"/>
      <c r="AD2685" s="2" t="n"/>
      <c r="AE2685" s="2" t="n"/>
      <c r="AF2685" s="2" t="n"/>
      <c r="AG2685" s="2" t="n"/>
      <c r="AH2685" s="2" t="n"/>
      <c r="AI2685" s="2" t="n"/>
      <c r="AJ2685" s="2" t="n"/>
      <c r="AK2685" s="2" t="n"/>
      <c r="AL2685" s="2" t="n"/>
      <c r="AM2685" s="2" t="n"/>
      <c r="AN2685" s="2" t="n"/>
      <c r="AO2685" s="2" t="n"/>
      <c r="AP2685" s="2" t="n"/>
      <c r="AQ2685" s="2" t="n"/>
      <c r="AR2685" s="2" t="n"/>
      <c r="AS2685" s="2" t="n"/>
      <c r="AT2685" s="2" t="n"/>
      <c r="AU2685" s="2" t="n"/>
      <c r="AV2685" s="2" t="n"/>
      <c r="AW2685" s="2" t="n"/>
      <c r="AX2685" s="2" t="n"/>
      <c r="AY2685" s="2" t="n"/>
      <c r="AZ2685" s="2" t="n"/>
      <c r="BA2685" s="2" t="n"/>
      <c r="BB2685" s="2" t="n"/>
      <c r="BC2685" s="2" t="n"/>
      <c r="BD2685" s="2" t="n"/>
      <c r="BE2685" s="2" t="n"/>
      <c r="BF2685" s="2" t="n"/>
      <c r="BG2685" s="2" t="n"/>
      <c r="BH2685" s="2" t="n"/>
      <c r="BI2685" s="2" t="n"/>
      <c r="BJ2685" s="2" t="n"/>
      <c r="BK2685" s="2" t="n"/>
      <c r="BL2685" s="2" t="n"/>
      <c r="BM2685" s="2" t="n"/>
      <c r="BN2685" s="2" t="n"/>
      <c r="BO2685" s="2" t="n"/>
      <c r="BP2685" s="143" t="n"/>
      <c r="BV2685" s="144" t="n"/>
      <c r="DU2685" s="144" t="n"/>
      <c r="DV2685" s="7" t="n"/>
      <c r="DW2685" s="2" t="n"/>
      <c r="DX2685" s="2" t="n"/>
      <c r="DY2685" s="2" t="n"/>
      <c r="DZ2685" s="2" t="n"/>
      <c r="EA2685" s="2" t="n"/>
      <c r="EB2685" s="2" t="n"/>
      <c r="EC2685" s="2" t="n"/>
    </row>
    <row r="2686" ht="6.75" customHeight="1" s="118">
      <c r="A2686" s="2" t="n"/>
      <c r="B2686" s="2" t="n"/>
      <c r="C2686" s="2" t="n"/>
      <c r="D2686" s="2" t="n"/>
      <c r="E2686" s="2" t="n"/>
      <c r="F2686" s="2" t="n"/>
      <c r="G2686" s="2" t="n"/>
      <c r="H2686" s="2" t="n"/>
      <c r="I2686" s="2" t="n"/>
      <c r="J2686" s="2" t="n"/>
      <c r="K2686" s="2" t="n"/>
      <c r="L2686" s="2" t="n"/>
      <c r="M2686" s="2" t="n"/>
      <c r="N2686" s="2" t="n"/>
      <c r="O2686" s="2" t="n"/>
      <c r="P2686" s="2" t="n"/>
      <c r="Q2686" s="2" t="n"/>
      <c r="R2686" s="2" t="n"/>
      <c r="S2686" s="2" t="n"/>
      <c r="T2686" s="2" t="n"/>
      <c r="U2686" s="2" t="n"/>
      <c r="V2686" s="2" t="n"/>
      <c r="W2686" s="2" t="n"/>
      <c r="X2686" s="2" t="n"/>
      <c r="Y2686" s="2" t="n"/>
      <c r="Z2686" s="2" t="n"/>
      <c r="AA2686" s="2" t="n"/>
      <c r="AB2686" s="2" t="n"/>
      <c r="AC2686" s="2" t="n"/>
      <c r="AD2686" s="2" t="n"/>
      <c r="AE2686" s="2" t="n"/>
      <c r="AF2686" s="2" t="n"/>
      <c r="AG2686" s="2" t="n"/>
      <c r="AH2686" s="2" t="n"/>
      <c r="AI2686" s="2" t="n"/>
      <c r="AJ2686" s="2" t="n"/>
      <c r="AK2686" s="2" t="n"/>
      <c r="AL2686" s="2" t="n"/>
      <c r="AM2686" s="2" t="n"/>
      <c r="AN2686" s="2" t="n"/>
      <c r="AO2686" s="2" t="n"/>
      <c r="AP2686" s="2" t="n"/>
      <c r="AQ2686" s="2" t="n"/>
      <c r="AR2686" s="2" t="n"/>
      <c r="AS2686" s="2" t="n"/>
      <c r="AT2686" s="2" t="n"/>
      <c r="AU2686" s="2" t="n"/>
      <c r="AV2686" s="2" t="n"/>
      <c r="AW2686" s="2" t="n"/>
      <c r="AX2686" s="2" t="n"/>
      <c r="AY2686" s="2" t="n"/>
      <c r="AZ2686" s="2" t="n"/>
      <c r="BA2686" s="2" t="n"/>
      <c r="BB2686" s="2" t="n"/>
      <c r="BC2686" s="2" t="n"/>
      <c r="BD2686" s="2" t="n"/>
      <c r="BE2686" s="2" t="n"/>
      <c r="BF2686" s="2" t="n"/>
      <c r="BG2686" s="2" t="n"/>
      <c r="BH2686" s="2" t="n"/>
      <c r="BI2686" s="2" t="n"/>
      <c r="BJ2686" s="2" t="n"/>
      <c r="BK2686" s="2" t="n"/>
      <c r="BL2686" s="2" t="n"/>
      <c r="BM2686" s="2" t="n"/>
      <c r="BN2686" s="2" t="n"/>
      <c r="BO2686" s="2" t="n"/>
      <c r="BP2686" s="174" t="n"/>
      <c r="BQ2686" s="140" t="n"/>
      <c r="BR2686" s="175" t="n"/>
      <c r="BS2686" s="140" t="n"/>
      <c r="BT2686" s="140" t="n"/>
      <c r="BU2686" s="28" t="n"/>
      <c r="BV2686" s="29" t="n"/>
      <c r="BW2686" s="176">
        <f>計算!$Z$32</f>
        <v/>
      </c>
      <c r="BX2686" s="140" t="n"/>
      <c r="BY2686" s="140" t="n"/>
      <c r="BZ2686" s="140" t="n"/>
      <c r="CA2686" s="140" t="n"/>
      <c r="CB2686" s="140" t="n"/>
      <c r="CC2686" s="140" t="n"/>
      <c r="CD2686" s="140" t="n"/>
      <c r="CE2686" s="140" t="n"/>
      <c r="CF2686" s="140" t="n"/>
      <c r="CG2686" s="140" t="n"/>
      <c r="CH2686" s="140" t="n"/>
      <c r="CI2686" s="140" t="n"/>
      <c r="CJ2686" s="140" t="n"/>
      <c r="CK2686" s="140" t="n"/>
      <c r="CL2686" s="140" t="n"/>
      <c r="CM2686" s="140" t="n"/>
      <c r="CN2686" s="140" t="n"/>
      <c r="CO2686" s="140" t="n"/>
      <c r="CP2686" s="140" t="n"/>
      <c r="CQ2686" s="140" t="n"/>
      <c r="CR2686" s="140" t="n"/>
      <c r="CS2686" s="140" t="n"/>
      <c r="CT2686" s="140" t="n"/>
      <c r="CU2686" s="140" t="n"/>
      <c r="CV2686" s="140" t="n"/>
      <c r="CW2686" s="140" t="n"/>
      <c r="CX2686" s="140" t="n"/>
      <c r="CY2686" s="140" t="n"/>
      <c r="CZ2686" s="140" t="n"/>
      <c r="DA2686" s="140" t="n"/>
      <c r="DB2686" s="140" t="n"/>
      <c r="DC2686" s="140" t="n"/>
      <c r="DD2686" s="140" t="n"/>
      <c r="DE2686" s="140" t="n"/>
      <c r="DF2686" s="140" t="n"/>
      <c r="DG2686" s="140" t="n"/>
      <c r="DH2686" s="140" t="n"/>
      <c r="DI2686" s="140" t="n"/>
      <c r="DJ2686" s="140" t="n"/>
      <c r="DK2686" s="140" t="n"/>
      <c r="DL2686" s="140" t="n"/>
      <c r="DM2686" s="140" t="n"/>
      <c r="DN2686" s="140" t="n"/>
      <c r="DO2686" s="140" t="n"/>
      <c r="DP2686" s="140" t="n"/>
      <c r="DQ2686" s="140" t="n"/>
      <c r="DR2686" s="140" t="n"/>
      <c r="DS2686" s="140" t="n"/>
      <c r="DT2686" s="140" t="n"/>
      <c r="DU2686" s="141" t="n"/>
      <c r="DV2686" s="7" t="n"/>
      <c r="DW2686" s="2" t="n"/>
      <c r="DX2686" s="2" t="n"/>
      <c r="DY2686" s="2" t="n"/>
      <c r="DZ2686" s="2" t="n"/>
      <c r="EA2686" s="2" t="n"/>
      <c r="EB2686" s="2" t="n"/>
      <c r="EC2686" s="2" t="n"/>
    </row>
    <row r="2687" ht="6.75" customHeight="1" s="118">
      <c r="A2687" s="2" t="n"/>
      <c r="B2687" s="2" t="n"/>
      <c r="C2687" s="2" t="n"/>
      <c r="D2687" s="2" t="n"/>
      <c r="E2687" s="2" t="n"/>
      <c r="F2687" s="2" t="n"/>
      <c r="G2687" s="2" t="n"/>
      <c r="H2687" s="2" t="n"/>
      <c r="I2687" s="2" t="n"/>
      <c r="J2687" s="2" t="n"/>
      <c r="K2687" s="2" t="n"/>
      <c r="L2687" s="2" t="n"/>
      <c r="M2687" s="2" t="n"/>
      <c r="N2687" s="2" t="n"/>
      <c r="O2687" s="2" t="n"/>
      <c r="P2687" s="2" t="n"/>
      <c r="Q2687" s="2" t="n"/>
      <c r="R2687" s="2" t="n"/>
      <c r="S2687" s="2" t="n"/>
      <c r="T2687" s="2" t="n"/>
      <c r="U2687" s="2" t="n"/>
      <c r="V2687" s="2" t="n"/>
      <c r="W2687" s="2" t="n"/>
      <c r="X2687" s="2" t="n"/>
      <c r="Y2687" s="2" t="n"/>
      <c r="Z2687" s="2" t="n"/>
      <c r="AA2687" s="2" t="n"/>
      <c r="AB2687" s="2" t="n"/>
      <c r="AC2687" s="2" t="n"/>
      <c r="AD2687" s="2" t="n"/>
      <c r="AE2687" s="2" t="n"/>
      <c r="AF2687" s="2" t="n"/>
      <c r="AG2687" s="2" t="n"/>
      <c r="AH2687" s="2" t="n"/>
      <c r="AI2687" s="2" t="n"/>
      <c r="AJ2687" s="2" t="n"/>
      <c r="AK2687" s="2" t="n"/>
      <c r="AL2687" s="2" t="n"/>
      <c r="AM2687" s="2" t="n"/>
      <c r="AN2687" s="2" t="n"/>
      <c r="AO2687" s="2" t="n"/>
      <c r="AP2687" s="2" t="n"/>
      <c r="AQ2687" s="2" t="n"/>
      <c r="AR2687" s="2" t="n"/>
      <c r="AS2687" s="2" t="n"/>
      <c r="AT2687" s="2" t="n"/>
      <c r="AU2687" s="2" t="n"/>
      <c r="AV2687" s="2" t="n"/>
      <c r="AW2687" s="2" t="n"/>
      <c r="AX2687" s="2" t="n"/>
      <c r="AY2687" s="2" t="n"/>
      <c r="AZ2687" s="2" t="n"/>
      <c r="BA2687" s="2" t="n"/>
      <c r="BB2687" s="2" t="n"/>
      <c r="BC2687" s="2" t="n"/>
      <c r="BD2687" s="2" t="n"/>
      <c r="BE2687" s="2" t="n"/>
      <c r="BF2687" s="2" t="n"/>
      <c r="BG2687" s="2" t="n"/>
      <c r="BH2687" s="2" t="n"/>
      <c r="BI2687" s="2" t="n"/>
      <c r="BJ2687" s="2" t="n"/>
      <c r="BK2687" s="2" t="n"/>
      <c r="BL2687" s="2" t="n"/>
      <c r="BM2687" s="2" t="n"/>
      <c r="BN2687" s="2" t="n"/>
      <c r="BO2687" s="2" t="n"/>
      <c r="BP2687" s="143" t="n"/>
      <c r="BU2687" s="31" t="n"/>
      <c r="BV2687" s="32" t="n"/>
      <c r="DU2687" s="144" t="n"/>
      <c r="DV2687" s="7" t="n"/>
      <c r="DW2687" s="2" t="n"/>
      <c r="DX2687" s="2" t="n"/>
      <c r="DY2687" s="2" t="n"/>
      <c r="DZ2687" s="2" t="n"/>
      <c r="EA2687" s="2" t="n"/>
      <c r="EB2687" s="2" t="n"/>
      <c r="EC2687" s="2" t="n"/>
    </row>
    <row r="2688" ht="6.75" customHeight="1" s="118">
      <c r="A2688" s="2" t="n"/>
      <c r="B2688" s="2" t="n"/>
      <c r="C2688" s="2" t="n"/>
      <c r="D2688" s="2" t="n"/>
      <c r="E2688" s="2" t="n"/>
      <c r="F2688" s="2" t="n"/>
      <c r="G2688" s="2" t="n"/>
      <c r="H2688" s="2" t="n"/>
      <c r="I2688" s="2" t="n"/>
      <c r="J2688" s="2" t="n"/>
      <c r="K2688" s="2" t="n"/>
      <c r="L2688" s="2" t="n"/>
      <c r="M2688" s="2" t="n"/>
      <c r="N2688" s="2" t="n"/>
      <c r="O2688" s="2" t="n"/>
      <c r="P2688" s="2" t="n"/>
      <c r="Q2688" s="2" t="n"/>
      <c r="R2688" s="2" t="n"/>
      <c r="S2688" s="2" t="n"/>
      <c r="T2688" s="2" t="n"/>
      <c r="U2688" s="2" t="n"/>
      <c r="V2688" s="2" t="n"/>
      <c r="W2688" s="2" t="n"/>
      <c r="X2688" s="2" t="n"/>
      <c r="Y2688" s="2" t="n"/>
      <c r="Z2688" s="2" t="n"/>
      <c r="AA2688" s="2" t="n"/>
      <c r="AB2688" s="2" t="n"/>
      <c r="AC2688" s="2" t="n"/>
      <c r="AD2688" s="2" t="n"/>
      <c r="AE2688" s="2" t="n"/>
      <c r="AF2688" s="2" t="n"/>
      <c r="AG2688" s="2" t="n"/>
      <c r="AH2688" s="2" t="n"/>
      <c r="AI2688" s="2" t="n"/>
      <c r="AJ2688" s="2" t="n"/>
      <c r="AK2688" s="2" t="n"/>
      <c r="AL2688" s="2" t="n"/>
      <c r="AM2688" s="2" t="n"/>
      <c r="AN2688" s="2" t="n"/>
      <c r="AO2688" s="2" t="n"/>
      <c r="AP2688" s="2" t="n"/>
      <c r="AQ2688" s="2" t="n"/>
      <c r="AR2688" s="2" t="n"/>
      <c r="AS2688" s="2" t="n"/>
      <c r="AT2688" s="2" t="n"/>
      <c r="AU2688" s="2" t="n"/>
      <c r="AV2688" s="2" t="n"/>
      <c r="AW2688" s="2" t="n"/>
      <c r="AX2688" s="2" t="n"/>
      <c r="AY2688" s="2" t="n"/>
      <c r="AZ2688" s="2" t="n"/>
      <c r="BA2688" s="2" t="n"/>
      <c r="BB2688" s="2" t="n"/>
      <c r="BC2688" s="2" t="n"/>
      <c r="BD2688" s="2" t="n"/>
      <c r="BE2688" s="2" t="n"/>
      <c r="BF2688" s="2" t="n"/>
      <c r="BG2688" s="2" t="n"/>
      <c r="BH2688" s="2" t="n"/>
      <c r="BI2688" s="2" t="n"/>
      <c r="BJ2688" s="2" t="n"/>
      <c r="BK2688" s="2" t="n"/>
      <c r="BL2688" s="2" t="n"/>
      <c r="BM2688" s="2" t="n"/>
      <c r="BN2688" s="2" t="n"/>
      <c r="BO2688" s="2" t="n"/>
      <c r="BP2688" s="143" t="n"/>
      <c r="BU2688" s="72" t="n"/>
      <c r="BV2688" s="144" t="n"/>
      <c r="DU2688" s="144" t="n"/>
      <c r="DV2688" s="7" t="n"/>
      <c r="DW2688" s="2" t="n"/>
      <c r="DX2688" s="2" t="n"/>
      <c r="DY2688" s="2" t="n"/>
      <c r="DZ2688" s="2" t="n"/>
      <c r="EA2688" s="2" t="n"/>
      <c r="EB2688" s="2" t="n"/>
      <c r="EC2688" s="2" t="n"/>
    </row>
    <row r="2689" ht="6.75" customHeight="1" s="118">
      <c r="A2689" s="2" t="n"/>
      <c r="B2689" s="2" t="n"/>
      <c r="C2689" s="2" t="n"/>
      <c r="D2689" s="2" t="n"/>
      <c r="E2689" s="2" t="n"/>
      <c r="F2689" s="2" t="n"/>
      <c r="G2689" s="2" t="n"/>
      <c r="H2689" s="2" t="n"/>
      <c r="I2689" s="2" t="n"/>
      <c r="J2689" s="2" t="n"/>
      <c r="K2689" s="2" t="n"/>
      <c r="L2689" s="2" t="n"/>
      <c r="M2689" s="2" t="n"/>
      <c r="N2689" s="2" t="n"/>
      <c r="O2689" s="2" t="n"/>
      <c r="P2689" s="2" t="n"/>
      <c r="Q2689" s="2" t="n"/>
      <c r="R2689" s="2" t="n"/>
      <c r="S2689" s="2" t="n"/>
      <c r="T2689" s="2" t="n"/>
      <c r="U2689" s="2" t="n"/>
      <c r="V2689" s="2" t="n"/>
      <c r="W2689" s="2" t="n"/>
      <c r="X2689" s="2" t="n"/>
      <c r="Y2689" s="2" t="n"/>
      <c r="Z2689" s="2" t="n"/>
      <c r="AA2689" s="2" t="n"/>
      <c r="AB2689" s="2" t="n"/>
      <c r="AC2689" s="2" t="n"/>
      <c r="AD2689" s="2" t="n"/>
      <c r="AE2689" s="2" t="n"/>
      <c r="AF2689" s="2" t="n"/>
      <c r="AG2689" s="2" t="n"/>
      <c r="AH2689" s="2" t="n"/>
      <c r="AI2689" s="2" t="n"/>
      <c r="AJ2689" s="2" t="n"/>
      <c r="AK2689" s="2" t="n"/>
      <c r="AL2689" s="2" t="n"/>
      <c r="AM2689" s="2" t="n"/>
      <c r="AN2689" s="2" t="n"/>
      <c r="AO2689" s="2" t="n"/>
      <c r="AP2689" s="2" t="n"/>
      <c r="AQ2689" s="2" t="n"/>
      <c r="AR2689" s="2" t="n"/>
      <c r="AS2689" s="2" t="n"/>
      <c r="AT2689" s="2" t="n"/>
      <c r="AU2689" s="2" t="n"/>
      <c r="AV2689" s="2" t="n"/>
      <c r="AW2689" s="2" t="n"/>
      <c r="AX2689" s="2" t="n"/>
      <c r="AY2689" s="2" t="n"/>
      <c r="AZ2689" s="2" t="n"/>
      <c r="BA2689" s="2" t="n"/>
      <c r="BB2689" s="2" t="n"/>
      <c r="BC2689" s="2" t="n"/>
      <c r="BD2689" s="2" t="n"/>
      <c r="BE2689" s="2" t="n"/>
      <c r="BF2689" s="2" t="n"/>
      <c r="BG2689" s="2" t="n"/>
      <c r="BH2689" s="2" t="n"/>
      <c r="BI2689" s="2" t="n"/>
      <c r="BJ2689" s="2" t="n"/>
      <c r="BK2689" s="2" t="n"/>
      <c r="BL2689" s="2" t="n"/>
      <c r="BM2689" s="2" t="n"/>
      <c r="BN2689" s="2" t="n"/>
      <c r="BO2689" s="2" t="n"/>
      <c r="BP2689" s="143" t="n"/>
      <c r="BV2689" s="144" t="n"/>
      <c r="DU2689" s="144" t="n"/>
      <c r="DV2689" s="7" t="n"/>
      <c r="DW2689" s="2" t="n"/>
      <c r="DX2689" s="2" t="n"/>
      <c r="DY2689" s="2" t="n"/>
      <c r="DZ2689" s="2" t="n"/>
      <c r="EA2689" s="2" t="n"/>
      <c r="EB2689" s="2" t="n"/>
      <c r="EC2689" s="2" t="n"/>
    </row>
    <row r="2690" ht="6.75" customHeight="1" s="118">
      <c r="A2690" s="2" t="n"/>
      <c r="B2690" s="2" t="n"/>
      <c r="C2690" s="2" t="n"/>
      <c r="D2690" s="2" t="n"/>
      <c r="E2690" s="2" t="n"/>
      <c r="F2690" s="2" t="n"/>
      <c r="G2690" s="2" t="n"/>
      <c r="H2690" s="2" t="n"/>
      <c r="I2690" s="2" t="n"/>
      <c r="J2690" s="2" t="n"/>
      <c r="K2690" s="2" t="n"/>
      <c r="L2690" s="2" t="n"/>
      <c r="M2690" s="2" t="n"/>
      <c r="N2690" s="2" t="n"/>
      <c r="O2690" s="2" t="n"/>
      <c r="P2690" s="2" t="n"/>
      <c r="Q2690" s="2" t="n"/>
      <c r="R2690" s="2" t="n"/>
      <c r="S2690" s="2" t="n"/>
      <c r="T2690" s="2" t="n"/>
      <c r="U2690" s="2" t="n"/>
      <c r="V2690" s="2" t="n"/>
      <c r="W2690" s="2" t="n"/>
      <c r="X2690" s="2" t="n"/>
      <c r="Y2690" s="2" t="n"/>
      <c r="Z2690" s="2" t="n"/>
      <c r="AA2690" s="2" t="n"/>
      <c r="AB2690" s="2" t="n"/>
      <c r="AC2690" s="2" t="n"/>
      <c r="AD2690" s="2" t="n"/>
      <c r="AE2690" s="2" t="n"/>
      <c r="AF2690" s="2" t="n"/>
      <c r="AG2690" s="2" t="n"/>
      <c r="AH2690" s="2" t="n"/>
      <c r="AI2690" s="2" t="n"/>
      <c r="AJ2690" s="2" t="n"/>
      <c r="AK2690" s="2" t="n"/>
      <c r="AL2690" s="2" t="n"/>
      <c r="AM2690" s="2" t="n"/>
      <c r="AN2690" s="2" t="n"/>
      <c r="AO2690" s="2" t="n"/>
      <c r="AP2690" s="2" t="n"/>
      <c r="AQ2690" s="2" t="n"/>
      <c r="AR2690" s="2" t="n"/>
      <c r="AS2690" s="2" t="n"/>
      <c r="AT2690" s="2" t="n"/>
      <c r="AU2690" s="2" t="n"/>
      <c r="AV2690" s="2" t="n"/>
      <c r="AW2690" s="2" t="n"/>
      <c r="AX2690" s="2" t="n"/>
      <c r="AY2690" s="2" t="n"/>
      <c r="AZ2690" s="2" t="n"/>
      <c r="BA2690" s="2" t="n"/>
      <c r="BB2690" s="2" t="n"/>
      <c r="BC2690" s="2" t="n"/>
      <c r="BD2690" s="2" t="n"/>
      <c r="BE2690" s="2" t="n"/>
      <c r="BF2690" s="2" t="n"/>
      <c r="BG2690" s="2" t="n"/>
      <c r="BH2690" s="2" t="n"/>
      <c r="BI2690" s="2" t="n"/>
      <c r="BJ2690" s="2" t="n"/>
      <c r="BK2690" s="2" t="n"/>
      <c r="BL2690" s="2" t="n"/>
      <c r="BM2690" s="2" t="n"/>
      <c r="BN2690" s="2" t="n"/>
      <c r="BO2690" s="2" t="n"/>
      <c r="BP2690" s="143" t="n"/>
      <c r="BV2690" s="144" t="n"/>
      <c r="DU2690" s="144" t="n"/>
      <c r="DV2690" s="7" t="n"/>
      <c r="DW2690" s="2" t="n"/>
      <c r="DX2690" s="2" t="n"/>
      <c r="DY2690" s="2" t="n"/>
      <c r="DZ2690" s="2" t="n"/>
      <c r="EA2690" s="2" t="n"/>
      <c r="EB2690" s="2" t="n"/>
      <c r="EC2690" s="2" t="n"/>
    </row>
    <row r="2691" ht="8.25" customHeight="1" s="118">
      <c r="A2691" s="2" t="n"/>
      <c r="B2691" s="2" t="n"/>
      <c r="C2691" s="2" t="n"/>
      <c r="D2691" s="2" t="n"/>
      <c r="E2691" s="2" t="n"/>
      <c r="F2691" s="2" t="n"/>
      <c r="G2691" s="2" t="n"/>
      <c r="H2691" s="2" t="n"/>
      <c r="I2691" s="2" t="n"/>
      <c r="J2691" s="2" t="n"/>
      <c r="K2691" s="2" t="n"/>
      <c r="L2691" s="2" t="n"/>
      <c r="M2691" s="2" t="n"/>
      <c r="N2691" s="2" t="n"/>
      <c r="O2691" s="2" t="n"/>
      <c r="P2691" s="2" t="n"/>
      <c r="Q2691" s="2" t="n"/>
      <c r="R2691" s="2" t="n"/>
      <c r="S2691" s="2" t="n"/>
      <c r="T2691" s="2" t="n"/>
      <c r="U2691" s="2" t="n"/>
      <c r="V2691" s="2" t="n"/>
      <c r="W2691" s="2" t="n"/>
      <c r="X2691" s="2" t="n"/>
      <c r="Y2691" s="2" t="n"/>
      <c r="Z2691" s="2" t="n"/>
      <c r="AA2691" s="2" t="n"/>
      <c r="AB2691" s="2" t="n"/>
      <c r="AC2691" s="2" t="n"/>
      <c r="AD2691" s="2" t="n"/>
      <c r="AE2691" s="2" t="n"/>
      <c r="AF2691" s="2" t="n"/>
      <c r="AG2691" s="2" t="n"/>
      <c r="AH2691" s="2" t="n"/>
      <c r="AI2691" s="2" t="n"/>
      <c r="AJ2691" s="2" t="n"/>
      <c r="AK2691" s="2" t="n"/>
      <c r="AL2691" s="2" t="n"/>
      <c r="AM2691" s="2" t="n"/>
      <c r="AN2691" s="2" t="n"/>
      <c r="AO2691" s="2" t="n"/>
      <c r="AP2691" s="2" t="n"/>
      <c r="AQ2691" s="2" t="n"/>
      <c r="AR2691" s="2" t="n"/>
      <c r="AS2691" s="2" t="n"/>
      <c r="AT2691" s="2" t="n"/>
      <c r="AU2691" s="2" t="n"/>
      <c r="AV2691" s="2" t="n"/>
      <c r="AW2691" s="2" t="n"/>
      <c r="AX2691" s="2" t="n"/>
      <c r="AY2691" s="2" t="n"/>
      <c r="AZ2691" s="2" t="n"/>
      <c r="BA2691" s="2" t="n"/>
      <c r="BB2691" s="2" t="n"/>
      <c r="BC2691" s="2" t="n"/>
      <c r="BD2691" s="2" t="n"/>
      <c r="BE2691" s="2" t="n"/>
      <c r="BF2691" s="2" t="n"/>
      <c r="BG2691" s="2" t="n"/>
      <c r="BH2691" s="2" t="n"/>
      <c r="BI2691" s="2" t="n"/>
      <c r="BJ2691" s="2" t="n"/>
      <c r="BK2691" s="2" t="n"/>
      <c r="BL2691" s="2" t="n"/>
      <c r="BM2691" s="2" t="n"/>
      <c r="BN2691" s="2" t="n"/>
      <c r="BO2691" s="2" t="n"/>
      <c r="BP2691" s="143" t="n"/>
      <c r="BV2691" s="144" t="n"/>
      <c r="DU2691" s="144" t="n"/>
      <c r="DV2691" s="7" t="n"/>
      <c r="DW2691" s="2" t="n"/>
      <c r="DX2691" s="2" t="n"/>
      <c r="DY2691" s="2" t="n"/>
      <c r="DZ2691" s="2" t="n"/>
      <c r="EA2691" s="2" t="n"/>
      <c r="EB2691" s="2" t="n"/>
      <c r="EC2691" s="2" t="n"/>
    </row>
    <row r="2692" ht="6.75" customHeight="1" s="118">
      <c r="A2692" s="2" t="n"/>
      <c r="B2692" s="2" t="n"/>
      <c r="C2692" s="2" t="n"/>
      <c r="D2692" s="2" t="n"/>
      <c r="E2692" s="177" t="inlineStr">
        <is>
          <t>在籍校</t>
        </is>
      </c>
      <c r="F2692" s="140" t="n"/>
      <c r="G2692" s="140" t="n"/>
      <c r="H2692" s="140" t="n"/>
      <c r="I2692" s="140" t="n"/>
      <c r="J2692" s="140" t="n"/>
      <c r="K2692" s="141" t="n"/>
      <c r="L2692" s="34" t="n"/>
      <c r="M2692" s="18" t="n"/>
      <c r="N2692" s="18" t="n"/>
      <c r="O2692" s="18" t="n"/>
      <c r="P2692" s="18" t="n"/>
      <c r="Q2692" s="18" t="n"/>
      <c r="R2692" s="18" t="n"/>
      <c r="S2692" s="18" t="n"/>
      <c r="T2692" s="18" t="n"/>
      <c r="U2692" s="18" t="n"/>
      <c r="V2692" s="18" t="n"/>
      <c r="W2692" s="18" t="n"/>
      <c r="X2692" s="35" t="n"/>
      <c r="Y2692" s="4" t="n"/>
      <c r="Z2692" s="5" t="n"/>
      <c r="AA2692" s="5" t="n"/>
      <c r="AB2692" s="5" t="n"/>
      <c r="AC2692" s="5" t="n"/>
      <c r="AD2692" s="5" t="n"/>
      <c r="AE2692" s="5" t="n"/>
      <c r="AF2692" s="5" t="n"/>
      <c r="AG2692" s="5" t="n"/>
      <c r="AH2692" s="5" t="n"/>
      <c r="AI2692" s="5" t="n"/>
      <c r="AJ2692" s="5" t="n"/>
      <c r="AK2692" s="5" t="n"/>
      <c r="AL2692" s="5" t="n"/>
      <c r="AM2692" s="5" t="n"/>
      <c r="AN2692" s="5" t="n"/>
      <c r="AO2692" s="5" t="n"/>
      <c r="AP2692" s="5" t="n"/>
      <c r="AQ2692" s="5" t="n"/>
      <c r="AR2692" s="5" t="n"/>
      <c r="AS2692" s="5" t="n"/>
      <c r="AT2692" s="5" t="n"/>
      <c r="AU2692" s="5" t="n"/>
      <c r="AV2692" s="5" t="n"/>
      <c r="AW2692" s="89" t="inlineStr">
        <is>
          <t>卒業見込</t>
        </is>
      </c>
      <c r="AX2692" s="140" t="n"/>
      <c r="AY2692" s="140" t="n"/>
      <c r="AZ2692" s="140" t="n"/>
      <c r="BA2692" s="140" t="n"/>
      <c r="BB2692" s="140" t="n"/>
      <c r="BC2692" s="140" t="n"/>
      <c r="BD2692" s="140" t="n"/>
      <c r="BE2692" s="140" t="n"/>
      <c r="BF2692" s="140" t="n"/>
      <c r="BG2692" s="140" t="n"/>
      <c r="BH2692" s="140" t="n"/>
      <c r="BI2692" s="141" t="n"/>
      <c r="BJ2692" s="2" t="n"/>
      <c r="BK2692" s="2" t="n"/>
      <c r="BL2692" s="2" t="n"/>
      <c r="BM2692" s="2" t="n"/>
      <c r="BN2692" s="2" t="n"/>
      <c r="BO2692" s="2" t="n"/>
      <c r="BP2692" s="143" t="n"/>
      <c r="BV2692" s="144" t="n"/>
      <c r="DU2692" s="144" t="n"/>
      <c r="DV2692" s="2" t="n"/>
      <c r="DW2692" s="2" t="n"/>
      <c r="DX2692" s="2" t="n"/>
      <c r="DY2692" s="2" t="n"/>
      <c r="DZ2692" s="2" t="n"/>
      <c r="EA2692" s="2" t="n"/>
      <c r="EB2692" s="2" t="n"/>
      <c r="EC2692" s="2" t="n"/>
    </row>
    <row r="2693" ht="6.75" customHeight="1" s="118">
      <c r="A2693" s="2" t="n"/>
      <c r="B2693" s="2" t="n"/>
      <c r="C2693" s="2" t="n"/>
      <c r="D2693" s="2" t="n"/>
      <c r="E2693" s="143" t="n"/>
      <c r="K2693" s="144" t="n"/>
      <c r="L2693" s="36" t="n"/>
      <c r="M2693" s="19" t="n"/>
      <c r="N2693" s="19" t="n"/>
      <c r="O2693" s="19" t="n"/>
      <c r="P2693" s="19" t="n"/>
      <c r="Q2693" s="19" t="n"/>
      <c r="R2693" s="19" t="n"/>
      <c r="S2693" s="19" t="n"/>
      <c r="T2693" s="19" t="n"/>
      <c r="U2693" s="19" t="n"/>
      <c r="V2693" s="19" t="n"/>
      <c r="W2693" s="19" t="n"/>
      <c r="X2693" s="37" t="n"/>
      <c r="Y2693" s="178">
        <f>計算!$N$32</f>
        <v/>
      </c>
      <c r="BI2693" s="144" t="n"/>
      <c r="BJ2693" s="2" t="n"/>
      <c r="BK2693" s="2" t="n"/>
      <c r="BL2693" s="2" t="n"/>
      <c r="BM2693" s="2" t="n"/>
      <c r="BN2693" s="2" t="n"/>
      <c r="BO2693" s="2" t="n"/>
      <c r="BP2693" s="143" t="n"/>
      <c r="BV2693" s="144" t="n"/>
      <c r="DU2693" s="144" t="n"/>
      <c r="DV2693" s="2" t="n"/>
      <c r="DW2693" s="2" t="n"/>
      <c r="DX2693" s="2" t="n"/>
      <c r="DY2693" s="2" t="n"/>
      <c r="DZ2693" s="2" t="n"/>
      <c r="EA2693" s="2" t="n"/>
      <c r="EB2693" s="2" t="n"/>
      <c r="EC2693" s="2" t="n"/>
    </row>
    <row r="2694" ht="6.75" customHeight="1" s="118">
      <c r="A2694" s="2" t="n"/>
      <c r="B2694" s="2" t="n"/>
      <c r="C2694" s="2" t="n"/>
      <c r="D2694" s="2" t="n"/>
      <c r="E2694" s="143" t="n"/>
      <c r="K2694" s="144" t="n"/>
      <c r="L2694" s="36" t="n"/>
      <c r="M2694" s="19" t="n"/>
      <c r="N2694" s="19" t="n"/>
      <c r="O2694" s="19" t="n"/>
      <c r="P2694" s="179">
        <f>設定!$B$6</f>
        <v/>
      </c>
      <c r="S2694" s="11" t="n"/>
      <c r="T2694" s="11" t="n"/>
      <c r="U2694" s="179">
        <f>設定!$B$7</f>
        <v/>
      </c>
      <c r="W2694" s="11" t="n"/>
      <c r="X2694" s="12" t="n"/>
      <c r="Y2694" s="143" t="n"/>
      <c r="BI2694" s="144" t="n"/>
      <c r="BJ2694" s="2" t="n"/>
      <c r="BK2694" s="2" t="n"/>
      <c r="BL2694" s="2" t="n"/>
      <c r="BM2694" s="2" t="n"/>
      <c r="BN2694" s="2" t="n"/>
      <c r="BO2694" s="2" t="n"/>
      <c r="BP2694" s="143" t="n"/>
      <c r="BV2694" s="144" t="n"/>
      <c r="DU2694" s="144" t="n"/>
      <c r="DV2694" s="2" t="n"/>
      <c r="DW2694" s="2" t="n"/>
      <c r="DX2694" s="2" t="n"/>
      <c r="DY2694" s="2" t="n"/>
      <c r="DZ2694" s="2" t="n"/>
      <c r="EA2694" s="2" t="n"/>
      <c r="EB2694" s="2" t="n"/>
      <c r="EC2694" s="2" t="n"/>
    </row>
    <row r="2695" ht="6.75" customHeight="1" s="118">
      <c r="A2695" s="2" t="n"/>
      <c r="B2695" s="2" t="n"/>
      <c r="C2695" s="2" t="n"/>
      <c r="D2695" s="2" t="n"/>
      <c r="E2695" s="143" t="n"/>
      <c r="K2695" s="144" t="n"/>
      <c r="L2695" s="92" t="inlineStr">
        <is>
          <t>令和</t>
        </is>
      </c>
      <c r="S2695" s="52" t="inlineStr">
        <is>
          <t>年</t>
        </is>
      </c>
      <c r="W2695" s="53" t="inlineStr">
        <is>
          <t>月</t>
        </is>
      </c>
      <c r="X2695" s="144" t="n"/>
      <c r="Y2695" s="143" t="n"/>
      <c r="BI2695" s="144" t="n"/>
      <c r="BJ2695" s="2" t="n"/>
      <c r="BK2695" s="2" t="n"/>
      <c r="BL2695" s="2" t="n"/>
      <c r="BM2695" s="2" t="n"/>
      <c r="BN2695" s="2" t="n"/>
      <c r="BO2695" s="2" t="n"/>
      <c r="BP2695" s="143" t="n"/>
      <c r="BV2695" s="144" t="n"/>
      <c r="DU2695" s="144" t="n"/>
      <c r="DV2695" s="2" t="n"/>
      <c r="DW2695" s="2" t="n"/>
      <c r="DX2695" s="2" t="n"/>
      <c r="DY2695" s="2" t="n"/>
      <c r="DZ2695" s="2" t="n"/>
      <c r="EA2695" s="2" t="n"/>
      <c r="EB2695" s="2" t="n"/>
      <c r="EC2695" s="2" t="n"/>
    </row>
    <row r="2696" ht="6.75" customHeight="1" s="118">
      <c r="A2696" s="2" t="n"/>
      <c r="B2696" s="2" t="n"/>
      <c r="C2696" s="2" t="n"/>
      <c r="D2696" s="2" t="n"/>
      <c r="E2696" s="143" t="n"/>
      <c r="K2696" s="144" t="n"/>
      <c r="L2696" s="143" t="n"/>
      <c r="X2696" s="144" t="n"/>
      <c r="Y2696" s="143" t="n"/>
      <c r="AW2696" s="75" t="inlineStr">
        <is>
          <t>卒業</t>
        </is>
      </c>
      <c r="BI2696" s="144" t="n"/>
      <c r="BJ2696" s="2" t="n"/>
      <c r="BK2696" s="2" t="n"/>
      <c r="BL2696" s="2" t="n"/>
      <c r="BM2696" s="2" t="n"/>
      <c r="BN2696" s="2" t="n"/>
      <c r="BO2696" s="2" t="n"/>
      <c r="BP2696" s="143" t="n"/>
      <c r="BV2696" s="144" t="n"/>
      <c r="DU2696" s="144" t="n"/>
      <c r="DV2696" s="2" t="n"/>
      <c r="DW2696" s="2" t="n"/>
      <c r="DX2696" s="2" t="n"/>
      <c r="DY2696" s="2" t="n"/>
      <c r="DZ2696" s="2" t="n"/>
      <c r="EA2696" s="2" t="n"/>
      <c r="EB2696" s="2" t="n"/>
      <c r="EC2696" s="2" t="n"/>
    </row>
    <row r="2697" ht="6.75" customHeight="1" s="118">
      <c r="A2697" s="2" t="n"/>
      <c r="B2697" s="2" t="n"/>
      <c r="C2697" s="2" t="n"/>
      <c r="D2697" s="2" t="n"/>
      <c r="E2697" s="143" t="n"/>
      <c r="K2697" s="144" t="n"/>
      <c r="L2697" s="36" t="n"/>
      <c r="M2697" s="19" t="n"/>
      <c r="N2697" s="19" t="n"/>
      <c r="O2697" s="19" t="n"/>
      <c r="P2697" s="19" t="n"/>
      <c r="Q2697" s="19" t="n"/>
      <c r="R2697" s="19" t="n"/>
      <c r="S2697" s="19" t="n"/>
      <c r="T2697" s="19" t="n"/>
      <c r="U2697" s="19" t="n"/>
      <c r="V2697" s="19" t="n"/>
      <c r="W2697" s="19" t="n"/>
      <c r="X2697" s="37" t="n"/>
      <c r="Y2697" s="143" t="n"/>
      <c r="BI2697" s="144" t="n"/>
      <c r="BJ2697" s="2" t="n"/>
      <c r="BK2697" s="2" t="n"/>
      <c r="BL2697" s="2" t="n"/>
      <c r="BM2697" s="2" t="n"/>
      <c r="BN2697" s="2" t="n"/>
      <c r="BO2697" s="2" t="n"/>
      <c r="BP2697" s="143" t="n"/>
      <c r="BV2697" s="144" t="n"/>
      <c r="DU2697" s="144" t="n"/>
      <c r="DV2697" s="2" t="n"/>
      <c r="DW2697" s="2" t="n"/>
      <c r="DX2697" s="2" t="n"/>
      <c r="DY2697" s="2" t="n"/>
      <c r="DZ2697" s="2" t="n"/>
      <c r="EA2697" s="2" t="n"/>
      <c r="EB2697" s="2" t="n"/>
      <c r="EC2697" s="2" t="n"/>
    </row>
    <row r="2698" ht="6.75" customHeight="1" s="118">
      <c r="A2698" s="2" t="n"/>
      <c r="B2698" s="2" t="n"/>
      <c r="C2698" s="2" t="n"/>
      <c r="D2698" s="2" t="n"/>
      <c r="E2698" s="143" t="n"/>
      <c r="K2698" s="144" t="n"/>
      <c r="L2698" s="36" t="n"/>
      <c r="M2698" s="19" t="n"/>
      <c r="N2698" s="19" t="n"/>
      <c r="O2698" s="19" t="n"/>
      <c r="P2698" s="19" t="n"/>
      <c r="Q2698" s="19" t="n"/>
      <c r="R2698" s="19" t="n"/>
      <c r="S2698" s="19" t="n"/>
      <c r="T2698" s="19" t="n"/>
      <c r="U2698" s="19" t="n"/>
      <c r="V2698" s="19" t="n"/>
      <c r="W2698" s="19" t="n"/>
      <c r="X2698" s="37" t="n"/>
      <c r="Y2698" s="143" t="n"/>
      <c r="BI2698" s="144" t="n"/>
      <c r="BJ2698" s="2" t="n"/>
      <c r="BK2698" s="2" t="n"/>
      <c r="BL2698" s="2" t="n"/>
      <c r="BM2698" s="2" t="n"/>
      <c r="BN2698" s="2" t="n"/>
      <c r="BO2698" s="2" t="n"/>
      <c r="BP2698" s="143" t="n"/>
      <c r="BV2698" s="144" t="n"/>
      <c r="DU2698" s="144" t="n"/>
      <c r="DV2698" s="2" t="n"/>
      <c r="DW2698" s="2" t="n"/>
      <c r="DX2698" s="2" t="n"/>
      <c r="DY2698" s="2" t="n"/>
      <c r="DZ2698" s="2" t="n"/>
      <c r="EA2698" s="2" t="n"/>
      <c r="EB2698" s="2" t="n"/>
      <c r="EC2698" s="2" t="n"/>
    </row>
    <row r="2699" ht="6.75" customHeight="1" s="118">
      <c r="A2699" s="2" t="n"/>
      <c r="B2699" s="2" t="n"/>
      <c r="C2699" s="2" t="n"/>
      <c r="D2699" s="2" t="n"/>
      <c r="E2699" s="146" t="n"/>
      <c r="F2699" s="147" t="n"/>
      <c r="G2699" s="147" t="n"/>
      <c r="H2699" s="147" t="n"/>
      <c r="I2699" s="147" t="n"/>
      <c r="J2699" s="147" t="n"/>
      <c r="K2699" s="148" t="n"/>
      <c r="L2699" s="38" t="n"/>
      <c r="M2699" s="20" t="n"/>
      <c r="N2699" s="20" t="n"/>
      <c r="O2699" s="20" t="n"/>
      <c r="P2699" s="20" t="n"/>
      <c r="Q2699" s="20" t="n"/>
      <c r="R2699" s="20" t="n"/>
      <c r="S2699" s="20" t="n"/>
      <c r="T2699" s="20" t="n"/>
      <c r="U2699" s="20" t="n"/>
      <c r="V2699" s="20" t="n"/>
      <c r="W2699" s="20" t="n"/>
      <c r="X2699" s="39" t="n"/>
      <c r="Y2699" s="16" t="n"/>
      <c r="Z2699" s="14" t="n"/>
      <c r="AA2699" s="14" t="n"/>
      <c r="AB2699" s="14" t="n"/>
      <c r="AC2699" s="14" t="n"/>
      <c r="AD2699" s="14" t="n"/>
      <c r="AE2699" s="14" t="n"/>
      <c r="AF2699" s="14" t="n"/>
      <c r="AG2699" s="14" t="n"/>
      <c r="AH2699" s="14" t="n"/>
      <c r="AI2699" s="14" t="n"/>
      <c r="AJ2699" s="14" t="n"/>
      <c r="AK2699" s="14" t="n"/>
      <c r="AL2699" s="14" t="n"/>
      <c r="AM2699" s="14" t="n"/>
      <c r="AN2699" s="14" t="n"/>
      <c r="AO2699" s="14" t="n"/>
      <c r="AP2699" s="14" t="n"/>
      <c r="AQ2699" s="14" t="n"/>
      <c r="AR2699" s="14" t="n"/>
      <c r="AS2699" s="14" t="n"/>
      <c r="AT2699" s="14" t="n"/>
      <c r="AU2699" s="14" t="n"/>
      <c r="AV2699" s="14" t="n"/>
      <c r="AW2699" s="147" t="n"/>
      <c r="AX2699" s="147" t="n"/>
      <c r="AY2699" s="147" t="n"/>
      <c r="AZ2699" s="147" t="n"/>
      <c r="BA2699" s="147" t="n"/>
      <c r="BB2699" s="147" t="n"/>
      <c r="BC2699" s="147" t="n"/>
      <c r="BD2699" s="147" t="n"/>
      <c r="BE2699" s="147" t="n"/>
      <c r="BF2699" s="147" t="n"/>
      <c r="BG2699" s="147" t="n"/>
      <c r="BH2699" s="147" t="n"/>
      <c r="BI2699" s="148" t="n"/>
      <c r="BJ2699" s="2" t="n"/>
      <c r="BK2699" s="2" t="n"/>
      <c r="BL2699" s="2" t="n"/>
      <c r="BM2699" s="2" t="n"/>
      <c r="BN2699" s="2" t="n"/>
      <c r="BO2699" s="2" t="n"/>
      <c r="BP2699" s="143" t="n"/>
      <c r="BV2699" s="144" t="n"/>
      <c r="DU2699" s="144" t="n"/>
      <c r="DV2699" s="2" t="n"/>
      <c r="DW2699" s="2" t="n"/>
      <c r="DX2699" s="2" t="n"/>
      <c r="DY2699" s="2" t="n"/>
      <c r="DZ2699" s="2" t="n"/>
      <c r="EA2699" s="2" t="n"/>
      <c r="EB2699" s="2" t="n"/>
      <c r="EC2699" s="2" t="n"/>
    </row>
    <row r="2700" ht="6.75" customHeight="1" s="118">
      <c r="A2700" s="2" t="n"/>
      <c r="B2700" s="2" t="n"/>
      <c r="C2700" s="2" t="n"/>
      <c r="D2700" s="2" t="n"/>
      <c r="E2700" s="40" t="n"/>
      <c r="F2700" s="40" t="n"/>
      <c r="G2700" s="40" t="n"/>
      <c r="H2700" s="40" t="n"/>
      <c r="I2700" s="40" t="n"/>
      <c r="J2700" s="40" t="n"/>
      <c r="K2700" s="40" t="n"/>
      <c r="L2700" s="18" t="n"/>
      <c r="M2700" s="18" t="n"/>
      <c r="N2700" s="18" t="n"/>
      <c r="O2700" s="18" t="n"/>
      <c r="P2700" s="18" t="n"/>
      <c r="Q2700" s="18" t="n"/>
      <c r="R2700" s="18" t="n"/>
      <c r="S2700" s="76" t="n"/>
      <c r="T2700" s="140" t="n"/>
      <c r="U2700" s="17" t="n"/>
      <c r="V2700" s="17" t="n"/>
      <c r="W2700" s="76" t="n"/>
      <c r="X2700" s="140" t="n"/>
      <c r="Y2700" s="5" t="n"/>
      <c r="Z2700" s="5" t="n"/>
      <c r="AA2700" s="5" t="n"/>
      <c r="AB2700" s="5" t="n"/>
      <c r="AC2700" s="5" t="n"/>
      <c r="AD2700" s="5" t="n"/>
      <c r="AE2700" s="5" t="n"/>
      <c r="AF2700" s="5" t="n"/>
      <c r="AG2700" s="5" t="n"/>
      <c r="AH2700" s="5" t="n"/>
      <c r="AI2700" s="5" t="n"/>
      <c r="AJ2700" s="5" t="n"/>
      <c r="AK2700" s="5" t="n"/>
      <c r="AL2700" s="5" t="n"/>
      <c r="AM2700" s="5" t="n"/>
      <c r="AN2700" s="5" t="n"/>
      <c r="AO2700" s="5" t="n"/>
      <c r="AP2700" s="5" t="n"/>
      <c r="AQ2700" s="5" t="n"/>
      <c r="AR2700" s="5" t="n"/>
      <c r="AS2700" s="5" t="n"/>
      <c r="AT2700" s="5" t="n"/>
      <c r="AU2700" s="5" t="n"/>
      <c r="AV2700" s="5" t="n"/>
      <c r="AW2700" s="5" t="n"/>
      <c r="AX2700" s="5" t="n"/>
      <c r="AY2700" s="5" t="n"/>
      <c r="AZ2700" s="5" t="n"/>
      <c r="BA2700" s="5" t="n"/>
      <c r="BB2700" s="5" t="n"/>
      <c r="BC2700" s="5" t="n"/>
      <c r="BD2700" s="5" t="n"/>
      <c r="BE2700" s="5" t="n"/>
      <c r="BF2700" s="5" t="n"/>
      <c r="BG2700" s="5" t="n"/>
      <c r="BH2700" s="5" t="n"/>
      <c r="BI2700" s="5" t="n"/>
      <c r="BJ2700" s="2" t="n"/>
      <c r="BK2700" s="2" t="n"/>
      <c r="BL2700" s="2" t="n"/>
      <c r="BM2700" s="2" t="n"/>
      <c r="BN2700" s="2" t="n"/>
      <c r="BO2700" s="2" t="n"/>
      <c r="BP2700" s="143" t="n"/>
      <c r="BV2700" s="144" t="n"/>
      <c r="DU2700" s="144" t="n"/>
      <c r="DV2700" s="2" t="n"/>
      <c r="DW2700" s="2" t="n"/>
      <c r="DX2700" s="2" t="n"/>
      <c r="DY2700" s="2" t="n"/>
      <c r="DZ2700" s="2" t="n"/>
      <c r="EA2700" s="2" t="n"/>
      <c r="EB2700" s="2" t="n"/>
      <c r="EC2700" s="2" t="n"/>
    </row>
    <row r="2701" ht="6.75" customHeight="1" s="118">
      <c r="A2701" s="2" t="n"/>
      <c r="B2701" s="2" t="n"/>
      <c r="C2701" s="2" t="n"/>
      <c r="D2701" s="2" t="n"/>
      <c r="E2701" s="41" t="n"/>
      <c r="F2701" s="41" t="n"/>
      <c r="G2701" s="41" t="n"/>
      <c r="H2701" s="41" t="n"/>
      <c r="I2701" s="41" t="n"/>
      <c r="J2701" s="41" t="n"/>
      <c r="K2701" s="41" t="n"/>
      <c r="L2701" s="19" t="n"/>
      <c r="M2701" s="19" t="n"/>
      <c r="N2701" s="19" t="n"/>
      <c r="O2701" s="19" t="n"/>
      <c r="P2701" s="19" t="n"/>
      <c r="Q2701" s="19" t="n"/>
      <c r="R2701" s="19" t="n"/>
      <c r="U2701" s="11" t="n"/>
      <c r="V2701" s="11" t="n"/>
      <c r="Y2701" s="2" t="n"/>
      <c r="Z2701" s="2" t="n"/>
      <c r="AA2701" s="2" t="n"/>
      <c r="AB2701" s="2" t="n"/>
      <c r="AC2701" s="2" t="n"/>
      <c r="AD2701" s="2" t="n"/>
      <c r="AE2701" s="2" t="n"/>
      <c r="AF2701" s="2" t="n"/>
      <c r="AG2701" s="2" t="n"/>
      <c r="AH2701" s="2" t="n"/>
      <c r="AI2701" s="2" t="n"/>
      <c r="AJ2701" s="2" t="n"/>
      <c r="AK2701" s="2" t="n"/>
      <c r="AL2701" s="2" t="n"/>
      <c r="AM2701" s="2" t="n"/>
      <c r="AN2701" s="2" t="n"/>
      <c r="AO2701" s="2" t="n"/>
      <c r="AP2701" s="2" t="n"/>
      <c r="AQ2701" s="2" t="n"/>
      <c r="AR2701" s="2" t="n"/>
      <c r="AS2701" s="2" t="n"/>
      <c r="AT2701" s="2" t="n"/>
      <c r="AU2701" s="2" t="n"/>
      <c r="AV2701" s="2" t="n"/>
      <c r="AW2701" s="2" t="n"/>
      <c r="AX2701" s="2" t="n"/>
      <c r="AY2701" s="2" t="n"/>
      <c r="AZ2701" s="2" t="n"/>
      <c r="BA2701" s="2" t="n"/>
      <c r="BB2701" s="2" t="n"/>
      <c r="BC2701" s="2" t="n"/>
      <c r="BD2701" s="2" t="n"/>
      <c r="BE2701" s="2" t="n"/>
      <c r="BF2701" s="2" t="n"/>
      <c r="BG2701" s="2" t="n"/>
      <c r="BH2701" s="2" t="n"/>
      <c r="BI2701" s="2" t="n"/>
      <c r="BJ2701" s="2" t="n"/>
      <c r="BK2701" s="2" t="n"/>
      <c r="BL2701" s="2" t="n"/>
      <c r="BM2701" s="2" t="n"/>
      <c r="BN2701" s="2" t="n"/>
      <c r="BO2701" s="2" t="n"/>
      <c r="BP2701" s="143" t="n"/>
      <c r="BV2701" s="144" t="n"/>
      <c r="DU2701" s="144" t="n"/>
      <c r="DV2701" s="2" t="n"/>
      <c r="DW2701" s="2" t="n"/>
      <c r="DX2701" s="2" t="n"/>
      <c r="DY2701" s="2" t="n"/>
      <c r="DZ2701" s="2" t="n"/>
      <c r="EA2701" s="2" t="n"/>
      <c r="EB2701" s="2" t="n"/>
      <c r="EC2701" s="2" t="n"/>
    </row>
    <row r="2702" ht="9.75" customHeight="1" s="118">
      <c r="A2702" s="2" t="n"/>
      <c r="B2702" s="2" t="n"/>
      <c r="C2702" s="2" t="n"/>
      <c r="D2702" s="2" t="n"/>
      <c r="E2702" s="42" t="n"/>
      <c r="F2702" s="42" t="n"/>
      <c r="G2702" s="42" t="n"/>
      <c r="H2702" s="42" t="n"/>
      <c r="I2702" s="42" t="n"/>
      <c r="J2702" s="42" t="n"/>
      <c r="K2702" s="42" t="n"/>
      <c r="L2702" s="20" t="n"/>
      <c r="M2702" s="20" t="n"/>
      <c r="N2702" s="20" t="n"/>
      <c r="O2702" s="20" t="n"/>
      <c r="P2702" s="20" t="n"/>
      <c r="Q2702" s="20" t="n"/>
      <c r="R2702" s="20" t="n"/>
      <c r="S2702" s="20" t="n"/>
      <c r="T2702" s="20" t="n"/>
      <c r="U2702" s="20" t="n"/>
      <c r="V2702" s="20" t="n"/>
      <c r="W2702" s="20" t="n"/>
      <c r="X2702" s="20" t="n"/>
      <c r="Y2702" s="14" t="n"/>
      <c r="Z2702" s="14" t="n"/>
      <c r="AA2702" s="14" t="n"/>
      <c r="AB2702" s="14" t="n"/>
      <c r="AC2702" s="14" t="n"/>
      <c r="AD2702" s="14" t="n"/>
      <c r="AE2702" s="14" t="n"/>
      <c r="AF2702" s="14" t="n"/>
      <c r="AG2702" s="14" t="n"/>
      <c r="AH2702" s="14" t="n"/>
      <c r="AI2702" s="14" t="n"/>
      <c r="AJ2702" s="14" t="n"/>
      <c r="AK2702" s="14" t="n"/>
      <c r="AL2702" s="14" t="n"/>
      <c r="AM2702" s="14" t="n"/>
      <c r="AN2702" s="14" t="n"/>
      <c r="AO2702" s="14" t="n"/>
      <c r="AP2702" s="14" t="n"/>
      <c r="AQ2702" s="14" t="n"/>
      <c r="AR2702" s="14" t="n"/>
      <c r="AS2702" s="14" t="n"/>
      <c r="AT2702" s="14" t="n"/>
      <c r="AU2702" s="14" t="n"/>
      <c r="AV2702" s="14" t="n"/>
      <c r="AW2702" s="14" t="n"/>
      <c r="AX2702" s="14" t="n"/>
      <c r="AY2702" s="14" t="n"/>
      <c r="AZ2702" s="14" t="n"/>
      <c r="BA2702" s="14" t="n"/>
      <c r="BB2702" s="14" t="n"/>
      <c r="BC2702" s="14" t="n"/>
      <c r="BD2702" s="14" t="n"/>
      <c r="BE2702" s="14" t="n"/>
      <c r="BF2702" s="14" t="n"/>
      <c r="BG2702" s="14" t="n"/>
      <c r="BH2702" s="14" t="n"/>
      <c r="BI2702" s="14" t="n"/>
      <c r="BJ2702" s="2" t="n"/>
      <c r="BK2702" s="2" t="n"/>
      <c r="BL2702" s="2" t="n"/>
      <c r="BM2702" s="2" t="n"/>
      <c r="BN2702" s="2" t="n"/>
      <c r="BO2702" s="2" t="n"/>
      <c r="BP2702" s="143" t="n"/>
      <c r="BV2702" s="144" t="n"/>
      <c r="DU2702" s="144" t="n"/>
      <c r="DV2702" s="2" t="n"/>
      <c r="DW2702" s="2" t="n"/>
      <c r="DX2702" s="2" t="n"/>
      <c r="DY2702" s="2" t="n"/>
      <c r="DZ2702" s="2" t="n"/>
      <c r="EA2702" s="2" t="n"/>
      <c r="EB2702" s="2" t="n"/>
      <c r="EC2702" s="2" t="n"/>
    </row>
    <row r="2703" ht="6.75" customHeight="1" s="118">
      <c r="A2703" s="2" t="n"/>
      <c r="B2703" s="2" t="n"/>
      <c r="C2703" s="2" t="n"/>
      <c r="D2703" s="2" t="n"/>
      <c r="E2703" s="180" t="inlineStr">
        <is>
          <t>職　歴</t>
        </is>
      </c>
      <c r="K2703" s="144" t="n"/>
      <c r="L2703" s="54" t="inlineStr">
        <is>
          <t>平成</t>
        </is>
      </c>
      <c r="M2703" s="140" t="n"/>
      <c r="N2703" s="140" t="n"/>
      <c r="O2703" s="140" t="n"/>
      <c r="P2703" s="19" t="n"/>
      <c r="Q2703" s="19" t="n"/>
      <c r="R2703" s="19" t="n"/>
      <c r="S2703" s="19" t="n"/>
      <c r="T2703" s="19" t="n"/>
      <c r="U2703" s="19" t="n"/>
      <c r="V2703" s="19" t="n"/>
      <c r="W2703" s="19" t="n"/>
      <c r="X2703" s="37" t="n"/>
      <c r="Y2703" s="171">
        <f>計算!$AD$32</f>
        <v/>
      </c>
      <c r="BI2703" s="144" t="n"/>
      <c r="BJ2703" s="2" t="n"/>
      <c r="BK2703" s="2" t="n"/>
      <c r="BL2703" s="2" t="n"/>
      <c r="BM2703" s="2" t="n"/>
      <c r="BN2703" s="2" t="n"/>
      <c r="BO2703" s="2" t="n"/>
      <c r="BP2703" s="143" t="n"/>
      <c r="BV2703" s="144" t="n"/>
      <c r="DU2703" s="144" t="n"/>
      <c r="DV2703" s="2" t="n"/>
      <c r="DW2703" s="2" t="n"/>
      <c r="DX2703" s="2" t="n"/>
      <c r="DY2703" s="2" t="n"/>
      <c r="DZ2703" s="2" t="n"/>
      <c r="EA2703" s="2" t="n"/>
      <c r="EB2703" s="2" t="n"/>
      <c r="EC2703" s="2" t="n"/>
    </row>
    <row r="2704" ht="6.75" customHeight="1" s="118">
      <c r="A2704" s="2" t="n"/>
      <c r="B2704" s="2" t="n"/>
      <c r="C2704" s="2" t="n"/>
      <c r="D2704" s="2" t="n"/>
      <c r="E2704" s="143" t="n"/>
      <c r="K2704" s="144" t="n"/>
      <c r="L2704" s="143" t="n"/>
      <c r="P2704" s="19" t="n"/>
      <c r="Q2704" s="19" t="n"/>
      <c r="R2704" s="19" t="n"/>
      <c r="S2704" s="19" t="n"/>
      <c r="T2704" s="19" t="n"/>
      <c r="U2704" s="19" t="n"/>
      <c r="V2704" s="19" t="n"/>
      <c r="W2704" s="19" t="n"/>
      <c r="X2704" s="37" t="n"/>
      <c r="Y2704" s="143" t="n"/>
      <c r="BI2704" s="144" t="n"/>
      <c r="BJ2704" s="2" t="n"/>
      <c r="BK2704" s="2" t="n"/>
      <c r="BL2704" s="2" t="n"/>
      <c r="BM2704" s="2" t="n"/>
      <c r="BN2704" s="2" t="n"/>
      <c r="BO2704" s="2" t="n"/>
      <c r="BP2704" s="143" t="n"/>
      <c r="BV2704" s="144" t="n"/>
      <c r="DU2704" s="144" t="n"/>
      <c r="DV2704" s="2" t="n"/>
      <c r="DW2704" s="2" t="n"/>
      <c r="DX2704" s="2" t="n"/>
      <c r="DY2704" s="2" t="n"/>
      <c r="DZ2704" s="2" t="n"/>
      <c r="EA2704" s="2" t="n"/>
      <c r="EB2704" s="2" t="n"/>
      <c r="EC2704" s="2" t="n"/>
    </row>
    <row r="2705" ht="6.75" customHeight="1" s="118">
      <c r="A2705" s="2" t="n"/>
      <c r="B2705" s="2" t="n"/>
      <c r="C2705" s="2" t="n"/>
      <c r="D2705" s="2" t="n"/>
      <c r="E2705" s="143" t="n"/>
      <c r="K2705" s="144" t="n"/>
      <c r="L2705" s="143" t="n"/>
      <c r="P2705" s="179">
        <f>計算!$AB$32</f>
        <v/>
      </c>
      <c r="S2705" s="52" t="inlineStr">
        <is>
          <t>年</t>
        </is>
      </c>
      <c r="U2705" s="179">
        <f>計算!$AC$32</f>
        <v/>
      </c>
      <c r="W2705" s="53" t="inlineStr">
        <is>
          <t>月</t>
        </is>
      </c>
      <c r="X2705" s="144" t="n"/>
      <c r="Y2705" s="143" t="n"/>
      <c r="BI2705" s="144" t="n"/>
      <c r="BJ2705" s="2" t="n"/>
      <c r="BK2705" s="2" t="n"/>
      <c r="BL2705" s="2" t="n"/>
      <c r="BM2705" s="2" t="n"/>
      <c r="BN2705" s="2" t="n"/>
      <c r="BO2705" s="2" t="n"/>
      <c r="BP2705" s="143" t="n"/>
      <c r="BV2705" s="144" t="n"/>
      <c r="DU2705" s="144" t="n"/>
      <c r="DV2705" s="2" t="n"/>
      <c r="DW2705" s="2" t="n"/>
      <c r="DX2705" s="2" t="n"/>
      <c r="DY2705" s="2" t="n"/>
      <c r="DZ2705" s="2" t="n"/>
      <c r="EA2705" s="2" t="n"/>
      <c r="EB2705" s="2" t="n"/>
      <c r="EC2705" s="2" t="n"/>
    </row>
    <row r="2706" ht="6.75" customHeight="1" s="118">
      <c r="A2706" s="2" t="n"/>
      <c r="B2706" s="2" t="n"/>
      <c r="C2706" s="2" t="n"/>
      <c r="D2706" s="2" t="n"/>
      <c r="E2706" s="143" t="n"/>
      <c r="K2706" s="144" t="n"/>
      <c r="L2706" s="49" t="inlineStr">
        <is>
          <t>令和</t>
        </is>
      </c>
      <c r="X2706" s="144" t="n"/>
      <c r="Y2706" s="143" t="n"/>
      <c r="BI2706" s="144" t="n"/>
      <c r="BJ2706" s="2" t="n"/>
      <c r="BK2706" s="2" t="n"/>
      <c r="BL2706" s="2" t="n"/>
      <c r="BM2706" s="2" t="n"/>
      <c r="BN2706" s="2" t="n"/>
      <c r="BO2706" s="2" t="n"/>
      <c r="BP2706" s="143" t="n"/>
      <c r="BV2706" s="144" t="n"/>
      <c r="DU2706" s="144" t="n"/>
      <c r="DV2706" s="2" t="n"/>
      <c r="DW2706" s="2" t="n"/>
      <c r="DX2706" s="2" t="n"/>
      <c r="DY2706" s="2" t="n"/>
      <c r="DZ2706" s="2" t="n"/>
      <c r="EA2706" s="2" t="n"/>
      <c r="EB2706" s="2" t="n"/>
      <c r="EC2706" s="2" t="n"/>
    </row>
    <row r="2707" ht="6.75" customHeight="1" s="118">
      <c r="A2707" s="2" t="n"/>
      <c r="B2707" s="2" t="n"/>
      <c r="C2707" s="2" t="n"/>
      <c r="D2707" s="2" t="n"/>
      <c r="E2707" s="143" t="n"/>
      <c r="K2707" s="144" t="n"/>
      <c r="L2707" s="143" t="n"/>
      <c r="P2707" s="19" t="n"/>
      <c r="Q2707" s="19" t="n"/>
      <c r="R2707" s="19" t="n"/>
      <c r="S2707" s="19" t="n"/>
      <c r="T2707" s="19" t="n"/>
      <c r="U2707" s="19" t="n"/>
      <c r="V2707" s="19" t="n"/>
      <c r="W2707" s="19" t="n"/>
      <c r="X2707" s="37" t="n"/>
      <c r="Y2707" s="143" t="n"/>
      <c r="BI2707" s="144" t="n"/>
      <c r="BJ2707" s="2" t="n"/>
      <c r="BK2707" s="2" t="n"/>
      <c r="BL2707" s="2" t="n"/>
      <c r="BM2707" s="2" t="n"/>
      <c r="BN2707" s="2" t="n"/>
      <c r="BO2707" s="2" t="n"/>
      <c r="BP2707" s="143" t="n"/>
      <c r="BV2707" s="144" t="n"/>
      <c r="DU2707" s="144" t="n"/>
      <c r="DV2707" s="2" t="n"/>
      <c r="DW2707" s="2" t="n"/>
      <c r="DX2707" s="2" t="n"/>
      <c r="DY2707" s="2" t="n"/>
      <c r="DZ2707" s="2" t="n"/>
      <c r="EA2707" s="2" t="n"/>
      <c r="EB2707" s="2" t="n"/>
      <c r="EC2707" s="2" t="n"/>
    </row>
    <row r="2708" ht="5.25" customHeight="1" s="118">
      <c r="A2708" s="2" t="n"/>
      <c r="B2708" s="2" t="n"/>
      <c r="C2708" s="2" t="n"/>
      <c r="D2708" s="2" t="n"/>
      <c r="E2708" s="143" t="n"/>
      <c r="K2708" s="144" t="n"/>
      <c r="L2708" s="146" t="n"/>
      <c r="M2708" s="147" t="n"/>
      <c r="N2708" s="147" t="n"/>
      <c r="O2708" s="147" t="n"/>
      <c r="P2708" s="20" t="n"/>
      <c r="Q2708" s="20" t="n"/>
      <c r="R2708" s="20" t="n"/>
      <c r="S2708" s="20" t="n"/>
      <c r="T2708" s="20" t="n"/>
      <c r="U2708" s="20" t="n"/>
      <c r="V2708" s="20" t="n"/>
      <c r="W2708" s="20" t="n"/>
      <c r="X2708" s="39" t="n"/>
      <c r="Y2708" s="146" t="n"/>
      <c r="Z2708" s="147" t="n"/>
      <c r="AA2708" s="147" t="n"/>
      <c r="AB2708" s="147" t="n"/>
      <c r="AC2708" s="147" t="n"/>
      <c r="AD2708" s="147" t="n"/>
      <c r="AE2708" s="147" t="n"/>
      <c r="AF2708" s="147" t="n"/>
      <c r="AG2708" s="147" t="n"/>
      <c r="AH2708" s="147" t="n"/>
      <c r="AI2708" s="147" t="n"/>
      <c r="AJ2708" s="147" t="n"/>
      <c r="AK2708" s="147" t="n"/>
      <c r="AL2708" s="147" t="n"/>
      <c r="AM2708" s="147" t="n"/>
      <c r="AN2708" s="147" t="n"/>
      <c r="AO2708" s="147" t="n"/>
      <c r="AP2708" s="147" t="n"/>
      <c r="AQ2708" s="147" t="n"/>
      <c r="AR2708" s="147" t="n"/>
      <c r="AS2708" s="147" t="n"/>
      <c r="AT2708" s="147" t="n"/>
      <c r="AU2708" s="147" t="n"/>
      <c r="AV2708" s="147" t="n"/>
      <c r="AW2708" s="147" t="n"/>
      <c r="AX2708" s="147" t="n"/>
      <c r="AY2708" s="147" t="n"/>
      <c r="AZ2708" s="147" t="n"/>
      <c r="BA2708" s="147" t="n"/>
      <c r="BB2708" s="147" t="n"/>
      <c r="BC2708" s="147" t="n"/>
      <c r="BD2708" s="147" t="n"/>
      <c r="BE2708" s="147" t="n"/>
      <c r="BF2708" s="147" t="n"/>
      <c r="BG2708" s="147" t="n"/>
      <c r="BH2708" s="147" t="n"/>
      <c r="BI2708" s="148" t="n"/>
      <c r="BJ2708" s="2" t="n"/>
      <c r="BK2708" s="2" t="n"/>
      <c r="BL2708" s="2" t="n"/>
      <c r="BM2708" s="2" t="n"/>
      <c r="BN2708" s="2" t="n"/>
      <c r="BO2708" s="2" t="n"/>
      <c r="BP2708" s="143" t="n"/>
      <c r="BV2708" s="144" t="n"/>
      <c r="DU2708" s="144" t="n"/>
      <c r="DV2708" s="2" t="n"/>
      <c r="DW2708" s="2" t="n"/>
      <c r="DX2708" s="2" t="n"/>
      <c r="DY2708" s="2" t="n"/>
      <c r="DZ2708" s="2" t="n"/>
      <c r="EA2708" s="2" t="n"/>
      <c r="EB2708" s="2" t="n"/>
      <c r="EC2708" s="2" t="n"/>
    </row>
    <row r="2709" ht="6.75" customHeight="1" s="118">
      <c r="A2709" s="2" t="n"/>
      <c r="B2709" s="2" t="n"/>
      <c r="C2709" s="2" t="n"/>
      <c r="D2709" s="2" t="n"/>
      <c r="E2709" s="143" t="n"/>
      <c r="K2709" s="144" t="n"/>
      <c r="L2709" s="54" t="inlineStr">
        <is>
          <t>平成</t>
        </is>
      </c>
      <c r="M2709" s="140" t="n"/>
      <c r="N2709" s="140" t="n"/>
      <c r="O2709" s="140" t="n"/>
      <c r="P2709" s="18" t="n"/>
      <c r="Q2709" s="18" t="n"/>
      <c r="R2709" s="18" t="n"/>
      <c r="S2709" s="18" t="n"/>
      <c r="T2709" s="18" t="n"/>
      <c r="U2709" s="18" t="n"/>
      <c r="V2709" s="18" t="n"/>
      <c r="W2709" s="18" t="n"/>
      <c r="X2709" s="35" t="n"/>
      <c r="Y2709" s="171">
        <f>計算!$AG$32</f>
        <v/>
      </c>
      <c r="BI2709" s="144" t="n"/>
      <c r="BJ2709" s="2" t="n"/>
      <c r="BK2709" s="2" t="n"/>
      <c r="BL2709" s="2" t="n"/>
      <c r="BM2709" s="2" t="n"/>
      <c r="BN2709" s="2" t="n"/>
      <c r="BO2709" s="2" t="n"/>
      <c r="BP2709" s="143" t="n"/>
      <c r="BV2709" s="144" t="n"/>
      <c r="DU2709" s="144" t="n"/>
      <c r="DV2709" s="2" t="n"/>
      <c r="DW2709" s="2" t="n"/>
      <c r="DX2709" s="2" t="n"/>
      <c r="DY2709" s="2" t="n"/>
      <c r="DZ2709" s="2" t="n"/>
      <c r="EA2709" s="2" t="n"/>
      <c r="EB2709" s="2" t="n"/>
      <c r="EC2709" s="2" t="n"/>
    </row>
    <row r="2710" ht="6.75" customHeight="1" s="118">
      <c r="A2710" s="2" t="n"/>
      <c r="B2710" s="2" t="n"/>
      <c r="C2710" s="2" t="n"/>
      <c r="D2710" s="2" t="n"/>
      <c r="E2710" s="143" t="n"/>
      <c r="K2710" s="144" t="n"/>
      <c r="L2710" s="143" t="n"/>
      <c r="P2710" s="19" t="n"/>
      <c r="Q2710" s="19" t="n"/>
      <c r="R2710" s="19" t="n"/>
      <c r="S2710" s="19" t="n"/>
      <c r="T2710" s="19" t="n"/>
      <c r="U2710" s="19" t="n"/>
      <c r="V2710" s="19" t="n"/>
      <c r="W2710" s="19" t="n"/>
      <c r="X2710" s="37" t="n"/>
      <c r="Y2710" s="143" t="n"/>
      <c r="BI2710" s="144" t="n"/>
      <c r="BJ2710" s="2" t="n"/>
      <c r="BK2710" s="2" t="n"/>
      <c r="BL2710" s="2" t="n"/>
      <c r="BM2710" s="2" t="n"/>
      <c r="BN2710" s="2" t="n"/>
      <c r="BO2710" s="2" t="n"/>
      <c r="BP2710" s="143" t="n"/>
      <c r="BV2710" s="144" t="n"/>
      <c r="DU2710" s="144" t="n"/>
      <c r="DV2710" s="2" t="n"/>
      <c r="DW2710" s="2" t="n"/>
      <c r="DX2710" s="2" t="n"/>
      <c r="DY2710" s="2" t="n"/>
      <c r="DZ2710" s="2" t="n"/>
      <c r="EA2710" s="2" t="n"/>
      <c r="EB2710" s="2" t="n"/>
      <c r="EC2710" s="2" t="n"/>
    </row>
    <row r="2711" ht="6.75" customHeight="1" s="118">
      <c r="A2711" s="2" t="n"/>
      <c r="B2711" s="2" t="n"/>
      <c r="C2711" s="2" t="n"/>
      <c r="D2711" s="2" t="n"/>
      <c r="E2711" s="143" t="n"/>
      <c r="K2711" s="144" t="n"/>
      <c r="L2711" s="143" t="n"/>
      <c r="P2711" s="179">
        <f>計算!$AE$32</f>
        <v/>
      </c>
      <c r="S2711" s="52" t="inlineStr">
        <is>
          <t>年</t>
        </is>
      </c>
      <c r="U2711" s="179">
        <f>計算!$AF$32</f>
        <v/>
      </c>
      <c r="W2711" s="53" t="inlineStr">
        <is>
          <t>月</t>
        </is>
      </c>
      <c r="X2711" s="144" t="n"/>
      <c r="Y2711" s="143" t="n"/>
      <c r="BI2711" s="144" t="n"/>
      <c r="BJ2711" s="2" t="n"/>
      <c r="BK2711" s="2" t="n"/>
      <c r="BL2711" s="2" t="n"/>
      <c r="BM2711" s="2" t="n"/>
      <c r="BN2711" s="2" t="n"/>
      <c r="BO2711" s="2" t="n"/>
      <c r="BP2711" s="143" t="n"/>
      <c r="BV2711" s="144" t="n"/>
      <c r="DU2711" s="144" t="n"/>
      <c r="DV2711" s="2" t="n"/>
      <c r="DW2711" s="2" t="n"/>
      <c r="DX2711" s="2" t="n"/>
      <c r="DY2711" s="2" t="n"/>
      <c r="DZ2711" s="2" t="n"/>
      <c r="EA2711" s="2" t="n"/>
      <c r="EB2711" s="2" t="n"/>
      <c r="EC2711" s="2" t="n"/>
    </row>
    <row r="2712" ht="6.75" customHeight="1" s="118">
      <c r="A2712" s="2" t="n"/>
      <c r="B2712" s="2" t="n"/>
      <c r="C2712" s="2" t="n"/>
      <c r="D2712" s="2" t="n"/>
      <c r="E2712" s="143" t="n"/>
      <c r="K2712" s="144" t="n"/>
      <c r="L2712" s="49" t="inlineStr">
        <is>
          <t>令和</t>
        </is>
      </c>
      <c r="X2712" s="144" t="n"/>
      <c r="Y2712" s="143" t="n"/>
      <c r="BI2712" s="144" t="n"/>
      <c r="BJ2712" s="2" t="n"/>
      <c r="BK2712" s="2" t="n"/>
      <c r="BL2712" s="2" t="n"/>
      <c r="BM2712" s="2" t="n"/>
      <c r="BN2712" s="2" t="n"/>
      <c r="BO2712" s="2" t="n"/>
      <c r="BP2712" s="143" t="n"/>
      <c r="BV2712" s="144" t="n"/>
      <c r="DU2712" s="144" t="n"/>
      <c r="DV2712" s="2" t="n"/>
      <c r="DW2712" s="2" t="n"/>
      <c r="DX2712" s="2" t="n"/>
      <c r="DY2712" s="2" t="n"/>
      <c r="DZ2712" s="2" t="n"/>
      <c r="EA2712" s="2" t="n"/>
      <c r="EB2712" s="2" t="n"/>
      <c r="EC2712" s="2" t="n"/>
    </row>
    <row r="2713" ht="6.75" customHeight="1" s="118">
      <c r="A2713" s="2" t="n"/>
      <c r="B2713" s="2" t="n"/>
      <c r="C2713" s="2" t="n"/>
      <c r="D2713" s="2" t="n"/>
      <c r="E2713" s="143" t="n"/>
      <c r="K2713" s="144" t="n"/>
      <c r="L2713" s="143" t="n"/>
      <c r="P2713" s="19" t="n"/>
      <c r="Q2713" s="19" t="n"/>
      <c r="R2713" s="19" t="n"/>
      <c r="S2713" s="19" t="n"/>
      <c r="T2713" s="19" t="n"/>
      <c r="U2713" s="19" t="n"/>
      <c r="V2713" s="19" t="n"/>
      <c r="W2713" s="19" t="n"/>
      <c r="X2713" s="37" t="n"/>
      <c r="Y2713" s="143" t="n"/>
      <c r="BI2713" s="144" t="n"/>
      <c r="BJ2713" s="2" t="n"/>
      <c r="BK2713" s="2" t="n"/>
      <c r="BL2713" s="2" t="n"/>
      <c r="BM2713" s="2" t="n"/>
      <c r="BN2713" s="2" t="n"/>
      <c r="BO2713" s="2" t="n"/>
      <c r="BP2713" s="143" t="n"/>
      <c r="BU2713" s="43" t="n"/>
      <c r="BV2713" s="44" t="n"/>
      <c r="DU2713" s="144" t="n"/>
      <c r="DV2713" s="2" t="n"/>
      <c r="DW2713" s="2" t="n"/>
      <c r="DX2713" s="2" t="n"/>
      <c r="DY2713" s="2" t="n"/>
      <c r="DZ2713" s="2" t="n"/>
      <c r="EA2713" s="2" t="n"/>
      <c r="EB2713" s="2" t="n"/>
      <c r="EC2713" s="2" t="n"/>
    </row>
    <row r="2714" ht="4.5" customHeight="1" s="118">
      <c r="A2714" s="2" t="n"/>
      <c r="B2714" s="2" t="n"/>
      <c r="C2714" s="2" t="n"/>
      <c r="D2714" s="2" t="n"/>
      <c r="E2714" s="143" t="n"/>
      <c r="K2714" s="144" t="n"/>
      <c r="L2714" s="146" t="n"/>
      <c r="M2714" s="147" t="n"/>
      <c r="N2714" s="147" t="n"/>
      <c r="O2714" s="147" t="n"/>
      <c r="P2714" s="20" t="n"/>
      <c r="Q2714" s="20" t="n"/>
      <c r="R2714" s="20" t="n"/>
      <c r="S2714" s="20" t="n"/>
      <c r="T2714" s="20" t="n"/>
      <c r="U2714" s="20" t="n"/>
      <c r="V2714" s="20" t="n"/>
      <c r="W2714" s="20" t="n"/>
      <c r="X2714" s="39" t="n"/>
      <c r="Y2714" s="146" t="n"/>
      <c r="Z2714" s="147" t="n"/>
      <c r="AA2714" s="147" t="n"/>
      <c r="AB2714" s="147" t="n"/>
      <c r="AC2714" s="147" t="n"/>
      <c r="AD2714" s="147" t="n"/>
      <c r="AE2714" s="147" t="n"/>
      <c r="AF2714" s="147" t="n"/>
      <c r="AG2714" s="147" t="n"/>
      <c r="AH2714" s="147" t="n"/>
      <c r="AI2714" s="147" t="n"/>
      <c r="AJ2714" s="147" t="n"/>
      <c r="AK2714" s="147" t="n"/>
      <c r="AL2714" s="147" t="n"/>
      <c r="AM2714" s="147" t="n"/>
      <c r="AN2714" s="147" t="n"/>
      <c r="AO2714" s="147" t="n"/>
      <c r="AP2714" s="147" t="n"/>
      <c r="AQ2714" s="147" t="n"/>
      <c r="AR2714" s="147" t="n"/>
      <c r="AS2714" s="147" t="n"/>
      <c r="AT2714" s="147" t="n"/>
      <c r="AU2714" s="147" t="n"/>
      <c r="AV2714" s="147" t="n"/>
      <c r="AW2714" s="147" t="n"/>
      <c r="AX2714" s="147" t="n"/>
      <c r="AY2714" s="147" t="n"/>
      <c r="AZ2714" s="147" t="n"/>
      <c r="BA2714" s="147" t="n"/>
      <c r="BB2714" s="147" t="n"/>
      <c r="BC2714" s="147" t="n"/>
      <c r="BD2714" s="147" t="n"/>
      <c r="BE2714" s="147" t="n"/>
      <c r="BF2714" s="147" t="n"/>
      <c r="BG2714" s="147" t="n"/>
      <c r="BH2714" s="147" t="n"/>
      <c r="BI2714" s="148" t="n"/>
      <c r="BJ2714" s="2" t="n"/>
      <c r="BK2714" s="2" t="n"/>
      <c r="BL2714" s="2" t="n"/>
      <c r="BM2714" s="2" t="n"/>
      <c r="BN2714" s="2" t="n"/>
      <c r="BO2714" s="2" t="n"/>
      <c r="BP2714" s="146" t="n"/>
      <c r="BQ2714" s="147" t="n"/>
      <c r="BR2714" s="147" t="n"/>
      <c r="BS2714" s="147" t="n"/>
      <c r="BT2714" s="147" t="n"/>
      <c r="BU2714" s="42" t="n"/>
      <c r="BV2714" s="45" t="n"/>
      <c r="BW2714" s="147" t="n"/>
      <c r="BX2714" s="147" t="n"/>
      <c r="BY2714" s="147" t="n"/>
      <c r="BZ2714" s="147" t="n"/>
      <c r="CA2714" s="147" t="n"/>
      <c r="CB2714" s="147" t="n"/>
      <c r="CC2714" s="147" t="n"/>
      <c r="CD2714" s="147" t="n"/>
      <c r="CE2714" s="147" t="n"/>
      <c r="CF2714" s="147" t="n"/>
      <c r="CG2714" s="147" t="n"/>
      <c r="CH2714" s="147" t="n"/>
      <c r="CI2714" s="147" t="n"/>
      <c r="CJ2714" s="147" t="n"/>
      <c r="CK2714" s="147" t="n"/>
      <c r="CL2714" s="147" t="n"/>
      <c r="CM2714" s="147" t="n"/>
      <c r="CN2714" s="147" t="n"/>
      <c r="CO2714" s="147" t="n"/>
      <c r="CP2714" s="147" t="n"/>
      <c r="CQ2714" s="147" t="n"/>
      <c r="CR2714" s="147" t="n"/>
      <c r="CS2714" s="147" t="n"/>
      <c r="CT2714" s="147" t="n"/>
      <c r="CU2714" s="147" t="n"/>
      <c r="CV2714" s="147" t="n"/>
      <c r="CW2714" s="147" t="n"/>
      <c r="CX2714" s="147" t="n"/>
      <c r="CY2714" s="147" t="n"/>
      <c r="CZ2714" s="147" t="n"/>
      <c r="DA2714" s="147" t="n"/>
      <c r="DB2714" s="147" t="n"/>
      <c r="DC2714" s="147" t="n"/>
      <c r="DD2714" s="147" t="n"/>
      <c r="DE2714" s="147" t="n"/>
      <c r="DF2714" s="147" t="n"/>
      <c r="DG2714" s="147" t="n"/>
      <c r="DH2714" s="147" t="n"/>
      <c r="DI2714" s="147" t="n"/>
      <c r="DJ2714" s="147" t="n"/>
      <c r="DK2714" s="147" t="n"/>
      <c r="DL2714" s="147" t="n"/>
      <c r="DM2714" s="147" t="n"/>
      <c r="DN2714" s="147" t="n"/>
      <c r="DO2714" s="147" t="n"/>
      <c r="DP2714" s="147" t="n"/>
      <c r="DQ2714" s="147" t="n"/>
      <c r="DR2714" s="147" t="n"/>
      <c r="DS2714" s="147" t="n"/>
      <c r="DT2714" s="147" t="n"/>
      <c r="DU2714" s="148" t="n"/>
      <c r="DV2714" s="2" t="n"/>
      <c r="DW2714" s="2" t="n"/>
      <c r="DX2714" s="2" t="n"/>
      <c r="DY2714" s="2" t="n"/>
      <c r="DZ2714" s="2" t="n"/>
      <c r="EA2714" s="2" t="n"/>
      <c r="EB2714" s="2" t="n"/>
      <c r="EC2714" s="2" t="n"/>
    </row>
    <row r="2715" ht="6.75" customHeight="1" s="118">
      <c r="A2715" s="2" t="n"/>
      <c r="B2715" s="2" t="n"/>
      <c r="C2715" s="2" t="n"/>
      <c r="D2715" s="2" t="n"/>
      <c r="E2715" s="143" t="n"/>
      <c r="K2715" s="144" t="n"/>
      <c r="L2715" s="54" t="inlineStr">
        <is>
          <t>平成</t>
        </is>
      </c>
      <c r="M2715" s="140" t="n"/>
      <c r="N2715" s="140" t="n"/>
      <c r="O2715" s="140" t="n"/>
      <c r="P2715" s="18" t="n"/>
      <c r="Q2715" s="18" t="n"/>
      <c r="R2715" s="18" t="n"/>
      <c r="S2715" s="18" t="n"/>
      <c r="T2715" s="18" t="n"/>
      <c r="U2715" s="18" t="n"/>
      <c r="V2715" s="18" t="n"/>
      <c r="W2715" s="18" t="n"/>
      <c r="X2715" s="35" t="n"/>
      <c r="Y2715" s="7" t="n"/>
      <c r="Z2715" s="2" t="n"/>
      <c r="AA2715" s="2" t="n"/>
      <c r="AB2715" s="2" t="n"/>
      <c r="AC2715" s="2" t="n"/>
      <c r="AD2715" s="2" t="n"/>
      <c r="AE2715" s="2" t="n"/>
      <c r="AF2715" s="2" t="n"/>
      <c r="AG2715" s="2" t="n"/>
      <c r="AH2715" s="2" t="n"/>
      <c r="AI2715" s="2" t="n"/>
      <c r="AJ2715" s="2" t="n"/>
      <c r="AK2715" s="2" t="n"/>
      <c r="AL2715" s="2" t="n"/>
      <c r="AM2715" s="2" t="n"/>
      <c r="AN2715" s="2" t="n"/>
      <c r="AO2715" s="2" t="n"/>
      <c r="AP2715" s="2" t="n"/>
      <c r="AQ2715" s="2" t="n"/>
      <c r="AR2715" s="2" t="n"/>
      <c r="AS2715" s="2" t="n"/>
      <c r="AT2715" s="2" t="n"/>
      <c r="AU2715" s="2" t="n"/>
      <c r="AV2715" s="2" t="n"/>
      <c r="AW2715" s="2" t="n"/>
      <c r="AX2715" s="2" t="n"/>
      <c r="AY2715" s="2" t="n"/>
      <c r="AZ2715" s="2" t="n"/>
      <c r="BA2715" s="2" t="n"/>
      <c r="BB2715" s="2" t="n"/>
      <c r="BC2715" s="2" t="n"/>
      <c r="BD2715" s="2" t="n"/>
      <c r="BE2715" s="2" t="n"/>
      <c r="BF2715" s="2" t="n"/>
      <c r="BG2715" s="2" t="n"/>
      <c r="BH2715" s="2" t="n"/>
      <c r="BI2715" s="6" t="n"/>
      <c r="BJ2715" s="2" t="n"/>
      <c r="BK2715" s="2" t="n"/>
      <c r="BL2715" s="2" t="n"/>
      <c r="BM2715" s="2" t="n"/>
      <c r="BN2715" s="2" t="n"/>
      <c r="BO2715" s="2" t="n"/>
      <c r="BP2715" s="139" t="inlineStr">
        <is>
          <t>備　考</t>
        </is>
      </c>
      <c r="BQ2715" s="140" t="n"/>
      <c r="BR2715" s="140" t="n"/>
      <c r="BS2715" s="140" t="n"/>
      <c r="BT2715" s="140" t="n"/>
      <c r="BU2715" s="140" t="n"/>
      <c r="BV2715" s="141" t="n"/>
      <c r="BW2715" s="176">
        <f>計算!$AA$32</f>
        <v/>
      </c>
      <c r="BX2715" s="140" t="n"/>
      <c r="BY2715" s="140" t="n"/>
      <c r="BZ2715" s="140" t="n"/>
      <c r="CA2715" s="140" t="n"/>
      <c r="CB2715" s="140" t="n"/>
      <c r="CC2715" s="140" t="n"/>
      <c r="CD2715" s="140" t="n"/>
      <c r="CE2715" s="140" t="n"/>
      <c r="CF2715" s="140" t="n"/>
      <c r="CG2715" s="140" t="n"/>
      <c r="CH2715" s="140" t="n"/>
      <c r="CI2715" s="140" t="n"/>
      <c r="CJ2715" s="140" t="n"/>
      <c r="CK2715" s="140" t="n"/>
      <c r="CL2715" s="140" t="n"/>
      <c r="CM2715" s="140" t="n"/>
      <c r="CN2715" s="140" t="n"/>
      <c r="CO2715" s="140" t="n"/>
      <c r="CP2715" s="140" t="n"/>
      <c r="CQ2715" s="140" t="n"/>
      <c r="CR2715" s="140" t="n"/>
      <c r="CS2715" s="140" t="n"/>
      <c r="CT2715" s="140" t="n"/>
      <c r="CU2715" s="140" t="n"/>
      <c r="CV2715" s="140" t="n"/>
      <c r="CW2715" s="140" t="n"/>
      <c r="CX2715" s="140" t="n"/>
      <c r="CY2715" s="140" t="n"/>
      <c r="CZ2715" s="140" t="n"/>
      <c r="DA2715" s="140" t="n"/>
      <c r="DB2715" s="140" t="n"/>
      <c r="DC2715" s="140" t="n"/>
      <c r="DD2715" s="140" t="n"/>
      <c r="DE2715" s="140" t="n"/>
      <c r="DF2715" s="140" t="n"/>
      <c r="DG2715" s="140" t="n"/>
      <c r="DH2715" s="140" t="n"/>
      <c r="DI2715" s="140" t="n"/>
      <c r="DJ2715" s="140" t="n"/>
      <c r="DK2715" s="140" t="n"/>
      <c r="DL2715" s="140" t="n"/>
      <c r="DM2715" s="140" t="n"/>
      <c r="DN2715" s="140" t="n"/>
      <c r="DO2715" s="140" t="n"/>
      <c r="DP2715" s="140" t="n"/>
      <c r="DQ2715" s="140" t="n"/>
      <c r="DR2715" s="140" t="n"/>
      <c r="DS2715" s="140" t="n"/>
      <c r="DT2715" s="140" t="n"/>
      <c r="DU2715" s="141" t="n"/>
      <c r="DV2715" s="2" t="n"/>
      <c r="DW2715" s="2" t="n"/>
      <c r="DX2715" s="2" t="n"/>
      <c r="DY2715" s="2" t="n"/>
      <c r="DZ2715" s="2" t="n"/>
      <c r="EA2715" s="2" t="n"/>
      <c r="EB2715" s="2" t="n"/>
      <c r="EC2715" s="2" t="n"/>
    </row>
    <row r="2716" ht="6.75" customHeight="1" s="118">
      <c r="A2716" s="2" t="n"/>
      <c r="B2716" s="2" t="n"/>
      <c r="C2716" s="2" t="n"/>
      <c r="D2716" s="2" t="n"/>
      <c r="E2716" s="143" t="n"/>
      <c r="K2716" s="144" t="n"/>
      <c r="L2716" s="143" t="n"/>
      <c r="P2716" s="19" t="n"/>
      <c r="Q2716" s="19" t="n"/>
      <c r="R2716" s="19" t="n"/>
      <c r="S2716" s="19" t="n"/>
      <c r="T2716" s="19" t="n"/>
      <c r="U2716" s="19" t="n"/>
      <c r="V2716" s="19" t="n"/>
      <c r="W2716" s="19" t="n"/>
      <c r="X2716" s="37" t="n"/>
      <c r="Y2716" s="7" t="n"/>
      <c r="Z2716" s="2" t="n"/>
      <c r="AA2716" s="2" t="n"/>
      <c r="AB2716" s="2" t="n"/>
      <c r="AC2716" s="2" t="n"/>
      <c r="AD2716" s="2" t="n"/>
      <c r="AE2716" s="2" t="n"/>
      <c r="AF2716" s="2" t="n"/>
      <c r="AG2716" s="2" t="n"/>
      <c r="AH2716" s="2" t="n"/>
      <c r="AI2716" s="2" t="n"/>
      <c r="AJ2716" s="2" t="n"/>
      <c r="AK2716" s="2" t="n"/>
      <c r="AL2716" s="2" t="n"/>
      <c r="AM2716" s="2" t="n"/>
      <c r="AN2716" s="2" t="n"/>
      <c r="AO2716" s="2" t="n"/>
      <c r="AP2716" s="2" t="n"/>
      <c r="AQ2716" s="2" t="n"/>
      <c r="AR2716" s="2" t="n"/>
      <c r="AS2716" s="2" t="n"/>
      <c r="AT2716" s="2" t="n"/>
      <c r="AU2716" s="2" t="n"/>
      <c r="AV2716" s="2" t="n"/>
      <c r="AW2716" s="2" t="n"/>
      <c r="AX2716" s="2" t="n"/>
      <c r="AY2716" s="2" t="n"/>
      <c r="AZ2716" s="2" t="n"/>
      <c r="BA2716" s="2" t="n"/>
      <c r="BB2716" s="2" t="n"/>
      <c r="BC2716" s="2" t="n"/>
      <c r="BD2716" s="2" t="n"/>
      <c r="BE2716" s="2" t="n"/>
      <c r="BF2716" s="2" t="n"/>
      <c r="BG2716" s="2" t="n"/>
      <c r="BH2716" s="2" t="n"/>
      <c r="BI2716" s="8" t="n"/>
      <c r="BJ2716" s="2" t="n"/>
      <c r="BK2716" s="2" t="n"/>
      <c r="BL2716" s="2" t="n"/>
      <c r="BM2716" s="2" t="n"/>
      <c r="BN2716" s="2" t="n"/>
      <c r="BO2716" s="2" t="n"/>
      <c r="BP2716" s="143" t="n"/>
      <c r="BV2716" s="144" t="n"/>
      <c r="DU2716" s="144" t="n"/>
      <c r="DV2716" s="2" t="n"/>
      <c r="DW2716" s="2" t="n"/>
      <c r="DX2716" s="2" t="n"/>
      <c r="DY2716" s="2" t="n"/>
      <c r="DZ2716" s="2" t="n"/>
      <c r="EA2716" s="2" t="n"/>
      <c r="EB2716" s="2" t="n"/>
      <c r="EC2716" s="2" t="n"/>
    </row>
    <row r="2717" ht="6.75" customHeight="1" s="118">
      <c r="A2717" s="2" t="n"/>
      <c r="B2717" s="2" t="n"/>
      <c r="C2717" s="2" t="n"/>
      <c r="D2717" s="2" t="n"/>
      <c r="E2717" s="143" t="n"/>
      <c r="K2717" s="144" t="n"/>
      <c r="L2717" s="143" t="n"/>
      <c r="P2717" s="19" t="n"/>
      <c r="Q2717" s="19" t="n"/>
      <c r="R2717" s="19" t="n"/>
      <c r="S2717" s="52" t="inlineStr">
        <is>
          <t>年</t>
        </is>
      </c>
      <c r="U2717" s="11" t="n"/>
      <c r="V2717" s="11" t="n"/>
      <c r="W2717" s="53" t="inlineStr">
        <is>
          <t>月</t>
        </is>
      </c>
      <c r="X2717" s="144" t="n"/>
      <c r="Y2717" s="7" t="n"/>
      <c r="Z2717" s="2" t="n"/>
      <c r="AA2717" s="2" t="n"/>
      <c r="AB2717" s="2" t="n"/>
      <c r="AC2717" s="2" t="n"/>
      <c r="AD2717" s="2" t="n"/>
      <c r="AE2717" s="2" t="n"/>
      <c r="AF2717" s="2" t="n"/>
      <c r="AG2717" s="2" t="n"/>
      <c r="AH2717" s="2" t="n"/>
      <c r="AI2717" s="2" t="n"/>
      <c r="AJ2717" s="2" t="n"/>
      <c r="AK2717" s="2" t="n"/>
      <c r="AL2717" s="2" t="n"/>
      <c r="AM2717" s="2" t="n"/>
      <c r="AN2717" s="2" t="n"/>
      <c r="AO2717" s="2" t="n"/>
      <c r="AP2717" s="2" t="n"/>
      <c r="AQ2717" s="2" t="n"/>
      <c r="AR2717" s="2" t="n"/>
      <c r="AS2717" s="2" t="n"/>
      <c r="AT2717" s="2" t="n"/>
      <c r="AU2717" s="2" t="n"/>
      <c r="AV2717" s="2" t="n"/>
      <c r="AW2717" s="2" t="n"/>
      <c r="AX2717" s="2" t="n"/>
      <c r="AY2717" s="2" t="n"/>
      <c r="AZ2717" s="2" t="n"/>
      <c r="BA2717" s="2" t="n"/>
      <c r="BB2717" s="2" t="n"/>
      <c r="BC2717" s="2" t="n"/>
      <c r="BD2717" s="2" t="n"/>
      <c r="BE2717" s="2" t="n"/>
      <c r="BF2717" s="2" t="n"/>
      <c r="BG2717" s="2" t="n"/>
      <c r="BH2717" s="2" t="n"/>
      <c r="BI2717" s="8" t="n"/>
      <c r="BJ2717" s="2" t="n"/>
      <c r="BK2717" s="2" t="n"/>
      <c r="BL2717" s="2" t="n"/>
      <c r="BM2717" s="2" t="n"/>
      <c r="BN2717" s="2" t="n"/>
      <c r="BO2717" s="2" t="n"/>
      <c r="BP2717" s="143" t="n"/>
      <c r="BV2717" s="144" t="n"/>
      <c r="DU2717" s="144" t="n"/>
      <c r="DV2717" s="2" t="n"/>
      <c r="DW2717" s="2" t="n"/>
      <c r="DX2717" s="2" t="n"/>
      <c r="DY2717" s="2" t="n"/>
      <c r="DZ2717" s="2" t="n"/>
      <c r="EA2717" s="2" t="n"/>
      <c r="EB2717" s="2" t="n"/>
      <c r="EC2717" s="2" t="n"/>
    </row>
    <row r="2718" ht="6.75" customHeight="1" s="118">
      <c r="A2718" s="2" t="n"/>
      <c r="B2718" s="2" t="n"/>
      <c r="C2718" s="2" t="n"/>
      <c r="D2718" s="2" t="n"/>
      <c r="E2718" s="143" t="n"/>
      <c r="K2718" s="144" t="n"/>
      <c r="L2718" s="49" t="inlineStr">
        <is>
          <t>令和</t>
        </is>
      </c>
      <c r="P2718" s="19" t="n"/>
      <c r="Q2718" s="19" t="n"/>
      <c r="R2718" s="19" t="n"/>
      <c r="U2718" s="11" t="n"/>
      <c r="V2718" s="11" t="n"/>
      <c r="X2718" s="144" t="n"/>
      <c r="Y2718" s="7" t="n"/>
      <c r="Z2718" s="2" t="n"/>
      <c r="AA2718" s="2" t="n"/>
      <c r="AB2718" s="2" t="n"/>
      <c r="AC2718" s="2" t="n"/>
      <c r="AD2718" s="2" t="n"/>
      <c r="AE2718" s="2" t="n"/>
      <c r="AF2718" s="2" t="n"/>
      <c r="AG2718" s="2" t="n"/>
      <c r="AH2718" s="2" t="n"/>
      <c r="AI2718" s="2" t="n"/>
      <c r="AJ2718" s="2" t="n"/>
      <c r="AK2718" s="2" t="n"/>
      <c r="AL2718" s="2" t="n"/>
      <c r="AM2718" s="2" t="n"/>
      <c r="AN2718" s="2" t="n"/>
      <c r="AO2718" s="2" t="n"/>
      <c r="AP2718" s="2" t="n"/>
      <c r="AQ2718" s="2" t="n"/>
      <c r="AR2718" s="2" t="n"/>
      <c r="AS2718" s="2" t="n"/>
      <c r="AT2718" s="2" t="n"/>
      <c r="AU2718" s="2" t="n"/>
      <c r="AV2718" s="2" t="n"/>
      <c r="AW2718" s="2" t="n"/>
      <c r="AX2718" s="2" t="n"/>
      <c r="AY2718" s="2" t="n"/>
      <c r="AZ2718" s="2" t="n"/>
      <c r="BA2718" s="2" t="n"/>
      <c r="BB2718" s="2" t="n"/>
      <c r="BC2718" s="2" t="n"/>
      <c r="BD2718" s="2" t="n"/>
      <c r="BE2718" s="2" t="n"/>
      <c r="BF2718" s="2" t="n"/>
      <c r="BG2718" s="2" t="n"/>
      <c r="BH2718" s="2" t="n"/>
      <c r="BI2718" s="8" t="n"/>
      <c r="BJ2718" s="2" t="n"/>
      <c r="BK2718" s="2" t="n"/>
      <c r="BL2718" s="2" t="n"/>
      <c r="BM2718" s="2" t="n"/>
      <c r="BN2718" s="2" t="n"/>
      <c r="BO2718" s="2" t="n"/>
      <c r="BP2718" s="143" t="n"/>
      <c r="BV2718" s="144" t="n"/>
      <c r="DU2718" s="144" t="n"/>
      <c r="DV2718" s="2" t="n"/>
      <c r="DW2718" s="2" t="n"/>
      <c r="DX2718" s="2" t="n"/>
      <c r="DY2718" s="2" t="n"/>
      <c r="DZ2718" s="2" t="n"/>
      <c r="EA2718" s="2" t="n"/>
      <c r="EB2718" s="2" t="n"/>
      <c r="EC2718" s="2" t="n"/>
    </row>
    <row r="2719" ht="6.75" customHeight="1" s="118">
      <c r="A2719" s="2" t="n"/>
      <c r="B2719" s="2" t="n"/>
      <c r="C2719" s="2" t="n"/>
      <c r="D2719" s="2" t="n"/>
      <c r="E2719" s="143" t="n"/>
      <c r="K2719" s="144" t="n"/>
      <c r="L2719" s="143" t="n"/>
      <c r="P2719" s="19" t="n"/>
      <c r="Q2719" s="19" t="n"/>
      <c r="R2719" s="19" t="n"/>
      <c r="S2719" s="19" t="n"/>
      <c r="T2719" s="19" t="n"/>
      <c r="U2719" s="19" t="n"/>
      <c r="V2719" s="19" t="n"/>
      <c r="W2719" s="19" t="n"/>
      <c r="X2719" s="37" t="n"/>
      <c r="Y2719" s="7" t="n"/>
      <c r="Z2719" s="2" t="n"/>
      <c r="AA2719" s="2" t="n"/>
      <c r="AB2719" s="2" t="n"/>
      <c r="AC2719" s="2" t="n"/>
      <c r="AD2719" s="2" t="n"/>
      <c r="AE2719" s="2" t="n"/>
      <c r="AF2719" s="2" t="n"/>
      <c r="AG2719" s="2" t="n"/>
      <c r="AH2719" s="2" t="n"/>
      <c r="AI2719" s="2" t="n"/>
      <c r="AJ2719" s="2" t="n"/>
      <c r="AK2719" s="2" t="n"/>
      <c r="AL2719" s="2" t="n"/>
      <c r="AM2719" s="2" t="n"/>
      <c r="AN2719" s="2" t="n"/>
      <c r="AO2719" s="2" t="n"/>
      <c r="AP2719" s="2" t="n"/>
      <c r="AQ2719" s="2" t="n"/>
      <c r="AR2719" s="2" t="n"/>
      <c r="AS2719" s="2" t="n"/>
      <c r="AT2719" s="2" t="n"/>
      <c r="AU2719" s="2" t="n"/>
      <c r="AV2719" s="2" t="n"/>
      <c r="AW2719" s="2" t="n"/>
      <c r="AX2719" s="2" t="n"/>
      <c r="AY2719" s="2" t="n"/>
      <c r="AZ2719" s="2" t="n"/>
      <c r="BA2719" s="2" t="n"/>
      <c r="BB2719" s="2" t="n"/>
      <c r="BC2719" s="2" t="n"/>
      <c r="BD2719" s="2" t="n"/>
      <c r="BE2719" s="2" t="n"/>
      <c r="BF2719" s="2" t="n"/>
      <c r="BG2719" s="2" t="n"/>
      <c r="BH2719" s="2" t="n"/>
      <c r="BI2719" s="8" t="n"/>
      <c r="BJ2719" s="2" t="n"/>
      <c r="BK2719" s="2" t="n"/>
      <c r="BL2719" s="2" t="n"/>
      <c r="BM2719" s="2" t="n"/>
      <c r="BN2719" s="2" t="n"/>
      <c r="BO2719" s="2" t="n"/>
      <c r="BP2719" s="143" t="n"/>
      <c r="BV2719" s="144" t="n"/>
      <c r="DU2719" s="144" t="n"/>
      <c r="DV2719" s="2" t="n"/>
      <c r="DW2719" s="2" t="n"/>
      <c r="DX2719" s="2" t="n"/>
      <c r="DY2719" s="2" t="n"/>
      <c r="DZ2719" s="2" t="n"/>
      <c r="EA2719" s="2" t="n"/>
      <c r="EB2719" s="2" t="n"/>
      <c r="EC2719" s="2" t="n"/>
    </row>
    <row r="2720" ht="3.75" customHeight="1" s="118">
      <c r="A2720" s="2" t="n"/>
      <c r="B2720" s="2" t="n"/>
      <c r="C2720" s="2" t="n"/>
      <c r="D2720" s="2" t="n"/>
      <c r="E2720" s="143" t="n"/>
      <c r="K2720" s="144" t="n"/>
      <c r="L2720" s="146" t="n"/>
      <c r="M2720" s="147" t="n"/>
      <c r="N2720" s="147" t="n"/>
      <c r="O2720" s="147" t="n"/>
      <c r="P2720" s="20" t="n"/>
      <c r="Q2720" s="20" t="n"/>
      <c r="R2720" s="20" t="n"/>
      <c r="S2720" s="20" t="n"/>
      <c r="T2720" s="20" t="n"/>
      <c r="U2720" s="20" t="n"/>
      <c r="V2720" s="20" t="n"/>
      <c r="W2720" s="20" t="n"/>
      <c r="X2720" s="39" t="n"/>
      <c r="Y2720" s="16" t="n"/>
      <c r="Z2720" s="14" t="n"/>
      <c r="AA2720" s="14" t="n"/>
      <c r="AB2720" s="14" t="n"/>
      <c r="AC2720" s="14" t="n"/>
      <c r="AD2720" s="14" t="n"/>
      <c r="AE2720" s="14" t="n"/>
      <c r="AF2720" s="14" t="n"/>
      <c r="AG2720" s="14" t="n"/>
      <c r="AH2720" s="14" t="n"/>
      <c r="AI2720" s="14" t="n"/>
      <c r="AJ2720" s="14" t="n"/>
      <c r="AK2720" s="14" t="n"/>
      <c r="AL2720" s="14" t="n"/>
      <c r="AM2720" s="14" t="n"/>
      <c r="AN2720" s="14" t="n"/>
      <c r="AO2720" s="14" t="n"/>
      <c r="AP2720" s="14" t="n"/>
      <c r="AQ2720" s="14" t="n"/>
      <c r="AR2720" s="14" t="n"/>
      <c r="AS2720" s="14" t="n"/>
      <c r="AT2720" s="14" t="n"/>
      <c r="AU2720" s="14" t="n"/>
      <c r="AV2720" s="14" t="n"/>
      <c r="AW2720" s="14" t="n"/>
      <c r="AX2720" s="14" t="n"/>
      <c r="AY2720" s="14" t="n"/>
      <c r="AZ2720" s="14" t="n"/>
      <c r="BA2720" s="14" t="n"/>
      <c r="BB2720" s="14" t="n"/>
      <c r="BC2720" s="14" t="n"/>
      <c r="BD2720" s="14" t="n"/>
      <c r="BE2720" s="14" t="n"/>
      <c r="BF2720" s="14" t="n"/>
      <c r="BG2720" s="14" t="n"/>
      <c r="BH2720" s="14" t="n"/>
      <c r="BI2720" s="15" t="n"/>
      <c r="BJ2720" s="2" t="n"/>
      <c r="BK2720" s="2" t="n"/>
      <c r="BL2720" s="2" t="n"/>
      <c r="BM2720" s="2" t="n"/>
      <c r="BN2720" s="2" t="n"/>
      <c r="BO2720" s="2" t="n"/>
      <c r="BP2720" s="143" t="n"/>
      <c r="BV2720" s="144" t="n"/>
      <c r="DU2720" s="144" t="n"/>
      <c r="DV2720" s="2" t="n"/>
      <c r="DW2720" s="2" t="n"/>
      <c r="DX2720" s="2" t="n"/>
      <c r="DY2720" s="2" t="n"/>
      <c r="DZ2720" s="2" t="n"/>
      <c r="EA2720" s="2" t="n"/>
      <c r="EB2720" s="2" t="n"/>
      <c r="EC2720" s="2" t="n"/>
    </row>
    <row r="2721" ht="6.75" customHeight="1" s="118">
      <c r="A2721" s="2" t="n"/>
      <c r="B2721" s="2" t="n"/>
      <c r="C2721" s="2" t="n"/>
      <c r="D2721" s="2" t="n"/>
      <c r="E2721" s="143" t="n"/>
      <c r="K2721" s="144" t="n"/>
      <c r="L2721" s="54" t="inlineStr">
        <is>
          <t>平成</t>
        </is>
      </c>
      <c r="M2721" s="140" t="n"/>
      <c r="N2721" s="140" t="n"/>
      <c r="O2721" s="140" t="n"/>
      <c r="P2721" s="18" t="n"/>
      <c r="Q2721" s="18" t="n"/>
      <c r="R2721" s="18" t="n"/>
      <c r="S2721" s="18" t="n"/>
      <c r="T2721" s="18" t="n"/>
      <c r="U2721" s="18" t="n"/>
      <c r="V2721" s="18" t="n"/>
      <c r="W2721" s="18" t="n"/>
      <c r="X2721" s="35" t="n"/>
      <c r="Y2721" s="7" t="n"/>
      <c r="Z2721" s="2" t="n"/>
      <c r="AA2721" s="2" t="n"/>
      <c r="AB2721" s="2" t="n"/>
      <c r="AC2721" s="2" t="n"/>
      <c r="AD2721" s="2" t="n"/>
      <c r="AE2721" s="2" t="n"/>
      <c r="AF2721" s="2" t="n"/>
      <c r="AG2721" s="2" t="n"/>
      <c r="AH2721" s="2" t="n"/>
      <c r="AI2721" s="2" t="n"/>
      <c r="AJ2721" s="2" t="n"/>
      <c r="AK2721" s="2" t="n"/>
      <c r="AL2721" s="2" t="n"/>
      <c r="AM2721" s="2" t="n"/>
      <c r="AN2721" s="2" t="n"/>
      <c r="AO2721" s="2" t="n"/>
      <c r="AP2721" s="2" t="n"/>
      <c r="AQ2721" s="2" t="n"/>
      <c r="AR2721" s="2" t="n"/>
      <c r="AS2721" s="2" t="n"/>
      <c r="AT2721" s="2" t="n"/>
      <c r="AU2721" s="2" t="n"/>
      <c r="AV2721" s="2" t="n"/>
      <c r="AW2721" s="2" t="n"/>
      <c r="AX2721" s="2" t="n"/>
      <c r="AY2721" s="2" t="n"/>
      <c r="AZ2721" s="2" t="n"/>
      <c r="BA2721" s="2" t="n"/>
      <c r="BB2721" s="2" t="n"/>
      <c r="BC2721" s="2" t="n"/>
      <c r="BD2721" s="2" t="n"/>
      <c r="BE2721" s="2" t="n"/>
      <c r="BF2721" s="2" t="n"/>
      <c r="BG2721" s="2" t="n"/>
      <c r="BH2721" s="2" t="n"/>
      <c r="BI2721" s="6" t="n"/>
      <c r="BJ2721" s="2" t="n"/>
      <c r="BK2721" s="2" t="n"/>
      <c r="BL2721" s="2" t="n"/>
      <c r="BM2721" s="2" t="n"/>
      <c r="BN2721" s="2" t="n"/>
      <c r="BO2721" s="2" t="n"/>
      <c r="BP2721" s="143" t="n"/>
      <c r="BV2721" s="144" t="n"/>
      <c r="DU2721" s="144" t="n"/>
      <c r="DV2721" s="2" t="n"/>
      <c r="DW2721" s="2" t="n"/>
      <c r="DX2721" s="2" t="n"/>
      <c r="DY2721" s="2" t="n"/>
      <c r="DZ2721" s="2" t="n"/>
      <c r="EA2721" s="2" t="n"/>
      <c r="EB2721" s="2" t="n"/>
      <c r="EC2721" s="2" t="n"/>
    </row>
    <row r="2722" ht="6.75" customHeight="1" s="118">
      <c r="A2722" s="2" t="n"/>
      <c r="B2722" s="2" t="n"/>
      <c r="C2722" s="2" t="n"/>
      <c r="D2722" s="2" t="n"/>
      <c r="E2722" s="143" t="n"/>
      <c r="K2722" s="144" t="n"/>
      <c r="L2722" s="143" t="n"/>
      <c r="P2722" s="19" t="n"/>
      <c r="Q2722" s="19" t="n"/>
      <c r="R2722" s="19" t="n"/>
      <c r="S2722" s="19" t="n"/>
      <c r="T2722" s="19" t="n"/>
      <c r="U2722" s="19" t="n"/>
      <c r="V2722" s="19" t="n"/>
      <c r="W2722" s="19" t="n"/>
      <c r="X2722" s="37" t="n"/>
      <c r="Y2722" s="7" t="n"/>
      <c r="Z2722" s="2" t="n"/>
      <c r="AA2722" s="2" t="n"/>
      <c r="AB2722" s="2" t="n"/>
      <c r="AC2722" s="2" t="n"/>
      <c r="AD2722" s="2" t="n"/>
      <c r="AE2722" s="2" t="n"/>
      <c r="AF2722" s="2" t="n"/>
      <c r="AG2722" s="2" t="n"/>
      <c r="AH2722" s="2" t="n"/>
      <c r="AI2722" s="2" t="n"/>
      <c r="AJ2722" s="2" t="n"/>
      <c r="AK2722" s="2" t="n"/>
      <c r="AL2722" s="2" t="n"/>
      <c r="AM2722" s="2" t="n"/>
      <c r="AN2722" s="2" t="n"/>
      <c r="AO2722" s="2" t="n"/>
      <c r="AP2722" s="2" t="n"/>
      <c r="AQ2722" s="2" t="n"/>
      <c r="AR2722" s="2" t="n"/>
      <c r="AS2722" s="2" t="n"/>
      <c r="AT2722" s="2" t="n"/>
      <c r="AU2722" s="2" t="n"/>
      <c r="AV2722" s="2" t="n"/>
      <c r="AW2722" s="2" t="n"/>
      <c r="AX2722" s="2" t="n"/>
      <c r="AY2722" s="2" t="n"/>
      <c r="AZ2722" s="2" t="n"/>
      <c r="BA2722" s="2" t="n"/>
      <c r="BB2722" s="2" t="n"/>
      <c r="BC2722" s="2" t="n"/>
      <c r="BD2722" s="2" t="n"/>
      <c r="BE2722" s="2" t="n"/>
      <c r="BF2722" s="2" t="n"/>
      <c r="BG2722" s="2" t="n"/>
      <c r="BH2722" s="2" t="n"/>
      <c r="BI2722" s="8" t="n"/>
      <c r="BJ2722" s="2" t="n"/>
      <c r="BK2722" s="2" t="n"/>
      <c r="BL2722" s="2" t="n"/>
      <c r="BM2722" s="2" t="n"/>
      <c r="BN2722" s="2" t="n"/>
      <c r="BO2722" s="2" t="n"/>
      <c r="BP2722" s="143" t="n"/>
      <c r="BV2722" s="144" t="n"/>
      <c r="DU2722" s="144" t="n"/>
      <c r="DV2722" s="2" t="n"/>
      <c r="DW2722" s="2" t="n"/>
      <c r="DX2722" s="2" t="n"/>
      <c r="DY2722" s="2" t="n"/>
      <c r="DZ2722" s="2" t="n"/>
      <c r="EA2722" s="2" t="n"/>
      <c r="EB2722" s="2" t="n"/>
      <c r="EC2722" s="2" t="n"/>
    </row>
    <row r="2723" ht="6.75" customHeight="1" s="118">
      <c r="A2723" s="2" t="n"/>
      <c r="B2723" s="2" t="n"/>
      <c r="C2723" s="2" t="n"/>
      <c r="D2723" s="2" t="n"/>
      <c r="E2723" s="143" t="n"/>
      <c r="K2723" s="144" t="n"/>
      <c r="L2723" s="143" t="n"/>
      <c r="P2723" s="19" t="n"/>
      <c r="Q2723" s="19" t="n"/>
      <c r="R2723" s="19" t="n"/>
      <c r="S2723" s="52" t="inlineStr">
        <is>
          <t>年</t>
        </is>
      </c>
      <c r="U2723" s="11" t="n"/>
      <c r="V2723" s="11" t="n"/>
      <c r="W2723" s="53" t="inlineStr">
        <is>
          <t>月</t>
        </is>
      </c>
      <c r="X2723" s="144" t="n"/>
      <c r="Y2723" s="7" t="n"/>
      <c r="Z2723" s="2" t="n"/>
      <c r="AA2723" s="2" t="n"/>
      <c r="AB2723" s="2" t="n"/>
      <c r="AC2723" s="2" t="n"/>
      <c r="AD2723" s="2" t="n"/>
      <c r="AE2723" s="2" t="n"/>
      <c r="AF2723" s="2" t="n"/>
      <c r="AG2723" s="2" t="n"/>
      <c r="AH2723" s="2" t="n"/>
      <c r="AI2723" s="2" t="n"/>
      <c r="AJ2723" s="2" t="n"/>
      <c r="AK2723" s="2" t="n"/>
      <c r="AL2723" s="2" t="n"/>
      <c r="AM2723" s="2" t="n"/>
      <c r="AN2723" s="2" t="n"/>
      <c r="AO2723" s="2" t="n"/>
      <c r="AP2723" s="2" t="n"/>
      <c r="AQ2723" s="2" t="n"/>
      <c r="AR2723" s="2" t="n"/>
      <c r="AS2723" s="2" t="n"/>
      <c r="AT2723" s="2" t="n"/>
      <c r="AU2723" s="2" t="n"/>
      <c r="AV2723" s="2" t="n"/>
      <c r="AW2723" s="2" t="n"/>
      <c r="AX2723" s="2" t="n"/>
      <c r="AY2723" s="2" t="n"/>
      <c r="AZ2723" s="2" t="n"/>
      <c r="BA2723" s="2" t="n"/>
      <c r="BB2723" s="2" t="n"/>
      <c r="BC2723" s="2" t="n"/>
      <c r="BD2723" s="2" t="n"/>
      <c r="BE2723" s="2" t="n"/>
      <c r="BF2723" s="2" t="n"/>
      <c r="BG2723" s="2" t="n"/>
      <c r="BH2723" s="2" t="n"/>
      <c r="BI2723" s="8" t="n"/>
      <c r="BJ2723" s="2" t="n"/>
      <c r="BK2723" s="2" t="n"/>
      <c r="BL2723" s="2" t="n"/>
      <c r="BM2723" s="2" t="n"/>
      <c r="BN2723" s="2" t="n"/>
      <c r="BO2723" s="2" t="n"/>
      <c r="BP2723" s="143" t="n"/>
      <c r="BV2723" s="144" t="n"/>
      <c r="DU2723" s="144" t="n"/>
      <c r="DV2723" s="2" t="n"/>
      <c r="DW2723" s="2" t="n"/>
      <c r="DX2723" s="2" t="n"/>
      <c r="DY2723" s="2" t="n"/>
      <c r="DZ2723" s="2" t="n"/>
      <c r="EA2723" s="2" t="n"/>
      <c r="EB2723" s="2" t="n"/>
      <c r="EC2723" s="2" t="n"/>
    </row>
    <row r="2724" ht="6.75" customHeight="1" s="118">
      <c r="A2724" s="2" t="n"/>
      <c r="B2724" s="2" t="n"/>
      <c r="C2724" s="2" t="n"/>
      <c r="D2724" s="2" t="n"/>
      <c r="E2724" s="143" t="n"/>
      <c r="K2724" s="144" t="n"/>
      <c r="L2724" s="49" t="inlineStr">
        <is>
          <t>令和</t>
        </is>
      </c>
      <c r="P2724" s="19" t="n"/>
      <c r="Q2724" s="19" t="n"/>
      <c r="R2724" s="19" t="n"/>
      <c r="U2724" s="11" t="n"/>
      <c r="V2724" s="11" t="n"/>
      <c r="X2724" s="144" t="n"/>
      <c r="Y2724" s="7" t="n"/>
      <c r="Z2724" s="2" t="n"/>
      <c r="AA2724" s="2" t="n"/>
      <c r="AB2724" s="2" t="n"/>
      <c r="AC2724" s="2" t="n"/>
      <c r="AD2724" s="2" t="n"/>
      <c r="AE2724" s="2" t="n"/>
      <c r="AF2724" s="2" t="n"/>
      <c r="AG2724" s="2" t="n"/>
      <c r="AH2724" s="2" t="n"/>
      <c r="AI2724" s="2" t="n"/>
      <c r="AJ2724" s="2" t="n"/>
      <c r="AK2724" s="2" t="n"/>
      <c r="AL2724" s="2" t="n"/>
      <c r="AM2724" s="2" t="n"/>
      <c r="AN2724" s="2" t="n"/>
      <c r="AO2724" s="2" t="n"/>
      <c r="AP2724" s="2" t="n"/>
      <c r="AQ2724" s="2" t="n"/>
      <c r="AR2724" s="2" t="n"/>
      <c r="AS2724" s="2" t="n"/>
      <c r="AT2724" s="2" t="n"/>
      <c r="AU2724" s="2" t="n"/>
      <c r="AV2724" s="2" t="n"/>
      <c r="AW2724" s="2" t="n"/>
      <c r="AX2724" s="2" t="n"/>
      <c r="AY2724" s="2" t="n"/>
      <c r="AZ2724" s="2" t="n"/>
      <c r="BA2724" s="2" t="n"/>
      <c r="BB2724" s="2" t="n"/>
      <c r="BC2724" s="2" t="n"/>
      <c r="BD2724" s="2" t="n"/>
      <c r="BE2724" s="2" t="n"/>
      <c r="BF2724" s="2" t="n"/>
      <c r="BG2724" s="2" t="n"/>
      <c r="BH2724" s="2" t="n"/>
      <c r="BI2724" s="8" t="n"/>
      <c r="BJ2724" s="2" t="n"/>
      <c r="BK2724" s="2" t="n"/>
      <c r="BL2724" s="2" t="n"/>
      <c r="BM2724" s="2" t="n"/>
      <c r="BN2724" s="2" t="n"/>
      <c r="BO2724" s="2" t="n"/>
      <c r="BP2724" s="143" t="n"/>
      <c r="BV2724" s="144" t="n"/>
      <c r="DU2724" s="144" t="n"/>
      <c r="DV2724" s="2" t="n"/>
      <c r="DW2724" s="2" t="n"/>
      <c r="DX2724" s="2" t="n"/>
      <c r="DY2724" s="2" t="n"/>
      <c r="DZ2724" s="2" t="n"/>
      <c r="EA2724" s="2" t="n"/>
      <c r="EB2724" s="2" t="n"/>
      <c r="EC2724" s="2" t="n"/>
    </row>
    <row r="2725" ht="6.75" customHeight="1" s="118">
      <c r="A2725" s="2" t="n"/>
      <c r="B2725" s="2" t="n"/>
      <c r="C2725" s="2" t="n"/>
      <c r="D2725" s="2" t="n"/>
      <c r="E2725" s="143" t="n"/>
      <c r="K2725" s="144" t="n"/>
      <c r="L2725" s="143" t="n"/>
      <c r="P2725" s="19" t="n"/>
      <c r="Q2725" s="19" t="n"/>
      <c r="R2725" s="19" t="n"/>
      <c r="S2725" s="52" t="n"/>
      <c r="T2725" s="52" t="n"/>
      <c r="U2725" s="11" t="n"/>
      <c r="V2725" s="11" t="n"/>
      <c r="W2725" s="52" t="n"/>
      <c r="X2725" s="53" t="n"/>
      <c r="Y2725" s="7" t="n"/>
      <c r="Z2725" s="2" t="n"/>
      <c r="AA2725" s="2" t="n"/>
      <c r="AB2725" s="2" t="n"/>
      <c r="AC2725" s="2" t="n"/>
      <c r="AD2725" s="2" t="n"/>
      <c r="AE2725" s="2" t="n"/>
      <c r="AF2725" s="2" t="n"/>
      <c r="AG2725" s="2" t="n"/>
      <c r="AH2725" s="2" t="n"/>
      <c r="AI2725" s="2" t="n"/>
      <c r="AJ2725" s="2" t="n"/>
      <c r="AK2725" s="2" t="n"/>
      <c r="AL2725" s="2" t="n"/>
      <c r="AM2725" s="2" t="n"/>
      <c r="AN2725" s="2" t="n"/>
      <c r="AO2725" s="2" t="n"/>
      <c r="AP2725" s="2" t="n"/>
      <c r="AQ2725" s="2" t="n"/>
      <c r="AR2725" s="2" t="n"/>
      <c r="AS2725" s="2" t="n"/>
      <c r="AT2725" s="2" t="n"/>
      <c r="AU2725" s="2" t="n"/>
      <c r="AV2725" s="2" t="n"/>
      <c r="AW2725" s="2" t="n"/>
      <c r="AX2725" s="2" t="n"/>
      <c r="AY2725" s="2" t="n"/>
      <c r="AZ2725" s="2" t="n"/>
      <c r="BA2725" s="2" t="n"/>
      <c r="BB2725" s="2" t="n"/>
      <c r="BC2725" s="2" t="n"/>
      <c r="BD2725" s="2" t="n"/>
      <c r="BE2725" s="2" t="n"/>
      <c r="BF2725" s="2" t="n"/>
      <c r="BG2725" s="2" t="n"/>
      <c r="BH2725" s="2" t="n"/>
      <c r="BI2725" s="8" t="n"/>
      <c r="BJ2725" s="2" t="n"/>
      <c r="BK2725" s="2" t="n"/>
      <c r="BL2725" s="2" t="n"/>
      <c r="BM2725" s="2" t="n"/>
      <c r="BN2725" s="2" t="n"/>
      <c r="BO2725" s="2" t="n"/>
      <c r="BP2725" s="143" t="n"/>
      <c r="BV2725" s="144" t="n"/>
      <c r="DU2725" s="144" t="n"/>
      <c r="DV2725" s="2" t="n"/>
      <c r="DW2725" s="2" t="n"/>
      <c r="DX2725" s="2" t="n"/>
      <c r="DY2725" s="2" t="n"/>
      <c r="DZ2725" s="2" t="n"/>
      <c r="EA2725" s="2" t="n"/>
      <c r="EB2725" s="2" t="n"/>
      <c r="EC2725" s="2" t="n"/>
    </row>
    <row r="2726" ht="6.75" customHeight="1" s="118">
      <c r="A2726" s="2" t="n"/>
      <c r="B2726" s="2" t="n"/>
      <c r="C2726" s="2" t="n"/>
      <c r="D2726" s="2" t="n"/>
      <c r="E2726" s="146" t="n"/>
      <c r="F2726" s="147" t="n"/>
      <c r="G2726" s="147" t="n"/>
      <c r="H2726" s="147" t="n"/>
      <c r="I2726" s="147" t="n"/>
      <c r="J2726" s="147" t="n"/>
      <c r="K2726" s="148" t="n"/>
      <c r="L2726" s="146" t="n"/>
      <c r="M2726" s="147" t="n"/>
      <c r="N2726" s="147" t="n"/>
      <c r="O2726" s="147" t="n"/>
      <c r="P2726" s="20" t="n"/>
      <c r="Q2726" s="20" t="n"/>
      <c r="R2726" s="20" t="n"/>
      <c r="S2726" s="20" t="n"/>
      <c r="T2726" s="20" t="n"/>
      <c r="U2726" s="20" t="n"/>
      <c r="V2726" s="20" t="n"/>
      <c r="W2726" s="20" t="n"/>
      <c r="X2726" s="39" t="n"/>
      <c r="Y2726" s="16" t="n"/>
      <c r="Z2726" s="14" t="n"/>
      <c r="AA2726" s="14" t="n"/>
      <c r="AB2726" s="14" t="n"/>
      <c r="AC2726" s="14" t="n"/>
      <c r="AD2726" s="14" t="n"/>
      <c r="AE2726" s="14" t="n"/>
      <c r="AF2726" s="14" t="n"/>
      <c r="AG2726" s="14" t="n"/>
      <c r="AH2726" s="14" t="n"/>
      <c r="AI2726" s="14" t="n"/>
      <c r="AJ2726" s="14" t="n"/>
      <c r="AK2726" s="14" t="n"/>
      <c r="AL2726" s="14" t="n"/>
      <c r="AM2726" s="14" t="n"/>
      <c r="AN2726" s="14" t="n"/>
      <c r="AO2726" s="14" t="n"/>
      <c r="AP2726" s="14" t="n"/>
      <c r="AQ2726" s="14" t="n"/>
      <c r="AR2726" s="14" t="n"/>
      <c r="AS2726" s="14" t="n"/>
      <c r="AT2726" s="14" t="n"/>
      <c r="AU2726" s="14" t="n"/>
      <c r="AV2726" s="14" t="n"/>
      <c r="AW2726" s="14" t="n"/>
      <c r="AX2726" s="14" t="n"/>
      <c r="AY2726" s="14" t="n"/>
      <c r="AZ2726" s="14" t="n"/>
      <c r="BA2726" s="14" t="n"/>
      <c r="BB2726" s="14" t="n"/>
      <c r="BC2726" s="14" t="n"/>
      <c r="BD2726" s="14" t="n"/>
      <c r="BE2726" s="14" t="n"/>
      <c r="BF2726" s="14" t="n"/>
      <c r="BG2726" s="14" t="n"/>
      <c r="BH2726" s="14" t="n"/>
      <c r="BI2726" s="15" t="n"/>
      <c r="BJ2726" s="2" t="n"/>
      <c r="BK2726" s="2" t="n"/>
      <c r="BL2726" s="2" t="n"/>
      <c r="BM2726" s="2" t="n"/>
      <c r="BN2726" s="2" t="n"/>
      <c r="BO2726" s="2" t="n"/>
      <c r="BP2726" s="146" t="n"/>
      <c r="BQ2726" s="147" t="n"/>
      <c r="BR2726" s="147" t="n"/>
      <c r="BS2726" s="147" t="n"/>
      <c r="BT2726" s="147" t="n"/>
      <c r="BU2726" s="147" t="n"/>
      <c r="BV2726" s="148" t="n"/>
      <c r="BW2726" s="147" t="n"/>
      <c r="BX2726" s="147" t="n"/>
      <c r="BY2726" s="147" t="n"/>
      <c r="BZ2726" s="147" t="n"/>
      <c r="CA2726" s="147" t="n"/>
      <c r="CB2726" s="147" t="n"/>
      <c r="CC2726" s="147" t="n"/>
      <c r="CD2726" s="147" t="n"/>
      <c r="CE2726" s="147" t="n"/>
      <c r="CF2726" s="147" t="n"/>
      <c r="CG2726" s="147" t="n"/>
      <c r="CH2726" s="147" t="n"/>
      <c r="CI2726" s="147" t="n"/>
      <c r="CJ2726" s="147" t="n"/>
      <c r="CK2726" s="147" t="n"/>
      <c r="CL2726" s="147" t="n"/>
      <c r="CM2726" s="147" t="n"/>
      <c r="CN2726" s="147" t="n"/>
      <c r="CO2726" s="147" t="n"/>
      <c r="CP2726" s="147" t="n"/>
      <c r="CQ2726" s="147" t="n"/>
      <c r="CR2726" s="147" t="n"/>
      <c r="CS2726" s="147" t="n"/>
      <c r="CT2726" s="147" t="n"/>
      <c r="CU2726" s="147" t="n"/>
      <c r="CV2726" s="147" t="n"/>
      <c r="CW2726" s="147" t="n"/>
      <c r="CX2726" s="147" t="n"/>
      <c r="CY2726" s="147" t="n"/>
      <c r="CZ2726" s="147" t="n"/>
      <c r="DA2726" s="147" t="n"/>
      <c r="DB2726" s="147" t="n"/>
      <c r="DC2726" s="147" t="n"/>
      <c r="DD2726" s="147" t="n"/>
      <c r="DE2726" s="147" t="n"/>
      <c r="DF2726" s="147" t="n"/>
      <c r="DG2726" s="147" t="n"/>
      <c r="DH2726" s="147" t="n"/>
      <c r="DI2726" s="147" t="n"/>
      <c r="DJ2726" s="147" t="n"/>
      <c r="DK2726" s="147" t="n"/>
      <c r="DL2726" s="147" t="n"/>
      <c r="DM2726" s="147" t="n"/>
      <c r="DN2726" s="147" t="n"/>
      <c r="DO2726" s="147" t="n"/>
      <c r="DP2726" s="147" t="n"/>
      <c r="DQ2726" s="147" t="n"/>
      <c r="DR2726" s="147" t="n"/>
      <c r="DS2726" s="147" t="n"/>
      <c r="DT2726" s="147" t="n"/>
      <c r="DU2726" s="148" t="n"/>
      <c r="DV2726" s="2" t="n"/>
      <c r="DW2726" s="2" t="n"/>
      <c r="DX2726" s="2" t="n"/>
      <c r="DY2726" s="2" t="n"/>
      <c r="DZ2726" s="2" t="n"/>
      <c r="EA2726" s="2" t="n"/>
      <c r="EB2726" s="2" t="n"/>
      <c r="EC2726" s="2" t="n"/>
    </row>
    <row r="2727" ht="6.75" customHeight="1" s="118">
      <c r="A2727" s="2" t="n"/>
      <c r="B2727" s="2" t="n"/>
      <c r="C2727" s="2" t="n"/>
      <c r="D2727" s="2" t="n"/>
      <c r="E2727" s="46" t="n"/>
      <c r="F2727" s="46" t="n"/>
      <c r="G2727" s="46" t="n"/>
      <c r="H2727" s="46" t="n"/>
      <c r="I2727" s="46" t="n"/>
      <c r="J2727" s="46" t="n"/>
      <c r="K2727" s="46" t="n"/>
      <c r="L2727" s="18" t="n"/>
      <c r="M2727" s="18" t="n"/>
      <c r="N2727" s="18" t="n"/>
      <c r="O2727" s="5" t="n"/>
      <c r="P2727" s="5" t="n"/>
      <c r="Q2727" s="5" t="n"/>
      <c r="R2727" s="5" t="n"/>
      <c r="S2727" s="5" t="n"/>
      <c r="T2727" s="5" t="n"/>
      <c r="U2727" s="5" t="n"/>
      <c r="V2727" s="5" t="n"/>
      <c r="W2727" s="5" t="n"/>
      <c r="X2727" s="5" t="n"/>
      <c r="Y2727" s="5" t="n"/>
      <c r="Z2727" s="5" t="n"/>
      <c r="AA2727" s="5" t="n"/>
      <c r="AB2727" s="5" t="n"/>
      <c r="AC2727" s="5" t="n"/>
      <c r="AD2727" s="5" t="n"/>
      <c r="AE2727" s="5" t="n"/>
      <c r="AF2727" s="5" t="n"/>
      <c r="AG2727" s="5" t="n"/>
      <c r="AH2727" s="5" t="n"/>
      <c r="AI2727" s="5" t="n"/>
      <c r="AJ2727" s="5" t="n"/>
      <c r="AK2727" s="5" t="n"/>
      <c r="AL2727" s="5" t="n"/>
      <c r="AM2727" s="5" t="n"/>
      <c r="AN2727" s="5" t="n"/>
      <c r="AO2727" s="5" t="n"/>
      <c r="AP2727" s="5" t="n"/>
      <c r="AQ2727" s="5" t="n"/>
      <c r="AR2727" s="5" t="n"/>
      <c r="AS2727" s="5" t="n"/>
      <c r="AT2727" s="5" t="n"/>
      <c r="AU2727" s="5" t="n"/>
      <c r="AV2727" s="5" t="n"/>
      <c r="AW2727" s="5" t="n"/>
      <c r="AX2727" s="5" t="n"/>
      <c r="AY2727" s="5" t="n"/>
      <c r="AZ2727" s="5" t="n"/>
      <c r="BA2727" s="5" t="n"/>
      <c r="BB2727" s="5" t="n"/>
      <c r="BC2727" s="5" t="n"/>
      <c r="BD2727" s="5" t="n"/>
      <c r="BE2727" s="5" t="n"/>
      <c r="BF2727" s="5" t="n"/>
      <c r="BG2727" s="5" t="n"/>
      <c r="BH2727" s="5" t="n"/>
      <c r="BI2727" s="2" t="n"/>
      <c r="BJ2727" s="2" t="n"/>
      <c r="BK2727" s="2" t="n"/>
      <c r="BL2727" s="2" t="n"/>
      <c r="BM2727" s="2" t="n"/>
      <c r="BN2727" s="2" t="n"/>
      <c r="BO2727" s="2" t="n"/>
      <c r="BP2727" s="2" t="n"/>
      <c r="BQ2727" s="2" t="n"/>
      <c r="BR2727" s="2" t="n"/>
      <c r="BS2727" s="2" t="n"/>
      <c r="BT2727" s="2" t="n"/>
      <c r="BU2727" s="2" t="n"/>
      <c r="BV2727" s="2" t="n"/>
      <c r="BW2727" s="2" t="n"/>
      <c r="BX2727" s="2" t="n"/>
      <c r="BY2727" s="2" t="n"/>
      <c r="BZ2727" s="2" t="n"/>
      <c r="CA2727" s="2" t="n"/>
      <c r="CB2727" s="2" t="n"/>
      <c r="CC2727" s="2" t="n"/>
      <c r="CD2727" s="2" t="n"/>
      <c r="CE2727" s="2" t="n"/>
      <c r="CF2727" s="2" t="n"/>
      <c r="CG2727" s="2" t="n"/>
      <c r="CH2727" s="2" t="n"/>
      <c r="CI2727" s="2" t="n"/>
      <c r="CJ2727" s="2" t="n"/>
      <c r="CK2727" s="2" t="n"/>
      <c r="CL2727" s="2" t="n"/>
      <c r="CM2727" s="2" t="n"/>
      <c r="CN2727" s="2" t="n"/>
      <c r="CO2727" s="2" t="n"/>
      <c r="CP2727" s="2" t="n"/>
      <c r="CQ2727" s="2" t="n"/>
      <c r="CR2727" s="2" t="n"/>
      <c r="CS2727" s="2" t="n"/>
      <c r="CT2727" s="2" t="n"/>
      <c r="CU2727" s="2" t="n"/>
      <c r="CV2727" s="2" t="n"/>
      <c r="CW2727" s="2" t="n"/>
      <c r="CX2727" s="2" t="n"/>
      <c r="CY2727" s="2" t="n"/>
      <c r="CZ2727" s="2" t="n"/>
      <c r="DA2727" s="2" t="n"/>
      <c r="DB2727" s="2" t="n"/>
      <c r="DC2727" s="2" t="n"/>
      <c r="DD2727" s="2" t="n"/>
      <c r="DE2727" s="2" t="n"/>
      <c r="DF2727" s="2" t="n"/>
      <c r="DG2727" s="2" t="n"/>
      <c r="DH2727" s="2" t="n"/>
      <c r="DI2727" s="2" t="n"/>
      <c r="DJ2727" s="2" t="n"/>
      <c r="DK2727" s="2" t="n"/>
      <c r="DL2727" s="2" t="n"/>
      <c r="DM2727" s="2" t="n"/>
      <c r="DN2727" s="2" t="n"/>
      <c r="DO2727" s="2" t="n"/>
      <c r="DP2727" s="2" t="n"/>
      <c r="DQ2727" s="2" t="n"/>
      <c r="DR2727" s="2" t="n"/>
      <c r="DS2727" s="2" t="n"/>
      <c r="DT2727" s="2" t="n"/>
      <c r="DU2727" s="2" t="n"/>
      <c r="DV2727" s="2" t="n"/>
      <c r="DW2727" s="2" t="n"/>
      <c r="DX2727" s="2" t="n"/>
      <c r="DY2727" s="2" t="n"/>
      <c r="DZ2727" s="2" t="n"/>
      <c r="EA2727" s="2" t="n"/>
      <c r="EB2727" s="2" t="n"/>
      <c r="EC2727" s="2" t="n"/>
    </row>
    <row r="2728" ht="6.75" customHeight="1" s="118">
      <c r="A2728" s="2" t="n"/>
      <c r="B2728" s="2" t="n"/>
      <c r="C2728" s="2" t="n"/>
      <c r="D2728" s="2" t="n"/>
      <c r="E2728" s="43" t="n"/>
      <c r="F2728" s="43" t="n"/>
      <c r="G2728" s="43" t="n"/>
      <c r="H2728" s="43" t="n"/>
      <c r="I2728" s="43" t="n"/>
      <c r="J2728" s="43" t="n"/>
      <c r="K2728" s="43" t="n"/>
      <c r="L2728" s="2" t="n"/>
      <c r="M2728" s="2" t="n"/>
      <c r="N2728" s="2" t="n"/>
      <c r="O2728" s="2" t="n"/>
      <c r="P2728" s="2" t="n"/>
      <c r="Q2728" s="2" t="n"/>
      <c r="R2728" s="2" t="n"/>
      <c r="S2728" s="2" t="n"/>
      <c r="T2728" s="2" t="n"/>
      <c r="U2728" s="2" t="n"/>
      <c r="V2728" s="2" t="n"/>
      <c r="W2728" s="2" t="n"/>
      <c r="X2728" s="2" t="n"/>
      <c r="Y2728" s="2" t="n"/>
      <c r="Z2728" s="2" t="n"/>
      <c r="AA2728" s="2" t="n"/>
      <c r="AB2728" s="2" t="n"/>
      <c r="AC2728" s="2" t="n"/>
      <c r="AD2728" s="2" t="n"/>
      <c r="AE2728" s="2" t="n"/>
      <c r="AF2728" s="2" t="n"/>
      <c r="AG2728" s="2" t="n"/>
      <c r="AH2728" s="2" t="n"/>
      <c r="AI2728" s="2" t="n"/>
      <c r="AJ2728" s="2" t="n"/>
      <c r="AK2728" s="2" t="n"/>
      <c r="AL2728" s="2" t="n"/>
      <c r="AM2728" s="2" t="n"/>
      <c r="AN2728" s="2" t="n"/>
      <c r="AO2728" s="2" t="n"/>
      <c r="AP2728" s="2" t="n"/>
      <c r="AQ2728" s="2" t="n"/>
      <c r="AR2728" s="2" t="n"/>
      <c r="AS2728" s="2" t="n"/>
      <c r="AT2728" s="2" t="n"/>
      <c r="AU2728" s="2" t="n"/>
      <c r="AV2728" s="2" t="n"/>
      <c r="AW2728" s="2" t="n"/>
      <c r="AX2728" s="2" t="n"/>
      <c r="AY2728" s="2" t="n"/>
      <c r="AZ2728" s="2" t="n"/>
      <c r="BA2728" s="2" t="n"/>
      <c r="BB2728" s="2" t="n"/>
      <c r="BC2728" s="2" t="n"/>
      <c r="BD2728" s="2" t="n"/>
      <c r="BE2728" s="2" t="n"/>
      <c r="BF2728" s="2" t="n"/>
      <c r="BG2728" s="2" t="n"/>
      <c r="BH2728" s="2" t="n"/>
      <c r="BI2728" s="2" t="n"/>
      <c r="BJ2728" s="2" t="n"/>
      <c r="BK2728" s="2" t="n"/>
      <c r="BL2728" s="2" t="n"/>
      <c r="BM2728" s="2" t="n"/>
      <c r="BN2728" s="2" t="n"/>
      <c r="BO2728" s="2" t="n"/>
      <c r="BP2728" s="2" t="n"/>
      <c r="BQ2728" s="2" t="n"/>
      <c r="BR2728" s="2" t="n"/>
      <c r="BS2728" s="2" t="n"/>
      <c r="BT2728" s="2" t="n"/>
      <c r="BU2728" s="2" t="n"/>
      <c r="BV2728" s="2" t="n"/>
      <c r="BW2728" s="2" t="n"/>
      <c r="BX2728" s="2" t="n"/>
      <c r="BY2728" s="2" t="n"/>
      <c r="BZ2728" s="2" t="n"/>
      <c r="CA2728" s="2" t="n"/>
      <c r="CB2728" s="2" t="n"/>
      <c r="CC2728" s="2" t="n"/>
      <c r="CD2728" s="2" t="n"/>
      <c r="CE2728" s="2" t="n"/>
      <c r="CF2728" s="2" t="n"/>
      <c r="CG2728" s="2" t="n"/>
      <c r="CH2728" s="2" t="n"/>
      <c r="CI2728" s="2" t="n"/>
      <c r="CJ2728" s="51" t="inlineStr">
        <is>
          <t xml:space="preserve">    (近畿高等学校統一用紙　  その２ 　  令和７年度改定)　</t>
        </is>
      </c>
      <c r="DV2728" s="2" t="n"/>
      <c r="DW2728" s="2" t="n"/>
      <c r="DX2728" s="2" t="n"/>
      <c r="DY2728" s="2" t="n"/>
      <c r="DZ2728" s="2" t="n"/>
      <c r="EA2728" s="2" t="n"/>
      <c r="EB2728" s="2" t="n"/>
      <c r="EC2728" s="2" t="n"/>
    </row>
    <row r="2729" ht="6.75" customHeight="1" s="118">
      <c r="A2729" s="2" t="n"/>
      <c r="B2729" s="2" t="n"/>
      <c r="C2729" s="2" t="n"/>
      <c r="D2729" s="2" t="n"/>
      <c r="E2729" s="2" t="n"/>
      <c r="F2729" s="2" t="n"/>
      <c r="G2729" s="2" t="n"/>
      <c r="H2729" s="2" t="n"/>
      <c r="I2729" s="2" t="n"/>
      <c r="J2729" s="2" t="n"/>
      <c r="K2729" s="2" t="n"/>
      <c r="L2729" s="2" t="n"/>
      <c r="M2729" s="2" t="n"/>
      <c r="N2729" s="2" t="n"/>
      <c r="O2729" s="2" t="n"/>
      <c r="P2729" s="2" t="n"/>
      <c r="Q2729" s="2" t="n"/>
      <c r="R2729" s="2" t="n"/>
      <c r="S2729" s="2" t="n"/>
      <c r="T2729" s="2" t="n"/>
      <c r="U2729" s="2" t="n"/>
      <c r="V2729" s="2" t="n"/>
      <c r="W2729" s="2" t="n"/>
      <c r="X2729" s="2" t="n"/>
      <c r="Y2729" s="2" t="n"/>
      <c r="Z2729" s="2" t="n"/>
      <c r="AA2729" s="2" t="n"/>
      <c r="AB2729" s="2" t="n"/>
      <c r="AC2729" s="2" t="n"/>
      <c r="AD2729" s="2" t="n"/>
      <c r="AE2729" s="2" t="n"/>
      <c r="AF2729" s="2" t="n"/>
      <c r="AG2729" s="2" t="n"/>
      <c r="AH2729" s="2" t="n"/>
      <c r="AI2729" s="2" t="n"/>
      <c r="AJ2729" s="2" t="n"/>
      <c r="AK2729" s="2" t="n"/>
      <c r="AL2729" s="2" t="n"/>
      <c r="AM2729" s="2" t="n"/>
      <c r="AN2729" s="2" t="n"/>
      <c r="AO2729" s="2" t="n"/>
      <c r="AP2729" s="2" t="n"/>
      <c r="AQ2729" s="2" t="n"/>
      <c r="AR2729" s="2" t="n"/>
      <c r="AS2729" s="2" t="n"/>
      <c r="AT2729" s="2" t="n"/>
      <c r="AU2729" s="2" t="n"/>
      <c r="AV2729" s="2" t="n"/>
      <c r="AW2729" s="2" t="n"/>
      <c r="AX2729" s="2" t="n"/>
      <c r="AY2729" s="2" t="n"/>
      <c r="AZ2729" s="2" t="n"/>
      <c r="BA2729" s="2" t="n"/>
      <c r="BB2729" s="2" t="n"/>
      <c r="BC2729" s="2" t="n"/>
      <c r="BD2729" s="2" t="n"/>
      <c r="BE2729" s="2" t="n"/>
      <c r="BF2729" s="2" t="n"/>
      <c r="BG2729" s="2" t="n"/>
      <c r="BH2729" s="2" t="n"/>
      <c r="BI2729" s="2" t="n"/>
      <c r="BJ2729" s="2" t="n"/>
      <c r="BK2729" s="2" t="n"/>
      <c r="BL2729" s="2" t="n"/>
      <c r="BM2729" s="2" t="n"/>
      <c r="BN2729" s="2" t="n"/>
      <c r="BO2729" s="2" t="n"/>
      <c r="BP2729" s="2" t="n"/>
      <c r="BQ2729" s="2" t="n"/>
      <c r="BR2729" s="2" t="n"/>
      <c r="BS2729" s="2" t="n"/>
      <c r="BT2729" s="2" t="n"/>
      <c r="BU2729" s="2" t="n"/>
      <c r="BV2729" s="2" t="n"/>
      <c r="BW2729" s="2" t="n"/>
      <c r="BX2729" s="2" t="n"/>
      <c r="BY2729" s="2" t="n"/>
      <c r="BZ2729" s="2" t="n"/>
      <c r="CA2729" s="2" t="n"/>
      <c r="CB2729" s="2" t="n"/>
      <c r="CC2729" s="2" t="n"/>
      <c r="CD2729" s="2" t="n"/>
      <c r="CE2729" s="2" t="n"/>
      <c r="CF2729" s="2" t="n"/>
      <c r="CG2729" s="2" t="n"/>
      <c r="CH2729" s="2" t="n"/>
      <c r="CI2729" s="2" t="n"/>
      <c r="DV2729" s="2" t="n"/>
      <c r="DW2729" s="2" t="n"/>
      <c r="DX2729" s="2" t="n"/>
      <c r="DY2729" s="2" t="n"/>
      <c r="DZ2729" s="2" t="n"/>
      <c r="EA2729" s="2" t="n"/>
      <c r="EB2729" s="2" t="n"/>
      <c r="EC2729" s="2" t="n"/>
    </row>
    <row r="2730" ht="6.75" customHeight="1" s="118">
      <c r="A2730" s="2" t="n"/>
      <c r="B2730" s="2" t="n"/>
      <c r="C2730" s="3" t="n"/>
      <c r="D2730" s="3" t="n"/>
      <c r="E2730" s="3" t="n"/>
      <c r="F2730" s="3" t="n"/>
      <c r="G2730" s="3" t="n"/>
      <c r="H2730" s="3" t="n"/>
      <c r="I2730" s="3" t="n"/>
      <c r="J2730" s="3" t="n"/>
      <c r="K2730" s="3" t="n"/>
      <c r="L2730" s="3" t="n"/>
      <c r="M2730" s="3" t="n"/>
      <c r="N2730" s="3" t="n"/>
      <c r="O2730" s="3" t="n"/>
      <c r="P2730" s="3" t="n"/>
      <c r="Q2730" s="3" t="n"/>
      <c r="R2730" s="3" t="n"/>
      <c r="S2730" s="3" t="n"/>
      <c r="T2730" s="3" t="n"/>
      <c r="U2730" s="3" t="n"/>
      <c r="V2730" s="3" t="n"/>
      <c r="W2730" s="3" t="n"/>
      <c r="X2730" s="3" t="n"/>
      <c r="Y2730" s="3" t="n"/>
      <c r="Z2730" s="3" t="n"/>
      <c r="AA2730" s="3" t="n"/>
      <c r="AB2730" s="3" t="n"/>
      <c r="AC2730" s="3" t="n"/>
      <c r="AD2730" s="3" t="n"/>
      <c r="AE2730" s="3" t="n"/>
      <c r="AF2730" s="3" t="n"/>
      <c r="AG2730" s="3" t="n"/>
      <c r="AH2730" s="3" t="n"/>
      <c r="AI2730" s="3" t="n"/>
      <c r="AJ2730" s="3" t="n"/>
      <c r="AK2730" s="3" t="n"/>
      <c r="AL2730" s="3" t="n"/>
      <c r="AM2730" s="3" t="n"/>
      <c r="AN2730" s="3" t="n"/>
      <c r="AO2730" s="3" t="n"/>
      <c r="AP2730" s="3" t="n"/>
      <c r="AQ2730" s="3" t="n"/>
      <c r="AR2730" s="3" t="n"/>
      <c r="AS2730" s="2" t="n"/>
      <c r="AT2730" s="2" t="n"/>
      <c r="AU2730" s="2" t="n"/>
      <c r="AV2730" s="2" t="n"/>
      <c r="AW2730" s="2" t="n"/>
      <c r="AX2730" s="2" t="n"/>
      <c r="AY2730" s="2" t="n"/>
      <c r="AZ2730" s="2" t="n"/>
      <c r="BA2730" s="2" t="n"/>
      <c r="BB2730" s="2" t="n"/>
      <c r="BC2730" s="2" t="n"/>
      <c r="BD2730" s="2" t="n"/>
      <c r="BE2730" s="2" t="n"/>
      <c r="BF2730" s="2" t="n"/>
      <c r="BG2730" s="2" t="n"/>
      <c r="BH2730" s="2" t="n"/>
      <c r="BI2730" s="2" t="n"/>
      <c r="BJ2730" s="2" t="n"/>
      <c r="BK2730" s="2" t="n"/>
      <c r="BL2730" s="2" t="n"/>
      <c r="BM2730" s="2" t="n"/>
      <c r="BN2730" s="2" t="n"/>
      <c r="BO2730" s="2" t="n"/>
      <c r="BP2730" s="2" t="n"/>
      <c r="BQ2730" s="2" t="n"/>
      <c r="BR2730" s="2" t="n"/>
      <c r="BS2730" s="2" t="n"/>
      <c r="BT2730" s="2" t="n"/>
      <c r="BU2730" s="2" t="n"/>
      <c r="BV2730" s="2" t="n"/>
      <c r="BW2730" s="2" t="n"/>
      <c r="BX2730" s="2" t="n"/>
      <c r="BY2730" s="2" t="n"/>
      <c r="BZ2730" s="2" t="n"/>
      <c r="CA2730" s="2" t="n"/>
      <c r="CB2730" s="2" t="n"/>
      <c r="CC2730" s="2" t="n"/>
      <c r="CD2730" s="2" t="n"/>
      <c r="CE2730" s="2" t="n"/>
      <c r="CF2730" s="2" t="n"/>
      <c r="CG2730" s="2" t="n"/>
      <c r="CH2730" s="2" t="n"/>
      <c r="CI2730" s="2" t="n"/>
      <c r="CJ2730" s="2" t="n"/>
      <c r="CK2730" s="2" t="n"/>
      <c r="CL2730" s="2" t="n"/>
      <c r="CM2730" s="2" t="n"/>
      <c r="CN2730" s="2" t="n"/>
      <c r="CO2730" s="2" t="n"/>
      <c r="CP2730" s="2" t="n"/>
      <c r="CQ2730" s="2" t="n"/>
      <c r="CR2730" s="2" t="n"/>
      <c r="CS2730" s="2" t="n"/>
      <c r="CT2730" s="2" t="n"/>
      <c r="CU2730" s="2" t="n"/>
      <c r="CV2730" s="2" t="n"/>
      <c r="CW2730" s="2" t="n"/>
      <c r="CX2730" s="2" t="n"/>
      <c r="CY2730" s="2" t="n"/>
      <c r="CZ2730" s="2" t="n"/>
      <c r="DA2730" s="2" t="n"/>
      <c r="DB2730" s="2" t="n"/>
      <c r="DC2730" s="2" t="n"/>
      <c r="DD2730" s="2" t="n"/>
      <c r="DE2730" s="2" t="n"/>
      <c r="DF2730" s="2" t="n"/>
      <c r="DG2730" s="2" t="n"/>
      <c r="DH2730" s="2" t="n"/>
      <c r="DI2730" s="2" t="n"/>
      <c r="DJ2730" s="2" t="n"/>
      <c r="DK2730" s="2" t="n"/>
      <c r="DL2730" s="2" t="n"/>
      <c r="DM2730" s="2" t="n"/>
      <c r="DN2730" s="2" t="n"/>
      <c r="DO2730" s="2" t="n"/>
      <c r="DP2730" s="2" t="n"/>
      <c r="DQ2730" s="2" t="n"/>
      <c r="DR2730" s="2" t="n"/>
      <c r="DS2730" s="2" t="n"/>
      <c r="DT2730" s="2" t="n"/>
      <c r="DU2730" s="2" t="n"/>
      <c r="DV2730" s="2" t="n"/>
      <c r="DW2730" s="2" t="n"/>
      <c r="DX2730" s="2" t="n"/>
      <c r="DY2730" s="2" t="n"/>
      <c r="DZ2730" s="2" t="n"/>
      <c r="EA2730" s="2" t="n"/>
      <c r="EB2730" s="2" t="n"/>
      <c r="EC2730" s="2" t="n"/>
    </row>
    <row r="2731" ht="6.75" customHeight="1" s="118">
      <c r="A2731" s="2" t="n"/>
      <c r="B2731" s="2" t="n"/>
      <c r="C2731" s="3" t="n"/>
      <c r="D2731" s="3" t="n"/>
      <c r="E2731" s="3" t="n"/>
      <c r="F2731" s="3" t="n"/>
      <c r="G2731" s="3" t="n"/>
      <c r="H2731" s="3" t="n"/>
      <c r="I2731" s="3" t="n"/>
      <c r="J2731" s="3" t="n"/>
      <c r="K2731" s="3" t="n"/>
      <c r="L2731" s="3" t="n"/>
      <c r="M2731" s="3" t="n"/>
      <c r="N2731" s="3" t="n"/>
      <c r="O2731" s="3" t="n"/>
      <c r="P2731" s="3" t="n"/>
      <c r="Q2731" s="3" t="n"/>
      <c r="R2731" s="3" t="n"/>
      <c r="S2731" s="3" t="n"/>
      <c r="T2731" s="3" t="n"/>
      <c r="U2731" s="3" t="n"/>
      <c r="V2731" s="3" t="n"/>
      <c r="W2731" s="3" t="n"/>
      <c r="X2731" s="3" t="n"/>
      <c r="Y2731" s="3" t="n"/>
      <c r="Z2731" s="3" t="n"/>
      <c r="AA2731" s="3" t="n"/>
      <c r="AB2731" s="3" t="n"/>
      <c r="AC2731" s="3" t="n"/>
      <c r="AD2731" s="3" t="n"/>
      <c r="AE2731" s="3" t="n"/>
      <c r="AF2731" s="3" t="n"/>
      <c r="AG2731" s="3" t="n"/>
      <c r="AH2731" s="3" t="n"/>
      <c r="AI2731" s="3" t="n"/>
      <c r="AJ2731" s="3" t="n"/>
      <c r="AK2731" s="3" t="n"/>
      <c r="AL2731" s="3" t="n"/>
      <c r="AM2731" s="3" t="n"/>
      <c r="AN2731" s="3" t="n"/>
      <c r="AO2731" s="3" t="n"/>
      <c r="AP2731" s="3" t="n"/>
      <c r="AQ2731" s="3" t="n"/>
      <c r="AR2731" s="3" t="n"/>
      <c r="AS2731" s="2" t="n"/>
      <c r="AT2731" s="2" t="n"/>
      <c r="AU2731" s="2" t="n"/>
      <c r="AV2731" s="2" t="n"/>
      <c r="AW2731" s="2" t="n"/>
      <c r="AX2731" s="2" t="n"/>
      <c r="AY2731" s="2" t="n"/>
      <c r="AZ2731" s="2" t="n"/>
      <c r="BA2731" s="2" t="n"/>
      <c r="BB2731" s="2" t="n"/>
      <c r="BC2731" s="2" t="n"/>
      <c r="BD2731" s="2" t="n"/>
      <c r="BE2731" s="2" t="n"/>
      <c r="BF2731" s="2" t="n"/>
      <c r="BG2731" s="2" t="n"/>
      <c r="BH2731" s="2" t="n"/>
      <c r="BI2731" s="2" t="n"/>
      <c r="BJ2731" s="2" t="n"/>
      <c r="BK2731" s="2" t="n"/>
      <c r="BL2731" s="2" t="n"/>
      <c r="BM2731" s="2" t="n"/>
      <c r="BN2731" s="2" t="n"/>
      <c r="BO2731" s="2" t="n"/>
      <c r="BP2731" s="2" t="n"/>
      <c r="BQ2731" s="2" t="n"/>
      <c r="BR2731" s="2" t="n"/>
      <c r="BS2731" s="2" t="n"/>
      <c r="BT2731" s="2" t="n"/>
      <c r="BU2731" s="2" t="n"/>
      <c r="BV2731" s="2" t="n"/>
      <c r="BW2731" s="2" t="n"/>
      <c r="BX2731" s="2" t="n"/>
      <c r="BY2731" s="2" t="n"/>
      <c r="BZ2731" s="2" t="n"/>
      <c r="CA2731" s="2" t="n"/>
      <c r="CB2731" s="2" t="n"/>
      <c r="CC2731" s="2" t="n"/>
      <c r="CD2731" s="2" t="n"/>
      <c r="CE2731" s="2" t="n"/>
      <c r="CF2731" s="2" t="n"/>
      <c r="CG2731" s="2" t="n"/>
      <c r="CH2731" s="2" t="n"/>
      <c r="CI2731" s="2" t="n"/>
      <c r="CJ2731" s="2" t="n"/>
      <c r="CK2731" s="2" t="n"/>
      <c r="CL2731" s="2" t="n"/>
      <c r="CM2731" s="2" t="n"/>
      <c r="CN2731" s="2" t="n"/>
      <c r="CO2731" s="2" t="n"/>
      <c r="CP2731" s="2" t="n"/>
      <c r="CQ2731" s="2" t="n"/>
      <c r="CR2731" s="2" t="n"/>
      <c r="CS2731" s="2" t="n"/>
      <c r="CT2731" s="2" t="n"/>
      <c r="CU2731" s="2" t="n"/>
      <c r="CV2731" s="2" t="n"/>
      <c r="CW2731" s="2" t="n"/>
      <c r="CX2731" s="2" t="n"/>
      <c r="CY2731" s="2" t="n"/>
      <c r="CZ2731" s="2" t="n"/>
      <c r="DA2731" s="2" t="n"/>
      <c r="DB2731" s="2" t="n"/>
      <c r="DC2731" s="2" t="n"/>
      <c r="DD2731" s="2" t="n"/>
      <c r="DE2731" s="2" t="n"/>
      <c r="DF2731" s="2" t="n"/>
      <c r="DG2731" s="2" t="n"/>
      <c r="DH2731" s="2" t="n"/>
      <c r="DI2731" s="2" t="n"/>
      <c r="DJ2731" s="2" t="n"/>
      <c r="DK2731" s="2" t="n"/>
      <c r="DL2731" s="2" t="n"/>
      <c r="DM2731" s="2" t="n"/>
      <c r="DN2731" s="2" t="n"/>
      <c r="DO2731" s="2" t="n"/>
      <c r="DP2731" s="2" t="n"/>
      <c r="DQ2731" s="2" t="n"/>
      <c r="DR2731" s="2" t="n"/>
      <c r="DS2731" s="2" t="n"/>
      <c r="DT2731" s="2" t="n"/>
      <c r="DU2731" s="2" t="n"/>
      <c r="DV2731" s="2" t="n"/>
      <c r="DW2731" s="2" t="n"/>
      <c r="DX2731" s="2" t="n"/>
      <c r="DY2731" s="2" t="n"/>
      <c r="DZ2731" s="2" t="n"/>
      <c r="EA2731" s="2" t="n"/>
      <c r="EB2731" s="2" t="n"/>
      <c r="EC2731" s="2" t="n"/>
    </row>
    <row r="2732" ht="6.75" customHeight="1" s="118">
      <c r="A2732" s="2" t="n"/>
      <c r="B2732" s="2" t="n"/>
      <c r="C2732" s="3" t="n"/>
      <c r="D2732" s="3" t="n"/>
      <c r="E2732" s="3" t="n"/>
      <c r="F2732" s="3" t="n"/>
      <c r="G2732" s="3" t="n"/>
      <c r="H2732" s="3" t="n"/>
      <c r="I2732" s="3" t="n"/>
      <c r="J2732" s="3" t="n"/>
      <c r="K2732" s="3" t="n"/>
      <c r="L2732" s="3" t="n"/>
      <c r="M2732" s="3" t="n"/>
      <c r="N2732" s="3" t="n"/>
      <c r="O2732" s="3" t="n"/>
      <c r="P2732" s="3" t="n"/>
      <c r="Q2732" s="3" t="n"/>
      <c r="R2732" s="3" t="n"/>
      <c r="S2732" s="3" t="n"/>
      <c r="T2732" s="3" t="n"/>
      <c r="U2732" s="3" t="n"/>
      <c r="V2732" s="3" t="n"/>
      <c r="W2732" s="3" t="n"/>
      <c r="X2732" s="3" t="n"/>
      <c r="Y2732" s="3" t="n"/>
      <c r="Z2732" s="3" t="n"/>
      <c r="AA2732" s="3" t="n"/>
      <c r="AB2732" s="3" t="n"/>
      <c r="AC2732" s="3" t="n"/>
      <c r="AD2732" s="3" t="n"/>
      <c r="AE2732" s="3" t="n"/>
      <c r="AF2732" s="3" t="n"/>
      <c r="AG2732" s="3" t="n"/>
      <c r="AH2732" s="3" t="n"/>
      <c r="AI2732" s="3" t="n"/>
      <c r="AJ2732" s="3" t="n"/>
      <c r="AK2732" s="3" t="n"/>
      <c r="AL2732" s="3" t="n"/>
      <c r="AM2732" s="3" t="n"/>
      <c r="AN2732" s="3" t="n"/>
      <c r="AO2732" s="3" t="n"/>
      <c r="AP2732" s="3" t="n"/>
      <c r="AQ2732" s="3" t="n"/>
      <c r="AR2732" s="3" t="n"/>
      <c r="AS2732" s="2" t="n"/>
      <c r="AT2732" s="2" t="n"/>
      <c r="AU2732" s="2" t="n"/>
      <c r="AV2732" s="2" t="n"/>
      <c r="AW2732" s="2" t="n"/>
      <c r="AX2732" s="2" t="n"/>
      <c r="AY2732" s="2" t="n"/>
      <c r="AZ2732" s="2" t="n"/>
      <c r="BA2732" s="2" t="n"/>
      <c r="BB2732" s="2" t="n"/>
      <c r="BC2732" s="2" t="n"/>
      <c r="BD2732" s="2" t="n"/>
      <c r="BE2732" s="2" t="n"/>
      <c r="BF2732" s="2" t="n"/>
      <c r="BG2732" s="2" t="n"/>
      <c r="BH2732" s="2" t="n"/>
      <c r="BI2732" s="2" t="n"/>
      <c r="BJ2732" s="2" t="n"/>
      <c r="BK2732" s="2" t="n"/>
      <c r="BL2732" s="2" t="n"/>
      <c r="BM2732" s="2" t="n"/>
      <c r="BN2732" s="2" t="n"/>
      <c r="BO2732" s="2" t="n"/>
      <c r="BP2732" s="2" t="n"/>
      <c r="BQ2732" s="2" t="n"/>
      <c r="BR2732" s="2" t="n"/>
      <c r="BS2732" s="2" t="n"/>
      <c r="BT2732" s="2" t="n"/>
      <c r="BU2732" s="2" t="n"/>
      <c r="BV2732" s="2" t="n"/>
      <c r="BW2732" s="2" t="n"/>
      <c r="BX2732" s="2" t="n"/>
      <c r="BY2732" s="2" t="n"/>
      <c r="BZ2732" s="2" t="n"/>
      <c r="CA2732" s="2" t="n"/>
      <c r="CB2732" s="2" t="n"/>
      <c r="CC2732" s="2" t="n"/>
      <c r="CD2732" s="2" t="n"/>
      <c r="CE2732" s="2" t="n"/>
      <c r="CF2732" s="2" t="n"/>
      <c r="CG2732" s="2" t="n"/>
      <c r="CH2732" s="2" t="n"/>
      <c r="CI2732" s="2" t="n"/>
      <c r="CJ2732" s="2" t="n"/>
      <c r="CK2732" s="2" t="n"/>
      <c r="CL2732" s="2" t="n"/>
      <c r="CM2732" s="2" t="n"/>
      <c r="CN2732" s="2" t="n"/>
      <c r="CO2732" s="2" t="n"/>
      <c r="CP2732" s="2" t="n"/>
      <c r="CQ2732" s="2" t="n"/>
      <c r="CR2732" s="2" t="n"/>
      <c r="CS2732" s="2" t="n"/>
      <c r="CT2732" s="2" t="n"/>
      <c r="CU2732" s="2" t="n"/>
      <c r="CV2732" s="2" t="n"/>
      <c r="CW2732" s="2" t="n"/>
      <c r="CX2732" s="2" t="n"/>
      <c r="CY2732" s="2" t="n"/>
      <c r="CZ2732" s="2" t="n"/>
      <c r="DA2732" s="2" t="n"/>
      <c r="DB2732" s="2" t="n"/>
      <c r="DC2732" s="2" t="n"/>
      <c r="DD2732" s="2" t="n"/>
      <c r="DE2732" s="2" t="n"/>
      <c r="DF2732" s="2" t="n"/>
      <c r="DG2732" s="2" t="n"/>
      <c r="DH2732" s="2" t="n"/>
      <c r="DI2732" s="2" t="n"/>
      <c r="DJ2732" s="2" t="n"/>
      <c r="DK2732" s="2" t="n"/>
      <c r="DL2732" s="2" t="n"/>
      <c r="DM2732" s="2" t="n"/>
      <c r="DN2732" s="2" t="n"/>
      <c r="DO2732" s="2" t="n"/>
      <c r="DP2732" s="2" t="n"/>
      <c r="DQ2732" s="2" t="n"/>
      <c r="DR2732" s="2" t="n"/>
      <c r="DS2732" s="2" t="n"/>
      <c r="DT2732" s="2" t="n"/>
      <c r="DU2732" s="2" t="n"/>
      <c r="DV2732" s="2" t="n"/>
      <c r="DW2732" s="2" t="n"/>
      <c r="DX2732" s="2" t="n"/>
      <c r="DY2732" s="2" t="n"/>
      <c r="DZ2732" s="2" t="n"/>
      <c r="EA2732" s="2" t="n"/>
      <c r="EB2732" s="2" t="n"/>
      <c r="EC2732" s="2" t="n"/>
    </row>
    <row r="2733" ht="6.75" customHeight="1" s="118">
      <c r="A2733" s="2" t="n"/>
      <c r="B2733" s="2" t="n"/>
      <c r="C2733" s="3" t="n"/>
      <c r="D2733" s="3" t="n"/>
      <c r="E2733" s="3" t="n"/>
      <c r="F2733" s="3" t="n"/>
      <c r="G2733" s="3" t="n"/>
      <c r="H2733" s="3" t="n"/>
      <c r="I2733" s="3" t="n"/>
      <c r="J2733" s="114" t="inlineStr">
        <is>
          <t xml:space="preserve">  履 　   歴　    書</t>
        </is>
      </c>
      <c r="AN2733" s="3" t="n"/>
      <c r="AO2733" s="3" t="n"/>
      <c r="AP2733" s="3" t="n"/>
      <c r="AQ2733" s="3" t="n"/>
      <c r="AR2733" s="3" t="n"/>
      <c r="AS2733" s="2" t="n"/>
      <c r="AT2733" s="2" t="n"/>
      <c r="AU2733" s="2" t="n"/>
      <c r="AV2733" s="2" t="n"/>
      <c r="AW2733" s="2" t="n"/>
      <c r="AX2733" s="2" t="n"/>
      <c r="AY2733" s="2" t="n"/>
      <c r="AZ2733" s="2" t="n"/>
      <c r="BA2733" s="2" t="n"/>
      <c r="BB2733" s="2" t="n"/>
      <c r="BC2733" s="2" t="n"/>
      <c r="BD2733" s="2" t="n"/>
      <c r="BE2733" s="2" t="n"/>
      <c r="BF2733" s="2" t="n"/>
      <c r="BG2733" s="2" t="n"/>
      <c r="BH2733" s="2" t="n"/>
      <c r="BI2733" s="2" t="n"/>
      <c r="BJ2733" s="2" t="n"/>
      <c r="BK2733" s="2" t="n"/>
      <c r="BL2733" s="2" t="n"/>
      <c r="BM2733" s="2" t="n"/>
      <c r="BN2733" s="2" t="n"/>
      <c r="BO2733" s="2" t="n"/>
      <c r="BP2733" s="2" t="n"/>
      <c r="BQ2733" s="2" t="n"/>
      <c r="BR2733" s="2" t="n"/>
      <c r="BS2733" s="2" t="n"/>
      <c r="BT2733" s="2" t="n"/>
      <c r="BU2733" s="2" t="n"/>
      <c r="BV2733" s="2" t="n"/>
      <c r="BW2733" s="2" t="n"/>
      <c r="BX2733" s="2" t="n"/>
      <c r="BY2733" s="2" t="n"/>
      <c r="BZ2733" s="2" t="n"/>
      <c r="CA2733" s="2" t="n"/>
      <c r="CB2733" s="2" t="n"/>
      <c r="CC2733" s="2" t="n"/>
      <c r="CD2733" s="2" t="n"/>
      <c r="CE2733" s="2" t="n"/>
      <c r="CF2733" s="2" t="n"/>
      <c r="CG2733" s="2" t="n"/>
      <c r="CH2733" s="2" t="n"/>
      <c r="CI2733" s="2" t="n"/>
      <c r="CJ2733" s="2" t="n"/>
      <c r="CK2733" s="2" t="n"/>
      <c r="CL2733" s="2" t="n"/>
      <c r="CM2733" s="2" t="n"/>
      <c r="CN2733" s="2" t="n"/>
      <c r="CO2733" s="2" t="n"/>
      <c r="CP2733" s="2" t="n"/>
      <c r="CQ2733" s="2" t="n"/>
      <c r="CR2733" s="2" t="n"/>
      <c r="CS2733" s="2" t="n"/>
      <c r="CT2733" s="2" t="n"/>
      <c r="CU2733" s="2" t="n"/>
      <c r="CV2733" s="2" t="n"/>
      <c r="CW2733" s="2" t="n"/>
      <c r="CX2733" s="2" t="n"/>
      <c r="CY2733" s="2" t="n"/>
      <c r="CZ2733" s="2" t="n"/>
      <c r="DA2733" s="2" t="n"/>
      <c r="DB2733" s="2" t="n"/>
      <c r="DC2733" s="2" t="n"/>
      <c r="DD2733" s="2" t="n"/>
      <c r="DE2733" s="2" t="n"/>
      <c r="DF2733" s="2" t="n"/>
      <c r="DG2733" s="2" t="n"/>
      <c r="DH2733" s="2" t="n"/>
      <c r="DI2733" s="2" t="n"/>
      <c r="DJ2733" s="2" t="n"/>
      <c r="DK2733" s="2" t="n"/>
      <c r="DL2733" s="2" t="n"/>
      <c r="DM2733" s="2" t="n"/>
      <c r="DN2733" s="2" t="n"/>
      <c r="DO2733" s="2" t="n"/>
      <c r="DP2733" s="2" t="n"/>
      <c r="DQ2733" s="2" t="n"/>
      <c r="DR2733" s="2" t="n"/>
      <c r="DS2733" s="2" t="n"/>
      <c r="DT2733" s="2" t="n"/>
      <c r="DU2733" s="2" t="n"/>
      <c r="DV2733" s="2" t="n"/>
      <c r="DW2733" s="2" t="n"/>
      <c r="DX2733" s="2" t="n"/>
      <c r="DY2733" s="2" t="n"/>
      <c r="DZ2733" s="2" t="n"/>
      <c r="EA2733" s="2" t="n"/>
      <c r="EB2733" s="2" t="n"/>
      <c r="EC2733" s="2" t="n"/>
    </row>
    <row r="2734" ht="6.75" customHeight="1" s="118">
      <c r="A2734" s="2" t="n"/>
      <c r="B2734" s="2" t="n"/>
      <c r="C2734" s="3" t="n"/>
      <c r="D2734" s="3" t="n"/>
      <c r="E2734" s="3" t="n"/>
      <c r="F2734" s="3" t="n"/>
      <c r="G2734" s="3" t="n"/>
      <c r="H2734" s="3" t="n"/>
      <c r="I2734" s="3" t="n"/>
      <c r="AN2734" s="3" t="n"/>
      <c r="AO2734" s="3" t="n"/>
      <c r="AP2734" s="3" t="n"/>
      <c r="AQ2734" s="3" t="n"/>
      <c r="AR2734" s="3" t="n"/>
      <c r="AS2734" s="2" t="n"/>
      <c r="AT2734" s="2" t="n"/>
      <c r="AU2734" s="2" t="n"/>
      <c r="AV2734" s="2" t="n"/>
      <c r="AW2734" s="2" t="n"/>
      <c r="AX2734" s="2" t="n"/>
      <c r="AY2734" s="2" t="n"/>
      <c r="AZ2734" s="2" t="n"/>
      <c r="BA2734" s="2" t="n"/>
      <c r="BB2734" s="2" t="n"/>
      <c r="BC2734" s="2" t="n"/>
      <c r="BD2734" s="2" t="n"/>
      <c r="BE2734" s="2" t="n"/>
      <c r="BF2734" s="2" t="n"/>
      <c r="BG2734" s="2" t="n"/>
      <c r="BH2734" s="2" t="n"/>
      <c r="BI2734" s="2" t="n"/>
      <c r="BJ2734" s="2" t="n"/>
      <c r="BK2734" s="2" t="n"/>
      <c r="BL2734" s="2" t="n"/>
      <c r="BM2734" s="2" t="n"/>
      <c r="BN2734" s="2" t="n"/>
      <c r="BO2734" s="2" t="n"/>
      <c r="BP2734" s="2" t="n"/>
      <c r="BQ2734" s="2" t="n"/>
      <c r="BR2734" s="2" t="n"/>
      <c r="BS2734" s="2" t="n"/>
      <c r="BT2734" s="2" t="n"/>
      <c r="BU2734" s="2" t="n"/>
      <c r="BV2734" s="2" t="n"/>
      <c r="BW2734" s="2" t="n"/>
      <c r="BX2734" s="2" t="n"/>
      <c r="BY2734" s="2" t="n"/>
      <c r="BZ2734" s="2" t="n"/>
      <c r="CA2734" s="2" t="n"/>
      <c r="CB2734" s="2" t="n"/>
      <c r="CC2734" s="2" t="n"/>
      <c r="CD2734" s="2" t="n"/>
      <c r="CE2734" s="2" t="n"/>
      <c r="CF2734" s="2" t="n"/>
      <c r="CG2734" s="2" t="n"/>
      <c r="CH2734" s="2" t="n"/>
      <c r="CI2734" s="2" t="n"/>
      <c r="CJ2734" s="2" t="n"/>
      <c r="CK2734" s="2" t="n"/>
      <c r="CL2734" s="2" t="n"/>
      <c r="CM2734" s="2" t="n"/>
      <c r="CN2734" s="2" t="n"/>
      <c r="CO2734" s="2" t="n"/>
      <c r="CP2734" s="2" t="n"/>
      <c r="CQ2734" s="2" t="n"/>
      <c r="CR2734" s="2" t="n"/>
      <c r="CS2734" s="2" t="n"/>
      <c r="CT2734" s="2" t="n"/>
      <c r="CU2734" s="2" t="n"/>
      <c r="CV2734" s="2" t="n"/>
      <c r="CW2734" s="2" t="n"/>
      <c r="CX2734" s="2" t="n"/>
      <c r="CY2734" s="2" t="n"/>
      <c r="CZ2734" s="2" t="n"/>
      <c r="DA2734" s="2" t="n"/>
      <c r="DB2734" s="2" t="n"/>
      <c r="DC2734" s="2" t="n"/>
      <c r="DD2734" s="2" t="n"/>
      <c r="DE2734" s="2" t="n"/>
      <c r="DF2734" s="2" t="n"/>
      <c r="DG2734" s="2" t="n"/>
      <c r="DH2734" s="2" t="n"/>
      <c r="DI2734" s="2" t="n"/>
      <c r="DJ2734" s="2" t="n"/>
      <c r="DK2734" s="2" t="n"/>
      <c r="DL2734" s="2" t="n"/>
      <c r="DM2734" s="2" t="n"/>
      <c r="DN2734" s="2" t="n"/>
      <c r="DO2734" s="2" t="n"/>
      <c r="DP2734" s="2" t="n"/>
      <c r="DQ2734" s="2" t="n"/>
      <c r="DR2734" s="2" t="n"/>
      <c r="DS2734" s="2" t="n"/>
      <c r="DT2734" s="2" t="n"/>
      <c r="DU2734" s="2" t="n"/>
      <c r="DV2734" s="2" t="n"/>
      <c r="DW2734" s="2" t="n"/>
      <c r="DX2734" s="2" t="n"/>
      <c r="DY2734" s="2" t="n"/>
      <c r="DZ2734" s="2" t="n"/>
      <c r="EA2734" s="2" t="n"/>
      <c r="EB2734" s="2" t="n"/>
      <c r="EC2734" s="2" t="n"/>
    </row>
    <row r="2735" ht="4.5" customHeight="1" s="118">
      <c r="A2735" s="2" t="n"/>
      <c r="B2735" s="2" t="n"/>
      <c r="C2735" s="2" t="n"/>
      <c r="D2735" s="2" t="n"/>
      <c r="E2735" s="2" t="n"/>
      <c r="F2735" s="2" t="n"/>
      <c r="G2735" s="2" t="n"/>
      <c r="H2735" s="2" t="n"/>
      <c r="I2735" s="2" t="n"/>
      <c r="AN2735" s="3" t="n"/>
      <c r="AO2735" s="2" t="n"/>
      <c r="AP2735" s="2" t="n"/>
      <c r="AQ2735" s="2" t="n"/>
      <c r="AR2735" s="2" t="n"/>
      <c r="AS2735" s="2" t="n"/>
      <c r="AT2735" s="2" t="n"/>
      <c r="AU2735" s="2" t="n"/>
      <c r="AV2735" s="4" t="n"/>
      <c r="AW2735" s="5" t="n"/>
      <c r="AX2735" s="5" t="n"/>
      <c r="AY2735" s="5" t="n"/>
      <c r="AZ2735" s="5" t="n"/>
      <c r="BA2735" s="5" t="n"/>
      <c r="BB2735" s="5" t="n"/>
      <c r="BC2735" s="5" t="n"/>
      <c r="BD2735" s="5" t="n"/>
      <c r="BE2735" s="5" t="n"/>
      <c r="BF2735" s="5" t="n"/>
      <c r="BG2735" s="5" t="n"/>
      <c r="BH2735" s="5" t="n"/>
      <c r="BI2735" s="6" t="n"/>
      <c r="BJ2735" s="7" t="n"/>
      <c r="BK2735" s="2" t="n"/>
      <c r="BL2735" s="2" t="n"/>
      <c r="BM2735" s="2" t="n"/>
      <c r="BN2735" s="2" t="n"/>
      <c r="BO2735" s="2" t="n"/>
      <c r="BP2735" s="139" t="inlineStr">
        <is>
          <t xml:space="preserve">資 　格  等      </t>
        </is>
      </c>
      <c r="BQ2735" s="140" t="n"/>
      <c r="BR2735" s="140" t="n"/>
      <c r="BS2735" s="140" t="n"/>
      <c r="BT2735" s="140" t="n"/>
      <c r="BU2735" s="140" t="n"/>
      <c r="BV2735" s="141" t="n"/>
      <c r="BW2735" s="142" t="inlineStr">
        <is>
          <t>取  得  年  月</t>
        </is>
      </c>
      <c r="BX2735" s="140" t="n"/>
      <c r="BY2735" s="140" t="n"/>
      <c r="BZ2735" s="140" t="n"/>
      <c r="CA2735" s="140" t="n"/>
      <c r="CB2735" s="140" t="n"/>
      <c r="CC2735" s="140" t="n"/>
      <c r="CD2735" s="140" t="n"/>
      <c r="CE2735" s="140" t="n"/>
      <c r="CF2735" s="140" t="n"/>
      <c r="CG2735" s="141" t="n"/>
      <c r="CH2735" s="142" t="inlineStr">
        <is>
          <t>資       格       等       の       名       称</t>
        </is>
      </c>
      <c r="CI2735" s="140" t="n"/>
      <c r="CJ2735" s="140" t="n"/>
      <c r="CK2735" s="140" t="n"/>
      <c r="CL2735" s="140" t="n"/>
      <c r="CM2735" s="140" t="n"/>
      <c r="CN2735" s="140" t="n"/>
      <c r="CO2735" s="140" t="n"/>
      <c r="CP2735" s="140" t="n"/>
      <c r="CQ2735" s="140" t="n"/>
      <c r="CR2735" s="140" t="n"/>
      <c r="CS2735" s="140" t="n"/>
      <c r="CT2735" s="140" t="n"/>
      <c r="CU2735" s="140" t="n"/>
      <c r="CV2735" s="140" t="n"/>
      <c r="CW2735" s="140" t="n"/>
      <c r="CX2735" s="140" t="n"/>
      <c r="CY2735" s="140" t="n"/>
      <c r="CZ2735" s="140" t="n"/>
      <c r="DA2735" s="140" t="n"/>
      <c r="DB2735" s="140" t="n"/>
      <c r="DC2735" s="140" t="n"/>
      <c r="DD2735" s="140" t="n"/>
      <c r="DE2735" s="140" t="n"/>
      <c r="DF2735" s="140" t="n"/>
      <c r="DG2735" s="140" t="n"/>
      <c r="DH2735" s="140" t="n"/>
      <c r="DI2735" s="140" t="n"/>
      <c r="DJ2735" s="140" t="n"/>
      <c r="DK2735" s="140" t="n"/>
      <c r="DL2735" s="140" t="n"/>
      <c r="DM2735" s="140" t="n"/>
      <c r="DN2735" s="140" t="n"/>
      <c r="DO2735" s="140" t="n"/>
      <c r="DP2735" s="140" t="n"/>
      <c r="DQ2735" s="140" t="n"/>
      <c r="DR2735" s="140" t="n"/>
      <c r="DS2735" s="140" t="n"/>
      <c r="DT2735" s="140" t="n"/>
      <c r="DU2735" s="141" t="n"/>
      <c r="DV2735" s="2" t="n"/>
      <c r="DW2735" s="2" t="n"/>
      <c r="DX2735" s="2" t="n"/>
      <c r="DY2735" s="2" t="n"/>
      <c r="DZ2735" s="2" t="n"/>
      <c r="EA2735" s="2" t="n"/>
      <c r="EB2735" s="2" t="n"/>
      <c r="EC2735" s="2" t="n"/>
    </row>
    <row r="2736" ht="6.75" customHeight="1" s="118">
      <c r="A2736" s="2" t="n"/>
      <c r="B2736" s="2" t="n"/>
      <c r="C2736" s="2" t="n"/>
      <c r="D2736" s="2" t="n"/>
      <c r="E2736" s="2" t="n"/>
      <c r="F2736" s="2" t="n"/>
      <c r="G2736" s="2" t="n"/>
      <c r="H2736" s="2" t="n"/>
      <c r="I2736" s="2" t="n"/>
      <c r="AN2736" s="3" t="n"/>
      <c r="AO2736" s="2" t="n"/>
      <c r="AP2736" s="2" t="n"/>
      <c r="AQ2736" s="2" t="n"/>
      <c r="AR2736" s="2" t="n"/>
      <c r="AS2736" s="2" t="n"/>
      <c r="AT2736" s="2" t="n"/>
      <c r="AU2736" s="2" t="n"/>
      <c r="AV2736" s="7" t="n"/>
      <c r="AW2736" s="2" t="n"/>
      <c r="AX2736" s="2" t="n"/>
      <c r="AY2736" s="2" t="n"/>
      <c r="AZ2736" s="2" t="n"/>
      <c r="BA2736" s="2" t="n"/>
      <c r="BB2736" s="2" t="n"/>
      <c r="BC2736" s="2" t="n"/>
      <c r="BD2736" s="2" t="n"/>
      <c r="BE2736" s="2" t="n"/>
      <c r="BF2736" s="2" t="n"/>
      <c r="BG2736" s="2" t="n"/>
      <c r="BH2736" s="2" t="n"/>
      <c r="BI2736" s="8" t="n"/>
      <c r="BJ2736" s="7" t="n"/>
      <c r="BK2736" s="2" t="n"/>
      <c r="BL2736" s="2" t="n"/>
      <c r="BM2736" s="2" t="n"/>
      <c r="BN2736" s="2" t="n"/>
      <c r="BO2736" s="2" t="n"/>
      <c r="BP2736" s="143" t="n"/>
      <c r="BV2736" s="144" t="n"/>
      <c r="BW2736" s="143" t="n"/>
      <c r="CG2736" s="144" t="n"/>
      <c r="CH2736" s="143" t="n"/>
      <c r="DU2736" s="144" t="n"/>
      <c r="DV2736" s="2" t="n"/>
      <c r="DW2736" s="2" t="n"/>
      <c r="DX2736" s="2" t="n"/>
      <c r="DY2736" s="2" t="n"/>
      <c r="DZ2736" s="2" t="n"/>
      <c r="EA2736" s="2" t="n"/>
      <c r="EB2736" s="2" t="n"/>
      <c r="EC2736" s="2" t="n"/>
    </row>
    <row r="2737" ht="6.75" customHeight="1" s="118">
      <c r="A2737" s="2" t="n"/>
      <c r="B2737" s="2" t="n"/>
      <c r="C2737" s="2" t="n"/>
      <c r="D2737" s="2" t="n"/>
      <c r="E2737" s="2" t="n"/>
      <c r="F2737" s="2" t="n"/>
      <c r="G2737" s="2" t="n"/>
      <c r="H2737" s="2" t="n"/>
      <c r="I2737" s="2" t="n"/>
      <c r="J2737" s="2" t="n"/>
      <c r="K2737" s="2" t="n"/>
      <c r="L2737" s="2" t="n"/>
      <c r="M2737" s="2" t="n"/>
      <c r="N2737" s="3" t="n"/>
      <c r="O2737" s="3" t="n"/>
      <c r="P2737" s="3" t="n"/>
      <c r="Q2737" s="3" t="n"/>
      <c r="R2737" s="3" t="n"/>
      <c r="S2737" s="3" t="n"/>
      <c r="T2737" s="3" t="n"/>
      <c r="U2737" s="3" t="n"/>
      <c r="V2737" s="3" t="n"/>
      <c r="W2737" s="3" t="n"/>
      <c r="X2737" s="3" t="n"/>
      <c r="Y2737" s="3" t="n"/>
      <c r="Z2737" s="3" t="n"/>
      <c r="AA2737" s="3" t="n"/>
      <c r="AB2737" s="3" t="n"/>
      <c r="AC2737" s="3" t="n"/>
      <c r="AD2737" s="3" t="n"/>
      <c r="AE2737" s="3" t="n"/>
      <c r="AF2737" s="3" t="n"/>
      <c r="AG2737" s="3" t="n"/>
      <c r="AH2737" s="3" t="n"/>
      <c r="AI2737" s="3" t="n"/>
      <c r="AJ2737" s="3" t="n"/>
      <c r="AK2737" s="3" t="n"/>
      <c r="AL2737" s="3" t="n"/>
      <c r="AM2737" s="3" t="n"/>
      <c r="AN2737" s="2" t="n"/>
      <c r="AO2737" s="2" t="n"/>
      <c r="AP2737" s="2" t="n"/>
      <c r="AQ2737" s="2" t="n"/>
      <c r="AR2737" s="2" t="n"/>
      <c r="AS2737" s="2" t="n"/>
      <c r="AT2737" s="2" t="n"/>
      <c r="AU2737" s="2" t="n"/>
      <c r="AV2737" s="7" t="n"/>
      <c r="AW2737" s="2" t="n"/>
      <c r="AX2737" s="2" t="n"/>
      <c r="AY2737" s="2" t="n"/>
      <c r="AZ2737" s="2" t="n"/>
      <c r="BA2737" s="2" t="n"/>
      <c r="BB2737" s="2" t="n"/>
      <c r="BC2737" s="2" t="n"/>
      <c r="BD2737" s="2" t="n"/>
      <c r="BE2737" s="2" t="n"/>
      <c r="BF2737" s="2" t="n"/>
      <c r="BG2737" s="2" t="n"/>
      <c r="BH2737" s="2" t="n"/>
      <c r="BI2737" s="8" t="n"/>
      <c r="BJ2737" s="7" t="n"/>
      <c r="BK2737" s="2" t="n"/>
      <c r="BL2737" s="2" t="n"/>
      <c r="BM2737" s="2" t="n"/>
      <c r="BN2737" s="2" t="n"/>
      <c r="BO2737" s="2" t="n"/>
      <c r="BP2737" s="143" t="n"/>
      <c r="BV2737" s="144" t="n"/>
      <c r="BW2737" s="143" t="n"/>
      <c r="CG2737" s="144" t="n"/>
      <c r="CH2737" s="143" t="n"/>
      <c r="DU2737" s="144" t="n"/>
      <c r="DV2737" s="2" t="n"/>
      <c r="DW2737" s="2" t="n"/>
      <c r="DX2737" s="2" t="n"/>
      <c r="DY2737" s="2" t="n"/>
      <c r="DZ2737" s="2" t="n"/>
      <c r="EA2737" s="2" t="n"/>
      <c r="EB2737" s="2" t="n"/>
      <c r="EC2737" s="2" t="n"/>
    </row>
    <row r="2738" ht="6.75" customHeight="1" s="118">
      <c r="A2738" s="2" t="n"/>
      <c r="B2738" s="2" t="n"/>
      <c r="C2738" s="2" t="n"/>
      <c r="D2738" s="2" t="n"/>
      <c r="E2738" s="2" t="n"/>
      <c r="F2738" s="2" t="n"/>
      <c r="G2738" s="2" t="n"/>
      <c r="H2738" s="2" t="n"/>
      <c r="I2738" s="2" t="n"/>
      <c r="J2738" s="2" t="n"/>
      <c r="K2738" s="2" t="n"/>
      <c r="L2738" s="2" t="n"/>
      <c r="M2738" s="2" t="n"/>
      <c r="N2738" s="2" t="n"/>
      <c r="O2738" s="2" t="n"/>
      <c r="P2738" s="2" t="n"/>
      <c r="Q2738" s="2" t="n"/>
      <c r="R2738" s="2" t="n"/>
      <c r="S2738" s="2" t="n"/>
      <c r="T2738" s="2" t="n"/>
      <c r="U2738" s="2" t="n"/>
      <c r="V2738" s="2" t="n"/>
      <c r="W2738" s="2" t="n"/>
      <c r="X2738" s="2" t="n"/>
      <c r="Y2738" s="2" t="n"/>
      <c r="Z2738" s="95" t="inlineStr">
        <is>
          <t>令和</t>
        </is>
      </c>
      <c r="AD2738" s="145">
        <f>IF(N(設定!$B$3)=0,"",YEAR(設定!$B$3)-2018)</f>
        <v/>
      </c>
      <c r="AG2738" s="95" t="inlineStr">
        <is>
          <t>年</t>
        </is>
      </c>
      <c r="AI2738" s="145">
        <f>IF(N(設定!$B$3)=0,"",MONTH(設定!$B$3))</f>
        <v/>
      </c>
      <c r="AL2738" s="95" t="inlineStr">
        <is>
          <t>月</t>
        </is>
      </c>
      <c r="AN2738" s="145">
        <f>IF(N(設定!$B$3)=0,"",DAY(設定!$B$3))</f>
        <v/>
      </c>
      <c r="AP2738" s="95" t="inlineStr">
        <is>
          <t>日現在</t>
        </is>
      </c>
      <c r="AU2738" s="12" t="n"/>
      <c r="AV2738" s="7" t="n"/>
      <c r="AW2738" s="2" t="n"/>
      <c r="AX2738" s="2" t="n"/>
      <c r="AY2738" s="2" t="n"/>
      <c r="AZ2738" s="2" t="n"/>
      <c r="BA2738" s="2" t="n"/>
      <c r="BB2738" s="2" t="n"/>
      <c r="BC2738" s="2" t="n"/>
      <c r="BD2738" s="2" t="n"/>
      <c r="BE2738" s="2" t="n"/>
      <c r="BF2738" s="2" t="n"/>
      <c r="BG2738" s="2" t="n"/>
      <c r="BH2738" s="2" t="n"/>
      <c r="BI2738" s="8" t="n"/>
      <c r="BJ2738" s="7" t="n"/>
      <c r="BK2738" s="2" t="n"/>
      <c r="BL2738" s="2" t="n"/>
      <c r="BM2738" s="2" t="n"/>
      <c r="BN2738" s="2" t="n"/>
      <c r="BO2738" s="2" t="n"/>
      <c r="BP2738" s="143" t="n"/>
      <c r="BV2738" s="144" t="n"/>
      <c r="BW2738" s="146" t="n"/>
      <c r="BX2738" s="147" t="n"/>
      <c r="BY2738" s="147" t="n"/>
      <c r="BZ2738" s="147" t="n"/>
      <c r="CA2738" s="147" t="n"/>
      <c r="CB2738" s="147" t="n"/>
      <c r="CC2738" s="147" t="n"/>
      <c r="CD2738" s="147" t="n"/>
      <c r="CE2738" s="147" t="n"/>
      <c r="CF2738" s="147" t="n"/>
      <c r="CG2738" s="148" t="n"/>
      <c r="CH2738" s="146" t="n"/>
      <c r="CI2738" s="147" t="n"/>
      <c r="CJ2738" s="147" t="n"/>
      <c r="CK2738" s="147" t="n"/>
      <c r="CL2738" s="147" t="n"/>
      <c r="CM2738" s="147" t="n"/>
      <c r="CN2738" s="147" t="n"/>
      <c r="CO2738" s="147" t="n"/>
      <c r="CP2738" s="147" t="n"/>
      <c r="CQ2738" s="147" t="n"/>
      <c r="CR2738" s="147" t="n"/>
      <c r="CS2738" s="147" t="n"/>
      <c r="CT2738" s="147" t="n"/>
      <c r="CU2738" s="147" t="n"/>
      <c r="CV2738" s="147" t="n"/>
      <c r="CW2738" s="147" t="n"/>
      <c r="CX2738" s="147" t="n"/>
      <c r="CY2738" s="147" t="n"/>
      <c r="CZ2738" s="147" t="n"/>
      <c r="DA2738" s="147" t="n"/>
      <c r="DB2738" s="147" t="n"/>
      <c r="DC2738" s="147" t="n"/>
      <c r="DD2738" s="147" t="n"/>
      <c r="DE2738" s="147" t="n"/>
      <c r="DF2738" s="147" t="n"/>
      <c r="DG2738" s="147" t="n"/>
      <c r="DH2738" s="147" t="n"/>
      <c r="DI2738" s="147" t="n"/>
      <c r="DJ2738" s="147" t="n"/>
      <c r="DK2738" s="147" t="n"/>
      <c r="DL2738" s="147" t="n"/>
      <c r="DM2738" s="147" t="n"/>
      <c r="DN2738" s="147" t="n"/>
      <c r="DO2738" s="147" t="n"/>
      <c r="DP2738" s="147" t="n"/>
      <c r="DQ2738" s="147" t="n"/>
      <c r="DR2738" s="147" t="n"/>
      <c r="DS2738" s="147" t="n"/>
      <c r="DT2738" s="147" t="n"/>
      <c r="DU2738" s="148" t="n"/>
      <c r="DV2738" s="2" t="n"/>
      <c r="DW2738" s="2" t="n"/>
      <c r="DX2738" s="2" t="n"/>
      <c r="DY2738" s="2" t="n"/>
      <c r="DZ2738" s="2" t="n"/>
      <c r="EA2738" s="2" t="n"/>
      <c r="EB2738" s="2" t="n"/>
      <c r="EC2738" s="2" t="n"/>
    </row>
    <row r="2739" ht="6.75" customHeight="1" s="118">
      <c r="A2739" s="2" t="n"/>
      <c r="B2739" s="2" t="n"/>
      <c r="C2739" s="2" t="n"/>
      <c r="D2739" s="2" t="n"/>
      <c r="E2739" s="2" t="n"/>
      <c r="F2739" s="2" t="n"/>
      <c r="G2739" s="2" t="n"/>
      <c r="H2739" s="2" t="n"/>
      <c r="I2739" s="2" t="n"/>
      <c r="J2739" s="2" t="n"/>
      <c r="K2739" s="2" t="n"/>
      <c r="L2739" s="2" t="n"/>
      <c r="M2739" s="2" t="n"/>
      <c r="N2739" s="2" t="n"/>
      <c r="O2739" s="2" t="n"/>
      <c r="P2739" s="2" t="n"/>
      <c r="Q2739" s="2" t="n"/>
      <c r="R2739" s="2" t="n"/>
      <c r="S2739" s="2" t="n"/>
      <c r="T2739" s="2" t="n"/>
      <c r="U2739" s="2" t="n"/>
      <c r="V2739" s="2" t="n"/>
      <c r="W2739" s="2" t="n"/>
      <c r="X2739" s="2" t="n"/>
      <c r="Y2739" s="2" t="n"/>
      <c r="AU2739" s="12" t="n"/>
      <c r="AV2739" s="7" t="n"/>
      <c r="AW2739" s="48" t="inlineStr">
        <is>
          <t>写真をはる位置</t>
        </is>
      </c>
      <c r="BI2739" s="8" t="n"/>
      <c r="BJ2739" s="7" t="n"/>
      <c r="BK2739" s="2" t="n"/>
      <c r="BL2739" s="2" t="n"/>
      <c r="BM2739" s="2" t="n"/>
      <c r="BN2739" s="2" t="n"/>
      <c r="BO2739" s="2" t="n"/>
      <c r="BP2739" s="143" t="n"/>
      <c r="BV2739" s="144" t="n"/>
      <c r="BW2739" s="149">
        <f>計算!$O$33</f>
        <v/>
      </c>
      <c r="CG2739" s="144" t="n"/>
      <c r="CH2739" s="150">
        <f>計算!$P$33</f>
        <v/>
      </c>
      <c r="DU2739" s="144" t="n"/>
      <c r="DV2739" s="2" t="n"/>
      <c r="DW2739" s="2" t="n"/>
      <c r="DX2739" s="2" t="n"/>
      <c r="DY2739" s="2" t="n"/>
      <c r="DZ2739" s="2" t="n"/>
      <c r="EA2739" s="2" t="n"/>
      <c r="EB2739" s="2" t="n"/>
      <c r="EC2739" s="2" t="n"/>
    </row>
    <row r="2740" ht="6.75" customHeight="1" s="118">
      <c r="A2740" s="2" t="n"/>
      <c r="B2740" s="2" t="n"/>
      <c r="C2740" s="2" t="n"/>
      <c r="D2740" s="2" t="n"/>
      <c r="E2740" s="2" t="n"/>
      <c r="F2740" s="2" t="n"/>
      <c r="G2740" s="2" t="n"/>
      <c r="H2740" s="2" t="n"/>
      <c r="I2740" s="2" t="n"/>
      <c r="J2740" s="2" t="n"/>
      <c r="K2740" s="2" t="n"/>
      <c r="L2740" s="2" t="n"/>
      <c r="M2740" s="2" t="n"/>
      <c r="N2740" s="2" t="n"/>
      <c r="O2740" s="2" t="n"/>
      <c r="P2740" s="2" t="n"/>
      <c r="Q2740" s="2" t="n"/>
      <c r="R2740" s="2" t="n"/>
      <c r="S2740" s="2" t="n"/>
      <c r="T2740" s="2" t="n"/>
      <c r="U2740" s="2" t="n"/>
      <c r="V2740" s="2" t="n"/>
      <c r="W2740" s="2" t="n"/>
      <c r="X2740" s="2" t="n"/>
      <c r="Y2740" s="2" t="n"/>
      <c r="Z2740" s="147" t="n"/>
      <c r="AA2740" s="147" t="n"/>
      <c r="AB2740" s="147" t="n"/>
      <c r="AC2740" s="147" t="n"/>
      <c r="AD2740" s="147" t="n"/>
      <c r="AE2740" s="147" t="n"/>
      <c r="AF2740" s="147" t="n"/>
      <c r="AG2740" s="147" t="n"/>
      <c r="AH2740" s="147" t="n"/>
      <c r="AI2740" s="147" t="n"/>
      <c r="AJ2740" s="147" t="n"/>
      <c r="AK2740" s="147" t="n"/>
      <c r="AL2740" s="147" t="n"/>
      <c r="AM2740" s="147" t="n"/>
      <c r="AN2740" s="147" t="n"/>
      <c r="AO2740" s="147" t="n"/>
      <c r="AP2740" s="147" t="n"/>
      <c r="AQ2740" s="147" t="n"/>
      <c r="AR2740" s="147" t="n"/>
      <c r="AS2740" s="147" t="n"/>
      <c r="AT2740" s="147" t="n"/>
      <c r="AU2740" s="12" t="n"/>
      <c r="AV2740" s="7" t="n"/>
      <c r="BI2740" s="8" t="n"/>
      <c r="BJ2740" s="7" t="n"/>
      <c r="BK2740" s="2" t="n"/>
      <c r="BL2740" s="2" t="n"/>
      <c r="BM2740" s="2" t="n"/>
      <c r="BN2740" s="2" t="n"/>
      <c r="BO2740" s="2" t="n"/>
      <c r="BP2740" s="143" t="n"/>
      <c r="BV2740" s="144" t="n"/>
      <c r="BW2740" s="143" t="n"/>
      <c r="CG2740" s="144" t="n"/>
      <c r="DU2740" s="144" t="n"/>
      <c r="DV2740" s="2" t="n"/>
      <c r="DW2740" s="2" t="n"/>
      <c r="DX2740" s="2" t="n"/>
      <c r="DY2740" s="2" t="n"/>
      <c r="DZ2740" s="2" t="n"/>
      <c r="EA2740" s="2" t="n"/>
      <c r="EB2740" s="2" t="n"/>
      <c r="EC2740" s="2" t="n"/>
    </row>
    <row r="2741" ht="6.75" customHeight="1" s="118">
      <c r="A2741" s="2" t="n"/>
      <c r="B2741" s="2" t="n"/>
      <c r="C2741" s="2" t="n"/>
      <c r="D2741" s="2" t="n"/>
      <c r="E2741" s="142" t="inlineStr">
        <is>
          <t>ふ り が な</t>
        </is>
      </c>
      <c r="F2741" s="140" t="n"/>
      <c r="G2741" s="140" t="n"/>
      <c r="H2741" s="140" t="n"/>
      <c r="I2741" s="140" t="n"/>
      <c r="J2741" s="140" t="n"/>
      <c r="K2741" s="141" t="n"/>
      <c r="L2741" s="151">
        <f>計算!$C$33</f>
        <v/>
      </c>
      <c r="M2741" s="140" t="n"/>
      <c r="N2741" s="140" t="n"/>
      <c r="O2741" s="140" t="n"/>
      <c r="P2741" s="140" t="n"/>
      <c r="Q2741" s="140" t="n"/>
      <c r="R2741" s="140" t="n"/>
      <c r="S2741" s="140" t="n"/>
      <c r="T2741" s="140" t="n"/>
      <c r="U2741" s="140" t="n"/>
      <c r="V2741" s="140" t="n"/>
      <c r="W2741" s="140" t="n"/>
      <c r="X2741" s="140" t="n"/>
      <c r="Y2741" s="140" t="n"/>
      <c r="Z2741" s="140" t="n"/>
      <c r="AA2741" s="140" t="n"/>
      <c r="AB2741" s="140" t="n"/>
      <c r="AC2741" s="140" t="n"/>
      <c r="AD2741" s="140" t="n"/>
      <c r="AE2741" s="140" t="n"/>
      <c r="AF2741" s="140" t="n"/>
      <c r="AG2741" s="140" t="n"/>
      <c r="AH2741" s="140" t="n"/>
      <c r="AI2741" s="140" t="n"/>
      <c r="AJ2741" s="140" t="n"/>
      <c r="AK2741" s="140" t="n"/>
      <c r="AL2741" s="140" t="n"/>
      <c r="AM2741" s="140" t="n"/>
      <c r="AN2741" s="140" t="n"/>
      <c r="AO2741" s="140" t="n"/>
      <c r="AP2741" s="140" t="n"/>
      <c r="AQ2741" s="140" t="n"/>
      <c r="AR2741" s="140" t="n"/>
      <c r="AS2741" s="140" t="n"/>
      <c r="AT2741" s="141" t="n"/>
      <c r="AU2741" s="8" t="n"/>
      <c r="AV2741" s="7" t="n"/>
      <c r="AW2741" s="2" t="n"/>
      <c r="AX2741" s="2" t="n"/>
      <c r="AY2741" s="2" t="n"/>
      <c r="AZ2741" s="2" t="n"/>
      <c r="BA2741" s="2" t="n"/>
      <c r="BB2741" s="2" t="n"/>
      <c r="BC2741" s="2" t="n"/>
      <c r="BD2741" s="2" t="n"/>
      <c r="BE2741" s="2" t="n"/>
      <c r="BF2741" s="2" t="n"/>
      <c r="BG2741" s="2" t="n"/>
      <c r="BH2741" s="2" t="n"/>
      <c r="BI2741" s="8" t="n"/>
      <c r="BJ2741" s="7" t="n"/>
      <c r="BK2741" s="2" t="n"/>
      <c r="BL2741" s="2" t="n"/>
      <c r="BM2741" s="2" t="n"/>
      <c r="BN2741" s="2" t="n"/>
      <c r="BO2741" s="2" t="n"/>
      <c r="BP2741" s="143" t="n"/>
      <c r="BV2741" s="144" t="n"/>
      <c r="BW2741" s="143" t="n"/>
      <c r="CG2741" s="144" t="n"/>
      <c r="DU2741" s="144" t="n"/>
      <c r="DV2741" s="2" t="n"/>
      <c r="DW2741" s="2" t="n"/>
      <c r="DX2741" s="2" t="n"/>
      <c r="DY2741" s="2" t="n"/>
      <c r="DZ2741" s="2" t="n"/>
      <c r="EA2741" s="2" t="n"/>
      <c r="EB2741" s="2" t="n"/>
      <c r="EC2741" s="2" t="n"/>
    </row>
    <row r="2742" ht="6.75" customHeight="1" s="118">
      <c r="A2742" s="2" t="n"/>
      <c r="B2742" s="2" t="n"/>
      <c r="C2742" s="2" t="n"/>
      <c r="D2742" s="2" t="n"/>
      <c r="E2742" s="143" t="n"/>
      <c r="K2742" s="144" t="n"/>
      <c r="AT2742" s="144" t="n"/>
      <c r="AU2742" s="8" t="n"/>
      <c r="AV2742" s="7" t="n"/>
      <c r="AW2742" s="2" t="n"/>
      <c r="AX2742" s="2" t="n"/>
      <c r="AY2742" s="2" t="n"/>
      <c r="AZ2742" s="2" t="n"/>
      <c r="BA2742" s="2" t="n"/>
      <c r="BB2742" s="2" t="n"/>
      <c r="BC2742" s="2" t="n"/>
      <c r="BD2742" s="2" t="n"/>
      <c r="BE2742" s="2" t="n"/>
      <c r="BF2742" s="2" t="n"/>
      <c r="BG2742" s="2" t="n"/>
      <c r="BH2742" s="2" t="n"/>
      <c r="BI2742" s="8" t="n"/>
      <c r="BJ2742" s="7" t="n"/>
      <c r="BK2742" s="2" t="n"/>
      <c r="BL2742" s="2" t="n"/>
      <c r="BM2742" s="2" t="n"/>
      <c r="BN2742" s="2" t="n"/>
      <c r="BO2742" s="2" t="n"/>
      <c r="BP2742" s="143" t="n"/>
      <c r="BV2742" s="144" t="n"/>
      <c r="BW2742" s="143" t="n"/>
      <c r="CG2742" s="144" t="n"/>
      <c r="DU2742" s="144" t="n"/>
      <c r="DV2742" s="2" t="n"/>
      <c r="DW2742" s="2" t="n"/>
      <c r="DX2742" s="2" t="n"/>
      <c r="DY2742" s="2" t="n"/>
      <c r="DZ2742" s="2" t="n"/>
      <c r="EA2742" s="2" t="n"/>
      <c r="EB2742" s="2" t="n"/>
      <c r="EC2742" s="2" t="n"/>
    </row>
    <row r="2743" ht="6.75" customHeight="1" s="118">
      <c r="A2743" s="2" t="n"/>
      <c r="B2743" s="2" t="n"/>
      <c r="C2743" s="2" t="n"/>
      <c r="D2743" s="2" t="n"/>
      <c r="E2743" s="143" t="n"/>
      <c r="K2743" s="144" t="n"/>
      <c r="AT2743" s="144" t="n"/>
      <c r="AU2743" s="8" t="n"/>
      <c r="AV2743" s="7" t="n"/>
      <c r="AW2743" s="2" t="n"/>
      <c r="AX2743" s="2" t="n"/>
      <c r="AY2743" s="2" t="n"/>
      <c r="AZ2743" s="2" t="n"/>
      <c r="BA2743" s="2" t="n"/>
      <c r="BB2743" s="2" t="n"/>
      <c r="BC2743" s="2" t="n"/>
      <c r="BD2743" s="2" t="n"/>
      <c r="BE2743" s="2" t="n"/>
      <c r="BF2743" s="2" t="n"/>
      <c r="BG2743" s="2" t="n"/>
      <c r="BH2743" s="2" t="n"/>
      <c r="BI2743" s="8" t="n"/>
      <c r="BJ2743" s="7" t="n"/>
      <c r="BK2743" s="2" t="n"/>
      <c r="BL2743" s="2" t="n"/>
      <c r="BM2743" s="2" t="n"/>
      <c r="BN2743" s="2" t="n"/>
      <c r="BO2743" s="2" t="n"/>
      <c r="BP2743" s="143" t="n"/>
      <c r="BV2743" s="144" t="n"/>
      <c r="BW2743" s="149">
        <f>計算!$Q$33</f>
        <v/>
      </c>
      <c r="CG2743" s="144" t="n"/>
      <c r="CH2743" s="150">
        <f>計算!$R$33</f>
        <v/>
      </c>
      <c r="DU2743" s="144" t="n"/>
      <c r="DV2743" s="2" t="n"/>
      <c r="DW2743" s="2" t="n"/>
      <c r="DX2743" s="2" t="n"/>
      <c r="DY2743" s="2" t="n"/>
      <c r="DZ2743" s="2" t="n"/>
      <c r="EA2743" s="2" t="n"/>
      <c r="EB2743" s="2" t="n"/>
      <c r="EC2743" s="2" t="n"/>
    </row>
    <row r="2744" ht="6.75" customHeight="1" s="118">
      <c r="A2744" s="2" t="n"/>
      <c r="B2744" s="2" t="n"/>
      <c r="C2744" s="2" t="n"/>
      <c r="D2744" s="2" t="n"/>
      <c r="E2744" s="146" t="n"/>
      <c r="F2744" s="147" t="n"/>
      <c r="G2744" s="147" t="n"/>
      <c r="H2744" s="147" t="n"/>
      <c r="I2744" s="147" t="n"/>
      <c r="J2744" s="147" t="n"/>
      <c r="K2744" s="148" t="n"/>
      <c r="L2744" s="147" t="n"/>
      <c r="M2744" s="147" t="n"/>
      <c r="N2744" s="147" t="n"/>
      <c r="O2744" s="147" t="n"/>
      <c r="P2744" s="147" t="n"/>
      <c r="Q2744" s="147" t="n"/>
      <c r="R2744" s="147" t="n"/>
      <c r="S2744" s="147" t="n"/>
      <c r="T2744" s="147" t="n"/>
      <c r="U2744" s="147" t="n"/>
      <c r="V2744" s="147" t="n"/>
      <c r="W2744" s="147" t="n"/>
      <c r="X2744" s="147" t="n"/>
      <c r="Y2744" s="147" t="n"/>
      <c r="Z2744" s="147" t="n"/>
      <c r="AA2744" s="147" t="n"/>
      <c r="AB2744" s="147" t="n"/>
      <c r="AC2744" s="147" t="n"/>
      <c r="AD2744" s="147" t="n"/>
      <c r="AE2744" s="147" t="n"/>
      <c r="AF2744" s="147" t="n"/>
      <c r="AG2744" s="147" t="n"/>
      <c r="AH2744" s="147" t="n"/>
      <c r="AI2744" s="147" t="n"/>
      <c r="AJ2744" s="147" t="n"/>
      <c r="AK2744" s="147" t="n"/>
      <c r="AL2744" s="147" t="n"/>
      <c r="AM2744" s="147" t="n"/>
      <c r="AN2744" s="147" t="n"/>
      <c r="AO2744" s="147" t="n"/>
      <c r="AP2744" s="147" t="n"/>
      <c r="AQ2744" s="147" t="n"/>
      <c r="AR2744" s="147" t="n"/>
      <c r="AS2744" s="147" t="n"/>
      <c r="AT2744" s="148" t="n"/>
      <c r="AU2744" s="8" t="n"/>
      <c r="AV2744" s="7" t="n"/>
      <c r="AW2744" s="2" t="n"/>
      <c r="AX2744" s="2" t="n"/>
      <c r="AY2744" s="2" t="n"/>
      <c r="AZ2744" s="2" t="n"/>
      <c r="BA2744" s="2" t="n"/>
      <c r="BB2744" s="2" t="n"/>
      <c r="BC2744" s="2" t="n"/>
      <c r="BD2744" s="2" t="n"/>
      <c r="BE2744" s="2" t="n"/>
      <c r="BF2744" s="2" t="n"/>
      <c r="BG2744" s="2" t="n"/>
      <c r="BH2744" s="2" t="n"/>
      <c r="BI2744" s="8" t="n"/>
      <c r="BJ2744" s="7" t="n"/>
      <c r="BK2744" s="2" t="n"/>
      <c r="BL2744" s="2" t="n"/>
      <c r="BM2744" s="2" t="n"/>
      <c r="BN2744" s="2" t="n"/>
      <c r="BO2744" s="2" t="n"/>
      <c r="BP2744" s="143" t="n"/>
      <c r="BV2744" s="144" t="n"/>
      <c r="BW2744" s="143" t="n"/>
      <c r="CG2744" s="144" t="n"/>
      <c r="DU2744" s="144" t="n"/>
      <c r="DV2744" s="2" t="n"/>
      <c r="DW2744" s="2" t="n"/>
      <c r="DX2744" s="2" t="n"/>
      <c r="DY2744" s="2" t="n"/>
      <c r="DZ2744" s="2" t="n"/>
      <c r="EA2744" s="2" t="n"/>
      <c r="EB2744" s="2" t="n"/>
      <c r="EC2744" s="2" t="n"/>
    </row>
    <row r="2745" ht="6.75" customHeight="1" s="118">
      <c r="A2745" s="2" t="n"/>
      <c r="B2745" s="2" t="n"/>
      <c r="C2745" s="2" t="n"/>
      <c r="D2745" s="2" t="n"/>
      <c r="E2745" s="152" t="inlineStr">
        <is>
          <t>名　前</t>
        </is>
      </c>
      <c r="F2745" s="140" t="n"/>
      <c r="G2745" s="140" t="n"/>
      <c r="H2745" s="140" t="n"/>
      <c r="I2745" s="140" t="n"/>
      <c r="J2745" s="140" t="n"/>
      <c r="K2745" s="141" t="n"/>
      <c r="L2745" s="153">
        <f>計算!$B$33</f>
        <v/>
      </c>
      <c r="M2745" s="140" t="n"/>
      <c r="N2745" s="140" t="n"/>
      <c r="O2745" s="140" t="n"/>
      <c r="P2745" s="140" t="n"/>
      <c r="Q2745" s="140" t="n"/>
      <c r="R2745" s="140" t="n"/>
      <c r="S2745" s="140" t="n"/>
      <c r="T2745" s="140" t="n"/>
      <c r="U2745" s="140" t="n"/>
      <c r="V2745" s="140" t="n"/>
      <c r="W2745" s="140" t="n"/>
      <c r="X2745" s="140" t="n"/>
      <c r="Y2745" s="140" t="n"/>
      <c r="Z2745" s="140" t="n"/>
      <c r="AA2745" s="140" t="n"/>
      <c r="AB2745" s="140" t="n"/>
      <c r="AC2745" s="140" t="n"/>
      <c r="AD2745" s="140" t="n"/>
      <c r="AE2745" s="140" t="n"/>
      <c r="AF2745" s="140" t="n"/>
      <c r="AG2745" s="140" t="n"/>
      <c r="AH2745" s="140" t="n"/>
      <c r="AI2745" s="140" t="n"/>
      <c r="AJ2745" s="140" t="n"/>
      <c r="AK2745" s="140" t="n"/>
      <c r="AL2745" s="140" t="n"/>
      <c r="AM2745" s="140" t="n"/>
      <c r="AN2745" s="140" t="n"/>
      <c r="AO2745" s="140" t="n"/>
      <c r="AP2745" s="140" t="n"/>
      <c r="AQ2745" s="140" t="n"/>
      <c r="AR2745" s="140" t="n"/>
      <c r="AS2745" s="140" t="n"/>
      <c r="AT2745" s="141" t="n"/>
      <c r="AU2745" s="8" t="n"/>
      <c r="AV2745" s="7" t="n"/>
      <c r="AW2745" s="2" t="n"/>
      <c r="AX2745" s="2" t="n"/>
      <c r="AY2745" s="2" t="n"/>
      <c r="AZ2745" s="2" t="n"/>
      <c r="BA2745" s="2" t="n"/>
      <c r="BB2745" s="2" t="n"/>
      <c r="BC2745" s="2" t="n"/>
      <c r="BD2745" s="2" t="n"/>
      <c r="BE2745" s="2" t="n"/>
      <c r="BF2745" s="2" t="n"/>
      <c r="BG2745" s="2" t="n"/>
      <c r="BH2745" s="2" t="n"/>
      <c r="BI2745" s="8" t="n"/>
      <c r="BJ2745" s="7" t="n"/>
      <c r="BK2745" s="2" t="n"/>
      <c r="BL2745" s="2" t="n"/>
      <c r="BM2745" s="2" t="n"/>
      <c r="BN2745" s="2" t="n"/>
      <c r="BO2745" s="2" t="n"/>
      <c r="BP2745" s="143" t="n"/>
      <c r="BV2745" s="144" t="n"/>
      <c r="BW2745" s="143" t="n"/>
      <c r="CG2745" s="144" t="n"/>
      <c r="DU2745" s="144" t="n"/>
      <c r="DV2745" s="2" t="n"/>
      <c r="DW2745" s="2" t="n"/>
      <c r="DX2745" s="2" t="n"/>
      <c r="DY2745" s="2" t="n"/>
      <c r="DZ2745" s="2" t="n"/>
      <c r="EA2745" s="2" t="n"/>
      <c r="EB2745" s="2" t="n"/>
      <c r="EC2745" s="2" t="n"/>
    </row>
    <row r="2746" ht="6.75" customHeight="1" s="118">
      <c r="A2746" s="2" t="n"/>
      <c r="B2746" s="2" t="n"/>
      <c r="C2746" s="2" t="n"/>
      <c r="D2746" s="2" t="n"/>
      <c r="E2746" s="143" t="n"/>
      <c r="K2746" s="144" t="n"/>
      <c r="L2746" s="143" t="n"/>
      <c r="AT2746" s="144" t="n"/>
      <c r="AU2746" s="8" t="n"/>
      <c r="AV2746" s="7" t="n"/>
      <c r="AW2746" s="2" t="n"/>
      <c r="AX2746" s="52" t="inlineStr">
        <is>
          <t>（30×40mm）</t>
        </is>
      </c>
      <c r="BH2746" s="2" t="n"/>
      <c r="BI2746" s="8" t="n"/>
      <c r="BJ2746" s="7" t="n"/>
      <c r="BK2746" s="2" t="n"/>
      <c r="BL2746" s="2" t="n"/>
      <c r="BM2746" s="2" t="n"/>
      <c r="BN2746" s="2" t="n"/>
      <c r="BO2746" s="2" t="n"/>
      <c r="BP2746" s="143" t="n"/>
      <c r="BV2746" s="144" t="n"/>
      <c r="BW2746" s="143" t="n"/>
      <c r="CG2746" s="144" t="n"/>
      <c r="DU2746" s="144" t="n"/>
      <c r="DV2746" s="2" t="n"/>
      <c r="DW2746" s="2" t="n"/>
      <c r="DX2746" s="2" t="n"/>
      <c r="DY2746" s="2" t="n"/>
      <c r="DZ2746" s="2" t="n"/>
      <c r="EA2746" s="2" t="n"/>
      <c r="EB2746" s="2" t="n"/>
      <c r="EC2746" s="2" t="n"/>
    </row>
    <row r="2747" ht="6.75" customHeight="1" s="118">
      <c r="A2747" s="2" t="n"/>
      <c r="B2747" s="2" t="n"/>
      <c r="C2747" s="2" t="n"/>
      <c r="D2747" s="2" t="n"/>
      <c r="E2747" s="143" t="n"/>
      <c r="K2747" s="144" t="n"/>
      <c r="L2747" s="143" t="n"/>
      <c r="AT2747" s="144" t="n"/>
      <c r="AU2747" s="8" t="n"/>
      <c r="AV2747" s="7" t="n"/>
      <c r="AW2747" s="2" t="n"/>
      <c r="BH2747" s="2" t="n"/>
      <c r="BI2747" s="8" t="n"/>
      <c r="BJ2747" s="7" t="n"/>
      <c r="BK2747" s="2" t="n"/>
      <c r="BL2747" s="2" t="n"/>
      <c r="BM2747" s="2" t="n"/>
      <c r="BN2747" s="2" t="n"/>
      <c r="BO2747" s="2" t="n"/>
      <c r="BP2747" s="143" t="n"/>
      <c r="BV2747" s="144" t="n"/>
      <c r="BW2747" s="149">
        <f>計算!$S$33</f>
        <v/>
      </c>
      <c r="CG2747" s="144" t="n"/>
      <c r="CH2747" s="150">
        <f>計算!$T$33</f>
        <v/>
      </c>
      <c r="DU2747" s="144" t="n"/>
      <c r="DV2747" s="2" t="n"/>
      <c r="DW2747" s="2" t="n"/>
      <c r="DX2747" s="2" t="n"/>
      <c r="DY2747" s="2" t="n"/>
      <c r="DZ2747" s="2" t="n"/>
      <c r="EA2747" s="2" t="n"/>
      <c r="EB2747" s="2" t="n"/>
      <c r="EC2747" s="2" t="n"/>
    </row>
    <row r="2748" ht="6.75" customHeight="1" s="118">
      <c r="A2748" s="2" t="n"/>
      <c r="B2748" s="2" t="n"/>
      <c r="C2748" s="2" t="n"/>
      <c r="D2748" s="2" t="n"/>
      <c r="E2748" s="143" t="n"/>
      <c r="K2748" s="144" t="n"/>
      <c r="L2748" s="143" t="n"/>
      <c r="AT2748" s="144" t="n"/>
      <c r="AU2748" s="8" t="n"/>
      <c r="AV2748" s="7" t="n"/>
      <c r="AW2748" s="2" t="n"/>
      <c r="AX2748" s="2" t="n"/>
      <c r="AY2748" s="2" t="n"/>
      <c r="AZ2748" s="2" t="n"/>
      <c r="BA2748" s="2" t="n"/>
      <c r="BB2748" s="2" t="n"/>
      <c r="BC2748" s="2" t="n"/>
      <c r="BD2748" s="2" t="n"/>
      <c r="BE2748" s="2" t="n"/>
      <c r="BF2748" s="2" t="n"/>
      <c r="BG2748" s="2" t="n"/>
      <c r="BH2748" s="2" t="n"/>
      <c r="BI2748" s="8" t="n"/>
      <c r="BJ2748" s="7" t="n"/>
      <c r="BK2748" s="2" t="n"/>
      <c r="BL2748" s="2" t="n"/>
      <c r="BM2748" s="2" t="n"/>
      <c r="BN2748" s="2" t="n"/>
      <c r="BO2748" s="2" t="n"/>
      <c r="BP2748" s="143" t="n"/>
      <c r="BV2748" s="144" t="n"/>
      <c r="BW2748" s="143" t="n"/>
      <c r="CG2748" s="144" t="n"/>
      <c r="DU2748" s="144" t="n"/>
      <c r="DV2748" s="2" t="n"/>
      <c r="DW2748" s="2" t="n"/>
      <c r="DX2748" s="2" t="n"/>
      <c r="DY2748" s="2" t="n"/>
      <c r="DZ2748" s="2" t="n"/>
      <c r="EA2748" s="2" t="n"/>
      <c r="EB2748" s="2" t="n"/>
      <c r="EC2748" s="2" t="n"/>
    </row>
    <row r="2749" ht="6.75" customHeight="1" s="118">
      <c r="A2749" s="2" t="n"/>
      <c r="B2749" s="2" t="n"/>
      <c r="C2749" s="2" t="n"/>
      <c r="D2749" s="2" t="n"/>
      <c r="E2749" s="143" t="n"/>
      <c r="K2749" s="144" t="n"/>
      <c r="L2749" s="143" t="n"/>
      <c r="AT2749" s="144" t="n"/>
      <c r="AU2749" s="8" t="n"/>
      <c r="AV2749" s="7" t="n"/>
      <c r="AW2749" s="2" t="n"/>
      <c r="AX2749" s="2" t="n"/>
      <c r="AY2749" s="2" t="n"/>
      <c r="AZ2749" s="2" t="n"/>
      <c r="BA2749" s="2" t="n"/>
      <c r="BB2749" s="2" t="n"/>
      <c r="BC2749" s="2" t="n"/>
      <c r="BD2749" s="2" t="n"/>
      <c r="BE2749" s="2" t="n"/>
      <c r="BF2749" s="2" t="n"/>
      <c r="BG2749" s="2" t="n"/>
      <c r="BH2749" s="2" t="n"/>
      <c r="BI2749" s="8" t="n"/>
      <c r="BJ2749" s="7" t="n"/>
      <c r="BK2749" s="2" t="n"/>
      <c r="BL2749" s="2" t="n"/>
      <c r="BM2749" s="2" t="n"/>
      <c r="BN2749" s="2" t="n"/>
      <c r="BO2749" s="2" t="n"/>
      <c r="BP2749" s="143" t="n"/>
      <c r="BV2749" s="144" t="n"/>
      <c r="BW2749" s="143" t="n"/>
      <c r="CG2749" s="144" t="n"/>
      <c r="DU2749" s="144" t="n"/>
      <c r="DV2749" s="2" t="n"/>
      <c r="DW2749" s="2" t="n"/>
      <c r="DX2749" s="2" t="n"/>
      <c r="DY2749" s="2" t="n"/>
      <c r="DZ2749" s="2" t="n"/>
      <c r="EA2749" s="2" t="n"/>
      <c r="EB2749" s="2" t="n"/>
      <c r="EC2749" s="2" t="n"/>
    </row>
    <row r="2750" ht="4.5" customHeight="1" s="118">
      <c r="A2750" s="2" t="n"/>
      <c r="B2750" s="2" t="n"/>
      <c r="C2750" s="2" t="n"/>
      <c r="D2750" s="2" t="n"/>
      <c r="E2750" s="146" t="n"/>
      <c r="F2750" s="147" t="n"/>
      <c r="G2750" s="147" t="n"/>
      <c r="H2750" s="147" t="n"/>
      <c r="I2750" s="147" t="n"/>
      <c r="J2750" s="147" t="n"/>
      <c r="K2750" s="148" t="n"/>
      <c r="L2750" s="146" t="n"/>
      <c r="M2750" s="147" t="n"/>
      <c r="N2750" s="147" t="n"/>
      <c r="O2750" s="147" t="n"/>
      <c r="P2750" s="147" t="n"/>
      <c r="Q2750" s="147" t="n"/>
      <c r="R2750" s="147" t="n"/>
      <c r="S2750" s="147" t="n"/>
      <c r="T2750" s="147" t="n"/>
      <c r="U2750" s="147" t="n"/>
      <c r="V2750" s="147" t="n"/>
      <c r="W2750" s="147" t="n"/>
      <c r="X2750" s="147" t="n"/>
      <c r="Y2750" s="147" t="n"/>
      <c r="Z2750" s="147" t="n"/>
      <c r="AA2750" s="147" t="n"/>
      <c r="AB2750" s="147" t="n"/>
      <c r="AC2750" s="147" t="n"/>
      <c r="AD2750" s="147" t="n"/>
      <c r="AE2750" s="147" t="n"/>
      <c r="AF2750" s="147" t="n"/>
      <c r="AG2750" s="147" t="n"/>
      <c r="AH2750" s="147" t="n"/>
      <c r="AI2750" s="147" t="n"/>
      <c r="AJ2750" s="147" t="n"/>
      <c r="AK2750" s="147" t="n"/>
      <c r="AL2750" s="147" t="n"/>
      <c r="AM2750" s="147" t="n"/>
      <c r="AN2750" s="147" t="n"/>
      <c r="AO2750" s="147" t="n"/>
      <c r="AP2750" s="147" t="n"/>
      <c r="AQ2750" s="147" t="n"/>
      <c r="AR2750" s="147" t="n"/>
      <c r="AS2750" s="147" t="n"/>
      <c r="AT2750" s="148" t="n"/>
      <c r="AU2750" s="8" t="n"/>
      <c r="AV2750" s="7" t="n"/>
      <c r="AW2750" s="2" t="n"/>
      <c r="AX2750" s="2" t="n"/>
      <c r="AY2750" s="2" t="n"/>
      <c r="AZ2750" s="2" t="n"/>
      <c r="BA2750" s="2" t="n"/>
      <c r="BB2750" s="2" t="n"/>
      <c r="BC2750" s="2" t="n"/>
      <c r="BD2750" s="2" t="n"/>
      <c r="BE2750" s="2" t="n"/>
      <c r="BF2750" s="2" t="n"/>
      <c r="BG2750" s="2" t="n"/>
      <c r="BH2750" s="2" t="n"/>
      <c r="BI2750" s="8" t="n"/>
      <c r="BJ2750" s="7" t="n"/>
      <c r="BK2750" s="2" t="n"/>
      <c r="BL2750" s="2" t="n"/>
      <c r="BM2750" s="2" t="n"/>
      <c r="BN2750" s="2" t="n"/>
      <c r="BO2750" s="2" t="n"/>
      <c r="BP2750" s="143" t="n"/>
      <c r="BV2750" s="144" t="n"/>
      <c r="BW2750" s="143" t="n"/>
      <c r="CG2750" s="144" t="n"/>
      <c r="DU2750" s="144" t="n"/>
      <c r="DV2750" s="2" t="n"/>
      <c r="DW2750" s="2" t="n"/>
      <c r="DX2750" s="2" t="n"/>
      <c r="DY2750" s="2" t="n"/>
      <c r="DZ2750" s="2" t="n"/>
      <c r="EA2750" s="2" t="n"/>
      <c r="EB2750" s="2" t="n"/>
      <c r="EC2750" s="2" t="n"/>
    </row>
    <row r="2751" ht="6.75" customHeight="1" s="118">
      <c r="A2751" s="2" t="n"/>
      <c r="B2751" s="2" t="n"/>
      <c r="C2751" s="2" t="n"/>
      <c r="D2751" s="2" t="n"/>
      <c r="E2751" s="152" t="inlineStr">
        <is>
          <t>生年月日</t>
        </is>
      </c>
      <c r="F2751" s="140" t="n"/>
      <c r="G2751" s="140" t="n"/>
      <c r="H2751" s="140" t="n"/>
      <c r="I2751" s="140" t="n"/>
      <c r="J2751" s="140" t="n"/>
      <c r="K2751" s="141" t="n"/>
      <c r="L2751" s="154" t="inlineStr">
        <is>
          <t>昭和 ・ 平成</t>
        </is>
      </c>
      <c r="M2751" s="140" t="n"/>
      <c r="N2751" s="140" t="n"/>
      <c r="O2751" s="140" t="n"/>
      <c r="P2751" s="140" t="n"/>
      <c r="Q2751" s="140" t="n"/>
      <c r="R2751" s="140" t="n"/>
      <c r="S2751" s="140" t="n"/>
      <c r="T2751" s="140" t="n"/>
      <c r="U2751" s="140" t="n"/>
      <c r="V2751" s="155">
        <f>計算!$D$33</f>
        <v/>
      </c>
      <c r="W2751" s="140" t="n"/>
      <c r="X2751" s="156" t="inlineStr">
        <is>
          <t>年</t>
        </is>
      </c>
      <c r="Y2751" s="140" t="n"/>
      <c r="Z2751" s="155">
        <f>計算!$E$33</f>
        <v/>
      </c>
      <c r="AA2751" s="140" t="n"/>
      <c r="AB2751" s="140" t="n"/>
      <c r="AC2751" s="156" t="inlineStr">
        <is>
          <t>月</t>
        </is>
      </c>
      <c r="AD2751" s="140" t="n"/>
      <c r="AE2751" s="155">
        <f>計算!$F$33</f>
        <v/>
      </c>
      <c r="AF2751" s="140" t="n"/>
      <c r="AG2751" s="140" t="n"/>
      <c r="AH2751" s="156" t="inlineStr">
        <is>
          <t>日　生 （満</t>
        </is>
      </c>
      <c r="AI2751" s="140" t="n"/>
      <c r="AJ2751" s="140" t="n"/>
      <c r="AK2751" s="140" t="n"/>
      <c r="AL2751" s="140" t="n"/>
      <c r="AM2751" s="140" t="n"/>
      <c r="AN2751" s="140" t="n"/>
      <c r="AO2751" s="140" t="n"/>
      <c r="AP2751" s="157">
        <f>計算!$G$33</f>
        <v/>
      </c>
      <c r="AQ2751" s="140" t="n"/>
      <c r="AR2751" s="158" t="inlineStr">
        <is>
          <t>歳）</t>
        </is>
      </c>
      <c r="AS2751" s="140" t="n"/>
      <c r="AT2751" s="141" t="n"/>
      <c r="AU2751" s="8" t="n"/>
      <c r="AV2751" s="7" t="n"/>
      <c r="AW2751" s="2" t="n"/>
      <c r="AX2751" s="2" t="n"/>
      <c r="AY2751" s="2" t="n"/>
      <c r="AZ2751" s="2" t="n"/>
      <c r="BA2751" s="2" t="n"/>
      <c r="BB2751" s="2" t="n"/>
      <c r="BC2751" s="2" t="n"/>
      <c r="BD2751" s="2" t="n"/>
      <c r="BE2751" s="2" t="n"/>
      <c r="BF2751" s="2" t="n"/>
      <c r="BG2751" s="2" t="n"/>
      <c r="BH2751" s="2" t="n"/>
      <c r="BI2751" s="8" t="n"/>
      <c r="BJ2751" s="7" t="n"/>
      <c r="BK2751" s="2" t="n"/>
      <c r="BL2751" s="2" t="n"/>
      <c r="BM2751" s="2" t="n"/>
      <c r="BN2751" s="2" t="n"/>
      <c r="BO2751" s="2" t="n"/>
      <c r="BP2751" s="143" t="n"/>
      <c r="BV2751" s="144" t="n"/>
      <c r="BW2751" s="149">
        <f>計算!$U$33</f>
        <v/>
      </c>
      <c r="CG2751" s="144" t="n"/>
      <c r="CH2751" s="150">
        <f>計算!$V$33</f>
        <v/>
      </c>
      <c r="DU2751" s="144" t="n"/>
      <c r="DV2751" s="2" t="n"/>
      <c r="DW2751" s="2" t="n"/>
      <c r="DX2751" s="2" t="n"/>
      <c r="DY2751" s="2" t="n"/>
      <c r="DZ2751" s="2" t="n"/>
      <c r="EA2751" s="2" t="n"/>
      <c r="EB2751" s="2" t="n"/>
      <c r="EC2751" s="2" t="n"/>
    </row>
    <row r="2752" ht="6.75" customHeight="1" s="118">
      <c r="A2752" s="2" t="n"/>
      <c r="B2752" s="2" t="n"/>
      <c r="C2752" s="2" t="n"/>
      <c r="D2752" s="2" t="n"/>
      <c r="E2752" s="143" t="n"/>
      <c r="K2752" s="144" t="n"/>
      <c r="L2752" s="143" t="n"/>
      <c r="AT2752" s="144" t="n"/>
      <c r="AU2752" s="8" t="n"/>
      <c r="AV2752" s="7" t="n"/>
      <c r="AW2752" s="2" t="n"/>
      <c r="AX2752" s="2" t="n"/>
      <c r="AY2752" s="2" t="n"/>
      <c r="AZ2752" s="2" t="n"/>
      <c r="BA2752" s="2" t="n"/>
      <c r="BB2752" s="2" t="n"/>
      <c r="BC2752" s="2" t="n"/>
      <c r="BD2752" s="2" t="n"/>
      <c r="BE2752" s="2" t="n"/>
      <c r="BF2752" s="2" t="n"/>
      <c r="BG2752" s="2" t="n"/>
      <c r="BH2752" s="2" t="n"/>
      <c r="BI2752" s="8" t="n"/>
      <c r="BJ2752" s="7" t="n"/>
      <c r="BK2752" s="2" t="n"/>
      <c r="BL2752" s="2" t="n"/>
      <c r="BM2752" s="2" t="n"/>
      <c r="BN2752" s="2" t="n"/>
      <c r="BO2752" s="2" t="n"/>
      <c r="BP2752" s="143" t="n"/>
      <c r="BV2752" s="144" t="n"/>
      <c r="BW2752" s="143" t="n"/>
      <c r="CG2752" s="144" t="n"/>
      <c r="DU2752" s="144" t="n"/>
      <c r="DV2752" s="2" t="n"/>
      <c r="DW2752" s="2" t="n"/>
      <c r="DX2752" s="2" t="n"/>
      <c r="DY2752" s="2" t="n"/>
      <c r="DZ2752" s="2" t="n"/>
      <c r="EA2752" s="2" t="n"/>
      <c r="EB2752" s="2" t="n"/>
      <c r="EC2752" s="2" t="n"/>
    </row>
    <row r="2753" ht="6.75" customHeight="1" s="118">
      <c r="A2753" s="2" t="n"/>
      <c r="B2753" s="2" t="n"/>
      <c r="C2753" s="2" t="n"/>
      <c r="D2753" s="2" t="n"/>
      <c r="E2753" s="143" t="n"/>
      <c r="K2753" s="144" t="n"/>
      <c r="L2753" s="143" t="n"/>
      <c r="AT2753" s="144" t="n"/>
      <c r="AU2753" s="8" t="n"/>
      <c r="AV2753" s="16" t="n"/>
      <c r="AW2753" s="14" t="n"/>
      <c r="AX2753" s="14" t="n"/>
      <c r="AY2753" s="14" t="n"/>
      <c r="AZ2753" s="14" t="n"/>
      <c r="BA2753" s="14" t="n"/>
      <c r="BB2753" s="14" t="n"/>
      <c r="BC2753" s="14" t="n"/>
      <c r="BD2753" s="14" t="n"/>
      <c r="BE2753" s="14" t="n"/>
      <c r="BF2753" s="14" t="n"/>
      <c r="BG2753" s="14" t="n"/>
      <c r="BH2753" s="14" t="n"/>
      <c r="BI2753" s="15" t="n"/>
      <c r="BJ2753" s="7" t="n"/>
      <c r="BK2753" s="2" t="n"/>
      <c r="BL2753" s="2" t="n"/>
      <c r="BM2753" s="2" t="n"/>
      <c r="BN2753" s="2" t="n"/>
      <c r="BO2753" s="2" t="n"/>
      <c r="BP2753" s="143" t="n"/>
      <c r="BV2753" s="144" t="n"/>
      <c r="BW2753" s="143" t="n"/>
      <c r="CG2753" s="144" t="n"/>
      <c r="DU2753" s="144" t="n"/>
      <c r="DV2753" s="2" t="n"/>
      <c r="DW2753" s="2" t="n"/>
      <c r="DX2753" s="2" t="n"/>
      <c r="DY2753" s="2" t="n"/>
      <c r="DZ2753" s="2" t="n"/>
      <c r="EA2753" s="2" t="n"/>
      <c r="EB2753" s="2" t="n"/>
      <c r="EC2753" s="2" t="n"/>
    </row>
    <row r="2754" ht="3.75" customHeight="1" s="118">
      <c r="A2754" s="2" t="n"/>
      <c r="B2754" s="2" t="n"/>
      <c r="C2754" s="2" t="n"/>
      <c r="D2754" s="2" t="n"/>
      <c r="E2754" s="146" t="n"/>
      <c r="F2754" s="147" t="n"/>
      <c r="G2754" s="147" t="n"/>
      <c r="H2754" s="147" t="n"/>
      <c r="I2754" s="147" t="n"/>
      <c r="J2754" s="147" t="n"/>
      <c r="K2754" s="148" t="n"/>
      <c r="L2754" s="146" t="n"/>
      <c r="M2754" s="147" t="n"/>
      <c r="N2754" s="147" t="n"/>
      <c r="O2754" s="147" t="n"/>
      <c r="P2754" s="147" t="n"/>
      <c r="Q2754" s="147" t="n"/>
      <c r="R2754" s="147" t="n"/>
      <c r="S2754" s="147" t="n"/>
      <c r="T2754" s="147" t="n"/>
      <c r="U2754" s="147" t="n"/>
      <c r="X2754" s="147" t="n"/>
      <c r="Y2754" s="147" t="n"/>
      <c r="AC2754" s="147" t="n"/>
      <c r="AD2754" s="147" t="n"/>
      <c r="AH2754" s="147" t="n"/>
      <c r="AI2754" s="147" t="n"/>
      <c r="AJ2754" s="147" t="n"/>
      <c r="AK2754" s="147" t="n"/>
      <c r="AL2754" s="147" t="n"/>
      <c r="AM2754" s="147" t="n"/>
      <c r="AN2754" s="147" t="n"/>
      <c r="AO2754" s="147" t="n"/>
      <c r="AP2754" s="147" t="n"/>
      <c r="AQ2754" s="147" t="n"/>
      <c r="AR2754" s="147" t="n"/>
      <c r="AS2754" s="147" t="n"/>
      <c r="AT2754" s="148" t="n"/>
      <c r="AU2754" s="2" t="n"/>
      <c r="AV2754" s="21" t="n"/>
      <c r="AW2754" s="2" t="n"/>
      <c r="AX2754" s="2" t="n"/>
      <c r="AY2754" s="2" t="n"/>
      <c r="AZ2754" s="2" t="n"/>
      <c r="BA2754" s="2" t="n"/>
      <c r="BB2754" s="2" t="n"/>
      <c r="BC2754" s="2" t="n"/>
      <c r="BD2754" s="2" t="n"/>
      <c r="BE2754" s="2" t="n"/>
      <c r="BF2754" s="2" t="n"/>
      <c r="BG2754" s="2" t="n"/>
      <c r="BH2754" s="2" t="n"/>
      <c r="BI2754" s="2" t="n"/>
      <c r="BJ2754" s="2" t="n"/>
      <c r="BK2754" s="2" t="n"/>
      <c r="BL2754" s="2" t="n"/>
      <c r="BM2754" s="2" t="n"/>
      <c r="BN2754" s="2" t="n"/>
      <c r="BO2754" s="2" t="n"/>
      <c r="BP2754" s="143" t="n"/>
      <c r="BV2754" s="144" t="n"/>
      <c r="BW2754" s="143" t="n"/>
      <c r="CG2754" s="144" t="n"/>
      <c r="DU2754" s="144" t="n"/>
      <c r="DV2754" s="2" t="n"/>
      <c r="DW2754" s="2" t="n"/>
      <c r="DX2754" s="2" t="n"/>
      <c r="DY2754" s="2" t="n"/>
      <c r="DZ2754" s="2" t="n"/>
      <c r="EA2754" s="2" t="n"/>
      <c r="EB2754" s="2" t="n"/>
      <c r="EC2754" s="2" t="n"/>
    </row>
    <row r="2755" ht="6.75" customHeight="1" s="118">
      <c r="A2755" s="2" t="n"/>
      <c r="B2755" s="2" t="n"/>
      <c r="C2755" s="2" t="n"/>
      <c r="D2755" s="2" t="n"/>
      <c r="E2755" s="159" t="inlineStr">
        <is>
          <t>ふ り が な</t>
        </is>
      </c>
      <c r="F2755" s="140" t="n"/>
      <c r="G2755" s="140" t="n"/>
      <c r="H2755" s="140" t="n"/>
      <c r="I2755" s="140" t="n"/>
      <c r="J2755" s="140" t="n"/>
      <c r="K2755" s="141" t="n"/>
      <c r="L2755" s="160">
        <f>計算!$J$33</f>
        <v/>
      </c>
      <c r="M2755" s="140" t="n"/>
      <c r="N2755" s="140" t="n"/>
      <c r="O2755" s="140" t="n"/>
      <c r="P2755" s="140" t="n"/>
      <c r="Q2755" s="140" t="n"/>
      <c r="R2755" s="140" t="n"/>
      <c r="S2755" s="140" t="n"/>
      <c r="T2755" s="140" t="n"/>
      <c r="U2755" s="140" t="n"/>
      <c r="V2755" s="140" t="n"/>
      <c r="W2755" s="140" t="n"/>
      <c r="X2755" s="140" t="n"/>
      <c r="Y2755" s="140" t="n"/>
      <c r="Z2755" s="140" t="n"/>
      <c r="AA2755" s="140" t="n"/>
      <c r="AB2755" s="140" t="n"/>
      <c r="AC2755" s="140" t="n"/>
      <c r="AD2755" s="140" t="n"/>
      <c r="AE2755" s="140" t="n"/>
      <c r="AF2755" s="140" t="n"/>
      <c r="AG2755" s="140" t="n"/>
      <c r="AH2755" s="140" t="n"/>
      <c r="AI2755" s="140" t="n"/>
      <c r="AJ2755" s="140" t="n"/>
      <c r="AK2755" s="140" t="n"/>
      <c r="AL2755" s="140" t="n"/>
      <c r="AM2755" s="140" t="n"/>
      <c r="AN2755" s="140" t="n"/>
      <c r="AO2755" s="140" t="n"/>
      <c r="AP2755" s="140" t="n"/>
      <c r="AQ2755" s="140" t="n"/>
      <c r="AR2755" s="140" t="n"/>
      <c r="AS2755" s="140" t="n"/>
      <c r="AT2755" s="140" t="n"/>
      <c r="AU2755" s="140" t="n"/>
      <c r="AV2755" s="140" t="n"/>
      <c r="AW2755" s="140" t="n"/>
      <c r="AX2755" s="140" t="n"/>
      <c r="AY2755" s="140" t="n"/>
      <c r="AZ2755" s="140" t="n"/>
      <c r="BA2755" s="140" t="n"/>
      <c r="BB2755" s="140" t="n"/>
      <c r="BC2755" s="140" t="n"/>
      <c r="BD2755" s="140" t="n"/>
      <c r="BE2755" s="140" t="n"/>
      <c r="BF2755" s="140" t="n"/>
      <c r="BG2755" s="140" t="n"/>
      <c r="BH2755" s="140" t="n"/>
      <c r="BI2755" s="141" t="n"/>
      <c r="BJ2755" s="2" t="n"/>
      <c r="BK2755" s="2" t="n"/>
      <c r="BL2755" s="2" t="n"/>
      <c r="BM2755" s="2" t="n"/>
      <c r="BN2755" s="2" t="n"/>
      <c r="BO2755" s="2" t="n"/>
      <c r="BP2755" s="143" t="n"/>
      <c r="BV2755" s="144" t="n"/>
      <c r="BW2755" s="161">
        <f>計算!$W$33</f>
        <v/>
      </c>
      <c r="CG2755" s="144" t="n"/>
      <c r="CH2755" s="150">
        <f>計算!$X$33</f>
        <v/>
      </c>
      <c r="DU2755" s="144" t="n"/>
      <c r="DV2755" s="2" t="n"/>
      <c r="DW2755" s="2" t="n"/>
      <c r="DX2755" s="2" t="n"/>
      <c r="DY2755" s="2" t="n"/>
      <c r="DZ2755" s="2" t="n"/>
      <c r="EA2755" s="2" t="n"/>
      <c r="EB2755" s="2" t="n"/>
      <c r="EC2755" s="2" t="n"/>
    </row>
    <row r="2756" ht="6.75" customHeight="1" s="118">
      <c r="A2756" s="2" t="n"/>
      <c r="B2756" s="2" t="n"/>
      <c r="C2756" s="2" t="n"/>
      <c r="D2756" s="2" t="n"/>
      <c r="E2756" s="143" t="n"/>
      <c r="K2756" s="144" t="n"/>
      <c r="BI2756" s="144" t="n"/>
      <c r="BJ2756" s="2" t="n"/>
      <c r="BK2756" s="2" t="n"/>
      <c r="BL2756" s="2" t="n"/>
      <c r="BM2756" s="2" t="n"/>
      <c r="BN2756" s="2" t="n"/>
      <c r="BO2756" s="2" t="n"/>
      <c r="BP2756" s="143" t="n"/>
      <c r="BV2756" s="144" t="n"/>
      <c r="BW2756" s="143" t="n"/>
      <c r="CG2756" s="144" t="n"/>
      <c r="DU2756" s="144" t="n"/>
      <c r="DV2756" s="2" t="n"/>
      <c r="DW2756" s="2" t="n"/>
      <c r="DX2756" s="2" t="n"/>
      <c r="DY2756" s="2" t="n"/>
      <c r="DZ2756" s="2" t="n"/>
      <c r="EA2756" s="2" t="n"/>
      <c r="EB2756" s="2" t="n"/>
      <c r="EC2756" s="2" t="n"/>
    </row>
    <row r="2757" ht="6.75" customHeight="1" s="118">
      <c r="A2757" s="2" t="n"/>
      <c r="B2757" s="2" t="n"/>
      <c r="C2757" s="2" t="n"/>
      <c r="D2757" s="2" t="n"/>
      <c r="E2757" s="162" t="n"/>
      <c r="F2757" s="163" t="n"/>
      <c r="G2757" s="163" t="n"/>
      <c r="H2757" s="163" t="n"/>
      <c r="I2757" s="163" t="n"/>
      <c r="J2757" s="163" t="n"/>
      <c r="K2757" s="164" t="n"/>
      <c r="L2757" s="163" t="n"/>
      <c r="M2757" s="163" t="n"/>
      <c r="N2757" s="163" t="n"/>
      <c r="O2757" s="163" t="n"/>
      <c r="P2757" s="163" t="n"/>
      <c r="Q2757" s="163" t="n"/>
      <c r="R2757" s="163" t="n"/>
      <c r="S2757" s="163" t="n"/>
      <c r="T2757" s="163" t="n"/>
      <c r="U2757" s="163" t="n"/>
      <c r="V2757" s="163" t="n"/>
      <c r="W2757" s="163" t="n"/>
      <c r="X2757" s="163" t="n"/>
      <c r="Y2757" s="163" t="n"/>
      <c r="Z2757" s="163" t="n"/>
      <c r="AA2757" s="163" t="n"/>
      <c r="AB2757" s="163" t="n"/>
      <c r="AC2757" s="163" t="n"/>
      <c r="AD2757" s="163" t="n"/>
      <c r="AE2757" s="163" t="n"/>
      <c r="AF2757" s="163" t="n"/>
      <c r="AG2757" s="163" t="n"/>
      <c r="AH2757" s="163" t="n"/>
      <c r="AI2757" s="163" t="n"/>
      <c r="AJ2757" s="163" t="n"/>
      <c r="AK2757" s="163" t="n"/>
      <c r="AL2757" s="163" t="n"/>
      <c r="AM2757" s="163" t="n"/>
      <c r="AN2757" s="163" t="n"/>
      <c r="AO2757" s="163" t="n"/>
      <c r="AP2757" s="163" t="n"/>
      <c r="AQ2757" s="163" t="n"/>
      <c r="AR2757" s="163" t="n"/>
      <c r="AS2757" s="163" t="n"/>
      <c r="AT2757" s="163" t="n"/>
      <c r="AU2757" s="163" t="n"/>
      <c r="AV2757" s="163" t="n"/>
      <c r="AW2757" s="163" t="n"/>
      <c r="AX2757" s="163" t="n"/>
      <c r="AY2757" s="163" t="n"/>
      <c r="AZ2757" s="163" t="n"/>
      <c r="BA2757" s="163" t="n"/>
      <c r="BB2757" s="163" t="n"/>
      <c r="BC2757" s="163" t="n"/>
      <c r="BD2757" s="163" t="n"/>
      <c r="BE2757" s="163" t="n"/>
      <c r="BF2757" s="163" t="n"/>
      <c r="BG2757" s="163" t="n"/>
      <c r="BH2757" s="163" t="n"/>
      <c r="BI2757" s="164" t="n"/>
      <c r="BJ2757" s="2" t="n"/>
      <c r="BK2757" s="2" t="n"/>
      <c r="BL2757" s="2" t="n"/>
      <c r="BM2757" s="2" t="n"/>
      <c r="BN2757" s="2" t="n"/>
      <c r="BO2757" s="2" t="n"/>
      <c r="BP2757" s="143" t="n"/>
      <c r="BV2757" s="144" t="n"/>
      <c r="BW2757" s="143" t="n"/>
      <c r="CG2757" s="144" t="n"/>
      <c r="DU2757" s="144" t="n"/>
      <c r="DV2757" s="2" t="n"/>
      <c r="DW2757" s="2" t="n"/>
      <c r="DX2757" s="2" t="n"/>
      <c r="DY2757" s="2" t="n"/>
      <c r="DZ2757" s="2" t="n"/>
      <c r="EA2757" s="2" t="n"/>
      <c r="EB2757" s="2" t="n"/>
      <c r="EC2757" s="2" t="n"/>
    </row>
    <row r="2758" ht="6.75" customHeight="1" s="118">
      <c r="A2758" s="2" t="n"/>
      <c r="B2758" s="2" t="n"/>
      <c r="C2758" s="2" t="n"/>
      <c r="D2758" s="2" t="n"/>
      <c r="E2758" s="165" t="inlineStr">
        <is>
          <t>現住所</t>
        </is>
      </c>
      <c r="F2758" s="166" t="n"/>
      <c r="G2758" s="166" t="n"/>
      <c r="H2758" s="166" t="n"/>
      <c r="I2758" s="166" t="n"/>
      <c r="J2758" s="166" t="n"/>
      <c r="K2758" s="167" t="n"/>
      <c r="L2758" s="107" t="inlineStr">
        <is>
          <t>〒</t>
        </is>
      </c>
      <c r="M2758" s="166" t="n"/>
      <c r="N2758" s="166" t="n"/>
      <c r="O2758" s="166" t="n"/>
      <c r="P2758" s="168">
        <f>計算!$H$33</f>
        <v/>
      </c>
      <c r="Q2758" s="166" t="n"/>
      <c r="R2758" s="166" t="n"/>
      <c r="S2758" s="166" t="n"/>
      <c r="T2758" s="166" t="n"/>
      <c r="U2758" s="166" t="n"/>
      <c r="V2758" s="166" t="n"/>
      <c r="W2758" s="166" t="n"/>
      <c r="X2758" s="166" t="n"/>
      <c r="Y2758" s="166" t="n"/>
      <c r="Z2758" s="166" t="n"/>
      <c r="AA2758" s="166" t="n"/>
      <c r="AB2758" s="166" t="n"/>
      <c r="AC2758" s="166" t="n"/>
      <c r="AD2758" s="166" t="n"/>
      <c r="AE2758" s="166" t="n"/>
      <c r="AF2758" s="166" t="n"/>
      <c r="AG2758" s="166" t="n"/>
      <c r="AH2758" s="166" t="n"/>
      <c r="AI2758" s="166" t="n"/>
      <c r="AJ2758" s="166" t="n"/>
      <c r="AK2758" s="24" t="n"/>
      <c r="AL2758" s="24" t="n"/>
      <c r="AM2758" s="24" t="n"/>
      <c r="AN2758" s="24" t="n"/>
      <c r="AO2758" s="24" t="n"/>
      <c r="AP2758" s="24" t="n"/>
      <c r="AQ2758" s="24" t="n"/>
      <c r="AR2758" s="24" t="n"/>
      <c r="AS2758" s="24" t="n"/>
      <c r="AT2758" s="24" t="n"/>
      <c r="AU2758" s="24" t="n"/>
      <c r="AV2758" s="24" t="n"/>
      <c r="AW2758" s="24" t="n"/>
      <c r="AX2758" s="24" t="n"/>
      <c r="AY2758" s="24" t="n"/>
      <c r="AZ2758" s="24" t="n"/>
      <c r="BA2758" s="24" t="n"/>
      <c r="BB2758" s="24" t="n"/>
      <c r="BC2758" s="24" t="n"/>
      <c r="BD2758" s="24" t="n"/>
      <c r="BE2758" s="24" t="n"/>
      <c r="BF2758" s="24" t="n"/>
      <c r="BG2758" s="24" t="n"/>
      <c r="BH2758" s="24" t="n"/>
      <c r="BI2758" s="25" t="n"/>
      <c r="BJ2758" s="2" t="n"/>
      <c r="BK2758" s="2" t="n"/>
      <c r="BL2758" s="2" t="n"/>
      <c r="BM2758" s="2" t="n"/>
      <c r="BN2758" s="2" t="n"/>
      <c r="BO2758" s="2" t="n"/>
      <c r="BP2758" s="143" t="n"/>
      <c r="BV2758" s="144" t="n"/>
      <c r="BW2758" s="143" t="n"/>
      <c r="CG2758" s="144" t="n"/>
      <c r="DU2758" s="144" t="n"/>
      <c r="DV2758" s="2" t="n"/>
      <c r="DW2758" s="2" t="n"/>
      <c r="DX2758" s="2" t="n"/>
      <c r="DY2758" s="2" t="n"/>
      <c r="DZ2758" s="2" t="n"/>
      <c r="EA2758" s="2" t="n"/>
      <c r="EB2758" s="2" t="n"/>
      <c r="EC2758" s="2" t="n"/>
    </row>
    <row r="2759" ht="4.5" customHeight="1" s="118">
      <c r="A2759" s="2" t="n"/>
      <c r="B2759" s="2" t="n"/>
      <c r="C2759" s="2" t="n"/>
      <c r="D2759" s="2" t="n"/>
      <c r="E2759" s="143" t="n"/>
      <c r="K2759" s="144" t="n"/>
      <c r="L2759" s="143" t="n"/>
      <c r="AK2759" s="2" t="n"/>
      <c r="AL2759" s="2" t="n"/>
      <c r="AM2759" s="2" t="n"/>
      <c r="AN2759" s="2" t="n"/>
      <c r="AO2759" s="2" t="n"/>
      <c r="AP2759" s="2" t="n"/>
      <c r="AQ2759" s="2" t="n"/>
      <c r="AR2759" s="2" t="n"/>
      <c r="AS2759" s="2" t="n"/>
      <c r="AT2759" s="2" t="n"/>
      <c r="AU2759" s="2" t="n"/>
      <c r="AV2759" s="2" t="n"/>
      <c r="AW2759" s="2" t="n"/>
      <c r="AX2759" s="2" t="n"/>
      <c r="AY2759" s="2" t="n"/>
      <c r="AZ2759" s="2" t="n"/>
      <c r="BA2759" s="2" t="n"/>
      <c r="BB2759" s="2" t="n"/>
      <c r="BC2759" s="2" t="n"/>
      <c r="BD2759" s="2" t="n"/>
      <c r="BE2759" s="2" t="n"/>
      <c r="BF2759" s="2" t="n"/>
      <c r="BG2759" s="2" t="n"/>
      <c r="BH2759" s="2" t="n"/>
      <c r="BI2759" s="8" t="n"/>
      <c r="BJ2759" s="2" t="n"/>
      <c r="BK2759" s="2" t="n"/>
      <c r="BL2759" s="2" t="n"/>
      <c r="BM2759" s="2" t="n"/>
      <c r="BN2759" s="2" t="n"/>
      <c r="BO2759" s="2" t="n"/>
      <c r="BP2759" s="146" t="n"/>
      <c r="BQ2759" s="147" t="n"/>
      <c r="BR2759" s="147" t="n"/>
      <c r="BS2759" s="147" t="n"/>
      <c r="BT2759" s="147" t="n"/>
      <c r="BU2759" s="147" t="n"/>
      <c r="BV2759" s="148" t="n"/>
      <c r="BW2759" s="146" t="n"/>
      <c r="BX2759" s="147" t="n"/>
      <c r="BY2759" s="147" t="n"/>
      <c r="BZ2759" s="147" t="n"/>
      <c r="CA2759" s="147" t="n"/>
      <c r="CB2759" s="147" t="n"/>
      <c r="CC2759" s="147" t="n"/>
      <c r="CD2759" s="147" t="n"/>
      <c r="CE2759" s="147" t="n"/>
      <c r="CF2759" s="147" t="n"/>
      <c r="CG2759" s="148" t="n"/>
      <c r="DU2759" s="144" t="n"/>
      <c r="DV2759" s="2" t="n"/>
      <c r="DW2759" s="2" t="n"/>
      <c r="DX2759" s="2" t="n"/>
      <c r="DY2759" s="2" t="n"/>
      <c r="DZ2759" s="2" t="n"/>
      <c r="EA2759" s="2" t="n"/>
      <c r="EB2759" s="2" t="n"/>
      <c r="EC2759" s="2" t="n"/>
    </row>
    <row r="2760" ht="6.75" customHeight="1" s="118">
      <c r="A2760" s="2" t="n"/>
      <c r="B2760" s="2" t="n"/>
      <c r="C2760" s="2" t="n"/>
      <c r="D2760" s="2" t="n"/>
      <c r="E2760" s="143" t="n"/>
      <c r="K2760" s="144" t="n"/>
      <c r="L2760" s="143" t="n"/>
      <c r="AK2760" s="2" t="n"/>
      <c r="AL2760" s="2" t="n"/>
      <c r="AM2760" s="2" t="n"/>
      <c r="AN2760" s="2" t="n"/>
      <c r="AO2760" s="2" t="n"/>
      <c r="AP2760" s="2" t="n"/>
      <c r="AQ2760" s="2" t="n"/>
      <c r="AR2760" s="2" t="n"/>
      <c r="AS2760" s="2" t="n"/>
      <c r="AT2760" s="2" t="n"/>
      <c r="AU2760" s="2" t="n"/>
      <c r="AV2760" s="2" t="n"/>
      <c r="AW2760" s="2" t="n"/>
      <c r="AX2760" s="2" t="n"/>
      <c r="AY2760" s="2" t="n"/>
      <c r="AZ2760" s="2" t="n"/>
      <c r="BA2760" s="2" t="n"/>
      <c r="BB2760" s="2" t="n"/>
      <c r="BC2760" s="2" t="n"/>
      <c r="BD2760" s="2" t="n"/>
      <c r="BE2760" s="2" t="n"/>
      <c r="BF2760" s="2" t="n"/>
      <c r="BG2760" s="2" t="n"/>
      <c r="BH2760" s="2" t="n"/>
      <c r="BI2760" s="8" t="n"/>
      <c r="BJ2760" s="2" t="n"/>
      <c r="BK2760" s="2" t="n"/>
      <c r="BL2760" s="2" t="n"/>
      <c r="BM2760" s="2" t="n"/>
      <c r="BN2760" s="2" t="n"/>
      <c r="BO2760" s="2" t="n"/>
      <c r="BP2760" s="169" t="inlineStr">
        <is>
          <t>校内外の諸活動</t>
        </is>
      </c>
      <c r="BQ2760" s="140" t="n"/>
      <c r="BR2760" s="140" t="n"/>
      <c r="BS2760" s="140" t="n"/>
      <c r="BT2760" s="140" t="n"/>
      <c r="BU2760" s="140" t="n"/>
      <c r="BV2760" s="141" t="n"/>
      <c r="BW2760" s="170">
        <f>計算!$Y$33</f>
        <v/>
      </c>
      <c r="BX2760" s="140" t="n"/>
      <c r="BY2760" s="140" t="n"/>
      <c r="BZ2760" s="140" t="n"/>
      <c r="CA2760" s="140" t="n"/>
      <c r="CB2760" s="140" t="n"/>
      <c r="CC2760" s="140" t="n"/>
      <c r="CD2760" s="140" t="n"/>
      <c r="CE2760" s="140" t="n"/>
      <c r="CF2760" s="140" t="n"/>
      <c r="CG2760" s="140" t="n"/>
      <c r="CH2760" s="140" t="n"/>
      <c r="CI2760" s="140" t="n"/>
      <c r="CJ2760" s="140" t="n"/>
      <c r="CK2760" s="140" t="n"/>
      <c r="CL2760" s="140" t="n"/>
      <c r="CM2760" s="140" t="n"/>
      <c r="CN2760" s="140" t="n"/>
      <c r="CO2760" s="140" t="n"/>
      <c r="CP2760" s="140" t="n"/>
      <c r="CQ2760" s="140" t="n"/>
      <c r="CR2760" s="140" t="n"/>
      <c r="CS2760" s="140" t="n"/>
      <c r="CT2760" s="140" t="n"/>
      <c r="CU2760" s="140" t="n"/>
      <c r="CV2760" s="140" t="n"/>
      <c r="CW2760" s="140" t="n"/>
      <c r="CX2760" s="140" t="n"/>
      <c r="CY2760" s="140" t="n"/>
      <c r="CZ2760" s="140" t="n"/>
      <c r="DA2760" s="140" t="n"/>
      <c r="DB2760" s="140" t="n"/>
      <c r="DC2760" s="140" t="n"/>
      <c r="DD2760" s="140" t="n"/>
      <c r="DE2760" s="140" t="n"/>
      <c r="DF2760" s="140" t="n"/>
      <c r="DG2760" s="140" t="n"/>
      <c r="DH2760" s="140" t="n"/>
      <c r="DI2760" s="140" t="n"/>
      <c r="DJ2760" s="140" t="n"/>
      <c r="DK2760" s="140" t="n"/>
      <c r="DL2760" s="140" t="n"/>
      <c r="DM2760" s="140" t="n"/>
      <c r="DN2760" s="140" t="n"/>
      <c r="DO2760" s="140" t="n"/>
      <c r="DP2760" s="140" t="n"/>
      <c r="DQ2760" s="140" t="n"/>
      <c r="DR2760" s="140" t="n"/>
      <c r="DS2760" s="140" t="n"/>
      <c r="DT2760" s="140" t="n"/>
      <c r="DU2760" s="141" t="n"/>
      <c r="DV2760" s="7" t="n"/>
      <c r="DW2760" s="2" t="n"/>
      <c r="DX2760" s="2" t="n"/>
      <c r="DY2760" s="2" t="n"/>
      <c r="DZ2760" s="2" t="n"/>
      <c r="EA2760" s="2" t="n"/>
      <c r="EB2760" s="2" t="n"/>
      <c r="EC2760" s="2" t="n"/>
    </row>
    <row r="2761" ht="6.75" customHeight="1" s="118">
      <c r="A2761" s="2" t="n"/>
      <c r="B2761" s="2" t="n"/>
      <c r="C2761" s="2" t="n"/>
      <c r="D2761" s="2" t="n"/>
      <c r="E2761" s="143" t="n"/>
      <c r="K2761" s="144" t="n"/>
      <c r="L2761" s="171">
        <f>計算!$I$33</f>
        <v/>
      </c>
      <c r="BI2761" s="144" t="n"/>
      <c r="BJ2761" s="2" t="n"/>
      <c r="BK2761" s="2" t="n"/>
      <c r="BL2761" s="2" t="n"/>
      <c r="BM2761" s="2" t="n"/>
      <c r="BN2761" s="2" t="n"/>
      <c r="BO2761" s="2" t="n"/>
      <c r="BP2761" s="143" t="n"/>
      <c r="BV2761" s="144" t="n"/>
      <c r="DU2761" s="144" t="n"/>
      <c r="DV2761" s="7" t="n"/>
      <c r="DW2761" s="2" t="n"/>
      <c r="DX2761" s="2" t="n"/>
      <c r="DY2761" s="2" t="n"/>
      <c r="DZ2761" s="2" t="n"/>
      <c r="EA2761" s="2" t="n"/>
      <c r="EB2761" s="2" t="n"/>
      <c r="EC2761" s="2" t="n"/>
    </row>
    <row r="2762" ht="6.75" customHeight="1" s="118">
      <c r="A2762" s="2" t="n"/>
      <c r="B2762" s="2" t="n"/>
      <c r="C2762" s="2" t="n"/>
      <c r="D2762" s="2" t="n"/>
      <c r="E2762" s="143" t="n"/>
      <c r="K2762" s="144" t="n"/>
      <c r="L2762" s="143" t="n"/>
      <c r="BI2762" s="144" t="n"/>
      <c r="BJ2762" s="2" t="n"/>
      <c r="BK2762" s="2" t="n"/>
      <c r="BL2762" s="2" t="n"/>
      <c r="BM2762" s="2" t="n"/>
      <c r="BN2762" s="2" t="n"/>
      <c r="BO2762" s="2" t="n"/>
      <c r="BP2762" s="143" t="n"/>
      <c r="BV2762" s="144" t="n"/>
      <c r="DU2762" s="144" t="n"/>
      <c r="DV2762" s="7" t="n"/>
      <c r="DW2762" s="2" t="n"/>
      <c r="DX2762" s="2" t="n"/>
      <c r="DY2762" s="2" t="n"/>
      <c r="DZ2762" s="2" t="n"/>
      <c r="EA2762" s="2" t="n"/>
      <c r="EB2762" s="2" t="n"/>
      <c r="EC2762" s="2" t="n"/>
    </row>
    <row r="2763" ht="6.75" customHeight="1" s="118">
      <c r="A2763" s="2" t="n"/>
      <c r="B2763" s="2" t="n"/>
      <c r="C2763" s="2" t="n"/>
      <c r="D2763" s="2" t="n"/>
      <c r="E2763" s="146" t="n"/>
      <c r="F2763" s="147" t="n"/>
      <c r="G2763" s="147" t="n"/>
      <c r="H2763" s="147" t="n"/>
      <c r="I2763" s="147" t="n"/>
      <c r="J2763" s="147" t="n"/>
      <c r="K2763" s="148" t="n"/>
      <c r="L2763" s="146" t="n"/>
      <c r="M2763" s="147" t="n"/>
      <c r="N2763" s="147" t="n"/>
      <c r="O2763" s="147" t="n"/>
      <c r="P2763" s="147" t="n"/>
      <c r="Q2763" s="147" t="n"/>
      <c r="R2763" s="147" t="n"/>
      <c r="S2763" s="147" t="n"/>
      <c r="T2763" s="147" t="n"/>
      <c r="U2763" s="147" t="n"/>
      <c r="V2763" s="147" t="n"/>
      <c r="W2763" s="147" t="n"/>
      <c r="X2763" s="147" t="n"/>
      <c r="Y2763" s="147" t="n"/>
      <c r="Z2763" s="147" t="n"/>
      <c r="AA2763" s="147" t="n"/>
      <c r="AB2763" s="147" t="n"/>
      <c r="AC2763" s="147" t="n"/>
      <c r="AD2763" s="147" t="n"/>
      <c r="AE2763" s="147" t="n"/>
      <c r="AF2763" s="147" t="n"/>
      <c r="AG2763" s="147" t="n"/>
      <c r="AH2763" s="147" t="n"/>
      <c r="AI2763" s="147" t="n"/>
      <c r="AJ2763" s="147" t="n"/>
      <c r="AK2763" s="147" t="n"/>
      <c r="AL2763" s="147" t="n"/>
      <c r="AM2763" s="147" t="n"/>
      <c r="AN2763" s="147" t="n"/>
      <c r="AO2763" s="147" t="n"/>
      <c r="AP2763" s="147" t="n"/>
      <c r="AQ2763" s="147" t="n"/>
      <c r="AR2763" s="147" t="n"/>
      <c r="AS2763" s="147" t="n"/>
      <c r="AT2763" s="147" t="n"/>
      <c r="AU2763" s="147" t="n"/>
      <c r="AV2763" s="147" t="n"/>
      <c r="AW2763" s="147" t="n"/>
      <c r="AX2763" s="147" t="n"/>
      <c r="AY2763" s="147" t="n"/>
      <c r="AZ2763" s="147" t="n"/>
      <c r="BA2763" s="147" t="n"/>
      <c r="BB2763" s="147" t="n"/>
      <c r="BC2763" s="147" t="n"/>
      <c r="BD2763" s="147" t="n"/>
      <c r="BE2763" s="147" t="n"/>
      <c r="BF2763" s="147" t="n"/>
      <c r="BG2763" s="147" t="n"/>
      <c r="BH2763" s="147" t="n"/>
      <c r="BI2763" s="148" t="n"/>
      <c r="BJ2763" s="2" t="n"/>
      <c r="BK2763" s="2" t="n"/>
      <c r="BL2763" s="2" t="n"/>
      <c r="BM2763" s="2" t="n"/>
      <c r="BN2763" s="2" t="n"/>
      <c r="BO2763" s="2" t="n"/>
      <c r="BP2763" s="143" t="n"/>
      <c r="BV2763" s="144" t="n"/>
      <c r="DU2763" s="144" t="n"/>
      <c r="DV2763" s="7" t="n"/>
      <c r="DW2763" s="2" t="n"/>
      <c r="DX2763" s="2" t="n"/>
      <c r="DY2763" s="2" t="n"/>
      <c r="DZ2763" s="2" t="n"/>
      <c r="EA2763" s="2" t="n"/>
      <c r="EB2763" s="2" t="n"/>
      <c r="EC2763" s="2" t="n"/>
    </row>
    <row r="2764" ht="6.75" customHeight="1" s="118">
      <c r="A2764" s="2" t="n"/>
      <c r="B2764" s="2" t="n"/>
      <c r="C2764" s="2" t="n"/>
      <c r="D2764" s="2" t="n"/>
      <c r="E2764" s="159" t="inlineStr">
        <is>
          <t>ふ り が な</t>
        </is>
      </c>
      <c r="F2764" s="140" t="n"/>
      <c r="G2764" s="140" t="n"/>
      <c r="H2764" s="140" t="n"/>
      <c r="I2764" s="140" t="n"/>
      <c r="J2764" s="140" t="n"/>
      <c r="K2764" s="141" t="n"/>
      <c r="L2764" s="160">
        <f>計算!$M$33</f>
        <v/>
      </c>
      <c r="M2764" s="140" t="n"/>
      <c r="N2764" s="140" t="n"/>
      <c r="O2764" s="140" t="n"/>
      <c r="P2764" s="140" t="n"/>
      <c r="Q2764" s="140" t="n"/>
      <c r="R2764" s="140" t="n"/>
      <c r="S2764" s="140" t="n"/>
      <c r="T2764" s="140" t="n"/>
      <c r="U2764" s="140" t="n"/>
      <c r="V2764" s="140" t="n"/>
      <c r="W2764" s="140" t="n"/>
      <c r="X2764" s="140" t="n"/>
      <c r="Y2764" s="140" t="n"/>
      <c r="Z2764" s="140" t="n"/>
      <c r="AA2764" s="140" t="n"/>
      <c r="AB2764" s="140" t="n"/>
      <c r="AC2764" s="140" t="n"/>
      <c r="AD2764" s="140" t="n"/>
      <c r="AE2764" s="140" t="n"/>
      <c r="AF2764" s="140" t="n"/>
      <c r="AG2764" s="140" t="n"/>
      <c r="AH2764" s="140" t="n"/>
      <c r="AI2764" s="140" t="n"/>
      <c r="AJ2764" s="140" t="n"/>
      <c r="AK2764" s="140" t="n"/>
      <c r="AL2764" s="140" t="n"/>
      <c r="AM2764" s="140" t="n"/>
      <c r="AN2764" s="140" t="n"/>
      <c r="AO2764" s="140" t="n"/>
      <c r="AP2764" s="140" t="n"/>
      <c r="AQ2764" s="140" t="n"/>
      <c r="AR2764" s="140" t="n"/>
      <c r="AS2764" s="140" t="n"/>
      <c r="AT2764" s="140" t="n"/>
      <c r="AU2764" s="140" t="n"/>
      <c r="AV2764" s="140" t="n"/>
      <c r="AW2764" s="140" t="n"/>
      <c r="AX2764" s="140" t="n"/>
      <c r="AY2764" s="140" t="n"/>
      <c r="AZ2764" s="140" t="n"/>
      <c r="BA2764" s="140" t="n"/>
      <c r="BB2764" s="140" t="n"/>
      <c r="BC2764" s="140" t="n"/>
      <c r="BD2764" s="140" t="n"/>
      <c r="BE2764" s="140" t="n"/>
      <c r="BF2764" s="140" t="n"/>
      <c r="BG2764" s="140" t="n"/>
      <c r="BH2764" s="140" t="n"/>
      <c r="BI2764" s="141" t="n"/>
      <c r="BJ2764" s="2" t="n"/>
      <c r="BK2764" s="2" t="n"/>
      <c r="BL2764" s="2" t="n"/>
      <c r="BM2764" s="2" t="n"/>
      <c r="BN2764" s="2" t="n"/>
      <c r="BO2764" s="2" t="n"/>
      <c r="BP2764" s="143" t="n"/>
      <c r="BV2764" s="144" t="n"/>
      <c r="DU2764" s="144" t="n"/>
      <c r="DV2764" s="7" t="n"/>
      <c r="DW2764" s="2" t="n"/>
      <c r="DX2764" s="2" t="n"/>
      <c r="DY2764" s="2" t="n"/>
      <c r="DZ2764" s="2" t="n"/>
      <c r="EA2764" s="2" t="n"/>
      <c r="EB2764" s="2" t="n"/>
      <c r="EC2764" s="2" t="n"/>
    </row>
    <row r="2765" ht="6.75" customHeight="1" s="118">
      <c r="A2765" s="2" t="n"/>
      <c r="B2765" s="2" t="n"/>
      <c r="C2765" s="2" t="n"/>
      <c r="D2765" s="2" t="n"/>
      <c r="E2765" s="143" t="n"/>
      <c r="K2765" s="144" t="n"/>
      <c r="BI2765" s="144" t="n"/>
      <c r="BJ2765" s="2" t="n"/>
      <c r="BK2765" s="2" t="n"/>
      <c r="BL2765" s="2" t="n"/>
      <c r="BM2765" s="2" t="n"/>
      <c r="BN2765" s="2" t="n"/>
      <c r="BO2765" s="2" t="n"/>
      <c r="BP2765" s="143" t="n"/>
      <c r="BV2765" s="144" t="n"/>
      <c r="DU2765" s="144" t="n"/>
      <c r="DV2765" s="7" t="n"/>
      <c r="DW2765" s="2" t="n"/>
      <c r="DX2765" s="2" t="n"/>
      <c r="DY2765" s="2" t="n"/>
      <c r="DZ2765" s="2" t="n"/>
      <c r="EA2765" s="2" t="n"/>
      <c r="EB2765" s="2" t="n"/>
      <c r="EC2765" s="2" t="n"/>
    </row>
    <row r="2766" ht="6.75" customHeight="1" s="118">
      <c r="A2766" s="2" t="n"/>
      <c r="B2766" s="2" t="n"/>
      <c r="C2766" s="2" t="n"/>
      <c r="D2766" s="2" t="n"/>
      <c r="E2766" s="162" t="n"/>
      <c r="F2766" s="163" t="n"/>
      <c r="G2766" s="163" t="n"/>
      <c r="H2766" s="163" t="n"/>
      <c r="I2766" s="163" t="n"/>
      <c r="J2766" s="163" t="n"/>
      <c r="K2766" s="164" t="n"/>
      <c r="L2766" s="163" t="n"/>
      <c r="M2766" s="163" t="n"/>
      <c r="N2766" s="163" t="n"/>
      <c r="O2766" s="163" t="n"/>
      <c r="P2766" s="163" t="n"/>
      <c r="Q2766" s="163" t="n"/>
      <c r="R2766" s="163" t="n"/>
      <c r="S2766" s="163" t="n"/>
      <c r="T2766" s="163" t="n"/>
      <c r="U2766" s="163" t="n"/>
      <c r="V2766" s="163" t="n"/>
      <c r="W2766" s="163" t="n"/>
      <c r="X2766" s="163" t="n"/>
      <c r="Y2766" s="163" t="n"/>
      <c r="Z2766" s="163" t="n"/>
      <c r="AA2766" s="163" t="n"/>
      <c r="AB2766" s="163" t="n"/>
      <c r="AC2766" s="163" t="n"/>
      <c r="AD2766" s="163" t="n"/>
      <c r="AE2766" s="163" t="n"/>
      <c r="AF2766" s="163" t="n"/>
      <c r="AG2766" s="163" t="n"/>
      <c r="AH2766" s="163" t="n"/>
      <c r="AI2766" s="163" t="n"/>
      <c r="AJ2766" s="163" t="n"/>
      <c r="AK2766" s="163" t="n"/>
      <c r="AL2766" s="163" t="n"/>
      <c r="AM2766" s="163" t="n"/>
      <c r="AN2766" s="163" t="n"/>
      <c r="AO2766" s="163" t="n"/>
      <c r="AP2766" s="163" t="n"/>
      <c r="AQ2766" s="163" t="n"/>
      <c r="AR2766" s="163" t="n"/>
      <c r="AS2766" s="163" t="n"/>
      <c r="AT2766" s="163" t="n"/>
      <c r="AU2766" s="163" t="n"/>
      <c r="AV2766" s="163" t="n"/>
      <c r="AW2766" s="163" t="n"/>
      <c r="AX2766" s="163" t="n"/>
      <c r="AY2766" s="163" t="n"/>
      <c r="AZ2766" s="163" t="n"/>
      <c r="BA2766" s="163" t="n"/>
      <c r="BB2766" s="163" t="n"/>
      <c r="BC2766" s="163" t="n"/>
      <c r="BD2766" s="163" t="n"/>
      <c r="BE2766" s="163" t="n"/>
      <c r="BF2766" s="163" t="n"/>
      <c r="BG2766" s="163" t="n"/>
      <c r="BH2766" s="163" t="n"/>
      <c r="BI2766" s="164" t="n"/>
      <c r="BJ2766" s="2" t="n"/>
      <c r="BK2766" s="2" t="n"/>
      <c r="BL2766" s="2" t="n"/>
      <c r="BM2766" s="2" t="n"/>
      <c r="BN2766" s="2" t="n"/>
      <c r="BO2766" s="2" t="n"/>
      <c r="BP2766" s="143" t="n"/>
      <c r="BV2766" s="144" t="n"/>
      <c r="DU2766" s="144" t="n"/>
      <c r="DV2766" s="7" t="n"/>
      <c r="DW2766" s="2" t="n"/>
      <c r="DX2766" s="2" t="n"/>
      <c r="DY2766" s="2" t="n"/>
      <c r="DZ2766" s="2" t="n"/>
      <c r="EA2766" s="2" t="n"/>
      <c r="EB2766" s="2" t="n"/>
      <c r="EC2766" s="2" t="n"/>
    </row>
    <row r="2767" ht="6.75" customHeight="1" s="118">
      <c r="A2767" s="2" t="n"/>
      <c r="B2767" s="2" t="n"/>
      <c r="C2767" s="2" t="n"/>
      <c r="D2767" s="2" t="n"/>
      <c r="E2767" s="165" t="inlineStr">
        <is>
          <t>連絡先</t>
        </is>
      </c>
      <c r="F2767" s="166" t="n"/>
      <c r="G2767" s="166" t="n"/>
      <c r="H2767" s="166" t="n"/>
      <c r="I2767" s="166" t="n"/>
      <c r="J2767" s="166" t="n"/>
      <c r="K2767" s="167" t="n"/>
      <c r="L2767" s="107" t="inlineStr">
        <is>
          <t>〒</t>
        </is>
      </c>
      <c r="M2767" s="166" t="n"/>
      <c r="N2767" s="166" t="n"/>
      <c r="O2767" s="166" t="n"/>
      <c r="P2767" s="172">
        <f>計算!$K$33</f>
        <v/>
      </c>
      <c r="AK2767" s="2" t="n"/>
      <c r="AL2767" s="2" t="n"/>
      <c r="AM2767" s="2" t="n"/>
      <c r="AN2767" s="2" t="n"/>
      <c r="AO2767" s="2" t="n"/>
      <c r="AP2767" s="2" t="n"/>
      <c r="AQ2767" s="2" t="n"/>
      <c r="AR2767" s="2" t="n"/>
      <c r="AS2767" s="2" t="n"/>
      <c r="AT2767" s="2" t="n"/>
      <c r="AU2767" s="2" t="n"/>
      <c r="AV2767" s="2" t="n"/>
      <c r="AW2767" s="2" t="n"/>
      <c r="AX2767" s="2" t="n"/>
      <c r="AY2767" s="2" t="n"/>
      <c r="AZ2767" s="2" t="n"/>
      <c r="BA2767" s="2" t="n"/>
      <c r="BB2767" s="2" t="n"/>
      <c r="BC2767" s="2" t="n"/>
      <c r="BD2767" s="2" t="n"/>
      <c r="BE2767" s="2" t="n"/>
      <c r="BF2767" s="2" t="n"/>
      <c r="BG2767" s="2" t="n"/>
      <c r="BH2767" s="2" t="n"/>
      <c r="BI2767" s="8" t="n"/>
      <c r="BJ2767" s="2" t="n"/>
      <c r="BK2767" s="2" t="n"/>
      <c r="BL2767" s="2" t="n"/>
      <c r="BM2767" s="2" t="n"/>
      <c r="BN2767" s="2" t="n"/>
      <c r="BO2767" s="2" t="n"/>
      <c r="BP2767" s="143" t="n"/>
      <c r="BV2767" s="144" t="n"/>
      <c r="DU2767" s="144" t="n"/>
      <c r="DV2767" s="7" t="n"/>
      <c r="DW2767" s="2" t="n"/>
      <c r="DX2767" s="2" t="n"/>
      <c r="DY2767" s="2" t="n"/>
      <c r="DZ2767" s="2" t="n"/>
      <c r="EA2767" s="2" t="n"/>
      <c r="EB2767" s="2" t="n"/>
      <c r="EC2767" s="2" t="n"/>
    </row>
    <row r="2768" ht="6.75" customHeight="1" s="118">
      <c r="A2768" s="2" t="n"/>
      <c r="B2768" s="2" t="n"/>
      <c r="C2768" s="2" t="n"/>
      <c r="D2768" s="2" t="n"/>
      <c r="E2768" s="143" t="n"/>
      <c r="K2768" s="144" t="n"/>
      <c r="L2768" s="143" t="n"/>
      <c r="AK2768" s="2" t="n"/>
      <c r="AL2768" s="2" t="n"/>
      <c r="AM2768" s="2" t="n"/>
      <c r="AN2768" s="2" t="n"/>
      <c r="AO2768" s="2" t="n"/>
      <c r="AP2768" s="2" t="n"/>
      <c r="AQ2768" s="2" t="n"/>
      <c r="AR2768" s="2" t="n"/>
      <c r="AS2768" s="2" t="n"/>
      <c r="AT2768" s="2" t="n"/>
      <c r="AU2768" s="2" t="n"/>
      <c r="AV2768" s="2" t="n"/>
      <c r="AW2768" s="2" t="n"/>
      <c r="AX2768" s="2" t="n"/>
      <c r="AY2768" s="2" t="n"/>
      <c r="AZ2768" s="2" t="n"/>
      <c r="BA2768" s="2" t="n"/>
      <c r="BB2768" s="2" t="n"/>
      <c r="BC2768" s="2" t="n"/>
      <c r="BD2768" s="2" t="n"/>
      <c r="BE2768" s="2" t="n"/>
      <c r="BF2768" s="2" t="n"/>
      <c r="BG2768" s="2" t="n"/>
      <c r="BH2768" s="2" t="n"/>
      <c r="BI2768" s="8" t="n"/>
      <c r="BJ2768" s="2" t="n"/>
      <c r="BK2768" s="2" t="n"/>
      <c r="BL2768" s="2" t="n"/>
      <c r="BM2768" s="2" t="n"/>
      <c r="BN2768" s="2" t="n"/>
      <c r="BO2768" s="2" t="n"/>
      <c r="BP2768" s="143" t="n"/>
      <c r="BV2768" s="144" t="n"/>
      <c r="DU2768" s="144" t="n"/>
      <c r="DV2768" s="7" t="n"/>
      <c r="DW2768" s="2" t="n"/>
      <c r="DX2768" s="2" t="n"/>
      <c r="DY2768" s="2" t="n"/>
      <c r="DZ2768" s="2" t="n"/>
      <c r="EA2768" s="2" t="n"/>
      <c r="EB2768" s="2" t="n"/>
      <c r="EC2768" s="2" t="n"/>
    </row>
    <row r="2769" ht="6.75" customHeight="1" s="118">
      <c r="A2769" s="2" t="n"/>
      <c r="B2769" s="2" t="n"/>
      <c r="C2769" s="2" t="n"/>
      <c r="D2769" s="2" t="n"/>
      <c r="E2769" s="143" t="n"/>
      <c r="K2769" s="144" t="n"/>
      <c r="L2769" s="143" t="n"/>
      <c r="AK2769" s="2" t="n"/>
      <c r="AL2769" s="2" t="n"/>
      <c r="AM2769" s="2" t="n"/>
      <c r="AN2769" s="2" t="n"/>
      <c r="AO2769" s="2" t="n"/>
      <c r="AP2769" s="2" t="n"/>
      <c r="AQ2769" s="2" t="n"/>
      <c r="AR2769" s="2" t="n"/>
      <c r="AS2769" s="2" t="n"/>
      <c r="AT2769" s="2" t="n"/>
      <c r="AU2769" s="2" t="n"/>
      <c r="AV2769" s="2" t="n"/>
      <c r="AW2769" s="2" t="n"/>
      <c r="AX2769" s="2" t="n"/>
      <c r="AY2769" s="2" t="n"/>
      <c r="AZ2769" s="2" t="n"/>
      <c r="BA2769" s="2" t="n"/>
      <c r="BB2769" s="2" t="n"/>
      <c r="BC2769" s="2" t="n"/>
      <c r="BD2769" s="2" t="n"/>
      <c r="BE2769" s="2" t="n"/>
      <c r="BF2769" s="2" t="n"/>
      <c r="BG2769" s="2" t="n"/>
      <c r="BH2769" s="2" t="n"/>
      <c r="BI2769" s="8" t="n"/>
      <c r="BJ2769" s="2" t="n"/>
      <c r="BK2769" s="2" t="n"/>
      <c r="BL2769" s="2" t="n"/>
      <c r="BM2769" s="2" t="n"/>
      <c r="BN2769" s="2" t="n"/>
      <c r="BO2769" s="2" t="n"/>
      <c r="BP2769" s="143" t="n"/>
      <c r="BV2769" s="144" t="n"/>
      <c r="DU2769" s="144" t="n"/>
      <c r="DV2769" s="7" t="n"/>
      <c r="DW2769" s="2" t="n"/>
      <c r="DX2769" s="2" t="n"/>
      <c r="DY2769" s="2" t="n"/>
      <c r="DZ2769" s="2" t="n"/>
      <c r="EA2769" s="2" t="n"/>
      <c r="EB2769" s="2" t="n"/>
      <c r="EC2769" s="2" t="n"/>
    </row>
    <row r="2770" ht="6.75" customHeight="1" s="118">
      <c r="A2770" s="2" t="n"/>
      <c r="B2770" s="2" t="n"/>
      <c r="C2770" s="2" t="n"/>
      <c r="D2770" s="2" t="n"/>
      <c r="E2770" s="143" t="n"/>
      <c r="K2770" s="144" t="n"/>
      <c r="L2770" s="173">
        <f>計算!$L$33</f>
        <v/>
      </c>
      <c r="BI2770" s="144" t="n"/>
      <c r="BJ2770" s="2" t="n"/>
      <c r="BK2770" s="2" t="n"/>
      <c r="BL2770" s="2" t="n"/>
      <c r="BM2770" s="2" t="n"/>
      <c r="BN2770" s="2" t="n"/>
      <c r="BO2770" s="2" t="n"/>
      <c r="BP2770" s="143" t="n"/>
      <c r="BV2770" s="144" t="n"/>
      <c r="DU2770" s="144" t="n"/>
      <c r="DV2770" s="7" t="n"/>
      <c r="DW2770" s="2" t="n"/>
      <c r="DX2770" s="2" t="n"/>
      <c r="DY2770" s="2" t="n"/>
      <c r="DZ2770" s="2" t="n"/>
      <c r="EA2770" s="2" t="n"/>
      <c r="EB2770" s="2" t="n"/>
      <c r="EC2770" s="2" t="n"/>
    </row>
    <row r="2771" ht="6.75" customHeight="1" s="118">
      <c r="A2771" s="2" t="n"/>
      <c r="B2771" s="2" t="n"/>
      <c r="C2771" s="2" t="n"/>
      <c r="D2771" s="2" t="n"/>
      <c r="E2771" s="146" t="n"/>
      <c r="F2771" s="147" t="n"/>
      <c r="G2771" s="147" t="n"/>
      <c r="H2771" s="147" t="n"/>
      <c r="I2771" s="147" t="n"/>
      <c r="J2771" s="147" t="n"/>
      <c r="K2771" s="148" t="n"/>
      <c r="L2771" s="147" t="n"/>
      <c r="M2771" s="147" t="n"/>
      <c r="N2771" s="147" t="n"/>
      <c r="O2771" s="147" t="n"/>
      <c r="P2771" s="147" t="n"/>
      <c r="Q2771" s="147" t="n"/>
      <c r="R2771" s="147" t="n"/>
      <c r="S2771" s="147" t="n"/>
      <c r="T2771" s="147" t="n"/>
      <c r="U2771" s="147" t="n"/>
      <c r="V2771" s="147" t="n"/>
      <c r="W2771" s="147" t="n"/>
      <c r="X2771" s="147" t="n"/>
      <c r="Y2771" s="147" t="n"/>
      <c r="Z2771" s="147" t="n"/>
      <c r="AA2771" s="147" t="n"/>
      <c r="AB2771" s="147" t="n"/>
      <c r="AC2771" s="147" t="n"/>
      <c r="AD2771" s="147" t="n"/>
      <c r="AE2771" s="147" t="n"/>
      <c r="AF2771" s="147" t="n"/>
      <c r="AG2771" s="147" t="n"/>
      <c r="AH2771" s="147" t="n"/>
      <c r="AI2771" s="147" t="n"/>
      <c r="AJ2771" s="147" t="n"/>
      <c r="AK2771" s="147" t="n"/>
      <c r="AL2771" s="147" t="n"/>
      <c r="AM2771" s="147" t="n"/>
      <c r="AN2771" s="147" t="n"/>
      <c r="AO2771" s="147" t="n"/>
      <c r="AP2771" s="147" t="n"/>
      <c r="AQ2771" s="147" t="n"/>
      <c r="AR2771" s="147" t="n"/>
      <c r="AS2771" s="147" t="n"/>
      <c r="AT2771" s="147" t="n"/>
      <c r="AU2771" s="147" t="n"/>
      <c r="AV2771" s="147" t="n"/>
      <c r="AW2771" s="147" t="n"/>
      <c r="AX2771" s="147" t="n"/>
      <c r="AY2771" s="147" t="n"/>
      <c r="AZ2771" s="147" t="n"/>
      <c r="BA2771" s="147" t="n"/>
      <c r="BB2771" s="147" t="n"/>
      <c r="BC2771" s="147" t="n"/>
      <c r="BD2771" s="147" t="n"/>
      <c r="BE2771" s="147" t="n"/>
      <c r="BF2771" s="147" t="n"/>
      <c r="BG2771" s="147" t="n"/>
      <c r="BH2771" s="147" t="n"/>
      <c r="BI2771" s="148" t="n"/>
      <c r="BJ2771" s="2" t="n"/>
      <c r="BK2771" s="2" t="n"/>
      <c r="BL2771" s="2" t="n"/>
      <c r="BM2771" s="2" t="n"/>
      <c r="BN2771" s="2" t="n"/>
      <c r="BO2771" s="2" t="n"/>
      <c r="BP2771" s="143" t="n"/>
      <c r="BV2771" s="144" t="n"/>
      <c r="DU2771" s="144" t="n"/>
      <c r="DV2771" s="7" t="n"/>
      <c r="DW2771" s="2" t="n"/>
      <c r="DX2771" s="2" t="n"/>
      <c r="DY2771" s="2" t="n"/>
      <c r="DZ2771" s="2" t="n"/>
      <c r="EA2771" s="2" t="n"/>
      <c r="EB2771" s="2" t="n"/>
      <c r="EC2771" s="2" t="n"/>
    </row>
    <row r="2772" ht="6.75" customHeight="1" s="118">
      <c r="A2772" s="2" t="n"/>
      <c r="B2772" s="2" t="n"/>
      <c r="C2772" s="2" t="n"/>
      <c r="D2772" s="2" t="n"/>
      <c r="E2772" s="2" t="n"/>
      <c r="F2772" s="2" t="n"/>
      <c r="G2772" s="2" t="n"/>
      <c r="H2772" s="2" t="n"/>
      <c r="I2772" s="2" t="n"/>
      <c r="J2772" s="2" t="n"/>
      <c r="K2772" s="2" t="n"/>
      <c r="L2772" s="2" t="n"/>
      <c r="M2772" s="2" t="n"/>
      <c r="N2772" s="2" t="n"/>
      <c r="O2772" s="2" t="n"/>
      <c r="P2772" s="2" t="n"/>
      <c r="Q2772" s="2" t="n"/>
      <c r="R2772" s="2" t="n"/>
      <c r="S2772" s="2" t="n"/>
      <c r="T2772" s="2" t="n"/>
      <c r="U2772" s="2" t="n"/>
      <c r="V2772" s="2" t="n"/>
      <c r="W2772" s="2" t="n"/>
      <c r="X2772" s="2" t="n"/>
      <c r="Y2772" s="2" t="n"/>
      <c r="Z2772" s="2" t="n"/>
      <c r="AA2772" s="2" t="n"/>
      <c r="AB2772" s="2" t="n"/>
      <c r="AC2772" s="2" t="n"/>
      <c r="AD2772" s="2" t="n"/>
      <c r="AE2772" s="2" t="n"/>
      <c r="AF2772" s="2" t="n"/>
      <c r="AG2772" s="2" t="n"/>
      <c r="AH2772" s="2" t="n"/>
      <c r="AI2772" s="2" t="n"/>
      <c r="AJ2772" s="2" t="n"/>
      <c r="AK2772" s="2" t="n"/>
      <c r="AL2772" s="2" t="n"/>
      <c r="AM2772" s="2" t="n"/>
      <c r="AN2772" s="2" t="n"/>
      <c r="AO2772" s="2" t="n"/>
      <c r="AP2772" s="2" t="n"/>
      <c r="AQ2772" s="2" t="n"/>
      <c r="AR2772" s="2" t="n"/>
      <c r="AS2772" s="2" t="n"/>
      <c r="AT2772" s="2" t="n"/>
      <c r="AU2772" s="2" t="n"/>
      <c r="AV2772" s="2" t="n"/>
      <c r="AW2772" s="2" t="n"/>
      <c r="AX2772" s="2" t="n"/>
      <c r="AY2772" s="2" t="n"/>
      <c r="AZ2772" s="2" t="n"/>
      <c r="BA2772" s="2" t="n"/>
      <c r="BB2772" s="2" t="n"/>
      <c r="BC2772" s="2" t="n"/>
      <c r="BD2772" s="2" t="n"/>
      <c r="BE2772" s="2" t="n"/>
      <c r="BF2772" s="2" t="n"/>
      <c r="BG2772" s="2" t="n"/>
      <c r="BH2772" s="2" t="n"/>
      <c r="BI2772" s="2" t="n"/>
      <c r="BJ2772" s="2" t="n"/>
      <c r="BK2772" s="2" t="n"/>
      <c r="BL2772" s="2" t="n"/>
      <c r="BM2772" s="2" t="n"/>
      <c r="BN2772" s="2" t="n"/>
      <c r="BO2772" s="2" t="n"/>
      <c r="BP2772" s="143" t="n"/>
      <c r="BV2772" s="144" t="n"/>
      <c r="DU2772" s="144" t="n"/>
      <c r="DV2772" s="7" t="n"/>
      <c r="DW2772" s="2" t="n"/>
      <c r="DX2772" s="2" t="n"/>
      <c r="DY2772" s="2" t="n"/>
      <c r="DZ2772" s="2" t="n"/>
      <c r="EA2772" s="2" t="n"/>
      <c r="EB2772" s="2" t="n"/>
      <c r="EC2772" s="2" t="n"/>
    </row>
    <row r="2773" ht="6.75" customHeight="1" s="118">
      <c r="A2773" s="2" t="n"/>
      <c r="B2773" s="2" t="n"/>
      <c r="C2773" s="2" t="n"/>
      <c r="D2773" s="2" t="n"/>
      <c r="E2773" s="2" t="n"/>
      <c r="F2773" s="2" t="n"/>
      <c r="G2773" s="2" t="n"/>
      <c r="H2773" s="2" t="n"/>
      <c r="I2773" s="2" t="n"/>
      <c r="J2773" s="2" t="n"/>
      <c r="K2773" s="2" t="n"/>
      <c r="L2773" s="2" t="n"/>
      <c r="M2773" s="2" t="n"/>
      <c r="N2773" s="2" t="n"/>
      <c r="O2773" s="2" t="n"/>
      <c r="P2773" s="2" t="n"/>
      <c r="Q2773" s="2" t="n"/>
      <c r="R2773" s="113" t="inlineStr">
        <is>
          <t>（連絡先欄は現住所以外に連絡を希望する場合のみ記入すること）</t>
        </is>
      </c>
      <c r="BJ2773" s="2" t="n"/>
      <c r="BK2773" s="2" t="n"/>
      <c r="BL2773" s="2" t="n"/>
      <c r="BM2773" s="2" t="n"/>
      <c r="BN2773" s="2" t="n"/>
      <c r="BO2773" s="2" t="n"/>
      <c r="BP2773" s="143" t="n"/>
      <c r="BV2773" s="144" t="n"/>
      <c r="DU2773" s="144" t="n"/>
      <c r="DV2773" s="7" t="n"/>
      <c r="DW2773" s="2" t="n"/>
      <c r="DX2773" s="2" t="n"/>
      <c r="DY2773" s="2" t="n"/>
      <c r="DZ2773" s="2" t="n"/>
      <c r="EA2773" s="2" t="n"/>
      <c r="EB2773" s="2" t="n"/>
      <c r="EC2773" s="2" t="n"/>
    </row>
    <row r="2774" ht="6.75" customHeight="1" s="118">
      <c r="A2774" s="2" t="n"/>
      <c r="B2774" s="2" t="n"/>
      <c r="C2774" s="2" t="n"/>
      <c r="D2774" s="2" t="n"/>
      <c r="E2774" s="2" t="n"/>
      <c r="F2774" s="2" t="n"/>
      <c r="G2774" s="2" t="n"/>
      <c r="H2774" s="2" t="n"/>
      <c r="I2774" s="2" t="n"/>
      <c r="J2774" s="2" t="n"/>
      <c r="K2774" s="2" t="n"/>
      <c r="L2774" s="2" t="n"/>
      <c r="M2774" s="2" t="n"/>
      <c r="N2774" s="2" t="n"/>
      <c r="O2774" s="2" t="n"/>
      <c r="P2774" s="2" t="n"/>
      <c r="Q2774" s="2" t="n"/>
      <c r="BJ2774" s="2" t="n"/>
      <c r="BK2774" s="2" t="n"/>
      <c r="BL2774" s="2" t="n"/>
      <c r="BM2774" s="2" t="n"/>
      <c r="BN2774" s="2" t="n"/>
      <c r="BO2774" s="2" t="n"/>
      <c r="BP2774" s="143" t="n"/>
      <c r="BV2774" s="144" t="n"/>
      <c r="DU2774" s="144" t="n"/>
      <c r="DV2774" s="7" t="n"/>
      <c r="DW2774" s="2" t="n"/>
      <c r="DX2774" s="2" t="n"/>
      <c r="DY2774" s="2" t="n"/>
      <c r="DZ2774" s="2" t="n"/>
      <c r="EA2774" s="2" t="n"/>
      <c r="EB2774" s="2" t="n"/>
      <c r="EC2774" s="2" t="n"/>
    </row>
    <row r="2775" ht="6.75" customHeight="1" s="118">
      <c r="A2775" s="2" t="n"/>
      <c r="B2775" s="2" t="n"/>
      <c r="C2775" s="2" t="n"/>
      <c r="D2775" s="2" t="n"/>
      <c r="E2775" s="2" t="n"/>
      <c r="F2775" s="2" t="n"/>
      <c r="G2775" s="2" t="n"/>
      <c r="H2775" s="2" t="n"/>
      <c r="I2775" s="2" t="n"/>
      <c r="J2775" s="2" t="n"/>
      <c r="K2775" s="2" t="n"/>
      <c r="L2775" s="2" t="n"/>
      <c r="M2775" s="2" t="n"/>
      <c r="N2775" s="2" t="n"/>
      <c r="O2775" s="2" t="n"/>
      <c r="P2775" s="2" t="n"/>
      <c r="Q2775" s="2" t="n"/>
      <c r="BJ2775" s="2" t="n"/>
      <c r="BK2775" s="2" t="n"/>
      <c r="BL2775" s="2" t="n"/>
      <c r="BM2775" s="2" t="n"/>
      <c r="BN2775" s="2" t="n"/>
      <c r="BO2775" s="2" t="n"/>
      <c r="BP2775" s="143" t="n"/>
      <c r="BV2775" s="144" t="n"/>
      <c r="DU2775" s="144" t="n"/>
      <c r="DV2775" s="7" t="n"/>
      <c r="DW2775" s="2" t="n"/>
      <c r="DX2775" s="2" t="n"/>
      <c r="DY2775" s="2" t="n"/>
      <c r="DZ2775" s="2" t="n"/>
      <c r="EA2775" s="2" t="n"/>
      <c r="EB2775" s="2" t="n"/>
      <c r="EC2775" s="2" t="n"/>
    </row>
    <row r="2776" ht="6.75" customHeight="1" s="118">
      <c r="A2776" s="2" t="n"/>
      <c r="B2776" s="2" t="n"/>
      <c r="C2776" s="2" t="n"/>
      <c r="D2776" s="2" t="n"/>
      <c r="E2776" s="2" t="n"/>
      <c r="F2776" s="2" t="n"/>
      <c r="G2776" s="2" t="n"/>
      <c r="H2776" s="2" t="n"/>
      <c r="I2776" s="2" t="n"/>
      <c r="J2776" s="2" t="n"/>
      <c r="K2776" s="2" t="n"/>
      <c r="L2776" s="2" t="n"/>
      <c r="M2776" s="2" t="n"/>
      <c r="N2776" s="2" t="n"/>
      <c r="O2776" s="2" t="n"/>
      <c r="P2776" s="2" t="n"/>
      <c r="Q2776" s="2" t="n"/>
      <c r="R2776" s="2" t="n"/>
      <c r="S2776" s="2" t="n"/>
      <c r="T2776" s="2" t="n"/>
      <c r="U2776" s="2" t="n"/>
      <c r="V2776" s="2" t="n"/>
      <c r="W2776" s="2" t="n"/>
      <c r="X2776" s="2" t="n"/>
      <c r="Y2776" s="2" t="n"/>
      <c r="Z2776" s="2" t="n"/>
      <c r="AA2776" s="2" t="n"/>
      <c r="AB2776" s="2" t="n"/>
      <c r="AC2776" s="2" t="n"/>
      <c r="AD2776" s="2" t="n"/>
      <c r="AE2776" s="2" t="n"/>
      <c r="AF2776" s="2" t="n"/>
      <c r="AG2776" s="2" t="n"/>
      <c r="AH2776" s="2" t="n"/>
      <c r="AI2776" s="2" t="n"/>
      <c r="AJ2776" s="2" t="n"/>
      <c r="AK2776" s="2" t="n"/>
      <c r="AL2776" s="2" t="n"/>
      <c r="AM2776" s="2" t="n"/>
      <c r="AN2776" s="2" t="n"/>
      <c r="AO2776" s="2" t="n"/>
      <c r="AP2776" s="2" t="n"/>
      <c r="AQ2776" s="2" t="n"/>
      <c r="AR2776" s="2" t="n"/>
      <c r="AS2776" s="2" t="n"/>
      <c r="AT2776" s="2" t="n"/>
      <c r="AU2776" s="2" t="n"/>
      <c r="AV2776" s="2" t="n"/>
      <c r="AW2776" s="2" t="n"/>
      <c r="AX2776" s="2" t="n"/>
      <c r="AY2776" s="2" t="n"/>
      <c r="AZ2776" s="2" t="n"/>
      <c r="BA2776" s="2" t="n"/>
      <c r="BB2776" s="2" t="n"/>
      <c r="BC2776" s="2" t="n"/>
      <c r="BD2776" s="2" t="n"/>
      <c r="BE2776" s="2" t="n"/>
      <c r="BF2776" s="2" t="n"/>
      <c r="BG2776" s="2" t="n"/>
      <c r="BH2776" s="2" t="n"/>
      <c r="BI2776" s="2" t="n"/>
      <c r="BJ2776" s="2" t="n"/>
      <c r="BK2776" s="2" t="n"/>
      <c r="BL2776" s="2" t="n"/>
      <c r="BM2776" s="2" t="n"/>
      <c r="BN2776" s="2" t="n"/>
      <c r="BO2776" s="2" t="n"/>
      <c r="BP2776" s="143" t="n"/>
      <c r="BV2776" s="144" t="n"/>
      <c r="DU2776" s="144" t="n"/>
      <c r="DV2776" s="7" t="n"/>
      <c r="DW2776" s="2" t="n"/>
      <c r="DX2776" s="2" t="n"/>
      <c r="DY2776" s="2" t="n"/>
      <c r="DZ2776" s="2" t="n"/>
      <c r="EA2776" s="2" t="n"/>
      <c r="EB2776" s="2" t="n"/>
      <c r="EC2776" s="2" t="n"/>
    </row>
    <row r="2777" ht="6.75" customHeight="1" s="118">
      <c r="A2777" s="2" t="n"/>
      <c r="B2777" s="2" t="n"/>
      <c r="C2777" s="2" t="n"/>
      <c r="D2777" s="2" t="n"/>
      <c r="E2777" s="2" t="n"/>
      <c r="F2777" s="2" t="n"/>
      <c r="G2777" s="2" t="n"/>
      <c r="H2777" s="2" t="n"/>
      <c r="I2777" s="2" t="n"/>
      <c r="J2777" s="2" t="n"/>
      <c r="K2777" s="2" t="n"/>
      <c r="L2777" s="2" t="n"/>
      <c r="M2777" s="2" t="n"/>
      <c r="N2777" s="2" t="n"/>
      <c r="O2777" s="2" t="n"/>
      <c r="P2777" s="2" t="n"/>
      <c r="Q2777" s="2" t="n"/>
      <c r="R2777" s="2" t="n"/>
      <c r="S2777" s="2" t="n"/>
      <c r="T2777" s="2" t="n"/>
      <c r="U2777" s="2" t="n"/>
      <c r="V2777" s="2" t="n"/>
      <c r="W2777" s="2" t="n"/>
      <c r="X2777" s="2" t="n"/>
      <c r="Y2777" s="2" t="n"/>
      <c r="Z2777" s="2" t="n"/>
      <c r="AA2777" s="2" t="n"/>
      <c r="AB2777" s="2" t="n"/>
      <c r="AC2777" s="2" t="n"/>
      <c r="AD2777" s="2" t="n"/>
      <c r="AE2777" s="2" t="n"/>
      <c r="AF2777" s="2" t="n"/>
      <c r="AG2777" s="2" t="n"/>
      <c r="AH2777" s="2" t="n"/>
      <c r="AI2777" s="2" t="n"/>
      <c r="AJ2777" s="2" t="n"/>
      <c r="AK2777" s="2" t="n"/>
      <c r="AL2777" s="2" t="n"/>
      <c r="AM2777" s="2" t="n"/>
      <c r="AN2777" s="2" t="n"/>
      <c r="AO2777" s="2" t="n"/>
      <c r="AP2777" s="2" t="n"/>
      <c r="AQ2777" s="2" t="n"/>
      <c r="AR2777" s="2" t="n"/>
      <c r="AS2777" s="2" t="n"/>
      <c r="AT2777" s="2" t="n"/>
      <c r="AU2777" s="2" t="n"/>
      <c r="AV2777" s="2" t="n"/>
      <c r="AW2777" s="2" t="n"/>
      <c r="AX2777" s="2" t="n"/>
      <c r="AY2777" s="2" t="n"/>
      <c r="AZ2777" s="2" t="n"/>
      <c r="BA2777" s="2" t="n"/>
      <c r="BB2777" s="2" t="n"/>
      <c r="BC2777" s="2" t="n"/>
      <c r="BD2777" s="2" t="n"/>
      <c r="BE2777" s="2" t="n"/>
      <c r="BF2777" s="2" t="n"/>
      <c r="BG2777" s="2" t="n"/>
      <c r="BH2777" s="2" t="n"/>
      <c r="BI2777" s="2" t="n"/>
      <c r="BJ2777" s="2" t="n"/>
      <c r="BK2777" s="2" t="n"/>
      <c r="BL2777" s="2" t="n"/>
      <c r="BM2777" s="2" t="n"/>
      <c r="BN2777" s="2" t="n"/>
      <c r="BO2777" s="2" t="n"/>
      <c r="BP2777" s="174" t="n"/>
      <c r="BQ2777" s="140" t="n"/>
      <c r="BR2777" s="175" t="n"/>
      <c r="BS2777" s="140" t="n"/>
      <c r="BT2777" s="140" t="n"/>
      <c r="BU2777" s="28" t="n"/>
      <c r="BV2777" s="29" t="n"/>
      <c r="BW2777" s="176">
        <f>計算!$Z$33</f>
        <v/>
      </c>
      <c r="BX2777" s="140" t="n"/>
      <c r="BY2777" s="140" t="n"/>
      <c r="BZ2777" s="140" t="n"/>
      <c r="CA2777" s="140" t="n"/>
      <c r="CB2777" s="140" t="n"/>
      <c r="CC2777" s="140" t="n"/>
      <c r="CD2777" s="140" t="n"/>
      <c r="CE2777" s="140" t="n"/>
      <c r="CF2777" s="140" t="n"/>
      <c r="CG2777" s="140" t="n"/>
      <c r="CH2777" s="140" t="n"/>
      <c r="CI2777" s="140" t="n"/>
      <c r="CJ2777" s="140" t="n"/>
      <c r="CK2777" s="140" t="n"/>
      <c r="CL2777" s="140" t="n"/>
      <c r="CM2777" s="140" t="n"/>
      <c r="CN2777" s="140" t="n"/>
      <c r="CO2777" s="140" t="n"/>
      <c r="CP2777" s="140" t="n"/>
      <c r="CQ2777" s="140" t="n"/>
      <c r="CR2777" s="140" t="n"/>
      <c r="CS2777" s="140" t="n"/>
      <c r="CT2777" s="140" t="n"/>
      <c r="CU2777" s="140" t="n"/>
      <c r="CV2777" s="140" t="n"/>
      <c r="CW2777" s="140" t="n"/>
      <c r="CX2777" s="140" t="n"/>
      <c r="CY2777" s="140" t="n"/>
      <c r="CZ2777" s="140" t="n"/>
      <c r="DA2777" s="140" t="n"/>
      <c r="DB2777" s="140" t="n"/>
      <c r="DC2777" s="140" t="n"/>
      <c r="DD2777" s="140" t="n"/>
      <c r="DE2777" s="140" t="n"/>
      <c r="DF2777" s="140" t="n"/>
      <c r="DG2777" s="140" t="n"/>
      <c r="DH2777" s="140" t="n"/>
      <c r="DI2777" s="140" t="n"/>
      <c r="DJ2777" s="140" t="n"/>
      <c r="DK2777" s="140" t="n"/>
      <c r="DL2777" s="140" t="n"/>
      <c r="DM2777" s="140" t="n"/>
      <c r="DN2777" s="140" t="n"/>
      <c r="DO2777" s="140" t="n"/>
      <c r="DP2777" s="140" t="n"/>
      <c r="DQ2777" s="140" t="n"/>
      <c r="DR2777" s="140" t="n"/>
      <c r="DS2777" s="140" t="n"/>
      <c r="DT2777" s="140" t="n"/>
      <c r="DU2777" s="141" t="n"/>
      <c r="DV2777" s="7" t="n"/>
      <c r="DW2777" s="2" t="n"/>
      <c r="DX2777" s="2" t="n"/>
      <c r="DY2777" s="2" t="n"/>
      <c r="DZ2777" s="2" t="n"/>
      <c r="EA2777" s="2" t="n"/>
      <c r="EB2777" s="2" t="n"/>
      <c r="EC2777" s="2" t="n"/>
    </row>
    <row r="2778" ht="6.75" customHeight="1" s="118">
      <c r="A2778" s="2" t="n"/>
      <c r="B2778" s="2" t="n"/>
      <c r="C2778" s="2" t="n"/>
      <c r="D2778" s="2" t="n"/>
      <c r="E2778" s="2" t="n"/>
      <c r="F2778" s="2" t="n"/>
      <c r="G2778" s="2" t="n"/>
      <c r="H2778" s="2" t="n"/>
      <c r="I2778" s="2" t="n"/>
      <c r="J2778" s="2" t="n"/>
      <c r="K2778" s="2" t="n"/>
      <c r="L2778" s="2" t="n"/>
      <c r="M2778" s="2" t="n"/>
      <c r="N2778" s="2" t="n"/>
      <c r="O2778" s="2" t="n"/>
      <c r="P2778" s="2" t="n"/>
      <c r="Q2778" s="2" t="n"/>
      <c r="R2778" s="2" t="n"/>
      <c r="S2778" s="2" t="n"/>
      <c r="T2778" s="2" t="n"/>
      <c r="U2778" s="2" t="n"/>
      <c r="V2778" s="2" t="n"/>
      <c r="W2778" s="2" t="n"/>
      <c r="X2778" s="2" t="n"/>
      <c r="Y2778" s="2" t="n"/>
      <c r="Z2778" s="2" t="n"/>
      <c r="AA2778" s="2" t="n"/>
      <c r="AB2778" s="2" t="n"/>
      <c r="AC2778" s="2" t="n"/>
      <c r="AD2778" s="2" t="n"/>
      <c r="AE2778" s="2" t="n"/>
      <c r="AF2778" s="2" t="n"/>
      <c r="AG2778" s="2" t="n"/>
      <c r="AH2778" s="2" t="n"/>
      <c r="AI2778" s="2" t="n"/>
      <c r="AJ2778" s="2" t="n"/>
      <c r="AK2778" s="2" t="n"/>
      <c r="AL2778" s="2" t="n"/>
      <c r="AM2778" s="2" t="n"/>
      <c r="AN2778" s="2" t="n"/>
      <c r="AO2778" s="2" t="n"/>
      <c r="AP2778" s="2" t="n"/>
      <c r="AQ2778" s="2" t="n"/>
      <c r="AR2778" s="2" t="n"/>
      <c r="AS2778" s="2" t="n"/>
      <c r="AT2778" s="2" t="n"/>
      <c r="AU2778" s="2" t="n"/>
      <c r="AV2778" s="2" t="n"/>
      <c r="AW2778" s="2" t="n"/>
      <c r="AX2778" s="2" t="n"/>
      <c r="AY2778" s="2" t="n"/>
      <c r="AZ2778" s="2" t="n"/>
      <c r="BA2778" s="2" t="n"/>
      <c r="BB2778" s="2" t="n"/>
      <c r="BC2778" s="2" t="n"/>
      <c r="BD2778" s="2" t="n"/>
      <c r="BE2778" s="2" t="n"/>
      <c r="BF2778" s="2" t="n"/>
      <c r="BG2778" s="2" t="n"/>
      <c r="BH2778" s="2" t="n"/>
      <c r="BI2778" s="2" t="n"/>
      <c r="BJ2778" s="2" t="n"/>
      <c r="BK2778" s="2" t="n"/>
      <c r="BL2778" s="2" t="n"/>
      <c r="BM2778" s="2" t="n"/>
      <c r="BN2778" s="2" t="n"/>
      <c r="BO2778" s="2" t="n"/>
      <c r="BP2778" s="143" t="n"/>
      <c r="BU2778" s="31" t="n"/>
      <c r="BV2778" s="32" t="n"/>
      <c r="DU2778" s="144" t="n"/>
      <c r="DV2778" s="7" t="n"/>
      <c r="DW2778" s="2" t="n"/>
      <c r="DX2778" s="2" t="n"/>
      <c r="DY2778" s="2" t="n"/>
      <c r="DZ2778" s="2" t="n"/>
      <c r="EA2778" s="2" t="n"/>
      <c r="EB2778" s="2" t="n"/>
      <c r="EC2778" s="2" t="n"/>
    </row>
    <row r="2779" ht="6.75" customHeight="1" s="118">
      <c r="A2779" s="2" t="n"/>
      <c r="B2779" s="2" t="n"/>
      <c r="C2779" s="2" t="n"/>
      <c r="D2779" s="2" t="n"/>
      <c r="E2779" s="2" t="n"/>
      <c r="F2779" s="2" t="n"/>
      <c r="G2779" s="2" t="n"/>
      <c r="H2779" s="2" t="n"/>
      <c r="I2779" s="2" t="n"/>
      <c r="J2779" s="2" t="n"/>
      <c r="K2779" s="2" t="n"/>
      <c r="L2779" s="2" t="n"/>
      <c r="M2779" s="2" t="n"/>
      <c r="N2779" s="2" t="n"/>
      <c r="O2779" s="2" t="n"/>
      <c r="P2779" s="2" t="n"/>
      <c r="Q2779" s="2" t="n"/>
      <c r="R2779" s="2" t="n"/>
      <c r="S2779" s="2" t="n"/>
      <c r="T2779" s="2" t="n"/>
      <c r="U2779" s="2" t="n"/>
      <c r="V2779" s="2" t="n"/>
      <c r="W2779" s="2" t="n"/>
      <c r="X2779" s="2" t="n"/>
      <c r="Y2779" s="2" t="n"/>
      <c r="Z2779" s="2" t="n"/>
      <c r="AA2779" s="2" t="n"/>
      <c r="AB2779" s="2" t="n"/>
      <c r="AC2779" s="2" t="n"/>
      <c r="AD2779" s="2" t="n"/>
      <c r="AE2779" s="2" t="n"/>
      <c r="AF2779" s="2" t="n"/>
      <c r="AG2779" s="2" t="n"/>
      <c r="AH2779" s="2" t="n"/>
      <c r="AI2779" s="2" t="n"/>
      <c r="AJ2779" s="2" t="n"/>
      <c r="AK2779" s="2" t="n"/>
      <c r="AL2779" s="2" t="n"/>
      <c r="AM2779" s="2" t="n"/>
      <c r="AN2779" s="2" t="n"/>
      <c r="AO2779" s="2" t="n"/>
      <c r="AP2779" s="2" t="n"/>
      <c r="AQ2779" s="2" t="n"/>
      <c r="AR2779" s="2" t="n"/>
      <c r="AS2779" s="2" t="n"/>
      <c r="AT2779" s="2" t="n"/>
      <c r="AU2779" s="2" t="n"/>
      <c r="AV2779" s="2" t="n"/>
      <c r="AW2779" s="2" t="n"/>
      <c r="AX2779" s="2" t="n"/>
      <c r="AY2779" s="2" t="n"/>
      <c r="AZ2779" s="2" t="n"/>
      <c r="BA2779" s="2" t="n"/>
      <c r="BB2779" s="2" t="n"/>
      <c r="BC2779" s="2" t="n"/>
      <c r="BD2779" s="2" t="n"/>
      <c r="BE2779" s="2" t="n"/>
      <c r="BF2779" s="2" t="n"/>
      <c r="BG2779" s="2" t="n"/>
      <c r="BH2779" s="2" t="n"/>
      <c r="BI2779" s="2" t="n"/>
      <c r="BJ2779" s="2" t="n"/>
      <c r="BK2779" s="2" t="n"/>
      <c r="BL2779" s="2" t="n"/>
      <c r="BM2779" s="2" t="n"/>
      <c r="BN2779" s="2" t="n"/>
      <c r="BO2779" s="2" t="n"/>
      <c r="BP2779" s="143" t="n"/>
      <c r="BU2779" s="72" t="n"/>
      <c r="BV2779" s="144" t="n"/>
      <c r="DU2779" s="144" t="n"/>
      <c r="DV2779" s="7" t="n"/>
      <c r="DW2779" s="2" t="n"/>
      <c r="DX2779" s="2" t="n"/>
      <c r="DY2779" s="2" t="n"/>
      <c r="DZ2779" s="2" t="n"/>
      <c r="EA2779" s="2" t="n"/>
      <c r="EB2779" s="2" t="n"/>
      <c r="EC2779" s="2" t="n"/>
    </row>
    <row r="2780" ht="6.75" customHeight="1" s="118">
      <c r="A2780" s="2" t="n"/>
      <c r="B2780" s="2" t="n"/>
      <c r="C2780" s="2" t="n"/>
      <c r="D2780" s="2" t="n"/>
      <c r="E2780" s="2" t="n"/>
      <c r="F2780" s="2" t="n"/>
      <c r="G2780" s="2" t="n"/>
      <c r="H2780" s="2" t="n"/>
      <c r="I2780" s="2" t="n"/>
      <c r="J2780" s="2" t="n"/>
      <c r="K2780" s="2" t="n"/>
      <c r="L2780" s="2" t="n"/>
      <c r="M2780" s="2" t="n"/>
      <c r="N2780" s="2" t="n"/>
      <c r="O2780" s="2" t="n"/>
      <c r="P2780" s="2" t="n"/>
      <c r="Q2780" s="2" t="n"/>
      <c r="R2780" s="2" t="n"/>
      <c r="S2780" s="2" t="n"/>
      <c r="T2780" s="2" t="n"/>
      <c r="U2780" s="2" t="n"/>
      <c r="V2780" s="2" t="n"/>
      <c r="W2780" s="2" t="n"/>
      <c r="X2780" s="2" t="n"/>
      <c r="Y2780" s="2" t="n"/>
      <c r="Z2780" s="2" t="n"/>
      <c r="AA2780" s="2" t="n"/>
      <c r="AB2780" s="2" t="n"/>
      <c r="AC2780" s="2" t="n"/>
      <c r="AD2780" s="2" t="n"/>
      <c r="AE2780" s="2" t="n"/>
      <c r="AF2780" s="2" t="n"/>
      <c r="AG2780" s="2" t="n"/>
      <c r="AH2780" s="2" t="n"/>
      <c r="AI2780" s="2" t="n"/>
      <c r="AJ2780" s="2" t="n"/>
      <c r="AK2780" s="2" t="n"/>
      <c r="AL2780" s="2" t="n"/>
      <c r="AM2780" s="2" t="n"/>
      <c r="AN2780" s="2" t="n"/>
      <c r="AO2780" s="2" t="n"/>
      <c r="AP2780" s="2" t="n"/>
      <c r="AQ2780" s="2" t="n"/>
      <c r="AR2780" s="2" t="n"/>
      <c r="AS2780" s="2" t="n"/>
      <c r="AT2780" s="2" t="n"/>
      <c r="AU2780" s="2" t="n"/>
      <c r="AV2780" s="2" t="n"/>
      <c r="AW2780" s="2" t="n"/>
      <c r="AX2780" s="2" t="n"/>
      <c r="AY2780" s="2" t="n"/>
      <c r="AZ2780" s="2" t="n"/>
      <c r="BA2780" s="2" t="n"/>
      <c r="BB2780" s="2" t="n"/>
      <c r="BC2780" s="2" t="n"/>
      <c r="BD2780" s="2" t="n"/>
      <c r="BE2780" s="2" t="n"/>
      <c r="BF2780" s="2" t="n"/>
      <c r="BG2780" s="2" t="n"/>
      <c r="BH2780" s="2" t="n"/>
      <c r="BI2780" s="2" t="n"/>
      <c r="BJ2780" s="2" t="n"/>
      <c r="BK2780" s="2" t="n"/>
      <c r="BL2780" s="2" t="n"/>
      <c r="BM2780" s="2" t="n"/>
      <c r="BN2780" s="2" t="n"/>
      <c r="BO2780" s="2" t="n"/>
      <c r="BP2780" s="143" t="n"/>
      <c r="BV2780" s="144" t="n"/>
      <c r="DU2780" s="144" t="n"/>
      <c r="DV2780" s="7" t="n"/>
      <c r="DW2780" s="2" t="n"/>
      <c r="DX2780" s="2" t="n"/>
      <c r="DY2780" s="2" t="n"/>
      <c r="DZ2780" s="2" t="n"/>
      <c r="EA2780" s="2" t="n"/>
      <c r="EB2780" s="2" t="n"/>
      <c r="EC2780" s="2" t="n"/>
    </row>
    <row r="2781" ht="6.75" customHeight="1" s="118">
      <c r="A2781" s="2" t="n"/>
      <c r="B2781" s="2" t="n"/>
      <c r="C2781" s="2" t="n"/>
      <c r="D2781" s="2" t="n"/>
      <c r="E2781" s="2" t="n"/>
      <c r="F2781" s="2" t="n"/>
      <c r="G2781" s="2" t="n"/>
      <c r="H2781" s="2" t="n"/>
      <c r="I2781" s="2" t="n"/>
      <c r="J2781" s="2" t="n"/>
      <c r="K2781" s="2" t="n"/>
      <c r="L2781" s="2" t="n"/>
      <c r="M2781" s="2" t="n"/>
      <c r="N2781" s="2" t="n"/>
      <c r="O2781" s="2" t="n"/>
      <c r="P2781" s="2" t="n"/>
      <c r="Q2781" s="2" t="n"/>
      <c r="R2781" s="2" t="n"/>
      <c r="S2781" s="2" t="n"/>
      <c r="T2781" s="2" t="n"/>
      <c r="U2781" s="2" t="n"/>
      <c r="V2781" s="2" t="n"/>
      <c r="W2781" s="2" t="n"/>
      <c r="X2781" s="2" t="n"/>
      <c r="Y2781" s="2" t="n"/>
      <c r="Z2781" s="2" t="n"/>
      <c r="AA2781" s="2" t="n"/>
      <c r="AB2781" s="2" t="n"/>
      <c r="AC2781" s="2" t="n"/>
      <c r="AD2781" s="2" t="n"/>
      <c r="AE2781" s="2" t="n"/>
      <c r="AF2781" s="2" t="n"/>
      <c r="AG2781" s="2" t="n"/>
      <c r="AH2781" s="2" t="n"/>
      <c r="AI2781" s="2" t="n"/>
      <c r="AJ2781" s="2" t="n"/>
      <c r="AK2781" s="2" t="n"/>
      <c r="AL2781" s="2" t="n"/>
      <c r="AM2781" s="2" t="n"/>
      <c r="AN2781" s="2" t="n"/>
      <c r="AO2781" s="2" t="n"/>
      <c r="AP2781" s="2" t="n"/>
      <c r="AQ2781" s="2" t="n"/>
      <c r="AR2781" s="2" t="n"/>
      <c r="AS2781" s="2" t="n"/>
      <c r="AT2781" s="2" t="n"/>
      <c r="AU2781" s="2" t="n"/>
      <c r="AV2781" s="2" t="n"/>
      <c r="AW2781" s="2" t="n"/>
      <c r="AX2781" s="2" t="n"/>
      <c r="AY2781" s="2" t="n"/>
      <c r="AZ2781" s="2" t="n"/>
      <c r="BA2781" s="2" t="n"/>
      <c r="BB2781" s="2" t="n"/>
      <c r="BC2781" s="2" t="n"/>
      <c r="BD2781" s="2" t="n"/>
      <c r="BE2781" s="2" t="n"/>
      <c r="BF2781" s="2" t="n"/>
      <c r="BG2781" s="2" t="n"/>
      <c r="BH2781" s="2" t="n"/>
      <c r="BI2781" s="2" t="n"/>
      <c r="BJ2781" s="2" t="n"/>
      <c r="BK2781" s="2" t="n"/>
      <c r="BL2781" s="2" t="n"/>
      <c r="BM2781" s="2" t="n"/>
      <c r="BN2781" s="2" t="n"/>
      <c r="BO2781" s="2" t="n"/>
      <c r="BP2781" s="143" t="n"/>
      <c r="BV2781" s="144" t="n"/>
      <c r="DU2781" s="144" t="n"/>
      <c r="DV2781" s="7" t="n"/>
      <c r="DW2781" s="2" t="n"/>
      <c r="DX2781" s="2" t="n"/>
      <c r="DY2781" s="2" t="n"/>
      <c r="DZ2781" s="2" t="n"/>
      <c r="EA2781" s="2" t="n"/>
      <c r="EB2781" s="2" t="n"/>
      <c r="EC2781" s="2" t="n"/>
    </row>
    <row r="2782" ht="8.25" customHeight="1" s="118">
      <c r="A2782" s="2" t="n"/>
      <c r="B2782" s="2" t="n"/>
      <c r="C2782" s="2" t="n"/>
      <c r="D2782" s="2" t="n"/>
      <c r="E2782" s="2" t="n"/>
      <c r="F2782" s="2" t="n"/>
      <c r="G2782" s="2" t="n"/>
      <c r="H2782" s="2" t="n"/>
      <c r="I2782" s="2" t="n"/>
      <c r="J2782" s="2" t="n"/>
      <c r="K2782" s="2" t="n"/>
      <c r="L2782" s="2" t="n"/>
      <c r="M2782" s="2" t="n"/>
      <c r="N2782" s="2" t="n"/>
      <c r="O2782" s="2" t="n"/>
      <c r="P2782" s="2" t="n"/>
      <c r="Q2782" s="2" t="n"/>
      <c r="R2782" s="2" t="n"/>
      <c r="S2782" s="2" t="n"/>
      <c r="T2782" s="2" t="n"/>
      <c r="U2782" s="2" t="n"/>
      <c r="V2782" s="2" t="n"/>
      <c r="W2782" s="2" t="n"/>
      <c r="X2782" s="2" t="n"/>
      <c r="Y2782" s="2" t="n"/>
      <c r="Z2782" s="2" t="n"/>
      <c r="AA2782" s="2" t="n"/>
      <c r="AB2782" s="2" t="n"/>
      <c r="AC2782" s="2" t="n"/>
      <c r="AD2782" s="2" t="n"/>
      <c r="AE2782" s="2" t="n"/>
      <c r="AF2782" s="2" t="n"/>
      <c r="AG2782" s="2" t="n"/>
      <c r="AH2782" s="2" t="n"/>
      <c r="AI2782" s="2" t="n"/>
      <c r="AJ2782" s="2" t="n"/>
      <c r="AK2782" s="2" t="n"/>
      <c r="AL2782" s="2" t="n"/>
      <c r="AM2782" s="2" t="n"/>
      <c r="AN2782" s="2" t="n"/>
      <c r="AO2782" s="2" t="n"/>
      <c r="AP2782" s="2" t="n"/>
      <c r="AQ2782" s="2" t="n"/>
      <c r="AR2782" s="2" t="n"/>
      <c r="AS2782" s="2" t="n"/>
      <c r="AT2782" s="2" t="n"/>
      <c r="AU2782" s="2" t="n"/>
      <c r="AV2782" s="2" t="n"/>
      <c r="AW2782" s="2" t="n"/>
      <c r="AX2782" s="2" t="n"/>
      <c r="AY2782" s="2" t="n"/>
      <c r="AZ2782" s="2" t="n"/>
      <c r="BA2782" s="2" t="n"/>
      <c r="BB2782" s="2" t="n"/>
      <c r="BC2782" s="2" t="n"/>
      <c r="BD2782" s="2" t="n"/>
      <c r="BE2782" s="2" t="n"/>
      <c r="BF2782" s="2" t="n"/>
      <c r="BG2782" s="2" t="n"/>
      <c r="BH2782" s="2" t="n"/>
      <c r="BI2782" s="2" t="n"/>
      <c r="BJ2782" s="2" t="n"/>
      <c r="BK2782" s="2" t="n"/>
      <c r="BL2782" s="2" t="n"/>
      <c r="BM2782" s="2" t="n"/>
      <c r="BN2782" s="2" t="n"/>
      <c r="BO2782" s="2" t="n"/>
      <c r="BP2782" s="143" t="n"/>
      <c r="BV2782" s="144" t="n"/>
      <c r="DU2782" s="144" t="n"/>
      <c r="DV2782" s="7" t="n"/>
      <c r="DW2782" s="2" t="n"/>
      <c r="DX2782" s="2" t="n"/>
      <c r="DY2782" s="2" t="n"/>
      <c r="DZ2782" s="2" t="n"/>
      <c r="EA2782" s="2" t="n"/>
      <c r="EB2782" s="2" t="n"/>
      <c r="EC2782" s="2" t="n"/>
    </row>
    <row r="2783" ht="6.75" customHeight="1" s="118">
      <c r="A2783" s="2" t="n"/>
      <c r="B2783" s="2" t="n"/>
      <c r="C2783" s="2" t="n"/>
      <c r="D2783" s="2" t="n"/>
      <c r="E2783" s="177" t="inlineStr">
        <is>
          <t>在籍校</t>
        </is>
      </c>
      <c r="F2783" s="140" t="n"/>
      <c r="G2783" s="140" t="n"/>
      <c r="H2783" s="140" t="n"/>
      <c r="I2783" s="140" t="n"/>
      <c r="J2783" s="140" t="n"/>
      <c r="K2783" s="141" t="n"/>
      <c r="L2783" s="34" t="n"/>
      <c r="M2783" s="18" t="n"/>
      <c r="N2783" s="18" t="n"/>
      <c r="O2783" s="18" t="n"/>
      <c r="P2783" s="18" t="n"/>
      <c r="Q2783" s="18" t="n"/>
      <c r="R2783" s="18" t="n"/>
      <c r="S2783" s="18" t="n"/>
      <c r="T2783" s="18" t="n"/>
      <c r="U2783" s="18" t="n"/>
      <c r="V2783" s="18" t="n"/>
      <c r="W2783" s="18" t="n"/>
      <c r="X2783" s="35" t="n"/>
      <c r="Y2783" s="4" t="n"/>
      <c r="Z2783" s="5" t="n"/>
      <c r="AA2783" s="5" t="n"/>
      <c r="AB2783" s="5" t="n"/>
      <c r="AC2783" s="5" t="n"/>
      <c r="AD2783" s="5" t="n"/>
      <c r="AE2783" s="5" t="n"/>
      <c r="AF2783" s="5" t="n"/>
      <c r="AG2783" s="5" t="n"/>
      <c r="AH2783" s="5" t="n"/>
      <c r="AI2783" s="5" t="n"/>
      <c r="AJ2783" s="5" t="n"/>
      <c r="AK2783" s="5" t="n"/>
      <c r="AL2783" s="5" t="n"/>
      <c r="AM2783" s="5" t="n"/>
      <c r="AN2783" s="5" t="n"/>
      <c r="AO2783" s="5" t="n"/>
      <c r="AP2783" s="5" t="n"/>
      <c r="AQ2783" s="5" t="n"/>
      <c r="AR2783" s="5" t="n"/>
      <c r="AS2783" s="5" t="n"/>
      <c r="AT2783" s="5" t="n"/>
      <c r="AU2783" s="5" t="n"/>
      <c r="AV2783" s="5" t="n"/>
      <c r="AW2783" s="89" t="inlineStr">
        <is>
          <t>卒業見込</t>
        </is>
      </c>
      <c r="AX2783" s="140" t="n"/>
      <c r="AY2783" s="140" t="n"/>
      <c r="AZ2783" s="140" t="n"/>
      <c r="BA2783" s="140" t="n"/>
      <c r="BB2783" s="140" t="n"/>
      <c r="BC2783" s="140" t="n"/>
      <c r="BD2783" s="140" t="n"/>
      <c r="BE2783" s="140" t="n"/>
      <c r="BF2783" s="140" t="n"/>
      <c r="BG2783" s="140" t="n"/>
      <c r="BH2783" s="140" t="n"/>
      <c r="BI2783" s="141" t="n"/>
      <c r="BJ2783" s="2" t="n"/>
      <c r="BK2783" s="2" t="n"/>
      <c r="BL2783" s="2" t="n"/>
      <c r="BM2783" s="2" t="n"/>
      <c r="BN2783" s="2" t="n"/>
      <c r="BO2783" s="2" t="n"/>
      <c r="BP2783" s="143" t="n"/>
      <c r="BV2783" s="144" t="n"/>
      <c r="DU2783" s="144" t="n"/>
      <c r="DV2783" s="2" t="n"/>
      <c r="DW2783" s="2" t="n"/>
      <c r="DX2783" s="2" t="n"/>
      <c r="DY2783" s="2" t="n"/>
      <c r="DZ2783" s="2" t="n"/>
      <c r="EA2783" s="2" t="n"/>
      <c r="EB2783" s="2" t="n"/>
      <c r="EC2783" s="2" t="n"/>
    </row>
    <row r="2784" ht="6.75" customHeight="1" s="118">
      <c r="A2784" s="2" t="n"/>
      <c r="B2784" s="2" t="n"/>
      <c r="C2784" s="2" t="n"/>
      <c r="D2784" s="2" t="n"/>
      <c r="E2784" s="143" t="n"/>
      <c r="K2784" s="144" t="n"/>
      <c r="L2784" s="36" t="n"/>
      <c r="M2784" s="19" t="n"/>
      <c r="N2784" s="19" t="n"/>
      <c r="O2784" s="19" t="n"/>
      <c r="P2784" s="19" t="n"/>
      <c r="Q2784" s="19" t="n"/>
      <c r="R2784" s="19" t="n"/>
      <c r="S2784" s="19" t="n"/>
      <c r="T2784" s="19" t="n"/>
      <c r="U2784" s="19" t="n"/>
      <c r="V2784" s="19" t="n"/>
      <c r="W2784" s="19" t="n"/>
      <c r="X2784" s="37" t="n"/>
      <c r="Y2784" s="178">
        <f>計算!$N$33</f>
        <v/>
      </c>
      <c r="BI2784" s="144" t="n"/>
      <c r="BJ2784" s="2" t="n"/>
      <c r="BK2784" s="2" t="n"/>
      <c r="BL2784" s="2" t="n"/>
      <c r="BM2784" s="2" t="n"/>
      <c r="BN2784" s="2" t="n"/>
      <c r="BO2784" s="2" t="n"/>
      <c r="BP2784" s="143" t="n"/>
      <c r="BV2784" s="144" t="n"/>
      <c r="DU2784" s="144" t="n"/>
      <c r="DV2784" s="2" t="n"/>
      <c r="DW2784" s="2" t="n"/>
      <c r="DX2784" s="2" t="n"/>
      <c r="DY2784" s="2" t="n"/>
      <c r="DZ2784" s="2" t="n"/>
      <c r="EA2784" s="2" t="n"/>
      <c r="EB2784" s="2" t="n"/>
      <c r="EC2784" s="2" t="n"/>
    </row>
    <row r="2785" ht="6.75" customHeight="1" s="118">
      <c r="A2785" s="2" t="n"/>
      <c r="B2785" s="2" t="n"/>
      <c r="C2785" s="2" t="n"/>
      <c r="D2785" s="2" t="n"/>
      <c r="E2785" s="143" t="n"/>
      <c r="K2785" s="144" t="n"/>
      <c r="L2785" s="36" t="n"/>
      <c r="M2785" s="19" t="n"/>
      <c r="N2785" s="19" t="n"/>
      <c r="O2785" s="19" t="n"/>
      <c r="P2785" s="179">
        <f>設定!$B$6</f>
        <v/>
      </c>
      <c r="S2785" s="11" t="n"/>
      <c r="T2785" s="11" t="n"/>
      <c r="U2785" s="179">
        <f>設定!$B$7</f>
        <v/>
      </c>
      <c r="W2785" s="11" t="n"/>
      <c r="X2785" s="12" t="n"/>
      <c r="Y2785" s="143" t="n"/>
      <c r="BI2785" s="144" t="n"/>
      <c r="BJ2785" s="2" t="n"/>
      <c r="BK2785" s="2" t="n"/>
      <c r="BL2785" s="2" t="n"/>
      <c r="BM2785" s="2" t="n"/>
      <c r="BN2785" s="2" t="n"/>
      <c r="BO2785" s="2" t="n"/>
      <c r="BP2785" s="143" t="n"/>
      <c r="BV2785" s="144" t="n"/>
      <c r="DU2785" s="144" t="n"/>
      <c r="DV2785" s="2" t="n"/>
      <c r="DW2785" s="2" t="n"/>
      <c r="DX2785" s="2" t="n"/>
      <c r="DY2785" s="2" t="n"/>
      <c r="DZ2785" s="2" t="n"/>
      <c r="EA2785" s="2" t="n"/>
      <c r="EB2785" s="2" t="n"/>
      <c r="EC2785" s="2" t="n"/>
    </row>
    <row r="2786" ht="6.75" customHeight="1" s="118">
      <c r="A2786" s="2" t="n"/>
      <c r="B2786" s="2" t="n"/>
      <c r="C2786" s="2" t="n"/>
      <c r="D2786" s="2" t="n"/>
      <c r="E2786" s="143" t="n"/>
      <c r="K2786" s="144" t="n"/>
      <c r="L2786" s="92" t="inlineStr">
        <is>
          <t>令和</t>
        </is>
      </c>
      <c r="S2786" s="52" t="inlineStr">
        <is>
          <t>年</t>
        </is>
      </c>
      <c r="W2786" s="53" t="inlineStr">
        <is>
          <t>月</t>
        </is>
      </c>
      <c r="X2786" s="144" t="n"/>
      <c r="Y2786" s="143" t="n"/>
      <c r="BI2786" s="144" t="n"/>
      <c r="BJ2786" s="2" t="n"/>
      <c r="BK2786" s="2" t="n"/>
      <c r="BL2786" s="2" t="n"/>
      <c r="BM2786" s="2" t="n"/>
      <c r="BN2786" s="2" t="n"/>
      <c r="BO2786" s="2" t="n"/>
      <c r="BP2786" s="143" t="n"/>
      <c r="BV2786" s="144" t="n"/>
      <c r="DU2786" s="144" t="n"/>
      <c r="DV2786" s="2" t="n"/>
      <c r="DW2786" s="2" t="n"/>
      <c r="DX2786" s="2" t="n"/>
      <c r="DY2786" s="2" t="n"/>
      <c r="DZ2786" s="2" t="n"/>
      <c r="EA2786" s="2" t="n"/>
      <c r="EB2786" s="2" t="n"/>
      <c r="EC2786" s="2" t="n"/>
    </row>
    <row r="2787" ht="6.75" customHeight="1" s="118">
      <c r="A2787" s="2" t="n"/>
      <c r="B2787" s="2" t="n"/>
      <c r="C2787" s="2" t="n"/>
      <c r="D2787" s="2" t="n"/>
      <c r="E2787" s="143" t="n"/>
      <c r="K2787" s="144" t="n"/>
      <c r="L2787" s="143" t="n"/>
      <c r="X2787" s="144" t="n"/>
      <c r="Y2787" s="143" t="n"/>
      <c r="AW2787" s="75" t="inlineStr">
        <is>
          <t>卒業</t>
        </is>
      </c>
      <c r="BI2787" s="144" t="n"/>
      <c r="BJ2787" s="2" t="n"/>
      <c r="BK2787" s="2" t="n"/>
      <c r="BL2787" s="2" t="n"/>
      <c r="BM2787" s="2" t="n"/>
      <c r="BN2787" s="2" t="n"/>
      <c r="BO2787" s="2" t="n"/>
      <c r="BP2787" s="143" t="n"/>
      <c r="BV2787" s="144" t="n"/>
      <c r="DU2787" s="144" t="n"/>
      <c r="DV2787" s="2" t="n"/>
      <c r="DW2787" s="2" t="n"/>
      <c r="DX2787" s="2" t="n"/>
      <c r="DY2787" s="2" t="n"/>
      <c r="DZ2787" s="2" t="n"/>
      <c r="EA2787" s="2" t="n"/>
      <c r="EB2787" s="2" t="n"/>
      <c r="EC2787" s="2" t="n"/>
    </row>
    <row r="2788" ht="6.75" customHeight="1" s="118">
      <c r="A2788" s="2" t="n"/>
      <c r="B2788" s="2" t="n"/>
      <c r="C2788" s="2" t="n"/>
      <c r="D2788" s="2" t="n"/>
      <c r="E2788" s="143" t="n"/>
      <c r="K2788" s="144" t="n"/>
      <c r="L2788" s="36" t="n"/>
      <c r="M2788" s="19" t="n"/>
      <c r="N2788" s="19" t="n"/>
      <c r="O2788" s="19" t="n"/>
      <c r="P2788" s="19" t="n"/>
      <c r="Q2788" s="19" t="n"/>
      <c r="R2788" s="19" t="n"/>
      <c r="S2788" s="19" t="n"/>
      <c r="T2788" s="19" t="n"/>
      <c r="U2788" s="19" t="n"/>
      <c r="V2788" s="19" t="n"/>
      <c r="W2788" s="19" t="n"/>
      <c r="X2788" s="37" t="n"/>
      <c r="Y2788" s="143" t="n"/>
      <c r="BI2788" s="144" t="n"/>
      <c r="BJ2788" s="2" t="n"/>
      <c r="BK2788" s="2" t="n"/>
      <c r="BL2788" s="2" t="n"/>
      <c r="BM2788" s="2" t="n"/>
      <c r="BN2788" s="2" t="n"/>
      <c r="BO2788" s="2" t="n"/>
      <c r="BP2788" s="143" t="n"/>
      <c r="BV2788" s="144" t="n"/>
      <c r="DU2788" s="144" t="n"/>
      <c r="DV2788" s="2" t="n"/>
      <c r="DW2788" s="2" t="n"/>
      <c r="DX2788" s="2" t="n"/>
      <c r="DY2788" s="2" t="n"/>
      <c r="DZ2788" s="2" t="n"/>
      <c r="EA2788" s="2" t="n"/>
      <c r="EB2788" s="2" t="n"/>
      <c r="EC2788" s="2" t="n"/>
    </row>
    <row r="2789" ht="6.75" customHeight="1" s="118">
      <c r="A2789" s="2" t="n"/>
      <c r="B2789" s="2" t="n"/>
      <c r="C2789" s="2" t="n"/>
      <c r="D2789" s="2" t="n"/>
      <c r="E2789" s="143" t="n"/>
      <c r="K2789" s="144" t="n"/>
      <c r="L2789" s="36" t="n"/>
      <c r="M2789" s="19" t="n"/>
      <c r="N2789" s="19" t="n"/>
      <c r="O2789" s="19" t="n"/>
      <c r="P2789" s="19" t="n"/>
      <c r="Q2789" s="19" t="n"/>
      <c r="R2789" s="19" t="n"/>
      <c r="S2789" s="19" t="n"/>
      <c r="T2789" s="19" t="n"/>
      <c r="U2789" s="19" t="n"/>
      <c r="V2789" s="19" t="n"/>
      <c r="W2789" s="19" t="n"/>
      <c r="X2789" s="37" t="n"/>
      <c r="Y2789" s="143" t="n"/>
      <c r="BI2789" s="144" t="n"/>
      <c r="BJ2789" s="2" t="n"/>
      <c r="BK2789" s="2" t="n"/>
      <c r="BL2789" s="2" t="n"/>
      <c r="BM2789" s="2" t="n"/>
      <c r="BN2789" s="2" t="n"/>
      <c r="BO2789" s="2" t="n"/>
      <c r="BP2789" s="143" t="n"/>
      <c r="BV2789" s="144" t="n"/>
      <c r="DU2789" s="144" t="n"/>
      <c r="DV2789" s="2" t="n"/>
      <c r="DW2789" s="2" t="n"/>
      <c r="DX2789" s="2" t="n"/>
      <c r="DY2789" s="2" t="n"/>
      <c r="DZ2789" s="2" t="n"/>
      <c r="EA2789" s="2" t="n"/>
      <c r="EB2789" s="2" t="n"/>
      <c r="EC2789" s="2" t="n"/>
    </row>
    <row r="2790" ht="6.75" customHeight="1" s="118">
      <c r="A2790" s="2" t="n"/>
      <c r="B2790" s="2" t="n"/>
      <c r="C2790" s="2" t="n"/>
      <c r="D2790" s="2" t="n"/>
      <c r="E2790" s="146" t="n"/>
      <c r="F2790" s="147" t="n"/>
      <c r="G2790" s="147" t="n"/>
      <c r="H2790" s="147" t="n"/>
      <c r="I2790" s="147" t="n"/>
      <c r="J2790" s="147" t="n"/>
      <c r="K2790" s="148" t="n"/>
      <c r="L2790" s="38" t="n"/>
      <c r="M2790" s="20" t="n"/>
      <c r="N2790" s="20" t="n"/>
      <c r="O2790" s="20" t="n"/>
      <c r="P2790" s="20" t="n"/>
      <c r="Q2790" s="20" t="n"/>
      <c r="R2790" s="20" t="n"/>
      <c r="S2790" s="20" t="n"/>
      <c r="T2790" s="20" t="n"/>
      <c r="U2790" s="20" t="n"/>
      <c r="V2790" s="20" t="n"/>
      <c r="W2790" s="20" t="n"/>
      <c r="X2790" s="39" t="n"/>
      <c r="Y2790" s="16" t="n"/>
      <c r="Z2790" s="14" t="n"/>
      <c r="AA2790" s="14" t="n"/>
      <c r="AB2790" s="14" t="n"/>
      <c r="AC2790" s="14" t="n"/>
      <c r="AD2790" s="14" t="n"/>
      <c r="AE2790" s="14" t="n"/>
      <c r="AF2790" s="14" t="n"/>
      <c r="AG2790" s="14" t="n"/>
      <c r="AH2790" s="14" t="n"/>
      <c r="AI2790" s="14" t="n"/>
      <c r="AJ2790" s="14" t="n"/>
      <c r="AK2790" s="14" t="n"/>
      <c r="AL2790" s="14" t="n"/>
      <c r="AM2790" s="14" t="n"/>
      <c r="AN2790" s="14" t="n"/>
      <c r="AO2790" s="14" t="n"/>
      <c r="AP2790" s="14" t="n"/>
      <c r="AQ2790" s="14" t="n"/>
      <c r="AR2790" s="14" t="n"/>
      <c r="AS2790" s="14" t="n"/>
      <c r="AT2790" s="14" t="n"/>
      <c r="AU2790" s="14" t="n"/>
      <c r="AV2790" s="14" t="n"/>
      <c r="AW2790" s="147" t="n"/>
      <c r="AX2790" s="147" t="n"/>
      <c r="AY2790" s="147" t="n"/>
      <c r="AZ2790" s="147" t="n"/>
      <c r="BA2790" s="147" t="n"/>
      <c r="BB2790" s="147" t="n"/>
      <c r="BC2790" s="147" t="n"/>
      <c r="BD2790" s="147" t="n"/>
      <c r="BE2790" s="147" t="n"/>
      <c r="BF2790" s="147" t="n"/>
      <c r="BG2790" s="147" t="n"/>
      <c r="BH2790" s="147" t="n"/>
      <c r="BI2790" s="148" t="n"/>
      <c r="BJ2790" s="2" t="n"/>
      <c r="BK2790" s="2" t="n"/>
      <c r="BL2790" s="2" t="n"/>
      <c r="BM2790" s="2" t="n"/>
      <c r="BN2790" s="2" t="n"/>
      <c r="BO2790" s="2" t="n"/>
      <c r="BP2790" s="143" t="n"/>
      <c r="BV2790" s="144" t="n"/>
      <c r="DU2790" s="144" t="n"/>
      <c r="DV2790" s="2" t="n"/>
      <c r="DW2790" s="2" t="n"/>
      <c r="DX2790" s="2" t="n"/>
      <c r="DY2790" s="2" t="n"/>
      <c r="DZ2790" s="2" t="n"/>
      <c r="EA2790" s="2" t="n"/>
      <c r="EB2790" s="2" t="n"/>
      <c r="EC2790" s="2" t="n"/>
    </row>
    <row r="2791" ht="6.75" customHeight="1" s="118">
      <c r="A2791" s="2" t="n"/>
      <c r="B2791" s="2" t="n"/>
      <c r="C2791" s="2" t="n"/>
      <c r="D2791" s="2" t="n"/>
      <c r="E2791" s="40" t="n"/>
      <c r="F2791" s="40" t="n"/>
      <c r="G2791" s="40" t="n"/>
      <c r="H2791" s="40" t="n"/>
      <c r="I2791" s="40" t="n"/>
      <c r="J2791" s="40" t="n"/>
      <c r="K2791" s="40" t="n"/>
      <c r="L2791" s="18" t="n"/>
      <c r="M2791" s="18" t="n"/>
      <c r="N2791" s="18" t="n"/>
      <c r="O2791" s="18" t="n"/>
      <c r="P2791" s="18" t="n"/>
      <c r="Q2791" s="18" t="n"/>
      <c r="R2791" s="18" t="n"/>
      <c r="S2791" s="76" t="n"/>
      <c r="T2791" s="140" t="n"/>
      <c r="U2791" s="17" t="n"/>
      <c r="V2791" s="17" t="n"/>
      <c r="W2791" s="76" t="n"/>
      <c r="X2791" s="140" t="n"/>
      <c r="Y2791" s="5" t="n"/>
      <c r="Z2791" s="5" t="n"/>
      <c r="AA2791" s="5" t="n"/>
      <c r="AB2791" s="5" t="n"/>
      <c r="AC2791" s="5" t="n"/>
      <c r="AD2791" s="5" t="n"/>
      <c r="AE2791" s="5" t="n"/>
      <c r="AF2791" s="5" t="n"/>
      <c r="AG2791" s="5" t="n"/>
      <c r="AH2791" s="5" t="n"/>
      <c r="AI2791" s="5" t="n"/>
      <c r="AJ2791" s="5" t="n"/>
      <c r="AK2791" s="5" t="n"/>
      <c r="AL2791" s="5" t="n"/>
      <c r="AM2791" s="5" t="n"/>
      <c r="AN2791" s="5" t="n"/>
      <c r="AO2791" s="5" t="n"/>
      <c r="AP2791" s="5" t="n"/>
      <c r="AQ2791" s="5" t="n"/>
      <c r="AR2791" s="5" t="n"/>
      <c r="AS2791" s="5" t="n"/>
      <c r="AT2791" s="5" t="n"/>
      <c r="AU2791" s="5" t="n"/>
      <c r="AV2791" s="5" t="n"/>
      <c r="AW2791" s="5" t="n"/>
      <c r="AX2791" s="5" t="n"/>
      <c r="AY2791" s="5" t="n"/>
      <c r="AZ2791" s="5" t="n"/>
      <c r="BA2791" s="5" t="n"/>
      <c r="BB2791" s="5" t="n"/>
      <c r="BC2791" s="5" t="n"/>
      <c r="BD2791" s="5" t="n"/>
      <c r="BE2791" s="5" t="n"/>
      <c r="BF2791" s="5" t="n"/>
      <c r="BG2791" s="5" t="n"/>
      <c r="BH2791" s="5" t="n"/>
      <c r="BI2791" s="5" t="n"/>
      <c r="BJ2791" s="2" t="n"/>
      <c r="BK2791" s="2" t="n"/>
      <c r="BL2791" s="2" t="n"/>
      <c r="BM2791" s="2" t="n"/>
      <c r="BN2791" s="2" t="n"/>
      <c r="BO2791" s="2" t="n"/>
      <c r="BP2791" s="143" t="n"/>
      <c r="BV2791" s="144" t="n"/>
      <c r="DU2791" s="144" t="n"/>
      <c r="DV2791" s="2" t="n"/>
      <c r="DW2791" s="2" t="n"/>
      <c r="DX2791" s="2" t="n"/>
      <c r="DY2791" s="2" t="n"/>
      <c r="DZ2791" s="2" t="n"/>
      <c r="EA2791" s="2" t="n"/>
      <c r="EB2791" s="2" t="n"/>
      <c r="EC2791" s="2" t="n"/>
    </row>
    <row r="2792" ht="6.75" customHeight="1" s="118">
      <c r="A2792" s="2" t="n"/>
      <c r="B2792" s="2" t="n"/>
      <c r="C2792" s="2" t="n"/>
      <c r="D2792" s="2" t="n"/>
      <c r="E2792" s="41" t="n"/>
      <c r="F2792" s="41" t="n"/>
      <c r="G2792" s="41" t="n"/>
      <c r="H2792" s="41" t="n"/>
      <c r="I2792" s="41" t="n"/>
      <c r="J2792" s="41" t="n"/>
      <c r="K2792" s="41" t="n"/>
      <c r="L2792" s="19" t="n"/>
      <c r="M2792" s="19" t="n"/>
      <c r="N2792" s="19" t="n"/>
      <c r="O2792" s="19" t="n"/>
      <c r="P2792" s="19" t="n"/>
      <c r="Q2792" s="19" t="n"/>
      <c r="R2792" s="19" t="n"/>
      <c r="U2792" s="11" t="n"/>
      <c r="V2792" s="11" t="n"/>
      <c r="Y2792" s="2" t="n"/>
      <c r="Z2792" s="2" t="n"/>
      <c r="AA2792" s="2" t="n"/>
      <c r="AB2792" s="2" t="n"/>
      <c r="AC2792" s="2" t="n"/>
      <c r="AD2792" s="2" t="n"/>
      <c r="AE2792" s="2" t="n"/>
      <c r="AF2792" s="2" t="n"/>
      <c r="AG2792" s="2" t="n"/>
      <c r="AH2792" s="2" t="n"/>
      <c r="AI2792" s="2" t="n"/>
      <c r="AJ2792" s="2" t="n"/>
      <c r="AK2792" s="2" t="n"/>
      <c r="AL2792" s="2" t="n"/>
      <c r="AM2792" s="2" t="n"/>
      <c r="AN2792" s="2" t="n"/>
      <c r="AO2792" s="2" t="n"/>
      <c r="AP2792" s="2" t="n"/>
      <c r="AQ2792" s="2" t="n"/>
      <c r="AR2792" s="2" t="n"/>
      <c r="AS2792" s="2" t="n"/>
      <c r="AT2792" s="2" t="n"/>
      <c r="AU2792" s="2" t="n"/>
      <c r="AV2792" s="2" t="n"/>
      <c r="AW2792" s="2" t="n"/>
      <c r="AX2792" s="2" t="n"/>
      <c r="AY2792" s="2" t="n"/>
      <c r="AZ2792" s="2" t="n"/>
      <c r="BA2792" s="2" t="n"/>
      <c r="BB2792" s="2" t="n"/>
      <c r="BC2792" s="2" t="n"/>
      <c r="BD2792" s="2" t="n"/>
      <c r="BE2792" s="2" t="n"/>
      <c r="BF2792" s="2" t="n"/>
      <c r="BG2792" s="2" t="n"/>
      <c r="BH2792" s="2" t="n"/>
      <c r="BI2792" s="2" t="n"/>
      <c r="BJ2792" s="2" t="n"/>
      <c r="BK2792" s="2" t="n"/>
      <c r="BL2792" s="2" t="n"/>
      <c r="BM2792" s="2" t="n"/>
      <c r="BN2792" s="2" t="n"/>
      <c r="BO2792" s="2" t="n"/>
      <c r="BP2792" s="143" t="n"/>
      <c r="BV2792" s="144" t="n"/>
      <c r="DU2792" s="144" t="n"/>
      <c r="DV2792" s="2" t="n"/>
      <c r="DW2792" s="2" t="n"/>
      <c r="DX2792" s="2" t="n"/>
      <c r="DY2792" s="2" t="n"/>
      <c r="DZ2792" s="2" t="n"/>
      <c r="EA2792" s="2" t="n"/>
      <c r="EB2792" s="2" t="n"/>
      <c r="EC2792" s="2" t="n"/>
    </row>
    <row r="2793" ht="9.75" customHeight="1" s="118">
      <c r="A2793" s="2" t="n"/>
      <c r="B2793" s="2" t="n"/>
      <c r="C2793" s="2" t="n"/>
      <c r="D2793" s="2" t="n"/>
      <c r="E2793" s="42" t="n"/>
      <c r="F2793" s="42" t="n"/>
      <c r="G2793" s="42" t="n"/>
      <c r="H2793" s="42" t="n"/>
      <c r="I2793" s="42" t="n"/>
      <c r="J2793" s="42" t="n"/>
      <c r="K2793" s="42" t="n"/>
      <c r="L2793" s="20" t="n"/>
      <c r="M2793" s="20" t="n"/>
      <c r="N2793" s="20" t="n"/>
      <c r="O2793" s="20" t="n"/>
      <c r="P2793" s="20" t="n"/>
      <c r="Q2793" s="20" t="n"/>
      <c r="R2793" s="20" t="n"/>
      <c r="S2793" s="20" t="n"/>
      <c r="T2793" s="20" t="n"/>
      <c r="U2793" s="20" t="n"/>
      <c r="V2793" s="20" t="n"/>
      <c r="W2793" s="20" t="n"/>
      <c r="X2793" s="20" t="n"/>
      <c r="Y2793" s="14" t="n"/>
      <c r="Z2793" s="14" t="n"/>
      <c r="AA2793" s="14" t="n"/>
      <c r="AB2793" s="14" t="n"/>
      <c r="AC2793" s="14" t="n"/>
      <c r="AD2793" s="14" t="n"/>
      <c r="AE2793" s="14" t="n"/>
      <c r="AF2793" s="14" t="n"/>
      <c r="AG2793" s="14" t="n"/>
      <c r="AH2793" s="14" t="n"/>
      <c r="AI2793" s="14" t="n"/>
      <c r="AJ2793" s="14" t="n"/>
      <c r="AK2793" s="14" t="n"/>
      <c r="AL2793" s="14" t="n"/>
      <c r="AM2793" s="14" t="n"/>
      <c r="AN2793" s="14" t="n"/>
      <c r="AO2793" s="14" t="n"/>
      <c r="AP2793" s="14" t="n"/>
      <c r="AQ2793" s="14" t="n"/>
      <c r="AR2793" s="14" t="n"/>
      <c r="AS2793" s="14" t="n"/>
      <c r="AT2793" s="14" t="n"/>
      <c r="AU2793" s="14" t="n"/>
      <c r="AV2793" s="14" t="n"/>
      <c r="AW2793" s="14" t="n"/>
      <c r="AX2793" s="14" t="n"/>
      <c r="AY2793" s="14" t="n"/>
      <c r="AZ2793" s="14" t="n"/>
      <c r="BA2793" s="14" t="n"/>
      <c r="BB2793" s="14" t="n"/>
      <c r="BC2793" s="14" t="n"/>
      <c r="BD2793" s="14" t="n"/>
      <c r="BE2793" s="14" t="n"/>
      <c r="BF2793" s="14" t="n"/>
      <c r="BG2793" s="14" t="n"/>
      <c r="BH2793" s="14" t="n"/>
      <c r="BI2793" s="14" t="n"/>
      <c r="BJ2793" s="2" t="n"/>
      <c r="BK2793" s="2" t="n"/>
      <c r="BL2793" s="2" t="n"/>
      <c r="BM2793" s="2" t="n"/>
      <c r="BN2793" s="2" t="n"/>
      <c r="BO2793" s="2" t="n"/>
      <c r="BP2793" s="143" t="n"/>
      <c r="BV2793" s="144" t="n"/>
      <c r="DU2793" s="144" t="n"/>
      <c r="DV2793" s="2" t="n"/>
      <c r="DW2793" s="2" t="n"/>
      <c r="DX2793" s="2" t="n"/>
      <c r="DY2793" s="2" t="n"/>
      <c r="DZ2793" s="2" t="n"/>
      <c r="EA2793" s="2" t="n"/>
      <c r="EB2793" s="2" t="n"/>
      <c r="EC2793" s="2" t="n"/>
    </row>
    <row r="2794" ht="6.75" customHeight="1" s="118">
      <c r="A2794" s="2" t="n"/>
      <c r="B2794" s="2" t="n"/>
      <c r="C2794" s="2" t="n"/>
      <c r="D2794" s="2" t="n"/>
      <c r="E2794" s="180" t="inlineStr">
        <is>
          <t>職　歴</t>
        </is>
      </c>
      <c r="K2794" s="144" t="n"/>
      <c r="L2794" s="54" t="inlineStr">
        <is>
          <t>平成</t>
        </is>
      </c>
      <c r="M2794" s="140" t="n"/>
      <c r="N2794" s="140" t="n"/>
      <c r="O2794" s="140" t="n"/>
      <c r="P2794" s="19" t="n"/>
      <c r="Q2794" s="19" t="n"/>
      <c r="R2794" s="19" t="n"/>
      <c r="S2794" s="19" t="n"/>
      <c r="T2794" s="19" t="n"/>
      <c r="U2794" s="19" t="n"/>
      <c r="V2794" s="19" t="n"/>
      <c r="W2794" s="19" t="n"/>
      <c r="X2794" s="37" t="n"/>
      <c r="Y2794" s="171">
        <f>計算!$AD$33</f>
        <v/>
      </c>
      <c r="BI2794" s="144" t="n"/>
      <c r="BJ2794" s="2" t="n"/>
      <c r="BK2794" s="2" t="n"/>
      <c r="BL2794" s="2" t="n"/>
      <c r="BM2794" s="2" t="n"/>
      <c r="BN2794" s="2" t="n"/>
      <c r="BO2794" s="2" t="n"/>
      <c r="BP2794" s="143" t="n"/>
      <c r="BV2794" s="144" t="n"/>
      <c r="DU2794" s="144" t="n"/>
      <c r="DV2794" s="2" t="n"/>
      <c r="DW2794" s="2" t="n"/>
      <c r="DX2794" s="2" t="n"/>
      <c r="DY2794" s="2" t="n"/>
      <c r="DZ2794" s="2" t="n"/>
      <c r="EA2794" s="2" t="n"/>
      <c r="EB2794" s="2" t="n"/>
      <c r="EC2794" s="2" t="n"/>
    </row>
    <row r="2795" ht="6.75" customHeight="1" s="118">
      <c r="A2795" s="2" t="n"/>
      <c r="B2795" s="2" t="n"/>
      <c r="C2795" s="2" t="n"/>
      <c r="D2795" s="2" t="n"/>
      <c r="E2795" s="143" t="n"/>
      <c r="K2795" s="144" t="n"/>
      <c r="L2795" s="143" t="n"/>
      <c r="P2795" s="19" t="n"/>
      <c r="Q2795" s="19" t="n"/>
      <c r="R2795" s="19" t="n"/>
      <c r="S2795" s="19" t="n"/>
      <c r="T2795" s="19" t="n"/>
      <c r="U2795" s="19" t="n"/>
      <c r="V2795" s="19" t="n"/>
      <c r="W2795" s="19" t="n"/>
      <c r="X2795" s="37" t="n"/>
      <c r="Y2795" s="143" t="n"/>
      <c r="BI2795" s="144" t="n"/>
      <c r="BJ2795" s="2" t="n"/>
      <c r="BK2795" s="2" t="n"/>
      <c r="BL2795" s="2" t="n"/>
      <c r="BM2795" s="2" t="n"/>
      <c r="BN2795" s="2" t="n"/>
      <c r="BO2795" s="2" t="n"/>
      <c r="BP2795" s="143" t="n"/>
      <c r="BV2795" s="144" t="n"/>
      <c r="DU2795" s="144" t="n"/>
      <c r="DV2795" s="2" t="n"/>
      <c r="DW2795" s="2" t="n"/>
      <c r="DX2795" s="2" t="n"/>
      <c r="DY2795" s="2" t="n"/>
      <c r="DZ2795" s="2" t="n"/>
      <c r="EA2795" s="2" t="n"/>
      <c r="EB2795" s="2" t="n"/>
      <c r="EC2795" s="2" t="n"/>
    </row>
    <row r="2796" ht="6.75" customHeight="1" s="118">
      <c r="A2796" s="2" t="n"/>
      <c r="B2796" s="2" t="n"/>
      <c r="C2796" s="2" t="n"/>
      <c r="D2796" s="2" t="n"/>
      <c r="E2796" s="143" t="n"/>
      <c r="K2796" s="144" t="n"/>
      <c r="L2796" s="143" t="n"/>
      <c r="P2796" s="179">
        <f>計算!$AB$33</f>
        <v/>
      </c>
      <c r="S2796" s="52" t="inlineStr">
        <is>
          <t>年</t>
        </is>
      </c>
      <c r="U2796" s="179">
        <f>計算!$AC$33</f>
        <v/>
      </c>
      <c r="W2796" s="53" t="inlineStr">
        <is>
          <t>月</t>
        </is>
      </c>
      <c r="X2796" s="144" t="n"/>
      <c r="Y2796" s="143" t="n"/>
      <c r="BI2796" s="144" t="n"/>
      <c r="BJ2796" s="2" t="n"/>
      <c r="BK2796" s="2" t="n"/>
      <c r="BL2796" s="2" t="n"/>
      <c r="BM2796" s="2" t="n"/>
      <c r="BN2796" s="2" t="n"/>
      <c r="BO2796" s="2" t="n"/>
      <c r="BP2796" s="143" t="n"/>
      <c r="BV2796" s="144" t="n"/>
      <c r="DU2796" s="144" t="n"/>
      <c r="DV2796" s="2" t="n"/>
      <c r="DW2796" s="2" t="n"/>
      <c r="DX2796" s="2" t="n"/>
      <c r="DY2796" s="2" t="n"/>
      <c r="DZ2796" s="2" t="n"/>
      <c r="EA2796" s="2" t="n"/>
      <c r="EB2796" s="2" t="n"/>
      <c r="EC2796" s="2" t="n"/>
    </row>
    <row r="2797" ht="6.75" customHeight="1" s="118">
      <c r="A2797" s="2" t="n"/>
      <c r="B2797" s="2" t="n"/>
      <c r="C2797" s="2" t="n"/>
      <c r="D2797" s="2" t="n"/>
      <c r="E2797" s="143" t="n"/>
      <c r="K2797" s="144" t="n"/>
      <c r="L2797" s="49" t="inlineStr">
        <is>
          <t>令和</t>
        </is>
      </c>
      <c r="X2797" s="144" t="n"/>
      <c r="Y2797" s="143" t="n"/>
      <c r="BI2797" s="144" t="n"/>
      <c r="BJ2797" s="2" t="n"/>
      <c r="BK2797" s="2" t="n"/>
      <c r="BL2797" s="2" t="n"/>
      <c r="BM2797" s="2" t="n"/>
      <c r="BN2797" s="2" t="n"/>
      <c r="BO2797" s="2" t="n"/>
      <c r="BP2797" s="143" t="n"/>
      <c r="BV2797" s="144" t="n"/>
      <c r="DU2797" s="144" t="n"/>
      <c r="DV2797" s="2" t="n"/>
      <c r="DW2797" s="2" t="n"/>
      <c r="DX2797" s="2" t="n"/>
      <c r="DY2797" s="2" t="n"/>
      <c r="DZ2797" s="2" t="n"/>
      <c r="EA2797" s="2" t="n"/>
      <c r="EB2797" s="2" t="n"/>
      <c r="EC2797" s="2" t="n"/>
    </row>
    <row r="2798" ht="6.75" customHeight="1" s="118">
      <c r="A2798" s="2" t="n"/>
      <c r="B2798" s="2" t="n"/>
      <c r="C2798" s="2" t="n"/>
      <c r="D2798" s="2" t="n"/>
      <c r="E2798" s="143" t="n"/>
      <c r="K2798" s="144" t="n"/>
      <c r="L2798" s="143" t="n"/>
      <c r="P2798" s="19" t="n"/>
      <c r="Q2798" s="19" t="n"/>
      <c r="R2798" s="19" t="n"/>
      <c r="S2798" s="19" t="n"/>
      <c r="T2798" s="19" t="n"/>
      <c r="U2798" s="19" t="n"/>
      <c r="V2798" s="19" t="n"/>
      <c r="W2798" s="19" t="n"/>
      <c r="X2798" s="37" t="n"/>
      <c r="Y2798" s="143" t="n"/>
      <c r="BI2798" s="144" t="n"/>
      <c r="BJ2798" s="2" t="n"/>
      <c r="BK2798" s="2" t="n"/>
      <c r="BL2798" s="2" t="n"/>
      <c r="BM2798" s="2" t="n"/>
      <c r="BN2798" s="2" t="n"/>
      <c r="BO2798" s="2" t="n"/>
      <c r="BP2798" s="143" t="n"/>
      <c r="BV2798" s="144" t="n"/>
      <c r="DU2798" s="144" t="n"/>
      <c r="DV2798" s="2" t="n"/>
      <c r="DW2798" s="2" t="n"/>
      <c r="DX2798" s="2" t="n"/>
      <c r="DY2798" s="2" t="n"/>
      <c r="DZ2798" s="2" t="n"/>
      <c r="EA2798" s="2" t="n"/>
      <c r="EB2798" s="2" t="n"/>
      <c r="EC2798" s="2" t="n"/>
    </row>
    <row r="2799" ht="5.25" customHeight="1" s="118">
      <c r="A2799" s="2" t="n"/>
      <c r="B2799" s="2" t="n"/>
      <c r="C2799" s="2" t="n"/>
      <c r="D2799" s="2" t="n"/>
      <c r="E2799" s="143" t="n"/>
      <c r="K2799" s="144" t="n"/>
      <c r="L2799" s="146" t="n"/>
      <c r="M2799" s="147" t="n"/>
      <c r="N2799" s="147" t="n"/>
      <c r="O2799" s="147" t="n"/>
      <c r="P2799" s="20" t="n"/>
      <c r="Q2799" s="20" t="n"/>
      <c r="R2799" s="20" t="n"/>
      <c r="S2799" s="20" t="n"/>
      <c r="T2799" s="20" t="n"/>
      <c r="U2799" s="20" t="n"/>
      <c r="V2799" s="20" t="n"/>
      <c r="W2799" s="20" t="n"/>
      <c r="X2799" s="39" t="n"/>
      <c r="Y2799" s="146" t="n"/>
      <c r="Z2799" s="147" t="n"/>
      <c r="AA2799" s="147" t="n"/>
      <c r="AB2799" s="147" t="n"/>
      <c r="AC2799" s="147" t="n"/>
      <c r="AD2799" s="147" t="n"/>
      <c r="AE2799" s="147" t="n"/>
      <c r="AF2799" s="147" t="n"/>
      <c r="AG2799" s="147" t="n"/>
      <c r="AH2799" s="147" t="n"/>
      <c r="AI2799" s="147" t="n"/>
      <c r="AJ2799" s="147" t="n"/>
      <c r="AK2799" s="147" t="n"/>
      <c r="AL2799" s="147" t="n"/>
      <c r="AM2799" s="147" t="n"/>
      <c r="AN2799" s="147" t="n"/>
      <c r="AO2799" s="147" t="n"/>
      <c r="AP2799" s="147" t="n"/>
      <c r="AQ2799" s="147" t="n"/>
      <c r="AR2799" s="147" t="n"/>
      <c r="AS2799" s="147" t="n"/>
      <c r="AT2799" s="147" t="n"/>
      <c r="AU2799" s="147" t="n"/>
      <c r="AV2799" s="147" t="n"/>
      <c r="AW2799" s="147" t="n"/>
      <c r="AX2799" s="147" t="n"/>
      <c r="AY2799" s="147" t="n"/>
      <c r="AZ2799" s="147" t="n"/>
      <c r="BA2799" s="147" t="n"/>
      <c r="BB2799" s="147" t="n"/>
      <c r="BC2799" s="147" t="n"/>
      <c r="BD2799" s="147" t="n"/>
      <c r="BE2799" s="147" t="n"/>
      <c r="BF2799" s="147" t="n"/>
      <c r="BG2799" s="147" t="n"/>
      <c r="BH2799" s="147" t="n"/>
      <c r="BI2799" s="148" t="n"/>
      <c r="BJ2799" s="2" t="n"/>
      <c r="BK2799" s="2" t="n"/>
      <c r="BL2799" s="2" t="n"/>
      <c r="BM2799" s="2" t="n"/>
      <c r="BN2799" s="2" t="n"/>
      <c r="BO2799" s="2" t="n"/>
      <c r="BP2799" s="143" t="n"/>
      <c r="BV2799" s="144" t="n"/>
      <c r="DU2799" s="144" t="n"/>
      <c r="DV2799" s="2" t="n"/>
      <c r="DW2799" s="2" t="n"/>
      <c r="DX2799" s="2" t="n"/>
      <c r="DY2799" s="2" t="n"/>
      <c r="DZ2799" s="2" t="n"/>
      <c r="EA2799" s="2" t="n"/>
      <c r="EB2799" s="2" t="n"/>
      <c r="EC2799" s="2" t="n"/>
    </row>
    <row r="2800" ht="6.75" customHeight="1" s="118">
      <c r="A2800" s="2" t="n"/>
      <c r="B2800" s="2" t="n"/>
      <c r="C2800" s="2" t="n"/>
      <c r="D2800" s="2" t="n"/>
      <c r="E2800" s="143" t="n"/>
      <c r="K2800" s="144" t="n"/>
      <c r="L2800" s="54" t="inlineStr">
        <is>
          <t>平成</t>
        </is>
      </c>
      <c r="M2800" s="140" t="n"/>
      <c r="N2800" s="140" t="n"/>
      <c r="O2800" s="140" t="n"/>
      <c r="P2800" s="18" t="n"/>
      <c r="Q2800" s="18" t="n"/>
      <c r="R2800" s="18" t="n"/>
      <c r="S2800" s="18" t="n"/>
      <c r="T2800" s="18" t="n"/>
      <c r="U2800" s="18" t="n"/>
      <c r="V2800" s="18" t="n"/>
      <c r="W2800" s="18" t="n"/>
      <c r="X2800" s="35" t="n"/>
      <c r="Y2800" s="171">
        <f>計算!$AG$33</f>
        <v/>
      </c>
      <c r="BI2800" s="144" t="n"/>
      <c r="BJ2800" s="2" t="n"/>
      <c r="BK2800" s="2" t="n"/>
      <c r="BL2800" s="2" t="n"/>
      <c r="BM2800" s="2" t="n"/>
      <c r="BN2800" s="2" t="n"/>
      <c r="BO2800" s="2" t="n"/>
      <c r="BP2800" s="143" t="n"/>
      <c r="BV2800" s="144" t="n"/>
      <c r="DU2800" s="144" t="n"/>
      <c r="DV2800" s="2" t="n"/>
      <c r="DW2800" s="2" t="n"/>
      <c r="DX2800" s="2" t="n"/>
      <c r="DY2800" s="2" t="n"/>
      <c r="DZ2800" s="2" t="n"/>
      <c r="EA2800" s="2" t="n"/>
      <c r="EB2800" s="2" t="n"/>
      <c r="EC2800" s="2" t="n"/>
    </row>
    <row r="2801" ht="6.75" customHeight="1" s="118">
      <c r="A2801" s="2" t="n"/>
      <c r="B2801" s="2" t="n"/>
      <c r="C2801" s="2" t="n"/>
      <c r="D2801" s="2" t="n"/>
      <c r="E2801" s="143" t="n"/>
      <c r="K2801" s="144" t="n"/>
      <c r="L2801" s="143" t="n"/>
      <c r="P2801" s="19" t="n"/>
      <c r="Q2801" s="19" t="n"/>
      <c r="R2801" s="19" t="n"/>
      <c r="S2801" s="19" t="n"/>
      <c r="T2801" s="19" t="n"/>
      <c r="U2801" s="19" t="n"/>
      <c r="V2801" s="19" t="n"/>
      <c r="W2801" s="19" t="n"/>
      <c r="X2801" s="37" t="n"/>
      <c r="Y2801" s="143" t="n"/>
      <c r="BI2801" s="144" t="n"/>
      <c r="BJ2801" s="2" t="n"/>
      <c r="BK2801" s="2" t="n"/>
      <c r="BL2801" s="2" t="n"/>
      <c r="BM2801" s="2" t="n"/>
      <c r="BN2801" s="2" t="n"/>
      <c r="BO2801" s="2" t="n"/>
      <c r="BP2801" s="143" t="n"/>
      <c r="BV2801" s="144" t="n"/>
      <c r="DU2801" s="144" t="n"/>
      <c r="DV2801" s="2" t="n"/>
      <c r="DW2801" s="2" t="n"/>
      <c r="DX2801" s="2" t="n"/>
      <c r="DY2801" s="2" t="n"/>
      <c r="DZ2801" s="2" t="n"/>
      <c r="EA2801" s="2" t="n"/>
      <c r="EB2801" s="2" t="n"/>
      <c r="EC2801" s="2" t="n"/>
    </row>
    <row r="2802" ht="6.75" customHeight="1" s="118">
      <c r="A2802" s="2" t="n"/>
      <c r="B2802" s="2" t="n"/>
      <c r="C2802" s="2" t="n"/>
      <c r="D2802" s="2" t="n"/>
      <c r="E2802" s="143" t="n"/>
      <c r="K2802" s="144" t="n"/>
      <c r="L2802" s="143" t="n"/>
      <c r="P2802" s="179">
        <f>計算!$AE$33</f>
        <v/>
      </c>
      <c r="S2802" s="52" t="inlineStr">
        <is>
          <t>年</t>
        </is>
      </c>
      <c r="U2802" s="179">
        <f>計算!$AF$33</f>
        <v/>
      </c>
      <c r="W2802" s="53" t="inlineStr">
        <is>
          <t>月</t>
        </is>
      </c>
      <c r="X2802" s="144" t="n"/>
      <c r="Y2802" s="143" t="n"/>
      <c r="BI2802" s="144" t="n"/>
      <c r="BJ2802" s="2" t="n"/>
      <c r="BK2802" s="2" t="n"/>
      <c r="BL2802" s="2" t="n"/>
      <c r="BM2802" s="2" t="n"/>
      <c r="BN2802" s="2" t="n"/>
      <c r="BO2802" s="2" t="n"/>
      <c r="BP2802" s="143" t="n"/>
      <c r="BV2802" s="144" t="n"/>
      <c r="DU2802" s="144" t="n"/>
      <c r="DV2802" s="2" t="n"/>
      <c r="DW2802" s="2" t="n"/>
      <c r="DX2802" s="2" t="n"/>
      <c r="DY2802" s="2" t="n"/>
      <c r="DZ2802" s="2" t="n"/>
      <c r="EA2802" s="2" t="n"/>
      <c r="EB2802" s="2" t="n"/>
      <c r="EC2802" s="2" t="n"/>
    </row>
    <row r="2803" ht="6.75" customHeight="1" s="118">
      <c r="A2803" s="2" t="n"/>
      <c r="B2803" s="2" t="n"/>
      <c r="C2803" s="2" t="n"/>
      <c r="D2803" s="2" t="n"/>
      <c r="E2803" s="143" t="n"/>
      <c r="K2803" s="144" t="n"/>
      <c r="L2803" s="49" t="inlineStr">
        <is>
          <t>令和</t>
        </is>
      </c>
      <c r="X2803" s="144" t="n"/>
      <c r="Y2803" s="143" t="n"/>
      <c r="BI2803" s="144" t="n"/>
      <c r="BJ2803" s="2" t="n"/>
      <c r="BK2803" s="2" t="n"/>
      <c r="BL2803" s="2" t="n"/>
      <c r="BM2803" s="2" t="n"/>
      <c r="BN2803" s="2" t="n"/>
      <c r="BO2803" s="2" t="n"/>
      <c r="BP2803" s="143" t="n"/>
      <c r="BV2803" s="144" t="n"/>
      <c r="DU2803" s="144" t="n"/>
      <c r="DV2803" s="2" t="n"/>
      <c r="DW2803" s="2" t="n"/>
      <c r="DX2803" s="2" t="n"/>
      <c r="DY2803" s="2" t="n"/>
      <c r="DZ2803" s="2" t="n"/>
      <c r="EA2803" s="2" t="n"/>
      <c r="EB2803" s="2" t="n"/>
      <c r="EC2803" s="2" t="n"/>
    </row>
    <row r="2804" ht="6.75" customHeight="1" s="118">
      <c r="A2804" s="2" t="n"/>
      <c r="B2804" s="2" t="n"/>
      <c r="C2804" s="2" t="n"/>
      <c r="D2804" s="2" t="n"/>
      <c r="E2804" s="143" t="n"/>
      <c r="K2804" s="144" t="n"/>
      <c r="L2804" s="143" t="n"/>
      <c r="P2804" s="19" t="n"/>
      <c r="Q2804" s="19" t="n"/>
      <c r="R2804" s="19" t="n"/>
      <c r="S2804" s="19" t="n"/>
      <c r="T2804" s="19" t="n"/>
      <c r="U2804" s="19" t="n"/>
      <c r="V2804" s="19" t="n"/>
      <c r="W2804" s="19" t="n"/>
      <c r="X2804" s="37" t="n"/>
      <c r="Y2804" s="143" t="n"/>
      <c r="BI2804" s="144" t="n"/>
      <c r="BJ2804" s="2" t="n"/>
      <c r="BK2804" s="2" t="n"/>
      <c r="BL2804" s="2" t="n"/>
      <c r="BM2804" s="2" t="n"/>
      <c r="BN2804" s="2" t="n"/>
      <c r="BO2804" s="2" t="n"/>
      <c r="BP2804" s="143" t="n"/>
      <c r="BU2804" s="43" t="n"/>
      <c r="BV2804" s="44" t="n"/>
      <c r="DU2804" s="144" t="n"/>
      <c r="DV2804" s="2" t="n"/>
      <c r="DW2804" s="2" t="n"/>
      <c r="DX2804" s="2" t="n"/>
      <c r="DY2804" s="2" t="n"/>
      <c r="DZ2804" s="2" t="n"/>
      <c r="EA2804" s="2" t="n"/>
      <c r="EB2804" s="2" t="n"/>
      <c r="EC2804" s="2" t="n"/>
    </row>
    <row r="2805" ht="4.5" customHeight="1" s="118">
      <c r="A2805" s="2" t="n"/>
      <c r="B2805" s="2" t="n"/>
      <c r="C2805" s="2" t="n"/>
      <c r="D2805" s="2" t="n"/>
      <c r="E2805" s="143" t="n"/>
      <c r="K2805" s="144" t="n"/>
      <c r="L2805" s="146" t="n"/>
      <c r="M2805" s="147" t="n"/>
      <c r="N2805" s="147" t="n"/>
      <c r="O2805" s="147" t="n"/>
      <c r="P2805" s="20" t="n"/>
      <c r="Q2805" s="20" t="n"/>
      <c r="R2805" s="20" t="n"/>
      <c r="S2805" s="20" t="n"/>
      <c r="T2805" s="20" t="n"/>
      <c r="U2805" s="20" t="n"/>
      <c r="V2805" s="20" t="n"/>
      <c r="W2805" s="20" t="n"/>
      <c r="X2805" s="39" t="n"/>
      <c r="Y2805" s="146" t="n"/>
      <c r="Z2805" s="147" t="n"/>
      <c r="AA2805" s="147" t="n"/>
      <c r="AB2805" s="147" t="n"/>
      <c r="AC2805" s="147" t="n"/>
      <c r="AD2805" s="147" t="n"/>
      <c r="AE2805" s="147" t="n"/>
      <c r="AF2805" s="147" t="n"/>
      <c r="AG2805" s="147" t="n"/>
      <c r="AH2805" s="147" t="n"/>
      <c r="AI2805" s="147" t="n"/>
      <c r="AJ2805" s="147" t="n"/>
      <c r="AK2805" s="147" t="n"/>
      <c r="AL2805" s="147" t="n"/>
      <c r="AM2805" s="147" t="n"/>
      <c r="AN2805" s="147" t="n"/>
      <c r="AO2805" s="147" t="n"/>
      <c r="AP2805" s="147" t="n"/>
      <c r="AQ2805" s="147" t="n"/>
      <c r="AR2805" s="147" t="n"/>
      <c r="AS2805" s="147" t="n"/>
      <c r="AT2805" s="147" t="n"/>
      <c r="AU2805" s="147" t="n"/>
      <c r="AV2805" s="147" t="n"/>
      <c r="AW2805" s="147" t="n"/>
      <c r="AX2805" s="147" t="n"/>
      <c r="AY2805" s="147" t="n"/>
      <c r="AZ2805" s="147" t="n"/>
      <c r="BA2805" s="147" t="n"/>
      <c r="BB2805" s="147" t="n"/>
      <c r="BC2805" s="147" t="n"/>
      <c r="BD2805" s="147" t="n"/>
      <c r="BE2805" s="147" t="n"/>
      <c r="BF2805" s="147" t="n"/>
      <c r="BG2805" s="147" t="n"/>
      <c r="BH2805" s="147" t="n"/>
      <c r="BI2805" s="148" t="n"/>
      <c r="BJ2805" s="2" t="n"/>
      <c r="BK2805" s="2" t="n"/>
      <c r="BL2805" s="2" t="n"/>
      <c r="BM2805" s="2" t="n"/>
      <c r="BN2805" s="2" t="n"/>
      <c r="BO2805" s="2" t="n"/>
      <c r="BP2805" s="146" t="n"/>
      <c r="BQ2805" s="147" t="n"/>
      <c r="BR2805" s="147" t="n"/>
      <c r="BS2805" s="147" t="n"/>
      <c r="BT2805" s="147" t="n"/>
      <c r="BU2805" s="42" t="n"/>
      <c r="BV2805" s="45" t="n"/>
      <c r="BW2805" s="147" t="n"/>
      <c r="BX2805" s="147" t="n"/>
      <c r="BY2805" s="147" t="n"/>
      <c r="BZ2805" s="147" t="n"/>
      <c r="CA2805" s="147" t="n"/>
      <c r="CB2805" s="147" t="n"/>
      <c r="CC2805" s="147" t="n"/>
      <c r="CD2805" s="147" t="n"/>
      <c r="CE2805" s="147" t="n"/>
      <c r="CF2805" s="147" t="n"/>
      <c r="CG2805" s="147" t="n"/>
      <c r="CH2805" s="147" t="n"/>
      <c r="CI2805" s="147" t="n"/>
      <c r="CJ2805" s="147" t="n"/>
      <c r="CK2805" s="147" t="n"/>
      <c r="CL2805" s="147" t="n"/>
      <c r="CM2805" s="147" t="n"/>
      <c r="CN2805" s="147" t="n"/>
      <c r="CO2805" s="147" t="n"/>
      <c r="CP2805" s="147" t="n"/>
      <c r="CQ2805" s="147" t="n"/>
      <c r="CR2805" s="147" t="n"/>
      <c r="CS2805" s="147" t="n"/>
      <c r="CT2805" s="147" t="n"/>
      <c r="CU2805" s="147" t="n"/>
      <c r="CV2805" s="147" t="n"/>
      <c r="CW2805" s="147" t="n"/>
      <c r="CX2805" s="147" t="n"/>
      <c r="CY2805" s="147" t="n"/>
      <c r="CZ2805" s="147" t="n"/>
      <c r="DA2805" s="147" t="n"/>
      <c r="DB2805" s="147" t="n"/>
      <c r="DC2805" s="147" t="n"/>
      <c r="DD2805" s="147" t="n"/>
      <c r="DE2805" s="147" t="n"/>
      <c r="DF2805" s="147" t="n"/>
      <c r="DG2805" s="147" t="n"/>
      <c r="DH2805" s="147" t="n"/>
      <c r="DI2805" s="147" t="n"/>
      <c r="DJ2805" s="147" t="n"/>
      <c r="DK2805" s="147" t="n"/>
      <c r="DL2805" s="147" t="n"/>
      <c r="DM2805" s="147" t="n"/>
      <c r="DN2805" s="147" t="n"/>
      <c r="DO2805" s="147" t="n"/>
      <c r="DP2805" s="147" t="n"/>
      <c r="DQ2805" s="147" t="n"/>
      <c r="DR2805" s="147" t="n"/>
      <c r="DS2805" s="147" t="n"/>
      <c r="DT2805" s="147" t="n"/>
      <c r="DU2805" s="148" t="n"/>
      <c r="DV2805" s="2" t="n"/>
      <c r="DW2805" s="2" t="n"/>
      <c r="DX2805" s="2" t="n"/>
      <c r="DY2805" s="2" t="n"/>
      <c r="DZ2805" s="2" t="n"/>
      <c r="EA2805" s="2" t="n"/>
      <c r="EB2805" s="2" t="n"/>
      <c r="EC2805" s="2" t="n"/>
    </row>
    <row r="2806" ht="6.75" customHeight="1" s="118">
      <c r="A2806" s="2" t="n"/>
      <c r="B2806" s="2" t="n"/>
      <c r="C2806" s="2" t="n"/>
      <c r="D2806" s="2" t="n"/>
      <c r="E2806" s="143" t="n"/>
      <c r="K2806" s="144" t="n"/>
      <c r="L2806" s="54" t="inlineStr">
        <is>
          <t>平成</t>
        </is>
      </c>
      <c r="M2806" s="140" t="n"/>
      <c r="N2806" s="140" t="n"/>
      <c r="O2806" s="140" t="n"/>
      <c r="P2806" s="18" t="n"/>
      <c r="Q2806" s="18" t="n"/>
      <c r="R2806" s="18" t="n"/>
      <c r="S2806" s="18" t="n"/>
      <c r="T2806" s="18" t="n"/>
      <c r="U2806" s="18" t="n"/>
      <c r="V2806" s="18" t="n"/>
      <c r="W2806" s="18" t="n"/>
      <c r="X2806" s="35" t="n"/>
      <c r="Y2806" s="7" t="n"/>
      <c r="Z2806" s="2" t="n"/>
      <c r="AA2806" s="2" t="n"/>
      <c r="AB2806" s="2" t="n"/>
      <c r="AC2806" s="2" t="n"/>
      <c r="AD2806" s="2" t="n"/>
      <c r="AE2806" s="2" t="n"/>
      <c r="AF2806" s="2" t="n"/>
      <c r="AG2806" s="2" t="n"/>
      <c r="AH2806" s="2" t="n"/>
      <c r="AI2806" s="2" t="n"/>
      <c r="AJ2806" s="2" t="n"/>
      <c r="AK2806" s="2" t="n"/>
      <c r="AL2806" s="2" t="n"/>
      <c r="AM2806" s="2" t="n"/>
      <c r="AN2806" s="2" t="n"/>
      <c r="AO2806" s="2" t="n"/>
      <c r="AP2806" s="2" t="n"/>
      <c r="AQ2806" s="2" t="n"/>
      <c r="AR2806" s="2" t="n"/>
      <c r="AS2806" s="2" t="n"/>
      <c r="AT2806" s="2" t="n"/>
      <c r="AU2806" s="2" t="n"/>
      <c r="AV2806" s="2" t="n"/>
      <c r="AW2806" s="2" t="n"/>
      <c r="AX2806" s="2" t="n"/>
      <c r="AY2806" s="2" t="n"/>
      <c r="AZ2806" s="2" t="n"/>
      <c r="BA2806" s="2" t="n"/>
      <c r="BB2806" s="2" t="n"/>
      <c r="BC2806" s="2" t="n"/>
      <c r="BD2806" s="2" t="n"/>
      <c r="BE2806" s="2" t="n"/>
      <c r="BF2806" s="2" t="n"/>
      <c r="BG2806" s="2" t="n"/>
      <c r="BH2806" s="2" t="n"/>
      <c r="BI2806" s="6" t="n"/>
      <c r="BJ2806" s="2" t="n"/>
      <c r="BK2806" s="2" t="n"/>
      <c r="BL2806" s="2" t="n"/>
      <c r="BM2806" s="2" t="n"/>
      <c r="BN2806" s="2" t="n"/>
      <c r="BO2806" s="2" t="n"/>
      <c r="BP2806" s="139" t="inlineStr">
        <is>
          <t>備　考</t>
        </is>
      </c>
      <c r="BQ2806" s="140" t="n"/>
      <c r="BR2806" s="140" t="n"/>
      <c r="BS2806" s="140" t="n"/>
      <c r="BT2806" s="140" t="n"/>
      <c r="BU2806" s="140" t="n"/>
      <c r="BV2806" s="141" t="n"/>
      <c r="BW2806" s="176">
        <f>計算!$AA$33</f>
        <v/>
      </c>
      <c r="BX2806" s="140" t="n"/>
      <c r="BY2806" s="140" t="n"/>
      <c r="BZ2806" s="140" t="n"/>
      <c r="CA2806" s="140" t="n"/>
      <c r="CB2806" s="140" t="n"/>
      <c r="CC2806" s="140" t="n"/>
      <c r="CD2806" s="140" t="n"/>
      <c r="CE2806" s="140" t="n"/>
      <c r="CF2806" s="140" t="n"/>
      <c r="CG2806" s="140" t="n"/>
      <c r="CH2806" s="140" t="n"/>
      <c r="CI2806" s="140" t="n"/>
      <c r="CJ2806" s="140" t="n"/>
      <c r="CK2806" s="140" t="n"/>
      <c r="CL2806" s="140" t="n"/>
      <c r="CM2806" s="140" t="n"/>
      <c r="CN2806" s="140" t="n"/>
      <c r="CO2806" s="140" t="n"/>
      <c r="CP2806" s="140" t="n"/>
      <c r="CQ2806" s="140" t="n"/>
      <c r="CR2806" s="140" t="n"/>
      <c r="CS2806" s="140" t="n"/>
      <c r="CT2806" s="140" t="n"/>
      <c r="CU2806" s="140" t="n"/>
      <c r="CV2806" s="140" t="n"/>
      <c r="CW2806" s="140" t="n"/>
      <c r="CX2806" s="140" t="n"/>
      <c r="CY2806" s="140" t="n"/>
      <c r="CZ2806" s="140" t="n"/>
      <c r="DA2806" s="140" t="n"/>
      <c r="DB2806" s="140" t="n"/>
      <c r="DC2806" s="140" t="n"/>
      <c r="DD2806" s="140" t="n"/>
      <c r="DE2806" s="140" t="n"/>
      <c r="DF2806" s="140" t="n"/>
      <c r="DG2806" s="140" t="n"/>
      <c r="DH2806" s="140" t="n"/>
      <c r="DI2806" s="140" t="n"/>
      <c r="DJ2806" s="140" t="n"/>
      <c r="DK2806" s="140" t="n"/>
      <c r="DL2806" s="140" t="n"/>
      <c r="DM2806" s="140" t="n"/>
      <c r="DN2806" s="140" t="n"/>
      <c r="DO2806" s="140" t="n"/>
      <c r="DP2806" s="140" t="n"/>
      <c r="DQ2806" s="140" t="n"/>
      <c r="DR2806" s="140" t="n"/>
      <c r="DS2806" s="140" t="n"/>
      <c r="DT2806" s="140" t="n"/>
      <c r="DU2806" s="141" t="n"/>
      <c r="DV2806" s="2" t="n"/>
      <c r="DW2806" s="2" t="n"/>
      <c r="DX2806" s="2" t="n"/>
      <c r="DY2806" s="2" t="n"/>
      <c r="DZ2806" s="2" t="n"/>
      <c r="EA2806" s="2" t="n"/>
      <c r="EB2806" s="2" t="n"/>
      <c r="EC2806" s="2" t="n"/>
    </row>
    <row r="2807" ht="6.75" customHeight="1" s="118">
      <c r="A2807" s="2" t="n"/>
      <c r="B2807" s="2" t="n"/>
      <c r="C2807" s="2" t="n"/>
      <c r="D2807" s="2" t="n"/>
      <c r="E2807" s="143" t="n"/>
      <c r="K2807" s="144" t="n"/>
      <c r="L2807" s="143" t="n"/>
      <c r="P2807" s="19" t="n"/>
      <c r="Q2807" s="19" t="n"/>
      <c r="R2807" s="19" t="n"/>
      <c r="S2807" s="19" t="n"/>
      <c r="T2807" s="19" t="n"/>
      <c r="U2807" s="19" t="n"/>
      <c r="V2807" s="19" t="n"/>
      <c r="W2807" s="19" t="n"/>
      <c r="X2807" s="37" t="n"/>
      <c r="Y2807" s="7" t="n"/>
      <c r="Z2807" s="2" t="n"/>
      <c r="AA2807" s="2" t="n"/>
      <c r="AB2807" s="2" t="n"/>
      <c r="AC2807" s="2" t="n"/>
      <c r="AD2807" s="2" t="n"/>
      <c r="AE2807" s="2" t="n"/>
      <c r="AF2807" s="2" t="n"/>
      <c r="AG2807" s="2" t="n"/>
      <c r="AH2807" s="2" t="n"/>
      <c r="AI2807" s="2" t="n"/>
      <c r="AJ2807" s="2" t="n"/>
      <c r="AK2807" s="2" t="n"/>
      <c r="AL2807" s="2" t="n"/>
      <c r="AM2807" s="2" t="n"/>
      <c r="AN2807" s="2" t="n"/>
      <c r="AO2807" s="2" t="n"/>
      <c r="AP2807" s="2" t="n"/>
      <c r="AQ2807" s="2" t="n"/>
      <c r="AR2807" s="2" t="n"/>
      <c r="AS2807" s="2" t="n"/>
      <c r="AT2807" s="2" t="n"/>
      <c r="AU2807" s="2" t="n"/>
      <c r="AV2807" s="2" t="n"/>
      <c r="AW2807" s="2" t="n"/>
      <c r="AX2807" s="2" t="n"/>
      <c r="AY2807" s="2" t="n"/>
      <c r="AZ2807" s="2" t="n"/>
      <c r="BA2807" s="2" t="n"/>
      <c r="BB2807" s="2" t="n"/>
      <c r="BC2807" s="2" t="n"/>
      <c r="BD2807" s="2" t="n"/>
      <c r="BE2807" s="2" t="n"/>
      <c r="BF2807" s="2" t="n"/>
      <c r="BG2807" s="2" t="n"/>
      <c r="BH2807" s="2" t="n"/>
      <c r="BI2807" s="8" t="n"/>
      <c r="BJ2807" s="2" t="n"/>
      <c r="BK2807" s="2" t="n"/>
      <c r="BL2807" s="2" t="n"/>
      <c r="BM2807" s="2" t="n"/>
      <c r="BN2807" s="2" t="n"/>
      <c r="BO2807" s="2" t="n"/>
      <c r="BP2807" s="143" t="n"/>
      <c r="BV2807" s="144" t="n"/>
      <c r="DU2807" s="144" t="n"/>
      <c r="DV2807" s="2" t="n"/>
      <c r="DW2807" s="2" t="n"/>
      <c r="DX2807" s="2" t="n"/>
      <c r="DY2807" s="2" t="n"/>
      <c r="DZ2807" s="2" t="n"/>
      <c r="EA2807" s="2" t="n"/>
      <c r="EB2807" s="2" t="n"/>
      <c r="EC2807" s="2" t="n"/>
    </row>
    <row r="2808" ht="6.75" customHeight="1" s="118">
      <c r="A2808" s="2" t="n"/>
      <c r="B2808" s="2" t="n"/>
      <c r="C2808" s="2" t="n"/>
      <c r="D2808" s="2" t="n"/>
      <c r="E2808" s="143" t="n"/>
      <c r="K2808" s="144" t="n"/>
      <c r="L2808" s="143" t="n"/>
      <c r="P2808" s="19" t="n"/>
      <c r="Q2808" s="19" t="n"/>
      <c r="R2808" s="19" t="n"/>
      <c r="S2808" s="52" t="inlineStr">
        <is>
          <t>年</t>
        </is>
      </c>
      <c r="U2808" s="11" t="n"/>
      <c r="V2808" s="11" t="n"/>
      <c r="W2808" s="53" t="inlineStr">
        <is>
          <t>月</t>
        </is>
      </c>
      <c r="X2808" s="144" t="n"/>
      <c r="Y2808" s="7" t="n"/>
      <c r="Z2808" s="2" t="n"/>
      <c r="AA2808" s="2" t="n"/>
      <c r="AB2808" s="2" t="n"/>
      <c r="AC2808" s="2" t="n"/>
      <c r="AD2808" s="2" t="n"/>
      <c r="AE2808" s="2" t="n"/>
      <c r="AF2808" s="2" t="n"/>
      <c r="AG2808" s="2" t="n"/>
      <c r="AH2808" s="2" t="n"/>
      <c r="AI2808" s="2" t="n"/>
      <c r="AJ2808" s="2" t="n"/>
      <c r="AK2808" s="2" t="n"/>
      <c r="AL2808" s="2" t="n"/>
      <c r="AM2808" s="2" t="n"/>
      <c r="AN2808" s="2" t="n"/>
      <c r="AO2808" s="2" t="n"/>
      <c r="AP2808" s="2" t="n"/>
      <c r="AQ2808" s="2" t="n"/>
      <c r="AR2808" s="2" t="n"/>
      <c r="AS2808" s="2" t="n"/>
      <c r="AT2808" s="2" t="n"/>
      <c r="AU2808" s="2" t="n"/>
      <c r="AV2808" s="2" t="n"/>
      <c r="AW2808" s="2" t="n"/>
      <c r="AX2808" s="2" t="n"/>
      <c r="AY2808" s="2" t="n"/>
      <c r="AZ2808" s="2" t="n"/>
      <c r="BA2808" s="2" t="n"/>
      <c r="BB2808" s="2" t="n"/>
      <c r="BC2808" s="2" t="n"/>
      <c r="BD2808" s="2" t="n"/>
      <c r="BE2808" s="2" t="n"/>
      <c r="BF2808" s="2" t="n"/>
      <c r="BG2808" s="2" t="n"/>
      <c r="BH2808" s="2" t="n"/>
      <c r="BI2808" s="8" t="n"/>
      <c r="BJ2808" s="2" t="n"/>
      <c r="BK2808" s="2" t="n"/>
      <c r="BL2808" s="2" t="n"/>
      <c r="BM2808" s="2" t="n"/>
      <c r="BN2808" s="2" t="n"/>
      <c r="BO2808" s="2" t="n"/>
      <c r="BP2808" s="143" t="n"/>
      <c r="BV2808" s="144" t="n"/>
      <c r="DU2808" s="144" t="n"/>
      <c r="DV2808" s="2" t="n"/>
      <c r="DW2808" s="2" t="n"/>
      <c r="DX2808" s="2" t="n"/>
      <c r="DY2808" s="2" t="n"/>
      <c r="DZ2808" s="2" t="n"/>
      <c r="EA2808" s="2" t="n"/>
      <c r="EB2808" s="2" t="n"/>
      <c r="EC2808" s="2" t="n"/>
    </row>
    <row r="2809" ht="6.75" customHeight="1" s="118">
      <c r="A2809" s="2" t="n"/>
      <c r="B2809" s="2" t="n"/>
      <c r="C2809" s="2" t="n"/>
      <c r="D2809" s="2" t="n"/>
      <c r="E2809" s="143" t="n"/>
      <c r="K2809" s="144" t="n"/>
      <c r="L2809" s="49" t="inlineStr">
        <is>
          <t>令和</t>
        </is>
      </c>
      <c r="P2809" s="19" t="n"/>
      <c r="Q2809" s="19" t="n"/>
      <c r="R2809" s="19" t="n"/>
      <c r="U2809" s="11" t="n"/>
      <c r="V2809" s="11" t="n"/>
      <c r="X2809" s="144" t="n"/>
      <c r="Y2809" s="7" t="n"/>
      <c r="Z2809" s="2" t="n"/>
      <c r="AA2809" s="2" t="n"/>
      <c r="AB2809" s="2" t="n"/>
      <c r="AC2809" s="2" t="n"/>
      <c r="AD2809" s="2" t="n"/>
      <c r="AE2809" s="2" t="n"/>
      <c r="AF2809" s="2" t="n"/>
      <c r="AG2809" s="2" t="n"/>
      <c r="AH2809" s="2" t="n"/>
      <c r="AI2809" s="2" t="n"/>
      <c r="AJ2809" s="2" t="n"/>
      <c r="AK2809" s="2" t="n"/>
      <c r="AL2809" s="2" t="n"/>
      <c r="AM2809" s="2" t="n"/>
      <c r="AN2809" s="2" t="n"/>
      <c r="AO2809" s="2" t="n"/>
      <c r="AP2809" s="2" t="n"/>
      <c r="AQ2809" s="2" t="n"/>
      <c r="AR2809" s="2" t="n"/>
      <c r="AS2809" s="2" t="n"/>
      <c r="AT2809" s="2" t="n"/>
      <c r="AU2809" s="2" t="n"/>
      <c r="AV2809" s="2" t="n"/>
      <c r="AW2809" s="2" t="n"/>
      <c r="AX2809" s="2" t="n"/>
      <c r="AY2809" s="2" t="n"/>
      <c r="AZ2809" s="2" t="n"/>
      <c r="BA2809" s="2" t="n"/>
      <c r="BB2809" s="2" t="n"/>
      <c r="BC2809" s="2" t="n"/>
      <c r="BD2809" s="2" t="n"/>
      <c r="BE2809" s="2" t="n"/>
      <c r="BF2809" s="2" t="n"/>
      <c r="BG2809" s="2" t="n"/>
      <c r="BH2809" s="2" t="n"/>
      <c r="BI2809" s="8" t="n"/>
      <c r="BJ2809" s="2" t="n"/>
      <c r="BK2809" s="2" t="n"/>
      <c r="BL2809" s="2" t="n"/>
      <c r="BM2809" s="2" t="n"/>
      <c r="BN2809" s="2" t="n"/>
      <c r="BO2809" s="2" t="n"/>
      <c r="BP2809" s="143" t="n"/>
      <c r="BV2809" s="144" t="n"/>
      <c r="DU2809" s="144" t="n"/>
      <c r="DV2809" s="2" t="n"/>
      <c r="DW2809" s="2" t="n"/>
      <c r="DX2809" s="2" t="n"/>
      <c r="DY2809" s="2" t="n"/>
      <c r="DZ2809" s="2" t="n"/>
      <c r="EA2809" s="2" t="n"/>
      <c r="EB2809" s="2" t="n"/>
      <c r="EC2809" s="2" t="n"/>
    </row>
    <row r="2810" ht="6.75" customHeight="1" s="118">
      <c r="A2810" s="2" t="n"/>
      <c r="B2810" s="2" t="n"/>
      <c r="C2810" s="2" t="n"/>
      <c r="D2810" s="2" t="n"/>
      <c r="E2810" s="143" t="n"/>
      <c r="K2810" s="144" t="n"/>
      <c r="L2810" s="143" t="n"/>
      <c r="P2810" s="19" t="n"/>
      <c r="Q2810" s="19" t="n"/>
      <c r="R2810" s="19" t="n"/>
      <c r="S2810" s="19" t="n"/>
      <c r="T2810" s="19" t="n"/>
      <c r="U2810" s="19" t="n"/>
      <c r="V2810" s="19" t="n"/>
      <c r="W2810" s="19" t="n"/>
      <c r="X2810" s="37" t="n"/>
      <c r="Y2810" s="7" t="n"/>
      <c r="Z2810" s="2" t="n"/>
      <c r="AA2810" s="2" t="n"/>
      <c r="AB2810" s="2" t="n"/>
      <c r="AC2810" s="2" t="n"/>
      <c r="AD2810" s="2" t="n"/>
      <c r="AE2810" s="2" t="n"/>
      <c r="AF2810" s="2" t="n"/>
      <c r="AG2810" s="2" t="n"/>
      <c r="AH2810" s="2" t="n"/>
      <c r="AI2810" s="2" t="n"/>
      <c r="AJ2810" s="2" t="n"/>
      <c r="AK2810" s="2" t="n"/>
      <c r="AL2810" s="2" t="n"/>
      <c r="AM2810" s="2" t="n"/>
      <c r="AN2810" s="2" t="n"/>
      <c r="AO2810" s="2" t="n"/>
      <c r="AP2810" s="2" t="n"/>
      <c r="AQ2810" s="2" t="n"/>
      <c r="AR2810" s="2" t="n"/>
      <c r="AS2810" s="2" t="n"/>
      <c r="AT2810" s="2" t="n"/>
      <c r="AU2810" s="2" t="n"/>
      <c r="AV2810" s="2" t="n"/>
      <c r="AW2810" s="2" t="n"/>
      <c r="AX2810" s="2" t="n"/>
      <c r="AY2810" s="2" t="n"/>
      <c r="AZ2810" s="2" t="n"/>
      <c r="BA2810" s="2" t="n"/>
      <c r="BB2810" s="2" t="n"/>
      <c r="BC2810" s="2" t="n"/>
      <c r="BD2810" s="2" t="n"/>
      <c r="BE2810" s="2" t="n"/>
      <c r="BF2810" s="2" t="n"/>
      <c r="BG2810" s="2" t="n"/>
      <c r="BH2810" s="2" t="n"/>
      <c r="BI2810" s="8" t="n"/>
      <c r="BJ2810" s="2" t="n"/>
      <c r="BK2810" s="2" t="n"/>
      <c r="BL2810" s="2" t="n"/>
      <c r="BM2810" s="2" t="n"/>
      <c r="BN2810" s="2" t="n"/>
      <c r="BO2810" s="2" t="n"/>
      <c r="BP2810" s="143" t="n"/>
      <c r="BV2810" s="144" t="n"/>
      <c r="DU2810" s="144" t="n"/>
      <c r="DV2810" s="2" t="n"/>
      <c r="DW2810" s="2" t="n"/>
      <c r="DX2810" s="2" t="n"/>
      <c r="DY2810" s="2" t="n"/>
      <c r="DZ2810" s="2" t="n"/>
      <c r="EA2810" s="2" t="n"/>
      <c r="EB2810" s="2" t="n"/>
      <c r="EC2810" s="2" t="n"/>
    </row>
    <row r="2811" ht="3.75" customHeight="1" s="118">
      <c r="A2811" s="2" t="n"/>
      <c r="B2811" s="2" t="n"/>
      <c r="C2811" s="2" t="n"/>
      <c r="D2811" s="2" t="n"/>
      <c r="E2811" s="143" t="n"/>
      <c r="K2811" s="144" t="n"/>
      <c r="L2811" s="146" t="n"/>
      <c r="M2811" s="147" t="n"/>
      <c r="N2811" s="147" t="n"/>
      <c r="O2811" s="147" t="n"/>
      <c r="P2811" s="20" t="n"/>
      <c r="Q2811" s="20" t="n"/>
      <c r="R2811" s="20" t="n"/>
      <c r="S2811" s="20" t="n"/>
      <c r="T2811" s="20" t="n"/>
      <c r="U2811" s="20" t="n"/>
      <c r="V2811" s="20" t="n"/>
      <c r="W2811" s="20" t="n"/>
      <c r="X2811" s="39" t="n"/>
      <c r="Y2811" s="16" t="n"/>
      <c r="Z2811" s="14" t="n"/>
      <c r="AA2811" s="14" t="n"/>
      <c r="AB2811" s="14" t="n"/>
      <c r="AC2811" s="14" t="n"/>
      <c r="AD2811" s="14" t="n"/>
      <c r="AE2811" s="14" t="n"/>
      <c r="AF2811" s="14" t="n"/>
      <c r="AG2811" s="14" t="n"/>
      <c r="AH2811" s="14" t="n"/>
      <c r="AI2811" s="14" t="n"/>
      <c r="AJ2811" s="14" t="n"/>
      <c r="AK2811" s="14" t="n"/>
      <c r="AL2811" s="14" t="n"/>
      <c r="AM2811" s="14" t="n"/>
      <c r="AN2811" s="14" t="n"/>
      <c r="AO2811" s="14" t="n"/>
      <c r="AP2811" s="14" t="n"/>
      <c r="AQ2811" s="14" t="n"/>
      <c r="AR2811" s="14" t="n"/>
      <c r="AS2811" s="14" t="n"/>
      <c r="AT2811" s="14" t="n"/>
      <c r="AU2811" s="14" t="n"/>
      <c r="AV2811" s="14" t="n"/>
      <c r="AW2811" s="14" t="n"/>
      <c r="AX2811" s="14" t="n"/>
      <c r="AY2811" s="14" t="n"/>
      <c r="AZ2811" s="14" t="n"/>
      <c r="BA2811" s="14" t="n"/>
      <c r="BB2811" s="14" t="n"/>
      <c r="BC2811" s="14" t="n"/>
      <c r="BD2811" s="14" t="n"/>
      <c r="BE2811" s="14" t="n"/>
      <c r="BF2811" s="14" t="n"/>
      <c r="BG2811" s="14" t="n"/>
      <c r="BH2811" s="14" t="n"/>
      <c r="BI2811" s="15" t="n"/>
      <c r="BJ2811" s="2" t="n"/>
      <c r="BK2811" s="2" t="n"/>
      <c r="BL2811" s="2" t="n"/>
      <c r="BM2811" s="2" t="n"/>
      <c r="BN2811" s="2" t="n"/>
      <c r="BO2811" s="2" t="n"/>
      <c r="BP2811" s="143" t="n"/>
      <c r="BV2811" s="144" t="n"/>
      <c r="DU2811" s="144" t="n"/>
      <c r="DV2811" s="2" t="n"/>
      <c r="DW2811" s="2" t="n"/>
      <c r="DX2811" s="2" t="n"/>
      <c r="DY2811" s="2" t="n"/>
      <c r="DZ2811" s="2" t="n"/>
      <c r="EA2811" s="2" t="n"/>
      <c r="EB2811" s="2" t="n"/>
      <c r="EC2811" s="2" t="n"/>
    </row>
    <row r="2812" ht="6.75" customHeight="1" s="118">
      <c r="A2812" s="2" t="n"/>
      <c r="B2812" s="2" t="n"/>
      <c r="C2812" s="2" t="n"/>
      <c r="D2812" s="2" t="n"/>
      <c r="E2812" s="143" t="n"/>
      <c r="K2812" s="144" t="n"/>
      <c r="L2812" s="54" t="inlineStr">
        <is>
          <t>平成</t>
        </is>
      </c>
      <c r="M2812" s="140" t="n"/>
      <c r="N2812" s="140" t="n"/>
      <c r="O2812" s="140" t="n"/>
      <c r="P2812" s="18" t="n"/>
      <c r="Q2812" s="18" t="n"/>
      <c r="R2812" s="18" t="n"/>
      <c r="S2812" s="18" t="n"/>
      <c r="T2812" s="18" t="n"/>
      <c r="U2812" s="18" t="n"/>
      <c r="V2812" s="18" t="n"/>
      <c r="W2812" s="18" t="n"/>
      <c r="X2812" s="35" t="n"/>
      <c r="Y2812" s="7" t="n"/>
      <c r="Z2812" s="2" t="n"/>
      <c r="AA2812" s="2" t="n"/>
      <c r="AB2812" s="2" t="n"/>
      <c r="AC2812" s="2" t="n"/>
      <c r="AD2812" s="2" t="n"/>
      <c r="AE2812" s="2" t="n"/>
      <c r="AF2812" s="2" t="n"/>
      <c r="AG2812" s="2" t="n"/>
      <c r="AH2812" s="2" t="n"/>
      <c r="AI2812" s="2" t="n"/>
      <c r="AJ2812" s="2" t="n"/>
      <c r="AK2812" s="2" t="n"/>
      <c r="AL2812" s="2" t="n"/>
      <c r="AM2812" s="2" t="n"/>
      <c r="AN2812" s="2" t="n"/>
      <c r="AO2812" s="2" t="n"/>
      <c r="AP2812" s="2" t="n"/>
      <c r="AQ2812" s="2" t="n"/>
      <c r="AR2812" s="2" t="n"/>
      <c r="AS2812" s="2" t="n"/>
      <c r="AT2812" s="2" t="n"/>
      <c r="AU2812" s="2" t="n"/>
      <c r="AV2812" s="2" t="n"/>
      <c r="AW2812" s="2" t="n"/>
      <c r="AX2812" s="2" t="n"/>
      <c r="AY2812" s="2" t="n"/>
      <c r="AZ2812" s="2" t="n"/>
      <c r="BA2812" s="2" t="n"/>
      <c r="BB2812" s="2" t="n"/>
      <c r="BC2812" s="2" t="n"/>
      <c r="BD2812" s="2" t="n"/>
      <c r="BE2812" s="2" t="n"/>
      <c r="BF2812" s="2" t="n"/>
      <c r="BG2812" s="2" t="n"/>
      <c r="BH2812" s="2" t="n"/>
      <c r="BI2812" s="6" t="n"/>
      <c r="BJ2812" s="2" t="n"/>
      <c r="BK2812" s="2" t="n"/>
      <c r="BL2812" s="2" t="n"/>
      <c r="BM2812" s="2" t="n"/>
      <c r="BN2812" s="2" t="n"/>
      <c r="BO2812" s="2" t="n"/>
      <c r="BP2812" s="143" t="n"/>
      <c r="BV2812" s="144" t="n"/>
      <c r="DU2812" s="144" t="n"/>
      <c r="DV2812" s="2" t="n"/>
      <c r="DW2812" s="2" t="n"/>
      <c r="DX2812" s="2" t="n"/>
      <c r="DY2812" s="2" t="n"/>
      <c r="DZ2812" s="2" t="n"/>
      <c r="EA2812" s="2" t="n"/>
      <c r="EB2812" s="2" t="n"/>
      <c r="EC2812" s="2" t="n"/>
    </row>
    <row r="2813" ht="6.75" customHeight="1" s="118">
      <c r="A2813" s="2" t="n"/>
      <c r="B2813" s="2" t="n"/>
      <c r="C2813" s="2" t="n"/>
      <c r="D2813" s="2" t="n"/>
      <c r="E2813" s="143" t="n"/>
      <c r="K2813" s="144" t="n"/>
      <c r="L2813" s="143" t="n"/>
      <c r="P2813" s="19" t="n"/>
      <c r="Q2813" s="19" t="n"/>
      <c r="R2813" s="19" t="n"/>
      <c r="S2813" s="19" t="n"/>
      <c r="T2813" s="19" t="n"/>
      <c r="U2813" s="19" t="n"/>
      <c r="V2813" s="19" t="n"/>
      <c r="W2813" s="19" t="n"/>
      <c r="X2813" s="37" t="n"/>
      <c r="Y2813" s="7" t="n"/>
      <c r="Z2813" s="2" t="n"/>
      <c r="AA2813" s="2" t="n"/>
      <c r="AB2813" s="2" t="n"/>
      <c r="AC2813" s="2" t="n"/>
      <c r="AD2813" s="2" t="n"/>
      <c r="AE2813" s="2" t="n"/>
      <c r="AF2813" s="2" t="n"/>
      <c r="AG2813" s="2" t="n"/>
      <c r="AH2813" s="2" t="n"/>
      <c r="AI2813" s="2" t="n"/>
      <c r="AJ2813" s="2" t="n"/>
      <c r="AK2813" s="2" t="n"/>
      <c r="AL2813" s="2" t="n"/>
      <c r="AM2813" s="2" t="n"/>
      <c r="AN2813" s="2" t="n"/>
      <c r="AO2813" s="2" t="n"/>
      <c r="AP2813" s="2" t="n"/>
      <c r="AQ2813" s="2" t="n"/>
      <c r="AR2813" s="2" t="n"/>
      <c r="AS2813" s="2" t="n"/>
      <c r="AT2813" s="2" t="n"/>
      <c r="AU2813" s="2" t="n"/>
      <c r="AV2813" s="2" t="n"/>
      <c r="AW2813" s="2" t="n"/>
      <c r="AX2813" s="2" t="n"/>
      <c r="AY2813" s="2" t="n"/>
      <c r="AZ2813" s="2" t="n"/>
      <c r="BA2813" s="2" t="n"/>
      <c r="BB2813" s="2" t="n"/>
      <c r="BC2813" s="2" t="n"/>
      <c r="BD2813" s="2" t="n"/>
      <c r="BE2813" s="2" t="n"/>
      <c r="BF2813" s="2" t="n"/>
      <c r="BG2813" s="2" t="n"/>
      <c r="BH2813" s="2" t="n"/>
      <c r="BI2813" s="8" t="n"/>
      <c r="BJ2813" s="2" t="n"/>
      <c r="BK2813" s="2" t="n"/>
      <c r="BL2813" s="2" t="n"/>
      <c r="BM2813" s="2" t="n"/>
      <c r="BN2813" s="2" t="n"/>
      <c r="BO2813" s="2" t="n"/>
      <c r="BP2813" s="143" t="n"/>
      <c r="BV2813" s="144" t="n"/>
      <c r="DU2813" s="144" t="n"/>
      <c r="DV2813" s="2" t="n"/>
      <c r="DW2813" s="2" t="n"/>
      <c r="DX2813" s="2" t="n"/>
      <c r="DY2813" s="2" t="n"/>
      <c r="DZ2813" s="2" t="n"/>
      <c r="EA2813" s="2" t="n"/>
      <c r="EB2813" s="2" t="n"/>
      <c r="EC2813" s="2" t="n"/>
    </row>
    <row r="2814" ht="6.75" customHeight="1" s="118">
      <c r="A2814" s="2" t="n"/>
      <c r="B2814" s="2" t="n"/>
      <c r="C2814" s="2" t="n"/>
      <c r="D2814" s="2" t="n"/>
      <c r="E2814" s="143" t="n"/>
      <c r="K2814" s="144" t="n"/>
      <c r="L2814" s="143" t="n"/>
      <c r="P2814" s="19" t="n"/>
      <c r="Q2814" s="19" t="n"/>
      <c r="R2814" s="19" t="n"/>
      <c r="S2814" s="52" t="inlineStr">
        <is>
          <t>年</t>
        </is>
      </c>
      <c r="U2814" s="11" t="n"/>
      <c r="V2814" s="11" t="n"/>
      <c r="W2814" s="53" t="inlineStr">
        <is>
          <t>月</t>
        </is>
      </c>
      <c r="X2814" s="144" t="n"/>
      <c r="Y2814" s="7" t="n"/>
      <c r="Z2814" s="2" t="n"/>
      <c r="AA2814" s="2" t="n"/>
      <c r="AB2814" s="2" t="n"/>
      <c r="AC2814" s="2" t="n"/>
      <c r="AD2814" s="2" t="n"/>
      <c r="AE2814" s="2" t="n"/>
      <c r="AF2814" s="2" t="n"/>
      <c r="AG2814" s="2" t="n"/>
      <c r="AH2814" s="2" t="n"/>
      <c r="AI2814" s="2" t="n"/>
      <c r="AJ2814" s="2" t="n"/>
      <c r="AK2814" s="2" t="n"/>
      <c r="AL2814" s="2" t="n"/>
      <c r="AM2814" s="2" t="n"/>
      <c r="AN2814" s="2" t="n"/>
      <c r="AO2814" s="2" t="n"/>
      <c r="AP2814" s="2" t="n"/>
      <c r="AQ2814" s="2" t="n"/>
      <c r="AR2814" s="2" t="n"/>
      <c r="AS2814" s="2" t="n"/>
      <c r="AT2814" s="2" t="n"/>
      <c r="AU2814" s="2" t="n"/>
      <c r="AV2814" s="2" t="n"/>
      <c r="AW2814" s="2" t="n"/>
      <c r="AX2814" s="2" t="n"/>
      <c r="AY2814" s="2" t="n"/>
      <c r="AZ2814" s="2" t="n"/>
      <c r="BA2814" s="2" t="n"/>
      <c r="BB2814" s="2" t="n"/>
      <c r="BC2814" s="2" t="n"/>
      <c r="BD2814" s="2" t="n"/>
      <c r="BE2814" s="2" t="n"/>
      <c r="BF2814" s="2" t="n"/>
      <c r="BG2814" s="2" t="n"/>
      <c r="BH2814" s="2" t="n"/>
      <c r="BI2814" s="8" t="n"/>
      <c r="BJ2814" s="2" t="n"/>
      <c r="BK2814" s="2" t="n"/>
      <c r="BL2814" s="2" t="n"/>
      <c r="BM2814" s="2" t="n"/>
      <c r="BN2814" s="2" t="n"/>
      <c r="BO2814" s="2" t="n"/>
      <c r="BP2814" s="143" t="n"/>
      <c r="BV2814" s="144" t="n"/>
      <c r="DU2814" s="144" t="n"/>
      <c r="DV2814" s="2" t="n"/>
      <c r="DW2814" s="2" t="n"/>
      <c r="DX2814" s="2" t="n"/>
      <c r="DY2814" s="2" t="n"/>
      <c r="DZ2814" s="2" t="n"/>
      <c r="EA2814" s="2" t="n"/>
      <c r="EB2814" s="2" t="n"/>
      <c r="EC2814" s="2" t="n"/>
    </row>
    <row r="2815" ht="6.75" customHeight="1" s="118">
      <c r="A2815" s="2" t="n"/>
      <c r="B2815" s="2" t="n"/>
      <c r="C2815" s="2" t="n"/>
      <c r="D2815" s="2" t="n"/>
      <c r="E2815" s="143" t="n"/>
      <c r="K2815" s="144" t="n"/>
      <c r="L2815" s="49" t="inlineStr">
        <is>
          <t>令和</t>
        </is>
      </c>
      <c r="P2815" s="19" t="n"/>
      <c r="Q2815" s="19" t="n"/>
      <c r="R2815" s="19" t="n"/>
      <c r="U2815" s="11" t="n"/>
      <c r="V2815" s="11" t="n"/>
      <c r="X2815" s="144" t="n"/>
      <c r="Y2815" s="7" t="n"/>
      <c r="Z2815" s="2" t="n"/>
      <c r="AA2815" s="2" t="n"/>
      <c r="AB2815" s="2" t="n"/>
      <c r="AC2815" s="2" t="n"/>
      <c r="AD2815" s="2" t="n"/>
      <c r="AE2815" s="2" t="n"/>
      <c r="AF2815" s="2" t="n"/>
      <c r="AG2815" s="2" t="n"/>
      <c r="AH2815" s="2" t="n"/>
      <c r="AI2815" s="2" t="n"/>
      <c r="AJ2815" s="2" t="n"/>
      <c r="AK2815" s="2" t="n"/>
      <c r="AL2815" s="2" t="n"/>
      <c r="AM2815" s="2" t="n"/>
      <c r="AN2815" s="2" t="n"/>
      <c r="AO2815" s="2" t="n"/>
      <c r="AP2815" s="2" t="n"/>
      <c r="AQ2815" s="2" t="n"/>
      <c r="AR2815" s="2" t="n"/>
      <c r="AS2815" s="2" t="n"/>
      <c r="AT2815" s="2" t="n"/>
      <c r="AU2815" s="2" t="n"/>
      <c r="AV2815" s="2" t="n"/>
      <c r="AW2815" s="2" t="n"/>
      <c r="AX2815" s="2" t="n"/>
      <c r="AY2815" s="2" t="n"/>
      <c r="AZ2815" s="2" t="n"/>
      <c r="BA2815" s="2" t="n"/>
      <c r="BB2815" s="2" t="n"/>
      <c r="BC2815" s="2" t="n"/>
      <c r="BD2815" s="2" t="n"/>
      <c r="BE2815" s="2" t="n"/>
      <c r="BF2815" s="2" t="n"/>
      <c r="BG2815" s="2" t="n"/>
      <c r="BH2815" s="2" t="n"/>
      <c r="BI2815" s="8" t="n"/>
      <c r="BJ2815" s="2" t="n"/>
      <c r="BK2815" s="2" t="n"/>
      <c r="BL2815" s="2" t="n"/>
      <c r="BM2815" s="2" t="n"/>
      <c r="BN2815" s="2" t="n"/>
      <c r="BO2815" s="2" t="n"/>
      <c r="BP2815" s="143" t="n"/>
      <c r="BV2815" s="144" t="n"/>
      <c r="DU2815" s="144" t="n"/>
      <c r="DV2815" s="2" t="n"/>
      <c r="DW2815" s="2" t="n"/>
      <c r="DX2815" s="2" t="n"/>
      <c r="DY2815" s="2" t="n"/>
      <c r="DZ2815" s="2" t="n"/>
      <c r="EA2815" s="2" t="n"/>
      <c r="EB2815" s="2" t="n"/>
      <c r="EC2815" s="2" t="n"/>
    </row>
    <row r="2816" ht="6.75" customHeight="1" s="118">
      <c r="A2816" s="2" t="n"/>
      <c r="B2816" s="2" t="n"/>
      <c r="C2816" s="2" t="n"/>
      <c r="D2816" s="2" t="n"/>
      <c r="E2816" s="143" t="n"/>
      <c r="K2816" s="144" t="n"/>
      <c r="L2816" s="143" t="n"/>
      <c r="P2816" s="19" t="n"/>
      <c r="Q2816" s="19" t="n"/>
      <c r="R2816" s="19" t="n"/>
      <c r="S2816" s="52" t="n"/>
      <c r="T2816" s="52" t="n"/>
      <c r="U2816" s="11" t="n"/>
      <c r="V2816" s="11" t="n"/>
      <c r="W2816" s="52" t="n"/>
      <c r="X2816" s="53" t="n"/>
      <c r="Y2816" s="7" t="n"/>
      <c r="Z2816" s="2" t="n"/>
      <c r="AA2816" s="2" t="n"/>
      <c r="AB2816" s="2" t="n"/>
      <c r="AC2816" s="2" t="n"/>
      <c r="AD2816" s="2" t="n"/>
      <c r="AE2816" s="2" t="n"/>
      <c r="AF2816" s="2" t="n"/>
      <c r="AG2816" s="2" t="n"/>
      <c r="AH2816" s="2" t="n"/>
      <c r="AI2816" s="2" t="n"/>
      <c r="AJ2816" s="2" t="n"/>
      <c r="AK2816" s="2" t="n"/>
      <c r="AL2816" s="2" t="n"/>
      <c r="AM2816" s="2" t="n"/>
      <c r="AN2816" s="2" t="n"/>
      <c r="AO2816" s="2" t="n"/>
      <c r="AP2816" s="2" t="n"/>
      <c r="AQ2816" s="2" t="n"/>
      <c r="AR2816" s="2" t="n"/>
      <c r="AS2816" s="2" t="n"/>
      <c r="AT2816" s="2" t="n"/>
      <c r="AU2816" s="2" t="n"/>
      <c r="AV2816" s="2" t="n"/>
      <c r="AW2816" s="2" t="n"/>
      <c r="AX2816" s="2" t="n"/>
      <c r="AY2816" s="2" t="n"/>
      <c r="AZ2816" s="2" t="n"/>
      <c r="BA2816" s="2" t="n"/>
      <c r="BB2816" s="2" t="n"/>
      <c r="BC2816" s="2" t="n"/>
      <c r="BD2816" s="2" t="n"/>
      <c r="BE2816" s="2" t="n"/>
      <c r="BF2816" s="2" t="n"/>
      <c r="BG2816" s="2" t="n"/>
      <c r="BH2816" s="2" t="n"/>
      <c r="BI2816" s="8" t="n"/>
      <c r="BJ2816" s="2" t="n"/>
      <c r="BK2816" s="2" t="n"/>
      <c r="BL2816" s="2" t="n"/>
      <c r="BM2816" s="2" t="n"/>
      <c r="BN2816" s="2" t="n"/>
      <c r="BO2816" s="2" t="n"/>
      <c r="BP2816" s="143" t="n"/>
      <c r="BV2816" s="144" t="n"/>
      <c r="DU2816" s="144" t="n"/>
      <c r="DV2816" s="2" t="n"/>
      <c r="DW2816" s="2" t="n"/>
      <c r="DX2816" s="2" t="n"/>
      <c r="DY2816" s="2" t="n"/>
      <c r="DZ2816" s="2" t="n"/>
      <c r="EA2816" s="2" t="n"/>
      <c r="EB2816" s="2" t="n"/>
      <c r="EC2816" s="2" t="n"/>
    </row>
    <row r="2817" ht="6.75" customHeight="1" s="118">
      <c r="A2817" s="2" t="n"/>
      <c r="B2817" s="2" t="n"/>
      <c r="C2817" s="2" t="n"/>
      <c r="D2817" s="2" t="n"/>
      <c r="E2817" s="146" t="n"/>
      <c r="F2817" s="147" t="n"/>
      <c r="G2817" s="147" t="n"/>
      <c r="H2817" s="147" t="n"/>
      <c r="I2817" s="147" t="n"/>
      <c r="J2817" s="147" t="n"/>
      <c r="K2817" s="148" t="n"/>
      <c r="L2817" s="146" t="n"/>
      <c r="M2817" s="147" t="n"/>
      <c r="N2817" s="147" t="n"/>
      <c r="O2817" s="147" t="n"/>
      <c r="P2817" s="20" t="n"/>
      <c r="Q2817" s="20" t="n"/>
      <c r="R2817" s="20" t="n"/>
      <c r="S2817" s="20" t="n"/>
      <c r="T2817" s="20" t="n"/>
      <c r="U2817" s="20" t="n"/>
      <c r="V2817" s="20" t="n"/>
      <c r="W2817" s="20" t="n"/>
      <c r="X2817" s="39" t="n"/>
      <c r="Y2817" s="16" t="n"/>
      <c r="Z2817" s="14" t="n"/>
      <c r="AA2817" s="14" t="n"/>
      <c r="AB2817" s="14" t="n"/>
      <c r="AC2817" s="14" t="n"/>
      <c r="AD2817" s="14" t="n"/>
      <c r="AE2817" s="14" t="n"/>
      <c r="AF2817" s="14" t="n"/>
      <c r="AG2817" s="14" t="n"/>
      <c r="AH2817" s="14" t="n"/>
      <c r="AI2817" s="14" t="n"/>
      <c r="AJ2817" s="14" t="n"/>
      <c r="AK2817" s="14" t="n"/>
      <c r="AL2817" s="14" t="n"/>
      <c r="AM2817" s="14" t="n"/>
      <c r="AN2817" s="14" t="n"/>
      <c r="AO2817" s="14" t="n"/>
      <c r="AP2817" s="14" t="n"/>
      <c r="AQ2817" s="14" t="n"/>
      <c r="AR2817" s="14" t="n"/>
      <c r="AS2817" s="14" t="n"/>
      <c r="AT2817" s="14" t="n"/>
      <c r="AU2817" s="14" t="n"/>
      <c r="AV2817" s="14" t="n"/>
      <c r="AW2817" s="14" t="n"/>
      <c r="AX2817" s="14" t="n"/>
      <c r="AY2817" s="14" t="n"/>
      <c r="AZ2817" s="14" t="n"/>
      <c r="BA2817" s="14" t="n"/>
      <c r="BB2817" s="14" t="n"/>
      <c r="BC2817" s="14" t="n"/>
      <c r="BD2817" s="14" t="n"/>
      <c r="BE2817" s="14" t="n"/>
      <c r="BF2817" s="14" t="n"/>
      <c r="BG2817" s="14" t="n"/>
      <c r="BH2817" s="14" t="n"/>
      <c r="BI2817" s="15" t="n"/>
      <c r="BJ2817" s="2" t="n"/>
      <c r="BK2817" s="2" t="n"/>
      <c r="BL2817" s="2" t="n"/>
      <c r="BM2817" s="2" t="n"/>
      <c r="BN2817" s="2" t="n"/>
      <c r="BO2817" s="2" t="n"/>
      <c r="BP2817" s="146" t="n"/>
      <c r="BQ2817" s="147" t="n"/>
      <c r="BR2817" s="147" t="n"/>
      <c r="BS2817" s="147" t="n"/>
      <c r="BT2817" s="147" t="n"/>
      <c r="BU2817" s="147" t="n"/>
      <c r="BV2817" s="148" t="n"/>
      <c r="BW2817" s="147" t="n"/>
      <c r="BX2817" s="147" t="n"/>
      <c r="BY2817" s="147" t="n"/>
      <c r="BZ2817" s="147" t="n"/>
      <c r="CA2817" s="147" t="n"/>
      <c r="CB2817" s="147" t="n"/>
      <c r="CC2817" s="147" t="n"/>
      <c r="CD2817" s="147" t="n"/>
      <c r="CE2817" s="147" t="n"/>
      <c r="CF2817" s="147" t="n"/>
      <c r="CG2817" s="147" t="n"/>
      <c r="CH2817" s="147" t="n"/>
      <c r="CI2817" s="147" t="n"/>
      <c r="CJ2817" s="147" t="n"/>
      <c r="CK2817" s="147" t="n"/>
      <c r="CL2817" s="147" t="n"/>
      <c r="CM2817" s="147" t="n"/>
      <c r="CN2817" s="147" t="n"/>
      <c r="CO2817" s="147" t="n"/>
      <c r="CP2817" s="147" t="n"/>
      <c r="CQ2817" s="147" t="n"/>
      <c r="CR2817" s="147" t="n"/>
      <c r="CS2817" s="147" t="n"/>
      <c r="CT2817" s="147" t="n"/>
      <c r="CU2817" s="147" t="n"/>
      <c r="CV2817" s="147" t="n"/>
      <c r="CW2817" s="147" t="n"/>
      <c r="CX2817" s="147" t="n"/>
      <c r="CY2817" s="147" t="n"/>
      <c r="CZ2817" s="147" t="n"/>
      <c r="DA2817" s="147" t="n"/>
      <c r="DB2817" s="147" t="n"/>
      <c r="DC2817" s="147" t="n"/>
      <c r="DD2817" s="147" t="n"/>
      <c r="DE2817" s="147" t="n"/>
      <c r="DF2817" s="147" t="n"/>
      <c r="DG2817" s="147" t="n"/>
      <c r="DH2817" s="147" t="n"/>
      <c r="DI2817" s="147" t="n"/>
      <c r="DJ2817" s="147" t="n"/>
      <c r="DK2817" s="147" t="n"/>
      <c r="DL2817" s="147" t="n"/>
      <c r="DM2817" s="147" t="n"/>
      <c r="DN2817" s="147" t="n"/>
      <c r="DO2817" s="147" t="n"/>
      <c r="DP2817" s="147" t="n"/>
      <c r="DQ2817" s="147" t="n"/>
      <c r="DR2817" s="147" t="n"/>
      <c r="DS2817" s="147" t="n"/>
      <c r="DT2817" s="147" t="n"/>
      <c r="DU2817" s="148" t="n"/>
      <c r="DV2817" s="2" t="n"/>
      <c r="DW2817" s="2" t="n"/>
      <c r="DX2817" s="2" t="n"/>
      <c r="DY2817" s="2" t="n"/>
      <c r="DZ2817" s="2" t="n"/>
      <c r="EA2817" s="2" t="n"/>
      <c r="EB2817" s="2" t="n"/>
      <c r="EC2817" s="2" t="n"/>
    </row>
    <row r="2818" ht="6.75" customHeight="1" s="118">
      <c r="A2818" s="2" t="n"/>
      <c r="B2818" s="2" t="n"/>
      <c r="C2818" s="2" t="n"/>
      <c r="D2818" s="2" t="n"/>
      <c r="E2818" s="46" t="n"/>
      <c r="F2818" s="46" t="n"/>
      <c r="G2818" s="46" t="n"/>
      <c r="H2818" s="46" t="n"/>
      <c r="I2818" s="46" t="n"/>
      <c r="J2818" s="46" t="n"/>
      <c r="K2818" s="46" t="n"/>
      <c r="L2818" s="18" t="n"/>
      <c r="M2818" s="18" t="n"/>
      <c r="N2818" s="18" t="n"/>
      <c r="O2818" s="5" t="n"/>
      <c r="P2818" s="5" t="n"/>
      <c r="Q2818" s="5" t="n"/>
      <c r="R2818" s="5" t="n"/>
      <c r="S2818" s="5" t="n"/>
      <c r="T2818" s="5" t="n"/>
      <c r="U2818" s="5" t="n"/>
      <c r="V2818" s="5" t="n"/>
      <c r="W2818" s="5" t="n"/>
      <c r="X2818" s="5" t="n"/>
      <c r="Y2818" s="5" t="n"/>
      <c r="Z2818" s="5" t="n"/>
      <c r="AA2818" s="5" t="n"/>
      <c r="AB2818" s="5" t="n"/>
      <c r="AC2818" s="5" t="n"/>
      <c r="AD2818" s="5" t="n"/>
      <c r="AE2818" s="5" t="n"/>
      <c r="AF2818" s="5" t="n"/>
      <c r="AG2818" s="5" t="n"/>
      <c r="AH2818" s="5" t="n"/>
      <c r="AI2818" s="5" t="n"/>
      <c r="AJ2818" s="5" t="n"/>
      <c r="AK2818" s="5" t="n"/>
      <c r="AL2818" s="5" t="n"/>
      <c r="AM2818" s="5" t="n"/>
      <c r="AN2818" s="5" t="n"/>
      <c r="AO2818" s="5" t="n"/>
      <c r="AP2818" s="5" t="n"/>
      <c r="AQ2818" s="5" t="n"/>
      <c r="AR2818" s="5" t="n"/>
      <c r="AS2818" s="5" t="n"/>
      <c r="AT2818" s="5" t="n"/>
      <c r="AU2818" s="5" t="n"/>
      <c r="AV2818" s="5" t="n"/>
      <c r="AW2818" s="5" t="n"/>
      <c r="AX2818" s="5" t="n"/>
      <c r="AY2818" s="5" t="n"/>
      <c r="AZ2818" s="5" t="n"/>
      <c r="BA2818" s="5" t="n"/>
      <c r="BB2818" s="5" t="n"/>
      <c r="BC2818" s="5" t="n"/>
      <c r="BD2818" s="5" t="n"/>
      <c r="BE2818" s="5" t="n"/>
      <c r="BF2818" s="5" t="n"/>
      <c r="BG2818" s="5" t="n"/>
      <c r="BH2818" s="5" t="n"/>
      <c r="BI2818" s="2" t="n"/>
      <c r="BJ2818" s="2" t="n"/>
      <c r="BK2818" s="2" t="n"/>
      <c r="BL2818" s="2" t="n"/>
      <c r="BM2818" s="2" t="n"/>
      <c r="BN2818" s="2" t="n"/>
      <c r="BO2818" s="2" t="n"/>
      <c r="BP2818" s="2" t="n"/>
      <c r="BQ2818" s="2" t="n"/>
      <c r="BR2818" s="2" t="n"/>
      <c r="BS2818" s="2" t="n"/>
      <c r="BT2818" s="2" t="n"/>
      <c r="BU2818" s="2" t="n"/>
      <c r="BV2818" s="2" t="n"/>
      <c r="BW2818" s="2" t="n"/>
      <c r="BX2818" s="2" t="n"/>
      <c r="BY2818" s="2" t="n"/>
      <c r="BZ2818" s="2" t="n"/>
      <c r="CA2818" s="2" t="n"/>
      <c r="CB2818" s="2" t="n"/>
      <c r="CC2818" s="2" t="n"/>
      <c r="CD2818" s="2" t="n"/>
      <c r="CE2818" s="2" t="n"/>
      <c r="CF2818" s="2" t="n"/>
      <c r="CG2818" s="2" t="n"/>
      <c r="CH2818" s="2" t="n"/>
      <c r="CI2818" s="2" t="n"/>
      <c r="CJ2818" s="2" t="n"/>
      <c r="CK2818" s="2" t="n"/>
      <c r="CL2818" s="2" t="n"/>
      <c r="CM2818" s="2" t="n"/>
      <c r="CN2818" s="2" t="n"/>
      <c r="CO2818" s="2" t="n"/>
      <c r="CP2818" s="2" t="n"/>
      <c r="CQ2818" s="2" t="n"/>
      <c r="CR2818" s="2" t="n"/>
      <c r="CS2818" s="2" t="n"/>
      <c r="CT2818" s="2" t="n"/>
      <c r="CU2818" s="2" t="n"/>
      <c r="CV2818" s="2" t="n"/>
      <c r="CW2818" s="2" t="n"/>
      <c r="CX2818" s="2" t="n"/>
      <c r="CY2818" s="2" t="n"/>
      <c r="CZ2818" s="2" t="n"/>
      <c r="DA2818" s="2" t="n"/>
      <c r="DB2818" s="2" t="n"/>
      <c r="DC2818" s="2" t="n"/>
      <c r="DD2818" s="2" t="n"/>
      <c r="DE2818" s="2" t="n"/>
      <c r="DF2818" s="2" t="n"/>
      <c r="DG2818" s="2" t="n"/>
      <c r="DH2818" s="2" t="n"/>
      <c r="DI2818" s="2" t="n"/>
      <c r="DJ2818" s="2" t="n"/>
      <c r="DK2818" s="2" t="n"/>
      <c r="DL2818" s="2" t="n"/>
      <c r="DM2818" s="2" t="n"/>
      <c r="DN2818" s="2" t="n"/>
      <c r="DO2818" s="2" t="n"/>
      <c r="DP2818" s="2" t="n"/>
      <c r="DQ2818" s="2" t="n"/>
      <c r="DR2818" s="2" t="n"/>
      <c r="DS2818" s="2" t="n"/>
      <c r="DT2818" s="2" t="n"/>
      <c r="DU2818" s="2" t="n"/>
      <c r="DV2818" s="2" t="n"/>
      <c r="DW2818" s="2" t="n"/>
      <c r="DX2818" s="2" t="n"/>
      <c r="DY2818" s="2" t="n"/>
      <c r="DZ2818" s="2" t="n"/>
      <c r="EA2818" s="2" t="n"/>
      <c r="EB2818" s="2" t="n"/>
      <c r="EC2818" s="2" t="n"/>
    </row>
    <row r="2819" ht="6.75" customHeight="1" s="118">
      <c r="A2819" s="2" t="n"/>
      <c r="B2819" s="2" t="n"/>
      <c r="C2819" s="2" t="n"/>
      <c r="D2819" s="2" t="n"/>
      <c r="E2819" s="43" t="n"/>
      <c r="F2819" s="43" t="n"/>
      <c r="G2819" s="43" t="n"/>
      <c r="H2819" s="43" t="n"/>
      <c r="I2819" s="43" t="n"/>
      <c r="J2819" s="43" t="n"/>
      <c r="K2819" s="43" t="n"/>
      <c r="L2819" s="2" t="n"/>
      <c r="M2819" s="2" t="n"/>
      <c r="N2819" s="2" t="n"/>
      <c r="O2819" s="2" t="n"/>
      <c r="P2819" s="2" t="n"/>
      <c r="Q2819" s="2" t="n"/>
      <c r="R2819" s="2" t="n"/>
      <c r="S2819" s="2" t="n"/>
      <c r="T2819" s="2" t="n"/>
      <c r="U2819" s="2" t="n"/>
      <c r="V2819" s="2" t="n"/>
      <c r="W2819" s="2" t="n"/>
      <c r="X2819" s="2" t="n"/>
      <c r="Y2819" s="2" t="n"/>
      <c r="Z2819" s="2" t="n"/>
      <c r="AA2819" s="2" t="n"/>
      <c r="AB2819" s="2" t="n"/>
      <c r="AC2819" s="2" t="n"/>
      <c r="AD2819" s="2" t="n"/>
      <c r="AE2819" s="2" t="n"/>
      <c r="AF2819" s="2" t="n"/>
      <c r="AG2819" s="2" t="n"/>
      <c r="AH2819" s="2" t="n"/>
      <c r="AI2819" s="2" t="n"/>
      <c r="AJ2819" s="2" t="n"/>
      <c r="AK2819" s="2" t="n"/>
      <c r="AL2819" s="2" t="n"/>
      <c r="AM2819" s="2" t="n"/>
      <c r="AN2819" s="2" t="n"/>
      <c r="AO2819" s="2" t="n"/>
      <c r="AP2819" s="2" t="n"/>
      <c r="AQ2819" s="2" t="n"/>
      <c r="AR2819" s="2" t="n"/>
      <c r="AS2819" s="2" t="n"/>
      <c r="AT2819" s="2" t="n"/>
      <c r="AU2819" s="2" t="n"/>
      <c r="AV2819" s="2" t="n"/>
      <c r="AW2819" s="2" t="n"/>
      <c r="AX2819" s="2" t="n"/>
      <c r="AY2819" s="2" t="n"/>
      <c r="AZ2819" s="2" t="n"/>
      <c r="BA2819" s="2" t="n"/>
      <c r="BB2819" s="2" t="n"/>
      <c r="BC2819" s="2" t="n"/>
      <c r="BD2819" s="2" t="n"/>
      <c r="BE2819" s="2" t="n"/>
      <c r="BF2819" s="2" t="n"/>
      <c r="BG2819" s="2" t="n"/>
      <c r="BH2819" s="2" t="n"/>
      <c r="BI2819" s="2" t="n"/>
      <c r="BJ2819" s="2" t="n"/>
      <c r="BK2819" s="2" t="n"/>
      <c r="BL2819" s="2" t="n"/>
      <c r="BM2819" s="2" t="n"/>
      <c r="BN2819" s="2" t="n"/>
      <c r="BO2819" s="2" t="n"/>
      <c r="BP2819" s="2" t="n"/>
      <c r="BQ2819" s="2" t="n"/>
      <c r="BR2819" s="2" t="n"/>
      <c r="BS2819" s="2" t="n"/>
      <c r="BT2819" s="2" t="n"/>
      <c r="BU2819" s="2" t="n"/>
      <c r="BV2819" s="2" t="n"/>
      <c r="BW2819" s="2" t="n"/>
      <c r="BX2819" s="2" t="n"/>
      <c r="BY2819" s="2" t="n"/>
      <c r="BZ2819" s="2" t="n"/>
      <c r="CA2819" s="2" t="n"/>
      <c r="CB2819" s="2" t="n"/>
      <c r="CC2819" s="2" t="n"/>
      <c r="CD2819" s="2" t="n"/>
      <c r="CE2819" s="2" t="n"/>
      <c r="CF2819" s="2" t="n"/>
      <c r="CG2819" s="2" t="n"/>
      <c r="CH2819" s="2" t="n"/>
      <c r="CI2819" s="2" t="n"/>
      <c r="CJ2819" s="51" t="inlineStr">
        <is>
          <t xml:space="preserve">    (近畿高等学校統一用紙　  その２ 　  令和７年度改定)　</t>
        </is>
      </c>
      <c r="DV2819" s="2" t="n"/>
      <c r="DW2819" s="2" t="n"/>
      <c r="DX2819" s="2" t="n"/>
      <c r="DY2819" s="2" t="n"/>
      <c r="DZ2819" s="2" t="n"/>
      <c r="EA2819" s="2" t="n"/>
      <c r="EB2819" s="2" t="n"/>
      <c r="EC2819" s="2" t="n"/>
    </row>
    <row r="2820" ht="6.75" customHeight="1" s="118">
      <c r="A2820" s="2" t="n"/>
      <c r="B2820" s="2" t="n"/>
      <c r="C2820" s="2" t="n"/>
      <c r="D2820" s="2" t="n"/>
      <c r="E2820" s="2" t="n"/>
      <c r="F2820" s="2" t="n"/>
      <c r="G2820" s="2" t="n"/>
      <c r="H2820" s="2" t="n"/>
      <c r="I2820" s="2" t="n"/>
      <c r="J2820" s="2" t="n"/>
      <c r="K2820" s="2" t="n"/>
      <c r="L2820" s="2" t="n"/>
      <c r="M2820" s="2" t="n"/>
      <c r="N2820" s="2" t="n"/>
      <c r="O2820" s="2" t="n"/>
      <c r="P2820" s="2" t="n"/>
      <c r="Q2820" s="2" t="n"/>
      <c r="R2820" s="2" t="n"/>
      <c r="S2820" s="2" t="n"/>
      <c r="T2820" s="2" t="n"/>
      <c r="U2820" s="2" t="n"/>
      <c r="V2820" s="2" t="n"/>
      <c r="W2820" s="2" t="n"/>
      <c r="X2820" s="2" t="n"/>
      <c r="Y2820" s="2" t="n"/>
      <c r="Z2820" s="2" t="n"/>
      <c r="AA2820" s="2" t="n"/>
      <c r="AB2820" s="2" t="n"/>
      <c r="AC2820" s="2" t="n"/>
      <c r="AD2820" s="2" t="n"/>
      <c r="AE2820" s="2" t="n"/>
      <c r="AF2820" s="2" t="n"/>
      <c r="AG2820" s="2" t="n"/>
      <c r="AH2820" s="2" t="n"/>
      <c r="AI2820" s="2" t="n"/>
      <c r="AJ2820" s="2" t="n"/>
      <c r="AK2820" s="2" t="n"/>
      <c r="AL2820" s="2" t="n"/>
      <c r="AM2820" s="2" t="n"/>
      <c r="AN2820" s="2" t="n"/>
      <c r="AO2820" s="2" t="n"/>
      <c r="AP2820" s="2" t="n"/>
      <c r="AQ2820" s="2" t="n"/>
      <c r="AR2820" s="2" t="n"/>
      <c r="AS2820" s="2" t="n"/>
      <c r="AT2820" s="2" t="n"/>
      <c r="AU2820" s="2" t="n"/>
      <c r="AV2820" s="2" t="n"/>
      <c r="AW2820" s="2" t="n"/>
      <c r="AX2820" s="2" t="n"/>
      <c r="AY2820" s="2" t="n"/>
      <c r="AZ2820" s="2" t="n"/>
      <c r="BA2820" s="2" t="n"/>
      <c r="BB2820" s="2" t="n"/>
      <c r="BC2820" s="2" t="n"/>
      <c r="BD2820" s="2" t="n"/>
      <c r="BE2820" s="2" t="n"/>
      <c r="BF2820" s="2" t="n"/>
      <c r="BG2820" s="2" t="n"/>
      <c r="BH2820" s="2" t="n"/>
      <c r="BI2820" s="2" t="n"/>
      <c r="BJ2820" s="2" t="n"/>
      <c r="BK2820" s="2" t="n"/>
      <c r="BL2820" s="2" t="n"/>
      <c r="BM2820" s="2" t="n"/>
      <c r="BN2820" s="2" t="n"/>
      <c r="BO2820" s="2" t="n"/>
      <c r="BP2820" s="2" t="n"/>
      <c r="BQ2820" s="2" t="n"/>
      <c r="BR2820" s="2" t="n"/>
      <c r="BS2820" s="2" t="n"/>
      <c r="BT2820" s="2" t="n"/>
      <c r="BU2820" s="2" t="n"/>
      <c r="BV2820" s="2" t="n"/>
      <c r="BW2820" s="2" t="n"/>
      <c r="BX2820" s="2" t="n"/>
      <c r="BY2820" s="2" t="n"/>
      <c r="BZ2820" s="2" t="n"/>
      <c r="CA2820" s="2" t="n"/>
      <c r="CB2820" s="2" t="n"/>
      <c r="CC2820" s="2" t="n"/>
      <c r="CD2820" s="2" t="n"/>
      <c r="CE2820" s="2" t="n"/>
      <c r="CF2820" s="2" t="n"/>
      <c r="CG2820" s="2" t="n"/>
      <c r="CH2820" s="2" t="n"/>
      <c r="CI2820" s="2" t="n"/>
      <c r="DV2820" s="2" t="n"/>
      <c r="DW2820" s="2" t="n"/>
      <c r="DX2820" s="2" t="n"/>
      <c r="DY2820" s="2" t="n"/>
      <c r="DZ2820" s="2" t="n"/>
      <c r="EA2820" s="2" t="n"/>
      <c r="EB2820" s="2" t="n"/>
      <c r="EC2820" s="2" t="n"/>
    </row>
    <row r="2821" ht="6.75" customHeight="1" s="118">
      <c r="A2821" s="2" t="n"/>
      <c r="B2821" s="2" t="n"/>
      <c r="C2821" s="3" t="n"/>
      <c r="D2821" s="3" t="n"/>
      <c r="E2821" s="3" t="n"/>
      <c r="F2821" s="3" t="n"/>
      <c r="G2821" s="3" t="n"/>
      <c r="H2821" s="3" t="n"/>
      <c r="I2821" s="3" t="n"/>
      <c r="J2821" s="3" t="n"/>
      <c r="K2821" s="3" t="n"/>
      <c r="L2821" s="3" t="n"/>
      <c r="M2821" s="3" t="n"/>
      <c r="N2821" s="3" t="n"/>
      <c r="O2821" s="3" t="n"/>
      <c r="P2821" s="3" t="n"/>
      <c r="Q2821" s="3" t="n"/>
      <c r="R2821" s="3" t="n"/>
      <c r="S2821" s="3" t="n"/>
      <c r="T2821" s="3" t="n"/>
      <c r="U2821" s="3" t="n"/>
      <c r="V2821" s="3" t="n"/>
      <c r="W2821" s="3" t="n"/>
      <c r="X2821" s="3" t="n"/>
      <c r="Y2821" s="3" t="n"/>
      <c r="Z2821" s="3" t="n"/>
      <c r="AA2821" s="3" t="n"/>
      <c r="AB2821" s="3" t="n"/>
      <c r="AC2821" s="3" t="n"/>
      <c r="AD2821" s="3" t="n"/>
      <c r="AE2821" s="3" t="n"/>
      <c r="AF2821" s="3" t="n"/>
      <c r="AG2821" s="3" t="n"/>
      <c r="AH2821" s="3" t="n"/>
      <c r="AI2821" s="3" t="n"/>
      <c r="AJ2821" s="3" t="n"/>
      <c r="AK2821" s="3" t="n"/>
      <c r="AL2821" s="3" t="n"/>
      <c r="AM2821" s="3" t="n"/>
      <c r="AN2821" s="3" t="n"/>
      <c r="AO2821" s="3" t="n"/>
      <c r="AP2821" s="3" t="n"/>
      <c r="AQ2821" s="3" t="n"/>
      <c r="AR2821" s="3" t="n"/>
      <c r="AS2821" s="2" t="n"/>
      <c r="AT2821" s="2" t="n"/>
      <c r="AU2821" s="2" t="n"/>
      <c r="AV2821" s="2" t="n"/>
      <c r="AW2821" s="2" t="n"/>
      <c r="AX2821" s="2" t="n"/>
      <c r="AY2821" s="2" t="n"/>
      <c r="AZ2821" s="2" t="n"/>
      <c r="BA2821" s="2" t="n"/>
      <c r="BB2821" s="2" t="n"/>
      <c r="BC2821" s="2" t="n"/>
      <c r="BD2821" s="2" t="n"/>
      <c r="BE2821" s="2" t="n"/>
      <c r="BF2821" s="2" t="n"/>
      <c r="BG2821" s="2" t="n"/>
      <c r="BH2821" s="2" t="n"/>
      <c r="BI2821" s="2" t="n"/>
      <c r="BJ2821" s="2" t="n"/>
      <c r="BK2821" s="2" t="n"/>
      <c r="BL2821" s="2" t="n"/>
      <c r="BM2821" s="2" t="n"/>
      <c r="BN2821" s="2" t="n"/>
      <c r="BO2821" s="2" t="n"/>
      <c r="BP2821" s="2" t="n"/>
      <c r="BQ2821" s="2" t="n"/>
      <c r="BR2821" s="2" t="n"/>
      <c r="BS2821" s="2" t="n"/>
      <c r="BT2821" s="2" t="n"/>
      <c r="BU2821" s="2" t="n"/>
      <c r="BV2821" s="2" t="n"/>
      <c r="BW2821" s="2" t="n"/>
      <c r="BX2821" s="2" t="n"/>
      <c r="BY2821" s="2" t="n"/>
      <c r="BZ2821" s="2" t="n"/>
      <c r="CA2821" s="2" t="n"/>
      <c r="CB2821" s="2" t="n"/>
      <c r="CC2821" s="2" t="n"/>
      <c r="CD2821" s="2" t="n"/>
      <c r="CE2821" s="2" t="n"/>
      <c r="CF2821" s="2" t="n"/>
      <c r="CG2821" s="2" t="n"/>
      <c r="CH2821" s="2" t="n"/>
      <c r="CI2821" s="2" t="n"/>
      <c r="CJ2821" s="2" t="n"/>
      <c r="CK2821" s="2" t="n"/>
      <c r="CL2821" s="2" t="n"/>
      <c r="CM2821" s="2" t="n"/>
      <c r="CN2821" s="2" t="n"/>
      <c r="CO2821" s="2" t="n"/>
      <c r="CP2821" s="2" t="n"/>
      <c r="CQ2821" s="2" t="n"/>
      <c r="CR2821" s="2" t="n"/>
      <c r="CS2821" s="2" t="n"/>
      <c r="CT2821" s="2" t="n"/>
      <c r="CU2821" s="2" t="n"/>
      <c r="CV2821" s="2" t="n"/>
      <c r="CW2821" s="2" t="n"/>
      <c r="CX2821" s="2" t="n"/>
      <c r="CY2821" s="2" t="n"/>
      <c r="CZ2821" s="2" t="n"/>
      <c r="DA2821" s="2" t="n"/>
      <c r="DB2821" s="2" t="n"/>
      <c r="DC2821" s="2" t="n"/>
      <c r="DD2821" s="2" t="n"/>
      <c r="DE2821" s="2" t="n"/>
      <c r="DF2821" s="2" t="n"/>
      <c r="DG2821" s="2" t="n"/>
      <c r="DH2821" s="2" t="n"/>
      <c r="DI2821" s="2" t="n"/>
      <c r="DJ2821" s="2" t="n"/>
      <c r="DK2821" s="2" t="n"/>
      <c r="DL2821" s="2" t="n"/>
      <c r="DM2821" s="2" t="n"/>
      <c r="DN2821" s="2" t="n"/>
      <c r="DO2821" s="2" t="n"/>
      <c r="DP2821" s="2" t="n"/>
      <c r="DQ2821" s="2" t="n"/>
      <c r="DR2821" s="2" t="n"/>
      <c r="DS2821" s="2" t="n"/>
      <c r="DT2821" s="2" t="n"/>
      <c r="DU2821" s="2" t="n"/>
      <c r="DV2821" s="2" t="n"/>
      <c r="DW2821" s="2" t="n"/>
      <c r="DX2821" s="2" t="n"/>
      <c r="DY2821" s="2" t="n"/>
      <c r="DZ2821" s="2" t="n"/>
      <c r="EA2821" s="2" t="n"/>
      <c r="EB2821" s="2" t="n"/>
      <c r="EC2821" s="2" t="n"/>
    </row>
    <row r="2822" ht="6.75" customHeight="1" s="118">
      <c r="A2822" s="2" t="n"/>
      <c r="B2822" s="2" t="n"/>
      <c r="C2822" s="3" t="n"/>
      <c r="D2822" s="3" t="n"/>
      <c r="E2822" s="3" t="n"/>
      <c r="F2822" s="3" t="n"/>
      <c r="G2822" s="3" t="n"/>
      <c r="H2822" s="3" t="n"/>
      <c r="I2822" s="3" t="n"/>
      <c r="J2822" s="3" t="n"/>
      <c r="K2822" s="3" t="n"/>
      <c r="L2822" s="3" t="n"/>
      <c r="M2822" s="3" t="n"/>
      <c r="N2822" s="3" t="n"/>
      <c r="O2822" s="3" t="n"/>
      <c r="P2822" s="3" t="n"/>
      <c r="Q2822" s="3" t="n"/>
      <c r="R2822" s="3" t="n"/>
      <c r="S2822" s="3" t="n"/>
      <c r="T2822" s="3" t="n"/>
      <c r="U2822" s="3" t="n"/>
      <c r="V2822" s="3" t="n"/>
      <c r="W2822" s="3" t="n"/>
      <c r="X2822" s="3" t="n"/>
      <c r="Y2822" s="3" t="n"/>
      <c r="Z2822" s="3" t="n"/>
      <c r="AA2822" s="3" t="n"/>
      <c r="AB2822" s="3" t="n"/>
      <c r="AC2822" s="3" t="n"/>
      <c r="AD2822" s="3" t="n"/>
      <c r="AE2822" s="3" t="n"/>
      <c r="AF2822" s="3" t="n"/>
      <c r="AG2822" s="3" t="n"/>
      <c r="AH2822" s="3" t="n"/>
      <c r="AI2822" s="3" t="n"/>
      <c r="AJ2822" s="3" t="n"/>
      <c r="AK2822" s="3" t="n"/>
      <c r="AL2822" s="3" t="n"/>
      <c r="AM2822" s="3" t="n"/>
      <c r="AN2822" s="3" t="n"/>
      <c r="AO2822" s="3" t="n"/>
      <c r="AP2822" s="3" t="n"/>
      <c r="AQ2822" s="3" t="n"/>
      <c r="AR2822" s="3" t="n"/>
      <c r="AS2822" s="2" t="n"/>
      <c r="AT2822" s="2" t="n"/>
      <c r="AU2822" s="2" t="n"/>
      <c r="AV2822" s="2" t="n"/>
      <c r="AW2822" s="2" t="n"/>
      <c r="AX2822" s="2" t="n"/>
      <c r="AY2822" s="2" t="n"/>
      <c r="AZ2822" s="2" t="n"/>
      <c r="BA2822" s="2" t="n"/>
      <c r="BB2822" s="2" t="n"/>
      <c r="BC2822" s="2" t="n"/>
      <c r="BD2822" s="2" t="n"/>
      <c r="BE2822" s="2" t="n"/>
      <c r="BF2822" s="2" t="n"/>
      <c r="BG2822" s="2" t="n"/>
      <c r="BH2822" s="2" t="n"/>
      <c r="BI2822" s="2" t="n"/>
      <c r="BJ2822" s="2" t="n"/>
      <c r="BK2822" s="2" t="n"/>
      <c r="BL2822" s="2" t="n"/>
      <c r="BM2822" s="2" t="n"/>
      <c r="BN2822" s="2" t="n"/>
      <c r="BO2822" s="2" t="n"/>
      <c r="BP2822" s="2" t="n"/>
      <c r="BQ2822" s="2" t="n"/>
      <c r="BR2822" s="2" t="n"/>
      <c r="BS2822" s="2" t="n"/>
      <c r="BT2822" s="2" t="n"/>
      <c r="BU2822" s="2" t="n"/>
      <c r="BV2822" s="2" t="n"/>
      <c r="BW2822" s="2" t="n"/>
      <c r="BX2822" s="2" t="n"/>
      <c r="BY2822" s="2" t="n"/>
      <c r="BZ2822" s="2" t="n"/>
      <c r="CA2822" s="2" t="n"/>
      <c r="CB2822" s="2" t="n"/>
      <c r="CC2822" s="2" t="n"/>
      <c r="CD2822" s="2" t="n"/>
      <c r="CE2822" s="2" t="n"/>
      <c r="CF2822" s="2" t="n"/>
      <c r="CG2822" s="2" t="n"/>
      <c r="CH2822" s="2" t="n"/>
      <c r="CI2822" s="2" t="n"/>
      <c r="CJ2822" s="2" t="n"/>
      <c r="CK2822" s="2" t="n"/>
      <c r="CL2822" s="2" t="n"/>
      <c r="CM2822" s="2" t="n"/>
      <c r="CN2822" s="2" t="n"/>
      <c r="CO2822" s="2" t="n"/>
      <c r="CP2822" s="2" t="n"/>
      <c r="CQ2822" s="2" t="n"/>
      <c r="CR2822" s="2" t="n"/>
      <c r="CS2822" s="2" t="n"/>
      <c r="CT2822" s="2" t="n"/>
      <c r="CU2822" s="2" t="n"/>
      <c r="CV2822" s="2" t="n"/>
      <c r="CW2822" s="2" t="n"/>
      <c r="CX2822" s="2" t="n"/>
      <c r="CY2822" s="2" t="n"/>
      <c r="CZ2822" s="2" t="n"/>
      <c r="DA2822" s="2" t="n"/>
      <c r="DB2822" s="2" t="n"/>
      <c r="DC2822" s="2" t="n"/>
      <c r="DD2822" s="2" t="n"/>
      <c r="DE2822" s="2" t="n"/>
      <c r="DF2822" s="2" t="n"/>
      <c r="DG2822" s="2" t="n"/>
      <c r="DH2822" s="2" t="n"/>
      <c r="DI2822" s="2" t="n"/>
      <c r="DJ2822" s="2" t="n"/>
      <c r="DK2822" s="2" t="n"/>
      <c r="DL2822" s="2" t="n"/>
      <c r="DM2822" s="2" t="n"/>
      <c r="DN2822" s="2" t="n"/>
      <c r="DO2822" s="2" t="n"/>
      <c r="DP2822" s="2" t="n"/>
      <c r="DQ2822" s="2" t="n"/>
      <c r="DR2822" s="2" t="n"/>
      <c r="DS2822" s="2" t="n"/>
      <c r="DT2822" s="2" t="n"/>
      <c r="DU2822" s="2" t="n"/>
      <c r="DV2822" s="2" t="n"/>
      <c r="DW2822" s="2" t="n"/>
      <c r="DX2822" s="2" t="n"/>
      <c r="DY2822" s="2" t="n"/>
      <c r="DZ2822" s="2" t="n"/>
      <c r="EA2822" s="2" t="n"/>
      <c r="EB2822" s="2" t="n"/>
      <c r="EC2822" s="2" t="n"/>
    </row>
    <row r="2823" ht="6.75" customHeight="1" s="118">
      <c r="A2823" s="2" t="n"/>
      <c r="B2823" s="2" t="n"/>
      <c r="C2823" s="3" t="n"/>
      <c r="D2823" s="3" t="n"/>
      <c r="E2823" s="3" t="n"/>
      <c r="F2823" s="3" t="n"/>
      <c r="G2823" s="3" t="n"/>
      <c r="H2823" s="3" t="n"/>
      <c r="I2823" s="3" t="n"/>
      <c r="J2823" s="3" t="n"/>
      <c r="K2823" s="3" t="n"/>
      <c r="L2823" s="3" t="n"/>
      <c r="M2823" s="3" t="n"/>
      <c r="N2823" s="3" t="n"/>
      <c r="O2823" s="3" t="n"/>
      <c r="P2823" s="3" t="n"/>
      <c r="Q2823" s="3" t="n"/>
      <c r="R2823" s="3" t="n"/>
      <c r="S2823" s="3" t="n"/>
      <c r="T2823" s="3" t="n"/>
      <c r="U2823" s="3" t="n"/>
      <c r="V2823" s="3" t="n"/>
      <c r="W2823" s="3" t="n"/>
      <c r="X2823" s="3" t="n"/>
      <c r="Y2823" s="3" t="n"/>
      <c r="Z2823" s="3" t="n"/>
      <c r="AA2823" s="3" t="n"/>
      <c r="AB2823" s="3" t="n"/>
      <c r="AC2823" s="3" t="n"/>
      <c r="AD2823" s="3" t="n"/>
      <c r="AE2823" s="3" t="n"/>
      <c r="AF2823" s="3" t="n"/>
      <c r="AG2823" s="3" t="n"/>
      <c r="AH2823" s="3" t="n"/>
      <c r="AI2823" s="3" t="n"/>
      <c r="AJ2823" s="3" t="n"/>
      <c r="AK2823" s="3" t="n"/>
      <c r="AL2823" s="3" t="n"/>
      <c r="AM2823" s="3" t="n"/>
      <c r="AN2823" s="3" t="n"/>
      <c r="AO2823" s="3" t="n"/>
      <c r="AP2823" s="3" t="n"/>
      <c r="AQ2823" s="3" t="n"/>
      <c r="AR2823" s="3" t="n"/>
      <c r="AS2823" s="2" t="n"/>
      <c r="AT2823" s="2" t="n"/>
      <c r="AU2823" s="2" t="n"/>
      <c r="AV2823" s="2" t="n"/>
      <c r="AW2823" s="2" t="n"/>
      <c r="AX2823" s="2" t="n"/>
      <c r="AY2823" s="2" t="n"/>
      <c r="AZ2823" s="2" t="n"/>
      <c r="BA2823" s="2" t="n"/>
      <c r="BB2823" s="2" t="n"/>
      <c r="BC2823" s="2" t="n"/>
      <c r="BD2823" s="2" t="n"/>
      <c r="BE2823" s="2" t="n"/>
      <c r="BF2823" s="2" t="n"/>
      <c r="BG2823" s="2" t="n"/>
      <c r="BH2823" s="2" t="n"/>
      <c r="BI2823" s="2" t="n"/>
      <c r="BJ2823" s="2" t="n"/>
      <c r="BK2823" s="2" t="n"/>
      <c r="BL2823" s="2" t="n"/>
      <c r="BM2823" s="2" t="n"/>
      <c r="BN2823" s="2" t="n"/>
      <c r="BO2823" s="2" t="n"/>
      <c r="BP2823" s="2" t="n"/>
      <c r="BQ2823" s="2" t="n"/>
      <c r="BR2823" s="2" t="n"/>
      <c r="BS2823" s="2" t="n"/>
      <c r="BT2823" s="2" t="n"/>
      <c r="BU2823" s="2" t="n"/>
      <c r="BV2823" s="2" t="n"/>
      <c r="BW2823" s="2" t="n"/>
      <c r="BX2823" s="2" t="n"/>
      <c r="BY2823" s="2" t="n"/>
      <c r="BZ2823" s="2" t="n"/>
      <c r="CA2823" s="2" t="n"/>
      <c r="CB2823" s="2" t="n"/>
      <c r="CC2823" s="2" t="n"/>
      <c r="CD2823" s="2" t="n"/>
      <c r="CE2823" s="2" t="n"/>
      <c r="CF2823" s="2" t="n"/>
      <c r="CG2823" s="2" t="n"/>
      <c r="CH2823" s="2" t="n"/>
      <c r="CI2823" s="2" t="n"/>
      <c r="CJ2823" s="2" t="n"/>
      <c r="CK2823" s="2" t="n"/>
      <c r="CL2823" s="2" t="n"/>
      <c r="CM2823" s="2" t="n"/>
      <c r="CN2823" s="2" t="n"/>
      <c r="CO2823" s="2" t="n"/>
      <c r="CP2823" s="2" t="n"/>
      <c r="CQ2823" s="2" t="n"/>
      <c r="CR2823" s="2" t="n"/>
      <c r="CS2823" s="2" t="n"/>
      <c r="CT2823" s="2" t="n"/>
      <c r="CU2823" s="2" t="n"/>
      <c r="CV2823" s="2" t="n"/>
      <c r="CW2823" s="2" t="n"/>
      <c r="CX2823" s="2" t="n"/>
      <c r="CY2823" s="2" t="n"/>
      <c r="CZ2823" s="2" t="n"/>
      <c r="DA2823" s="2" t="n"/>
      <c r="DB2823" s="2" t="n"/>
      <c r="DC2823" s="2" t="n"/>
      <c r="DD2823" s="2" t="n"/>
      <c r="DE2823" s="2" t="n"/>
      <c r="DF2823" s="2" t="n"/>
      <c r="DG2823" s="2" t="n"/>
      <c r="DH2823" s="2" t="n"/>
      <c r="DI2823" s="2" t="n"/>
      <c r="DJ2823" s="2" t="n"/>
      <c r="DK2823" s="2" t="n"/>
      <c r="DL2823" s="2" t="n"/>
      <c r="DM2823" s="2" t="n"/>
      <c r="DN2823" s="2" t="n"/>
      <c r="DO2823" s="2" t="n"/>
      <c r="DP2823" s="2" t="n"/>
      <c r="DQ2823" s="2" t="n"/>
      <c r="DR2823" s="2" t="n"/>
      <c r="DS2823" s="2" t="n"/>
      <c r="DT2823" s="2" t="n"/>
      <c r="DU2823" s="2" t="n"/>
      <c r="DV2823" s="2" t="n"/>
      <c r="DW2823" s="2" t="n"/>
      <c r="DX2823" s="2" t="n"/>
      <c r="DY2823" s="2" t="n"/>
      <c r="DZ2823" s="2" t="n"/>
      <c r="EA2823" s="2" t="n"/>
      <c r="EB2823" s="2" t="n"/>
      <c r="EC2823" s="2" t="n"/>
    </row>
    <row r="2824" ht="6.75" customHeight="1" s="118">
      <c r="A2824" s="2" t="n"/>
      <c r="B2824" s="2" t="n"/>
      <c r="C2824" s="3" t="n"/>
      <c r="D2824" s="3" t="n"/>
      <c r="E2824" s="3" t="n"/>
      <c r="F2824" s="3" t="n"/>
      <c r="G2824" s="3" t="n"/>
      <c r="H2824" s="3" t="n"/>
      <c r="I2824" s="3" t="n"/>
      <c r="J2824" s="114" t="inlineStr">
        <is>
          <t xml:space="preserve">  履 　   歴　    書</t>
        </is>
      </c>
      <c r="AN2824" s="3" t="n"/>
      <c r="AO2824" s="3" t="n"/>
      <c r="AP2824" s="3" t="n"/>
      <c r="AQ2824" s="3" t="n"/>
      <c r="AR2824" s="3" t="n"/>
      <c r="AS2824" s="2" t="n"/>
      <c r="AT2824" s="2" t="n"/>
      <c r="AU2824" s="2" t="n"/>
      <c r="AV2824" s="2" t="n"/>
      <c r="AW2824" s="2" t="n"/>
      <c r="AX2824" s="2" t="n"/>
      <c r="AY2824" s="2" t="n"/>
      <c r="AZ2824" s="2" t="n"/>
      <c r="BA2824" s="2" t="n"/>
      <c r="BB2824" s="2" t="n"/>
      <c r="BC2824" s="2" t="n"/>
      <c r="BD2824" s="2" t="n"/>
      <c r="BE2824" s="2" t="n"/>
      <c r="BF2824" s="2" t="n"/>
      <c r="BG2824" s="2" t="n"/>
      <c r="BH2824" s="2" t="n"/>
      <c r="BI2824" s="2" t="n"/>
      <c r="BJ2824" s="2" t="n"/>
      <c r="BK2824" s="2" t="n"/>
      <c r="BL2824" s="2" t="n"/>
      <c r="BM2824" s="2" t="n"/>
      <c r="BN2824" s="2" t="n"/>
      <c r="BO2824" s="2" t="n"/>
      <c r="BP2824" s="2" t="n"/>
      <c r="BQ2824" s="2" t="n"/>
      <c r="BR2824" s="2" t="n"/>
      <c r="BS2824" s="2" t="n"/>
      <c r="BT2824" s="2" t="n"/>
      <c r="BU2824" s="2" t="n"/>
      <c r="BV2824" s="2" t="n"/>
      <c r="BW2824" s="2" t="n"/>
      <c r="BX2824" s="2" t="n"/>
      <c r="BY2824" s="2" t="n"/>
      <c r="BZ2824" s="2" t="n"/>
      <c r="CA2824" s="2" t="n"/>
      <c r="CB2824" s="2" t="n"/>
      <c r="CC2824" s="2" t="n"/>
      <c r="CD2824" s="2" t="n"/>
      <c r="CE2824" s="2" t="n"/>
      <c r="CF2824" s="2" t="n"/>
      <c r="CG2824" s="2" t="n"/>
      <c r="CH2824" s="2" t="n"/>
      <c r="CI2824" s="2" t="n"/>
      <c r="CJ2824" s="2" t="n"/>
      <c r="CK2824" s="2" t="n"/>
      <c r="CL2824" s="2" t="n"/>
      <c r="CM2824" s="2" t="n"/>
      <c r="CN2824" s="2" t="n"/>
      <c r="CO2824" s="2" t="n"/>
      <c r="CP2824" s="2" t="n"/>
      <c r="CQ2824" s="2" t="n"/>
      <c r="CR2824" s="2" t="n"/>
      <c r="CS2824" s="2" t="n"/>
      <c r="CT2824" s="2" t="n"/>
      <c r="CU2824" s="2" t="n"/>
      <c r="CV2824" s="2" t="n"/>
      <c r="CW2824" s="2" t="n"/>
      <c r="CX2824" s="2" t="n"/>
      <c r="CY2824" s="2" t="n"/>
      <c r="CZ2824" s="2" t="n"/>
      <c r="DA2824" s="2" t="n"/>
      <c r="DB2824" s="2" t="n"/>
      <c r="DC2824" s="2" t="n"/>
      <c r="DD2824" s="2" t="n"/>
      <c r="DE2824" s="2" t="n"/>
      <c r="DF2824" s="2" t="n"/>
      <c r="DG2824" s="2" t="n"/>
      <c r="DH2824" s="2" t="n"/>
      <c r="DI2824" s="2" t="n"/>
      <c r="DJ2824" s="2" t="n"/>
      <c r="DK2824" s="2" t="n"/>
      <c r="DL2824" s="2" t="n"/>
      <c r="DM2824" s="2" t="n"/>
      <c r="DN2824" s="2" t="n"/>
      <c r="DO2824" s="2" t="n"/>
      <c r="DP2824" s="2" t="n"/>
      <c r="DQ2824" s="2" t="n"/>
      <c r="DR2824" s="2" t="n"/>
      <c r="DS2824" s="2" t="n"/>
      <c r="DT2824" s="2" t="n"/>
      <c r="DU2824" s="2" t="n"/>
      <c r="DV2824" s="2" t="n"/>
      <c r="DW2824" s="2" t="n"/>
      <c r="DX2824" s="2" t="n"/>
      <c r="DY2824" s="2" t="n"/>
      <c r="DZ2824" s="2" t="n"/>
      <c r="EA2824" s="2" t="n"/>
      <c r="EB2824" s="2" t="n"/>
      <c r="EC2824" s="2" t="n"/>
    </row>
    <row r="2825" ht="6.75" customHeight="1" s="118">
      <c r="A2825" s="2" t="n"/>
      <c r="B2825" s="2" t="n"/>
      <c r="C2825" s="3" t="n"/>
      <c r="D2825" s="3" t="n"/>
      <c r="E2825" s="3" t="n"/>
      <c r="F2825" s="3" t="n"/>
      <c r="G2825" s="3" t="n"/>
      <c r="H2825" s="3" t="n"/>
      <c r="I2825" s="3" t="n"/>
      <c r="AN2825" s="3" t="n"/>
      <c r="AO2825" s="3" t="n"/>
      <c r="AP2825" s="3" t="n"/>
      <c r="AQ2825" s="3" t="n"/>
      <c r="AR2825" s="3" t="n"/>
      <c r="AS2825" s="2" t="n"/>
      <c r="AT2825" s="2" t="n"/>
      <c r="AU2825" s="2" t="n"/>
      <c r="AV2825" s="2" t="n"/>
      <c r="AW2825" s="2" t="n"/>
      <c r="AX2825" s="2" t="n"/>
      <c r="AY2825" s="2" t="n"/>
      <c r="AZ2825" s="2" t="n"/>
      <c r="BA2825" s="2" t="n"/>
      <c r="BB2825" s="2" t="n"/>
      <c r="BC2825" s="2" t="n"/>
      <c r="BD2825" s="2" t="n"/>
      <c r="BE2825" s="2" t="n"/>
      <c r="BF2825" s="2" t="n"/>
      <c r="BG2825" s="2" t="n"/>
      <c r="BH2825" s="2" t="n"/>
      <c r="BI2825" s="2" t="n"/>
      <c r="BJ2825" s="2" t="n"/>
      <c r="BK2825" s="2" t="n"/>
      <c r="BL2825" s="2" t="n"/>
      <c r="BM2825" s="2" t="n"/>
      <c r="BN2825" s="2" t="n"/>
      <c r="BO2825" s="2" t="n"/>
      <c r="BP2825" s="2" t="n"/>
      <c r="BQ2825" s="2" t="n"/>
      <c r="BR2825" s="2" t="n"/>
      <c r="BS2825" s="2" t="n"/>
      <c r="BT2825" s="2" t="n"/>
      <c r="BU2825" s="2" t="n"/>
      <c r="BV2825" s="2" t="n"/>
      <c r="BW2825" s="2" t="n"/>
      <c r="BX2825" s="2" t="n"/>
      <c r="BY2825" s="2" t="n"/>
      <c r="BZ2825" s="2" t="n"/>
      <c r="CA2825" s="2" t="n"/>
      <c r="CB2825" s="2" t="n"/>
      <c r="CC2825" s="2" t="n"/>
      <c r="CD2825" s="2" t="n"/>
      <c r="CE2825" s="2" t="n"/>
      <c r="CF2825" s="2" t="n"/>
      <c r="CG2825" s="2" t="n"/>
      <c r="CH2825" s="2" t="n"/>
      <c r="CI2825" s="2" t="n"/>
      <c r="CJ2825" s="2" t="n"/>
      <c r="CK2825" s="2" t="n"/>
      <c r="CL2825" s="2" t="n"/>
      <c r="CM2825" s="2" t="n"/>
      <c r="CN2825" s="2" t="n"/>
      <c r="CO2825" s="2" t="n"/>
      <c r="CP2825" s="2" t="n"/>
      <c r="CQ2825" s="2" t="n"/>
      <c r="CR2825" s="2" t="n"/>
      <c r="CS2825" s="2" t="n"/>
      <c r="CT2825" s="2" t="n"/>
      <c r="CU2825" s="2" t="n"/>
      <c r="CV2825" s="2" t="n"/>
      <c r="CW2825" s="2" t="n"/>
      <c r="CX2825" s="2" t="n"/>
      <c r="CY2825" s="2" t="n"/>
      <c r="CZ2825" s="2" t="n"/>
      <c r="DA2825" s="2" t="n"/>
      <c r="DB2825" s="2" t="n"/>
      <c r="DC2825" s="2" t="n"/>
      <c r="DD2825" s="2" t="n"/>
      <c r="DE2825" s="2" t="n"/>
      <c r="DF2825" s="2" t="n"/>
      <c r="DG2825" s="2" t="n"/>
      <c r="DH2825" s="2" t="n"/>
      <c r="DI2825" s="2" t="n"/>
      <c r="DJ2825" s="2" t="n"/>
      <c r="DK2825" s="2" t="n"/>
      <c r="DL2825" s="2" t="n"/>
      <c r="DM2825" s="2" t="n"/>
      <c r="DN2825" s="2" t="n"/>
      <c r="DO2825" s="2" t="n"/>
      <c r="DP2825" s="2" t="n"/>
      <c r="DQ2825" s="2" t="n"/>
      <c r="DR2825" s="2" t="n"/>
      <c r="DS2825" s="2" t="n"/>
      <c r="DT2825" s="2" t="n"/>
      <c r="DU2825" s="2" t="n"/>
      <c r="DV2825" s="2" t="n"/>
      <c r="DW2825" s="2" t="n"/>
      <c r="DX2825" s="2" t="n"/>
      <c r="DY2825" s="2" t="n"/>
      <c r="DZ2825" s="2" t="n"/>
      <c r="EA2825" s="2" t="n"/>
      <c r="EB2825" s="2" t="n"/>
      <c r="EC2825" s="2" t="n"/>
    </row>
    <row r="2826" ht="4.5" customHeight="1" s="118">
      <c r="A2826" s="2" t="n"/>
      <c r="B2826" s="2" t="n"/>
      <c r="C2826" s="2" t="n"/>
      <c r="D2826" s="2" t="n"/>
      <c r="E2826" s="2" t="n"/>
      <c r="F2826" s="2" t="n"/>
      <c r="G2826" s="2" t="n"/>
      <c r="H2826" s="2" t="n"/>
      <c r="I2826" s="2" t="n"/>
      <c r="AN2826" s="3" t="n"/>
      <c r="AO2826" s="2" t="n"/>
      <c r="AP2826" s="2" t="n"/>
      <c r="AQ2826" s="2" t="n"/>
      <c r="AR2826" s="2" t="n"/>
      <c r="AS2826" s="2" t="n"/>
      <c r="AT2826" s="2" t="n"/>
      <c r="AU2826" s="2" t="n"/>
      <c r="AV2826" s="4" t="n"/>
      <c r="AW2826" s="5" t="n"/>
      <c r="AX2826" s="5" t="n"/>
      <c r="AY2826" s="5" t="n"/>
      <c r="AZ2826" s="5" t="n"/>
      <c r="BA2826" s="5" t="n"/>
      <c r="BB2826" s="5" t="n"/>
      <c r="BC2826" s="5" t="n"/>
      <c r="BD2826" s="5" t="n"/>
      <c r="BE2826" s="5" t="n"/>
      <c r="BF2826" s="5" t="n"/>
      <c r="BG2826" s="5" t="n"/>
      <c r="BH2826" s="5" t="n"/>
      <c r="BI2826" s="6" t="n"/>
      <c r="BJ2826" s="7" t="n"/>
      <c r="BK2826" s="2" t="n"/>
      <c r="BL2826" s="2" t="n"/>
      <c r="BM2826" s="2" t="n"/>
      <c r="BN2826" s="2" t="n"/>
      <c r="BO2826" s="2" t="n"/>
      <c r="BP2826" s="139" t="inlineStr">
        <is>
          <t xml:space="preserve">資 　格  等      </t>
        </is>
      </c>
      <c r="BQ2826" s="140" t="n"/>
      <c r="BR2826" s="140" t="n"/>
      <c r="BS2826" s="140" t="n"/>
      <c r="BT2826" s="140" t="n"/>
      <c r="BU2826" s="140" t="n"/>
      <c r="BV2826" s="141" t="n"/>
      <c r="BW2826" s="142" t="inlineStr">
        <is>
          <t>取  得  年  月</t>
        </is>
      </c>
      <c r="BX2826" s="140" t="n"/>
      <c r="BY2826" s="140" t="n"/>
      <c r="BZ2826" s="140" t="n"/>
      <c r="CA2826" s="140" t="n"/>
      <c r="CB2826" s="140" t="n"/>
      <c r="CC2826" s="140" t="n"/>
      <c r="CD2826" s="140" t="n"/>
      <c r="CE2826" s="140" t="n"/>
      <c r="CF2826" s="140" t="n"/>
      <c r="CG2826" s="141" t="n"/>
      <c r="CH2826" s="142" t="inlineStr">
        <is>
          <t>資       格       等       の       名       称</t>
        </is>
      </c>
      <c r="CI2826" s="140" t="n"/>
      <c r="CJ2826" s="140" t="n"/>
      <c r="CK2826" s="140" t="n"/>
      <c r="CL2826" s="140" t="n"/>
      <c r="CM2826" s="140" t="n"/>
      <c r="CN2826" s="140" t="n"/>
      <c r="CO2826" s="140" t="n"/>
      <c r="CP2826" s="140" t="n"/>
      <c r="CQ2826" s="140" t="n"/>
      <c r="CR2826" s="140" t="n"/>
      <c r="CS2826" s="140" t="n"/>
      <c r="CT2826" s="140" t="n"/>
      <c r="CU2826" s="140" t="n"/>
      <c r="CV2826" s="140" t="n"/>
      <c r="CW2826" s="140" t="n"/>
      <c r="CX2826" s="140" t="n"/>
      <c r="CY2826" s="140" t="n"/>
      <c r="CZ2826" s="140" t="n"/>
      <c r="DA2826" s="140" t="n"/>
      <c r="DB2826" s="140" t="n"/>
      <c r="DC2826" s="140" t="n"/>
      <c r="DD2826" s="140" t="n"/>
      <c r="DE2826" s="140" t="n"/>
      <c r="DF2826" s="140" t="n"/>
      <c r="DG2826" s="140" t="n"/>
      <c r="DH2826" s="140" t="n"/>
      <c r="DI2826" s="140" t="n"/>
      <c r="DJ2826" s="140" t="n"/>
      <c r="DK2826" s="140" t="n"/>
      <c r="DL2826" s="140" t="n"/>
      <c r="DM2826" s="140" t="n"/>
      <c r="DN2826" s="140" t="n"/>
      <c r="DO2826" s="140" t="n"/>
      <c r="DP2826" s="140" t="n"/>
      <c r="DQ2826" s="140" t="n"/>
      <c r="DR2826" s="140" t="n"/>
      <c r="DS2826" s="140" t="n"/>
      <c r="DT2826" s="140" t="n"/>
      <c r="DU2826" s="141" t="n"/>
      <c r="DV2826" s="2" t="n"/>
      <c r="DW2826" s="2" t="n"/>
      <c r="DX2826" s="2" t="n"/>
      <c r="DY2826" s="2" t="n"/>
      <c r="DZ2826" s="2" t="n"/>
      <c r="EA2826" s="2" t="n"/>
      <c r="EB2826" s="2" t="n"/>
      <c r="EC2826" s="2" t="n"/>
    </row>
    <row r="2827" ht="6.75" customHeight="1" s="118">
      <c r="A2827" s="2" t="n"/>
      <c r="B2827" s="2" t="n"/>
      <c r="C2827" s="2" t="n"/>
      <c r="D2827" s="2" t="n"/>
      <c r="E2827" s="2" t="n"/>
      <c r="F2827" s="2" t="n"/>
      <c r="G2827" s="2" t="n"/>
      <c r="H2827" s="2" t="n"/>
      <c r="I2827" s="2" t="n"/>
      <c r="AN2827" s="3" t="n"/>
      <c r="AO2827" s="2" t="n"/>
      <c r="AP2827" s="2" t="n"/>
      <c r="AQ2827" s="2" t="n"/>
      <c r="AR2827" s="2" t="n"/>
      <c r="AS2827" s="2" t="n"/>
      <c r="AT2827" s="2" t="n"/>
      <c r="AU2827" s="2" t="n"/>
      <c r="AV2827" s="7" t="n"/>
      <c r="AW2827" s="2" t="n"/>
      <c r="AX2827" s="2" t="n"/>
      <c r="AY2827" s="2" t="n"/>
      <c r="AZ2827" s="2" t="n"/>
      <c r="BA2827" s="2" t="n"/>
      <c r="BB2827" s="2" t="n"/>
      <c r="BC2827" s="2" t="n"/>
      <c r="BD2827" s="2" t="n"/>
      <c r="BE2827" s="2" t="n"/>
      <c r="BF2827" s="2" t="n"/>
      <c r="BG2827" s="2" t="n"/>
      <c r="BH2827" s="2" t="n"/>
      <c r="BI2827" s="8" t="n"/>
      <c r="BJ2827" s="7" t="n"/>
      <c r="BK2827" s="2" t="n"/>
      <c r="BL2827" s="2" t="n"/>
      <c r="BM2827" s="2" t="n"/>
      <c r="BN2827" s="2" t="n"/>
      <c r="BO2827" s="2" t="n"/>
      <c r="BP2827" s="143" t="n"/>
      <c r="BV2827" s="144" t="n"/>
      <c r="BW2827" s="143" t="n"/>
      <c r="CG2827" s="144" t="n"/>
      <c r="CH2827" s="143" t="n"/>
      <c r="DU2827" s="144" t="n"/>
      <c r="DV2827" s="2" t="n"/>
      <c r="DW2827" s="2" t="n"/>
      <c r="DX2827" s="2" t="n"/>
      <c r="DY2827" s="2" t="n"/>
      <c r="DZ2827" s="2" t="n"/>
      <c r="EA2827" s="2" t="n"/>
      <c r="EB2827" s="2" t="n"/>
      <c r="EC2827" s="2" t="n"/>
    </row>
    <row r="2828" ht="6.75" customHeight="1" s="118">
      <c r="A2828" s="2" t="n"/>
      <c r="B2828" s="2" t="n"/>
      <c r="C2828" s="2" t="n"/>
      <c r="D2828" s="2" t="n"/>
      <c r="E2828" s="2" t="n"/>
      <c r="F2828" s="2" t="n"/>
      <c r="G2828" s="2" t="n"/>
      <c r="H2828" s="2" t="n"/>
      <c r="I2828" s="2" t="n"/>
      <c r="J2828" s="2" t="n"/>
      <c r="K2828" s="2" t="n"/>
      <c r="L2828" s="2" t="n"/>
      <c r="M2828" s="2" t="n"/>
      <c r="N2828" s="3" t="n"/>
      <c r="O2828" s="3" t="n"/>
      <c r="P2828" s="3" t="n"/>
      <c r="Q2828" s="3" t="n"/>
      <c r="R2828" s="3" t="n"/>
      <c r="S2828" s="3" t="n"/>
      <c r="T2828" s="3" t="n"/>
      <c r="U2828" s="3" t="n"/>
      <c r="V2828" s="3" t="n"/>
      <c r="W2828" s="3" t="n"/>
      <c r="X2828" s="3" t="n"/>
      <c r="Y2828" s="3" t="n"/>
      <c r="Z2828" s="3" t="n"/>
      <c r="AA2828" s="3" t="n"/>
      <c r="AB2828" s="3" t="n"/>
      <c r="AC2828" s="3" t="n"/>
      <c r="AD2828" s="3" t="n"/>
      <c r="AE2828" s="3" t="n"/>
      <c r="AF2828" s="3" t="n"/>
      <c r="AG2828" s="3" t="n"/>
      <c r="AH2828" s="3" t="n"/>
      <c r="AI2828" s="3" t="n"/>
      <c r="AJ2828" s="3" t="n"/>
      <c r="AK2828" s="3" t="n"/>
      <c r="AL2828" s="3" t="n"/>
      <c r="AM2828" s="3" t="n"/>
      <c r="AN2828" s="2" t="n"/>
      <c r="AO2828" s="2" t="n"/>
      <c r="AP2828" s="2" t="n"/>
      <c r="AQ2828" s="2" t="n"/>
      <c r="AR2828" s="2" t="n"/>
      <c r="AS2828" s="2" t="n"/>
      <c r="AT2828" s="2" t="n"/>
      <c r="AU2828" s="2" t="n"/>
      <c r="AV2828" s="7" t="n"/>
      <c r="AW2828" s="2" t="n"/>
      <c r="AX2828" s="2" t="n"/>
      <c r="AY2828" s="2" t="n"/>
      <c r="AZ2828" s="2" t="n"/>
      <c r="BA2828" s="2" t="n"/>
      <c r="BB2828" s="2" t="n"/>
      <c r="BC2828" s="2" t="n"/>
      <c r="BD2828" s="2" t="n"/>
      <c r="BE2828" s="2" t="n"/>
      <c r="BF2828" s="2" t="n"/>
      <c r="BG2828" s="2" t="n"/>
      <c r="BH2828" s="2" t="n"/>
      <c r="BI2828" s="8" t="n"/>
      <c r="BJ2828" s="7" t="n"/>
      <c r="BK2828" s="2" t="n"/>
      <c r="BL2828" s="2" t="n"/>
      <c r="BM2828" s="2" t="n"/>
      <c r="BN2828" s="2" t="n"/>
      <c r="BO2828" s="2" t="n"/>
      <c r="BP2828" s="143" t="n"/>
      <c r="BV2828" s="144" t="n"/>
      <c r="BW2828" s="143" t="n"/>
      <c r="CG2828" s="144" t="n"/>
      <c r="CH2828" s="143" t="n"/>
      <c r="DU2828" s="144" t="n"/>
      <c r="DV2828" s="2" t="n"/>
      <c r="DW2828" s="2" t="n"/>
      <c r="DX2828" s="2" t="n"/>
      <c r="DY2828" s="2" t="n"/>
      <c r="DZ2828" s="2" t="n"/>
      <c r="EA2828" s="2" t="n"/>
      <c r="EB2828" s="2" t="n"/>
      <c r="EC2828" s="2" t="n"/>
    </row>
    <row r="2829" ht="6.75" customHeight="1" s="118">
      <c r="A2829" s="2" t="n"/>
      <c r="B2829" s="2" t="n"/>
      <c r="C2829" s="2" t="n"/>
      <c r="D2829" s="2" t="n"/>
      <c r="E2829" s="2" t="n"/>
      <c r="F2829" s="2" t="n"/>
      <c r="G2829" s="2" t="n"/>
      <c r="H2829" s="2" t="n"/>
      <c r="I2829" s="2" t="n"/>
      <c r="J2829" s="2" t="n"/>
      <c r="K2829" s="2" t="n"/>
      <c r="L2829" s="2" t="n"/>
      <c r="M2829" s="2" t="n"/>
      <c r="N2829" s="2" t="n"/>
      <c r="O2829" s="2" t="n"/>
      <c r="P2829" s="2" t="n"/>
      <c r="Q2829" s="2" t="n"/>
      <c r="R2829" s="2" t="n"/>
      <c r="S2829" s="2" t="n"/>
      <c r="T2829" s="2" t="n"/>
      <c r="U2829" s="2" t="n"/>
      <c r="V2829" s="2" t="n"/>
      <c r="W2829" s="2" t="n"/>
      <c r="X2829" s="2" t="n"/>
      <c r="Y2829" s="2" t="n"/>
      <c r="Z2829" s="95" t="inlineStr">
        <is>
          <t>令和</t>
        </is>
      </c>
      <c r="AD2829" s="145">
        <f>IF(N(設定!$B$3)=0,"",YEAR(設定!$B$3)-2018)</f>
        <v/>
      </c>
      <c r="AG2829" s="95" t="inlineStr">
        <is>
          <t>年</t>
        </is>
      </c>
      <c r="AI2829" s="145">
        <f>IF(N(設定!$B$3)=0,"",MONTH(設定!$B$3))</f>
        <v/>
      </c>
      <c r="AL2829" s="95" t="inlineStr">
        <is>
          <t>月</t>
        </is>
      </c>
      <c r="AN2829" s="145">
        <f>IF(N(設定!$B$3)=0,"",DAY(設定!$B$3))</f>
        <v/>
      </c>
      <c r="AP2829" s="95" t="inlineStr">
        <is>
          <t>日現在</t>
        </is>
      </c>
      <c r="AU2829" s="12" t="n"/>
      <c r="AV2829" s="7" t="n"/>
      <c r="AW2829" s="2" t="n"/>
      <c r="AX2829" s="2" t="n"/>
      <c r="AY2829" s="2" t="n"/>
      <c r="AZ2829" s="2" t="n"/>
      <c r="BA2829" s="2" t="n"/>
      <c r="BB2829" s="2" t="n"/>
      <c r="BC2829" s="2" t="n"/>
      <c r="BD2829" s="2" t="n"/>
      <c r="BE2829" s="2" t="n"/>
      <c r="BF2829" s="2" t="n"/>
      <c r="BG2829" s="2" t="n"/>
      <c r="BH2829" s="2" t="n"/>
      <c r="BI2829" s="8" t="n"/>
      <c r="BJ2829" s="7" t="n"/>
      <c r="BK2829" s="2" t="n"/>
      <c r="BL2829" s="2" t="n"/>
      <c r="BM2829" s="2" t="n"/>
      <c r="BN2829" s="2" t="n"/>
      <c r="BO2829" s="2" t="n"/>
      <c r="BP2829" s="143" t="n"/>
      <c r="BV2829" s="144" t="n"/>
      <c r="BW2829" s="146" t="n"/>
      <c r="BX2829" s="147" t="n"/>
      <c r="BY2829" s="147" t="n"/>
      <c r="BZ2829" s="147" t="n"/>
      <c r="CA2829" s="147" t="n"/>
      <c r="CB2829" s="147" t="n"/>
      <c r="CC2829" s="147" t="n"/>
      <c r="CD2829" s="147" t="n"/>
      <c r="CE2829" s="147" t="n"/>
      <c r="CF2829" s="147" t="n"/>
      <c r="CG2829" s="148" t="n"/>
      <c r="CH2829" s="146" t="n"/>
      <c r="CI2829" s="147" t="n"/>
      <c r="CJ2829" s="147" t="n"/>
      <c r="CK2829" s="147" t="n"/>
      <c r="CL2829" s="147" t="n"/>
      <c r="CM2829" s="147" t="n"/>
      <c r="CN2829" s="147" t="n"/>
      <c r="CO2829" s="147" t="n"/>
      <c r="CP2829" s="147" t="n"/>
      <c r="CQ2829" s="147" t="n"/>
      <c r="CR2829" s="147" t="n"/>
      <c r="CS2829" s="147" t="n"/>
      <c r="CT2829" s="147" t="n"/>
      <c r="CU2829" s="147" t="n"/>
      <c r="CV2829" s="147" t="n"/>
      <c r="CW2829" s="147" t="n"/>
      <c r="CX2829" s="147" t="n"/>
      <c r="CY2829" s="147" t="n"/>
      <c r="CZ2829" s="147" t="n"/>
      <c r="DA2829" s="147" t="n"/>
      <c r="DB2829" s="147" t="n"/>
      <c r="DC2829" s="147" t="n"/>
      <c r="DD2829" s="147" t="n"/>
      <c r="DE2829" s="147" t="n"/>
      <c r="DF2829" s="147" t="n"/>
      <c r="DG2829" s="147" t="n"/>
      <c r="DH2829" s="147" t="n"/>
      <c r="DI2829" s="147" t="n"/>
      <c r="DJ2829" s="147" t="n"/>
      <c r="DK2829" s="147" t="n"/>
      <c r="DL2829" s="147" t="n"/>
      <c r="DM2829" s="147" t="n"/>
      <c r="DN2829" s="147" t="n"/>
      <c r="DO2829" s="147" t="n"/>
      <c r="DP2829" s="147" t="n"/>
      <c r="DQ2829" s="147" t="n"/>
      <c r="DR2829" s="147" t="n"/>
      <c r="DS2829" s="147" t="n"/>
      <c r="DT2829" s="147" t="n"/>
      <c r="DU2829" s="148" t="n"/>
      <c r="DV2829" s="2" t="n"/>
      <c r="DW2829" s="2" t="n"/>
      <c r="DX2829" s="2" t="n"/>
      <c r="DY2829" s="2" t="n"/>
      <c r="DZ2829" s="2" t="n"/>
      <c r="EA2829" s="2" t="n"/>
      <c r="EB2829" s="2" t="n"/>
      <c r="EC2829" s="2" t="n"/>
    </row>
    <row r="2830" ht="6.75" customHeight="1" s="118">
      <c r="A2830" s="2" t="n"/>
      <c r="B2830" s="2" t="n"/>
      <c r="C2830" s="2" t="n"/>
      <c r="D2830" s="2" t="n"/>
      <c r="E2830" s="2" t="n"/>
      <c r="F2830" s="2" t="n"/>
      <c r="G2830" s="2" t="n"/>
      <c r="H2830" s="2" t="n"/>
      <c r="I2830" s="2" t="n"/>
      <c r="J2830" s="2" t="n"/>
      <c r="K2830" s="2" t="n"/>
      <c r="L2830" s="2" t="n"/>
      <c r="M2830" s="2" t="n"/>
      <c r="N2830" s="2" t="n"/>
      <c r="O2830" s="2" t="n"/>
      <c r="P2830" s="2" t="n"/>
      <c r="Q2830" s="2" t="n"/>
      <c r="R2830" s="2" t="n"/>
      <c r="S2830" s="2" t="n"/>
      <c r="T2830" s="2" t="n"/>
      <c r="U2830" s="2" t="n"/>
      <c r="V2830" s="2" t="n"/>
      <c r="W2830" s="2" t="n"/>
      <c r="X2830" s="2" t="n"/>
      <c r="Y2830" s="2" t="n"/>
      <c r="AU2830" s="12" t="n"/>
      <c r="AV2830" s="7" t="n"/>
      <c r="AW2830" s="48" t="inlineStr">
        <is>
          <t>写真をはる位置</t>
        </is>
      </c>
      <c r="BI2830" s="8" t="n"/>
      <c r="BJ2830" s="7" t="n"/>
      <c r="BK2830" s="2" t="n"/>
      <c r="BL2830" s="2" t="n"/>
      <c r="BM2830" s="2" t="n"/>
      <c r="BN2830" s="2" t="n"/>
      <c r="BO2830" s="2" t="n"/>
      <c r="BP2830" s="143" t="n"/>
      <c r="BV2830" s="144" t="n"/>
      <c r="BW2830" s="149">
        <f>計算!$O$34</f>
        <v/>
      </c>
      <c r="CG2830" s="144" t="n"/>
      <c r="CH2830" s="150">
        <f>計算!$P$34</f>
        <v/>
      </c>
      <c r="DU2830" s="144" t="n"/>
      <c r="DV2830" s="2" t="n"/>
      <c r="DW2830" s="2" t="n"/>
      <c r="DX2830" s="2" t="n"/>
      <c r="DY2830" s="2" t="n"/>
      <c r="DZ2830" s="2" t="n"/>
      <c r="EA2830" s="2" t="n"/>
      <c r="EB2830" s="2" t="n"/>
      <c r="EC2830" s="2" t="n"/>
    </row>
    <row r="2831" ht="6.75" customHeight="1" s="118">
      <c r="A2831" s="2" t="n"/>
      <c r="B2831" s="2" t="n"/>
      <c r="C2831" s="2" t="n"/>
      <c r="D2831" s="2" t="n"/>
      <c r="E2831" s="2" t="n"/>
      <c r="F2831" s="2" t="n"/>
      <c r="G2831" s="2" t="n"/>
      <c r="H2831" s="2" t="n"/>
      <c r="I2831" s="2" t="n"/>
      <c r="J2831" s="2" t="n"/>
      <c r="K2831" s="2" t="n"/>
      <c r="L2831" s="2" t="n"/>
      <c r="M2831" s="2" t="n"/>
      <c r="N2831" s="2" t="n"/>
      <c r="O2831" s="2" t="n"/>
      <c r="P2831" s="2" t="n"/>
      <c r="Q2831" s="2" t="n"/>
      <c r="R2831" s="2" t="n"/>
      <c r="S2831" s="2" t="n"/>
      <c r="T2831" s="2" t="n"/>
      <c r="U2831" s="2" t="n"/>
      <c r="V2831" s="2" t="n"/>
      <c r="W2831" s="2" t="n"/>
      <c r="X2831" s="2" t="n"/>
      <c r="Y2831" s="2" t="n"/>
      <c r="Z2831" s="147" t="n"/>
      <c r="AA2831" s="147" t="n"/>
      <c r="AB2831" s="147" t="n"/>
      <c r="AC2831" s="147" t="n"/>
      <c r="AD2831" s="147" t="n"/>
      <c r="AE2831" s="147" t="n"/>
      <c r="AF2831" s="147" t="n"/>
      <c r="AG2831" s="147" t="n"/>
      <c r="AH2831" s="147" t="n"/>
      <c r="AI2831" s="147" t="n"/>
      <c r="AJ2831" s="147" t="n"/>
      <c r="AK2831" s="147" t="n"/>
      <c r="AL2831" s="147" t="n"/>
      <c r="AM2831" s="147" t="n"/>
      <c r="AN2831" s="147" t="n"/>
      <c r="AO2831" s="147" t="n"/>
      <c r="AP2831" s="147" t="n"/>
      <c r="AQ2831" s="147" t="n"/>
      <c r="AR2831" s="147" t="n"/>
      <c r="AS2831" s="147" t="n"/>
      <c r="AT2831" s="147" t="n"/>
      <c r="AU2831" s="12" t="n"/>
      <c r="AV2831" s="7" t="n"/>
      <c r="BI2831" s="8" t="n"/>
      <c r="BJ2831" s="7" t="n"/>
      <c r="BK2831" s="2" t="n"/>
      <c r="BL2831" s="2" t="n"/>
      <c r="BM2831" s="2" t="n"/>
      <c r="BN2831" s="2" t="n"/>
      <c r="BO2831" s="2" t="n"/>
      <c r="BP2831" s="143" t="n"/>
      <c r="BV2831" s="144" t="n"/>
      <c r="BW2831" s="143" t="n"/>
      <c r="CG2831" s="144" t="n"/>
      <c r="DU2831" s="144" t="n"/>
      <c r="DV2831" s="2" t="n"/>
      <c r="DW2831" s="2" t="n"/>
      <c r="DX2831" s="2" t="n"/>
      <c r="DY2831" s="2" t="n"/>
      <c r="DZ2831" s="2" t="n"/>
      <c r="EA2831" s="2" t="n"/>
      <c r="EB2831" s="2" t="n"/>
      <c r="EC2831" s="2" t="n"/>
    </row>
    <row r="2832" ht="6.75" customHeight="1" s="118">
      <c r="A2832" s="2" t="n"/>
      <c r="B2832" s="2" t="n"/>
      <c r="C2832" s="2" t="n"/>
      <c r="D2832" s="2" t="n"/>
      <c r="E2832" s="142" t="inlineStr">
        <is>
          <t>ふ り が な</t>
        </is>
      </c>
      <c r="F2832" s="140" t="n"/>
      <c r="G2832" s="140" t="n"/>
      <c r="H2832" s="140" t="n"/>
      <c r="I2832" s="140" t="n"/>
      <c r="J2832" s="140" t="n"/>
      <c r="K2832" s="141" t="n"/>
      <c r="L2832" s="151">
        <f>計算!$C$34</f>
        <v/>
      </c>
      <c r="M2832" s="140" t="n"/>
      <c r="N2832" s="140" t="n"/>
      <c r="O2832" s="140" t="n"/>
      <c r="P2832" s="140" t="n"/>
      <c r="Q2832" s="140" t="n"/>
      <c r="R2832" s="140" t="n"/>
      <c r="S2832" s="140" t="n"/>
      <c r="T2832" s="140" t="n"/>
      <c r="U2832" s="140" t="n"/>
      <c r="V2832" s="140" t="n"/>
      <c r="W2832" s="140" t="n"/>
      <c r="X2832" s="140" t="n"/>
      <c r="Y2832" s="140" t="n"/>
      <c r="Z2832" s="140" t="n"/>
      <c r="AA2832" s="140" t="n"/>
      <c r="AB2832" s="140" t="n"/>
      <c r="AC2832" s="140" t="n"/>
      <c r="AD2832" s="140" t="n"/>
      <c r="AE2832" s="140" t="n"/>
      <c r="AF2832" s="140" t="n"/>
      <c r="AG2832" s="140" t="n"/>
      <c r="AH2832" s="140" t="n"/>
      <c r="AI2832" s="140" t="n"/>
      <c r="AJ2832" s="140" t="n"/>
      <c r="AK2832" s="140" t="n"/>
      <c r="AL2832" s="140" t="n"/>
      <c r="AM2832" s="140" t="n"/>
      <c r="AN2832" s="140" t="n"/>
      <c r="AO2832" s="140" t="n"/>
      <c r="AP2832" s="140" t="n"/>
      <c r="AQ2832" s="140" t="n"/>
      <c r="AR2832" s="140" t="n"/>
      <c r="AS2832" s="140" t="n"/>
      <c r="AT2832" s="141" t="n"/>
      <c r="AU2832" s="8" t="n"/>
      <c r="AV2832" s="7" t="n"/>
      <c r="AW2832" s="2" t="n"/>
      <c r="AX2832" s="2" t="n"/>
      <c r="AY2832" s="2" t="n"/>
      <c r="AZ2832" s="2" t="n"/>
      <c r="BA2832" s="2" t="n"/>
      <c r="BB2832" s="2" t="n"/>
      <c r="BC2832" s="2" t="n"/>
      <c r="BD2832" s="2" t="n"/>
      <c r="BE2832" s="2" t="n"/>
      <c r="BF2832" s="2" t="n"/>
      <c r="BG2832" s="2" t="n"/>
      <c r="BH2832" s="2" t="n"/>
      <c r="BI2832" s="8" t="n"/>
      <c r="BJ2832" s="7" t="n"/>
      <c r="BK2832" s="2" t="n"/>
      <c r="BL2832" s="2" t="n"/>
      <c r="BM2832" s="2" t="n"/>
      <c r="BN2832" s="2" t="n"/>
      <c r="BO2832" s="2" t="n"/>
      <c r="BP2832" s="143" t="n"/>
      <c r="BV2832" s="144" t="n"/>
      <c r="BW2832" s="143" t="n"/>
      <c r="CG2832" s="144" t="n"/>
      <c r="DU2832" s="144" t="n"/>
      <c r="DV2832" s="2" t="n"/>
      <c r="DW2832" s="2" t="n"/>
      <c r="DX2832" s="2" t="n"/>
      <c r="DY2832" s="2" t="n"/>
      <c r="DZ2832" s="2" t="n"/>
      <c r="EA2832" s="2" t="n"/>
      <c r="EB2832" s="2" t="n"/>
      <c r="EC2832" s="2" t="n"/>
    </row>
    <row r="2833" ht="6.75" customHeight="1" s="118">
      <c r="A2833" s="2" t="n"/>
      <c r="B2833" s="2" t="n"/>
      <c r="C2833" s="2" t="n"/>
      <c r="D2833" s="2" t="n"/>
      <c r="E2833" s="143" t="n"/>
      <c r="K2833" s="144" t="n"/>
      <c r="AT2833" s="144" t="n"/>
      <c r="AU2833" s="8" t="n"/>
      <c r="AV2833" s="7" t="n"/>
      <c r="AW2833" s="2" t="n"/>
      <c r="AX2833" s="2" t="n"/>
      <c r="AY2833" s="2" t="n"/>
      <c r="AZ2833" s="2" t="n"/>
      <c r="BA2833" s="2" t="n"/>
      <c r="BB2833" s="2" t="n"/>
      <c r="BC2833" s="2" t="n"/>
      <c r="BD2833" s="2" t="n"/>
      <c r="BE2833" s="2" t="n"/>
      <c r="BF2833" s="2" t="n"/>
      <c r="BG2833" s="2" t="n"/>
      <c r="BH2833" s="2" t="n"/>
      <c r="BI2833" s="8" t="n"/>
      <c r="BJ2833" s="7" t="n"/>
      <c r="BK2833" s="2" t="n"/>
      <c r="BL2833" s="2" t="n"/>
      <c r="BM2833" s="2" t="n"/>
      <c r="BN2833" s="2" t="n"/>
      <c r="BO2833" s="2" t="n"/>
      <c r="BP2833" s="143" t="n"/>
      <c r="BV2833" s="144" t="n"/>
      <c r="BW2833" s="143" t="n"/>
      <c r="CG2833" s="144" t="n"/>
      <c r="DU2833" s="144" t="n"/>
      <c r="DV2833" s="2" t="n"/>
      <c r="DW2833" s="2" t="n"/>
      <c r="DX2833" s="2" t="n"/>
      <c r="DY2833" s="2" t="n"/>
      <c r="DZ2833" s="2" t="n"/>
      <c r="EA2833" s="2" t="n"/>
      <c r="EB2833" s="2" t="n"/>
      <c r="EC2833" s="2" t="n"/>
    </row>
    <row r="2834" ht="6.75" customHeight="1" s="118">
      <c r="A2834" s="2" t="n"/>
      <c r="B2834" s="2" t="n"/>
      <c r="C2834" s="2" t="n"/>
      <c r="D2834" s="2" t="n"/>
      <c r="E2834" s="143" t="n"/>
      <c r="K2834" s="144" t="n"/>
      <c r="AT2834" s="144" t="n"/>
      <c r="AU2834" s="8" t="n"/>
      <c r="AV2834" s="7" t="n"/>
      <c r="AW2834" s="2" t="n"/>
      <c r="AX2834" s="2" t="n"/>
      <c r="AY2834" s="2" t="n"/>
      <c r="AZ2834" s="2" t="n"/>
      <c r="BA2834" s="2" t="n"/>
      <c r="BB2834" s="2" t="n"/>
      <c r="BC2834" s="2" t="n"/>
      <c r="BD2834" s="2" t="n"/>
      <c r="BE2834" s="2" t="n"/>
      <c r="BF2834" s="2" t="n"/>
      <c r="BG2834" s="2" t="n"/>
      <c r="BH2834" s="2" t="n"/>
      <c r="BI2834" s="8" t="n"/>
      <c r="BJ2834" s="7" t="n"/>
      <c r="BK2834" s="2" t="n"/>
      <c r="BL2834" s="2" t="n"/>
      <c r="BM2834" s="2" t="n"/>
      <c r="BN2834" s="2" t="n"/>
      <c r="BO2834" s="2" t="n"/>
      <c r="BP2834" s="143" t="n"/>
      <c r="BV2834" s="144" t="n"/>
      <c r="BW2834" s="149">
        <f>計算!$Q$34</f>
        <v/>
      </c>
      <c r="CG2834" s="144" t="n"/>
      <c r="CH2834" s="150">
        <f>計算!$R$34</f>
        <v/>
      </c>
      <c r="DU2834" s="144" t="n"/>
      <c r="DV2834" s="2" t="n"/>
      <c r="DW2834" s="2" t="n"/>
      <c r="DX2834" s="2" t="n"/>
      <c r="DY2834" s="2" t="n"/>
      <c r="DZ2834" s="2" t="n"/>
      <c r="EA2834" s="2" t="n"/>
      <c r="EB2834" s="2" t="n"/>
      <c r="EC2834" s="2" t="n"/>
    </row>
    <row r="2835" ht="6.75" customHeight="1" s="118">
      <c r="A2835" s="2" t="n"/>
      <c r="B2835" s="2" t="n"/>
      <c r="C2835" s="2" t="n"/>
      <c r="D2835" s="2" t="n"/>
      <c r="E2835" s="146" t="n"/>
      <c r="F2835" s="147" t="n"/>
      <c r="G2835" s="147" t="n"/>
      <c r="H2835" s="147" t="n"/>
      <c r="I2835" s="147" t="n"/>
      <c r="J2835" s="147" t="n"/>
      <c r="K2835" s="148" t="n"/>
      <c r="L2835" s="147" t="n"/>
      <c r="M2835" s="147" t="n"/>
      <c r="N2835" s="147" t="n"/>
      <c r="O2835" s="147" t="n"/>
      <c r="P2835" s="147" t="n"/>
      <c r="Q2835" s="147" t="n"/>
      <c r="R2835" s="147" t="n"/>
      <c r="S2835" s="147" t="n"/>
      <c r="T2835" s="147" t="n"/>
      <c r="U2835" s="147" t="n"/>
      <c r="V2835" s="147" t="n"/>
      <c r="W2835" s="147" t="n"/>
      <c r="X2835" s="147" t="n"/>
      <c r="Y2835" s="147" t="n"/>
      <c r="Z2835" s="147" t="n"/>
      <c r="AA2835" s="147" t="n"/>
      <c r="AB2835" s="147" t="n"/>
      <c r="AC2835" s="147" t="n"/>
      <c r="AD2835" s="147" t="n"/>
      <c r="AE2835" s="147" t="n"/>
      <c r="AF2835" s="147" t="n"/>
      <c r="AG2835" s="147" t="n"/>
      <c r="AH2835" s="147" t="n"/>
      <c r="AI2835" s="147" t="n"/>
      <c r="AJ2835" s="147" t="n"/>
      <c r="AK2835" s="147" t="n"/>
      <c r="AL2835" s="147" t="n"/>
      <c r="AM2835" s="147" t="n"/>
      <c r="AN2835" s="147" t="n"/>
      <c r="AO2835" s="147" t="n"/>
      <c r="AP2835" s="147" t="n"/>
      <c r="AQ2835" s="147" t="n"/>
      <c r="AR2835" s="147" t="n"/>
      <c r="AS2835" s="147" t="n"/>
      <c r="AT2835" s="148" t="n"/>
      <c r="AU2835" s="8" t="n"/>
      <c r="AV2835" s="7" t="n"/>
      <c r="AW2835" s="2" t="n"/>
      <c r="AX2835" s="2" t="n"/>
      <c r="AY2835" s="2" t="n"/>
      <c r="AZ2835" s="2" t="n"/>
      <c r="BA2835" s="2" t="n"/>
      <c r="BB2835" s="2" t="n"/>
      <c r="BC2835" s="2" t="n"/>
      <c r="BD2835" s="2" t="n"/>
      <c r="BE2835" s="2" t="n"/>
      <c r="BF2835" s="2" t="n"/>
      <c r="BG2835" s="2" t="n"/>
      <c r="BH2835" s="2" t="n"/>
      <c r="BI2835" s="8" t="n"/>
      <c r="BJ2835" s="7" t="n"/>
      <c r="BK2835" s="2" t="n"/>
      <c r="BL2835" s="2" t="n"/>
      <c r="BM2835" s="2" t="n"/>
      <c r="BN2835" s="2" t="n"/>
      <c r="BO2835" s="2" t="n"/>
      <c r="BP2835" s="143" t="n"/>
      <c r="BV2835" s="144" t="n"/>
      <c r="BW2835" s="143" t="n"/>
      <c r="CG2835" s="144" t="n"/>
      <c r="DU2835" s="144" t="n"/>
      <c r="DV2835" s="2" t="n"/>
      <c r="DW2835" s="2" t="n"/>
      <c r="DX2835" s="2" t="n"/>
      <c r="DY2835" s="2" t="n"/>
      <c r="DZ2835" s="2" t="n"/>
      <c r="EA2835" s="2" t="n"/>
      <c r="EB2835" s="2" t="n"/>
      <c r="EC2835" s="2" t="n"/>
    </row>
    <row r="2836" ht="6.75" customHeight="1" s="118">
      <c r="A2836" s="2" t="n"/>
      <c r="B2836" s="2" t="n"/>
      <c r="C2836" s="2" t="n"/>
      <c r="D2836" s="2" t="n"/>
      <c r="E2836" s="152" t="inlineStr">
        <is>
          <t>名　前</t>
        </is>
      </c>
      <c r="F2836" s="140" t="n"/>
      <c r="G2836" s="140" t="n"/>
      <c r="H2836" s="140" t="n"/>
      <c r="I2836" s="140" t="n"/>
      <c r="J2836" s="140" t="n"/>
      <c r="K2836" s="141" t="n"/>
      <c r="L2836" s="153">
        <f>計算!$B$34</f>
        <v/>
      </c>
      <c r="M2836" s="140" t="n"/>
      <c r="N2836" s="140" t="n"/>
      <c r="O2836" s="140" t="n"/>
      <c r="P2836" s="140" t="n"/>
      <c r="Q2836" s="140" t="n"/>
      <c r="R2836" s="140" t="n"/>
      <c r="S2836" s="140" t="n"/>
      <c r="T2836" s="140" t="n"/>
      <c r="U2836" s="140" t="n"/>
      <c r="V2836" s="140" t="n"/>
      <c r="W2836" s="140" t="n"/>
      <c r="X2836" s="140" t="n"/>
      <c r="Y2836" s="140" t="n"/>
      <c r="Z2836" s="140" t="n"/>
      <c r="AA2836" s="140" t="n"/>
      <c r="AB2836" s="140" t="n"/>
      <c r="AC2836" s="140" t="n"/>
      <c r="AD2836" s="140" t="n"/>
      <c r="AE2836" s="140" t="n"/>
      <c r="AF2836" s="140" t="n"/>
      <c r="AG2836" s="140" t="n"/>
      <c r="AH2836" s="140" t="n"/>
      <c r="AI2836" s="140" t="n"/>
      <c r="AJ2836" s="140" t="n"/>
      <c r="AK2836" s="140" t="n"/>
      <c r="AL2836" s="140" t="n"/>
      <c r="AM2836" s="140" t="n"/>
      <c r="AN2836" s="140" t="n"/>
      <c r="AO2836" s="140" t="n"/>
      <c r="AP2836" s="140" t="n"/>
      <c r="AQ2836" s="140" t="n"/>
      <c r="AR2836" s="140" t="n"/>
      <c r="AS2836" s="140" t="n"/>
      <c r="AT2836" s="141" t="n"/>
      <c r="AU2836" s="8" t="n"/>
      <c r="AV2836" s="7" t="n"/>
      <c r="AW2836" s="2" t="n"/>
      <c r="AX2836" s="2" t="n"/>
      <c r="AY2836" s="2" t="n"/>
      <c r="AZ2836" s="2" t="n"/>
      <c r="BA2836" s="2" t="n"/>
      <c r="BB2836" s="2" t="n"/>
      <c r="BC2836" s="2" t="n"/>
      <c r="BD2836" s="2" t="n"/>
      <c r="BE2836" s="2" t="n"/>
      <c r="BF2836" s="2" t="n"/>
      <c r="BG2836" s="2" t="n"/>
      <c r="BH2836" s="2" t="n"/>
      <c r="BI2836" s="8" t="n"/>
      <c r="BJ2836" s="7" t="n"/>
      <c r="BK2836" s="2" t="n"/>
      <c r="BL2836" s="2" t="n"/>
      <c r="BM2836" s="2" t="n"/>
      <c r="BN2836" s="2" t="n"/>
      <c r="BO2836" s="2" t="n"/>
      <c r="BP2836" s="143" t="n"/>
      <c r="BV2836" s="144" t="n"/>
      <c r="BW2836" s="143" t="n"/>
      <c r="CG2836" s="144" t="n"/>
      <c r="DU2836" s="144" t="n"/>
      <c r="DV2836" s="2" t="n"/>
      <c r="DW2836" s="2" t="n"/>
      <c r="DX2836" s="2" t="n"/>
      <c r="DY2836" s="2" t="n"/>
      <c r="DZ2836" s="2" t="n"/>
      <c r="EA2836" s="2" t="n"/>
      <c r="EB2836" s="2" t="n"/>
      <c r="EC2836" s="2" t="n"/>
    </row>
    <row r="2837" ht="6.75" customHeight="1" s="118">
      <c r="A2837" s="2" t="n"/>
      <c r="B2837" s="2" t="n"/>
      <c r="C2837" s="2" t="n"/>
      <c r="D2837" s="2" t="n"/>
      <c r="E2837" s="143" t="n"/>
      <c r="K2837" s="144" t="n"/>
      <c r="L2837" s="143" t="n"/>
      <c r="AT2837" s="144" t="n"/>
      <c r="AU2837" s="8" t="n"/>
      <c r="AV2837" s="7" t="n"/>
      <c r="AW2837" s="2" t="n"/>
      <c r="AX2837" s="52" t="inlineStr">
        <is>
          <t>（30×40mm）</t>
        </is>
      </c>
      <c r="BH2837" s="2" t="n"/>
      <c r="BI2837" s="8" t="n"/>
      <c r="BJ2837" s="7" t="n"/>
      <c r="BK2837" s="2" t="n"/>
      <c r="BL2837" s="2" t="n"/>
      <c r="BM2837" s="2" t="n"/>
      <c r="BN2837" s="2" t="n"/>
      <c r="BO2837" s="2" t="n"/>
      <c r="BP2837" s="143" t="n"/>
      <c r="BV2837" s="144" t="n"/>
      <c r="BW2837" s="143" t="n"/>
      <c r="CG2837" s="144" t="n"/>
      <c r="DU2837" s="144" t="n"/>
      <c r="DV2837" s="2" t="n"/>
      <c r="DW2837" s="2" t="n"/>
      <c r="DX2837" s="2" t="n"/>
      <c r="DY2837" s="2" t="n"/>
      <c r="DZ2837" s="2" t="n"/>
      <c r="EA2837" s="2" t="n"/>
      <c r="EB2837" s="2" t="n"/>
      <c r="EC2837" s="2" t="n"/>
    </row>
    <row r="2838" ht="6.75" customHeight="1" s="118">
      <c r="A2838" s="2" t="n"/>
      <c r="B2838" s="2" t="n"/>
      <c r="C2838" s="2" t="n"/>
      <c r="D2838" s="2" t="n"/>
      <c r="E2838" s="143" t="n"/>
      <c r="K2838" s="144" t="n"/>
      <c r="L2838" s="143" t="n"/>
      <c r="AT2838" s="144" t="n"/>
      <c r="AU2838" s="8" t="n"/>
      <c r="AV2838" s="7" t="n"/>
      <c r="AW2838" s="2" t="n"/>
      <c r="BH2838" s="2" t="n"/>
      <c r="BI2838" s="8" t="n"/>
      <c r="BJ2838" s="7" t="n"/>
      <c r="BK2838" s="2" t="n"/>
      <c r="BL2838" s="2" t="n"/>
      <c r="BM2838" s="2" t="n"/>
      <c r="BN2838" s="2" t="n"/>
      <c r="BO2838" s="2" t="n"/>
      <c r="BP2838" s="143" t="n"/>
      <c r="BV2838" s="144" t="n"/>
      <c r="BW2838" s="149">
        <f>計算!$S$34</f>
        <v/>
      </c>
      <c r="CG2838" s="144" t="n"/>
      <c r="CH2838" s="150">
        <f>計算!$T$34</f>
        <v/>
      </c>
      <c r="DU2838" s="144" t="n"/>
      <c r="DV2838" s="2" t="n"/>
      <c r="DW2838" s="2" t="n"/>
      <c r="DX2838" s="2" t="n"/>
      <c r="DY2838" s="2" t="n"/>
      <c r="DZ2838" s="2" t="n"/>
      <c r="EA2838" s="2" t="n"/>
      <c r="EB2838" s="2" t="n"/>
      <c r="EC2838" s="2" t="n"/>
    </row>
    <row r="2839" ht="6.75" customHeight="1" s="118">
      <c r="A2839" s="2" t="n"/>
      <c r="B2839" s="2" t="n"/>
      <c r="C2839" s="2" t="n"/>
      <c r="D2839" s="2" t="n"/>
      <c r="E2839" s="143" t="n"/>
      <c r="K2839" s="144" t="n"/>
      <c r="L2839" s="143" t="n"/>
      <c r="AT2839" s="144" t="n"/>
      <c r="AU2839" s="8" t="n"/>
      <c r="AV2839" s="7" t="n"/>
      <c r="AW2839" s="2" t="n"/>
      <c r="AX2839" s="2" t="n"/>
      <c r="AY2839" s="2" t="n"/>
      <c r="AZ2839" s="2" t="n"/>
      <c r="BA2839" s="2" t="n"/>
      <c r="BB2839" s="2" t="n"/>
      <c r="BC2839" s="2" t="n"/>
      <c r="BD2839" s="2" t="n"/>
      <c r="BE2839" s="2" t="n"/>
      <c r="BF2839" s="2" t="n"/>
      <c r="BG2839" s="2" t="n"/>
      <c r="BH2839" s="2" t="n"/>
      <c r="BI2839" s="8" t="n"/>
      <c r="BJ2839" s="7" t="n"/>
      <c r="BK2839" s="2" t="n"/>
      <c r="BL2839" s="2" t="n"/>
      <c r="BM2839" s="2" t="n"/>
      <c r="BN2839" s="2" t="n"/>
      <c r="BO2839" s="2" t="n"/>
      <c r="BP2839" s="143" t="n"/>
      <c r="BV2839" s="144" t="n"/>
      <c r="BW2839" s="143" t="n"/>
      <c r="CG2839" s="144" t="n"/>
      <c r="DU2839" s="144" t="n"/>
      <c r="DV2839" s="2" t="n"/>
      <c r="DW2839" s="2" t="n"/>
      <c r="DX2839" s="2" t="n"/>
      <c r="DY2839" s="2" t="n"/>
      <c r="DZ2839" s="2" t="n"/>
      <c r="EA2839" s="2" t="n"/>
      <c r="EB2839" s="2" t="n"/>
      <c r="EC2839" s="2" t="n"/>
    </row>
    <row r="2840" ht="6.75" customHeight="1" s="118">
      <c r="A2840" s="2" t="n"/>
      <c r="B2840" s="2" t="n"/>
      <c r="C2840" s="2" t="n"/>
      <c r="D2840" s="2" t="n"/>
      <c r="E2840" s="143" t="n"/>
      <c r="K2840" s="144" t="n"/>
      <c r="L2840" s="143" t="n"/>
      <c r="AT2840" s="144" t="n"/>
      <c r="AU2840" s="8" t="n"/>
      <c r="AV2840" s="7" t="n"/>
      <c r="AW2840" s="2" t="n"/>
      <c r="AX2840" s="2" t="n"/>
      <c r="AY2840" s="2" t="n"/>
      <c r="AZ2840" s="2" t="n"/>
      <c r="BA2840" s="2" t="n"/>
      <c r="BB2840" s="2" t="n"/>
      <c r="BC2840" s="2" t="n"/>
      <c r="BD2840" s="2" t="n"/>
      <c r="BE2840" s="2" t="n"/>
      <c r="BF2840" s="2" t="n"/>
      <c r="BG2840" s="2" t="n"/>
      <c r="BH2840" s="2" t="n"/>
      <c r="BI2840" s="8" t="n"/>
      <c r="BJ2840" s="7" t="n"/>
      <c r="BK2840" s="2" t="n"/>
      <c r="BL2840" s="2" t="n"/>
      <c r="BM2840" s="2" t="n"/>
      <c r="BN2840" s="2" t="n"/>
      <c r="BO2840" s="2" t="n"/>
      <c r="BP2840" s="143" t="n"/>
      <c r="BV2840" s="144" t="n"/>
      <c r="BW2840" s="143" t="n"/>
      <c r="CG2840" s="144" t="n"/>
      <c r="DU2840" s="144" t="n"/>
      <c r="DV2840" s="2" t="n"/>
      <c r="DW2840" s="2" t="n"/>
      <c r="DX2840" s="2" t="n"/>
      <c r="DY2840" s="2" t="n"/>
      <c r="DZ2840" s="2" t="n"/>
      <c r="EA2840" s="2" t="n"/>
      <c r="EB2840" s="2" t="n"/>
      <c r="EC2840" s="2" t="n"/>
    </row>
    <row r="2841" ht="4.5" customHeight="1" s="118">
      <c r="A2841" s="2" t="n"/>
      <c r="B2841" s="2" t="n"/>
      <c r="C2841" s="2" t="n"/>
      <c r="D2841" s="2" t="n"/>
      <c r="E2841" s="146" t="n"/>
      <c r="F2841" s="147" t="n"/>
      <c r="G2841" s="147" t="n"/>
      <c r="H2841" s="147" t="n"/>
      <c r="I2841" s="147" t="n"/>
      <c r="J2841" s="147" t="n"/>
      <c r="K2841" s="148" t="n"/>
      <c r="L2841" s="146" t="n"/>
      <c r="M2841" s="147" t="n"/>
      <c r="N2841" s="147" t="n"/>
      <c r="O2841" s="147" t="n"/>
      <c r="P2841" s="147" t="n"/>
      <c r="Q2841" s="147" t="n"/>
      <c r="R2841" s="147" t="n"/>
      <c r="S2841" s="147" t="n"/>
      <c r="T2841" s="147" t="n"/>
      <c r="U2841" s="147" t="n"/>
      <c r="V2841" s="147" t="n"/>
      <c r="W2841" s="147" t="n"/>
      <c r="X2841" s="147" t="n"/>
      <c r="Y2841" s="147" t="n"/>
      <c r="Z2841" s="147" t="n"/>
      <c r="AA2841" s="147" t="n"/>
      <c r="AB2841" s="147" t="n"/>
      <c r="AC2841" s="147" t="n"/>
      <c r="AD2841" s="147" t="n"/>
      <c r="AE2841" s="147" t="n"/>
      <c r="AF2841" s="147" t="n"/>
      <c r="AG2841" s="147" t="n"/>
      <c r="AH2841" s="147" t="n"/>
      <c r="AI2841" s="147" t="n"/>
      <c r="AJ2841" s="147" t="n"/>
      <c r="AK2841" s="147" t="n"/>
      <c r="AL2841" s="147" t="n"/>
      <c r="AM2841" s="147" t="n"/>
      <c r="AN2841" s="147" t="n"/>
      <c r="AO2841" s="147" t="n"/>
      <c r="AP2841" s="147" t="n"/>
      <c r="AQ2841" s="147" t="n"/>
      <c r="AR2841" s="147" t="n"/>
      <c r="AS2841" s="147" t="n"/>
      <c r="AT2841" s="148" t="n"/>
      <c r="AU2841" s="8" t="n"/>
      <c r="AV2841" s="7" t="n"/>
      <c r="AW2841" s="2" t="n"/>
      <c r="AX2841" s="2" t="n"/>
      <c r="AY2841" s="2" t="n"/>
      <c r="AZ2841" s="2" t="n"/>
      <c r="BA2841" s="2" t="n"/>
      <c r="BB2841" s="2" t="n"/>
      <c r="BC2841" s="2" t="n"/>
      <c r="BD2841" s="2" t="n"/>
      <c r="BE2841" s="2" t="n"/>
      <c r="BF2841" s="2" t="n"/>
      <c r="BG2841" s="2" t="n"/>
      <c r="BH2841" s="2" t="n"/>
      <c r="BI2841" s="8" t="n"/>
      <c r="BJ2841" s="7" t="n"/>
      <c r="BK2841" s="2" t="n"/>
      <c r="BL2841" s="2" t="n"/>
      <c r="BM2841" s="2" t="n"/>
      <c r="BN2841" s="2" t="n"/>
      <c r="BO2841" s="2" t="n"/>
      <c r="BP2841" s="143" t="n"/>
      <c r="BV2841" s="144" t="n"/>
      <c r="BW2841" s="143" t="n"/>
      <c r="CG2841" s="144" t="n"/>
      <c r="DU2841" s="144" t="n"/>
      <c r="DV2841" s="2" t="n"/>
      <c r="DW2841" s="2" t="n"/>
      <c r="DX2841" s="2" t="n"/>
      <c r="DY2841" s="2" t="n"/>
      <c r="DZ2841" s="2" t="n"/>
      <c r="EA2841" s="2" t="n"/>
      <c r="EB2841" s="2" t="n"/>
      <c r="EC2841" s="2" t="n"/>
    </row>
    <row r="2842" ht="6.75" customHeight="1" s="118">
      <c r="A2842" s="2" t="n"/>
      <c r="B2842" s="2" t="n"/>
      <c r="C2842" s="2" t="n"/>
      <c r="D2842" s="2" t="n"/>
      <c r="E2842" s="152" t="inlineStr">
        <is>
          <t>生年月日</t>
        </is>
      </c>
      <c r="F2842" s="140" t="n"/>
      <c r="G2842" s="140" t="n"/>
      <c r="H2842" s="140" t="n"/>
      <c r="I2842" s="140" t="n"/>
      <c r="J2842" s="140" t="n"/>
      <c r="K2842" s="141" t="n"/>
      <c r="L2842" s="154" t="inlineStr">
        <is>
          <t>昭和 ・ 平成</t>
        </is>
      </c>
      <c r="M2842" s="140" t="n"/>
      <c r="N2842" s="140" t="n"/>
      <c r="O2842" s="140" t="n"/>
      <c r="P2842" s="140" t="n"/>
      <c r="Q2842" s="140" t="n"/>
      <c r="R2842" s="140" t="n"/>
      <c r="S2842" s="140" t="n"/>
      <c r="T2842" s="140" t="n"/>
      <c r="U2842" s="140" t="n"/>
      <c r="V2842" s="155">
        <f>計算!$D$34</f>
        <v/>
      </c>
      <c r="W2842" s="140" t="n"/>
      <c r="X2842" s="156" t="inlineStr">
        <is>
          <t>年</t>
        </is>
      </c>
      <c r="Y2842" s="140" t="n"/>
      <c r="Z2842" s="155">
        <f>計算!$E$34</f>
        <v/>
      </c>
      <c r="AA2842" s="140" t="n"/>
      <c r="AB2842" s="140" t="n"/>
      <c r="AC2842" s="156" t="inlineStr">
        <is>
          <t>月</t>
        </is>
      </c>
      <c r="AD2842" s="140" t="n"/>
      <c r="AE2842" s="155">
        <f>計算!$F$34</f>
        <v/>
      </c>
      <c r="AF2842" s="140" t="n"/>
      <c r="AG2842" s="140" t="n"/>
      <c r="AH2842" s="156" t="inlineStr">
        <is>
          <t>日　生 （満</t>
        </is>
      </c>
      <c r="AI2842" s="140" t="n"/>
      <c r="AJ2842" s="140" t="n"/>
      <c r="AK2842" s="140" t="n"/>
      <c r="AL2842" s="140" t="n"/>
      <c r="AM2842" s="140" t="n"/>
      <c r="AN2842" s="140" t="n"/>
      <c r="AO2842" s="140" t="n"/>
      <c r="AP2842" s="157">
        <f>計算!$G$34</f>
        <v/>
      </c>
      <c r="AQ2842" s="140" t="n"/>
      <c r="AR2842" s="158" t="inlineStr">
        <is>
          <t>歳）</t>
        </is>
      </c>
      <c r="AS2842" s="140" t="n"/>
      <c r="AT2842" s="141" t="n"/>
      <c r="AU2842" s="8" t="n"/>
      <c r="AV2842" s="7" t="n"/>
      <c r="AW2842" s="2" t="n"/>
      <c r="AX2842" s="2" t="n"/>
      <c r="AY2842" s="2" t="n"/>
      <c r="AZ2842" s="2" t="n"/>
      <c r="BA2842" s="2" t="n"/>
      <c r="BB2842" s="2" t="n"/>
      <c r="BC2842" s="2" t="n"/>
      <c r="BD2842" s="2" t="n"/>
      <c r="BE2842" s="2" t="n"/>
      <c r="BF2842" s="2" t="n"/>
      <c r="BG2842" s="2" t="n"/>
      <c r="BH2842" s="2" t="n"/>
      <c r="BI2842" s="8" t="n"/>
      <c r="BJ2842" s="7" t="n"/>
      <c r="BK2842" s="2" t="n"/>
      <c r="BL2842" s="2" t="n"/>
      <c r="BM2842" s="2" t="n"/>
      <c r="BN2842" s="2" t="n"/>
      <c r="BO2842" s="2" t="n"/>
      <c r="BP2842" s="143" t="n"/>
      <c r="BV2842" s="144" t="n"/>
      <c r="BW2842" s="149">
        <f>計算!$U$34</f>
        <v/>
      </c>
      <c r="CG2842" s="144" t="n"/>
      <c r="CH2842" s="150">
        <f>計算!$V$34</f>
        <v/>
      </c>
      <c r="DU2842" s="144" t="n"/>
      <c r="DV2842" s="2" t="n"/>
      <c r="DW2842" s="2" t="n"/>
      <c r="DX2842" s="2" t="n"/>
      <c r="DY2842" s="2" t="n"/>
      <c r="DZ2842" s="2" t="n"/>
      <c r="EA2842" s="2" t="n"/>
      <c r="EB2842" s="2" t="n"/>
      <c r="EC2842" s="2" t="n"/>
    </row>
    <row r="2843" ht="6.75" customHeight="1" s="118">
      <c r="A2843" s="2" t="n"/>
      <c r="B2843" s="2" t="n"/>
      <c r="C2843" s="2" t="n"/>
      <c r="D2843" s="2" t="n"/>
      <c r="E2843" s="143" t="n"/>
      <c r="K2843" s="144" t="n"/>
      <c r="L2843" s="143" t="n"/>
      <c r="AT2843" s="144" t="n"/>
      <c r="AU2843" s="8" t="n"/>
      <c r="AV2843" s="7" t="n"/>
      <c r="AW2843" s="2" t="n"/>
      <c r="AX2843" s="2" t="n"/>
      <c r="AY2843" s="2" t="n"/>
      <c r="AZ2843" s="2" t="n"/>
      <c r="BA2843" s="2" t="n"/>
      <c r="BB2843" s="2" t="n"/>
      <c r="BC2843" s="2" t="n"/>
      <c r="BD2843" s="2" t="n"/>
      <c r="BE2843" s="2" t="n"/>
      <c r="BF2843" s="2" t="n"/>
      <c r="BG2843" s="2" t="n"/>
      <c r="BH2843" s="2" t="n"/>
      <c r="BI2843" s="8" t="n"/>
      <c r="BJ2843" s="7" t="n"/>
      <c r="BK2843" s="2" t="n"/>
      <c r="BL2843" s="2" t="n"/>
      <c r="BM2843" s="2" t="n"/>
      <c r="BN2843" s="2" t="n"/>
      <c r="BO2843" s="2" t="n"/>
      <c r="BP2843" s="143" t="n"/>
      <c r="BV2843" s="144" t="n"/>
      <c r="BW2843" s="143" t="n"/>
      <c r="CG2843" s="144" t="n"/>
      <c r="DU2843" s="144" t="n"/>
      <c r="DV2843" s="2" t="n"/>
      <c r="DW2843" s="2" t="n"/>
      <c r="DX2843" s="2" t="n"/>
      <c r="DY2843" s="2" t="n"/>
      <c r="DZ2843" s="2" t="n"/>
      <c r="EA2843" s="2" t="n"/>
      <c r="EB2843" s="2" t="n"/>
      <c r="EC2843" s="2" t="n"/>
    </row>
    <row r="2844" ht="6.75" customHeight="1" s="118">
      <c r="A2844" s="2" t="n"/>
      <c r="B2844" s="2" t="n"/>
      <c r="C2844" s="2" t="n"/>
      <c r="D2844" s="2" t="n"/>
      <c r="E2844" s="143" t="n"/>
      <c r="K2844" s="144" t="n"/>
      <c r="L2844" s="143" t="n"/>
      <c r="AT2844" s="144" t="n"/>
      <c r="AU2844" s="8" t="n"/>
      <c r="AV2844" s="16" t="n"/>
      <c r="AW2844" s="14" t="n"/>
      <c r="AX2844" s="14" t="n"/>
      <c r="AY2844" s="14" t="n"/>
      <c r="AZ2844" s="14" t="n"/>
      <c r="BA2844" s="14" t="n"/>
      <c r="BB2844" s="14" t="n"/>
      <c r="BC2844" s="14" t="n"/>
      <c r="BD2844" s="14" t="n"/>
      <c r="BE2844" s="14" t="n"/>
      <c r="BF2844" s="14" t="n"/>
      <c r="BG2844" s="14" t="n"/>
      <c r="BH2844" s="14" t="n"/>
      <c r="BI2844" s="15" t="n"/>
      <c r="BJ2844" s="7" t="n"/>
      <c r="BK2844" s="2" t="n"/>
      <c r="BL2844" s="2" t="n"/>
      <c r="BM2844" s="2" t="n"/>
      <c r="BN2844" s="2" t="n"/>
      <c r="BO2844" s="2" t="n"/>
      <c r="BP2844" s="143" t="n"/>
      <c r="BV2844" s="144" t="n"/>
      <c r="BW2844" s="143" t="n"/>
      <c r="CG2844" s="144" t="n"/>
      <c r="DU2844" s="144" t="n"/>
      <c r="DV2844" s="2" t="n"/>
      <c r="DW2844" s="2" t="n"/>
      <c r="DX2844" s="2" t="n"/>
      <c r="DY2844" s="2" t="n"/>
      <c r="DZ2844" s="2" t="n"/>
      <c r="EA2844" s="2" t="n"/>
      <c r="EB2844" s="2" t="n"/>
      <c r="EC2844" s="2" t="n"/>
    </row>
    <row r="2845" ht="3.75" customHeight="1" s="118">
      <c r="A2845" s="2" t="n"/>
      <c r="B2845" s="2" t="n"/>
      <c r="C2845" s="2" t="n"/>
      <c r="D2845" s="2" t="n"/>
      <c r="E2845" s="146" t="n"/>
      <c r="F2845" s="147" t="n"/>
      <c r="G2845" s="147" t="n"/>
      <c r="H2845" s="147" t="n"/>
      <c r="I2845" s="147" t="n"/>
      <c r="J2845" s="147" t="n"/>
      <c r="K2845" s="148" t="n"/>
      <c r="L2845" s="146" t="n"/>
      <c r="M2845" s="147" t="n"/>
      <c r="N2845" s="147" t="n"/>
      <c r="O2845" s="147" t="n"/>
      <c r="P2845" s="147" t="n"/>
      <c r="Q2845" s="147" t="n"/>
      <c r="R2845" s="147" t="n"/>
      <c r="S2845" s="147" t="n"/>
      <c r="T2845" s="147" t="n"/>
      <c r="U2845" s="147" t="n"/>
      <c r="X2845" s="147" t="n"/>
      <c r="Y2845" s="147" t="n"/>
      <c r="AC2845" s="147" t="n"/>
      <c r="AD2845" s="147" t="n"/>
      <c r="AH2845" s="147" t="n"/>
      <c r="AI2845" s="147" t="n"/>
      <c r="AJ2845" s="147" t="n"/>
      <c r="AK2845" s="147" t="n"/>
      <c r="AL2845" s="147" t="n"/>
      <c r="AM2845" s="147" t="n"/>
      <c r="AN2845" s="147" t="n"/>
      <c r="AO2845" s="147" t="n"/>
      <c r="AP2845" s="147" t="n"/>
      <c r="AQ2845" s="147" t="n"/>
      <c r="AR2845" s="147" t="n"/>
      <c r="AS2845" s="147" t="n"/>
      <c r="AT2845" s="148" t="n"/>
      <c r="AU2845" s="2" t="n"/>
      <c r="AV2845" s="21" t="n"/>
      <c r="AW2845" s="2" t="n"/>
      <c r="AX2845" s="2" t="n"/>
      <c r="AY2845" s="2" t="n"/>
      <c r="AZ2845" s="2" t="n"/>
      <c r="BA2845" s="2" t="n"/>
      <c r="BB2845" s="2" t="n"/>
      <c r="BC2845" s="2" t="n"/>
      <c r="BD2845" s="2" t="n"/>
      <c r="BE2845" s="2" t="n"/>
      <c r="BF2845" s="2" t="n"/>
      <c r="BG2845" s="2" t="n"/>
      <c r="BH2845" s="2" t="n"/>
      <c r="BI2845" s="2" t="n"/>
      <c r="BJ2845" s="2" t="n"/>
      <c r="BK2845" s="2" t="n"/>
      <c r="BL2845" s="2" t="n"/>
      <c r="BM2845" s="2" t="n"/>
      <c r="BN2845" s="2" t="n"/>
      <c r="BO2845" s="2" t="n"/>
      <c r="BP2845" s="143" t="n"/>
      <c r="BV2845" s="144" t="n"/>
      <c r="BW2845" s="143" t="n"/>
      <c r="CG2845" s="144" t="n"/>
      <c r="DU2845" s="144" t="n"/>
      <c r="DV2845" s="2" t="n"/>
      <c r="DW2845" s="2" t="n"/>
      <c r="DX2845" s="2" t="n"/>
      <c r="DY2845" s="2" t="n"/>
      <c r="DZ2845" s="2" t="n"/>
      <c r="EA2845" s="2" t="n"/>
      <c r="EB2845" s="2" t="n"/>
      <c r="EC2845" s="2" t="n"/>
    </row>
    <row r="2846" ht="6.75" customHeight="1" s="118">
      <c r="A2846" s="2" t="n"/>
      <c r="B2846" s="2" t="n"/>
      <c r="C2846" s="2" t="n"/>
      <c r="D2846" s="2" t="n"/>
      <c r="E2846" s="159" t="inlineStr">
        <is>
          <t>ふ り が な</t>
        </is>
      </c>
      <c r="F2846" s="140" t="n"/>
      <c r="G2846" s="140" t="n"/>
      <c r="H2846" s="140" t="n"/>
      <c r="I2846" s="140" t="n"/>
      <c r="J2846" s="140" t="n"/>
      <c r="K2846" s="141" t="n"/>
      <c r="L2846" s="160">
        <f>計算!$J$34</f>
        <v/>
      </c>
      <c r="M2846" s="140" t="n"/>
      <c r="N2846" s="140" t="n"/>
      <c r="O2846" s="140" t="n"/>
      <c r="P2846" s="140" t="n"/>
      <c r="Q2846" s="140" t="n"/>
      <c r="R2846" s="140" t="n"/>
      <c r="S2846" s="140" t="n"/>
      <c r="T2846" s="140" t="n"/>
      <c r="U2846" s="140" t="n"/>
      <c r="V2846" s="140" t="n"/>
      <c r="W2846" s="140" t="n"/>
      <c r="X2846" s="140" t="n"/>
      <c r="Y2846" s="140" t="n"/>
      <c r="Z2846" s="140" t="n"/>
      <c r="AA2846" s="140" t="n"/>
      <c r="AB2846" s="140" t="n"/>
      <c r="AC2846" s="140" t="n"/>
      <c r="AD2846" s="140" t="n"/>
      <c r="AE2846" s="140" t="n"/>
      <c r="AF2846" s="140" t="n"/>
      <c r="AG2846" s="140" t="n"/>
      <c r="AH2846" s="140" t="n"/>
      <c r="AI2846" s="140" t="n"/>
      <c r="AJ2846" s="140" t="n"/>
      <c r="AK2846" s="140" t="n"/>
      <c r="AL2846" s="140" t="n"/>
      <c r="AM2846" s="140" t="n"/>
      <c r="AN2846" s="140" t="n"/>
      <c r="AO2846" s="140" t="n"/>
      <c r="AP2846" s="140" t="n"/>
      <c r="AQ2846" s="140" t="n"/>
      <c r="AR2846" s="140" t="n"/>
      <c r="AS2846" s="140" t="n"/>
      <c r="AT2846" s="140" t="n"/>
      <c r="AU2846" s="140" t="n"/>
      <c r="AV2846" s="140" t="n"/>
      <c r="AW2846" s="140" t="n"/>
      <c r="AX2846" s="140" t="n"/>
      <c r="AY2846" s="140" t="n"/>
      <c r="AZ2846" s="140" t="n"/>
      <c r="BA2846" s="140" t="n"/>
      <c r="BB2846" s="140" t="n"/>
      <c r="BC2846" s="140" t="n"/>
      <c r="BD2846" s="140" t="n"/>
      <c r="BE2846" s="140" t="n"/>
      <c r="BF2846" s="140" t="n"/>
      <c r="BG2846" s="140" t="n"/>
      <c r="BH2846" s="140" t="n"/>
      <c r="BI2846" s="141" t="n"/>
      <c r="BJ2846" s="2" t="n"/>
      <c r="BK2846" s="2" t="n"/>
      <c r="BL2846" s="2" t="n"/>
      <c r="BM2846" s="2" t="n"/>
      <c r="BN2846" s="2" t="n"/>
      <c r="BO2846" s="2" t="n"/>
      <c r="BP2846" s="143" t="n"/>
      <c r="BV2846" s="144" t="n"/>
      <c r="BW2846" s="161">
        <f>計算!$W$34</f>
        <v/>
      </c>
      <c r="CG2846" s="144" t="n"/>
      <c r="CH2846" s="150">
        <f>計算!$X$34</f>
        <v/>
      </c>
      <c r="DU2846" s="144" t="n"/>
      <c r="DV2846" s="2" t="n"/>
      <c r="DW2846" s="2" t="n"/>
      <c r="DX2846" s="2" t="n"/>
      <c r="DY2846" s="2" t="n"/>
      <c r="DZ2846" s="2" t="n"/>
      <c r="EA2846" s="2" t="n"/>
      <c r="EB2846" s="2" t="n"/>
      <c r="EC2846" s="2" t="n"/>
    </row>
    <row r="2847" ht="6.75" customHeight="1" s="118">
      <c r="A2847" s="2" t="n"/>
      <c r="B2847" s="2" t="n"/>
      <c r="C2847" s="2" t="n"/>
      <c r="D2847" s="2" t="n"/>
      <c r="E2847" s="143" t="n"/>
      <c r="K2847" s="144" t="n"/>
      <c r="BI2847" s="144" t="n"/>
      <c r="BJ2847" s="2" t="n"/>
      <c r="BK2847" s="2" t="n"/>
      <c r="BL2847" s="2" t="n"/>
      <c r="BM2847" s="2" t="n"/>
      <c r="BN2847" s="2" t="n"/>
      <c r="BO2847" s="2" t="n"/>
      <c r="BP2847" s="143" t="n"/>
      <c r="BV2847" s="144" t="n"/>
      <c r="BW2847" s="143" t="n"/>
      <c r="CG2847" s="144" t="n"/>
      <c r="DU2847" s="144" t="n"/>
      <c r="DV2847" s="2" t="n"/>
      <c r="DW2847" s="2" t="n"/>
      <c r="DX2847" s="2" t="n"/>
      <c r="DY2847" s="2" t="n"/>
      <c r="DZ2847" s="2" t="n"/>
      <c r="EA2847" s="2" t="n"/>
      <c r="EB2847" s="2" t="n"/>
      <c r="EC2847" s="2" t="n"/>
    </row>
    <row r="2848" ht="6.75" customHeight="1" s="118">
      <c r="A2848" s="2" t="n"/>
      <c r="B2848" s="2" t="n"/>
      <c r="C2848" s="2" t="n"/>
      <c r="D2848" s="2" t="n"/>
      <c r="E2848" s="162" t="n"/>
      <c r="F2848" s="163" t="n"/>
      <c r="G2848" s="163" t="n"/>
      <c r="H2848" s="163" t="n"/>
      <c r="I2848" s="163" t="n"/>
      <c r="J2848" s="163" t="n"/>
      <c r="K2848" s="164" t="n"/>
      <c r="L2848" s="163" t="n"/>
      <c r="M2848" s="163" t="n"/>
      <c r="N2848" s="163" t="n"/>
      <c r="O2848" s="163" t="n"/>
      <c r="P2848" s="163" t="n"/>
      <c r="Q2848" s="163" t="n"/>
      <c r="R2848" s="163" t="n"/>
      <c r="S2848" s="163" t="n"/>
      <c r="T2848" s="163" t="n"/>
      <c r="U2848" s="163" t="n"/>
      <c r="V2848" s="163" t="n"/>
      <c r="W2848" s="163" t="n"/>
      <c r="X2848" s="163" t="n"/>
      <c r="Y2848" s="163" t="n"/>
      <c r="Z2848" s="163" t="n"/>
      <c r="AA2848" s="163" t="n"/>
      <c r="AB2848" s="163" t="n"/>
      <c r="AC2848" s="163" t="n"/>
      <c r="AD2848" s="163" t="n"/>
      <c r="AE2848" s="163" t="n"/>
      <c r="AF2848" s="163" t="n"/>
      <c r="AG2848" s="163" t="n"/>
      <c r="AH2848" s="163" t="n"/>
      <c r="AI2848" s="163" t="n"/>
      <c r="AJ2848" s="163" t="n"/>
      <c r="AK2848" s="163" t="n"/>
      <c r="AL2848" s="163" t="n"/>
      <c r="AM2848" s="163" t="n"/>
      <c r="AN2848" s="163" t="n"/>
      <c r="AO2848" s="163" t="n"/>
      <c r="AP2848" s="163" t="n"/>
      <c r="AQ2848" s="163" t="n"/>
      <c r="AR2848" s="163" t="n"/>
      <c r="AS2848" s="163" t="n"/>
      <c r="AT2848" s="163" t="n"/>
      <c r="AU2848" s="163" t="n"/>
      <c r="AV2848" s="163" t="n"/>
      <c r="AW2848" s="163" t="n"/>
      <c r="AX2848" s="163" t="n"/>
      <c r="AY2848" s="163" t="n"/>
      <c r="AZ2848" s="163" t="n"/>
      <c r="BA2848" s="163" t="n"/>
      <c r="BB2848" s="163" t="n"/>
      <c r="BC2848" s="163" t="n"/>
      <c r="BD2848" s="163" t="n"/>
      <c r="BE2848" s="163" t="n"/>
      <c r="BF2848" s="163" t="n"/>
      <c r="BG2848" s="163" t="n"/>
      <c r="BH2848" s="163" t="n"/>
      <c r="BI2848" s="164" t="n"/>
      <c r="BJ2848" s="2" t="n"/>
      <c r="BK2848" s="2" t="n"/>
      <c r="BL2848" s="2" t="n"/>
      <c r="BM2848" s="2" t="n"/>
      <c r="BN2848" s="2" t="n"/>
      <c r="BO2848" s="2" t="n"/>
      <c r="BP2848" s="143" t="n"/>
      <c r="BV2848" s="144" t="n"/>
      <c r="BW2848" s="143" t="n"/>
      <c r="CG2848" s="144" t="n"/>
      <c r="DU2848" s="144" t="n"/>
      <c r="DV2848" s="2" t="n"/>
      <c r="DW2848" s="2" t="n"/>
      <c r="DX2848" s="2" t="n"/>
      <c r="DY2848" s="2" t="n"/>
      <c r="DZ2848" s="2" t="n"/>
      <c r="EA2848" s="2" t="n"/>
      <c r="EB2848" s="2" t="n"/>
      <c r="EC2848" s="2" t="n"/>
    </row>
    <row r="2849" ht="6.75" customHeight="1" s="118">
      <c r="A2849" s="2" t="n"/>
      <c r="B2849" s="2" t="n"/>
      <c r="C2849" s="2" t="n"/>
      <c r="D2849" s="2" t="n"/>
      <c r="E2849" s="165" t="inlineStr">
        <is>
          <t>現住所</t>
        </is>
      </c>
      <c r="F2849" s="166" t="n"/>
      <c r="G2849" s="166" t="n"/>
      <c r="H2849" s="166" t="n"/>
      <c r="I2849" s="166" t="n"/>
      <c r="J2849" s="166" t="n"/>
      <c r="K2849" s="167" t="n"/>
      <c r="L2849" s="107" t="inlineStr">
        <is>
          <t>〒</t>
        </is>
      </c>
      <c r="M2849" s="166" t="n"/>
      <c r="N2849" s="166" t="n"/>
      <c r="O2849" s="166" t="n"/>
      <c r="P2849" s="168">
        <f>計算!$H$34</f>
        <v/>
      </c>
      <c r="Q2849" s="166" t="n"/>
      <c r="R2849" s="166" t="n"/>
      <c r="S2849" s="166" t="n"/>
      <c r="T2849" s="166" t="n"/>
      <c r="U2849" s="166" t="n"/>
      <c r="V2849" s="166" t="n"/>
      <c r="W2849" s="166" t="n"/>
      <c r="X2849" s="166" t="n"/>
      <c r="Y2849" s="166" t="n"/>
      <c r="Z2849" s="166" t="n"/>
      <c r="AA2849" s="166" t="n"/>
      <c r="AB2849" s="166" t="n"/>
      <c r="AC2849" s="166" t="n"/>
      <c r="AD2849" s="166" t="n"/>
      <c r="AE2849" s="166" t="n"/>
      <c r="AF2849" s="166" t="n"/>
      <c r="AG2849" s="166" t="n"/>
      <c r="AH2849" s="166" t="n"/>
      <c r="AI2849" s="166" t="n"/>
      <c r="AJ2849" s="166" t="n"/>
      <c r="AK2849" s="24" t="n"/>
      <c r="AL2849" s="24" t="n"/>
      <c r="AM2849" s="24" t="n"/>
      <c r="AN2849" s="24" t="n"/>
      <c r="AO2849" s="24" t="n"/>
      <c r="AP2849" s="24" t="n"/>
      <c r="AQ2849" s="24" t="n"/>
      <c r="AR2849" s="24" t="n"/>
      <c r="AS2849" s="24" t="n"/>
      <c r="AT2849" s="24" t="n"/>
      <c r="AU2849" s="24" t="n"/>
      <c r="AV2849" s="24" t="n"/>
      <c r="AW2849" s="24" t="n"/>
      <c r="AX2849" s="24" t="n"/>
      <c r="AY2849" s="24" t="n"/>
      <c r="AZ2849" s="24" t="n"/>
      <c r="BA2849" s="24" t="n"/>
      <c r="BB2849" s="24" t="n"/>
      <c r="BC2849" s="24" t="n"/>
      <c r="BD2849" s="24" t="n"/>
      <c r="BE2849" s="24" t="n"/>
      <c r="BF2849" s="24" t="n"/>
      <c r="BG2849" s="24" t="n"/>
      <c r="BH2849" s="24" t="n"/>
      <c r="BI2849" s="25" t="n"/>
      <c r="BJ2849" s="2" t="n"/>
      <c r="BK2849" s="2" t="n"/>
      <c r="BL2849" s="2" t="n"/>
      <c r="BM2849" s="2" t="n"/>
      <c r="BN2849" s="2" t="n"/>
      <c r="BO2849" s="2" t="n"/>
      <c r="BP2849" s="143" t="n"/>
      <c r="BV2849" s="144" t="n"/>
      <c r="BW2849" s="143" t="n"/>
      <c r="CG2849" s="144" t="n"/>
      <c r="DU2849" s="144" t="n"/>
      <c r="DV2849" s="2" t="n"/>
      <c r="DW2849" s="2" t="n"/>
      <c r="DX2849" s="2" t="n"/>
      <c r="DY2849" s="2" t="n"/>
      <c r="DZ2849" s="2" t="n"/>
      <c r="EA2849" s="2" t="n"/>
      <c r="EB2849" s="2" t="n"/>
      <c r="EC2849" s="2" t="n"/>
    </row>
    <row r="2850" ht="4.5" customHeight="1" s="118">
      <c r="A2850" s="2" t="n"/>
      <c r="B2850" s="2" t="n"/>
      <c r="C2850" s="2" t="n"/>
      <c r="D2850" s="2" t="n"/>
      <c r="E2850" s="143" t="n"/>
      <c r="K2850" s="144" t="n"/>
      <c r="L2850" s="143" t="n"/>
      <c r="AK2850" s="2" t="n"/>
      <c r="AL2850" s="2" t="n"/>
      <c r="AM2850" s="2" t="n"/>
      <c r="AN2850" s="2" t="n"/>
      <c r="AO2850" s="2" t="n"/>
      <c r="AP2850" s="2" t="n"/>
      <c r="AQ2850" s="2" t="n"/>
      <c r="AR2850" s="2" t="n"/>
      <c r="AS2850" s="2" t="n"/>
      <c r="AT2850" s="2" t="n"/>
      <c r="AU2850" s="2" t="n"/>
      <c r="AV2850" s="2" t="n"/>
      <c r="AW2850" s="2" t="n"/>
      <c r="AX2850" s="2" t="n"/>
      <c r="AY2850" s="2" t="n"/>
      <c r="AZ2850" s="2" t="n"/>
      <c r="BA2850" s="2" t="n"/>
      <c r="BB2850" s="2" t="n"/>
      <c r="BC2850" s="2" t="n"/>
      <c r="BD2850" s="2" t="n"/>
      <c r="BE2850" s="2" t="n"/>
      <c r="BF2850" s="2" t="n"/>
      <c r="BG2850" s="2" t="n"/>
      <c r="BH2850" s="2" t="n"/>
      <c r="BI2850" s="8" t="n"/>
      <c r="BJ2850" s="2" t="n"/>
      <c r="BK2850" s="2" t="n"/>
      <c r="BL2850" s="2" t="n"/>
      <c r="BM2850" s="2" t="n"/>
      <c r="BN2850" s="2" t="n"/>
      <c r="BO2850" s="2" t="n"/>
      <c r="BP2850" s="146" t="n"/>
      <c r="BQ2850" s="147" t="n"/>
      <c r="BR2850" s="147" t="n"/>
      <c r="BS2850" s="147" t="n"/>
      <c r="BT2850" s="147" t="n"/>
      <c r="BU2850" s="147" t="n"/>
      <c r="BV2850" s="148" t="n"/>
      <c r="BW2850" s="146" t="n"/>
      <c r="BX2850" s="147" t="n"/>
      <c r="BY2850" s="147" t="n"/>
      <c r="BZ2850" s="147" t="n"/>
      <c r="CA2850" s="147" t="n"/>
      <c r="CB2850" s="147" t="n"/>
      <c r="CC2850" s="147" t="n"/>
      <c r="CD2850" s="147" t="n"/>
      <c r="CE2850" s="147" t="n"/>
      <c r="CF2850" s="147" t="n"/>
      <c r="CG2850" s="148" t="n"/>
      <c r="DU2850" s="144" t="n"/>
      <c r="DV2850" s="2" t="n"/>
      <c r="DW2850" s="2" t="n"/>
      <c r="DX2850" s="2" t="n"/>
      <c r="DY2850" s="2" t="n"/>
      <c r="DZ2850" s="2" t="n"/>
      <c r="EA2850" s="2" t="n"/>
      <c r="EB2850" s="2" t="n"/>
      <c r="EC2850" s="2" t="n"/>
    </row>
    <row r="2851" ht="6.75" customHeight="1" s="118">
      <c r="A2851" s="2" t="n"/>
      <c r="B2851" s="2" t="n"/>
      <c r="C2851" s="2" t="n"/>
      <c r="D2851" s="2" t="n"/>
      <c r="E2851" s="143" t="n"/>
      <c r="K2851" s="144" t="n"/>
      <c r="L2851" s="143" t="n"/>
      <c r="AK2851" s="2" t="n"/>
      <c r="AL2851" s="2" t="n"/>
      <c r="AM2851" s="2" t="n"/>
      <c r="AN2851" s="2" t="n"/>
      <c r="AO2851" s="2" t="n"/>
      <c r="AP2851" s="2" t="n"/>
      <c r="AQ2851" s="2" t="n"/>
      <c r="AR2851" s="2" t="n"/>
      <c r="AS2851" s="2" t="n"/>
      <c r="AT2851" s="2" t="n"/>
      <c r="AU2851" s="2" t="n"/>
      <c r="AV2851" s="2" t="n"/>
      <c r="AW2851" s="2" t="n"/>
      <c r="AX2851" s="2" t="n"/>
      <c r="AY2851" s="2" t="n"/>
      <c r="AZ2851" s="2" t="n"/>
      <c r="BA2851" s="2" t="n"/>
      <c r="BB2851" s="2" t="n"/>
      <c r="BC2851" s="2" t="n"/>
      <c r="BD2851" s="2" t="n"/>
      <c r="BE2851" s="2" t="n"/>
      <c r="BF2851" s="2" t="n"/>
      <c r="BG2851" s="2" t="n"/>
      <c r="BH2851" s="2" t="n"/>
      <c r="BI2851" s="8" t="n"/>
      <c r="BJ2851" s="2" t="n"/>
      <c r="BK2851" s="2" t="n"/>
      <c r="BL2851" s="2" t="n"/>
      <c r="BM2851" s="2" t="n"/>
      <c r="BN2851" s="2" t="n"/>
      <c r="BO2851" s="2" t="n"/>
      <c r="BP2851" s="169" t="inlineStr">
        <is>
          <t>校内外の諸活動</t>
        </is>
      </c>
      <c r="BQ2851" s="140" t="n"/>
      <c r="BR2851" s="140" t="n"/>
      <c r="BS2851" s="140" t="n"/>
      <c r="BT2851" s="140" t="n"/>
      <c r="BU2851" s="140" t="n"/>
      <c r="BV2851" s="141" t="n"/>
      <c r="BW2851" s="170">
        <f>計算!$Y$34</f>
        <v/>
      </c>
      <c r="BX2851" s="140" t="n"/>
      <c r="BY2851" s="140" t="n"/>
      <c r="BZ2851" s="140" t="n"/>
      <c r="CA2851" s="140" t="n"/>
      <c r="CB2851" s="140" t="n"/>
      <c r="CC2851" s="140" t="n"/>
      <c r="CD2851" s="140" t="n"/>
      <c r="CE2851" s="140" t="n"/>
      <c r="CF2851" s="140" t="n"/>
      <c r="CG2851" s="140" t="n"/>
      <c r="CH2851" s="140" t="n"/>
      <c r="CI2851" s="140" t="n"/>
      <c r="CJ2851" s="140" t="n"/>
      <c r="CK2851" s="140" t="n"/>
      <c r="CL2851" s="140" t="n"/>
      <c r="CM2851" s="140" t="n"/>
      <c r="CN2851" s="140" t="n"/>
      <c r="CO2851" s="140" t="n"/>
      <c r="CP2851" s="140" t="n"/>
      <c r="CQ2851" s="140" t="n"/>
      <c r="CR2851" s="140" t="n"/>
      <c r="CS2851" s="140" t="n"/>
      <c r="CT2851" s="140" t="n"/>
      <c r="CU2851" s="140" t="n"/>
      <c r="CV2851" s="140" t="n"/>
      <c r="CW2851" s="140" t="n"/>
      <c r="CX2851" s="140" t="n"/>
      <c r="CY2851" s="140" t="n"/>
      <c r="CZ2851" s="140" t="n"/>
      <c r="DA2851" s="140" t="n"/>
      <c r="DB2851" s="140" t="n"/>
      <c r="DC2851" s="140" t="n"/>
      <c r="DD2851" s="140" t="n"/>
      <c r="DE2851" s="140" t="n"/>
      <c r="DF2851" s="140" t="n"/>
      <c r="DG2851" s="140" t="n"/>
      <c r="DH2851" s="140" t="n"/>
      <c r="DI2851" s="140" t="n"/>
      <c r="DJ2851" s="140" t="n"/>
      <c r="DK2851" s="140" t="n"/>
      <c r="DL2851" s="140" t="n"/>
      <c r="DM2851" s="140" t="n"/>
      <c r="DN2851" s="140" t="n"/>
      <c r="DO2851" s="140" t="n"/>
      <c r="DP2851" s="140" t="n"/>
      <c r="DQ2851" s="140" t="n"/>
      <c r="DR2851" s="140" t="n"/>
      <c r="DS2851" s="140" t="n"/>
      <c r="DT2851" s="140" t="n"/>
      <c r="DU2851" s="141" t="n"/>
      <c r="DV2851" s="7" t="n"/>
      <c r="DW2851" s="2" t="n"/>
      <c r="DX2851" s="2" t="n"/>
      <c r="DY2851" s="2" t="n"/>
      <c r="DZ2851" s="2" t="n"/>
      <c r="EA2851" s="2" t="n"/>
      <c r="EB2851" s="2" t="n"/>
      <c r="EC2851" s="2" t="n"/>
    </row>
    <row r="2852" ht="6.75" customHeight="1" s="118">
      <c r="A2852" s="2" t="n"/>
      <c r="B2852" s="2" t="n"/>
      <c r="C2852" s="2" t="n"/>
      <c r="D2852" s="2" t="n"/>
      <c r="E2852" s="143" t="n"/>
      <c r="K2852" s="144" t="n"/>
      <c r="L2852" s="171">
        <f>計算!$I$34</f>
        <v/>
      </c>
      <c r="BI2852" s="144" t="n"/>
      <c r="BJ2852" s="2" t="n"/>
      <c r="BK2852" s="2" t="n"/>
      <c r="BL2852" s="2" t="n"/>
      <c r="BM2852" s="2" t="n"/>
      <c r="BN2852" s="2" t="n"/>
      <c r="BO2852" s="2" t="n"/>
      <c r="BP2852" s="143" t="n"/>
      <c r="BV2852" s="144" t="n"/>
      <c r="DU2852" s="144" t="n"/>
      <c r="DV2852" s="7" t="n"/>
      <c r="DW2852" s="2" t="n"/>
      <c r="DX2852" s="2" t="n"/>
      <c r="DY2852" s="2" t="n"/>
      <c r="DZ2852" s="2" t="n"/>
      <c r="EA2852" s="2" t="n"/>
      <c r="EB2852" s="2" t="n"/>
      <c r="EC2852" s="2" t="n"/>
    </row>
    <row r="2853" ht="6.75" customHeight="1" s="118">
      <c r="A2853" s="2" t="n"/>
      <c r="B2853" s="2" t="n"/>
      <c r="C2853" s="2" t="n"/>
      <c r="D2853" s="2" t="n"/>
      <c r="E2853" s="143" t="n"/>
      <c r="K2853" s="144" t="n"/>
      <c r="L2853" s="143" t="n"/>
      <c r="BI2853" s="144" t="n"/>
      <c r="BJ2853" s="2" t="n"/>
      <c r="BK2853" s="2" t="n"/>
      <c r="BL2853" s="2" t="n"/>
      <c r="BM2853" s="2" t="n"/>
      <c r="BN2853" s="2" t="n"/>
      <c r="BO2853" s="2" t="n"/>
      <c r="BP2853" s="143" t="n"/>
      <c r="BV2853" s="144" t="n"/>
      <c r="DU2853" s="144" t="n"/>
      <c r="DV2853" s="7" t="n"/>
      <c r="DW2853" s="2" t="n"/>
      <c r="DX2853" s="2" t="n"/>
      <c r="DY2853" s="2" t="n"/>
      <c r="DZ2853" s="2" t="n"/>
      <c r="EA2853" s="2" t="n"/>
      <c r="EB2853" s="2" t="n"/>
      <c r="EC2853" s="2" t="n"/>
    </row>
    <row r="2854" ht="6.75" customHeight="1" s="118">
      <c r="A2854" s="2" t="n"/>
      <c r="B2854" s="2" t="n"/>
      <c r="C2854" s="2" t="n"/>
      <c r="D2854" s="2" t="n"/>
      <c r="E2854" s="146" t="n"/>
      <c r="F2854" s="147" t="n"/>
      <c r="G2854" s="147" t="n"/>
      <c r="H2854" s="147" t="n"/>
      <c r="I2854" s="147" t="n"/>
      <c r="J2854" s="147" t="n"/>
      <c r="K2854" s="148" t="n"/>
      <c r="L2854" s="146" t="n"/>
      <c r="M2854" s="147" t="n"/>
      <c r="N2854" s="147" t="n"/>
      <c r="O2854" s="147" t="n"/>
      <c r="P2854" s="147" t="n"/>
      <c r="Q2854" s="147" t="n"/>
      <c r="R2854" s="147" t="n"/>
      <c r="S2854" s="147" t="n"/>
      <c r="T2854" s="147" t="n"/>
      <c r="U2854" s="147" t="n"/>
      <c r="V2854" s="147" t="n"/>
      <c r="W2854" s="147" t="n"/>
      <c r="X2854" s="147" t="n"/>
      <c r="Y2854" s="147" t="n"/>
      <c r="Z2854" s="147" t="n"/>
      <c r="AA2854" s="147" t="n"/>
      <c r="AB2854" s="147" t="n"/>
      <c r="AC2854" s="147" t="n"/>
      <c r="AD2854" s="147" t="n"/>
      <c r="AE2854" s="147" t="n"/>
      <c r="AF2854" s="147" t="n"/>
      <c r="AG2854" s="147" t="n"/>
      <c r="AH2854" s="147" t="n"/>
      <c r="AI2854" s="147" t="n"/>
      <c r="AJ2854" s="147" t="n"/>
      <c r="AK2854" s="147" t="n"/>
      <c r="AL2854" s="147" t="n"/>
      <c r="AM2854" s="147" t="n"/>
      <c r="AN2854" s="147" t="n"/>
      <c r="AO2854" s="147" t="n"/>
      <c r="AP2854" s="147" t="n"/>
      <c r="AQ2854" s="147" t="n"/>
      <c r="AR2854" s="147" t="n"/>
      <c r="AS2854" s="147" t="n"/>
      <c r="AT2854" s="147" t="n"/>
      <c r="AU2854" s="147" t="n"/>
      <c r="AV2854" s="147" t="n"/>
      <c r="AW2854" s="147" t="n"/>
      <c r="AX2854" s="147" t="n"/>
      <c r="AY2854" s="147" t="n"/>
      <c r="AZ2854" s="147" t="n"/>
      <c r="BA2854" s="147" t="n"/>
      <c r="BB2854" s="147" t="n"/>
      <c r="BC2854" s="147" t="n"/>
      <c r="BD2854" s="147" t="n"/>
      <c r="BE2854" s="147" t="n"/>
      <c r="BF2854" s="147" t="n"/>
      <c r="BG2854" s="147" t="n"/>
      <c r="BH2854" s="147" t="n"/>
      <c r="BI2854" s="148" t="n"/>
      <c r="BJ2854" s="2" t="n"/>
      <c r="BK2854" s="2" t="n"/>
      <c r="BL2854" s="2" t="n"/>
      <c r="BM2854" s="2" t="n"/>
      <c r="BN2854" s="2" t="n"/>
      <c r="BO2854" s="2" t="n"/>
      <c r="BP2854" s="143" t="n"/>
      <c r="BV2854" s="144" t="n"/>
      <c r="DU2854" s="144" t="n"/>
      <c r="DV2854" s="7" t="n"/>
      <c r="DW2854" s="2" t="n"/>
      <c r="DX2854" s="2" t="n"/>
      <c r="DY2854" s="2" t="n"/>
      <c r="DZ2854" s="2" t="n"/>
      <c r="EA2854" s="2" t="n"/>
      <c r="EB2854" s="2" t="n"/>
      <c r="EC2854" s="2" t="n"/>
    </row>
    <row r="2855" ht="6.75" customHeight="1" s="118">
      <c r="A2855" s="2" t="n"/>
      <c r="B2855" s="2" t="n"/>
      <c r="C2855" s="2" t="n"/>
      <c r="D2855" s="2" t="n"/>
      <c r="E2855" s="159" t="inlineStr">
        <is>
          <t>ふ り が な</t>
        </is>
      </c>
      <c r="F2855" s="140" t="n"/>
      <c r="G2855" s="140" t="n"/>
      <c r="H2855" s="140" t="n"/>
      <c r="I2855" s="140" t="n"/>
      <c r="J2855" s="140" t="n"/>
      <c r="K2855" s="141" t="n"/>
      <c r="L2855" s="160">
        <f>計算!$M$34</f>
        <v/>
      </c>
      <c r="M2855" s="140" t="n"/>
      <c r="N2855" s="140" t="n"/>
      <c r="O2855" s="140" t="n"/>
      <c r="P2855" s="140" t="n"/>
      <c r="Q2855" s="140" t="n"/>
      <c r="R2855" s="140" t="n"/>
      <c r="S2855" s="140" t="n"/>
      <c r="T2855" s="140" t="n"/>
      <c r="U2855" s="140" t="n"/>
      <c r="V2855" s="140" t="n"/>
      <c r="W2855" s="140" t="n"/>
      <c r="X2855" s="140" t="n"/>
      <c r="Y2855" s="140" t="n"/>
      <c r="Z2855" s="140" t="n"/>
      <c r="AA2855" s="140" t="n"/>
      <c r="AB2855" s="140" t="n"/>
      <c r="AC2855" s="140" t="n"/>
      <c r="AD2855" s="140" t="n"/>
      <c r="AE2855" s="140" t="n"/>
      <c r="AF2855" s="140" t="n"/>
      <c r="AG2855" s="140" t="n"/>
      <c r="AH2855" s="140" t="n"/>
      <c r="AI2855" s="140" t="n"/>
      <c r="AJ2855" s="140" t="n"/>
      <c r="AK2855" s="140" t="n"/>
      <c r="AL2855" s="140" t="n"/>
      <c r="AM2855" s="140" t="n"/>
      <c r="AN2855" s="140" t="n"/>
      <c r="AO2855" s="140" t="n"/>
      <c r="AP2855" s="140" t="n"/>
      <c r="AQ2855" s="140" t="n"/>
      <c r="AR2855" s="140" t="n"/>
      <c r="AS2855" s="140" t="n"/>
      <c r="AT2855" s="140" t="n"/>
      <c r="AU2855" s="140" t="n"/>
      <c r="AV2855" s="140" t="n"/>
      <c r="AW2855" s="140" t="n"/>
      <c r="AX2855" s="140" t="n"/>
      <c r="AY2855" s="140" t="n"/>
      <c r="AZ2855" s="140" t="n"/>
      <c r="BA2855" s="140" t="n"/>
      <c r="BB2855" s="140" t="n"/>
      <c r="BC2855" s="140" t="n"/>
      <c r="BD2855" s="140" t="n"/>
      <c r="BE2855" s="140" t="n"/>
      <c r="BF2855" s="140" t="n"/>
      <c r="BG2855" s="140" t="n"/>
      <c r="BH2855" s="140" t="n"/>
      <c r="BI2855" s="141" t="n"/>
      <c r="BJ2855" s="2" t="n"/>
      <c r="BK2855" s="2" t="n"/>
      <c r="BL2855" s="2" t="n"/>
      <c r="BM2855" s="2" t="n"/>
      <c r="BN2855" s="2" t="n"/>
      <c r="BO2855" s="2" t="n"/>
      <c r="BP2855" s="143" t="n"/>
      <c r="BV2855" s="144" t="n"/>
      <c r="DU2855" s="144" t="n"/>
      <c r="DV2855" s="7" t="n"/>
      <c r="DW2855" s="2" t="n"/>
      <c r="DX2855" s="2" t="n"/>
      <c r="DY2855" s="2" t="n"/>
      <c r="DZ2855" s="2" t="n"/>
      <c r="EA2855" s="2" t="n"/>
      <c r="EB2855" s="2" t="n"/>
      <c r="EC2855" s="2" t="n"/>
    </row>
    <row r="2856" ht="6.75" customHeight="1" s="118">
      <c r="A2856" s="2" t="n"/>
      <c r="B2856" s="2" t="n"/>
      <c r="C2856" s="2" t="n"/>
      <c r="D2856" s="2" t="n"/>
      <c r="E2856" s="143" t="n"/>
      <c r="K2856" s="144" t="n"/>
      <c r="BI2856" s="144" t="n"/>
      <c r="BJ2856" s="2" t="n"/>
      <c r="BK2856" s="2" t="n"/>
      <c r="BL2856" s="2" t="n"/>
      <c r="BM2856" s="2" t="n"/>
      <c r="BN2856" s="2" t="n"/>
      <c r="BO2856" s="2" t="n"/>
      <c r="BP2856" s="143" t="n"/>
      <c r="BV2856" s="144" t="n"/>
      <c r="DU2856" s="144" t="n"/>
      <c r="DV2856" s="7" t="n"/>
      <c r="DW2856" s="2" t="n"/>
      <c r="DX2856" s="2" t="n"/>
      <c r="DY2856" s="2" t="n"/>
      <c r="DZ2856" s="2" t="n"/>
      <c r="EA2856" s="2" t="n"/>
      <c r="EB2856" s="2" t="n"/>
      <c r="EC2856" s="2" t="n"/>
    </row>
    <row r="2857" ht="6.75" customHeight="1" s="118">
      <c r="A2857" s="2" t="n"/>
      <c r="B2857" s="2" t="n"/>
      <c r="C2857" s="2" t="n"/>
      <c r="D2857" s="2" t="n"/>
      <c r="E2857" s="162" t="n"/>
      <c r="F2857" s="163" t="n"/>
      <c r="G2857" s="163" t="n"/>
      <c r="H2857" s="163" t="n"/>
      <c r="I2857" s="163" t="n"/>
      <c r="J2857" s="163" t="n"/>
      <c r="K2857" s="164" t="n"/>
      <c r="L2857" s="163" t="n"/>
      <c r="M2857" s="163" t="n"/>
      <c r="N2857" s="163" t="n"/>
      <c r="O2857" s="163" t="n"/>
      <c r="P2857" s="163" t="n"/>
      <c r="Q2857" s="163" t="n"/>
      <c r="R2857" s="163" t="n"/>
      <c r="S2857" s="163" t="n"/>
      <c r="T2857" s="163" t="n"/>
      <c r="U2857" s="163" t="n"/>
      <c r="V2857" s="163" t="n"/>
      <c r="W2857" s="163" t="n"/>
      <c r="X2857" s="163" t="n"/>
      <c r="Y2857" s="163" t="n"/>
      <c r="Z2857" s="163" t="n"/>
      <c r="AA2857" s="163" t="n"/>
      <c r="AB2857" s="163" t="n"/>
      <c r="AC2857" s="163" t="n"/>
      <c r="AD2857" s="163" t="n"/>
      <c r="AE2857" s="163" t="n"/>
      <c r="AF2857" s="163" t="n"/>
      <c r="AG2857" s="163" t="n"/>
      <c r="AH2857" s="163" t="n"/>
      <c r="AI2857" s="163" t="n"/>
      <c r="AJ2857" s="163" t="n"/>
      <c r="AK2857" s="163" t="n"/>
      <c r="AL2857" s="163" t="n"/>
      <c r="AM2857" s="163" t="n"/>
      <c r="AN2857" s="163" t="n"/>
      <c r="AO2857" s="163" t="n"/>
      <c r="AP2857" s="163" t="n"/>
      <c r="AQ2857" s="163" t="n"/>
      <c r="AR2857" s="163" t="n"/>
      <c r="AS2857" s="163" t="n"/>
      <c r="AT2857" s="163" t="n"/>
      <c r="AU2857" s="163" t="n"/>
      <c r="AV2857" s="163" t="n"/>
      <c r="AW2857" s="163" t="n"/>
      <c r="AX2857" s="163" t="n"/>
      <c r="AY2857" s="163" t="n"/>
      <c r="AZ2857" s="163" t="n"/>
      <c r="BA2857" s="163" t="n"/>
      <c r="BB2857" s="163" t="n"/>
      <c r="BC2857" s="163" t="n"/>
      <c r="BD2857" s="163" t="n"/>
      <c r="BE2857" s="163" t="n"/>
      <c r="BF2857" s="163" t="n"/>
      <c r="BG2857" s="163" t="n"/>
      <c r="BH2857" s="163" t="n"/>
      <c r="BI2857" s="164" t="n"/>
      <c r="BJ2857" s="2" t="n"/>
      <c r="BK2857" s="2" t="n"/>
      <c r="BL2857" s="2" t="n"/>
      <c r="BM2857" s="2" t="n"/>
      <c r="BN2857" s="2" t="n"/>
      <c r="BO2857" s="2" t="n"/>
      <c r="BP2857" s="143" t="n"/>
      <c r="BV2857" s="144" t="n"/>
      <c r="DU2857" s="144" t="n"/>
      <c r="DV2857" s="7" t="n"/>
      <c r="DW2857" s="2" t="n"/>
      <c r="DX2857" s="2" t="n"/>
      <c r="DY2857" s="2" t="n"/>
      <c r="DZ2857" s="2" t="n"/>
      <c r="EA2857" s="2" t="n"/>
      <c r="EB2857" s="2" t="n"/>
      <c r="EC2857" s="2" t="n"/>
    </row>
    <row r="2858" ht="6.75" customHeight="1" s="118">
      <c r="A2858" s="2" t="n"/>
      <c r="B2858" s="2" t="n"/>
      <c r="C2858" s="2" t="n"/>
      <c r="D2858" s="2" t="n"/>
      <c r="E2858" s="165" t="inlineStr">
        <is>
          <t>連絡先</t>
        </is>
      </c>
      <c r="F2858" s="166" t="n"/>
      <c r="G2858" s="166" t="n"/>
      <c r="H2858" s="166" t="n"/>
      <c r="I2858" s="166" t="n"/>
      <c r="J2858" s="166" t="n"/>
      <c r="K2858" s="167" t="n"/>
      <c r="L2858" s="107" t="inlineStr">
        <is>
          <t>〒</t>
        </is>
      </c>
      <c r="M2858" s="166" t="n"/>
      <c r="N2858" s="166" t="n"/>
      <c r="O2858" s="166" t="n"/>
      <c r="P2858" s="172">
        <f>計算!$K$34</f>
        <v/>
      </c>
      <c r="AK2858" s="2" t="n"/>
      <c r="AL2858" s="2" t="n"/>
      <c r="AM2858" s="2" t="n"/>
      <c r="AN2858" s="2" t="n"/>
      <c r="AO2858" s="2" t="n"/>
      <c r="AP2858" s="2" t="n"/>
      <c r="AQ2858" s="2" t="n"/>
      <c r="AR2858" s="2" t="n"/>
      <c r="AS2858" s="2" t="n"/>
      <c r="AT2858" s="2" t="n"/>
      <c r="AU2858" s="2" t="n"/>
      <c r="AV2858" s="2" t="n"/>
      <c r="AW2858" s="2" t="n"/>
      <c r="AX2858" s="2" t="n"/>
      <c r="AY2858" s="2" t="n"/>
      <c r="AZ2858" s="2" t="n"/>
      <c r="BA2858" s="2" t="n"/>
      <c r="BB2858" s="2" t="n"/>
      <c r="BC2858" s="2" t="n"/>
      <c r="BD2858" s="2" t="n"/>
      <c r="BE2858" s="2" t="n"/>
      <c r="BF2858" s="2" t="n"/>
      <c r="BG2858" s="2" t="n"/>
      <c r="BH2858" s="2" t="n"/>
      <c r="BI2858" s="8" t="n"/>
      <c r="BJ2858" s="2" t="n"/>
      <c r="BK2858" s="2" t="n"/>
      <c r="BL2858" s="2" t="n"/>
      <c r="BM2858" s="2" t="n"/>
      <c r="BN2858" s="2" t="n"/>
      <c r="BO2858" s="2" t="n"/>
      <c r="BP2858" s="143" t="n"/>
      <c r="BV2858" s="144" t="n"/>
      <c r="DU2858" s="144" t="n"/>
      <c r="DV2858" s="7" t="n"/>
      <c r="DW2858" s="2" t="n"/>
      <c r="DX2858" s="2" t="n"/>
      <c r="DY2858" s="2" t="n"/>
      <c r="DZ2858" s="2" t="n"/>
      <c r="EA2858" s="2" t="n"/>
      <c r="EB2858" s="2" t="n"/>
      <c r="EC2858" s="2" t="n"/>
    </row>
    <row r="2859" ht="6.75" customHeight="1" s="118">
      <c r="A2859" s="2" t="n"/>
      <c r="B2859" s="2" t="n"/>
      <c r="C2859" s="2" t="n"/>
      <c r="D2859" s="2" t="n"/>
      <c r="E2859" s="143" t="n"/>
      <c r="K2859" s="144" t="n"/>
      <c r="L2859" s="143" t="n"/>
      <c r="AK2859" s="2" t="n"/>
      <c r="AL2859" s="2" t="n"/>
      <c r="AM2859" s="2" t="n"/>
      <c r="AN2859" s="2" t="n"/>
      <c r="AO2859" s="2" t="n"/>
      <c r="AP2859" s="2" t="n"/>
      <c r="AQ2859" s="2" t="n"/>
      <c r="AR2859" s="2" t="n"/>
      <c r="AS2859" s="2" t="n"/>
      <c r="AT2859" s="2" t="n"/>
      <c r="AU2859" s="2" t="n"/>
      <c r="AV2859" s="2" t="n"/>
      <c r="AW2859" s="2" t="n"/>
      <c r="AX2859" s="2" t="n"/>
      <c r="AY2859" s="2" t="n"/>
      <c r="AZ2859" s="2" t="n"/>
      <c r="BA2859" s="2" t="n"/>
      <c r="BB2859" s="2" t="n"/>
      <c r="BC2859" s="2" t="n"/>
      <c r="BD2859" s="2" t="n"/>
      <c r="BE2859" s="2" t="n"/>
      <c r="BF2859" s="2" t="n"/>
      <c r="BG2859" s="2" t="n"/>
      <c r="BH2859" s="2" t="n"/>
      <c r="BI2859" s="8" t="n"/>
      <c r="BJ2859" s="2" t="n"/>
      <c r="BK2859" s="2" t="n"/>
      <c r="BL2859" s="2" t="n"/>
      <c r="BM2859" s="2" t="n"/>
      <c r="BN2859" s="2" t="n"/>
      <c r="BO2859" s="2" t="n"/>
      <c r="BP2859" s="143" t="n"/>
      <c r="BV2859" s="144" t="n"/>
      <c r="DU2859" s="144" t="n"/>
      <c r="DV2859" s="7" t="n"/>
      <c r="DW2859" s="2" t="n"/>
      <c r="DX2859" s="2" t="n"/>
      <c r="DY2859" s="2" t="n"/>
      <c r="DZ2859" s="2" t="n"/>
      <c r="EA2859" s="2" t="n"/>
      <c r="EB2859" s="2" t="n"/>
      <c r="EC2859" s="2" t="n"/>
    </row>
    <row r="2860" ht="6.75" customHeight="1" s="118">
      <c r="A2860" s="2" t="n"/>
      <c r="B2860" s="2" t="n"/>
      <c r="C2860" s="2" t="n"/>
      <c r="D2860" s="2" t="n"/>
      <c r="E2860" s="143" t="n"/>
      <c r="K2860" s="144" t="n"/>
      <c r="L2860" s="143" t="n"/>
      <c r="AK2860" s="2" t="n"/>
      <c r="AL2860" s="2" t="n"/>
      <c r="AM2860" s="2" t="n"/>
      <c r="AN2860" s="2" t="n"/>
      <c r="AO2860" s="2" t="n"/>
      <c r="AP2860" s="2" t="n"/>
      <c r="AQ2860" s="2" t="n"/>
      <c r="AR2860" s="2" t="n"/>
      <c r="AS2860" s="2" t="n"/>
      <c r="AT2860" s="2" t="n"/>
      <c r="AU2860" s="2" t="n"/>
      <c r="AV2860" s="2" t="n"/>
      <c r="AW2860" s="2" t="n"/>
      <c r="AX2860" s="2" t="n"/>
      <c r="AY2860" s="2" t="n"/>
      <c r="AZ2860" s="2" t="n"/>
      <c r="BA2860" s="2" t="n"/>
      <c r="BB2860" s="2" t="n"/>
      <c r="BC2860" s="2" t="n"/>
      <c r="BD2860" s="2" t="n"/>
      <c r="BE2860" s="2" t="n"/>
      <c r="BF2860" s="2" t="n"/>
      <c r="BG2860" s="2" t="n"/>
      <c r="BH2860" s="2" t="n"/>
      <c r="BI2860" s="8" t="n"/>
      <c r="BJ2860" s="2" t="n"/>
      <c r="BK2860" s="2" t="n"/>
      <c r="BL2860" s="2" t="n"/>
      <c r="BM2860" s="2" t="n"/>
      <c r="BN2860" s="2" t="n"/>
      <c r="BO2860" s="2" t="n"/>
      <c r="BP2860" s="143" t="n"/>
      <c r="BV2860" s="144" t="n"/>
      <c r="DU2860" s="144" t="n"/>
      <c r="DV2860" s="7" t="n"/>
      <c r="DW2860" s="2" t="n"/>
      <c r="DX2860" s="2" t="n"/>
      <c r="DY2860" s="2" t="n"/>
      <c r="DZ2860" s="2" t="n"/>
      <c r="EA2860" s="2" t="n"/>
      <c r="EB2860" s="2" t="n"/>
      <c r="EC2860" s="2" t="n"/>
    </row>
    <row r="2861" ht="6.75" customHeight="1" s="118">
      <c r="A2861" s="2" t="n"/>
      <c r="B2861" s="2" t="n"/>
      <c r="C2861" s="2" t="n"/>
      <c r="D2861" s="2" t="n"/>
      <c r="E2861" s="143" t="n"/>
      <c r="K2861" s="144" t="n"/>
      <c r="L2861" s="173">
        <f>計算!$L$34</f>
        <v/>
      </c>
      <c r="BI2861" s="144" t="n"/>
      <c r="BJ2861" s="2" t="n"/>
      <c r="BK2861" s="2" t="n"/>
      <c r="BL2861" s="2" t="n"/>
      <c r="BM2861" s="2" t="n"/>
      <c r="BN2861" s="2" t="n"/>
      <c r="BO2861" s="2" t="n"/>
      <c r="BP2861" s="143" t="n"/>
      <c r="BV2861" s="144" t="n"/>
      <c r="DU2861" s="144" t="n"/>
      <c r="DV2861" s="7" t="n"/>
      <c r="DW2861" s="2" t="n"/>
      <c r="DX2861" s="2" t="n"/>
      <c r="DY2861" s="2" t="n"/>
      <c r="DZ2861" s="2" t="n"/>
      <c r="EA2861" s="2" t="n"/>
      <c r="EB2861" s="2" t="n"/>
      <c r="EC2861" s="2" t="n"/>
    </row>
    <row r="2862" ht="6.75" customHeight="1" s="118">
      <c r="A2862" s="2" t="n"/>
      <c r="B2862" s="2" t="n"/>
      <c r="C2862" s="2" t="n"/>
      <c r="D2862" s="2" t="n"/>
      <c r="E2862" s="146" t="n"/>
      <c r="F2862" s="147" t="n"/>
      <c r="G2862" s="147" t="n"/>
      <c r="H2862" s="147" t="n"/>
      <c r="I2862" s="147" t="n"/>
      <c r="J2862" s="147" t="n"/>
      <c r="K2862" s="148" t="n"/>
      <c r="L2862" s="147" t="n"/>
      <c r="M2862" s="147" t="n"/>
      <c r="N2862" s="147" t="n"/>
      <c r="O2862" s="147" t="n"/>
      <c r="P2862" s="147" t="n"/>
      <c r="Q2862" s="147" t="n"/>
      <c r="R2862" s="147" t="n"/>
      <c r="S2862" s="147" t="n"/>
      <c r="T2862" s="147" t="n"/>
      <c r="U2862" s="147" t="n"/>
      <c r="V2862" s="147" t="n"/>
      <c r="W2862" s="147" t="n"/>
      <c r="X2862" s="147" t="n"/>
      <c r="Y2862" s="147" t="n"/>
      <c r="Z2862" s="147" t="n"/>
      <c r="AA2862" s="147" t="n"/>
      <c r="AB2862" s="147" t="n"/>
      <c r="AC2862" s="147" t="n"/>
      <c r="AD2862" s="147" t="n"/>
      <c r="AE2862" s="147" t="n"/>
      <c r="AF2862" s="147" t="n"/>
      <c r="AG2862" s="147" t="n"/>
      <c r="AH2862" s="147" t="n"/>
      <c r="AI2862" s="147" t="n"/>
      <c r="AJ2862" s="147" t="n"/>
      <c r="AK2862" s="147" t="n"/>
      <c r="AL2862" s="147" t="n"/>
      <c r="AM2862" s="147" t="n"/>
      <c r="AN2862" s="147" t="n"/>
      <c r="AO2862" s="147" t="n"/>
      <c r="AP2862" s="147" t="n"/>
      <c r="AQ2862" s="147" t="n"/>
      <c r="AR2862" s="147" t="n"/>
      <c r="AS2862" s="147" t="n"/>
      <c r="AT2862" s="147" t="n"/>
      <c r="AU2862" s="147" t="n"/>
      <c r="AV2862" s="147" t="n"/>
      <c r="AW2862" s="147" t="n"/>
      <c r="AX2862" s="147" t="n"/>
      <c r="AY2862" s="147" t="n"/>
      <c r="AZ2862" s="147" t="n"/>
      <c r="BA2862" s="147" t="n"/>
      <c r="BB2862" s="147" t="n"/>
      <c r="BC2862" s="147" t="n"/>
      <c r="BD2862" s="147" t="n"/>
      <c r="BE2862" s="147" t="n"/>
      <c r="BF2862" s="147" t="n"/>
      <c r="BG2862" s="147" t="n"/>
      <c r="BH2862" s="147" t="n"/>
      <c r="BI2862" s="148" t="n"/>
      <c r="BJ2862" s="2" t="n"/>
      <c r="BK2862" s="2" t="n"/>
      <c r="BL2862" s="2" t="n"/>
      <c r="BM2862" s="2" t="n"/>
      <c r="BN2862" s="2" t="n"/>
      <c r="BO2862" s="2" t="n"/>
      <c r="BP2862" s="143" t="n"/>
      <c r="BV2862" s="144" t="n"/>
      <c r="DU2862" s="144" t="n"/>
      <c r="DV2862" s="7" t="n"/>
      <c r="DW2862" s="2" t="n"/>
      <c r="DX2862" s="2" t="n"/>
      <c r="DY2862" s="2" t="n"/>
      <c r="DZ2862" s="2" t="n"/>
      <c r="EA2862" s="2" t="n"/>
      <c r="EB2862" s="2" t="n"/>
      <c r="EC2862" s="2" t="n"/>
    </row>
    <row r="2863" ht="6.75" customHeight="1" s="118">
      <c r="A2863" s="2" t="n"/>
      <c r="B2863" s="2" t="n"/>
      <c r="C2863" s="2" t="n"/>
      <c r="D2863" s="2" t="n"/>
      <c r="E2863" s="2" t="n"/>
      <c r="F2863" s="2" t="n"/>
      <c r="G2863" s="2" t="n"/>
      <c r="H2863" s="2" t="n"/>
      <c r="I2863" s="2" t="n"/>
      <c r="J2863" s="2" t="n"/>
      <c r="K2863" s="2" t="n"/>
      <c r="L2863" s="2" t="n"/>
      <c r="M2863" s="2" t="n"/>
      <c r="N2863" s="2" t="n"/>
      <c r="O2863" s="2" t="n"/>
      <c r="P2863" s="2" t="n"/>
      <c r="Q2863" s="2" t="n"/>
      <c r="R2863" s="2" t="n"/>
      <c r="S2863" s="2" t="n"/>
      <c r="T2863" s="2" t="n"/>
      <c r="U2863" s="2" t="n"/>
      <c r="V2863" s="2" t="n"/>
      <c r="W2863" s="2" t="n"/>
      <c r="X2863" s="2" t="n"/>
      <c r="Y2863" s="2" t="n"/>
      <c r="Z2863" s="2" t="n"/>
      <c r="AA2863" s="2" t="n"/>
      <c r="AB2863" s="2" t="n"/>
      <c r="AC2863" s="2" t="n"/>
      <c r="AD2863" s="2" t="n"/>
      <c r="AE2863" s="2" t="n"/>
      <c r="AF2863" s="2" t="n"/>
      <c r="AG2863" s="2" t="n"/>
      <c r="AH2863" s="2" t="n"/>
      <c r="AI2863" s="2" t="n"/>
      <c r="AJ2863" s="2" t="n"/>
      <c r="AK2863" s="2" t="n"/>
      <c r="AL2863" s="2" t="n"/>
      <c r="AM2863" s="2" t="n"/>
      <c r="AN2863" s="2" t="n"/>
      <c r="AO2863" s="2" t="n"/>
      <c r="AP2863" s="2" t="n"/>
      <c r="AQ2863" s="2" t="n"/>
      <c r="AR2863" s="2" t="n"/>
      <c r="AS2863" s="2" t="n"/>
      <c r="AT2863" s="2" t="n"/>
      <c r="AU2863" s="2" t="n"/>
      <c r="AV2863" s="2" t="n"/>
      <c r="AW2863" s="2" t="n"/>
      <c r="AX2863" s="2" t="n"/>
      <c r="AY2863" s="2" t="n"/>
      <c r="AZ2863" s="2" t="n"/>
      <c r="BA2863" s="2" t="n"/>
      <c r="BB2863" s="2" t="n"/>
      <c r="BC2863" s="2" t="n"/>
      <c r="BD2863" s="2" t="n"/>
      <c r="BE2863" s="2" t="n"/>
      <c r="BF2863" s="2" t="n"/>
      <c r="BG2863" s="2" t="n"/>
      <c r="BH2863" s="2" t="n"/>
      <c r="BI2863" s="2" t="n"/>
      <c r="BJ2863" s="2" t="n"/>
      <c r="BK2863" s="2" t="n"/>
      <c r="BL2863" s="2" t="n"/>
      <c r="BM2863" s="2" t="n"/>
      <c r="BN2863" s="2" t="n"/>
      <c r="BO2863" s="2" t="n"/>
      <c r="BP2863" s="143" t="n"/>
      <c r="BV2863" s="144" t="n"/>
      <c r="DU2863" s="144" t="n"/>
      <c r="DV2863" s="7" t="n"/>
      <c r="DW2863" s="2" t="n"/>
      <c r="DX2863" s="2" t="n"/>
      <c r="DY2863" s="2" t="n"/>
      <c r="DZ2863" s="2" t="n"/>
      <c r="EA2863" s="2" t="n"/>
      <c r="EB2863" s="2" t="n"/>
      <c r="EC2863" s="2" t="n"/>
    </row>
    <row r="2864" ht="6.75" customHeight="1" s="118">
      <c r="A2864" s="2" t="n"/>
      <c r="B2864" s="2" t="n"/>
      <c r="C2864" s="2" t="n"/>
      <c r="D2864" s="2" t="n"/>
      <c r="E2864" s="2" t="n"/>
      <c r="F2864" s="2" t="n"/>
      <c r="G2864" s="2" t="n"/>
      <c r="H2864" s="2" t="n"/>
      <c r="I2864" s="2" t="n"/>
      <c r="J2864" s="2" t="n"/>
      <c r="K2864" s="2" t="n"/>
      <c r="L2864" s="2" t="n"/>
      <c r="M2864" s="2" t="n"/>
      <c r="N2864" s="2" t="n"/>
      <c r="O2864" s="2" t="n"/>
      <c r="P2864" s="2" t="n"/>
      <c r="Q2864" s="2" t="n"/>
      <c r="R2864" s="113" t="inlineStr">
        <is>
          <t>（連絡先欄は現住所以外に連絡を希望する場合のみ記入すること）</t>
        </is>
      </c>
      <c r="BJ2864" s="2" t="n"/>
      <c r="BK2864" s="2" t="n"/>
      <c r="BL2864" s="2" t="n"/>
      <c r="BM2864" s="2" t="n"/>
      <c r="BN2864" s="2" t="n"/>
      <c r="BO2864" s="2" t="n"/>
      <c r="BP2864" s="143" t="n"/>
      <c r="BV2864" s="144" t="n"/>
      <c r="DU2864" s="144" t="n"/>
      <c r="DV2864" s="7" t="n"/>
      <c r="DW2864" s="2" t="n"/>
      <c r="DX2864" s="2" t="n"/>
      <c r="DY2864" s="2" t="n"/>
      <c r="DZ2864" s="2" t="n"/>
      <c r="EA2864" s="2" t="n"/>
      <c r="EB2864" s="2" t="n"/>
      <c r="EC2864" s="2" t="n"/>
    </row>
    <row r="2865" ht="6.75" customHeight="1" s="118">
      <c r="A2865" s="2" t="n"/>
      <c r="B2865" s="2" t="n"/>
      <c r="C2865" s="2" t="n"/>
      <c r="D2865" s="2" t="n"/>
      <c r="E2865" s="2" t="n"/>
      <c r="F2865" s="2" t="n"/>
      <c r="G2865" s="2" t="n"/>
      <c r="H2865" s="2" t="n"/>
      <c r="I2865" s="2" t="n"/>
      <c r="J2865" s="2" t="n"/>
      <c r="K2865" s="2" t="n"/>
      <c r="L2865" s="2" t="n"/>
      <c r="M2865" s="2" t="n"/>
      <c r="N2865" s="2" t="n"/>
      <c r="O2865" s="2" t="n"/>
      <c r="P2865" s="2" t="n"/>
      <c r="Q2865" s="2" t="n"/>
      <c r="BJ2865" s="2" t="n"/>
      <c r="BK2865" s="2" t="n"/>
      <c r="BL2865" s="2" t="n"/>
      <c r="BM2865" s="2" t="n"/>
      <c r="BN2865" s="2" t="n"/>
      <c r="BO2865" s="2" t="n"/>
      <c r="BP2865" s="143" t="n"/>
      <c r="BV2865" s="144" t="n"/>
      <c r="DU2865" s="144" t="n"/>
      <c r="DV2865" s="7" t="n"/>
      <c r="DW2865" s="2" t="n"/>
      <c r="DX2865" s="2" t="n"/>
      <c r="DY2865" s="2" t="n"/>
      <c r="DZ2865" s="2" t="n"/>
      <c r="EA2865" s="2" t="n"/>
      <c r="EB2865" s="2" t="n"/>
      <c r="EC2865" s="2" t="n"/>
    </row>
    <row r="2866" ht="6.75" customHeight="1" s="118">
      <c r="A2866" s="2" t="n"/>
      <c r="B2866" s="2" t="n"/>
      <c r="C2866" s="2" t="n"/>
      <c r="D2866" s="2" t="n"/>
      <c r="E2866" s="2" t="n"/>
      <c r="F2866" s="2" t="n"/>
      <c r="G2866" s="2" t="n"/>
      <c r="H2866" s="2" t="n"/>
      <c r="I2866" s="2" t="n"/>
      <c r="J2866" s="2" t="n"/>
      <c r="K2866" s="2" t="n"/>
      <c r="L2866" s="2" t="n"/>
      <c r="M2866" s="2" t="n"/>
      <c r="N2866" s="2" t="n"/>
      <c r="O2866" s="2" t="n"/>
      <c r="P2866" s="2" t="n"/>
      <c r="Q2866" s="2" t="n"/>
      <c r="BJ2866" s="2" t="n"/>
      <c r="BK2866" s="2" t="n"/>
      <c r="BL2866" s="2" t="n"/>
      <c r="BM2866" s="2" t="n"/>
      <c r="BN2866" s="2" t="n"/>
      <c r="BO2866" s="2" t="n"/>
      <c r="BP2866" s="143" t="n"/>
      <c r="BV2866" s="144" t="n"/>
      <c r="DU2866" s="144" t="n"/>
      <c r="DV2866" s="7" t="n"/>
      <c r="DW2866" s="2" t="n"/>
      <c r="DX2866" s="2" t="n"/>
      <c r="DY2866" s="2" t="n"/>
      <c r="DZ2866" s="2" t="n"/>
      <c r="EA2866" s="2" t="n"/>
      <c r="EB2866" s="2" t="n"/>
      <c r="EC2866" s="2" t="n"/>
    </row>
    <row r="2867" ht="6.75" customHeight="1" s="118">
      <c r="A2867" s="2" t="n"/>
      <c r="B2867" s="2" t="n"/>
      <c r="C2867" s="2" t="n"/>
      <c r="D2867" s="2" t="n"/>
      <c r="E2867" s="2" t="n"/>
      <c r="F2867" s="2" t="n"/>
      <c r="G2867" s="2" t="n"/>
      <c r="H2867" s="2" t="n"/>
      <c r="I2867" s="2" t="n"/>
      <c r="J2867" s="2" t="n"/>
      <c r="K2867" s="2" t="n"/>
      <c r="L2867" s="2" t="n"/>
      <c r="M2867" s="2" t="n"/>
      <c r="N2867" s="2" t="n"/>
      <c r="O2867" s="2" t="n"/>
      <c r="P2867" s="2" t="n"/>
      <c r="Q2867" s="2" t="n"/>
      <c r="R2867" s="2" t="n"/>
      <c r="S2867" s="2" t="n"/>
      <c r="T2867" s="2" t="n"/>
      <c r="U2867" s="2" t="n"/>
      <c r="V2867" s="2" t="n"/>
      <c r="W2867" s="2" t="n"/>
      <c r="X2867" s="2" t="n"/>
      <c r="Y2867" s="2" t="n"/>
      <c r="Z2867" s="2" t="n"/>
      <c r="AA2867" s="2" t="n"/>
      <c r="AB2867" s="2" t="n"/>
      <c r="AC2867" s="2" t="n"/>
      <c r="AD2867" s="2" t="n"/>
      <c r="AE2867" s="2" t="n"/>
      <c r="AF2867" s="2" t="n"/>
      <c r="AG2867" s="2" t="n"/>
      <c r="AH2867" s="2" t="n"/>
      <c r="AI2867" s="2" t="n"/>
      <c r="AJ2867" s="2" t="n"/>
      <c r="AK2867" s="2" t="n"/>
      <c r="AL2867" s="2" t="n"/>
      <c r="AM2867" s="2" t="n"/>
      <c r="AN2867" s="2" t="n"/>
      <c r="AO2867" s="2" t="n"/>
      <c r="AP2867" s="2" t="n"/>
      <c r="AQ2867" s="2" t="n"/>
      <c r="AR2867" s="2" t="n"/>
      <c r="AS2867" s="2" t="n"/>
      <c r="AT2867" s="2" t="n"/>
      <c r="AU2867" s="2" t="n"/>
      <c r="AV2867" s="2" t="n"/>
      <c r="AW2867" s="2" t="n"/>
      <c r="AX2867" s="2" t="n"/>
      <c r="AY2867" s="2" t="n"/>
      <c r="AZ2867" s="2" t="n"/>
      <c r="BA2867" s="2" t="n"/>
      <c r="BB2867" s="2" t="n"/>
      <c r="BC2867" s="2" t="n"/>
      <c r="BD2867" s="2" t="n"/>
      <c r="BE2867" s="2" t="n"/>
      <c r="BF2867" s="2" t="n"/>
      <c r="BG2867" s="2" t="n"/>
      <c r="BH2867" s="2" t="n"/>
      <c r="BI2867" s="2" t="n"/>
      <c r="BJ2867" s="2" t="n"/>
      <c r="BK2867" s="2" t="n"/>
      <c r="BL2867" s="2" t="n"/>
      <c r="BM2867" s="2" t="n"/>
      <c r="BN2867" s="2" t="n"/>
      <c r="BO2867" s="2" t="n"/>
      <c r="BP2867" s="143" t="n"/>
      <c r="BV2867" s="144" t="n"/>
      <c r="DU2867" s="144" t="n"/>
      <c r="DV2867" s="7" t="n"/>
      <c r="DW2867" s="2" t="n"/>
      <c r="DX2867" s="2" t="n"/>
      <c r="DY2867" s="2" t="n"/>
      <c r="DZ2867" s="2" t="n"/>
      <c r="EA2867" s="2" t="n"/>
      <c r="EB2867" s="2" t="n"/>
      <c r="EC2867" s="2" t="n"/>
    </row>
    <row r="2868" ht="6.75" customHeight="1" s="118">
      <c r="A2868" s="2" t="n"/>
      <c r="B2868" s="2" t="n"/>
      <c r="C2868" s="2" t="n"/>
      <c r="D2868" s="2" t="n"/>
      <c r="E2868" s="2" t="n"/>
      <c r="F2868" s="2" t="n"/>
      <c r="G2868" s="2" t="n"/>
      <c r="H2868" s="2" t="n"/>
      <c r="I2868" s="2" t="n"/>
      <c r="J2868" s="2" t="n"/>
      <c r="K2868" s="2" t="n"/>
      <c r="L2868" s="2" t="n"/>
      <c r="M2868" s="2" t="n"/>
      <c r="N2868" s="2" t="n"/>
      <c r="O2868" s="2" t="n"/>
      <c r="P2868" s="2" t="n"/>
      <c r="Q2868" s="2" t="n"/>
      <c r="R2868" s="2" t="n"/>
      <c r="S2868" s="2" t="n"/>
      <c r="T2868" s="2" t="n"/>
      <c r="U2868" s="2" t="n"/>
      <c r="V2868" s="2" t="n"/>
      <c r="W2868" s="2" t="n"/>
      <c r="X2868" s="2" t="n"/>
      <c r="Y2868" s="2" t="n"/>
      <c r="Z2868" s="2" t="n"/>
      <c r="AA2868" s="2" t="n"/>
      <c r="AB2868" s="2" t="n"/>
      <c r="AC2868" s="2" t="n"/>
      <c r="AD2868" s="2" t="n"/>
      <c r="AE2868" s="2" t="n"/>
      <c r="AF2868" s="2" t="n"/>
      <c r="AG2868" s="2" t="n"/>
      <c r="AH2868" s="2" t="n"/>
      <c r="AI2868" s="2" t="n"/>
      <c r="AJ2868" s="2" t="n"/>
      <c r="AK2868" s="2" t="n"/>
      <c r="AL2868" s="2" t="n"/>
      <c r="AM2868" s="2" t="n"/>
      <c r="AN2868" s="2" t="n"/>
      <c r="AO2868" s="2" t="n"/>
      <c r="AP2868" s="2" t="n"/>
      <c r="AQ2868" s="2" t="n"/>
      <c r="AR2868" s="2" t="n"/>
      <c r="AS2868" s="2" t="n"/>
      <c r="AT2868" s="2" t="n"/>
      <c r="AU2868" s="2" t="n"/>
      <c r="AV2868" s="2" t="n"/>
      <c r="AW2868" s="2" t="n"/>
      <c r="AX2868" s="2" t="n"/>
      <c r="AY2868" s="2" t="n"/>
      <c r="AZ2868" s="2" t="n"/>
      <c r="BA2868" s="2" t="n"/>
      <c r="BB2868" s="2" t="n"/>
      <c r="BC2868" s="2" t="n"/>
      <c r="BD2868" s="2" t="n"/>
      <c r="BE2868" s="2" t="n"/>
      <c r="BF2868" s="2" t="n"/>
      <c r="BG2868" s="2" t="n"/>
      <c r="BH2868" s="2" t="n"/>
      <c r="BI2868" s="2" t="n"/>
      <c r="BJ2868" s="2" t="n"/>
      <c r="BK2868" s="2" t="n"/>
      <c r="BL2868" s="2" t="n"/>
      <c r="BM2868" s="2" t="n"/>
      <c r="BN2868" s="2" t="n"/>
      <c r="BO2868" s="2" t="n"/>
      <c r="BP2868" s="174" t="n"/>
      <c r="BQ2868" s="140" t="n"/>
      <c r="BR2868" s="175" t="n"/>
      <c r="BS2868" s="140" t="n"/>
      <c r="BT2868" s="140" t="n"/>
      <c r="BU2868" s="28" t="n"/>
      <c r="BV2868" s="29" t="n"/>
      <c r="BW2868" s="176">
        <f>計算!$Z$34</f>
        <v/>
      </c>
      <c r="BX2868" s="140" t="n"/>
      <c r="BY2868" s="140" t="n"/>
      <c r="BZ2868" s="140" t="n"/>
      <c r="CA2868" s="140" t="n"/>
      <c r="CB2868" s="140" t="n"/>
      <c r="CC2868" s="140" t="n"/>
      <c r="CD2868" s="140" t="n"/>
      <c r="CE2868" s="140" t="n"/>
      <c r="CF2868" s="140" t="n"/>
      <c r="CG2868" s="140" t="n"/>
      <c r="CH2868" s="140" t="n"/>
      <c r="CI2868" s="140" t="n"/>
      <c r="CJ2868" s="140" t="n"/>
      <c r="CK2868" s="140" t="n"/>
      <c r="CL2868" s="140" t="n"/>
      <c r="CM2868" s="140" t="n"/>
      <c r="CN2868" s="140" t="n"/>
      <c r="CO2868" s="140" t="n"/>
      <c r="CP2868" s="140" t="n"/>
      <c r="CQ2868" s="140" t="n"/>
      <c r="CR2868" s="140" t="n"/>
      <c r="CS2868" s="140" t="n"/>
      <c r="CT2868" s="140" t="n"/>
      <c r="CU2868" s="140" t="n"/>
      <c r="CV2868" s="140" t="n"/>
      <c r="CW2868" s="140" t="n"/>
      <c r="CX2868" s="140" t="n"/>
      <c r="CY2868" s="140" t="n"/>
      <c r="CZ2868" s="140" t="n"/>
      <c r="DA2868" s="140" t="n"/>
      <c r="DB2868" s="140" t="n"/>
      <c r="DC2868" s="140" t="n"/>
      <c r="DD2868" s="140" t="n"/>
      <c r="DE2868" s="140" t="n"/>
      <c r="DF2868" s="140" t="n"/>
      <c r="DG2868" s="140" t="n"/>
      <c r="DH2868" s="140" t="n"/>
      <c r="DI2868" s="140" t="n"/>
      <c r="DJ2868" s="140" t="n"/>
      <c r="DK2868" s="140" t="n"/>
      <c r="DL2868" s="140" t="n"/>
      <c r="DM2868" s="140" t="n"/>
      <c r="DN2868" s="140" t="n"/>
      <c r="DO2868" s="140" t="n"/>
      <c r="DP2868" s="140" t="n"/>
      <c r="DQ2868" s="140" t="n"/>
      <c r="DR2868" s="140" t="n"/>
      <c r="DS2868" s="140" t="n"/>
      <c r="DT2868" s="140" t="n"/>
      <c r="DU2868" s="141" t="n"/>
      <c r="DV2868" s="7" t="n"/>
      <c r="DW2868" s="2" t="n"/>
      <c r="DX2868" s="2" t="n"/>
      <c r="DY2868" s="2" t="n"/>
      <c r="DZ2868" s="2" t="n"/>
      <c r="EA2868" s="2" t="n"/>
      <c r="EB2868" s="2" t="n"/>
      <c r="EC2868" s="2" t="n"/>
    </row>
    <row r="2869" ht="6.75" customHeight="1" s="118">
      <c r="A2869" s="2" t="n"/>
      <c r="B2869" s="2" t="n"/>
      <c r="C2869" s="2" t="n"/>
      <c r="D2869" s="2" t="n"/>
      <c r="E2869" s="2" t="n"/>
      <c r="F2869" s="2" t="n"/>
      <c r="G2869" s="2" t="n"/>
      <c r="H2869" s="2" t="n"/>
      <c r="I2869" s="2" t="n"/>
      <c r="J2869" s="2" t="n"/>
      <c r="K2869" s="2" t="n"/>
      <c r="L2869" s="2" t="n"/>
      <c r="M2869" s="2" t="n"/>
      <c r="N2869" s="2" t="n"/>
      <c r="O2869" s="2" t="n"/>
      <c r="P2869" s="2" t="n"/>
      <c r="Q2869" s="2" t="n"/>
      <c r="R2869" s="2" t="n"/>
      <c r="S2869" s="2" t="n"/>
      <c r="T2869" s="2" t="n"/>
      <c r="U2869" s="2" t="n"/>
      <c r="V2869" s="2" t="n"/>
      <c r="W2869" s="2" t="n"/>
      <c r="X2869" s="2" t="n"/>
      <c r="Y2869" s="2" t="n"/>
      <c r="Z2869" s="2" t="n"/>
      <c r="AA2869" s="2" t="n"/>
      <c r="AB2869" s="2" t="n"/>
      <c r="AC2869" s="2" t="n"/>
      <c r="AD2869" s="2" t="n"/>
      <c r="AE2869" s="2" t="n"/>
      <c r="AF2869" s="2" t="n"/>
      <c r="AG2869" s="2" t="n"/>
      <c r="AH2869" s="2" t="n"/>
      <c r="AI2869" s="2" t="n"/>
      <c r="AJ2869" s="2" t="n"/>
      <c r="AK2869" s="2" t="n"/>
      <c r="AL2869" s="2" t="n"/>
      <c r="AM2869" s="2" t="n"/>
      <c r="AN2869" s="2" t="n"/>
      <c r="AO2869" s="2" t="n"/>
      <c r="AP2869" s="2" t="n"/>
      <c r="AQ2869" s="2" t="n"/>
      <c r="AR2869" s="2" t="n"/>
      <c r="AS2869" s="2" t="n"/>
      <c r="AT2869" s="2" t="n"/>
      <c r="AU2869" s="2" t="n"/>
      <c r="AV2869" s="2" t="n"/>
      <c r="AW2869" s="2" t="n"/>
      <c r="AX2869" s="2" t="n"/>
      <c r="AY2869" s="2" t="n"/>
      <c r="AZ2869" s="2" t="n"/>
      <c r="BA2869" s="2" t="n"/>
      <c r="BB2869" s="2" t="n"/>
      <c r="BC2869" s="2" t="n"/>
      <c r="BD2869" s="2" t="n"/>
      <c r="BE2869" s="2" t="n"/>
      <c r="BF2869" s="2" t="n"/>
      <c r="BG2869" s="2" t="n"/>
      <c r="BH2869" s="2" t="n"/>
      <c r="BI2869" s="2" t="n"/>
      <c r="BJ2869" s="2" t="n"/>
      <c r="BK2869" s="2" t="n"/>
      <c r="BL2869" s="2" t="n"/>
      <c r="BM2869" s="2" t="n"/>
      <c r="BN2869" s="2" t="n"/>
      <c r="BO2869" s="2" t="n"/>
      <c r="BP2869" s="143" t="n"/>
      <c r="BU2869" s="31" t="n"/>
      <c r="BV2869" s="32" t="n"/>
      <c r="DU2869" s="144" t="n"/>
      <c r="DV2869" s="7" t="n"/>
      <c r="DW2869" s="2" t="n"/>
      <c r="DX2869" s="2" t="n"/>
      <c r="DY2869" s="2" t="n"/>
      <c r="DZ2869" s="2" t="n"/>
      <c r="EA2869" s="2" t="n"/>
      <c r="EB2869" s="2" t="n"/>
      <c r="EC2869" s="2" t="n"/>
    </row>
    <row r="2870" ht="6.75" customHeight="1" s="118">
      <c r="A2870" s="2" t="n"/>
      <c r="B2870" s="2" t="n"/>
      <c r="C2870" s="2" t="n"/>
      <c r="D2870" s="2" t="n"/>
      <c r="E2870" s="2" t="n"/>
      <c r="F2870" s="2" t="n"/>
      <c r="G2870" s="2" t="n"/>
      <c r="H2870" s="2" t="n"/>
      <c r="I2870" s="2" t="n"/>
      <c r="J2870" s="2" t="n"/>
      <c r="K2870" s="2" t="n"/>
      <c r="L2870" s="2" t="n"/>
      <c r="M2870" s="2" t="n"/>
      <c r="N2870" s="2" t="n"/>
      <c r="O2870" s="2" t="n"/>
      <c r="P2870" s="2" t="n"/>
      <c r="Q2870" s="2" t="n"/>
      <c r="R2870" s="2" t="n"/>
      <c r="S2870" s="2" t="n"/>
      <c r="T2870" s="2" t="n"/>
      <c r="U2870" s="2" t="n"/>
      <c r="V2870" s="2" t="n"/>
      <c r="W2870" s="2" t="n"/>
      <c r="X2870" s="2" t="n"/>
      <c r="Y2870" s="2" t="n"/>
      <c r="Z2870" s="2" t="n"/>
      <c r="AA2870" s="2" t="n"/>
      <c r="AB2870" s="2" t="n"/>
      <c r="AC2870" s="2" t="n"/>
      <c r="AD2870" s="2" t="n"/>
      <c r="AE2870" s="2" t="n"/>
      <c r="AF2870" s="2" t="n"/>
      <c r="AG2870" s="2" t="n"/>
      <c r="AH2870" s="2" t="n"/>
      <c r="AI2870" s="2" t="n"/>
      <c r="AJ2870" s="2" t="n"/>
      <c r="AK2870" s="2" t="n"/>
      <c r="AL2870" s="2" t="n"/>
      <c r="AM2870" s="2" t="n"/>
      <c r="AN2870" s="2" t="n"/>
      <c r="AO2870" s="2" t="n"/>
      <c r="AP2870" s="2" t="n"/>
      <c r="AQ2870" s="2" t="n"/>
      <c r="AR2870" s="2" t="n"/>
      <c r="AS2870" s="2" t="n"/>
      <c r="AT2870" s="2" t="n"/>
      <c r="AU2870" s="2" t="n"/>
      <c r="AV2870" s="2" t="n"/>
      <c r="AW2870" s="2" t="n"/>
      <c r="AX2870" s="2" t="n"/>
      <c r="AY2870" s="2" t="n"/>
      <c r="AZ2870" s="2" t="n"/>
      <c r="BA2870" s="2" t="n"/>
      <c r="BB2870" s="2" t="n"/>
      <c r="BC2870" s="2" t="n"/>
      <c r="BD2870" s="2" t="n"/>
      <c r="BE2870" s="2" t="n"/>
      <c r="BF2870" s="2" t="n"/>
      <c r="BG2870" s="2" t="n"/>
      <c r="BH2870" s="2" t="n"/>
      <c r="BI2870" s="2" t="n"/>
      <c r="BJ2870" s="2" t="n"/>
      <c r="BK2870" s="2" t="n"/>
      <c r="BL2870" s="2" t="n"/>
      <c r="BM2870" s="2" t="n"/>
      <c r="BN2870" s="2" t="n"/>
      <c r="BO2870" s="2" t="n"/>
      <c r="BP2870" s="143" t="n"/>
      <c r="BU2870" s="72" t="n"/>
      <c r="BV2870" s="144" t="n"/>
      <c r="DU2870" s="144" t="n"/>
      <c r="DV2870" s="7" t="n"/>
      <c r="DW2870" s="2" t="n"/>
      <c r="DX2870" s="2" t="n"/>
      <c r="DY2870" s="2" t="n"/>
      <c r="DZ2870" s="2" t="n"/>
      <c r="EA2870" s="2" t="n"/>
      <c r="EB2870" s="2" t="n"/>
      <c r="EC2870" s="2" t="n"/>
    </row>
    <row r="2871" ht="6.75" customHeight="1" s="118">
      <c r="A2871" s="2" t="n"/>
      <c r="B2871" s="2" t="n"/>
      <c r="C2871" s="2" t="n"/>
      <c r="D2871" s="2" t="n"/>
      <c r="E2871" s="2" t="n"/>
      <c r="F2871" s="2" t="n"/>
      <c r="G2871" s="2" t="n"/>
      <c r="H2871" s="2" t="n"/>
      <c r="I2871" s="2" t="n"/>
      <c r="J2871" s="2" t="n"/>
      <c r="K2871" s="2" t="n"/>
      <c r="L2871" s="2" t="n"/>
      <c r="M2871" s="2" t="n"/>
      <c r="N2871" s="2" t="n"/>
      <c r="O2871" s="2" t="n"/>
      <c r="P2871" s="2" t="n"/>
      <c r="Q2871" s="2" t="n"/>
      <c r="R2871" s="2" t="n"/>
      <c r="S2871" s="2" t="n"/>
      <c r="T2871" s="2" t="n"/>
      <c r="U2871" s="2" t="n"/>
      <c r="V2871" s="2" t="n"/>
      <c r="W2871" s="2" t="n"/>
      <c r="X2871" s="2" t="n"/>
      <c r="Y2871" s="2" t="n"/>
      <c r="Z2871" s="2" t="n"/>
      <c r="AA2871" s="2" t="n"/>
      <c r="AB2871" s="2" t="n"/>
      <c r="AC2871" s="2" t="n"/>
      <c r="AD2871" s="2" t="n"/>
      <c r="AE2871" s="2" t="n"/>
      <c r="AF2871" s="2" t="n"/>
      <c r="AG2871" s="2" t="n"/>
      <c r="AH2871" s="2" t="n"/>
      <c r="AI2871" s="2" t="n"/>
      <c r="AJ2871" s="2" t="n"/>
      <c r="AK2871" s="2" t="n"/>
      <c r="AL2871" s="2" t="n"/>
      <c r="AM2871" s="2" t="n"/>
      <c r="AN2871" s="2" t="n"/>
      <c r="AO2871" s="2" t="n"/>
      <c r="AP2871" s="2" t="n"/>
      <c r="AQ2871" s="2" t="n"/>
      <c r="AR2871" s="2" t="n"/>
      <c r="AS2871" s="2" t="n"/>
      <c r="AT2871" s="2" t="n"/>
      <c r="AU2871" s="2" t="n"/>
      <c r="AV2871" s="2" t="n"/>
      <c r="AW2871" s="2" t="n"/>
      <c r="AX2871" s="2" t="n"/>
      <c r="AY2871" s="2" t="n"/>
      <c r="AZ2871" s="2" t="n"/>
      <c r="BA2871" s="2" t="n"/>
      <c r="BB2871" s="2" t="n"/>
      <c r="BC2871" s="2" t="n"/>
      <c r="BD2871" s="2" t="n"/>
      <c r="BE2871" s="2" t="n"/>
      <c r="BF2871" s="2" t="n"/>
      <c r="BG2871" s="2" t="n"/>
      <c r="BH2871" s="2" t="n"/>
      <c r="BI2871" s="2" t="n"/>
      <c r="BJ2871" s="2" t="n"/>
      <c r="BK2871" s="2" t="n"/>
      <c r="BL2871" s="2" t="n"/>
      <c r="BM2871" s="2" t="n"/>
      <c r="BN2871" s="2" t="n"/>
      <c r="BO2871" s="2" t="n"/>
      <c r="BP2871" s="143" t="n"/>
      <c r="BV2871" s="144" t="n"/>
      <c r="DU2871" s="144" t="n"/>
      <c r="DV2871" s="7" t="n"/>
      <c r="DW2871" s="2" t="n"/>
      <c r="DX2871" s="2" t="n"/>
      <c r="DY2871" s="2" t="n"/>
      <c r="DZ2871" s="2" t="n"/>
      <c r="EA2871" s="2" t="n"/>
      <c r="EB2871" s="2" t="n"/>
      <c r="EC2871" s="2" t="n"/>
    </row>
    <row r="2872" ht="6.75" customHeight="1" s="118">
      <c r="A2872" s="2" t="n"/>
      <c r="B2872" s="2" t="n"/>
      <c r="C2872" s="2" t="n"/>
      <c r="D2872" s="2" t="n"/>
      <c r="E2872" s="2" t="n"/>
      <c r="F2872" s="2" t="n"/>
      <c r="G2872" s="2" t="n"/>
      <c r="H2872" s="2" t="n"/>
      <c r="I2872" s="2" t="n"/>
      <c r="J2872" s="2" t="n"/>
      <c r="K2872" s="2" t="n"/>
      <c r="L2872" s="2" t="n"/>
      <c r="M2872" s="2" t="n"/>
      <c r="N2872" s="2" t="n"/>
      <c r="O2872" s="2" t="n"/>
      <c r="P2872" s="2" t="n"/>
      <c r="Q2872" s="2" t="n"/>
      <c r="R2872" s="2" t="n"/>
      <c r="S2872" s="2" t="n"/>
      <c r="T2872" s="2" t="n"/>
      <c r="U2872" s="2" t="n"/>
      <c r="V2872" s="2" t="n"/>
      <c r="W2872" s="2" t="n"/>
      <c r="X2872" s="2" t="n"/>
      <c r="Y2872" s="2" t="n"/>
      <c r="Z2872" s="2" t="n"/>
      <c r="AA2872" s="2" t="n"/>
      <c r="AB2872" s="2" t="n"/>
      <c r="AC2872" s="2" t="n"/>
      <c r="AD2872" s="2" t="n"/>
      <c r="AE2872" s="2" t="n"/>
      <c r="AF2872" s="2" t="n"/>
      <c r="AG2872" s="2" t="n"/>
      <c r="AH2872" s="2" t="n"/>
      <c r="AI2872" s="2" t="n"/>
      <c r="AJ2872" s="2" t="n"/>
      <c r="AK2872" s="2" t="n"/>
      <c r="AL2872" s="2" t="n"/>
      <c r="AM2872" s="2" t="n"/>
      <c r="AN2872" s="2" t="n"/>
      <c r="AO2872" s="2" t="n"/>
      <c r="AP2872" s="2" t="n"/>
      <c r="AQ2872" s="2" t="n"/>
      <c r="AR2872" s="2" t="n"/>
      <c r="AS2872" s="2" t="n"/>
      <c r="AT2872" s="2" t="n"/>
      <c r="AU2872" s="2" t="n"/>
      <c r="AV2872" s="2" t="n"/>
      <c r="AW2872" s="2" t="n"/>
      <c r="AX2872" s="2" t="n"/>
      <c r="AY2872" s="2" t="n"/>
      <c r="AZ2872" s="2" t="n"/>
      <c r="BA2872" s="2" t="n"/>
      <c r="BB2872" s="2" t="n"/>
      <c r="BC2872" s="2" t="n"/>
      <c r="BD2872" s="2" t="n"/>
      <c r="BE2872" s="2" t="n"/>
      <c r="BF2872" s="2" t="n"/>
      <c r="BG2872" s="2" t="n"/>
      <c r="BH2872" s="2" t="n"/>
      <c r="BI2872" s="2" t="n"/>
      <c r="BJ2872" s="2" t="n"/>
      <c r="BK2872" s="2" t="n"/>
      <c r="BL2872" s="2" t="n"/>
      <c r="BM2872" s="2" t="n"/>
      <c r="BN2872" s="2" t="n"/>
      <c r="BO2872" s="2" t="n"/>
      <c r="BP2872" s="143" t="n"/>
      <c r="BV2872" s="144" t="n"/>
      <c r="DU2872" s="144" t="n"/>
      <c r="DV2872" s="7" t="n"/>
      <c r="DW2872" s="2" t="n"/>
      <c r="DX2872" s="2" t="n"/>
      <c r="DY2872" s="2" t="n"/>
      <c r="DZ2872" s="2" t="n"/>
      <c r="EA2872" s="2" t="n"/>
      <c r="EB2872" s="2" t="n"/>
      <c r="EC2872" s="2" t="n"/>
    </row>
    <row r="2873" ht="8.25" customHeight="1" s="118">
      <c r="A2873" s="2" t="n"/>
      <c r="B2873" s="2" t="n"/>
      <c r="C2873" s="2" t="n"/>
      <c r="D2873" s="2" t="n"/>
      <c r="E2873" s="2" t="n"/>
      <c r="F2873" s="2" t="n"/>
      <c r="G2873" s="2" t="n"/>
      <c r="H2873" s="2" t="n"/>
      <c r="I2873" s="2" t="n"/>
      <c r="J2873" s="2" t="n"/>
      <c r="K2873" s="2" t="n"/>
      <c r="L2873" s="2" t="n"/>
      <c r="M2873" s="2" t="n"/>
      <c r="N2873" s="2" t="n"/>
      <c r="O2873" s="2" t="n"/>
      <c r="P2873" s="2" t="n"/>
      <c r="Q2873" s="2" t="n"/>
      <c r="R2873" s="2" t="n"/>
      <c r="S2873" s="2" t="n"/>
      <c r="T2873" s="2" t="n"/>
      <c r="U2873" s="2" t="n"/>
      <c r="V2873" s="2" t="n"/>
      <c r="W2873" s="2" t="n"/>
      <c r="X2873" s="2" t="n"/>
      <c r="Y2873" s="2" t="n"/>
      <c r="Z2873" s="2" t="n"/>
      <c r="AA2873" s="2" t="n"/>
      <c r="AB2873" s="2" t="n"/>
      <c r="AC2873" s="2" t="n"/>
      <c r="AD2873" s="2" t="n"/>
      <c r="AE2873" s="2" t="n"/>
      <c r="AF2873" s="2" t="n"/>
      <c r="AG2873" s="2" t="n"/>
      <c r="AH2873" s="2" t="n"/>
      <c r="AI2873" s="2" t="n"/>
      <c r="AJ2873" s="2" t="n"/>
      <c r="AK2873" s="2" t="n"/>
      <c r="AL2873" s="2" t="n"/>
      <c r="AM2873" s="2" t="n"/>
      <c r="AN2873" s="2" t="n"/>
      <c r="AO2873" s="2" t="n"/>
      <c r="AP2873" s="2" t="n"/>
      <c r="AQ2873" s="2" t="n"/>
      <c r="AR2873" s="2" t="n"/>
      <c r="AS2873" s="2" t="n"/>
      <c r="AT2873" s="2" t="n"/>
      <c r="AU2873" s="2" t="n"/>
      <c r="AV2873" s="2" t="n"/>
      <c r="AW2873" s="2" t="n"/>
      <c r="AX2873" s="2" t="n"/>
      <c r="AY2873" s="2" t="n"/>
      <c r="AZ2873" s="2" t="n"/>
      <c r="BA2873" s="2" t="n"/>
      <c r="BB2873" s="2" t="n"/>
      <c r="BC2873" s="2" t="n"/>
      <c r="BD2873" s="2" t="n"/>
      <c r="BE2873" s="2" t="n"/>
      <c r="BF2873" s="2" t="n"/>
      <c r="BG2873" s="2" t="n"/>
      <c r="BH2873" s="2" t="n"/>
      <c r="BI2873" s="2" t="n"/>
      <c r="BJ2873" s="2" t="n"/>
      <c r="BK2873" s="2" t="n"/>
      <c r="BL2873" s="2" t="n"/>
      <c r="BM2873" s="2" t="n"/>
      <c r="BN2873" s="2" t="n"/>
      <c r="BO2873" s="2" t="n"/>
      <c r="BP2873" s="143" t="n"/>
      <c r="BV2873" s="144" t="n"/>
      <c r="DU2873" s="144" t="n"/>
      <c r="DV2873" s="7" t="n"/>
      <c r="DW2873" s="2" t="n"/>
      <c r="DX2873" s="2" t="n"/>
      <c r="DY2873" s="2" t="n"/>
      <c r="DZ2873" s="2" t="n"/>
      <c r="EA2873" s="2" t="n"/>
      <c r="EB2873" s="2" t="n"/>
      <c r="EC2873" s="2" t="n"/>
    </row>
    <row r="2874" ht="6.75" customHeight="1" s="118">
      <c r="A2874" s="2" t="n"/>
      <c r="B2874" s="2" t="n"/>
      <c r="C2874" s="2" t="n"/>
      <c r="D2874" s="2" t="n"/>
      <c r="E2874" s="177" t="inlineStr">
        <is>
          <t>在籍校</t>
        </is>
      </c>
      <c r="F2874" s="140" t="n"/>
      <c r="G2874" s="140" t="n"/>
      <c r="H2874" s="140" t="n"/>
      <c r="I2874" s="140" t="n"/>
      <c r="J2874" s="140" t="n"/>
      <c r="K2874" s="141" t="n"/>
      <c r="L2874" s="34" t="n"/>
      <c r="M2874" s="18" t="n"/>
      <c r="N2874" s="18" t="n"/>
      <c r="O2874" s="18" t="n"/>
      <c r="P2874" s="18" t="n"/>
      <c r="Q2874" s="18" t="n"/>
      <c r="R2874" s="18" t="n"/>
      <c r="S2874" s="18" t="n"/>
      <c r="T2874" s="18" t="n"/>
      <c r="U2874" s="18" t="n"/>
      <c r="V2874" s="18" t="n"/>
      <c r="W2874" s="18" t="n"/>
      <c r="X2874" s="35" t="n"/>
      <c r="Y2874" s="4" t="n"/>
      <c r="Z2874" s="5" t="n"/>
      <c r="AA2874" s="5" t="n"/>
      <c r="AB2874" s="5" t="n"/>
      <c r="AC2874" s="5" t="n"/>
      <c r="AD2874" s="5" t="n"/>
      <c r="AE2874" s="5" t="n"/>
      <c r="AF2874" s="5" t="n"/>
      <c r="AG2874" s="5" t="n"/>
      <c r="AH2874" s="5" t="n"/>
      <c r="AI2874" s="5" t="n"/>
      <c r="AJ2874" s="5" t="n"/>
      <c r="AK2874" s="5" t="n"/>
      <c r="AL2874" s="5" t="n"/>
      <c r="AM2874" s="5" t="n"/>
      <c r="AN2874" s="5" t="n"/>
      <c r="AO2874" s="5" t="n"/>
      <c r="AP2874" s="5" t="n"/>
      <c r="AQ2874" s="5" t="n"/>
      <c r="AR2874" s="5" t="n"/>
      <c r="AS2874" s="5" t="n"/>
      <c r="AT2874" s="5" t="n"/>
      <c r="AU2874" s="5" t="n"/>
      <c r="AV2874" s="5" t="n"/>
      <c r="AW2874" s="89" t="inlineStr">
        <is>
          <t>卒業見込</t>
        </is>
      </c>
      <c r="AX2874" s="140" t="n"/>
      <c r="AY2874" s="140" t="n"/>
      <c r="AZ2874" s="140" t="n"/>
      <c r="BA2874" s="140" t="n"/>
      <c r="BB2874" s="140" t="n"/>
      <c r="BC2874" s="140" t="n"/>
      <c r="BD2874" s="140" t="n"/>
      <c r="BE2874" s="140" t="n"/>
      <c r="BF2874" s="140" t="n"/>
      <c r="BG2874" s="140" t="n"/>
      <c r="BH2874" s="140" t="n"/>
      <c r="BI2874" s="141" t="n"/>
      <c r="BJ2874" s="2" t="n"/>
      <c r="BK2874" s="2" t="n"/>
      <c r="BL2874" s="2" t="n"/>
      <c r="BM2874" s="2" t="n"/>
      <c r="BN2874" s="2" t="n"/>
      <c r="BO2874" s="2" t="n"/>
      <c r="BP2874" s="143" t="n"/>
      <c r="BV2874" s="144" t="n"/>
      <c r="DU2874" s="144" t="n"/>
      <c r="DV2874" s="2" t="n"/>
      <c r="DW2874" s="2" t="n"/>
      <c r="DX2874" s="2" t="n"/>
      <c r="DY2874" s="2" t="n"/>
      <c r="DZ2874" s="2" t="n"/>
      <c r="EA2874" s="2" t="n"/>
      <c r="EB2874" s="2" t="n"/>
      <c r="EC2874" s="2" t="n"/>
    </row>
    <row r="2875" ht="6.75" customHeight="1" s="118">
      <c r="A2875" s="2" t="n"/>
      <c r="B2875" s="2" t="n"/>
      <c r="C2875" s="2" t="n"/>
      <c r="D2875" s="2" t="n"/>
      <c r="E2875" s="143" t="n"/>
      <c r="K2875" s="144" t="n"/>
      <c r="L2875" s="36" t="n"/>
      <c r="M2875" s="19" t="n"/>
      <c r="N2875" s="19" t="n"/>
      <c r="O2875" s="19" t="n"/>
      <c r="P2875" s="19" t="n"/>
      <c r="Q2875" s="19" t="n"/>
      <c r="R2875" s="19" t="n"/>
      <c r="S2875" s="19" t="n"/>
      <c r="T2875" s="19" t="n"/>
      <c r="U2875" s="19" t="n"/>
      <c r="V2875" s="19" t="n"/>
      <c r="W2875" s="19" t="n"/>
      <c r="X2875" s="37" t="n"/>
      <c r="Y2875" s="178">
        <f>計算!$N$34</f>
        <v/>
      </c>
      <c r="BI2875" s="144" t="n"/>
      <c r="BJ2875" s="2" t="n"/>
      <c r="BK2875" s="2" t="n"/>
      <c r="BL2875" s="2" t="n"/>
      <c r="BM2875" s="2" t="n"/>
      <c r="BN2875" s="2" t="n"/>
      <c r="BO2875" s="2" t="n"/>
      <c r="BP2875" s="143" t="n"/>
      <c r="BV2875" s="144" t="n"/>
      <c r="DU2875" s="144" t="n"/>
      <c r="DV2875" s="2" t="n"/>
      <c r="DW2875" s="2" t="n"/>
      <c r="DX2875" s="2" t="n"/>
      <c r="DY2875" s="2" t="n"/>
      <c r="DZ2875" s="2" t="n"/>
      <c r="EA2875" s="2" t="n"/>
      <c r="EB2875" s="2" t="n"/>
      <c r="EC2875" s="2" t="n"/>
    </row>
    <row r="2876" ht="6.75" customHeight="1" s="118">
      <c r="A2876" s="2" t="n"/>
      <c r="B2876" s="2" t="n"/>
      <c r="C2876" s="2" t="n"/>
      <c r="D2876" s="2" t="n"/>
      <c r="E2876" s="143" t="n"/>
      <c r="K2876" s="144" t="n"/>
      <c r="L2876" s="36" t="n"/>
      <c r="M2876" s="19" t="n"/>
      <c r="N2876" s="19" t="n"/>
      <c r="O2876" s="19" t="n"/>
      <c r="P2876" s="179">
        <f>設定!$B$6</f>
        <v/>
      </c>
      <c r="S2876" s="11" t="n"/>
      <c r="T2876" s="11" t="n"/>
      <c r="U2876" s="179">
        <f>設定!$B$7</f>
        <v/>
      </c>
      <c r="W2876" s="11" t="n"/>
      <c r="X2876" s="12" t="n"/>
      <c r="Y2876" s="143" t="n"/>
      <c r="BI2876" s="144" t="n"/>
      <c r="BJ2876" s="2" t="n"/>
      <c r="BK2876" s="2" t="n"/>
      <c r="BL2876" s="2" t="n"/>
      <c r="BM2876" s="2" t="n"/>
      <c r="BN2876" s="2" t="n"/>
      <c r="BO2876" s="2" t="n"/>
      <c r="BP2876" s="143" t="n"/>
      <c r="BV2876" s="144" t="n"/>
      <c r="DU2876" s="144" t="n"/>
      <c r="DV2876" s="2" t="n"/>
      <c r="DW2876" s="2" t="n"/>
      <c r="DX2876" s="2" t="n"/>
      <c r="DY2876" s="2" t="n"/>
      <c r="DZ2876" s="2" t="n"/>
      <c r="EA2876" s="2" t="n"/>
      <c r="EB2876" s="2" t="n"/>
      <c r="EC2876" s="2" t="n"/>
    </row>
    <row r="2877" ht="6.75" customHeight="1" s="118">
      <c r="A2877" s="2" t="n"/>
      <c r="B2877" s="2" t="n"/>
      <c r="C2877" s="2" t="n"/>
      <c r="D2877" s="2" t="n"/>
      <c r="E2877" s="143" t="n"/>
      <c r="K2877" s="144" t="n"/>
      <c r="L2877" s="92" t="inlineStr">
        <is>
          <t>令和</t>
        </is>
      </c>
      <c r="S2877" s="52" t="inlineStr">
        <is>
          <t>年</t>
        </is>
      </c>
      <c r="W2877" s="53" t="inlineStr">
        <is>
          <t>月</t>
        </is>
      </c>
      <c r="X2877" s="144" t="n"/>
      <c r="Y2877" s="143" t="n"/>
      <c r="BI2877" s="144" t="n"/>
      <c r="BJ2877" s="2" t="n"/>
      <c r="BK2877" s="2" t="n"/>
      <c r="BL2877" s="2" t="n"/>
      <c r="BM2877" s="2" t="n"/>
      <c r="BN2877" s="2" t="n"/>
      <c r="BO2877" s="2" t="n"/>
      <c r="BP2877" s="143" t="n"/>
      <c r="BV2877" s="144" t="n"/>
      <c r="DU2877" s="144" t="n"/>
      <c r="DV2877" s="2" t="n"/>
      <c r="DW2877" s="2" t="n"/>
      <c r="DX2877" s="2" t="n"/>
      <c r="DY2877" s="2" t="n"/>
      <c r="DZ2877" s="2" t="n"/>
      <c r="EA2877" s="2" t="n"/>
      <c r="EB2877" s="2" t="n"/>
      <c r="EC2877" s="2" t="n"/>
    </row>
    <row r="2878" ht="6.75" customHeight="1" s="118">
      <c r="A2878" s="2" t="n"/>
      <c r="B2878" s="2" t="n"/>
      <c r="C2878" s="2" t="n"/>
      <c r="D2878" s="2" t="n"/>
      <c r="E2878" s="143" t="n"/>
      <c r="K2878" s="144" t="n"/>
      <c r="L2878" s="143" t="n"/>
      <c r="X2878" s="144" t="n"/>
      <c r="Y2878" s="143" t="n"/>
      <c r="AW2878" s="75" t="inlineStr">
        <is>
          <t>卒業</t>
        </is>
      </c>
      <c r="BI2878" s="144" t="n"/>
      <c r="BJ2878" s="2" t="n"/>
      <c r="BK2878" s="2" t="n"/>
      <c r="BL2878" s="2" t="n"/>
      <c r="BM2878" s="2" t="n"/>
      <c r="BN2878" s="2" t="n"/>
      <c r="BO2878" s="2" t="n"/>
      <c r="BP2878" s="143" t="n"/>
      <c r="BV2878" s="144" t="n"/>
      <c r="DU2878" s="144" t="n"/>
      <c r="DV2878" s="2" t="n"/>
      <c r="DW2878" s="2" t="n"/>
      <c r="DX2878" s="2" t="n"/>
      <c r="DY2878" s="2" t="n"/>
      <c r="DZ2878" s="2" t="n"/>
      <c r="EA2878" s="2" t="n"/>
      <c r="EB2878" s="2" t="n"/>
      <c r="EC2878" s="2" t="n"/>
    </row>
    <row r="2879" ht="6.75" customHeight="1" s="118">
      <c r="A2879" s="2" t="n"/>
      <c r="B2879" s="2" t="n"/>
      <c r="C2879" s="2" t="n"/>
      <c r="D2879" s="2" t="n"/>
      <c r="E2879" s="143" t="n"/>
      <c r="K2879" s="144" t="n"/>
      <c r="L2879" s="36" t="n"/>
      <c r="M2879" s="19" t="n"/>
      <c r="N2879" s="19" t="n"/>
      <c r="O2879" s="19" t="n"/>
      <c r="P2879" s="19" t="n"/>
      <c r="Q2879" s="19" t="n"/>
      <c r="R2879" s="19" t="n"/>
      <c r="S2879" s="19" t="n"/>
      <c r="T2879" s="19" t="n"/>
      <c r="U2879" s="19" t="n"/>
      <c r="V2879" s="19" t="n"/>
      <c r="W2879" s="19" t="n"/>
      <c r="X2879" s="37" t="n"/>
      <c r="Y2879" s="143" t="n"/>
      <c r="BI2879" s="144" t="n"/>
      <c r="BJ2879" s="2" t="n"/>
      <c r="BK2879" s="2" t="n"/>
      <c r="BL2879" s="2" t="n"/>
      <c r="BM2879" s="2" t="n"/>
      <c r="BN2879" s="2" t="n"/>
      <c r="BO2879" s="2" t="n"/>
      <c r="BP2879" s="143" t="n"/>
      <c r="BV2879" s="144" t="n"/>
      <c r="DU2879" s="144" t="n"/>
      <c r="DV2879" s="2" t="n"/>
      <c r="DW2879" s="2" t="n"/>
      <c r="DX2879" s="2" t="n"/>
      <c r="DY2879" s="2" t="n"/>
      <c r="DZ2879" s="2" t="n"/>
      <c r="EA2879" s="2" t="n"/>
      <c r="EB2879" s="2" t="n"/>
      <c r="EC2879" s="2" t="n"/>
    </row>
    <row r="2880" ht="6.75" customHeight="1" s="118">
      <c r="A2880" s="2" t="n"/>
      <c r="B2880" s="2" t="n"/>
      <c r="C2880" s="2" t="n"/>
      <c r="D2880" s="2" t="n"/>
      <c r="E2880" s="143" t="n"/>
      <c r="K2880" s="144" t="n"/>
      <c r="L2880" s="36" t="n"/>
      <c r="M2880" s="19" t="n"/>
      <c r="N2880" s="19" t="n"/>
      <c r="O2880" s="19" t="n"/>
      <c r="P2880" s="19" t="n"/>
      <c r="Q2880" s="19" t="n"/>
      <c r="R2880" s="19" t="n"/>
      <c r="S2880" s="19" t="n"/>
      <c r="T2880" s="19" t="n"/>
      <c r="U2880" s="19" t="n"/>
      <c r="V2880" s="19" t="n"/>
      <c r="W2880" s="19" t="n"/>
      <c r="X2880" s="37" t="n"/>
      <c r="Y2880" s="143" t="n"/>
      <c r="BI2880" s="144" t="n"/>
      <c r="BJ2880" s="2" t="n"/>
      <c r="BK2880" s="2" t="n"/>
      <c r="BL2880" s="2" t="n"/>
      <c r="BM2880" s="2" t="n"/>
      <c r="BN2880" s="2" t="n"/>
      <c r="BO2880" s="2" t="n"/>
      <c r="BP2880" s="143" t="n"/>
      <c r="BV2880" s="144" t="n"/>
      <c r="DU2880" s="144" t="n"/>
      <c r="DV2880" s="2" t="n"/>
      <c r="DW2880" s="2" t="n"/>
      <c r="DX2880" s="2" t="n"/>
      <c r="DY2880" s="2" t="n"/>
      <c r="DZ2880" s="2" t="n"/>
      <c r="EA2880" s="2" t="n"/>
      <c r="EB2880" s="2" t="n"/>
      <c r="EC2880" s="2" t="n"/>
    </row>
    <row r="2881" ht="6.75" customHeight="1" s="118">
      <c r="A2881" s="2" t="n"/>
      <c r="B2881" s="2" t="n"/>
      <c r="C2881" s="2" t="n"/>
      <c r="D2881" s="2" t="n"/>
      <c r="E2881" s="146" t="n"/>
      <c r="F2881" s="147" t="n"/>
      <c r="G2881" s="147" t="n"/>
      <c r="H2881" s="147" t="n"/>
      <c r="I2881" s="147" t="n"/>
      <c r="J2881" s="147" t="n"/>
      <c r="K2881" s="148" t="n"/>
      <c r="L2881" s="38" t="n"/>
      <c r="M2881" s="20" t="n"/>
      <c r="N2881" s="20" t="n"/>
      <c r="O2881" s="20" t="n"/>
      <c r="P2881" s="20" t="n"/>
      <c r="Q2881" s="20" t="n"/>
      <c r="R2881" s="20" t="n"/>
      <c r="S2881" s="20" t="n"/>
      <c r="T2881" s="20" t="n"/>
      <c r="U2881" s="20" t="n"/>
      <c r="V2881" s="20" t="n"/>
      <c r="W2881" s="20" t="n"/>
      <c r="X2881" s="39" t="n"/>
      <c r="Y2881" s="16" t="n"/>
      <c r="Z2881" s="14" t="n"/>
      <c r="AA2881" s="14" t="n"/>
      <c r="AB2881" s="14" t="n"/>
      <c r="AC2881" s="14" t="n"/>
      <c r="AD2881" s="14" t="n"/>
      <c r="AE2881" s="14" t="n"/>
      <c r="AF2881" s="14" t="n"/>
      <c r="AG2881" s="14" t="n"/>
      <c r="AH2881" s="14" t="n"/>
      <c r="AI2881" s="14" t="n"/>
      <c r="AJ2881" s="14" t="n"/>
      <c r="AK2881" s="14" t="n"/>
      <c r="AL2881" s="14" t="n"/>
      <c r="AM2881" s="14" t="n"/>
      <c r="AN2881" s="14" t="n"/>
      <c r="AO2881" s="14" t="n"/>
      <c r="AP2881" s="14" t="n"/>
      <c r="AQ2881" s="14" t="n"/>
      <c r="AR2881" s="14" t="n"/>
      <c r="AS2881" s="14" t="n"/>
      <c r="AT2881" s="14" t="n"/>
      <c r="AU2881" s="14" t="n"/>
      <c r="AV2881" s="14" t="n"/>
      <c r="AW2881" s="147" t="n"/>
      <c r="AX2881" s="147" t="n"/>
      <c r="AY2881" s="147" t="n"/>
      <c r="AZ2881" s="147" t="n"/>
      <c r="BA2881" s="147" t="n"/>
      <c r="BB2881" s="147" t="n"/>
      <c r="BC2881" s="147" t="n"/>
      <c r="BD2881" s="147" t="n"/>
      <c r="BE2881" s="147" t="n"/>
      <c r="BF2881" s="147" t="n"/>
      <c r="BG2881" s="147" t="n"/>
      <c r="BH2881" s="147" t="n"/>
      <c r="BI2881" s="148" t="n"/>
      <c r="BJ2881" s="2" t="n"/>
      <c r="BK2881" s="2" t="n"/>
      <c r="BL2881" s="2" t="n"/>
      <c r="BM2881" s="2" t="n"/>
      <c r="BN2881" s="2" t="n"/>
      <c r="BO2881" s="2" t="n"/>
      <c r="BP2881" s="143" t="n"/>
      <c r="BV2881" s="144" t="n"/>
      <c r="DU2881" s="144" t="n"/>
      <c r="DV2881" s="2" t="n"/>
      <c r="DW2881" s="2" t="n"/>
      <c r="DX2881" s="2" t="n"/>
      <c r="DY2881" s="2" t="n"/>
      <c r="DZ2881" s="2" t="n"/>
      <c r="EA2881" s="2" t="n"/>
      <c r="EB2881" s="2" t="n"/>
      <c r="EC2881" s="2" t="n"/>
    </row>
    <row r="2882" ht="6.75" customHeight="1" s="118">
      <c r="A2882" s="2" t="n"/>
      <c r="B2882" s="2" t="n"/>
      <c r="C2882" s="2" t="n"/>
      <c r="D2882" s="2" t="n"/>
      <c r="E2882" s="40" t="n"/>
      <c r="F2882" s="40" t="n"/>
      <c r="G2882" s="40" t="n"/>
      <c r="H2882" s="40" t="n"/>
      <c r="I2882" s="40" t="n"/>
      <c r="J2882" s="40" t="n"/>
      <c r="K2882" s="40" t="n"/>
      <c r="L2882" s="18" t="n"/>
      <c r="M2882" s="18" t="n"/>
      <c r="N2882" s="18" t="n"/>
      <c r="O2882" s="18" t="n"/>
      <c r="P2882" s="18" t="n"/>
      <c r="Q2882" s="18" t="n"/>
      <c r="R2882" s="18" t="n"/>
      <c r="S2882" s="76" t="n"/>
      <c r="T2882" s="140" t="n"/>
      <c r="U2882" s="17" t="n"/>
      <c r="V2882" s="17" t="n"/>
      <c r="W2882" s="76" t="n"/>
      <c r="X2882" s="140" t="n"/>
      <c r="Y2882" s="5" t="n"/>
      <c r="Z2882" s="5" t="n"/>
      <c r="AA2882" s="5" t="n"/>
      <c r="AB2882" s="5" t="n"/>
      <c r="AC2882" s="5" t="n"/>
      <c r="AD2882" s="5" t="n"/>
      <c r="AE2882" s="5" t="n"/>
      <c r="AF2882" s="5" t="n"/>
      <c r="AG2882" s="5" t="n"/>
      <c r="AH2882" s="5" t="n"/>
      <c r="AI2882" s="5" t="n"/>
      <c r="AJ2882" s="5" t="n"/>
      <c r="AK2882" s="5" t="n"/>
      <c r="AL2882" s="5" t="n"/>
      <c r="AM2882" s="5" t="n"/>
      <c r="AN2882" s="5" t="n"/>
      <c r="AO2882" s="5" t="n"/>
      <c r="AP2882" s="5" t="n"/>
      <c r="AQ2882" s="5" t="n"/>
      <c r="AR2882" s="5" t="n"/>
      <c r="AS2882" s="5" t="n"/>
      <c r="AT2882" s="5" t="n"/>
      <c r="AU2882" s="5" t="n"/>
      <c r="AV2882" s="5" t="n"/>
      <c r="AW2882" s="5" t="n"/>
      <c r="AX2882" s="5" t="n"/>
      <c r="AY2882" s="5" t="n"/>
      <c r="AZ2882" s="5" t="n"/>
      <c r="BA2882" s="5" t="n"/>
      <c r="BB2882" s="5" t="n"/>
      <c r="BC2882" s="5" t="n"/>
      <c r="BD2882" s="5" t="n"/>
      <c r="BE2882" s="5" t="n"/>
      <c r="BF2882" s="5" t="n"/>
      <c r="BG2882" s="5" t="n"/>
      <c r="BH2882" s="5" t="n"/>
      <c r="BI2882" s="5" t="n"/>
      <c r="BJ2882" s="2" t="n"/>
      <c r="BK2882" s="2" t="n"/>
      <c r="BL2882" s="2" t="n"/>
      <c r="BM2882" s="2" t="n"/>
      <c r="BN2882" s="2" t="n"/>
      <c r="BO2882" s="2" t="n"/>
      <c r="BP2882" s="143" t="n"/>
      <c r="BV2882" s="144" t="n"/>
      <c r="DU2882" s="144" t="n"/>
      <c r="DV2882" s="2" t="n"/>
      <c r="DW2882" s="2" t="n"/>
      <c r="DX2882" s="2" t="n"/>
      <c r="DY2882" s="2" t="n"/>
      <c r="DZ2882" s="2" t="n"/>
      <c r="EA2882" s="2" t="n"/>
      <c r="EB2882" s="2" t="n"/>
      <c r="EC2882" s="2" t="n"/>
    </row>
    <row r="2883" ht="6.75" customHeight="1" s="118">
      <c r="A2883" s="2" t="n"/>
      <c r="B2883" s="2" t="n"/>
      <c r="C2883" s="2" t="n"/>
      <c r="D2883" s="2" t="n"/>
      <c r="E2883" s="41" t="n"/>
      <c r="F2883" s="41" t="n"/>
      <c r="G2883" s="41" t="n"/>
      <c r="H2883" s="41" t="n"/>
      <c r="I2883" s="41" t="n"/>
      <c r="J2883" s="41" t="n"/>
      <c r="K2883" s="41" t="n"/>
      <c r="L2883" s="19" t="n"/>
      <c r="M2883" s="19" t="n"/>
      <c r="N2883" s="19" t="n"/>
      <c r="O2883" s="19" t="n"/>
      <c r="P2883" s="19" t="n"/>
      <c r="Q2883" s="19" t="n"/>
      <c r="R2883" s="19" t="n"/>
      <c r="U2883" s="11" t="n"/>
      <c r="V2883" s="11" t="n"/>
      <c r="Y2883" s="2" t="n"/>
      <c r="Z2883" s="2" t="n"/>
      <c r="AA2883" s="2" t="n"/>
      <c r="AB2883" s="2" t="n"/>
      <c r="AC2883" s="2" t="n"/>
      <c r="AD2883" s="2" t="n"/>
      <c r="AE2883" s="2" t="n"/>
      <c r="AF2883" s="2" t="n"/>
      <c r="AG2883" s="2" t="n"/>
      <c r="AH2883" s="2" t="n"/>
      <c r="AI2883" s="2" t="n"/>
      <c r="AJ2883" s="2" t="n"/>
      <c r="AK2883" s="2" t="n"/>
      <c r="AL2883" s="2" t="n"/>
      <c r="AM2883" s="2" t="n"/>
      <c r="AN2883" s="2" t="n"/>
      <c r="AO2883" s="2" t="n"/>
      <c r="AP2883" s="2" t="n"/>
      <c r="AQ2883" s="2" t="n"/>
      <c r="AR2883" s="2" t="n"/>
      <c r="AS2883" s="2" t="n"/>
      <c r="AT2883" s="2" t="n"/>
      <c r="AU2883" s="2" t="n"/>
      <c r="AV2883" s="2" t="n"/>
      <c r="AW2883" s="2" t="n"/>
      <c r="AX2883" s="2" t="n"/>
      <c r="AY2883" s="2" t="n"/>
      <c r="AZ2883" s="2" t="n"/>
      <c r="BA2883" s="2" t="n"/>
      <c r="BB2883" s="2" t="n"/>
      <c r="BC2883" s="2" t="n"/>
      <c r="BD2883" s="2" t="n"/>
      <c r="BE2883" s="2" t="n"/>
      <c r="BF2883" s="2" t="n"/>
      <c r="BG2883" s="2" t="n"/>
      <c r="BH2883" s="2" t="n"/>
      <c r="BI2883" s="2" t="n"/>
      <c r="BJ2883" s="2" t="n"/>
      <c r="BK2883" s="2" t="n"/>
      <c r="BL2883" s="2" t="n"/>
      <c r="BM2883" s="2" t="n"/>
      <c r="BN2883" s="2" t="n"/>
      <c r="BO2883" s="2" t="n"/>
      <c r="BP2883" s="143" t="n"/>
      <c r="BV2883" s="144" t="n"/>
      <c r="DU2883" s="144" t="n"/>
      <c r="DV2883" s="2" t="n"/>
      <c r="DW2883" s="2" t="n"/>
      <c r="DX2883" s="2" t="n"/>
      <c r="DY2883" s="2" t="n"/>
      <c r="DZ2883" s="2" t="n"/>
      <c r="EA2883" s="2" t="n"/>
      <c r="EB2883" s="2" t="n"/>
      <c r="EC2883" s="2" t="n"/>
    </row>
    <row r="2884" ht="9.75" customHeight="1" s="118">
      <c r="A2884" s="2" t="n"/>
      <c r="B2884" s="2" t="n"/>
      <c r="C2884" s="2" t="n"/>
      <c r="D2884" s="2" t="n"/>
      <c r="E2884" s="42" t="n"/>
      <c r="F2884" s="42" t="n"/>
      <c r="G2884" s="42" t="n"/>
      <c r="H2884" s="42" t="n"/>
      <c r="I2884" s="42" t="n"/>
      <c r="J2884" s="42" t="n"/>
      <c r="K2884" s="42" t="n"/>
      <c r="L2884" s="20" t="n"/>
      <c r="M2884" s="20" t="n"/>
      <c r="N2884" s="20" t="n"/>
      <c r="O2884" s="20" t="n"/>
      <c r="P2884" s="20" t="n"/>
      <c r="Q2884" s="20" t="n"/>
      <c r="R2884" s="20" t="n"/>
      <c r="S2884" s="20" t="n"/>
      <c r="T2884" s="20" t="n"/>
      <c r="U2884" s="20" t="n"/>
      <c r="V2884" s="20" t="n"/>
      <c r="W2884" s="20" t="n"/>
      <c r="X2884" s="20" t="n"/>
      <c r="Y2884" s="14" t="n"/>
      <c r="Z2884" s="14" t="n"/>
      <c r="AA2884" s="14" t="n"/>
      <c r="AB2884" s="14" t="n"/>
      <c r="AC2884" s="14" t="n"/>
      <c r="AD2884" s="14" t="n"/>
      <c r="AE2884" s="14" t="n"/>
      <c r="AF2884" s="14" t="n"/>
      <c r="AG2884" s="14" t="n"/>
      <c r="AH2884" s="14" t="n"/>
      <c r="AI2884" s="14" t="n"/>
      <c r="AJ2884" s="14" t="n"/>
      <c r="AK2884" s="14" t="n"/>
      <c r="AL2884" s="14" t="n"/>
      <c r="AM2884" s="14" t="n"/>
      <c r="AN2884" s="14" t="n"/>
      <c r="AO2884" s="14" t="n"/>
      <c r="AP2884" s="14" t="n"/>
      <c r="AQ2884" s="14" t="n"/>
      <c r="AR2884" s="14" t="n"/>
      <c r="AS2884" s="14" t="n"/>
      <c r="AT2884" s="14" t="n"/>
      <c r="AU2884" s="14" t="n"/>
      <c r="AV2884" s="14" t="n"/>
      <c r="AW2884" s="14" t="n"/>
      <c r="AX2884" s="14" t="n"/>
      <c r="AY2884" s="14" t="n"/>
      <c r="AZ2884" s="14" t="n"/>
      <c r="BA2884" s="14" t="n"/>
      <c r="BB2884" s="14" t="n"/>
      <c r="BC2884" s="14" t="n"/>
      <c r="BD2884" s="14" t="n"/>
      <c r="BE2884" s="14" t="n"/>
      <c r="BF2884" s="14" t="n"/>
      <c r="BG2884" s="14" t="n"/>
      <c r="BH2884" s="14" t="n"/>
      <c r="BI2884" s="14" t="n"/>
      <c r="BJ2884" s="2" t="n"/>
      <c r="BK2884" s="2" t="n"/>
      <c r="BL2884" s="2" t="n"/>
      <c r="BM2884" s="2" t="n"/>
      <c r="BN2884" s="2" t="n"/>
      <c r="BO2884" s="2" t="n"/>
      <c r="BP2884" s="143" t="n"/>
      <c r="BV2884" s="144" t="n"/>
      <c r="DU2884" s="144" t="n"/>
      <c r="DV2884" s="2" t="n"/>
      <c r="DW2884" s="2" t="n"/>
      <c r="DX2884" s="2" t="n"/>
      <c r="DY2884" s="2" t="n"/>
      <c r="DZ2884" s="2" t="n"/>
      <c r="EA2884" s="2" t="n"/>
      <c r="EB2884" s="2" t="n"/>
      <c r="EC2884" s="2" t="n"/>
    </row>
    <row r="2885" ht="6.75" customHeight="1" s="118">
      <c r="A2885" s="2" t="n"/>
      <c r="B2885" s="2" t="n"/>
      <c r="C2885" s="2" t="n"/>
      <c r="D2885" s="2" t="n"/>
      <c r="E2885" s="180" t="inlineStr">
        <is>
          <t>職　歴</t>
        </is>
      </c>
      <c r="K2885" s="144" t="n"/>
      <c r="L2885" s="54" t="inlineStr">
        <is>
          <t>平成</t>
        </is>
      </c>
      <c r="M2885" s="140" t="n"/>
      <c r="N2885" s="140" t="n"/>
      <c r="O2885" s="140" t="n"/>
      <c r="P2885" s="19" t="n"/>
      <c r="Q2885" s="19" t="n"/>
      <c r="R2885" s="19" t="n"/>
      <c r="S2885" s="19" t="n"/>
      <c r="T2885" s="19" t="n"/>
      <c r="U2885" s="19" t="n"/>
      <c r="V2885" s="19" t="n"/>
      <c r="W2885" s="19" t="n"/>
      <c r="X2885" s="37" t="n"/>
      <c r="Y2885" s="171">
        <f>計算!$AD$34</f>
        <v/>
      </c>
      <c r="BI2885" s="144" t="n"/>
      <c r="BJ2885" s="2" t="n"/>
      <c r="BK2885" s="2" t="n"/>
      <c r="BL2885" s="2" t="n"/>
      <c r="BM2885" s="2" t="n"/>
      <c r="BN2885" s="2" t="n"/>
      <c r="BO2885" s="2" t="n"/>
      <c r="BP2885" s="143" t="n"/>
      <c r="BV2885" s="144" t="n"/>
      <c r="DU2885" s="144" t="n"/>
      <c r="DV2885" s="2" t="n"/>
      <c r="DW2885" s="2" t="n"/>
      <c r="DX2885" s="2" t="n"/>
      <c r="DY2885" s="2" t="n"/>
      <c r="DZ2885" s="2" t="n"/>
      <c r="EA2885" s="2" t="n"/>
      <c r="EB2885" s="2" t="n"/>
      <c r="EC2885" s="2" t="n"/>
    </row>
    <row r="2886" ht="6.75" customHeight="1" s="118">
      <c r="A2886" s="2" t="n"/>
      <c r="B2886" s="2" t="n"/>
      <c r="C2886" s="2" t="n"/>
      <c r="D2886" s="2" t="n"/>
      <c r="E2886" s="143" t="n"/>
      <c r="K2886" s="144" t="n"/>
      <c r="L2886" s="143" t="n"/>
      <c r="P2886" s="19" t="n"/>
      <c r="Q2886" s="19" t="n"/>
      <c r="R2886" s="19" t="n"/>
      <c r="S2886" s="19" t="n"/>
      <c r="T2886" s="19" t="n"/>
      <c r="U2886" s="19" t="n"/>
      <c r="V2886" s="19" t="n"/>
      <c r="W2886" s="19" t="n"/>
      <c r="X2886" s="37" t="n"/>
      <c r="Y2886" s="143" t="n"/>
      <c r="BI2886" s="144" t="n"/>
      <c r="BJ2886" s="2" t="n"/>
      <c r="BK2886" s="2" t="n"/>
      <c r="BL2886" s="2" t="n"/>
      <c r="BM2886" s="2" t="n"/>
      <c r="BN2886" s="2" t="n"/>
      <c r="BO2886" s="2" t="n"/>
      <c r="BP2886" s="143" t="n"/>
      <c r="BV2886" s="144" t="n"/>
      <c r="DU2886" s="144" t="n"/>
      <c r="DV2886" s="2" t="n"/>
      <c r="DW2886" s="2" t="n"/>
      <c r="DX2886" s="2" t="n"/>
      <c r="DY2886" s="2" t="n"/>
      <c r="DZ2886" s="2" t="n"/>
      <c r="EA2886" s="2" t="n"/>
      <c r="EB2886" s="2" t="n"/>
      <c r="EC2886" s="2" t="n"/>
    </row>
    <row r="2887" ht="6.75" customHeight="1" s="118">
      <c r="A2887" s="2" t="n"/>
      <c r="B2887" s="2" t="n"/>
      <c r="C2887" s="2" t="n"/>
      <c r="D2887" s="2" t="n"/>
      <c r="E2887" s="143" t="n"/>
      <c r="K2887" s="144" t="n"/>
      <c r="L2887" s="143" t="n"/>
      <c r="P2887" s="179">
        <f>計算!$AB$34</f>
        <v/>
      </c>
      <c r="S2887" s="52" t="inlineStr">
        <is>
          <t>年</t>
        </is>
      </c>
      <c r="U2887" s="179">
        <f>計算!$AC$34</f>
        <v/>
      </c>
      <c r="W2887" s="53" t="inlineStr">
        <is>
          <t>月</t>
        </is>
      </c>
      <c r="X2887" s="144" t="n"/>
      <c r="Y2887" s="143" t="n"/>
      <c r="BI2887" s="144" t="n"/>
      <c r="BJ2887" s="2" t="n"/>
      <c r="BK2887" s="2" t="n"/>
      <c r="BL2887" s="2" t="n"/>
      <c r="BM2887" s="2" t="n"/>
      <c r="BN2887" s="2" t="n"/>
      <c r="BO2887" s="2" t="n"/>
      <c r="BP2887" s="143" t="n"/>
      <c r="BV2887" s="144" t="n"/>
      <c r="DU2887" s="144" t="n"/>
      <c r="DV2887" s="2" t="n"/>
      <c r="DW2887" s="2" t="n"/>
      <c r="DX2887" s="2" t="n"/>
      <c r="DY2887" s="2" t="n"/>
      <c r="DZ2887" s="2" t="n"/>
      <c r="EA2887" s="2" t="n"/>
      <c r="EB2887" s="2" t="n"/>
      <c r="EC2887" s="2" t="n"/>
    </row>
    <row r="2888" ht="6.75" customHeight="1" s="118">
      <c r="A2888" s="2" t="n"/>
      <c r="B2888" s="2" t="n"/>
      <c r="C2888" s="2" t="n"/>
      <c r="D2888" s="2" t="n"/>
      <c r="E2888" s="143" t="n"/>
      <c r="K2888" s="144" t="n"/>
      <c r="L2888" s="49" t="inlineStr">
        <is>
          <t>令和</t>
        </is>
      </c>
      <c r="X2888" s="144" t="n"/>
      <c r="Y2888" s="143" t="n"/>
      <c r="BI2888" s="144" t="n"/>
      <c r="BJ2888" s="2" t="n"/>
      <c r="BK2888" s="2" t="n"/>
      <c r="BL2888" s="2" t="n"/>
      <c r="BM2888" s="2" t="n"/>
      <c r="BN2888" s="2" t="n"/>
      <c r="BO2888" s="2" t="n"/>
      <c r="BP2888" s="143" t="n"/>
      <c r="BV2888" s="144" t="n"/>
      <c r="DU2888" s="144" t="n"/>
      <c r="DV2888" s="2" t="n"/>
      <c r="DW2888" s="2" t="n"/>
      <c r="DX2888" s="2" t="n"/>
      <c r="DY2888" s="2" t="n"/>
      <c r="DZ2888" s="2" t="n"/>
      <c r="EA2888" s="2" t="n"/>
      <c r="EB2888" s="2" t="n"/>
      <c r="EC2888" s="2" t="n"/>
    </row>
    <row r="2889" ht="6.75" customHeight="1" s="118">
      <c r="A2889" s="2" t="n"/>
      <c r="B2889" s="2" t="n"/>
      <c r="C2889" s="2" t="n"/>
      <c r="D2889" s="2" t="n"/>
      <c r="E2889" s="143" t="n"/>
      <c r="K2889" s="144" t="n"/>
      <c r="L2889" s="143" t="n"/>
      <c r="P2889" s="19" t="n"/>
      <c r="Q2889" s="19" t="n"/>
      <c r="R2889" s="19" t="n"/>
      <c r="S2889" s="19" t="n"/>
      <c r="T2889" s="19" t="n"/>
      <c r="U2889" s="19" t="n"/>
      <c r="V2889" s="19" t="n"/>
      <c r="W2889" s="19" t="n"/>
      <c r="X2889" s="37" t="n"/>
      <c r="Y2889" s="143" t="n"/>
      <c r="BI2889" s="144" t="n"/>
      <c r="BJ2889" s="2" t="n"/>
      <c r="BK2889" s="2" t="n"/>
      <c r="BL2889" s="2" t="n"/>
      <c r="BM2889" s="2" t="n"/>
      <c r="BN2889" s="2" t="n"/>
      <c r="BO2889" s="2" t="n"/>
      <c r="BP2889" s="143" t="n"/>
      <c r="BV2889" s="144" t="n"/>
      <c r="DU2889" s="144" t="n"/>
      <c r="DV2889" s="2" t="n"/>
      <c r="DW2889" s="2" t="n"/>
      <c r="DX2889" s="2" t="n"/>
      <c r="DY2889" s="2" t="n"/>
      <c r="DZ2889" s="2" t="n"/>
      <c r="EA2889" s="2" t="n"/>
      <c r="EB2889" s="2" t="n"/>
      <c r="EC2889" s="2" t="n"/>
    </row>
    <row r="2890" ht="5.25" customHeight="1" s="118">
      <c r="A2890" s="2" t="n"/>
      <c r="B2890" s="2" t="n"/>
      <c r="C2890" s="2" t="n"/>
      <c r="D2890" s="2" t="n"/>
      <c r="E2890" s="143" t="n"/>
      <c r="K2890" s="144" t="n"/>
      <c r="L2890" s="146" t="n"/>
      <c r="M2890" s="147" t="n"/>
      <c r="N2890" s="147" t="n"/>
      <c r="O2890" s="147" t="n"/>
      <c r="P2890" s="20" t="n"/>
      <c r="Q2890" s="20" t="n"/>
      <c r="R2890" s="20" t="n"/>
      <c r="S2890" s="20" t="n"/>
      <c r="T2890" s="20" t="n"/>
      <c r="U2890" s="20" t="n"/>
      <c r="V2890" s="20" t="n"/>
      <c r="W2890" s="20" t="n"/>
      <c r="X2890" s="39" t="n"/>
      <c r="Y2890" s="146" t="n"/>
      <c r="Z2890" s="147" t="n"/>
      <c r="AA2890" s="147" t="n"/>
      <c r="AB2890" s="147" t="n"/>
      <c r="AC2890" s="147" t="n"/>
      <c r="AD2890" s="147" t="n"/>
      <c r="AE2890" s="147" t="n"/>
      <c r="AF2890" s="147" t="n"/>
      <c r="AG2890" s="147" t="n"/>
      <c r="AH2890" s="147" t="n"/>
      <c r="AI2890" s="147" t="n"/>
      <c r="AJ2890" s="147" t="n"/>
      <c r="AK2890" s="147" t="n"/>
      <c r="AL2890" s="147" t="n"/>
      <c r="AM2890" s="147" t="n"/>
      <c r="AN2890" s="147" t="n"/>
      <c r="AO2890" s="147" t="n"/>
      <c r="AP2890" s="147" t="n"/>
      <c r="AQ2890" s="147" t="n"/>
      <c r="AR2890" s="147" t="n"/>
      <c r="AS2890" s="147" t="n"/>
      <c r="AT2890" s="147" t="n"/>
      <c r="AU2890" s="147" t="n"/>
      <c r="AV2890" s="147" t="n"/>
      <c r="AW2890" s="147" t="n"/>
      <c r="AX2890" s="147" t="n"/>
      <c r="AY2890" s="147" t="n"/>
      <c r="AZ2890" s="147" t="n"/>
      <c r="BA2890" s="147" t="n"/>
      <c r="BB2890" s="147" t="n"/>
      <c r="BC2890" s="147" t="n"/>
      <c r="BD2890" s="147" t="n"/>
      <c r="BE2890" s="147" t="n"/>
      <c r="BF2890" s="147" t="n"/>
      <c r="BG2890" s="147" t="n"/>
      <c r="BH2890" s="147" t="n"/>
      <c r="BI2890" s="148" t="n"/>
      <c r="BJ2890" s="2" t="n"/>
      <c r="BK2890" s="2" t="n"/>
      <c r="BL2890" s="2" t="n"/>
      <c r="BM2890" s="2" t="n"/>
      <c r="BN2890" s="2" t="n"/>
      <c r="BO2890" s="2" t="n"/>
      <c r="BP2890" s="143" t="n"/>
      <c r="BV2890" s="144" t="n"/>
      <c r="DU2890" s="144" t="n"/>
      <c r="DV2890" s="2" t="n"/>
      <c r="DW2890" s="2" t="n"/>
      <c r="DX2890" s="2" t="n"/>
      <c r="DY2890" s="2" t="n"/>
      <c r="DZ2890" s="2" t="n"/>
      <c r="EA2890" s="2" t="n"/>
      <c r="EB2890" s="2" t="n"/>
      <c r="EC2890" s="2" t="n"/>
    </row>
    <row r="2891" ht="6.75" customHeight="1" s="118">
      <c r="A2891" s="2" t="n"/>
      <c r="B2891" s="2" t="n"/>
      <c r="C2891" s="2" t="n"/>
      <c r="D2891" s="2" t="n"/>
      <c r="E2891" s="143" t="n"/>
      <c r="K2891" s="144" t="n"/>
      <c r="L2891" s="54" t="inlineStr">
        <is>
          <t>平成</t>
        </is>
      </c>
      <c r="M2891" s="140" t="n"/>
      <c r="N2891" s="140" t="n"/>
      <c r="O2891" s="140" t="n"/>
      <c r="P2891" s="18" t="n"/>
      <c r="Q2891" s="18" t="n"/>
      <c r="R2891" s="18" t="n"/>
      <c r="S2891" s="18" t="n"/>
      <c r="T2891" s="18" t="n"/>
      <c r="U2891" s="18" t="n"/>
      <c r="V2891" s="18" t="n"/>
      <c r="W2891" s="18" t="n"/>
      <c r="X2891" s="35" t="n"/>
      <c r="Y2891" s="171">
        <f>計算!$AG$34</f>
        <v/>
      </c>
      <c r="BI2891" s="144" t="n"/>
      <c r="BJ2891" s="2" t="n"/>
      <c r="BK2891" s="2" t="n"/>
      <c r="BL2891" s="2" t="n"/>
      <c r="BM2891" s="2" t="n"/>
      <c r="BN2891" s="2" t="n"/>
      <c r="BO2891" s="2" t="n"/>
      <c r="BP2891" s="143" t="n"/>
      <c r="BV2891" s="144" t="n"/>
      <c r="DU2891" s="144" t="n"/>
      <c r="DV2891" s="2" t="n"/>
      <c r="DW2891" s="2" t="n"/>
      <c r="DX2891" s="2" t="n"/>
      <c r="DY2891" s="2" t="n"/>
      <c r="DZ2891" s="2" t="n"/>
      <c r="EA2891" s="2" t="n"/>
      <c r="EB2891" s="2" t="n"/>
      <c r="EC2891" s="2" t="n"/>
    </row>
    <row r="2892" ht="6.75" customHeight="1" s="118">
      <c r="A2892" s="2" t="n"/>
      <c r="B2892" s="2" t="n"/>
      <c r="C2892" s="2" t="n"/>
      <c r="D2892" s="2" t="n"/>
      <c r="E2892" s="143" t="n"/>
      <c r="K2892" s="144" t="n"/>
      <c r="L2892" s="143" t="n"/>
      <c r="P2892" s="19" t="n"/>
      <c r="Q2892" s="19" t="n"/>
      <c r="R2892" s="19" t="n"/>
      <c r="S2892" s="19" t="n"/>
      <c r="T2892" s="19" t="n"/>
      <c r="U2892" s="19" t="n"/>
      <c r="V2892" s="19" t="n"/>
      <c r="W2892" s="19" t="n"/>
      <c r="X2892" s="37" t="n"/>
      <c r="Y2892" s="143" t="n"/>
      <c r="BI2892" s="144" t="n"/>
      <c r="BJ2892" s="2" t="n"/>
      <c r="BK2892" s="2" t="n"/>
      <c r="BL2892" s="2" t="n"/>
      <c r="BM2892" s="2" t="n"/>
      <c r="BN2892" s="2" t="n"/>
      <c r="BO2892" s="2" t="n"/>
      <c r="BP2892" s="143" t="n"/>
      <c r="BV2892" s="144" t="n"/>
      <c r="DU2892" s="144" t="n"/>
      <c r="DV2892" s="2" t="n"/>
      <c r="DW2892" s="2" t="n"/>
      <c r="DX2892" s="2" t="n"/>
      <c r="DY2892" s="2" t="n"/>
      <c r="DZ2892" s="2" t="n"/>
      <c r="EA2892" s="2" t="n"/>
      <c r="EB2892" s="2" t="n"/>
      <c r="EC2892" s="2" t="n"/>
    </row>
    <row r="2893" ht="6.75" customHeight="1" s="118">
      <c r="A2893" s="2" t="n"/>
      <c r="B2893" s="2" t="n"/>
      <c r="C2893" s="2" t="n"/>
      <c r="D2893" s="2" t="n"/>
      <c r="E2893" s="143" t="n"/>
      <c r="K2893" s="144" t="n"/>
      <c r="L2893" s="143" t="n"/>
      <c r="P2893" s="179">
        <f>計算!$AE$34</f>
        <v/>
      </c>
      <c r="S2893" s="52" t="inlineStr">
        <is>
          <t>年</t>
        </is>
      </c>
      <c r="U2893" s="179">
        <f>計算!$AF$34</f>
        <v/>
      </c>
      <c r="W2893" s="53" t="inlineStr">
        <is>
          <t>月</t>
        </is>
      </c>
      <c r="X2893" s="144" t="n"/>
      <c r="Y2893" s="143" t="n"/>
      <c r="BI2893" s="144" t="n"/>
      <c r="BJ2893" s="2" t="n"/>
      <c r="BK2893" s="2" t="n"/>
      <c r="BL2893" s="2" t="n"/>
      <c r="BM2893" s="2" t="n"/>
      <c r="BN2893" s="2" t="n"/>
      <c r="BO2893" s="2" t="n"/>
      <c r="BP2893" s="143" t="n"/>
      <c r="BV2893" s="144" t="n"/>
      <c r="DU2893" s="144" t="n"/>
      <c r="DV2893" s="2" t="n"/>
      <c r="DW2893" s="2" t="n"/>
      <c r="DX2893" s="2" t="n"/>
      <c r="DY2893" s="2" t="n"/>
      <c r="DZ2893" s="2" t="n"/>
      <c r="EA2893" s="2" t="n"/>
      <c r="EB2893" s="2" t="n"/>
      <c r="EC2893" s="2" t="n"/>
    </row>
    <row r="2894" ht="6.75" customHeight="1" s="118">
      <c r="A2894" s="2" t="n"/>
      <c r="B2894" s="2" t="n"/>
      <c r="C2894" s="2" t="n"/>
      <c r="D2894" s="2" t="n"/>
      <c r="E2894" s="143" t="n"/>
      <c r="K2894" s="144" t="n"/>
      <c r="L2894" s="49" t="inlineStr">
        <is>
          <t>令和</t>
        </is>
      </c>
      <c r="X2894" s="144" t="n"/>
      <c r="Y2894" s="143" t="n"/>
      <c r="BI2894" s="144" t="n"/>
      <c r="BJ2894" s="2" t="n"/>
      <c r="BK2894" s="2" t="n"/>
      <c r="BL2894" s="2" t="n"/>
      <c r="BM2894" s="2" t="n"/>
      <c r="BN2894" s="2" t="n"/>
      <c r="BO2894" s="2" t="n"/>
      <c r="BP2894" s="143" t="n"/>
      <c r="BV2894" s="144" t="n"/>
      <c r="DU2894" s="144" t="n"/>
      <c r="DV2894" s="2" t="n"/>
      <c r="DW2894" s="2" t="n"/>
      <c r="DX2894" s="2" t="n"/>
      <c r="DY2894" s="2" t="n"/>
      <c r="DZ2894" s="2" t="n"/>
      <c r="EA2894" s="2" t="n"/>
      <c r="EB2894" s="2" t="n"/>
      <c r="EC2894" s="2" t="n"/>
    </row>
    <row r="2895" ht="6.75" customHeight="1" s="118">
      <c r="A2895" s="2" t="n"/>
      <c r="B2895" s="2" t="n"/>
      <c r="C2895" s="2" t="n"/>
      <c r="D2895" s="2" t="n"/>
      <c r="E2895" s="143" t="n"/>
      <c r="K2895" s="144" t="n"/>
      <c r="L2895" s="143" t="n"/>
      <c r="P2895" s="19" t="n"/>
      <c r="Q2895" s="19" t="n"/>
      <c r="R2895" s="19" t="n"/>
      <c r="S2895" s="19" t="n"/>
      <c r="T2895" s="19" t="n"/>
      <c r="U2895" s="19" t="n"/>
      <c r="V2895" s="19" t="n"/>
      <c r="W2895" s="19" t="n"/>
      <c r="X2895" s="37" t="n"/>
      <c r="Y2895" s="143" t="n"/>
      <c r="BI2895" s="144" t="n"/>
      <c r="BJ2895" s="2" t="n"/>
      <c r="BK2895" s="2" t="n"/>
      <c r="BL2895" s="2" t="n"/>
      <c r="BM2895" s="2" t="n"/>
      <c r="BN2895" s="2" t="n"/>
      <c r="BO2895" s="2" t="n"/>
      <c r="BP2895" s="143" t="n"/>
      <c r="BU2895" s="43" t="n"/>
      <c r="BV2895" s="44" t="n"/>
      <c r="DU2895" s="144" t="n"/>
      <c r="DV2895" s="2" t="n"/>
      <c r="DW2895" s="2" t="n"/>
      <c r="DX2895" s="2" t="n"/>
      <c r="DY2895" s="2" t="n"/>
      <c r="DZ2895" s="2" t="n"/>
      <c r="EA2895" s="2" t="n"/>
      <c r="EB2895" s="2" t="n"/>
      <c r="EC2895" s="2" t="n"/>
    </row>
    <row r="2896" ht="4.5" customHeight="1" s="118">
      <c r="A2896" s="2" t="n"/>
      <c r="B2896" s="2" t="n"/>
      <c r="C2896" s="2" t="n"/>
      <c r="D2896" s="2" t="n"/>
      <c r="E2896" s="143" t="n"/>
      <c r="K2896" s="144" t="n"/>
      <c r="L2896" s="146" t="n"/>
      <c r="M2896" s="147" t="n"/>
      <c r="N2896" s="147" t="n"/>
      <c r="O2896" s="147" t="n"/>
      <c r="P2896" s="20" t="n"/>
      <c r="Q2896" s="20" t="n"/>
      <c r="R2896" s="20" t="n"/>
      <c r="S2896" s="20" t="n"/>
      <c r="T2896" s="20" t="n"/>
      <c r="U2896" s="20" t="n"/>
      <c r="V2896" s="20" t="n"/>
      <c r="W2896" s="20" t="n"/>
      <c r="X2896" s="39" t="n"/>
      <c r="Y2896" s="146" t="n"/>
      <c r="Z2896" s="147" t="n"/>
      <c r="AA2896" s="147" t="n"/>
      <c r="AB2896" s="147" t="n"/>
      <c r="AC2896" s="147" t="n"/>
      <c r="AD2896" s="147" t="n"/>
      <c r="AE2896" s="147" t="n"/>
      <c r="AF2896" s="147" t="n"/>
      <c r="AG2896" s="147" t="n"/>
      <c r="AH2896" s="147" t="n"/>
      <c r="AI2896" s="147" t="n"/>
      <c r="AJ2896" s="147" t="n"/>
      <c r="AK2896" s="147" t="n"/>
      <c r="AL2896" s="147" t="n"/>
      <c r="AM2896" s="147" t="n"/>
      <c r="AN2896" s="147" t="n"/>
      <c r="AO2896" s="147" t="n"/>
      <c r="AP2896" s="147" t="n"/>
      <c r="AQ2896" s="147" t="n"/>
      <c r="AR2896" s="147" t="n"/>
      <c r="AS2896" s="147" t="n"/>
      <c r="AT2896" s="147" t="n"/>
      <c r="AU2896" s="147" t="n"/>
      <c r="AV2896" s="147" t="n"/>
      <c r="AW2896" s="147" t="n"/>
      <c r="AX2896" s="147" t="n"/>
      <c r="AY2896" s="147" t="n"/>
      <c r="AZ2896" s="147" t="n"/>
      <c r="BA2896" s="147" t="n"/>
      <c r="BB2896" s="147" t="n"/>
      <c r="BC2896" s="147" t="n"/>
      <c r="BD2896" s="147" t="n"/>
      <c r="BE2896" s="147" t="n"/>
      <c r="BF2896" s="147" t="n"/>
      <c r="BG2896" s="147" t="n"/>
      <c r="BH2896" s="147" t="n"/>
      <c r="BI2896" s="148" t="n"/>
      <c r="BJ2896" s="2" t="n"/>
      <c r="BK2896" s="2" t="n"/>
      <c r="BL2896" s="2" t="n"/>
      <c r="BM2896" s="2" t="n"/>
      <c r="BN2896" s="2" t="n"/>
      <c r="BO2896" s="2" t="n"/>
      <c r="BP2896" s="146" t="n"/>
      <c r="BQ2896" s="147" t="n"/>
      <c r="BR2896" s="147" t="n"/>
      <c r="BS2896" s="147" t="n"/>
      <c r="BT2896" s="147" t="n"/>
      <c r="BU2896" s="42" t="n"/>
      <c r="BV2896" s="45" t="n"/>
      <c r="BW2896" s="147" t="n"/>
      <c r="BX2896" s="147" t="n"/>
      <c r="BY2896" s="147" t="n"/>
      <c r="BZ2896" s="147" t="n"/>
      <c r="CA2896" s="147" t="n"/>
      <c r="CB2896" s="147" t="n"/>
      <c r="CC2896" s="147" t="n"/>
      <c r="CD2896" s="147" t="n"/>
      <c r="CE2896" s="147" t="n"/>
      <c r="CF2896" s="147" t="n"/>
      <c r="CG2896" s="147" t="n"/>
      <c r="CH2896" s="147" t="n"/>
      <c r="CI2896" s="147" t="n"/>
      <c r="CJ2896" s="147" t="n"/>
      <c r="CK2896" s="147" t="n"/>
      <c r="CL2896" s="147" t="n"/>
      <c r="CM2896" s="147" t="n"/>
      <c r="CN2896" s="147" t="n"/>
      <c r="CO2896" s="147" t="n"/>
      <c r="CP2896" s="147" t="n"/>
      <c r="CQ2896" s="147" t="n"/>
      <c r="CR2896" s="147" t="n"/>
      <c r="CS2896" s="147" t="n"/>
      <c r="CT2896" s="147" t="n"/>
      <c r="CU2896" s="147" t="n"/>
      <c r="CV2896" s="147" t="n"/>
      <c r="CW2896" s="147" t="n"/>
      <c r="CX2896" s="147" t="n"/>
      <c r="CY2896" s="147" t="n"/>
      <c r="CZ2896" s="147" t="n"/>
      <c r="DA2896" s="147" t="n"/>
      <c r="DB2896" s="147" t="n"/>
      <c r="DC2896" s="147" t="n"/>
      <c r="DD2896" s="147" t="n"/>
      <c r="DE2896" s="147" t="n"/>
      <c r="DF2896" s="147" t="n"/>
      <c r="DG2896" s="147" t="n"/>
      <c r="DH2896" s="147" t="n"/>
      <c r="DI2896" s="147" t="n"/>
      <c r="DJ2896" s="147" t="n"/>
      <c r="DK2896" s="147" t="n"/>
      <c r="DL2896" s="147" t="n"/>
      <c r="DM2896" s="147" t="n"/>
      <c r="DN2896" s="147" t="n"/>
      <c r="DO2896" s="147" t="n"/>
      <c r="DP2896" s="147" t="n"/>
      <c r="DQ2896" s="147" t="n"/>
      <c r="DR2896" s="147" t="n"/>
      <c r="DS2896" s="147" t="n"/>
      <c r="DT2896" s="147" t="n"/>
      <c r="DU2896" s="148" t="n"/>
      <c r="DV2896" s="2" t="n"/>
      <c r="DW2896" s="2" t="n"/>
      <c r="DX2896" s="2" t="n"/>
      <c r="DY2896" s="2" t="n"/>
      <c r="DZ2896" s="2" t="n"/>
      <c r="EA2896" s="2" t="n"/>
      <c r="EB2896" s="2" t="n"/>
      <c r="EC2896" s="2" t="n"/>
    </row>
    <row r="2897" ht="6.75" customHeight="1" s="118">
      <c r="A2897" s="2" t="n"/>
      <c r="B2897" s="2" t="n"/>
      <c r="C2897" s="2" t="n"/>
      <c r="D2897" s="2" t="n"/>
      <c r="E2897" s="143" t="n"/>
      <c r="K2897" s="144" t="n"/>
      <c r="L2897" s="54" t="inlineStr">
        <is>
          <t>平成</t>
        </is>
      </c>
      <c r="M2897" s="140" t="n"/>
      <c r="N2897" s="140" t="n"/>
      <c r="O2897" s="140" t="n"/>
      <c r="P2897" s="18" t="n"/>
      <c r="Q2897" s="18" t="n"/>
      <c r="R2897" s="18" t="n"/>
      <c r="S2897" s="18" t="n"/>
      <c r="T2897" s="18" t="n"/>
      <c r="U2897" s="18" t="n"/>
      <c r="V2897" s="18" t="n"/>
      <c r="W2897" s="18" t="n"/>
      <c r="X2897" s="35" t="n"/>
      <c r="Y2897" s="7" t="n"/>
      <c r="Z2897" s="2" t="n"/>
      <c r="AA2897" s="2" t="n"/>
      <c r="AB2897" s="2" t="n"/>
      <c r="AC2897" s="2" t="n"/>
      <c r="AD2897" s="2" t="n"/>
      <c r="AE2897" s="2" t="n"/>
      <c r="AF2897" s="2" t="n"/>
      <c r="AG2897" s="2" t="n"/>
      <c r="AH2897" s="2" t="n"/>
      <c r="AI2897" s="2" t="n"/>
      <c r="AJ2897" s="2" t="n"/>
      <c r="AK2897" s="2" t="n"/>
      <c r="AL2897" s="2" t="n"/>
      <c r="AM2897" s="2" t="n"/>
      <c r="AN2897" s="2" t="n"/>
      <c r="AO2897" s="2" t="n"/>
      <c r="AP2897" s="2" t="n"/>
      <c r="AQ2897" s="2" t="n"/>
      <c r="AR2897" s="2" t="n"/>
      <c r="AS2897" s="2" t="n"/>
      <c r="AT2897" s="2" t="n"/>
      <c r="AU2897" s="2" t="n"/>
      <c r="AV2897" s="2" t="n"/>
      <c r="AW2897" s="2" t="n"/>
      <c r="AX2897" s="2" t="n"/>
      <c r="AY2897" s="2" t="n"/>
      <c r="AZ2897" s="2" t="n"/>
      <c r="BA2897" s="2" t="n"/>
      <c r="BB2897" s="2" t="n"/>
      <c r="BC2897" s="2" t="n"/>
      <c r="BD2897" s="2" t="n"/>
      <c r="BE2897" s="2" t="n"/>
      <c r="BF2897" s="2" t="n"/>
      <c r="BG2897" s="2" t="n"/>
      <c r="BH2897" s="2" t="n"/>
      <c r="BI2897" s="6" t="n"/>
      <c r="BJ2897" s="2" t="n"/>
      <c r="BK2897" s="2" t="n"/>
      <c r="BL2897" s="2" t="n"/>
      <c r="BM2897" s="2" t="n"/>
      <c r="BN2897" s="2" t="n"/>
      <c r="BO2897" s="2" t="n"/>
      <c r="BP2897" s="139" t="inlineStr">
        <is>
          <t>備　考</t>
        </is>
      </c>
      <c r="BQ2897" s="140" t="n"/>
      <c r="BR2897" s="140" t="n"/>
      <c r="BS2897" s="140" t="n"/>
      <c r="BT2897" s="140" t="n"/>
      <c r="BU2897" s="140" t="n"/>
      <c r="BV2897" s="141" t="n"/>
      <c r="BW2897" s="176">
        <f>計算!$AA$34</f>
        <v/>
      </c>
      <c r="BX2897" s="140" t="n"/>
      <c r="BY2897" s="140" t="n"/>
      <c r="BZ2897" s="140" t="n"/>
      <c r="CA2897" s="140" t="n"/>
      <c r="CB2897" s="140" t="n"/>
      <c r="CC2897" s="140" t="n"/>
      <c r="CD2897" s="140" t="n"/>
      <c r="CE2897" s="140" t="n"/>
      <c r="CF2897" s="140" t="n"/>
      <c r="CG2897" s="140" t="n"/>
      <c r="CH2897" s="140" t="n"/>
      <c r="CI2897" s="140" t="n"/>
      <c r="CJ2897" s="140" t="n"/>
      <c r="CK2897" s="140" t="n"/>
      <c r="CL2897" s="140" t="n"/>
      <c r="CM2897" s="140" t="n"/>
      <c r="CN2897" s="140" t="n"/>
      <c r="CO2897" s="140" t="n"/>
      <c r="CP2897" s="140" t="n"/>
      <c r="CQ2897" s="140" t="n"/>
      <c r="CR2897" s="140" t="n"/>
      <c r="CS2897" s="140" t="n"/>
      <c r="CT2897" s="140" t="n"/>
      <c r="CU2897" s="140" t="n"/>
      <c r="CV2897" s="140" t="n"/>
      <c r="CW2897" s="140" t="n"/>
      <c r="CX2897" s="140" t="n"/>
      <c r="CY2897" s="140" t="n"/>
      <c r="CZ2897" s="140" t="n"/>
      <c r="DA2897" s="140" t="n"/>
      <c r="DB2897" s="140" t="n"/>
      <c r="DC2897" s="140" t="n"/>
      <c r="DD2897" s="140" t="n"/>
      <c r="DE2897" s="140" t="n"/>
      <c r="DF2897" s="140" t="n"/>
      <c r="DG2897" s="140" t="n"/>
      <c r="DH2897" s="140" t="n"/>
      <c r="DI2897" s="140" t="n"/>
      <c r="DJ2897" s="140" t="n"/>
      <c r="DK2897" s="140" t="n"/>
      <c r="DL2897" s="140" t="n"/>
      <c r="DM2897" s="140" t="n"/>
      <c r="DN2897" s="140" t="n"/>
      <c r="DO2897" s="140" t="n"/>
      <c r="DP2897" s="140" t="n"/>
      <c r="DQ2897" s="140" t="n"/>
      <c r="DR2897" s="140" t="n"/>
      <c r="DS2897" s="140" t="n"/>
      <c r="DT2897" s="140" t="n"/>
      <c r="DU2897" s="141" t="n"/>
      <c r="DV2897" s="2" t="n"/>
      <c r="DW2897" s="2" t="n"/>
      <c r="DX2897" s="2" t="n"/>
      <c r="DY2897" s="2" t="n"/>
      <c r="DZ2897" s="2" t="n"/>
      <c r="EA2897" s="2" t="n"/>
      <c r="EB2897" s="2" t="n"/>
      <c r="EC2897" s="2" t="n"/>
    </row>
    <row r="2898" ht="6.75" customHeight="1" s="118">
      <c r="A2898" s="2" t="n"/>
      <c r="B2898" s="2" t="n"/>
      <c r="C2898" s="2" t="n"/>
      <c r="D2898" s="2" t="n"/>
      <c r="E2898" s="143" t="n"/>
      <c r="K2898" s="144" t="n"/>
      <c r="L2898" s="143" t="n"/>
      <c r="P2898" s="19" t="n"/>
      <c r="Q2898" s="19" t="n"/>
      <c r="R2898" s="19" t="n"/>
      <c r="S2898" s="19" t="n"/>
      <c r="T2898" s="19" t="n"/>
      <c r="U2898" s="19" t="n"/>
      <c r="V2898" s="19" t="n"/>
      <c r="W2898" s="19" t="n"/>
      <c r="X2898" s="37" t="n"/>
      <c r="Y2898" s="7" t="n"/>
      <c r="Z2898" s="2" t="n"/>
      <c r="AA2898" s="2" t="n"/>
      <c r="AB2898" s="2" t="n"/>
      <c r="AC2898" s="2" t="n"/>
      <c r="AD2898" s="2" t="n"/>
      <c r="AE2898" s="2" t="n"/>
      <c r="AF2898" s="2" t="n"/>
      <c r="AG2898" s="2" t="n"/>
      <c r="AH2898" s="2" t="n"/>
      <c r="AI2898" s="2" t="n"/>
      <c r="AJ2898" s="2" t="n"/>
      <c r="AK2898" s="2" t="n"/>
      <c r="AL2898" s="2" t="n"/>
      <c r="AM2898" s="2" t="n"/>
      <c r="AN2898" s="2" t="n"/>
      <c r="AO2898" s="2" t="n"/>
      <c r="AP2898" s="2" t="n"/>
      <c r="AQ2898" s="2" t="n"/>
      <c r="AR2898" s="2" t="n"/>
      <c r="AS2898" s="2" t="n"/>
      <c r="AT2898" s="2" t="n"/>
      <c r="AU2898" s="2" t="n"/>
      <c r="AV2898" s="2" t="n"/>
      <c r="AW2898" s="2" t="n"/>
      <c r="AX2898" s="2" t="n"/>
      <c r="AY2898" s="2" t="n"/>
      <c r="AZ2898" s="2" t="n"/>
      <c r="BA2898" s="2" t="n"/>
      <c r="BB2898" s="2" t="n"/>
      <c r="BC2898" s="2" t="n"/>
      <c r="BD2898" s="2" t="n"/>
      <c r="BE2898" s="2" t="n"/>
      <c r="BF2898" s="2" t="n"/>
      <c r="BG2898" s="2" t="n"/>
      <c r="BH2898" s="2" t="n"/>
      <c r="BI2898" s="8" t="n"/>
      <c r="BJ2898" s="2" t="n"/>
      <c r="BK2898" s="2" t="n"/>
      <c r="BL2898" s="2" t="n"/>
      <c r="BM2898" s="2" t="n"/>
      <c r="BN2898" s="2" t="n"/>
      <c r="BO2898" s="2" t="n"/>
      <c r="BP2898" s="143" t="n"/>
      <c r="BV2898" s="144" t="n"/>
      <c r="DU2898" s="144" t="n"/>
      <c r="DV2898" s="2" t="n"/>
      <c r="DW2898" s="2" t="n"/>
      <c r="DX2898" s="2" t="n"/>
      <c r="DY2898" s="2" t="n"/>
      <c r="DZ2898" s="2" t="n"/>
      <c r="EA2898" s="2" t="n"/>
      <c r="EB2898" s="2" t="n"/>
      <c r="EC2898" s="2" t="n"/>
    </row>
    <row r="2899" ht="6.75" customHeight="1" s="118">
      <c r="A2899" s="2" t="n"/>
      <c r="B2899" s="2" t="n"/>
      <c r="C2899" s="2" t="n"/>
      <c r="D2899" s="2" t="n"/>
      <c r="E2899" s="143" t="n"/>
      <c r="K2899" s="144" t="n"/>
      <c r="L2899" s="143" t="n"/>
      <c r="P2899" s="19" t="n"/>
      <c r="Q2899" s="19" t="n"/>
      <c r="R2899" s="19" t="n"/>
      <c r="S2899" s="52" t="inlineStr">
        <is>
          <t>年</t>
        </is>
      </c>
      <c r="U2899" s="11" t="n"/>
      <c r="V2899" s="11" t="n"/>
      <c r="W2899" s="53" t="inlineStr">
        <is>
          <t>月</t>
        </is>
      </c>
      <c r="X2899" s="144" t="n"/>
      <c r="Y2899" s="7" t="n"/>
      <c r="Z2899" s="2" t="n"/>
      <c r="AA2899" s="2" t="n"/>
      <c r="AB2899" s="2" t="n"/>
      <c r="AC2899" s="2" t="n"/>
      <c r="AD2899" s="2" t="n"/>
      <c r="AE2899" s="2" t="n"/>
      <c r="AF2899" s="2" t="n"/>
      <c r="AG2899" s="2" t="n"/>
      <c r="AH2899" s="2" t="n"/>
      <c r="AI2899" s="2" t="n"/>
      <c r="AJ2899" s="2" t="n"/>
      <c r="AK2899" s="2" t="n"/>
      <c r="AL2899" s="2" t="n"/>
      <c r="AM2899" s="2" t="n"/>
      <c r="AN2899" s="2" t="n"/>
      <c r="AO2899" s="2" t="n"/>
      <c r="AP2899" s="2" t="n"/>
      <c r="AQ2899" s="2" t="n"/>
      <c r="AR2899" s="2" t="n"/>
      <c r="AS2899" s="2" t="n"/>
      <c r="AT2899" s="2" t="n"/>
      <c r="AU2899" s="2" t="n"/>
      <c r="AV2899" s="2" t="n"/>
      <c r="AW2899" s="2" t="n"/>
      <c r="AX2899" s="2" t="n"/>
      <c r="AY2899" s="2" t="n"/>
      <c r="AZ2899" s="2" t="n"/>
      <c r="BA2899" s="2" t="n"/>
      <c r="BB2899" s="2" t="n"/>
      <c r="BC2899" s="2" t="n"/>
      <c r="BD2899" s="2" t="n"/>
      <c r="BE2899" s="2" t="n"/>
      <c r="BF2899" s="2" t="n"/>
      <c r="BG2899" s="2" t="n"/>
      <c r="BH2899" s="2" t="n"/>
      <c r="BI2899" s="8" t="n"/>
      <c r="BJ2899" s="2" t="n"/>
      <c r="BK2899" s="2" t="n"/>
      <c r="BL2899" s="2" t="n"/>
      <c r="BM2899" s="2" t="n"/>
      <c r="BN2899" s="2" t="n"/>
      <c r="BO2899" s="2" t="n"/>
      <c r="BP2899" s="143" t="n"/>
      <c r="BV2899" s="144" t="n"/>
      <c r="DU2899" s="144" t="n"/>
      <c r="DV2899" s="2" t="n"/>
      <c r="DW2899" s="2" t="n"/>
      <c r="DX2899" s="2" t="n"/>
      <c r="DY2899" s="2" t="n"/>
      <c r="DZ2899" s="2" t="n"/>
      <c r="EA2899" s="2" t="n"/>
      <c r="EB2899" s="2" t="n"/>
      <c r="EC2899" s="2" t="n"/>
    </row>
    <row r="2900" ht="6.75" customHeight="1" s="118">
      <c r="A2900" s="2" t="n"/>
      <c r="B2900" s="2" t="n"/>
      <c r="C2900" s="2" t="n"/>
      <c r="D2900" s="2" t="n"/>
      <c r="E2900" s="143" t="n"/>
      <c r="K2900" s="144" t="n"/>
      <c r="L2900" s="49" t="inlineStr">
        <is>
          <t>令和</t>
        </is>
      </c>
      <c r="P2900" s="19" t="n"/>
      <c r="Q2900" s="19" t="n"/>
      <c r="R2900" s="19" t="n"/>
      <c r="U2900" s="11" t="n"/>
      <c r="V2900" s="11" t="n"/>
      <c r="X2900" s="144" t="n"/>
      <c r="Y2900" s="7" t="n"/>
      <c r="Z2900" s="2" t="n"/>
      <c r="AA2900" s="2" t="n"/>
      <c r="AB2900" s="2" t="n"/>
      <c r="AC2900" s="2" t="n"/>
      <c r="AD2900" s="2" t="n"/>
      <c r="AE2900" s="2" t="n"/>
      <c r="AF2900" s="2" t="n"/>
      <c r="AG2900" s="2" t="n"/>
      <c r="AH2900" s="2" t="n"/>
      <c r="AI2900" s="2" t="n"/>
      <c r="AJ2900" s="2" t="n"/>
      <c r="AK2900" s="2" t="n"/>
      <c r="AL2900" s="2" t="n"/>
      <c r="AM2900" s="2" t="n"/>
      <c r="AN2900" s="2" t="n"/>
      <c r="AO2900" s="2" t="n"/>
      <c r="AP2900" s="2" t="n"/>
      <c r="AQ2900" s="2" t="n"/>
      <c r="AR2900" s="2" t="n"/>
      <c r="AS2900" s="2" t="n"/>
      <c r="AT2900" s="2" t="n"/>
      <c r="AU2900" s="2" t="n"/>
      <c r="AV2900" s="2" t="n"/>
      <c r="AW2900" s="2" t="n"/>
      <c r="AX2900" s="2" t="n"/>
      <c r="AY2900" s="2" t="n"/>
      <c r="AZ2900" s="2" t="n"/>
      <c r="BA2900" s="2" t="n"/>
      <c r="BB2900" s="2" t="n"/>
      <c r="BC2900" s="2" t="n"/>
      <c r="BD2900" s="2" t="n"/>
      <c r="BE2900" s="2" t="n"/>
      <c r="BF2900" s="2" t="n"/>
      <c r="BG2900" s="2" t="n"/>
      <c r="BH2900" s="2" t="n"/>
      <c r="BI2900" s="8" t="n"/>
      <c r="BJ2900" s="2" t="n"/>
      <c r="BK2900" s="2" t="n"/>
      <c r="BL2900" s="2" t="n"/>
      <c r="BM2900" s="2" t="n"/>
      <c r="BN2900" s="2" t="n"/>
      <c r="BO2900" s="2" t="n"/>
      <c r="BP2900" s="143" t="n"/>
      <c r="BV2900" s="144" t="n"/>
      <c r="DU2900" s="144" t="n"/>
      <c r="DV2900" s="2" t="n"/>
      <c r="DW2900" s="2" t="n"/>
      <c r="DX2900" s="2" t="n"/>
      <c r="DY2900" s="2" t="n"/>
      <c r="DZ2900" s="2" t="n"/>
      <c r="EA2900" s="2" t="n"/>
      <c r="EB2900" s="2" t="n"/>
      <c r="EC2900" s="2" t="n"/>
    </row>
    <row r="2901" ht="6.75" customHeight="1" s="118">
      <c r="A2901" s="2" t="n"/>
      <c r="B2901" s="2" t="n"/>
      <c r="C2901" s="2" t="n"/>
      <c r="D2901" s="2" t="n"/>
      <c r="E2901" s="143" t="n"/>
      <c r="K2901" s="144" t="n"/>
      <c r="L2901" s="143" t="n"/>
      <c r="P2901" s="19" t="n"/>
      <c r="Q2901" s="19" t="n"/>
      <c r="R2901" s="19" t="n"/>
      <c r="S2901" s="19" t="n"/>
      <c r="T2901" s="19" t="n"/>
      <c r="U2901" s="19" t="n"/>
      <c r="V2901" s="19" t="n"/>
      <c r="W2901" s="19" t="n"/>
      <c r="X2901" s="37" t="n"/>
      <c r="Y2901" s="7" t="n"/>
      <c r="Z2901" s="2" t="n"/>
      <c r="AA2901" s="2" t="n"/>
      <c r="AB2901" s="2" t="n"/>
      <c r="AC2901" s="2" t="n"/>
      <c r="AD2901" s="2" t="n"/>
      <c r="AE2901" s="2" t="n"/>
      <c r="AF2901" s="2" t="n"/>
      <c r="AG2901" s="2" t="n"/>
      <c r="AH2901" s="2" t="n"/>
      <c r="AI2901" s="2" t="n"/>
      <c r="AJ2901" s="2" t="n"/>
      <c r="AK2901" s="2" t="n"/>
      <c r="AL2901" s="2" t="n"/>
      <c r="AM2901" s="2" t="n"/>
      <c r="AN2901" s="2" t="n"/>
      <c r="AO2901" s="2" t="n"/>
      <c r="AP2901" s="2" t="n"/>
      <c r="AQ2901" s="2" t="n"/>
      <c r="AR2901" s="2" t="n"/>
      <c r="AS2901" s="2" t="n"/>
      <c r="AT2901" s="2" t="n"/>
      <c r="AU2901" s="2" t="n"/>
      <c r="AV2901" s="2" t="n"/>
      <c r="AW2901" s="2" t="n"/>
      <c r="AX2901" s="2" t="n"/>
      <c r="AY2901" s="2" t="n"/>
      <c r="AZ2901" s="2" t="n"/>
      <c r="BA2901" s="2" t="n"/>
      <c r="BB2901" s="2" t="n"/>
      <c r="BC2901" s="2" t="n"/>
      <c r="BD2901" s="2" t="n"/>
      <c r="BE2901" s="2" t="n"/>
      <c r="BF2901" s="2" t="n"/>
      <c r="BG2901" s="2" t="n"/>
      <c r="BH2901" s="2" t="n"/>
      <c r="BI2901" s="8" t="n"/>
      <c r="BJ2901" s="2" t="n"/>
      <c r="BK2901" s="2" t="n"/>
      <c r="BL2901" s="2" t="n"/>
      <c r="BM2901" s="2" t="n"/>
      <c r="BN2901" s="2" t="n"/>
      <c r="BO2901" s="2" t="n"/>
      <c r="BP2901" s="143" t="n"/>
      <c r="BV2901" s="144" t="n"/>
      <c r="DU2901" s="144" t="n"/>
      <c r="DV2901" s="2" t="n"/>
      <c r="DW2901" s="2" t="n"/>
      <c r="DX2901" s="2" t="n"/>
      <c r="DY2901" s="2" t="n"/>
      <c r="DZ2901" s="2" t="n"/>
      <c r="EA2901" s="2" t="n"/>
      <c r="EB2901" s="2" t="n"/>
      <c r="EC2901" s="2" t="n"/>
    </row>
    <row r="2902" ht="3.75" customHeight="1" s="118">
      <c r="A2902" s="2" t="n"/>
      <c r="B2902" s="2" t="n"/>
      <c r="C2902" s="2" t="n"/>
      <c r="D2902" s="2" t="n"/>
      <c r="E2902" s="143" t="n"/>
      <c r="K2902" s="144" t="n"/>
      <c r="L2902" s="146" t="n"/>
      <c r="M2902" s="147" t="n"/>
      <c r="N2902" s="147" t="n"/>
      <c r="O2902" s="147" t="n"/>
      <c r="P2902" s="20" t="n"/>
      <c r="Q2902" s="20" t="n"/>
      <c r="R2902" s="20" t="n"/>
      <c r="S2902" s="20" t="n"/>
      <c r="T2902" s="20" t="n"/>
      <c r="U2902" s="20" t="n"/>
      <c r="V2902" s="20" t="n"/>
      <c r="W2902" s="20" t="n"/>
      <c r="X2902" s="39" t="n"/>
      <c r="Y2902" s="16" t="n"/>
      <c r="Z2902" s="14" t="n"/>
      <c r="AA2902" s="14" t="n"/>
      <c r="AB2902" s="14" t="n"/>
      <c r="AC2902" s="14" t="n"/>
      <c r="AD2902" s="14" t="n"/>
      <c r="AE2902" s="14" t="n"/>
      <c r="AF2902" s="14" t="n"/>
      <c r="AG2902" s="14" t="n"/>
      <c r="AH2902" s="14" t="n"/>
      <c r="AI2902" s="14" t="n"/>
      <c r="AJ2902" s="14" t="n"/>
      <c r="AK2902" s="14" t="n"/>
      <c r="AL2902" s="14" t="n"/>
      <c r="AM2902" s="14" t="n"/>
      <c r="AN2902" s="14" t="n"/>
      <c r="AO2902" s="14" t="n"/>
      <c r="AP2902" s="14" t="n"/>
      <c r="AQ2902" s="14" t="n"/>
      <c r="AR2902" s="14" t="n"/>
      <c r="AS2902" s="14" t="n"/>
      <c r="AT2902" s="14" t="n"/>
      <c r="AU2902" s="14" t="n"/>
      <c r="AV2902" s="14" t="n"/>
      <c r="AW2902" s="14" t="n"/>
      <c r="AX2902" s="14" t="n"/>
      <c r="AY2902" s="14" t="n"/>
      <c r="AZ2902" s="14" t="n"/>
      <c r="BA2902" s="14" t="n"/>
      <c r="BB2902" s="14" t="n"/>
      <c r="BC2902" s="14" t="n"/>
      <c r="BD2902" s="14" t="n"/>
      <c r="BE2902" s="14" t="n"/>
      <c r="BF2902" s="14" t="n"/>
      <c r="BG2902" s="14" t="n"/>
      <c r="BH2902" s="14" t="n"/>
      <c r="BI2902" s="15" t="n"/>
      <c r="BJ2902" s="2" t="n"/>
      <c r="BK2902" s="2" t="n"/>
      <c r="BL2902" s="2" t="n"/>
      <c r="BM2902" s="2" t="n"/>
      <c r="BN2902" s="2" t="n"/>
      <c r="BO2902" s="2" t="n"/>
      <c r="BP2902" s="143" t="n"/>
      <c r="BV2902" s="144" t="n"/>
      <c r="DU2902" s="144" t="n"/>
      <c r="DV2902" s="2" t="n"/>
      <c r="DW2902" s="2" t="n"/>
      <c r="DX2902" s="2" t="n"/>
      <c r="DY2902" s="2" t="n"/>
      <c r="DZ2902" s="2" t="n"/>
      <c r="EA2902" s="2" t="n"/>
      <c r="EB2902" s="2" t="n"/>
      <c r="EC2902" s="2" t="n"/>
    </row>
    <row r="2903" ht="6.75" customHeight="1" s="118">
      <c r="A2903" s="2" t="n"/>
      <c r="B2903" s="2" t="n"/>
      <c r="C2903" s="2" t="n"/>
      <c r="D2903" s="2" t="n"/>
      <c r="E2903" s="143" t="n"/>
      <c r="K2903" s="144" t="n"/>
      <c r="L2903" s="54" t="inlineStr">
        <is>
          <t>平成</t>
        </is>
      </c>
      <c r="M2903" s="140" t="n"/>
      <c r="N2903" s="140" t="n"/>
      <c r="O2903" s="140" t="n"/>
      <c r="P2903" s="18" t="n"/>
      <c r="Q2903" s="18" t="n"/>
      <c r="R2903" s="18" t="n"/>
      <c r="S2903" s="18" t="n"/>
      <c r="T2903" s="18" t="n"/>
      <c r="U2903" s="18" t="n"/>
      <c r="V2903" s="18" t="n"/>
      <c r="W2903" s="18" t="n"/>
      <c r="X2903" s="35" t="n"/>
      <c r="Y2903" s="7" t="n"/>
      <c r="Z2903" s="2" t="n"/>
      <c r="AA2903" s="2" t="n"/>
      <c r="AB2903" s="2" t="n"/>
      <c r="AC2903" s="2" t="n"/>
      <c r="AD2903" s="2" t="n"/>
      <c r="AE2903" s="2" t="n"/>
      <c r="AF2903" s="2" t="n"/>
      <c r="AG2903" s="2" t="n"/>
      <c r="AH2903" s="2" t="n"/>
      <c r="AI2903" s="2" t="n"/>
      <c r="AJ2903" s="2" t="n"/>
      <c r="AK2903" s="2" t="n"/>
      <c r="AL2903" s="2" t="n"/>
      <c r="AM2903" s="2" t="n"/>
      <c r="AN2903" s="2" t="n"/>
      <c r="AO2903" s="2" t="n"/>
      <c r="AP2903" s="2" t="n"/>
      <c r="AQ2903" s="2" t="n"/>
      <c r="AR2903" s="2" t="n"/>
      <c r="AS2903" s="2" t="n"/>
      <c r="AT2903" s="2" t="n"/>
      <c r="AU2903" s="2" t="n"/>
      <c r="AV2903" s="2" t="n"/>
      <c r="AW2903" s="2" t="n"/>
      <c r="AX2903" s="2" t="n"/>
      <c r="AY2903" s="2" t="n"/>
      <c r="AZ2903" s="2" t="n"/>
      <c r="BA2903" s="2" t="n"/>
      <c r="BB2903" s="2" t="n"/>
      <c r="BC2903" s="2" t="n"/>
      <c r="BD2903" s="2" t="n"/>
      <c r="BE2903" s="2" t="n"/>
      <c r="BF2903" s="2" t="n"/>
      <c r="BG2903" s="2" t="n"/>
      <c r="BH2903" s="2" t="n"/>
      <c r="BI2903" s="6" t="n"/>
      <c r="BJ2903" s="2" t="n"/>
      <c r="BK2903" s="2" t="n"/>
      <c r="BL2903" s="2" t="n"/>
      <c r="BM2903" s="2" t="n"/>
      <c r="BN2903" s="2" t="n"/>
      <c r="BO2903" s="2" t="n"/>
      <c r="BP2903" s="143" t="n"/>
      <c r="BV2903" s="144" t="n"/>
      <c r="DU2903" s="144" t="n"/>
      <c r="DV2903" s="2" t="n"/>
      <c r="DW2903" s="2" t="n"/>
      <c r="DX2903" s="2" t="n"/>
      <c r="DY2903" s="2" t="n"/>
      <c r="DZ2903" s="2" t="n"/>
      <c r="EA2903" s="2" t="n"/>
      <c r="EB2903" s="2" t="n"/>
      <c r="EC2903" s="2" t="n"/>
    </row>
    <row r="2904" ht="6.75" customHeight="1" s="118">
      <c r="A2904" s="2" t="n"/>
      <c r="B2904" s="2" t="n"/>
      <c r="C2904" s="2" t="n"/>
      <c r="D2904" s="2" t="n"/>
      <c r="E2904" s="143" t="n"/>
      <c r="K2904" s="144" t="n"/>
      <c r="L2904" s="143" t="n"/>
      <c r="P2904" s="19" t="n"/>
      <c r="Q2904" s="19" t="n"/>
      <c r="R2904" s="19" t="n"/>
      <c r="S2904" s="19" t="n"/>
      <c r="T2904" s="19" t="n"/>
      <c r="U2904" s="19" t="n"/>
      <c r="V2904" s="19" t="n"/>
      <c r="W2904" s="19" t="n"/>
      <c r="X2904" s="37" t="n"/>
      <c r="Y2904" s="7" t="n"/>
      <c r="Z2904" s="2" t="n"/>
      <c r="AA2904" s="2" t="n"/>
      <c r="AB2904" s="2" t="n"/>
      <c r="AC2904" s="2" t="n"/>
      <c r="AD2904" s="2" t="n"/>
      <c r="AE2904" s="2" t="n"/>
      <c r="AF2904" s="2" t="n"/>
      <c r="AG2904" s="2" t="n"/>
      <c r="AH2904" s="2" t="n"/>
      <c r="AI2904" s="2" t="n"/>
      <c r="AJ2904" s="2" t="n"/>
      <c r="AK2904" s="2" t="n"/>
      <c r="AL2904" s="2" t="n"/>
      <c r="AM2904" s="2" t="n"/>
      <c r="AN2904" s="2" t="n"/>
      <c r="AO2904" s="2" t="n"/>
      <c r="AP2904" s="2" t="n"/>
      <c r="AQ2904" s="2" t="n"/>
      <c r="AR2904" s="2" t="n"/>
      <c r="AS2904" s="2" t="n"/>
      <c r="AT2904" s="2" t="n"/>
      <c r="AU2904" s="2" t="n"/>
      <c r="AV2904" s="2" t="n"/>
      <c r="AW2904" s="2" t="n"/>
      <c r="AX2904" s="2" t="n"/>
      <c r="AY2904" s="2" t="n"/>
      <c r="AZ2904" s="2" t="n"/>
      <c r="BA2904" s="2" t="n"/>
      <c r="BB2904" s="2" t="n"/>
      <c r="BC2904" s="2" t="n"/>
      <c r="BD2904" s="2" t="n"/>
      <c r="BE2904" s="2" t="n"/>
      <c r="BF2904" s="2" t="n"/>
      <c r="BG2904" s="2" t="n"/>
      <c r="BH2904" s="2" t="n"/>
      <c r="BI2904" s="8" t="n"/>
      <c r="BJ2904" s="2" t="n"/>
      <c r="BK2904" s="2" t="n"/>
      <c r="BL2904" s="2" t="n"/>
      <c r="BM2904" s="2" t="n"/>
      <c r="BN2904" s="2" t="n"/>
      <c r="BO2904" s="2" t="n"/>
      <c r="BP2904" s="143" t="n"/>
      <c r="BV2904" s="144" t="n"/>
      <c r="DU2904" s="144" t="n"/>
      <c r="DV2904" s="2" t="n"/>
      <c r="DW2904" s="2" t="n"/>
      <c r="DX2904" s="2" t="n"/>
      <c r="DY2904" s="2" t="n"/>
      <c r="DZ2904" s="2" t="n"/>
      <c r="EA2904" s="2" t="n"/>
      <c r="EB2904" s="2" t="n"/>
      <c r="EC2904" s="2" t="n"/>
    </row>
    <row r="2905" ht="6.75" customHeight="1" s="118">
      <c r="A2905" s="2" t="n"/>
      <c r="B2905" s="2" t="n"/>
      <c r="C2905" s="2" t="n"/>
      <c r="D2905" s="2" t="n"/>
      <c r="E2905" s="143" t="n"/>
      <c r="K2905" s="144" t="n"/>
      <c r="L2905" s="143" t="n"/>
      <c r="P2905" s="19" t="n"/>
      <c r="Q2905" s="19" t="n"/>
      <c r="R2905" s="19" t="n"/>
      <c r="S2905" s="52" t="inlineStr">
        <is>
          <t>年</t>
        </is>
      </c>
      <c r="U2905" s="11" t="n"/>
      <c r="V2905" s="11" t="n"/>
      <c r="W2905" s="53" t="inlineStr">
        <is>
          <t>月</t>
        </is>
      </c>
      <c r="X2905" s="144" t="n"/>
      <c r="Y2905" s="7" t="n"/>
      <c r="Z2905" s="2" t="n"/>
      <c r="AA2905" s="2" t="n"/>
      <c r="AB2905" s="2" t="n"/>
      <c r="AC2905" s="2" t="n"/>
      <c r="AD2905" s="2" t="n"/>
      <c r="AE2905" s="2" t="n"/>
      <c r="AF2905" s="2" t="n"/>
      <c r="AG2905" s="2" t="n"/>
      <c r="AH2905" s="2" t="n"/>
      <c r="AI2905" s="2" t="n"/>
      <c r="AJ2905" s="2" t="n"/>
      <c r="AK2905" s="2" t="n"/>
      <c r="AL2905" s="2" t="n"/>
      <c r="AM2905" s="2" t="n"/>
      <c r="AN2905" s="2" t="n"/>
      <c r="AO2905" s="2" t="n"/>
      <c r="AP2905" s="2" t="n"/>
      <c r="AQ2905" s="2" t="n"/>
      <c r="AR2905" s="2" t="n"/>
      <c r="AS2905" s="2" t="n"/>
      <c r="AT2905" s="2" t="n"/>
      <c r="AU2905" s="2" t="n"/>
      <c r="AV2905" s="2" t="n"/>
      <c r="AW2905" s="2" t="n"/>
      <c r="AX2905" s="2" t="n"/>
      <c r="AY2905" s="2" t="n"/>
      <c r="AZ2905" s="2" t="n"/>
      <c r="BA2905" s="2" t="n"/>
      <c r="BB2905" s="2" t="n"/>
      <c r="BC2905" s="2" t="n"/>
      <c r="BD2905" s="2" t="n"/>
      <c r="BE2905" s="2" t="n"/>
      <c r="BF2905" s="2" t="n"/>
      <c r="BG2905" s="2" t="n"/>
      <c r="BH2905" s="2" t="n"/>
      <c r="BI2905" s="8" t="n"/>
      <c r="BJ2905" s="2" t="n"/>
      <c r="BK2905" s="2" t="n"/>
      <c r="BL2905" s="2" t="n"/>
      <c r="BM2905" s="2" t="n"/>
      <c r="BN2905" s="2" t="n"/>
      <c r="BO2905" s="2" t="n"/>
      <c r="BP2905" s="143" t="n"/>
      <c r="BV2905" s="144" t="n"/>
      <c r="DU2905" s="144" t="n"/>
      <c r="DV2905" s="2" t="n"/>
      <c r="DW2905" s="2" t="n"/>
      <c r="DX2905" s="2" t="n"/>
      <c r="DY2905" s="2" t="n"/>
      <c r="DZ2905" s="2" t="n"/>
      <c r="EA2905" s="2" t="n"/>
      <c r="EB2905" s="2" t="n"/>
      <c r="EC2905" s="2" t="n"/>
    </row>
    <row r="2906" ht="6.75" customHeight="1" s="118">
      <c r="A2906" s="2" t="n"/>
      <c r="B2906" s="2" t="n"/>
      <c r="C2906" s="2" t="n"/>
      <c r="D2906" s="2" t="n"/>
      <c r="E2906" s="143" t="n"/>
      <c r="K2906" s="144" t="n"/>
      <c r="L2906" s="49" t="inlineStr">
        <is>
          <t>令和</t>
        </is>
      </c>
      <c r="P2906" s="19" t="n"/>
      <c r="Q2906" s="19" t="n"/>
      <c r="R2906" s="19" t="n"/>
      <c r="U2906" s="11" t="n"/>
      <c r="V2906" s="11" t="n"/>
      <c r="X2906" s="144" t="n"/>
      <c r="Y2906" s="7" t="n"/>
      <c r="Z2906" s="2" t="n"/>
      <c r="AA2906" s="2" t="n"/>
      <c r="AB2906" s="2" t="n"/>
      <c r="AC2906" s="2" t="n"/>
      <c r="AD2906" s="2" t="n"/>
      <c r="AE2906" s="2" t="n"/>
      <c r="AF2906" s="2" t="n"/>
      <c r="AG2906" s="2" t="n"/>
      <c r="AH2906" s="2" t="n"/>
      <c r="AI2906" s="2" t="n"/>
      <c r="AJ2906" s="2" t="n"/>
      <c r="AK2906" s="2" t="n"/>
      <c r="AL2906" s="2" t="n"/>
      <c r="AM2906" s="2" t="n"/>
      <c r="AN2906" s="2" t="n"/>
      <c r="AO2906" s="2" t="n"/>
      <c r="AP2906" s="2" t="n"/>
      <c r="AQ2906" s="2" t="n"/>
      <c r="AR2906" s="2" t="n"/>
      <c r="AS2906" s="2" t="n"/>
      <c r="AT2906" s="2" t="n"/>
      <c r="AU2906" s="2" t="n"/>
      <c r="AV2906" s="2" t="n"/>
      <c r="AW2906" s="2" t="n"/>
      <c r="AX2906" s="2" t="n"/>
      <c r="AY2906" s="2" t="n"/>
      <c r="AZ2906" s="2" t="n"/>
      <c r="BA2906" s="2" t="n"/>
      <c r="BB2906" s="2" t="n"/>
      <c r="BC2906" s="2" t="n"/>
      <c r="BD2906" s="2" t="n"/>
      <c r="BE2906" s="2" t="n"/>
      <c r="BF2906" s="2" t="n"/>
      <c r="BG2906" s="2" t="n"/>
      <c r="BH2906" s="2" t="n"/>
      <c r="BI2906" s="8" t="n"/>
      <c r="BJ2906" s="2" t="n"/>
      <c r="BK2906" s="2" t="n"/>
      <c r="BL2906" s="2" t="n"/>
      <c r="BM2906" s="2" t="n"/>
      <c r="BN2906" s="2" t="n"/>
      <c r="BO2906" s="2" t="n"/>
      <c r="BP2906" s="143" t="n"/>
      <c r="BV2906" s="144" t="n"/>
      <c r="DU2906" s="144" t="n"/>
      <c r="DV2906" s="2" t="n"/>
      <c r="DW2906" s="2" t="n"/>
      <c r="DX2906" s="2" t="n"/>
      <c r="DY2906" s="2" t="n"/>
      <c r="DZ2906" s="2" t="n"/>
      <c r="EA2906" s="2" t="n"/>
      <c r="EB2906" s="2" t="n"/>
      <c r="EC2906" s="2" t="n"/>
    </row>
    <row r="2907" ht="6.75" customHeight="1" s="118">
      <c r="A2907" s="2" t="n"/>
      <c r="B2907" s="2" t="n"/>
      <c r="C2907" s="2" t="n"/>
      <c r="D2907" s="2" t="n"/>
      <c r="E2907" s="143" t="n"/>
      <c r="K2907" s="144" t="n"/>
      <c r="L2907" s="143" t="n"/>
      <c r="P2907" s="19" t="n"/>
      <c r="Q2907" s="19" t="n"/>
      <c r="R2907" s="19" t="n"/>
      <c r="S2907" s="52" t="n"/>
      <c r="T2907" s="52" t="n"/>
      <c r="U2907" s="11" t="n"/>
      <c r="V2907" s="11" t="n"/>
      <c r="W2907" s="52" t="n"/>
      <c r="X2907" s="53" t="n"/>
      <c r="Y2907" s="7" t="n"/>
      <c r="Z2907" s="2" t="n"/>
      <c r="AA2907" s="2" t="n"/>
      <c r="AB2907" s="2" t="n"/>
      <c r="AC2907" s="2" t="n"/>
      <c r="AD2907" s="2" t="n"/>
      <c r="AE2907" s="2" t="n"/>
      <c r="AF2907" s="2" t="n"/>
      <c r="AG2907" s="2" t="n"/>
      <c r="AH2907" s="2" t="n"/>
      <c r="AI2907" s="2" t="n"/>
      <c r="AJ2907" s="2" t="n"/>
      <c r="AK2907" s="2" t="n"/>
      <c r="AL2907" s="2" t="n"/>
      <c r="AM2907" s="2" t="n"/>
      <c r="AN2907" s="2" t="n"/>
      <c r="AO2907" s="2" t="n"/>
      <c r="AP2907" s="2" t="n"/>
      <c r="AQ2907" s="2" t="n"/>
      <c r="AR2907" s="2" t="n"/>
      <c r="AS2907" s="2" t="n"/>
      <c r="AT2907" s="2" t="n"/>
      <c r="AU2907" s="2" t="n"/>
      <c r="AV2907" s="2" t="n"/>
      <c r="AW2907" s="2" t="n"/>
      <c r="AX2907" s="2" t="n"/>
      <c r="AY2907" s="2" t="n"/>
      <c r="AZ2907" s="2" t="n"/>
      <c r="BA2907" s="2" t="n"/>
      <c r="BB2907" s="2" t="n"/>
      <c r="BC2907" s="2" t="n"/>
      <c r="BD2907" s="2" t="n"/>
      <c r="BE2907" s="2" t="n"/>
      <c r="BF2907" s="2" t="n"/>
      <c r="BG2907" s="2" t="n"/>
      <c r="BH2907" s="2" t="n"/>
      <c r="BI2907" s="8" t="n"/>
      <c r="BJ2907" s="2" t="n"/>
      <c r="BK2907" s="2" t="n"/>
      <c r="BL2907" s="2" t="n"/>
      <c r="BM2907" s="2" t="n"/>
      <c r="BN2907" s="2" t="n"/>
      <c r="BO2907" s="2" t="n"/>
      <c r="BP2907" s="143" t="n"/>
      <c r="BV2907" s="144" t="n"/>
      <c r="DU2907" s="144" t="n"/>
      <c r="DV2907" s="2" t="n"/>
      <c r="DW2907" s="2" t="n"/>
      <c r="DX2907" s="2" t="n"/>
      <c r="DY2907" s="2" t="n"/>
      <c r="DZ2907" s="2" t="n"/>
      <c r="EA2907" s="2" t="n"/>
      <c r="EB2907" s="2" t="n"/>
      <c r="EC2907" s="2" t="n"/>
    </row>
    <row r="2908" ht="6.75" customHeight="1" s="118">
      <c r="A2908" s="2" t="n"/>
      <c r="B2908" s="2" t="n"/>
      <c r="C2908" s="2" t="n"/>
      <c r="D2908" s="2" t="n"/>
      <c r="E2908" s="146" t="n"/>
      <c r="F2908" s="147" t="n"/>
      <c r="G2908" s="147" t="n"/>
      <c r="H2908" s="147" t="n"/>
      <c r="I2908" s="147" t="n"/>
      <c r="J2908" s="147" t="n"/>
      <c r="K2908" s="148" t="n"/>
      <c r="L2908" s="146" t="n"/>
      <c r="M2908" s="147" t="n"/>
      <c r="N2908" s="147" t="n"/>
      <c r="O2908" s="147" t="n"/>
      <c r="P2908" s="20" t="n"/>
      <c r="Q2908" s="20" t="n"/>
      <c r="R2908" s="20" t="n"/>
      <c r="S2908" s="20" t="n"/>
      <c r="T2908" s="20" t="n"/>
      <c r="U2908" s="20" t="n"/>
      <c r="V2908" s="20" t="n"/>
      <c r="W2908" s="20" t="n"/>
      <c r="X2908" s="39" t="n"/>
      <c r="Y2908" s="16" t="n"/>
      <c r="Z2908" s="14" t="n"/>
      <c r="AA2908" s="14" t="n"/>
      <c r="AB2908" s="14" t="n"/>
      <c r="AC2908" s="14" t="n"/>
      <c r="AD2908" s="14" t="n"/>
      <c r="AE2908" s="14" t="n"/>
      <c r="AF2908" s="14" t="n"/>
      <c r="AG2908" s="14" t="n"/>
      <c r="AH2908" s="14" t="n"/>
      <c r="AI2908" s="14" t="n"/>
      <c r="AJ2908" s="14" t="n"/>
      <c r="AK2908" s="14" t="n"/>
      <c r="AL2908" s="14" t="n"/>
      <c r="AM2908" s="14" t="n"/>
      <c r="AN2908" s="14" t="n"/>
      <c r="AO2908" s="14" t="n"/>
      <c r="AP2908" s="14" t="n"/>
      <c r="AQ2908" s="14" t="n"/>
      <c r="AR2908" s="14" t="n"/>
      <c r="AS2908" s="14" t="n"/>
      <c r="AT2908" s="14" t="n"/>
      <c r="AU2908" s="14" t="n"/>
      <c r="AV2908" s="14" t="n"/>
      <c r="AW2908" s="14" t="n"/>
      <c r="AX2908" s="14" t="n"/>
      <c r="AY2908" s="14" t="n"/>
      <c r="AZ2908" s="14" t="n"/>
      <c r="BA2908" s="14" t="n"/>
      <c r="BB2908" s="14" t="n"/>
      <c r="BC2908" s="14" t="n"/>
      <c r="BD2908" s="14" t="n"/>
      <c r="BE2908" s="14" t="n"/>
      <c r="BF2908" s="14" t="n"/>
      <c r="BG2908" s="14" t="n"/>
      <c r="BH2908" s="14" t="n"/>
      <c r="BI2908" s="15" t="n"/>
      <c r="BJ2908" s="2" t="n"/>
      <c r="BK2908" s="2" t="n"/>
      <c r="BL2908" s="2" t="n"/>
      <c r="BM2908" s="2" t="n"/>
      <c r="BN2908" s="2" t="n"/>
      <c r="BO2908" s="2" t="n"/>
      <c r="BP2908" s="146" t="n"/>
      <c r="BQ2908" s="147" t="n"/>
      <c r="BR2908" s="147" t="n"/>
      <c r="BS2908" s="147" t="n"/>
      <c r="BT2908" s="147" t="n"/>
      <c r="BU2908" s="147" t="n"/>
      <c r="BV2908" s="148" t="n"/>
      <c r="BW2908" s="147" t="n"/>
      <c r="BX2908" s="147" t="n"/>
      <c r="BY2908" s="147" t="n"/>
      <c r="BZ2908" s="147" t="n"/>
      <c r="CA2908" s="147" t="n"/>
      <c r="CB2908" s="147" t="n"/>
      <c r="CC2908" s="147" t="n"/>
      <c r="CD2908" s="147" t="n"/>
      <c r="CE2908" s="147" t="n"/>
      <c r="CF2908" s="147" t="n"/>
      <c r="CG2908" s="147" t="n"/>
      <c r="CH2908" s="147" t="n"/>
      <c r="CI2908" s="147" t="n"/>
      <c r="CJ2908" s="147" t="n"/>
      <c r="CK2908" s="147" t="n"/>
      <c r="CL2908" s="147" t="n"/>
      <c r="CM2908" s="147" t="n"/>
      <c r="CN2908" s="147" t="n"/>
      <c r="CO2908" s="147" t="n"/>
      <c r="CP2908" s="147" t="n"/>
      <c r="CQ2908" s="147" t="n"/>
      <c r="CR2908" s="147" t="n"/>
      <c r="CS2908" s="147" t="n"/>
      <c r="CT2908" s="147" t="n"/>
      <c r="CU2908" s="147" t="n"/>
      <c r="CV2908" s="147" t="n"/>
      <c r="CW2908" s="147" t="n"/>
      <c r="CX2908" s="147" t="n"/>
      <c r="CY2908" s="147" t="n"/>
      <c r="CZ2908" s="147" t="n"/>
      <c r="DA2908" s="147" t="n"/>
      <c r="DB2908" s="147" t="n"/>
      <c r="DC2908" s="147" t="n"/>
      <c r="DD2908" s="147" t="n"/>
      <c r="DE2908" s="147" t="n"/>
      <c r="DF2908" s="147" t="n"/>
      <c r="DG2908" s="147" t="n"/>
      <c r="DH2908" s="147" t="n"/>
      <c r="DI2908" s="147" t="n"/>
      <c r="DJ2908" s="147" t="n"/>
      <c r="DK2908" s="147" t="n"/>
      <c r="DL2908" s="147" t="n"/>
      <c r="DM2908" s="147" t="n"/>
      <c r="DN2908" s="147" t="n"/>
      <c r="DO2908" s="147" t="n"/>
      <c r="DP2908" s="147" t="n"/>
      <c r="DQ2908" s="147" t="n"/>
      <c r="DR2908" s="147" t="n"/>
      <c r="DS2908" s="147" t="n"/>
      <c r="DT2908" s="147" t="n"/>
      <c r="DU2908" s="148" t="n"/>
      <c r="DV2908" s="2" t="n"/>
      <c r="DW2908" s="2" t="n"/>
      <c r="DX2908" s="2" t="n"/>
      <c r="DY2908" s="2" t="n"/>
      <c r="DZ2908" s="2" t="n"/>
      <c r="EA2908" s="2" t="n"/>
      <c r="EB2908" s="2" t="n"/>
      <c r="EC2908" s="2" t="n"/>
    </row>
    <row r="2909" ht="6.75" customHeight="1" s="118">
      <c r="A2909" s="2" t="n"/>
      <c r="B2909" s="2" t="n"/>
      <c r="C2909" s="2" t="n"/>
      <c r="D2909" s="2" t="n"/>
      <c r="E2909" s="46" t="n"/>
      <c r="F2909" s="46" t="n"/>
      <c r="G2909" s="46" t="n"/>
      <c r="H2909" s="46" t="n"/>
      <c r="I2909" s="46" t="n"/>
      <c r="J2909" s="46" t="n"/>
      <c r="K2909" s="46" t="n"/>
      <c r="L2909" s="18" t="n"/>
      <c r="M2909" s="18" t="n"/>
      <c r="N2909" s="18" t="n"/>
      <c r="O2909" s="5" t="n"/>
      <c r="P2909" s="5" t="n"/>
      <c r="Q2909" s="5" t="n"/>
      <c r="R2909" s="5" t="n"/>
      <c r="S2909" s="5" t="n"/>
      <c r="T2909" s="5" t="n"/>
      <c r="U2909" s="5" t="n"/>
      <c r="V2909" s="5" t="n"/>
      <c r="W2909" s="5" t="n"/>
      <c r="X2909" s="5" t="n"/>
      <c r="Y2909" s="5" t="n"/>
      <c r="Z2909" s="5" t="n"/>
      <c r="AA2909" s="5" t="n"/>
      <c r="AB2909" s="5" t="n"/>
      <c r="AC2909" s="5" t="n"/>
      <c r="AD2909" s="5" t="n"/>
      <c r="AE2909" s="5" t="n"/>
      <c r="AF2909" s="5" t="n"/>
      <c r="AG2909" s="5" t="n"/>
      <c r="AH2909" s="5" t="n"/>
      <c r="AI2909" s="5" t="n"/>
      <c r="AJ2909" s="5" t="n"/>
      <c r="AK2909" s="5" t="n"/>
      <c r="AL2909" s="5" t="n"/>
      <c r="AM2909" s="5" t="n"/>
      <c r="AN2909" s="5" t="n"/>
      <c r="AO2909" s="5" t="n"/>
      <c r="AP2909" s="5" t="n"/>
      <c r="AQ2909" s="5" t="n"/>
      <c r="AR2909" s="5" t="n"/>
      <c r="AS2909" s="5" t="n"/>
      <c r="AT2909" s="5" t="n"/>
      <c r="AU2909" s="5" t="n"/>
      <c r="AV2909" s="5" t="n"/>
      <c r="AW2909" s="5" t="n"/>
      <c r="AX2909" s="5" t="n"/>
      <c r="AY2909" s="5" t="n"/>
      <c r="AZ2909" s="5" t="n"/>
      <c r="BA2909" s="5" t="n"/>
      <c r="BB2909" s="5" t="n"/>
      <c r="BC2909" s="5" t="n"/>
      <c r="BD2909" s="5" t="n"/>
      <c r="BE2909" s="5" t="n"/>
      <c r="BF2909" s="5" t="n"/>
      <c r="BG2909" s="5" t="n"/>
      <c r="BH2909" s="5" t="n"/>
      <c r="BI2909" s="2" t="n"/>
      <c r="BJ2909" s="2" t="n"/>
      <c r="BK2909" s="2" t="n"/>
      <c r="BL2909" s="2" t="n"/>
      <c r="BM2909" s="2" t="n"/>
      <c r="BN2909" s="2" t="n"/>
      <c r="BO2909" s="2" t="n"/>
      <c r="BP2909" s="2" t="n"/>
      <c r="BQ2909" s="2" t="n"/>
      <c r="BR2909" s="2" t="n"/>
      <c r="BS2909" s="2" t="n"/>
      <c r="BT2909" s="2" t="n"/>
      <c r="BU2909" s="2" t="n"/>
      <c r="BV2909" s="2" t="n"/>
      <c r="BW2909" s="2" t="n"/>
      <c r="BX2909" s="2" t="n"/>
      <c r="BY2909" s="2" t="n"/>
      <c r="BZ2909" s="2" t="n"/>
      <c r="CA2909" s="2" t="n"/>
      <c r="CB2909" s="2" t="n"/>
      <c r="CC2909" s="2" t="n"/>
      <c r="CD2909" s="2" t="n"/>
      <c r="CE2909" s="2" t="n"/>
      <c r="CF2909" s="2" t="n"/>
      <c r="CG2909" s="2" t="n"/>
      <c r="CH2909" s="2" t="n"/>
      <c r="CI2909" s="2" t="n"/>
      <c r="CJ2909" s="2" t="n"/>
      <c r="CK2909" s="2" t="n"/>
      <c r="CL2909" s="2" t="n"/>
      <c r="CM2909" s="2" t="n"/>
      <c r="CN2909" s="2" t="n"/>
      <c r="CO2909" s="2" t="n"/>
      <c r="CP2909" s="2" t="n"/>
      <c r="CQ2909" s="2" t="n"/>
      <c r="CR2909" s="2" t="n"/>
      <c r="CS2909" s="2" t="n"/>
      <c r="CT2909" s="2" t="n"/>
      <c r="CU2909" s="2" t="n"/>
      <c r="CV2909" s="2" t="n"/>
      <c r="CW2909" s="2" t="n"/>
      <c r="CX2909" s="2" t="n"/>
      <c r="CY2909" s="2" t="n"/>
      <c r="CZ2909" s="2" t="n"/>
      <c r="DA2909" s="2" t="n"/>
      <c r="DB2909" s="2" t="n"/>
      <c r="DC2909" s="2" t="n"/>
      <c r="DD2909" s="2" t="n"/>
      <c r="DE2909" s="2" t="n"/>
      <c r="DF2909" s="2" t="n"/>
      <c r="DG2909" s="2" t="n"/>
      <c r="DH2909" s="2" t="n"/>
      <c r="DI2909" s="2" t="n"/>
      <c r="DJ2909" s="2" t="n"/>
      <c r="DK2909" s="2" t="n"/>
      <c r="DL2909" s="2" t="n"/>
      <c r="DM2909" s="2" t="n"/>
      <c r="DN2909" s="2" t="n"/>
      <c r="DO2909" s="2" t="n"/>
      <c r="DP2909" s="2" t="n"/>
      <c r="DQ2909" s="2" t="n"/>
      <c r="DR2909" s="2" t="n"/>
      <c r="DS2909" s="2" t="n"/>
      <c r="DT2909" s="2" t="n"/>
      <c r="DU2909" s="2" t="n"/>
      <c r="DV2909" s="2" t="n"/>
      <c r="DW2909" s="2" t="n"/>
      <c r="DX2909" s="2" t="n"/>
      <c r="DY2909" s="2" t="n"/>
      <c r="DZ2909" s="2" t="n"/>
      <c r="EA2909" s="2" t="n"/>
      <c r="EB2909" s="2" t="n"/>
      <c r="EC2909" s="2" t="n"/>
    </row>
    <row r="2910" ht="6.75" customHeight="1" s="118">
      <c r="A2910" s="2" t="n"/>
      <c r="B2910" s="2" t="n"/>
      <c r="C2910" s="2" t="n"/>
      <c r="D2910" s="2" t="n"/>
      <c r="E2910" s="43" t="n"/>
      <c r="F2910" s="43" t="n"/>
      <c r="G2910" s="43" t="n"/>
      <c r="H2910" s="43" t="n"/>
      <c r="I2910" s="43" t="n"/>
      <c r="J2910" s="43" t="n"/>
      <c r="K2910" s="43" t="n"/>
      <c r="L2910" s="2" t="n"/>
      <c r="M2910" s="2" t="n"/>
      <c r="N2910" s="2" t="n"/>
      <c r="O2910" s="2" t="n"/>
      <c r="P2910" s="2" t="n"/>
      <c r="Q2910" s="2" t="n"/>
      <c r="R2910" s="2" t="n"/>
      <c r="S2910" s="2" t="n"/>
      <c r="T2910" s="2" t="n"/>
      <c r="U2910" s="2" t="n"/>
      <c r="V2910" s="2" t="n"/>
      <c r="W2910" s="2" t="n"/>
      <c r="X2910" s="2" t="n"/>
      <c r="Y2910" s="2" t="n"/>
      <c r="Z2910" s="2" t="n"/>
      <c r="AA2910" s="2" t="n"/>
      <c r="AB2910" s="2" t="n"/>
      <c r="AC2910" s="2" t="n"/>
      <c r="AD2910" s="2" t="n"/>
      <c r="AE2910" s="2" t="n"/>
      <c r="AF2910" s="2" t="n"/>
      <c r="AG2910" s="2" t="n"/>
      <c r="AH2910" s="2" t="n"/>
      <c r="AI2910" s="2" t="n"/>
      <c r="AJ2910" s="2" t="n"/>
      <c r="AK2910" s="2" t="n"/>
      <c r="AL2910" s="2" t="n"/>
      <c r="AM2910" s="2" t="n"/>
      <c r="AN2910" s="2" t="n"/>
      <c r="AO2910" s="2" t="n"/>
      <c r="AP2910" s="2" t="n"/>
      <c r="AQ2910" s="2" t="n"/>
      <c r="AR2910" s="2" t="n"/>
      <c r="AS2910" s="2" t="n"/>
      <c r="AT2910" s="2" t="n"/>
      <c r="AU2910" s="2" t="n"/>
      <c r="AV2910" s="2" t="n"/>
      <c r="AW2910" s="2" t="n"/>
      <c r="AX2910" s="2" t="n"/>
      <c r="AY2910" s="2" t="n"/>
      <c r="AZ2910" s="2" t="n"/>
      <c r="BA2910" s="2" t="n"/>
      <c r="BB2910" s="2" t="n"/>
      <c r="BC2910" s="2" t="n"/>
      <c r="BD2910" s="2" t="n"/>
      <c r="BE2910" s="2" t="n"/>
      <c r="BF2910" s="2" t="n"/>
      <c r="BG2910" s="2" t="n"/>
      <c r="BH2910" s="2" t="n"/>
      <c r="BI2910" s="2" t="n"/>
      <c r="BJ2910" s="2" t="n"/>
      <c r="BK2910" s="2" t="n"/>
      <c r="BL2910" s="2" t="n"/>
      <c r="BM2910" s="2" t="n"/>
      <c r="BN2910" s="2" t="n"/>
      <c r="BO2910" s="2" t="n"/>
      <c r="BP2910" s="2" t="n"/>
      <c r="BQ2910" s="2" t="n"/>
      <c r="BR2910" s="2" t="n"/>
      <c r="BS2910" s="2" t="n"/>
      <c r="BT2910" s="2" t="n"/>
      <c r="BU2910" s="2" t="n"/>
      <c r="BV2910" s="2" t="n"/>
      <c r="BW2910" s="2" t="n"/>
      <c r="BX2910" s="2" t="n"/>
      <c r="BY2910" s="2" t="n"/>
      <c r="BZ2910" s="2" t="n"/>
      <c r="CA2910" s="2" t="n"/>
      <c r="CB2910" s="2" t="n"/>
      <c r="CC2910" s="2" t="n"/>
      <c r="CD2910" s="2" t="n"/>
      <c r="CE2910" s="2" t="n"/>
      <c r="CF2910" s="2" t="n"/>
      <c r="CG2910" s="2" t="n"/>
      <c r="CH2910" s="2" t="n"/>
      <c r="CI2910" s="2" t="n"/>
      <c r="CJ2910" s="51" t="inlineStr">
        <is>
          <t xml:space="preserve">    (近畿高等学校統一用紙　  その２ 　  令和７年度改定)　</t>
        </is>
      </c>
      <c r="DV2910" s="2" t="n"/>
      <c r="DW2910" s="2" t="n"/>
      <c r="DX2910" s="2" t="n"/>
      <c r="DY2910" s="2" t="n"/>
      <c r="DZ2910" s="2" t="n"/>
      <c r="EA2910" s="2" t="n"/>
      <c r="EB2910" s="2" t="n"/>
      <c r="EC2910" s="2" t="n"/>
    </row>
    <row r="2911" ht="6.75" customHeight="1" s="118">
      <c r="A2911" s="2" t="n"/>
      <c r="B2911" s="2" t="n"/>
      <c r="C2911" s="2" t="n"/>
      <c r="D2911" s="2" t="n"/>
      <c r="E2911" s="2" t="n"/>
      <c r="F2911" s="2" t="n"/>
      <c r="G2911" s="2" t="n"/>
      <c r="H2911" s="2" t="n"/>
      <c r="I2911" s="2" t="n"/>
      <c r="J2911" s="2" t="n"/>
      <c r="K2911" s="2" t="n"/>
      <c r="L2911" s="2" t="n"/>
      <c r="M2911" s="2" t="n"/>
      <c r="N2911" s="2" t="n"/>
      <c r="O2911" s="2" t="n"/>
      <c r="P2911" s="2" t="n"/>
      <c r="Q2911" s="2" t="n"/>
      <c r="R2911" s="2" t="n"/>
      <c r="S2911" s="2" t="n"/>
      <c r="T2911" s="2" t="n"/>
      <c r="U2911" s="2" t="n"/>
      <c r="V2911" s="2" t="n"/>
      <c r="W2911" s="2" t="n"/>
      <c r="X2911" s="2" t="n"/>
      <c r="Y2911" s="2" t="n"/>
      <c r="Z2911" s="2" t="n"/>
      <c r="AA2911" s="2" t="n"/>
      <c r="AB2911" s="2" t="n"/>
      <c r="AC2911" s="2" t="n"/>
      <c r="AD2911" s="2" t="n"/>
      <c r="AE2911" s="2" t="n"/>
      <c r="AF2911" s="2" t="n"/>
      <c r="AG2911" s="2" t="n"/>
      <c r="AH2911" s="2" t="n"/>
      <c r="AI2911" s="2" t="n"/>
      <c r="AJ2911" s="2" t="n"/>
      <c r="AK2911" s="2" t="n"/>
      <c r="AL2911" s="2" t="n"/>
      <c r="AM2911" s="2" t="n"/>
      <c r="AN2911" s="2" t="n"/>
      <c r="AO2911" s="2" t="n"/>
      <c r="AP2911" s="2" t="n"/>
      <c r="AQ2911" s="2" t="n"/>
      <c r="AR2911" s="2" t="n"/>
      <c r="AS2911" s="2" t="n"/>
      <c r="AT2911" s="2" t="n"/>
      <c r="AU2911" s="2" t="n"/>
      <c r="AV2911" s="2" t="n"/>
      <c r="AW2911" s="2" t="n"/>
      <c r="AX2911" s="2" t="n"/>
      <c r="AY2911" s="2" t="n"/>
      <c r="AZ2911" s="2" t="n"/>
      <c r="BA2911" s="2" t="n"/>
      <c r="BB2911" s="2" t="n"/>
      <c r="BC2911" s="2" t="n"/>
      <c r="BD2911" s="2" t="n"/>
      <c r="BE2911" s="2" t="n"/>
      <c r="BF2911" s="2" t="n"/>
      <c r="BG2911" s="2" t="n"/>
      <c r="BH2911" s="2" t="n"/>
      <c r="BI2911" s="2" t="n"/>
      <c r="BJ2911" s="2" t="n"/>
      <c r="BK2911" s="2" t="n"/>
      <c r="BL2911" s="2" t="n"/>
      <c r="BM2911" s="2" t="n"/>
      <c r="BN2911" s="2" t="n"/>
      <c r="BO2911" s="2" t="n"/>
      <c r="BP2911" s="2" t="n"/>
      <c r="BQ2911" s="2" t="n"/>
      <c r="BR2911" s="2" t="n"/>
      <c r="BS2911" s="2" t="n"/>
      <c r="BT2911" s="2" t="n"/>
      <c r="BU2911" s="2" t="n"/>
      <c r="BV2911" s="2" t="n"/>
      <c r="BW2911" s="2" t="n"/>
      <c r="BX2911" s="2" t="n"/>
      <c r="BY2911" s="2" t="n"/>
      <c r="BZ2911" s="2" t="n"/>
      <c r="CA2911" s="2" t="n"/>
      <c r="CB2911" s="2" t="n"/>
      <c r="CC2911" s="2" t="n"/>
      <c r="CD2911" s="2" t="n"/>
      <c r="CE2911" s="2" t="n"/>
      <c r="CF2911" s="2" t="n"/>
      <c r="CG2911" s="2" t="n"/>
      <c r="CH2911" s="2" t="n"/>
      <c r="CI2911" s="2" t="n"/>
      <c r="DV2911" s="2" t="n"/>
      <c r="DW2911" s="2" t="n"/>
      <c r="DX2911" s="2" t="n"/>
      <c r="DY2911" s="2" t="n"/>
      <c r="DZ2911" s="2" t="n"/>
      <c r="EA2911" s="2" t="n"/>
      <c r="EB2911" s="2" t="n"/>
      <c r="EC2911" s="2" t="n"/>
    </row>
    <row r="2912" ht="6.75" customHeight="1" s="118">
      <c r="A2912" s="2" t="n"/>
      <c r="B2912" s="2" t="n"/>
      <c r="C2912" s="3" t="n"/>
      <c r="D2912" s="3" t="n"/>
      <c r="E2912" s="3" t="n"/>
      <c r="F2912" s="3" t="n"/>
      <c r="G2912" s="3" t="n"/>
      <c r="H2912" s="3" t="n"/>
      <c r="I2912" s="3" t="n"/>
      <c r="J2912" s="3" t="n"/>
      <c r="K2912" s="3" t="n"/>
      <c r="L2912" s="3" t="n"/>
      <c r="M2912" s="3" t="n"/>
      <c r="N2912" s="3" t="n"/>
      <c r="O2912" s="3" t="n"/>
      <c r="P2912" s="3" t="n"/>
      <c r="Q2912" s="3" t="n"/>
      <c r="R2912" s="3" t="n"/>
      <c r="S2912" s="3" t="n"/>
      <c r="T2912" s="3" t="n"/>
      <c r="U2912" s="3" t="n"/>
      <c r="V2912" s="3" t="n"/>
      <c r="W2912" s="3" t="n"/>
      <c r="X2912" s="3" t="n"/>
      <c r="Y2912" s="3" t="n"/>
      <c r="Z2912" s="3" t="n"/>
      <c r="AA2912" s="3" t="n"/>
      <c r="AB2912" s="3" t="n"/>
      <c r="AC2912" s="3" t="n"/>
      <c r="AD2912" s="3" t="n"/>
      <c r="AE2912" s="3" t="n"/>
      <c r="AF2912" s="3" t="n"/>
      <c r="AG2912" s="3" t="n"/>
      <c r="AH2912" s="3" t="n"/>
      <c r="AI2912" s="3" t="n"/>
      <c r="AJ2912" s="3" t="n"/>
      <c r="AK2912" s="3" t="n"/>
      <c r="AL2912" s="3" t="n"/>
      <c r="AM2912" s="3" t="n"/>
      <c r="AN2912" s="3" t="n"/>
      <c r="AO2912" s="3" t="n"/>
      <c r="AP2912" s="3" t="n"/>
      <c r="AQ2912" s="3" t="n"/>
      <c r="AR2912" s="3" t="n"/>
      <c r="AS2912" s="2" t="n"/>
      <c r="AT2912" s="2" t="n"/>
      <c r="AU2912" s="2" t="n"/>
      <c r="AV2912" s="2" t="n"/>
      <c r="AW2912" s="2" t="n"/>
      <c r="AX2912" s="2" t="n"/>
      <c r="AY2912" s="2" t="n"/>
      <c r="AZ2912" s="2" t="n"/>
      <c r="BA2912" s="2" t="n"/>
      <c r="BB2912" s="2" t="n"/>
      <c r="BC2912" s="2" t="n"/>
      <c r="BD2912" s="2" t="n"/>
      <c r="BE2912" s="2" t="n"/>
      <c r="BF2912" s="2" t="n"/>
      <c r="BG2912" s="2" t="n"/>
      <c r="BH2912" s="2" t="n"/>
      <c r="BI2912" s="2" t="n"/>
      <c r="BJ2912" s="2" t="n"/>
      <c r="BK2912" s="2" t="n"/>
      <c r="BL2912" s="2" t="n"/>
      <c r="BM2912" s="2" t="n"/>
      <c r="BN2912" s="2" t="n"/>
      <c r="BO2912" s="2" t="n"/>
      <c r="BP2912" s="2" t="n"/>
      <c r="BQ2912" s="2" t="n"/>
      <c r="BR2912" s="2" t="n"/>
      <c r="BS2912" s="2" t="n"/>
      <c r="BT2912" s="2" t="n"/>
      <c r="BU2912" s="2" t="n"/>
      <c r="BV2912" s="2" t="n"/>
      <c r="BW2912" s="2" t="n"/>
      <c r="BX2912" s="2" t="n"/>
      <c r="BY2912" s="2" t="n"/>
      <c r="BZ2912" s="2" t="n"/>
      <c r="CA2912" s="2" t="n"/>
      <c r="CB2912" s="2" t="n"/>
      <c r="CC2912" s="2" t="n"/>
      <c r="CD2912" s="2" t="n"/>
      <c r="CE2912" s="2" t="n"/>
      <c r="CF2912" s="2" t="n"/>
      <c r="CG2912" s="2" t="n"/>
      <c r="CH2912" s="2" t="n"/>
      <c r="CI2912" s="2" t="n"/>
      <c r="CJ2912" s="2" t="n"/>
      <c r="CK2912" s="2" t="n"/>
      <c r="CL2912" s="2" t="n"/>
      <c r="CM2912" s="2" t="n"/>
      <c r="CN2912" s="2" t="n"/>
      <c r="CO2912" s="2" t="n"/>
      <c r="CP2912" s="2" t="n"/>
      <c r="CQ2912" s="2" t="n"/>
      <c r="CR2912" s="2" t="n"/>
      <c r="CS2912" s="2" t="n"/>
      <c r="CT2912" s="2" t="n"/>
      <c r="CU2912" s="2" t="n"/>
      <c r="CV2912" s="2" t="n"/>
      <c r="CW2912" s="2" t="n"/>
      <c r="CX2912" s="2" t="n"/>
      <c r="CY2912" s="2" t="n"/>
      <c r="CZ2912" s="2" t="n"/>
      <c r="DA2912" s="2" t="n"/>
      <c r="DB2912" s="2" t="n"/>
      <c r="DC2912" s="2" t="n"/>
      <c r="DD2912" s="2" t="n"/>
      <c r="DE2912" s="2" t="n"/>
      <c r="DF2912" s="2" t="n"/>
      <c r="DG2912" s="2" t="n"/>
      <c r="DH2912" s="2" t="n"/>
      <c r="DI2912" s="2" t="n"/>
      <c r="DJ2912" s="2" t="n"/>
      <c r="DK2912" s="2" t="n"/>
      <c r="DL2912" s="2" t="n"/>
      <c r="DM2912" s="2" t="n"/>
      <c r="DN2912" s="2" t="n"/>
      <c r="DO2912" s="2" t="n"/>
      <c r="DP2912" s="2" t="n"/>
      <c r="DQ2912" s="2" t="n"/>
      <c r="DR2912" s="2" t="n"/>
      <c r="DS2912" s="2" t="n"/>
      <c r="DT2912" s="2" t="n"/>
      <c r="DU2912" s="2" t="n"/>
      <c r="DV2912" s="2" t="n"/>
      <c r="DW2912" s="2" t="n"/>
      <c r="DX2912" s="2" t="n"/>
      <c r="DY2912" s="2" t="n"/>
      <c r="DZ2912" s="2" t="n"/>
      <c r="EA2912" s="2" t="n"/>
      <c r="EB2912" s="2" t="n"/>
      <c r="EC2912" s="2" t="n"/>
    </row>
    <row r="2913" ht="6.75" customHeight="1" s="118">
      <c r="A2913" s="2" t="n"/>
      <c r="B2913" s="2" t="n"/>
      <c r="C2913" s="3" t="n"/>
      <c r="D2913" s="3" t="n"/>
      <c r="E2913" s="3" t="n"/>
      <c r="F2913" s="3" t="n"/>
      <c r="G2913" s="3" t="n"/>
      <c r="H2913" s="3" t="n"/>
      <c r="I2913" s="3" t="n"/>
      <c r="J2913" s="3" t="n"/>
      <c r="K2913" s="3" t="n"/>
      <c r="L2913" s="3" t="n"/>
      <c r="M2913" s="3" t="n"/>
      <c r="N2913" s="3" t="n"/>
      <c r="O2913" s="3" t="n"/>
      <c r="P2913" s="3" t="n"/>
      <c r="Q2913" s="3" t="n"/>
      <c r="R2913" s="3" t="n"/>
      <c r="S2913" s="3" t="n"/>
      <c r="T2913" s="3" t="n"/>
      <c r="U2913" s="3" t="n"/>
      <c r="V2913" s="3" t="n"/>
      <c r="W2913" s="3" t="n"/>
      <c r="X2913" s="3" t="n"/>
      <c r="Y2913" s="3" t="n"/>
      <c r="Z2913" s="3" t="n"/>
      <c r="AA2913" s="3" t="n"/>
      <c r="AB2913" s="3" t="n"/>
      <c r="AC2913" s="3" t="n"/>
      <c r="AD2913" s="3" t="n"/>
      <c r="AE2913" s="3" t="n"/>
      <c r="AF2913" s="3" t="n"/>
      <c r="AG2913" s="3" t="n"/>
      <c r="AH2913" s="3" t="n"/>
      <c r="AI2913" s="3" t="n"/>
      <c r="AJ2913" s="3" t="n"/>
      <c r="AK2913" s="3" t="n"/>
      <c r="AL2913" s="3" t="n"/>
      <c r="AM2913" s="3" t="n"/>
      <c r="AN2913" s="3" t="n"/>
      <c r="AO2913" s="3" t="n"/>
      <c r="AP2913" s="3" t="n"/>
      <c r="AQ2913" s="3" t="n"/>
      <c r="AR2913" s="3" t="n"/>
      <c r="AS2913" s="2" t="n"/>
      <c r="AT2913" s="2" t="n"/>
      <c r="AU2913" s="2" t="n"/>
      <c r="AV2913" s="2" t="n"/>
      <c r="AW2913" s="2" t="n"/>
      <c r="AX2913" s="2" t="n"/>
      <c r="AY2913" s="2" t="n"/>
      <c r="AZ2913" s="2" t="n"/>
      <c r="BA2913" s="2" t="n"/>
      <c r="BB2913" s="2" t="n"/>
      <c r="BC2913" s="2" t="n"/>
      <c r="BD2913" s="2" t="n"/>
      <c r="BE2913" s="2" t="n"/>
      <c r="BF2913" s="2" t="n"/>
      <c r="BG2913" s="2" t="n"/>
      <c r="BH2913" s="2" t="n"/>
      <c r="BI2913" s="2" t="n"/>
      <c r="BJ2913" s="2" t="n"/>
      <c r="BK2913" s="2" t="n"/>
      <c r="BL2913" s="2" t="n"/>
      <c r="BM2913" s="2" t="n"/>
      <c r="BN2913" s="2" t="n"/>
      <c r="BO2913" s="2" t="n"/>
      <c r="BP2913" s="2" t="n"/>
      <c r="BQ2913" s="2" t="n"/>
      <c r="BR2913" s="2" t="n"/>
      <c r="BS2913" s="2" t="n"/>
      <c r="BT2913" s="2" t="n"/>
      <c r="BU2913" s="2" t="n"/>
      <c r="BV2913" s="2" t="n"/>
      <c r="BW2913" s="2" t="n"/>
      <c r="BX2913" s="2" t="n"/>
      <c r="BY2913" s="2" t="n"/>
      <c r="BZ2913" s="2" t="n"/>
      <c r="CA2913" s="2" t="n"/>
      <c r="CB2913" s="2" t="n"/>
      <c r="CC2913" s="2" t="n"/>
      <c r="CD2913" s="2" t="n"/>
      <c r="CE2913" s="2" t="n"/>
      <c r="CF2913" s="2" t="n"/>
      <c r="CG2913" s="2" t="n"/>
      <c r="CH2913" s="2" t="n"/>
      <c r="CI2913" s="2" t="n"/>
      <c r="CJ2913" s="2" t="n"/>
      <c r="CK2913" s="2" t="n"/>
      <c r="CL2913" s="2" t="n"/>
      <c r="CM2913" s="2" t="n"/>
      <c r="CN2913" s="2" t="n"/>
      <c r="CO2913" s="2" t="n"/>
      <c r="CP2913" s="2" t="n"/>
      <c r="CQ2913" s="2" t="n"/>
      <c r="CR2913" s="2" t="n"/>
      <c r="CS2913" s="2" t="n"/>
      <c r="CT2913" s="2" t="n"/>
      <c r="CU2913" s="2" t="n"/>
      <c r="CV2913" s="2" t="n"/>
      <c r="CW2913" s="2" t="n"/>
      <c r="CX2913" s="2" t="n"/>
      <c r="CY2913" s="2" t="n"/>
      <c r="CZ2913" s="2" t="n"/>
      <c r="DA2913" s="2" t="n"/>
      <c r="DB2913" s="2" t="n"/>
      <c r="DC2913" s="2" t="n"/>
      <c r="DD2913" s="2" t="n"/>
      <c r="DE2913" s="2" t="n"/>
      <c r="DF2913" s="2" t="n"/>
      <c r="DG2913" s="2" t="n"/>
      <c r="DH2913" s="2" t="n"/>
      <c r="DI2913" s="2" t="n"/>
      <c r="DJ2913" s="2" t="n"/>
      <c r="DK2913" s="2" t="n"/>
      <c r="DL2913" s="2" t="n"/>
      <c r="DM2913" s="2" t="n"/>
      <c r="DN2913" s="2" t="n"/>
      <c r="DO2913" s="2" t="n"/>
      <c r="DP2913" s="2" t="n"/>
      <c r="DQ2913" s="2" t="n"/>
      <c r="DR2913" s="2" t="n"/>
      <c r="DS2913" s="2" t="n"/>
      <c r="DT2913" s="2" t="n"/>
      <c r="DU2913" s="2" t="n"/>
      <c r="DV2913" s="2" t="n"/>
      <c r="DW2913" s="2" t="n"/>
      <c r="DX2913" s="2" t="n"/>
      <c r="DY2913" s="2" t="n"/>
      <c r="DZ2913" s="2" t="n"/>
      <c r="EA2913" s="2" t="n"/>
      <c r="EB2913" s="2" t="n"/>
      <c r="EC2913" s="2" t="n"/>
    </row>
    <row r="2914" ht="6.75" customHeight="1" s="118">
      <c r="A2914" s="2" t="n"/>
      <c r="B2914" s="2" t="n"/>
      <c r="C2914" s="3" t="n"/>
      <c r="D2914" s="3" t="n"/>
      <c r="E2914" s="3" t="n"/>
      <c r="F2914" s="3" t="n"/>
      <c r="G2914" s="3" t="n"/>
      <c r="H2914" s="3" t="n"/>
      <c r="I2914" s="3" t="n"/>
      <c r="J2914" s="3" t="n"/>
      <c r="K2914" s="3" t="n"/>
      <c r="L2914" s="3" t="n"/>
      <c r="M2914" s="3" t="n"/>
      <c r="N2914" s="3" t="n"/>
      <c r="O2914" s="3" t="n"/>
      <c r="P2914" s="3" t="n"/>
      <c r="Q2914" s="3" t="n"/>
      <c r="R2914" s="3" t="n"/>
      <c r="S2914" s="3" t="n"/>
      <c r="T2914" s="3" t="n"/>
      <c r="U2914" s="3" t="n"/>
      <c r="V2914" s="3" t="n"/>
      <c r="W2914" s="3" t="n"/>
      <c r="X2914" s="3" t="n"/>
      <c r="Y2914" s="3" t="n"/>
      <c r="Z2914" s="3" t="n"/>
      <c r="AA2914" s="3" t="n"/>
      <c r="AB2914" s="3" t="n"/>
      <c r="AC2914" s="3" t="n"/>
      <c r="AD2914" s="3" t="n"/>
      <c r="AE2914" s="3" t="n"/>
      <c r="AF2914" s="3" t="n"/>
      <c r="AG2914" s="3" t="n"/>
      <c r="AH2914" s="3" t="n"/>
      <c r="AI2914" s="3" t="n"/>
      <c r="AJ2914" s="3" t="n"/>
      <c r="AK2914" s="3" t="n"/>
      <c r="AL2914" s="3" t="n"/>
      <c r="AM2914" s="3" t="n"/>
      <c r="AN2914" s="3" t="n"/>
      <c r="AO2914" s="3" t="n"/>
      <c r="AP2914" s="3" t="n"/>
      <c r="AQ2914" s="3" t="n"/>
      <c r="AR2914" s="3" t="n"/>
      <c r="AS2914" s="2" t="n"/>
      <c r="AT2914" s="2" t="n"/>
      <c r="AU2914" s="2" t="n"/>
      <c r="AV2914" s="2" t="n"/>
      <c r="AW2914" s="2" t="n"/>
      <c r="AX2914" s="2" t="n"/>
      <c r="AY2914" s="2" t="n"/>
      <c r="AZ2914" s="2" t="n"/>
      <c r="BA2914" s="2" t="n"/>
      <c r="BB2914" s="2" t="n"/>
      <c r="BC2914" s="2" t="n"/>
      <c r="BD2914" s="2" t="n"/>
      <c r="BE2914" s="2" t="n"/>
      <c r="BF2914" s="2" t="n"/>
      <c r="BG2914" s="2" t="n"/>
      <c r="BH2914" s="2" t="n"/>
      <c r="BI2914" s="2" t="n"/>
      <c r="BJ2914" s="2" t="n"/>
      <c r="BK2914" s="2" t="n"/>
      <c r="BL2914" s="2" t="n"/>
      <c r="BM2914" s="2" t="n"/>
      <c r="BN2914" s="2" t="n"/>
      <c r="BO2914" s="2" t="n"/>
      <c r="BP2914" s="2" t="n"/>
      <c r="BQ2914" s="2" t="n"/>
      <c r="BR2914" s="2" t="n"/>
      <c r="BS2914" s="2" t="n"/>
      <c r="BT2914" s="2" t="n"/>
      <c r="BU2914" s="2" t="n"/>
      <c r="BV2914" s="2" t="n"/>
      <c r="BW2914" s="2" t="n"/>
      <c r="BX2914" s="2" t="n"/>
      <c r="BY2914" s="2" t="n"/>
      <c r="BZ2914" s="2" t="n"/>
      <c r="CA2914" s="2" t="n"/>
      <c r="CB2914" s="2" t="n"/>
      <c r="CC2914" s="2" t="n"/>
      <c r="CD2914" s="2" t="n"/>
      <c r="CE2914" s="2" t="n"/>
      <c r="CF2914" s="2" t="n"/>
      <c r="CG2914" s="2" t="n"/>
      <c r="CH2914" s="2" t="n"/>
      <c r="CI2914" s="2" t="n"/>
      <c r="CJ2914" s="2" t="n"/>
      <c r="CK2914" s="2" t="n"/>
      <c r="CL2914" s="2" t="n"/>
      <c r="CM2914" s="2" t="n"/>
      <c r="CN2914" s="2" t="n"/>
      <c r="CO2914" s="2" t="n"/>
      <c r="CP2914" s="2" t="n"/>
      <c r="CQ2914" s="2" t="n"/>
      <c r="CR2914" s="2" t="n"/>
      <c r="CS2914" s="2" t="n"/>
      <c r="CT2914" s="2" t="n"/>
      <c r="CU2914" s="2" t="n"/>
      <c r="CV2914" s="2" t="n"/>
      <c r="CW2914" s="2" t="n"/>
      <c r="CX2914" s="2" t="n"/>
      <c r="CY2914" s="2" t="n"/>
      <c r="CZ2914" s="2" t="n"/>
      <c r="DA2914" s="2" t="n"/>
      <c r="DB2914" s="2" t="n"/>
      <c r="DC2914" s="2" t="n"/>
      <c r="DD2914" s="2" t="n"/>
      <c r="DE2914" s="2" t="n"/>
      <c r="DF2914" s="2" t="n"/>
      <c r="DG2914" s="2" t="n"/>
      <c r="DH2914" s="2" t="n"/>
      <c r="DI2914" s="2" t="n"/>
      <c r="DJ2914" s="2" t="n"/>
      <c r="DK2914" s="2" t="n"/>
      <c r="DL2914" s="2" t="n"/>
      <c r="DM2914" s="2" t="n"/>
      <c r="DN2914" s="2" t="n"/>
      <c r="DO2914" s="2" t="n"/>
      <c r="DP2914" s="2" t="n"/>
      <c r="DQ2914" s="2" t="n"/>
      <c r="DR2914" s="2" t="n"/>
      <c r="DS2914" s="2" t="n"/>
      <c r="DT2914" s="2" t="n"/>
      <c r="DU2914" s="2" t="n"/>
      <c r="DV2914" s="2" t="n"/>
      <c r="DW2914" s="2" t="n"/>
      <c r="DX2914" s="2" t="n"/>
      <c r="DY2914" s="2" t="n"/>
      <c r="DZ2914" s="2" t="n"/>
      <c r="EA2914" s="2" t="n"/>
      <c r="EB2914" s="2" t="n"/>
      <c r="EC2914" s="2" t="n"/>
    </row>
    <row r="2915" ht="6.75" customHeight="1" s="118">
      <c r="A2915" s="2" t="n"/>
      <c r="B2915" s="2" t="n"/>
      <c r="C2915" s="3" t="n"/>
      <c r="D2915" s="3" t="n"/>
      <c r="E2915" s="3" t="n"/>
      <c r="F2915" s="3" t="n"/>
      <c r="G2915" s="3" t="n"/>
      <c r="H2915" s="3" t="n"/>
      <c r="I2915" s="3" t="n"/>
      <c r="J2915" s="114" t="inlineStr">
        <is>
          <t xml:space="preserve">  履 　   歴　    書</t>
        </is>
      </c>
      <c r="AN2915" s="3" t="n"/>
      <c r="AO2915" s="3" t="n"/>
      <c r="AP2915" s="3" t="n"/>
      <c r="AQ2915" s="3" t="n"/>
      <c r="AR2915" s="3" t="n"/>
      <c r="AS2915" s="2" t="n"/>
      <c r="AT2915" s="2" t="n"/>
      <c r="AU2915" s="2" t="n"/>
      <c r="AV2915" s="2" t="n"/>
      <c r="AW2915" s="2" t="n"/>
      <c r="AX2915" s="2" t="n"/>
      <c r="AY2915" s="2" t="n"/>
      <c r="AZ2915" s="2" t="n"/>
      <c r="BA2915" s="2" t="n"/>
      <c r="BB2915" s="2" t="n"/>
      <c r="BC2915" s="2" t="n"/>
      <c r="BD2915" s="2" t="n"/>
      <c r="BE2915" s="2" t="n"/>
      <c r="BF2915" s="2" t="n"/>
      <c r="BG2915" s="2" t="n"/>
      <c r="BH2915" s="2" t="n"/>
      <c r="BI2915" s="2" t="n"/>
      <c r="BJ2915" s="2" t="n"/>
      <c r="BK2915" s="2" t="n"/>
      <c r="BL2915" s="2" t="n"/>
      <c r="BM2915" s="2" t="n"/>
      <c r="BN2915" s="2" t="n"/>
      <c r="BO2915" s="2" t="n"/>
      <c r="BP2915" s="2" t="n"/>
      <c r="BQ2915" s="2" t="n"/>
      <c r="BR2915" s="2" t="n"/>
      <c r="BS2915" s="2" t="n"/>
      <c r="BT2915" s="2" t="n"/>
      <c r="BU2915" s="2" t="n"/>
      <c r="BV2915" s="2" t="n"/>
      <c r="BW2915" s="2" t="n"/>
      <c r="BX2915" s="2" t="n"/>
      <c r="BY2915" s="2" t="n"/>
      <c r="BZ2915" s="2" t="n"/>
      <c r="CA2915" s="2" t="n"/>
      <c r="CB2915" s="2" t="n"/>
      <c r="CC2915" s="2" t="n"/>
      <c r="CD2915" s="2" t="n"/>
      <c r="CE2915" s="2" t="n"/>
      <c r="CF2915" s="2" t="n"/>
      <c r="CG2915" s="2" t="n"/>
      <c r="CH2915" s="2" t="n"/>
      <c r="CI2915" s="2" t="n"/>
      <c r="CJ2915" s="2" t="n"/>
      <c r="CK2915" s="2" t="n"/>
      <c r="CL2915" s="2" t="n"/>
      <c r="CM2915" s="2" t="n"/>
      <c r="CN2915" s="2" t="n"/>
      <c r="CO2915" s="2" t="n"/>
      <c r="CP2915" s="2" t="n"/>
      <c r="CQ2915" s="2" t="n"/>
      <c r="CR2915" s="2" t="n"/>
      <c r="CS2915" s="2" t="n"/>
      <c r="CT2915" s="2" t="n"/>
      <c r="CU2915" s="2" t="n"/>
      <c r="CV2915" s="2" t="n"/>
      <c r="CW2915" s="2" t="n"/>
      <c r="CX2915" s="2" t="n"/>
      <c r="CY2915" s="2" t="n"/>
      <c r="CZ2915" s="2" t="n"/>
      <c r="DA2915" s="2" t="n"/>
      <c r="DB2915" s="2" t="n"/>
      <c r="DC2915" s="2" t="n"/>
      <c r="DD2915" s="2" t="n"/>
      <c r="DE2915" s="2" t="n"/>
      <c r="DF2915" s="2" t="n"/>
      <c r="DG2915" s="2" t="n"/>
      <c r="DH2915" s="2" t="n"/>
      <c r="DI2915" s="2" t="n"/>
      <c r="DJ2915" s="2" t="n"/>
      <c r="DK2915" s="2" t="n"/>
      <c r="DL2915" s="2" t="n"/>
      <c r="DM2915" s="2" t="n"/>
      <c r="DN2915" s="2" t="n"/>
      <c r="DO2915" s="2" t="n"/>
      <c r="DP2915" s="2" t="n"/>
      <c r="DQ2915" s="2" t="n"/>
      <c r="DR2915" s="2" t="n"/>
      <c r="DS2915" s="2" t="n"/>
      <c r="DT2915" s="2" t="n"/>
      <c r="DU2915" s="2" t="n"/>
      <c r="DV2915" s="2" t="n"/>
      <c r="DW2915" s="2" t="n"/>
      <c r="DX2915" s="2" t="n"/>
      <c r="DY2915" s="2" t="n"/>
      <c r="DZ2915" s="2" t="n"/>
      <c r="EA2915" s="2" t="n"/>
      <c r="EB2915" s="2" t="n"/>
      <c r="EC2915" s="2" t="n"/>
    </row>
    <row r="2916" ht="6.75" customHeight="1" s="118">
      <c r="A2916" s="2" t="n"/>
      <c r="B2916" s="2" t="n"/>
      <c r="C2916" s="3" t="n"/>
      <c r="D2916" s="3" t="n"/>
      <c r="E2916" s="3" t="n"/>
      <c r="F2916" s="3" t="n"/>
      <c r="G2916" s="3" t="n"/>
      <c r="H2916" s="3" t="n"/>
      <c r="I2916" s="3" t="n"/>
      <c r="AN2916" s="3" t="n"/>
      <c r="AO2916" s="3" t="n"/>
      <c r="AP2916" s="3" t="n"/>
      <c r="AQ2916" s="3" t="n"/>
      <c r="AR2916" s="3" t="n"/>
      <c r="AS2916" s="2" t="n"/>
      <c r="AT2916" s="2" t="n"/>
      <c r="AU2916" s="2" t="n"/>
      <c r="AV2916" s="2" t="n"/>
      <c r="AW2916" s="2" t="n"/>
      <c r="AX2916" s="2" t="n"/>
      <c r="AY2916" s="2" t="n"/>
      <c r="AZ2916" s="2" t="n"/>
      <c r="BA2916" s="2" t="n"/>
      <c r="BB2916" s="2" t="n"/>
      <c r="BC2916" s="2" t="n"/>
      <c r="BD2916" s="2" t="n"/>
      <c r="BE2916" s="2" t="n"/>
      <c r="BF2916" s="2" t="n"/>
      <c r="BG2916" s="2" t="n"/>
      <c r="BH2916" s="2" t="n"/>
      <c r="BI2916" s="2" t="n"/>
      <c r="BJ2916" s="2" t="n"/>
      <c r="BK2916" s="2" t="n"/>
      <c r="BL2916" s="2" t="n"/>
      <c r="BM2916" s="2" t="n"/>
      <c r="BN2916" s="2" t="n"/>
      <c r="BO2916" s="2" t="n"/>
      <c r="BP2916" s="2" t="n"/>
      <c r="BQ2916" s="2" t="n"/>
      <c r="BR2916" s="2" t="n"/>
      <c r="BS2916" s="2" t="n"/>
      <c r="BT2916" s="2" t="n"/>
      <c r="BU2916" s="2" t="n"/>
      <c r="BV2916" s="2" t="n"/>
      <c r="BW2916" s="2" t="n"/>
      <c r="BX2916" s="2" t="n"/>
      <c r="BY2916" s="2" t="n"/>
      <c r="BZ2916" s="2" t="n"/>
      <c r="CA2916" s="2" t="n"/>
      <c r="CB2916" s="2" t="n"/>
      <c r="CC2916" s="2" t="n"/>
      <c r="CD2916" s="2" t="n"/>
      <c r="CE2916" s="2" t="n"/>
      <c r="CF2916" s="2" t="n"/>
      <c r="CG2916" s="2" t="n"/>
      <c r="CH2916" s="2" t="n"/>
      <c r="CI2916" s="2" t="n"/>
      <c r="CJ2916" s="2" t="n"/>
      <c r="CK2916" s="2" t="n"/>
      <c r="CL2916" s="2" t="n"/>
      <c r="CM2916" s="2" t="n"/>
      <c r="CN2916" s="2" t="n"/>
      <c r="CO2916" s="2" t="n"/>
      <c r="CP2916" s="2" t="n"/>
      <c r="CQ2916" s="2" t="n"/>
      <c r="CR2916" s="2" t="n"/>
      <c r="CS2916" s="2" t="n"/>
      <c r="CT2916" s="2" t="n"/>
      <c r="CU2916" s="2" t="n"/>
      <c r="CV2916" s="2" t="n"/>
      <c r="CW2916" s="2" t="n"/>
      <c r="CX2916" s="2" t="n"/>
      <c r="CY2916" s="2" t="n"/>
      <c r="CZ2916" s="2" t="n"/>
      <c r="DA2916" s="2" t="n"/>
      <c r="DB2916" s="2" t="n"/>
      <c r="DC2916" s="2" t="n"/>
      <c r="DD2916" s="2" t="n"/>
      <c r="DE2916" s="2" t="n"/>
      <c r="DF2916" s="2" t="n"/>
      <c r="DG2916" s="2" t="n"/>
      <c r="DH2916" s="2" t="n"/>
      <c r="DI2916" s="2" t="n"/>
      <c r="DJ2916" s="2" t="n"/>
      <c r="DK2916" s="2" t="n"/>
      <c r="DL2916" s="2" t="n"/>
      <c r="DM2916" s="2" t="n"/>
      <c r="DN2916" s="2" t="n"/>
      <c r="DO2916" s="2" t="n"/>
      <c r="DP2916" s="2" t="n"/>
      <c r="DQ2916" s="2" t="n"/>
      <c r="DR2916" s="2" t="n"/>
      <c r="DS2916" s="2" t="n"/>
      <c r="DT2916" s="2" t="n"/>
      <c r="DU2916" s="2" t="n"/>
      <c r="DV2916" s="2" t="n"/>
      <c r="DW2916" s="2" t="n"/>
      <c r="DX2916" s="2" t="n"/>
      <c r="DY2916" s="2" t="n"/>
      <c r="DZ2916" s="2" t="n"/>
      <c r="EA2916" s="2" t="n"/>
      <c r="EB2916" s="2" t="n"/>
      <c r="EC2916" s="2" t="n"/>
    </row>
    <row r="2917" ht="4.5" customHeight="1" s="118">
      <c r="A2917" s="2" t="n"/>
      <c r="B2917" s="2" t="n"/>
      <c r="C2917" s="2" t="n"/>
      <c r="D2917" s="2" t="n"/>
      <c r="E2917" s="2" t="n"/>
      <c r="F2917" s="2" t="n"/>
      <c r="G2917" s="2" t="n"/>
      <c r="H2917" s="2" t="n"/>
      <c r="I2917" s="2" t="n"/>
      <c r="AN2917" s="3" t="n"/>
      <c r="AO2917" s="2" t="n"/>
      <c r="AP2917" s="2" t="n"/>
      <c r="AQ2917" s="2" t="n"/>
      <c r="AR2917" s="2" t="n"/>
      <c r="AS2917" s="2" t="n"/>
      <c r="AT2917" s="2" t="n"/>
      <c r="AU2917" s="2" t="n"/>
      <c r="AV2917" s="4" t="n"/>
      <c r="AW2917" s="5" t="n"/>
      <c r="AX2917" s="5" t="n"/>
      <c r="AY2917" s="5" t="n"/>
      <c r="AZ2917" s="5" t="n"/>
      <c r="BA2917" s="5" t="n"/>
      <c r="BB2917" s="5" t="n"/>
      <c r="BC2917" s="5" t="n"/>
      <c r="BD2917" s="5" t="n"/>
      <c r="BE2917" s="5" t="n"/>
      <c r="BF2917" s="5" t="n"/>
      <c r="BG2917" s="5" t="n"/>
      <c r="BH2917" s="5" t="n"/>
      <c r="BI2917" s="6" t="n"/>
      <c r="BJ2917" s="7" t="n"/>
      <c r="BK2917" s="2" t="n"/>
      <c r="BL2917" s="2" t="n"/>
      <c r="BM2917" s="2" t="n"/>
      <c r="BN2917" s="2" t="n"/>
      <c r="BO2917" s="2" t="n"/>
      <c r="BP2917" s="139" t="inlineStr">
        <is>
          <t xml:space="preserve">資 　格  等      </t>
        </is>
      </c>
      <c r="BQ2917" s="140" t="n"/>
      <c r="BR2917" s="140" t="n"/>
      <c r="BS2917" s="140" t="n"/>
      <c r="BT2917" s="140" t="n"/>
      <c r="BU2917" s="140" t="n"/>
      <c r="BV2917" s="141" t="n"/>
      <c r="BW2917" s="142" t="inlineStr">
        <is>
          <t>取  得  年  月</t>
        </is>
      </c>
      <c r="BX2917" s="140" t="n"/>
      <c r="BY2917" s="140" t="n"/>
      <c r="BZ2917" s="140" t="n"/>
      <c r="CA2917" s="140" t="n"/>
      <c r="CB2917" s="140" t="n"/>
      <c r="CC2917" s="140" t="n"/>
      <c r="CD2917" s="140" t="n"/>
      <c r="CE2917" s="140" t="n"/>
      <c r="CF2917" s="140" t="n"/>
      <c r="CG2917" s="141" t="n"/>
      <c r="CH2917" s="142" t="inlineStr">
        <is>
          <t>資       格       等       の       名       称</t>
        </is>
      </c>
      <c r="CI2917" s="140" t="n"/>
      <c r="CJ2917" s="140" t="n"/>
      <c r="CK2917" s="140" t="n"/>
      <c r="CL2917" s="140" t="n"/>
      <c r="CM2917" s="140" t="n"/>
      <c r="CN2917" s="140" t="n"/>
      <c r="CO2917" s="140" t="n"/>
      <c r="CP2917" s="140" t="n"/>
      <c r="CQ2917" s="140" t="n"/>
      <c r="CR2917" s="140" t="n"/>
      <c r="CS2917" s="140" t="n"/>
      <c r="CT2917" s="140" t="n"/>
      <c r="CU2917" s="140" t="n"/>
      <c r="CV2917" s="140" t="n"/>
      <c r="CW2917" s="140" t="n"/>
      <c r="CX2917" s="140" t="n"/>
      <c r="CY2917" s="140" t="n"/>
      <c r="CZ2917" s="140" t="n"/>
      <c r="DA2917" s="140" t="n"/>
      <c r="DB2917" s="140" t="n"/>
      <c r="DC2917" s="140" t="n"/>
      <c r="DD2917" s="140" t="n"/>
      <c r="DE2917" s="140" t="n"/>
      <c r="DF2917" s="140" t="n"/>
      <c r="DG2917" s="140" t="n"/>
      <c r="DH2917" s="140" t="n"/>
      <c r="DI2917" s="140" t="n"/>
      <c r="DJ2917" s="140" t="n"/>
      <c r="DK2917" s="140" t="n"/>
      <c r="DL2917" s="140" t="n"/>
      <c r="DM2917" s="140" t="n"/>
      <c r="DN2917" s="140" t="n"/>
      <c r="DO2917" s="140" t="n"/>
      <c r="DP2917" s="140" t="n"/>
      <c r="DQ2917" s="140" t="n"/>
      <c r="DR2917" s="140" t="n"/>
      <c r="DS2917" s="140" t="n"/>
      <c r="DT2917" s="140" t="n"/>
      <c r="DU2917" s="141" t="n"/>
      <c r="DV2917" s="2" t="n"/>
      <c r="DW2917" s="2" t="n"/>
      <c r="DX2917" s="2" t="n"/>
      <c r="DY2917" s="2" t="n"/>
      <c r="DZ2917" s="2" t="n"/>
      <c r="EA2917" s="2" t="n"/>
      <c r="EB2917" s="2" t="n"/>
      <c r="EC2917" s="2" t="n"/>
    </row>
    <row r="2918" ht="6.75" customHeight="1" s="118">
      <c r="A2918" s="2" t="n"/>
      <c r="B2918" s="2" t="n"/>
      <c r="C2918" s="2" t="n"/>
      <c r="D2918" s="2" t="n"/>
      <c r="E2918" s="2" t="n"/>
      <c r="F2918" s="2" t="n"/>
      <c r="G2918" s="2" t="n"/>
      <c r="H2918" s="2" t="n"/>
      <c r="I2918" s="2" t="n"/>
      <c r="AN2918" s="3" t="n"/>
      <c r="AO2918" s="2" t="n"/>
      <c r="AP2918" s="2" t="n"/>
      <c r="AQ2918" s="2" t="n"/>
      <c r="AR2918" s="2" t="n"/>
      <c r="AS2918" s="2" t="n"/>
      <c r="AT2918" s="2" t="n"/>
      <c r="AU2918" s="2" t="n"/>
      <c r="AV2918" s="7" t="n"/>
      <c r="AW2918" s="2" t="n"/>
      <c r="AX2918" s="2" t="n"/>
      <c r="AY2918" s="2" t="n"/>
      <c r="AZ2918" s="2" t="n"/>
      <c r="BA2918" s="2" t="n"/>
      <c r="BB2918" s="2" t="n"/>
      <c r="BC2918" s="2" t="n"/>
      <c r="BD2918" s="2" t="n"/>
      <c r="BE2918" s="2" t="n"/>
      <c r="BF2918" s="2" t="n"/>
      <c r="BG2918" s="2" t="n"/>
      <c r="BH2918" s="2" t="n"/>
      <c r="BI2918" s="8" t="n"/>
      <c r="BJ2918" s="7" t="n"/>
      <c r="BK2918" s="2" t="n"/>
      <c r="BL2918" s="2" t="n"/>
      <c r="BM2918" s="2" t="n"/>
      <c r="BN2918" s="2" t="n"/>
      <c r="BO2918" s="2" t="n"/>
      <c r="BP2918" s="143" t="n"/>
      <c r="BV2918" s="144" t="n"/>
      <c r="BW2918" s="143" t="n"/>
      <c r="CG2918" s="144" t="n"/>
      <c r="CH2918" s="143" t="n"/>
      <c r="DU2918" s="144" t="n"/>
      <c r="DV2918" s="2" t="n"/>
      <c r="DW2918" s="2" t="n"/>
      <c r="DX2918" s="2" t="n"/>
      <c r="DY2918" s="2" t="n"/>
      <c r="DZ2918" s="2" t="n"/>
      <c r="EA2918" s="2" t="n"/>
      <c r="EB2918" s="2" t="n"/>
      <c r="EC2918" s="2" t="n"/>
    </row>
    <row r="2919" ht="6.75" customHeight="1" s="118">
      <c r="A2919" s="2" t="n"/>
      <c r="B2919" s="2" t="n"/>
      <c r="C2919" s="2" t="n"/>
      <c r="D2919" s="2" t="n"/>
      <c r="E2919" s="2" t="n"/>
      <c r="F2919" s="2" t="n"/>
      <c r="G2919" s="2" t="n"/>
      <c r="H2919" s="2" t="n"/>
      <c r="I2919" s="2" t="n"/>
      <c r="J2919" s="2" t="n"/>
      <c r="K2919" s="2" t="n"/>
      <c r="L2919" s="2" t="n"/>
      <c r="M2919" s="2" t="n"/>
      <c r="N2919" s="3" t="n"/>
      <c r="O2919" s="3" t="n"/>
      <c r="P2919" s="3" t="n"/>
      <c r="Q2919" s="3" t="n"/>
      <c r="R2919" s="3" t="n"/>
      <c r="S2919" s="3" t="n"/>
      <c r="T2919" s="3" t="n"/>
      <c r="U2919" s="3" t="n"/>
      <c r="V2919" s="3" t="n"/>
      <c r="W2919" s="3" t="n"/>
      <c r="X2919" s="3" t="n"/>
      <c r="Y2919" s="3" t="n"/>
      <c r="Z2919" s="3" t="n"/>
      <c r="AA2919" s="3" t="n"/>
      <c r="AB2919" s="3" t="n"/>
      <c r="AC2919" s="3" t="n"/>
      <c r="AD2919" s="3" t="n"/>
      <c r="AE2919" s="3" t="n"/>
      <c r="AF2919" s="3" t="n"/>
      <c r="AG2919" s="3" t="n"/>
      <c r="AH2919" s="3" t="n"/>
      <c r="AI2919" s="3" t="n"/>
      <c r="AJ2919" s="3" t="n"/>
      <c r="AK2919" s="3" t="n"/>
      <c r="AL2919" s="3" t="n"/>
      <c r="AM2919" s="3" t="n"/>
      <c r="AN2919" s="2" t="n"/>
      <c r="AO2919" s="2" t="n"/>
      <c r="AP2919" s="2" t="n"/>
      <c r="AQ2919" s="2" t="n"/>
      <c r="AR2919" s="2" t="n"/>
      <c r="AS2919" s="2" t="n"/>
      <c r="AT2919" s="2" t="n"/>
      <c r="AU2919" s="2" t="n"/>
      <c r="AV2919" s="7" t="n"/>
      <c r="AW2919" s="2" t="n"/>
      <c r="AX2919" s="2" t="n"/>
      <c r="AY2919" s="2" t="n"/>
      <c r="AZ2919" s="2" t="n"/>
      <c r="BA2919" s="2" t="n"/>
      <c r="BB2919" s="2" t="n"/>
      <c r="BC2919" s="2" t="n"/>
      <c r="BD2919" s="2" t="n"/>
      <c r="BE2919" s="2" t="n"/>
      <c r="BF2919" s="2" t="n"/>
      <c r="BG2919" s="2" t="n"/>
      <c r="BH2919" s="2" t="n"/>
      <c r="BI2919" s="8" t="n"/>
      <c r="BJ2919" s="7" t="n"/>
      <c r="BK2919" s="2" t="n"/>
      <c r="BL2919" s="2" t="n"/>
      <c r="BM2919" s="2" t="n"/>
      <c r="BN2919" s="2" t="n"/>
      <c r="BO2919" s="2" t="n"/>
      <c r="BP2919" s="143" t="n"/>
      <c r="BV2919" s="144" t="n"/>
      <c r="BW2919" s="143" t="n"/>
      <c r="CG2919" s="144" t="n"/>
      <c r="CH2919" s="143" t="n"/>
      <c r="DU2919" s="144" t="n"/>
      <c r="DV2919" s="2" t="n"/>
      <c r="DW2919" s="2" t="n"/>
      <c r="DX2919" s="2" t="n"/>
      <c r="DY2919" s="2" t="n"/>
      <c r="DZ2919" s="2" t="n"/>
      <c r="EA2919" s="2" t="n"/>
      <c r="EB2919" s="2" t="n"/>
      <c r="EC2919" s="2" t="n"/>
    </row>
    <row r="2920" ht="6.75" customHeight="1" s="118">
      <c r="A2920" s="2" t="n"/>
      <c r="B2920" s="2" t="n"/>
      <c r="C2920" s="2" t="n"/>
      <c r="D2920" s="2" t="n"/>
      <c r="E2920" s="2" t="n"/>
      <c r="F2920" s="2" t="n"/>
      <c r="G2920" s="2" t="n"/>
      <c r="H2920" s="2" t="n"/>
      <c r="I2920" s="2" t="n"/>
      <c r="J2920" s="2" t="n"/>
      <c r="K2920" s="2" t="n"/>
      <c r="L2920" s="2" t="n"/>
      <c r="M2920" s="2" t="n"/>
      <c r="N2920" s="2" t="n"/>
      <c r="O2920" s="2" t="n"/>
      <c r="P2920" s="2" t="n"/>
      <c r="Q2920" s="2" t="n"/>
      <c r="R2920" s="2" t="n"/>
      <c r="S2920" s="2" t="n"/>
      <c r="T2920" s="2" t="n"/>
      <c r="U2920" s="2" t="n"/>
      <c r="V2920" s="2" t="n"/>
      <c r="W2920" s="2" t="n"/>
      <c r="X2920" s="2" t="n"/>
      <c r="Y2920" s="2" t="n"/>
      <c r="Z2920" s="95" t="inlineStr">
        <is>
          <t>令和</t>
        </is>
      </c>
      <c r="AD2920" s="145">
        <f>IF(N(設定!$B$3)=0,"",YEAR(設定!$B$3)-2018)</f>
        <v/>
      </c>
      <c r="AG2920" s="95" t="inlineStr">
        <is>
          <t>年</t>
        </is>
      </c>
      <c r="AI2920" s="145">
        <f>IF(N(設定!$B$3)=0,"",MONTH(設定!$B$3))</f>
        <v/>
      </c>
      <c r="AL2920" s="95" t="inlineStr">
        <is>
          <t>月</t>
        </is>
      </c>
      <c r="AN2920" s="145">
        <f>IF(N(設定!$B$3)=0,"",DAY(設定!$B$3))</f>
        <v/>
      </c>
      <c r="AP2920" s="95" t="inlineStr">
        <is>
          <t>日現在</t>
        </is>
      </c>
      <c r="AU2920" s="12" t="n"/>
      <c r="AV2920" s="7" t="n"/>
      <c r="AW2920" s="2" t="n"/>
      <c r="AX2920" s="2" t="n"/>
      <c r="AY2920" s="2" t="n"/>
      <c r="AZ2920" s="2" t="n"/>
      <c r="BA2920" s="2" t="n"/>
      <c r="BB2920" s="2" t="n"/>
      <c r="BC2920" s="2" t="n"/>
      <c r="BD2920" s="2" t="n"/>
      <c r="BE2920" s="2" t="n"/>
      <c r="BF2920" s="2" t="n"/>
      <c r="BG2920" s="2" t="n"/>
      <c r="BH2920" s="2" t="n"/>
      <c r="BI2920" s="8" t="n"/>
      <c r="BJ2920" s="7" t="n"/>
      <c r="BK2920" s="2" t="n"/>
      <c r="BL2920" s="2" t="n"/>
      <c r="BM2920" s="2" t="n"/>
      <c r="BN2920" s="2" t="n"/>
      <c r="BO2920" s="2" t="n"/>
      <c r="BP2920" s="143" t="n"/>
      <c r="BV2920" s="144" t="n"/>
      <c r="BW2920" s="146" t="n"/>
      <c r="BX2920" s="147" t="n"/>
      <c r="BY2920" s="147" t="n"/>
      <c r="BZ2920" s="147" t="n"/>
      <c r="CA2920" s="147" t="n"/>
      <c r="CB2920" s="147" t="n"/>
      <c r="CC2920" s="147" t="n"/>
      <c r="CD2920" s="147" t="n"/>
      <c r="CE2920" s="147" t="n"/>
      <c r="CF2920" s="147" t="n"/>
      <c r="CG2920" s="148" t="n"/>
      <c r="CH2920" s="146" t="n"/>
      <c r="CI2920" s="147" t="n"/>
      <c r="CJ2920" s="147" t="n"/>
      <c r="CK2920" s="147" t="n"/>
      <c r="CL2920" s="147" t="n"/>
      <c r="CM2920" s="147" t="n"/>
      <c r="CN2920" s="147" t="n"/>
      <c r="CO2920" s="147" t="n"/>
      <c r="CP2920" s="147" t="n"/>
      <c r="CQ2920" s="147" t="n"/>
      <c r="CR2920" s="147" t="n"/>
      <c r="CS2920" s="147" t="n"/>
      <c r="CT2920" s="147" t="n"/>
      <c r="CU2920" s="147" t="n"/>
      <c r="CV2920" s="147" t="n"/>
      <c r="CW2920" s="147" t="n"/>
      <c r="CX2920" s="147" t="n"/>
      <c r="CY2920" s="147" t="n"/>
      <c r="CZ2920" s="147" t="n"/>
      <c r="DA2920" s="147" t="n"/>
      <c r="DB2920" s="147" t="n"/>
      <c r="DC2920" s="147" t="n"/>
      <c r="DD2920" s="147" t="n"/>
      <c r="DE2920" s="147" t="n"/>
      <c r="DF2920" s="147" t="n"/>
      <c r="DG2920" s="147" t="n"/>
      <c r="DH2920" s="147" t="n"/>
      <c r="DI2920" s="147" t="n"/>
      <c r="DJ2920" s="147" t="n"/>
      <c r="DK2920" s="147" t="n"/>
      <c r="DL2920" s="147" t="n"/>
      <c r="DM2920" s="147" t="n"/>
      <c r="DN2920" s="147" t="n"/>
      <c r="DO2920" s="147" t="n"/>
      <c r="DP2920" s="147" t="n"/>
      <c r="DQ2920" s="147" t="n"/>
      <c r="DR2920" s="147" t="n"/>
      <c r="DS2920" s="147" t="n"/>
      <c r="DT2920" s="147" t="n"/>
      <c r="DU2920" s="148" t="n"/>
      <c r="DV2920" s="2" t="n"/>
      <c r="DW2920" s="2" t="n"/>
      <c r="DX2920" s="2" t="n"/>
      <c r="DY2920" s="2" t="n"/>
      <c r="DZ2920" s="2" t="n"/>
      <c r="EA2920" s="2" t="n"/>
      <c r="EB2920" s="2" t="n"/>
      <c r="EC2920" s="2" t="n"/>
    </row>
    <row r="2921" ht="6.75" customHeight="1" s="118">
      <c r="A2921" s="2" t="n"/>
      <c r="B2921" s="2" t="n"/>
      <c r="C2921" s="2" t="n"/>
      <c r="D2921" s="2" t="n"/>
      <c r="E2921" s="2" t="n"/>
      <c r="F2921" s="2" t="n"/>
      <c r="G2921" s="2" t="n"/>
      <c r="H2921" s="2" t="n"/>
      <c r="I2921" s="2" t="n"/>
      <c r="J2921" s="2" t="n"/>
      <c r="K2921" s="2" t="n"/>
      <c r="L2921" s="2" t="n"/>
      <c r="M2921" s="2" t="n"/>
      <c r="N2921" s="2" t="n"/>
      <c r="O2921" s="2" t="n"/>
      <c r="P2921" s="2" t="n"/>
      <c r="Q2921" s="2" t="n"/>
      <c r="R2921" s="2" t="n"/>
      <c r="S2921" s="2" t="n"/>
      <c r="T2921" s="2" t="n"/>
      <c r="U2921" s="2" t="n"/>
      <c r="V2921" s="2" t="n"/>
      <c r="W2921" s="2" t="n"/>
      <c r="X2921" s="2" t="n"/>
      <c r="Y2921" s="2" t="n"/>
      <c r="AU2921" s="12" t="n"/>
      <c r="AV2921" s="7" t="n"/>
      <c r="AW2921" s="48" t="inlineStr">
        <is>
          <t>写真をはる位置</t>
        </is>
      </c>
      <c r="BI2921" s="8" t="n"/>
      <c r="BJ2921" s="7" t="n"/>
      <c r="BK2921" s="2" t="n"/>
      <c r="BL2921" s="2" t="n"/>
      <c r="BM2921" s="2" t="n"/>
      <c r="BN2921" s="2" t="n"/>
      <c r="BO2921" s="2" t="n"/>
      <c r="BP2921" s="143" t="n"/>
      <c r="BV2921" s="144" t="n"/>
      <c r="BW2921" s="149">
        <f>計算!$O$35</f>
        <v/>
      </c>
      <c r="CG2921" s="144" t="n"/>
      <c r="CH2921" s="150">
        <f>計算!$P$35</f>
        <v/>
      </c>
      <c r="DU2921" s="144" t="n"/>
      <c r="DV2921" s="2" t="n"/>
      <c r="DW2921" s="2" t="n"/>
      <c r="DX2921" s="2" t="n"/>
      <c r="DY2921" s="2" t="n"/>
      <c r="DZ2921" s="2" t="n"/>
      <c r="EA2921" s="2" t="n"/>
      <c r="EB2921" s="2" t="n"/>
      <c r="EC2921" s="2" t="n"/>
    </row>
    <row r="2922" ht="6.75" customHeight="1" s="118">
      <c r="A2922" s="2" t="n"/>
      <c r="B2922" s="2" t="n"/>
      <c r="C2922" s="2" t="n"/>
      <c r="D2922" s="2" t="n"/>
      <c r="E2922" s="2" t="n"/>
      <c r="F2922" s="2" t="n"/>
      <c r="G2922" s="2" t="n"/>
      <c r="H2922" s="2" t="n"/>
      <c r="I2922" s="2" t="n"/>
      <c r="J2922" s="2" t="n"/>
      <c r="K2922" s="2" t="n"/>
      <c r="L2922" s="2" t="n"/>
      <c r="M2922" s="2" t="n"/>
      <c r="N2922" s="2" t="n"/>
      <c r="O2922" s="2" t="n"/>
      <c r="P2922" s="2" t="n"/>
      <c r="Q2922" s="2" t="n"/>
      <c r="R2922" s="2" t="n"/>
      <c r="S2922" s="2" t="n"/>
      <c r="T2922" s="2" t="n"/>
      <c r="U2922" s="2" t="n"/>
      <c r="V2922" s="2" t="n"/>
      <c r="W2922" s="2" t="n"/>
      <c r="X2922" s="2" t="n"/>
      <c r="Y2922" s="2" t="n"/>
      <c r="Z2922" s="147" t="n"/>
      <c r="AA2922" s="147" t="n"/>
      <c r="AB2922" s="147" t="n"/>
      <c r="AC2922" s="147" t="n"/>
      <c r="AD2922" s="147" t="n"/>
      <c r="AE2922" s="147" t="n"/>
      <c r="AF2922" s="147" t="n"/>
      <c r="AG2922" s="147" t="n"/>
      <c r="AH2922" s="147" t="n"/>
      <c r="AI2922" s="147" t="n"/>
      <c r="AJ2922" s="147" t="n"/>
      <c r="AK2922" s="147" t="n"/>
      <c r="AL2922" s="147" t="n"/>
      <c r="AM2922" s="147" t="n"/>
      <c r="AN2922" s="147" t="n"/>
      <c r="AO2922" s="147" t="n"/>
      <c r="AP2922" s="147" t="n"/>
      <c r="AQ2922" s="147" t="n"/>
      <c r="AR2922" s="147" t="n"/>
      <c r="AS2922" s="147" t="n"/>
      <c r="AT2922" s="147" t="n"/>
      <c r="AU2922" s="12" t="n"/>
      <c r="AV2922" s="7" t="n"/>
      <c r="BI2922" s="8" t="n"/>
      <c r="BJ2922" s="7" t="n"/>
      <c r="BK2922" s="2" t="n"/>
      <c r="BL2922" s="2" t="n"/>
      <c r="BM2922" s="2" t="n"/>
      <c r="BN2922" s="2" t="n"/>
      <c r="BO2922" s="2" t="n"/>
      <c r="BP2922" s="143" t="n"/>
      <c r="BV2922" s="144" t="n"/>
      <c r="BW2922" s="143" t="n"/>
      <c r="CG2922" s="144" t="n"/>
      <c r="DU2922" s="144" t="n"/>
      <c r="DV2922" s="2" t="n"/>
      <c r="DW2922" s="2" t="n"/>
      <c r="DX2922" s="2" t="n"/>
      <c r="DY2922" s="2" t="n"/>
      <c r="DZ2922" s="2" t="n"/>
      <c r="EA2922" s="2" t="n"/>
      <c r="EB2922" s="2" t="n"/>
      <c r="EC2922" s="2" t="n"/>
    </row>
    <row r="2923" ht="6.75" customHeight="1" s="118">
      <c r="A2923" s="2" t="n"/>
      <c r="B2923" s="2" t="n"/>
      <c r="C2923" s="2" t="n"/>
      <c r="D2923" s="2" t="n"/>
      <c r="E2923" s="142" t="inlineStr">
        <is>
          <t>ふ り が な</t>
        </is>
      </c>
      <c r="F2923" s="140" t="n"/>
      <c r="G2923" s="140" t="n"/>
      <c r="H2923" s="140" t="n"/>
      <c r="I2923" s="140" t="n"/>
      <c r="J2923" s="140" t="n"/>
      <c r="K2923" s="141" t="n"/>
      <c r="L2923" s="151">
        <f>計算!$C$35</f>
        <v/>
      </c>
      <c r="M2923" s="140" t="n"/>
      <c r="N2923" s="140" t="n"/>
      <c r="O2923" s="140" t="n"/>
      <c r="P2923" s="140" t="n"/>
      <c r="Q2923" s="140" t="n"/>
      <c r="R2923" s="140" t="n"/>
      <c r="S2923" s="140" t="n"/>
      <c r="T2923" s="140" t="n"/>
      <c r="U2923" s="140" t="n"/>
      <c r="V2923" s="140" t="n"/>
      <c r="W2923" s="140" t="n"/>
      <c r="X2923" s="140" t="n"/>
      <c r="Y2923" s="140" t="n"/>
      <c r="Z2923" s="140" t="n"/>
      <c r="AA2923" s="140" t="n"/>
      <c r="AB2923" s="140" t="n"/>
      <c r="AC2923" s="140" t="n"/>
      <c r="AD2923" s="140" t="n"/>
      <c r="AE2923" s="140" t="n"/>
      <c r="AF2923" s="140" t="n"/>
      <c r="AG2923" s="140" t="n"/>
      <c r="AH2923" s="140" t="n"/>
      <c r="AI2923" s="140" t="n"/>
      <c r="AJ2923" s="140" t="n"/>
      <c r="AK2923" s="140" t="n"/>
      <c r="AL2923" s="140" t="n"/>
      <c r="AM2923" s="140" t="n"/>
      <c r="AN2923" s="140" t="n"/>
      <c r="AO2923" s="140" t="n"/>
      <c r="AP2923" s="140" t="n"/>
      <c r="AQ2923" s="140" t="n"/>
      <c r="AR2923" s="140" t="n"/>
      <c r="AS2923" s="140" t="n"/>
      <c r="AT2923" s="141" t="n"/>
      <c r="AU2923" s="8" t="n"/>
      <c r="AV2923" s="7" t="n"/>
      <c r="AW2923" s="2" t="n"/>
      <c r="AX2923" s="2" t="n"/>
      <c r="AY2923" s="2" t="n"/>
      <c r="AZ2923" s="2" t="n"/>
      <c r="BA2923" s="2" t="n"/>
      <c r="BB2923" s="2" t="n"/>
      <c r="BC2923" s="2" t="n"/>
      <c r="BD2923" s="2" t="n"/>
      <c r="BE2923" s="2" t="n"/>
      <c r="BF2923" s="2" t="n"/>
      <c r="BG2923" s="2" t="n"/>
      <c r="BH2923" s="2" t="n"/>
      <c r="BI2923" s="8" t="n"/>
      <c r="BJ2923" s="7" t="n"/>
      <c r="BK2923" s="2" t="n"/>
      <c r="BL2923" s="2" t="n"/>
      <c r="BM2923" s="2" t="n"/>
      <c r="BN2923" s="2" t="n"/>
      <c r="BO2923" s="2" t="n"/>
      <c r="BP2923" s="143" t="n"/>
      <c r="BV2923" s="144" t="n"/>
      <c r="BW2923" s="143" t="n"/>
      <c r="CG2923" s="144" t="n"/>
      <c r="DU2923" s="144" t="n"/>
      <c r="DV2923" s="2" t="n"/>
      <c r="DW2923" s="2" t="n"/>
      <c r="DX2923" s="2" t="n"/>
      <c r="DY2923" s="2" t="n"/>
      <c r="DZ2923" s="2" t="n"/>
      <c r="EA2923" s="2" t="n"/>
      <c r="EB2923" s="2" t="n"/>
      <c r="EC2923" s="2" t="n"/>
    </row>
    <row r="2924" ht="6.75" customHeight="1" s="118">
      <c r="A2924" s="2" t="n"/>
      <c r="B2924" s="2" t="n"/>
      <c r="C2924" s="2" t="n"/>
      <c r="D2924" s="2" t="n"/>
      <c r="E2924" s="143" t="n"/>
      <c r="K2924" s="144" t="n"/>
      <c r="AT2924" s="144" t="n"/>
      <c r="AU2924" s="8" t="n"/>
      <c r="AV2924" s="7" t="n"/>
      <c r="AW2924" s="2" t="n"/>
      <c r="AX2924" s="2" t="n"/>
      <c r="AY2924" s="2" t="n"/>
      <c r="AZ2924" s="2" t="n"/>
      <c r="BA2924" s="2" t="n"/>
      <c r="BB2924" s="2" t="n"/>
      <c r="BC2924" s="2" t="n"/>
      <c r="BD2924" s="2" t="n"/>
      <c r="BE2924" s="2" t="n"/>
      <c r="BF2924" s="2" t="n"/>
      <c r="BG2924" s="2" t="n"/>
      <c r="BH2924" s="2" t="n"/>
      <c r="BI2924" s="8" t="n"/>
      <c r="BJ2924" s="7" t="n"/>
      <c r="BK2924" s="2" t="n"/>
      <c r="BL2924" s="2" t="n"/>
      <c r="BM2924" s="2" t="n"/>
      <c r="BN2924" s="2" t="n"/>
      <c r="BO2924" s="2" t="n"/>
      <c r="BP2924" s="143" t="n"/>
      <c r="BV2924" s="144" t="n"/>
      <c r="BW2924" s="143" t="n"/>
      <c r="CG2924" s="144" t="n"/>
      <c r="DU2924" s="144" t="n"/>
      <c r="DV2924" s="2" t="n"/>
      <c r="DW2924" s="2" t="n"/>
      <c r="DX2924" s="2" t="n"/>
      <c r="DY2924" s="2" t="n"/>
      <c r="DZ2924" s="2" t="n"/>
      <c r="EA2924" s="2" t="n"/>
      <c r="EB2924" s="2" t="n"/>
      <c r="EC2924" s="2" t="n"/>
    </row>
    <row r="2925" ht="6.75" customHeight="1" s="118">
      <c r="A2925" s="2" t="n"/>
      <c r="B2925" s="2" t="n"/>
      <c r="C2925" s="2" t="n"/>
      <c r="D2925" s="2" t="n"/>
      <c r="E2925" s="143" t="n"/>
      <c r="K2925" s="144" t="n"/>
      <c r="AT2925" s="144" t="n"/>
      <c r="AU2925" s="8" t="n"/>
      <c r="AV2925" s="7" t="n"/>
      <c r="AW2925" s="2" t="n"/>
      <c r="AX2925" s="2" t="n"/>
      <c r="AY2925" s="2" t="n"/>
      <c r="AZ2925" s="2" t="n"/>
      <c r="BA2925" s="2" t="n"/>
      <c r="BB2925" s="2" t="n"/>
      <c r="BC2925" s="2" t="n"/>
      <c r="BD2925" s="2" t="n"/>
      <c r="BE2925" s="2" t="n"/>
      <c r="BF2925" s="2" t="n"/>
      <c r="BG2925" s="2" t="n"/>
      <c r="BH2925" s="2" t="n"/>
      <c r="BI2925" s="8" t="n"/>
      <c r="BJ2925" s="7" t="n"/>
      <c r="BK2925" s="2" t="n"/>
      <c r="BL2925" s="2" t="n"/>
      <c r="BM2925" s="2" t="n"/>
      <c r="BN2925" s="2" t="n"/>
      <c r="BO2925" s="2" t="n"/>
      <c r="BP2925" s="143" t="n"/>
      <c r="BV2925" s="144" t="n"/>
      <c r="BW2925" s="149">
        <f>計算!$Q$35</f>
        <v/>
      </c>
      <c r="CG2925" s="144" t="n"/>
      <c r="CH2925" s="150">
        <f>計算!$R$35</f>
        <v/>
      </c>
      <c r="DU2925" s="144" t="n"/>
      <c r="DV2925" s="2" t="n"/>
      <c r="DW2925" s="2" t="n"/>
      <c r="DX2925" s="2" t="n"/>
      <c r="DY2925" s="2" t="n"/>
      <c r="DZ2925" s="2" t="n"/>
      <c r="EA2925" s="2" t="n"/>
      <c r="EB2925" s="2" t="n"/>
      <c r="EC2925" s="2" t="n"/>
    </row>
    <row r="2926" ht="6.75" customHeight="1" s="118">
      <c r="A2926" s="2" t="n"/>
      <c r="B2926" s="2" t="n"/>
      <c r="C2926" s="2" t="n"/>
      <c r="D2926" s="2" t="n"/>
      <c r="E2926" s="146" t="n"/>
      <c r="F2926" s="147" t="n"/>
      <c r="G2926" s="147" t="n"/>
      <c r="H2926" s="147" t="n"/>
      <c r="I2926" s="147" t="n"/>
      <c r="J2926" s="147" t="n"/>
      <c r="K2926" s="148" t="n"/>
      <c r="L2926" s="147" t="n"/>
      <c r="M2926" s="147" t="n"/>
      <c r="N2926" s="147" t="n"/>
      <c r="O2926" s="147" t="n"/>
      <c r="P2926" s="147" t="n"/>
      <c r="Q2926" s="147" t="n"/>
      <c r="R2926" s="147" t="n"/>
      <c r="S2926" s="147" t="n"/>
      <c r="T2926" s="147" t="n"/>
      <c r="U2926" s="147" t="n"/>
      <c r="V2926" s="147" t="n"/>
      <c r="W2926" s="147" t="n"/>
      <c r="X2926" s="147" t="n"/>
      <c r="Y2926" s="147" t="n"/>
      <c r="Z2926" s="147" t="n"/>
      <c r="AA2926" s="147" t="n"/>
      <c r="AB2926" s="147" t="n"/>
      <c r="AC2926" s="147" t="n"/>
      <c r="AD2926" s="147" t="n"/>
      <c r="AE2926" s="147" t="n"/>
      <c r="AF2926" s="147" t="n"/>
      <c r="AG2926" s="147" t="n"/>
      <c r="AH2926" s="147" t="n"/>
      <c r="AI2926" s="147" t="n"/>
      <c r="AJ2926" s="147" t="n"/>
      <c r="AK2926" s="147" t="n"/>
      <c r="AL2926" s="147" t="n"/>
      <c r="AM2926" s="147" t="n"/>
      <c r="AN2926" s="147" t="n"/>
      <c r="AO2926" s="147" t="n"/>
      <c r="AP2926" s="147" t="n"/>
      <c r="AQ2926" s="147" t="n"/>
      <c r="AR2926" s="147" t="n"/>
      <c r="AS2926" s="147" t="n"/>
      <c r="AT2926" s="148" t="n"/>
      <c r="AU2926" s="8" t="n"/>
      <c r="AV2926" s="7" t="n"/>
      <c r="AW2926" s="2" t="n"/>
      <c r="AX2926" s="2" t="n"/>
      <c r="AY2926" s="2" t="n"/>
      <c r="AZ2926" s="2" t="n"/>
      <c r="BA2926" s="2" t="n"/>
      <c r="BB2926" s="2" t="n"/>
      <c r="BC2926" s="2" t="n"/>
      <c r="BD2926" s="2" t="n"/>
      <c r="BE2926" s="2" t="n"/>
      <c r="BF2926" s="2" t="n"/>
      <c r="BG2926" s="2" t="n"/>
      <c r="BH2926" s="2" t="n"/>
      <c r="BI2926" s="8" t="n"/>
      <c r="BJ2926" s="7" t="n"/>
      <c r="BK2926" s="2" t="n"/>
      <c r="BL2926" s="2" t="n"/>
      <c r="BM2926" s="2" t="n"/>
      <c r="BN2926" s="2" t="n"/>
      <c r="BO2926" s="2" t="n"/>
      <c r="BP2926" s="143" t="n"/>
      <c r="BV2926" s="144" t="n"/>
      <c r="BW2926" s="143" t="n"/>
      <c r="CG2926" s="144" t="n"/>
      <c r="DU2926" s="144" t="n"/>
      <c r="DV2926" s="2" t="n"/>
      <c r="DW2926" s="2" t="n"/>
      <c r="DX2926" s="2" t="n"/>
      <c r="DY2926" s="2" t="n"/>
      <c r="DZ2926" s="2" t="n"/>
      <c r="EA2926" s="2" t="n"/>
      <c r="EB2926" s="2" t="n"/>
      <c r="EC2926" s="2" t="n"/>
    </row>
    <row r="2927" ht="6.75" customHeight="1" s="118">
      <c r="A2927" s="2" t="n"/>
      <c r="B2927" s="2" t="n"/>
      <c r="C2927" s="2" t="n"/>
      <c r="D2927" s="2" t="n"/>
      <c r="E2927" s="152" t="inlineStr">
        <is>
          <t>名　前</t>
        </is>
      </c>
      <c r="F2927" s="140" t="n"/>
      <c r="G2927" s="140" t="n"/>
      <c r="H2927" s="140" t="n"/>
      <c r="I2927" s="140" t="n"/>
      <c r="J2927" s="140" t="n"/>
      <c r="K2927" s="141" t="n"/>
      <c r="L2927" s="153">
        <f>計算!$B$35</f>
        <v/>
      </c>
      <c r="M2927" s="140" t="n"/>
      <c r="N2927" s="140" t="n"/>
      <c r="O2927" s="140" t="n"/>
      <c r="P2927" s="140" t="n"/>
      <c r="Q2927" s="140" t="n"/>
      <c r="R2927" s="140" t="n"/>
      <c r="S2927" s="140" t="n"/>
      <c r="T2927" s="140" t="n"/>
      <c r="U2927" s="140" t="n"/>
      <c r="V2927" s="140" t="n"/>
      <c r="W2927" s="140" t="n"/>
      <c r="X2927" s="140" t="n"/>
      <c r="Y2927" s="140" t="n"/>
      <c r="Z2927" s="140" t="n"/>
      <c r="AA2927" s="140" t="n"/>
      <c r="AB2927" s="140" t="n"/>
      <c r="AC2927" s="140" t="n"/>
      <c r="AD2927" s="140" t="n"/>
      <c r="AE2927" s="140" t="n"/>
      <c r="AF2927" s="140" t="n"/>
      <c r="AG2927" s="140" t="n"/>
      <c r="AH2927" s="140" t="n"/>
      <c r="AI2927" s="140" t="n"/>
      <c r="AJ2927" s="140" t="n"/>
      <c r="AK2927" s="140" t="n"/>
      <c r="AL2927" s="140" t="n"/>
      <c r="AM2927" s="140" t="n"/>
      <c r="AN2927" s="140" t="n"/>
      <c r="AO2927" s="140" t="n"/>
      <c r="AP2927" s="140" t="n"/>
      <c r="AQ2927" s="140" t="n"/>
      <c r="AR2927" s="140" t="n"/>
      <c r="AS2927" s="140" t="n"/>
      <c r="AT2927" s="141" t="n"/>
      <c r="AU2927" s="8" t="n"/>
      <c r="AV2927" s="7" t="n"/>
      <c r="AW2927" s="2" t="n"/>
      <c r="AX2927" s="2" t="n"/>
      <c r="AY2927" s="2" t="n"/>
      <c r="AZ2927" s="2" t="n"/>
      <c r="BA2927" s="2" t="n"/>
      <c r="BB2927" s="2" t="n"/>
      <c r="BC2927" s="2" t="n"/>
      <c r="BD2927" s="2" t="n"/>
      <c r="BE2927" s="2" t="n"/>
      <c r="BF2927" s="2" t="n"/>
      <c r="BG2927" s="2" t="n"/>
      <c r="BH2927" s="2" t="n"/>
      <c r="BI2927" s="8" t="n"/>
      <c r="BJ2927" s="7" t="n"/>
      <c r="BK2927" s="2" t="n"/>
      <c r="BL2927" s="2" t="n"/>
      <c r="BM2927" s="2" t="n"/>
      <c r="BN2927" s="2" t="n"/>
      <c r="BO2927" s="2" t="n"/>
      <c r="BP2927" s="143" t="n"/>
      <c r="BV2927" s="144" t="n"/>
      <c r="BW2927" s="143" t="n"/>
      <c r="CG2927" s="144" t="n"/>
      <c r="DU2927" s="144" t="n"/>
      <c r="DV2927" s="2" t="n"/>
      <c r="DW2927" s="2" t="n"/>
      <c r="DX2927" s="2" t="n"/>
      <c r="DY2927" s="2" t="n"/>
      <c r="DZ2927" s="2" t="n"/>
      <c r="EA2927" s="2" t="n"/>
      <c r="EB2927" s="2" t="n"/>
      <c r="EC2927" s="2" t="n"/>
    </row>
    <row r="2928" ht="6.75" customHeight="1" s="118">
      <c r="A2928" s="2" t="n"/>
      <c r="B2928" s="2" t="n"/>
      <c r="C2928" s="2" t="n"/>
      <c r="D2928" s="2" t="n"/>
      <c r="E2928" s="143" t="n"/>
      <c r="K2928" s="144" t="n"/>
      <c r="L2928" s="143" t="n"/>
      <c r="AT2928" s="144" t="n"/>
      <c r="AU2928" s="8" t="n"/>
      <c r="AV2928" s="7" t="n"/>
      <c r="AW2928" s="2" t="n"/>
      <c r="AX2928" s="52" t="inlineStr">
        <is>
          <t>（30×40mm）</t>
        </is>
      </c>
      <c r="BH2928" s="2" t="n"/>
      <c r="BI2928" s="8" t="n"/>
      <c r="BJ2928" s="7" t="n"/>
      <c r="BK2928" s="2" t="n"/>
      <c r="BL2928" s="2" t="n"/>
      <c r="BM2928" s="2" t="n"/>
      <c r="BN2928" s="2" t="n"/>
      <c r="BO2928" s="2" t="n"/>
      <c r="BP2928" s="143" t="n"/>
      <c r="BV2928" s="144" t="n"/>
      <c r="BW2928" s="143" t="n"/>
      <c r="CG2928" s="144" t="n"/>
      <c r="DU2928" s="144" t="n"/>
      <c r="DV2928" s="2" t="n"/>
      <c r="DW2928" s="2" t="n"/>
      <c r="DX2928" s="2" t="n"/>
      <c r="DY2928" s="2" t="n"/>
      <c r="DZ2928" s="2" t="n"/>
      <c r="EA2928" s="2" t="n"/>
      <c r="EB2928" s="2" t="n"/>
      <c r="EC2928" s="2" t="n"/>
    </row>
    <row r="2929" ht="6.75" customHeight="1" s="118">
      <c r="A2929" s="2" t="n"/>
      <c r="B2929" s="2" t="n"/>
      <c r="C2929" s="2" t="n"/>
      <c r="D2929" s="2" t="n"/>
      <c r="E2929" s="143" t="n"/>
      <c r="K2929" s="144" t="n"/>
      <c r="L2929" s="143" t="n"/>
      <c r="AT2929" s="144" t="n"/>
      <c r="AU2929" s="8" t="n"/>
      <c r="AV2929" s="7" t="n"/>
      <c r="AW2929" s="2" t="n"/>
      <c r="BH2929" s="2" t="n"/>
      <c r="BI2929" s="8" t="n"/>
      <c r="BJ2929" s="7" t="n"/>
      <c r="BK2929" s="2" t="n"/>
      <c r="BL2929" s="2" t="n"/>
      <c r="BM2929" s="2" t="n"/>
      <c r="BN2929" s="2" t="n"/>
      <c r="BO2929" s="2" t="n"/>
      <c r="BP2929" s="143" t="n"/>
      <c r="BV2929" s="144" t="n"/>
      <c r="BW2929" s="149">
        <f>計算!$S$35</f>
        <v/>
      </c>
      <c r="CG2929" s="144" t="n"/>
      <c r="CH2929" s="150">
        <f>計算!$T$35</f>
        <v/>
      </c>
      <c r="DU2929" s="144" t="n"/>
      <c r="DV2929" s="2" t="n"/>
      <c r="DW2929" s="2" t="n"/>
      <c r="DX2929" s="2" t="n"/>
      <c r="DY2929" s="2" t="n"/>
      <c r="DZ2929" s="2" t="n"/>
      <c r="EA2929" s="2" t="n"/>
      <c r="EB2929" s="2" t="n"/>
      <c r="EC2929" s="2" t="n"/>
    </row>
    <row r="2930" ht="6.75" customHeight="1" s="118">
      <c r="A2930" s="2" t="n"/>
      <c r="B2930" s="2" t="n"/>
      <c r="C2930" s="2" t="n"/>
      <c r="D2930" s="2" t="n"/>
      <c r="E2930" s="143" t="n"/>
      <c r="K2930" s="144" t="n"/>
      <c r="L2930" s="143" t="n"/>
      <c r="AT2930" s="144" t="n"/>
      <c r="AU2930" s="8" t="n"/>
      <c r="AV2930" s="7" t="n"/>
      <c r="AW2930" s="2" t="n"/>
      <c r="AX2930" s="2" t="n"/>
      <c r="AY2930" s="2" t="n"/>
      <c r="AZ2930" s="2" t="n"/>
      <c r="BA2930" s="2" t="n"/>
      <c r="BB2930" s="2" t="n"/>
      <c r="BC2930" s="2" t="n"/>
      <c r="BD2930" s="2" t="n"/>
      <c r="BE2930" s="2" t="n"/>
      <c r="BF2930" s="2" t="n"/>
      <c r="BG2930" s="2" t="n"/>
      <c r="BH2930" s="2" t="n"/>
      <c r="BI2930" s="8" t="n"/>
      <c r="BJ2930" s="7" t="n"/>
      <c r="BK2930" s="2" t="n"/>
      <c r="BL2930" s="2" t="n"/>
      <c r="BM2930" s="2" t="n"/>
      <c r="BN2930" s="2" t="n"/>
      <c r="BO2930" s="2" t="n"/>
      <c r="BP2930" s="143" t="n"/>
      <c r="BV2930" s="144" t="n"/>
      <c r="BW2930" s="143" t="n"/>
      <c r="CG2930" s="144" t="n"/>
      <c r="DU2930" s="144" t="n"/>
      <c r="DV2930" s="2" t="n"/>
      <c r="DW2930" s="2" t="n"/>
      <c r="DX2930" s="2" t="n"/>
      <c r="DY2930" s="2" t="n"/>
      <c r="DZ2930" s="2" t="n"/>
      <c r="EA2930" s="2" t="n"/>
      <c r="EB2930" s="2" t="n"/>
      <c r="EC2930" s="2" t="n"/>
    </row>
    <row r="2931" ht="6.75" customHeight="1" s="118">
      <c r="A2931" s="2" t="n"/>
      <c r="B2931" s="2" t="n"/>
      <c r="C2931" s="2" t="n"/>
      <c r="D2931" s="2" t="n"/>
      <c r="E2931" s="143" t="n"/>
      <c r="K2931" s="144" t="n"/>
      <c r="L2931" s="143" t="n"/>
      <c r="AT2931" s="144" t="n"/>
      <c r="AU2931" s="8" t="n"/>
      <c r="AV2931" s="7" t="n"/>
      <c r="AW2931" s="2" t="n"/>
      <c r="AX2931" s="2" t="n"/>
      <c r="AY2931" s="2" t="n"/>
      <c r="AZ2931" s="2" t="n"/>
      <c r="BA2931" s="2" t="n"/>
      <c r="BB2931" s="2" t="n"/>
      <c r="BC2931" s="2" t="n"/>
      <c r="BD2931" s="2" t="n"/>
      <c r="BE2931" s="2" t="n"/>
      <c r="BF2931" s="2" t="n"/>
      <c r="BG2931" s="2" t="n"/>
      <c r="BH2931" s="2" t="n"/>
      <c r="BI2931" s="8" t="n"/>
      <c r="BJ2931" s="7" t="n"/>
      <c r="BK2931" s="2" t="n"/>
      <c r="BL2931" s="2" t="n"/>
      <c r="BM2931" s="2" t="n"/>
      <c r="BN2931" s="2" t="n"/>
      <c r="BO2931" s="2" t="n"/>
      <c r="BP2931" s="143" t="n"/>
      <c r="BV2931" s="144" t="n"/>
      <c r="BW2931" s="143" t="n"/>
      <c r="CG2931" s="144" t="n"/>
      <c r="DU2931" s="144" t="n"/>
      <c r="DV2931" s="2" t="n"/>
      <c r="DW2931" s="2" t="n"/>
      <c r="DX2931" s="2" t="n"/>
      <c r="DY2931" s="2" t="n"/>
      <c r="DZ2931" s="2" t="n"/>
      <c r="EA2931" s="2" t="n"/>
      <c r="EB2931" s="2" t="n"/>
      <c r="EC2931" s="2" t="n"/>
    </row>
    <row r="2932" ht="4.5" customHeight="1" s="118">
      <c r="A2932" s="2" t="n"/>
      <c r="B2932" s="2" t="n"/>
      <c r="C2932" s="2" t="n"/>
      <c r="D2932" s="2" t="n"/>
      <c r="E2932" s="146" t="n"/>
      <c r="F2932" s="147" t="n"/>
      <c r="G2932" s="147" t="n"/>
      <c r="H2932" s="147" t="n"/>
      <c r="I2932" s="147" t="n"/>
      <c r="J2932" s="147" t="n"/>
      <c r="K2932" s="148" t="n"/>
      <c r="L2932" s="146" t="n"/>
      <c r="M2932" s="147" t="n"/>
      <c r="N2932" s="147" t="n"/>
      <c r="O2932" s="147" t="n"/>
      <c r="P2932" s="147" t="n"/>
      <c r="Q2932" s="147" t="n"/>
      <c r="R2932" s="147" t="n"/>
      <c r="S2932" s="147" t="n"/>
      <c r="T2932" s="147" t="n"/>
      <c r="U2932" s="147" t="n"/>
      <c r="V2932" s="147" t="n"/>
      <c r="W2932" s="147" t="n"/>
      <c r="X2932" s="147" t="n"/>
      <c r="Y2932" s="147" t="n"/>
      <c r="Z2932" s="147" t="n"/>
      <c r="AA2932" s="147" t="n"/>
      <c r="AB2932" s="147" t="n"/>
      <c r="AC2932" s="147" t="n"/>
      <c r="AD2932" s="147" t="n"/>
      <c r="AE2932" s="147" t="n"/>
      <c r="AF2932" s="147" t="n"/>
      <c r="AG2932" s="147" t="n"/>
      <c r="AH2932" s="147" t="n"/>
      <c r="AI2932" s="147" t="n"/>
      <c r="AJ2932" s="147" t="n"/>
      <c r="AK2932" s="147" t="n"/>
      <c r="AL2932" s="147" t="n"/>
      <c r="AM2932" s="147" t="n"/>
      <c r="AN2932" s="147" t="n"/>
      <c r="AO2932" s="147" t="n"/>
      <c r="AP2932" s="147" t="n"/>
      <c r="AQ2932" s="147" t="n"/>
      <c r="AR2932" s="147" t="n"/>
      <c r="AS2932" s="147" t="n"/>
      <c r="AT2932" s="148" t="n"/>
      <c r="AU2932" s="8" t="n"/>
      <c r="AV2932" s="7" t="n"/>
      <c r="AW2932" s="2" t="n"/>
      <c r="AX2932" s="2" t="n"/>
      <c r="AY2932" s="2" t="n"/>
      <c r="AZ2932" s="2" t="n"/>
      <c r="BA2932" s="2" t="n"/>
      <c r="BB2932" s="2" t="n"/>
      <c r="BC2932" s="2" t="n"/>
      <c r="BD2932" s="2" t="n"/>
      <c r="BE2932" s="2" t="n"/>
      <c r="BF2932" s="2" t="n"/>
      <c r="BG2932" s="2" t="n"/>
      <c r="BH2932" s="2" t="n"/>
      <c r="BI2932" s="8" t="n"/>
      <c r="BJ2932" s="7" t="n"/>
      <c r="BK2932" s="2" t="n"/>
      <c r="BL2932" s="2" t="n"/>
      <c r="BM2932" s="2" t="n"/>
      <c r="BN2932" s="2" t="n"/>
      <c r="BO2932" s="2" t="n"/>
      <c r="BP2932" s="143" t="n"/>
      <c r="BV2932" s="144" t="n"/>
      <c r="BW2932" s="143" t="n"/>
      <c r="CG2932" s="144" t="n"/>
      <c r="DU2932" s="144" t="n"/>
      <c r="DV2932" s="2" t="n"/>
      <c r="DW2932" s="2" t="n"/>
      <c r="DX2932" s="2" t="n"/>
      <c r="DY2932" s="2" t="n"/>
      <c r="DZ2932" s="2" t="n"/>
      <c r="EA2932" s="2" t="n"/>
      <c r="EB2932" s="2" t="n"/>
      <c r="EC2932" s="2" t="n"/>
    </row>
    <row r="2933" ht="6.75" customHeight="1" s="118">
      <c r="A2933" s="2" t="n"/>
      <c r="B2933" s="2" t="n"/>
      <c r="C2933" s="2" t="n"/>
      <c r="D2933" s="2" t="n"/>
      <c r="E2933" s="152" t="inlineStr">
        <is>
          <t>生年月日</t>
        </is>
      </c>
      <c r="F2933" s="140" t="n"/>
      <c r="G2933" s="140" t="n"/>
      <c r="H2933" s="140" t="n"/>
      <c r="I2933" s="140" t="n"/>
      <c r="J2933" s="140" t="n"/>
      <c r="K2933" s="141" t="n"/>
      <c r="L2933" s="154" t="inlineStr">
        <is>
          <t>昭和 ・ 平成</t>
        </is>
      </c>
      <c r="M2933" s="140" t="n"/>
      <c r="N2933" s="140" t="n"/>
      <c r="O2933" s="140" t="n"/>
      <c r="P2933" s="140" t="n"/>
      <c r="Q2933" s="140" t="n"/>
      <c r="R2933" s="140" t="n"/>
      <c r="S2933" s="140" t="n"/>
      <c r="T2933" s="140" t="n"/>
      <c r="U2933" s="140" t="n"/>
      <c r="V2933" s="155">
        <f>計算!$D$35</f>
        <v/>
      </c>
      <c r="W2933" s="140" t="n"/>
      <c r="X2933" s="156" t="inlineStr">
        <is>
          <t>年</t>
        </is>
      </c>
      <c r="Y2933" s="140" t="n"/>
      <c r="Z2933" s="155">
        <f>計算!$E$35</f>
        <v/>
      </c>
      <c r="AA2933" s="140" t="n"/>
      <c r="AB2933" s="140" t="n"/>
      <c r="AC2933" s="156" t="inlineStr">
        <is>
          <t>月</t>
        </is>
      </c>
      <c r="AD2933" s="140" t="n"/>
      <c r="AE2933" s="155">
        <f>計算!$F$35</f>
        <v/>
      </c>
      <c r="AF2933" s="140" t="n"/>
      <c r="AG2933" s="140" t="n"/>
      <c r="AH2933" s="156" t="inlineStr">
        <is>
          <t>日　生 （満</t>
        </is>
      </c>
      <c r="AI2933" s="140" t="n"/>
      <c r="AJ2933" s="140" t="n"/>
      <c r="AK2933" s="140" t="n"/>
      <c r="AL2933" s="140" t="n"/>
      <c r="AM2933" s="140" t="n"/>
      <c r="AN2933" s="140" t="n"/>
      <c r="AO2933" s="140" t="n"/>
      <c r="AP2933" s="157">
        <f>計算!$G$35</f>
        <v/>
      </c>
      <c r="AQ2933" s="140" t="n"/>
      <c r="AR2933" s="158" t="inlineStr">
        <is>
          <t>歳）</t>
        </is>
      </c>
      <c r="AS2933" s="140" t="n"/>
      <c r="AT2933" s="141" t="n"/>
      <c r="AU2933" s="8" t="n"/>
      <c r="AV2933" s="7" t="n"/>
      <c r="AW2933" s="2" t="n"/>
      <c r="AX2933" s="2" t="n"/>
      <c r="AY2933" s="2" t="n"/>
      <c r="AZ2933" s="2" t="n"/>
      <c r="BA2933" s="2" t="n"/>
      <c r="BB2933" s="2" t="n"/>
      <c r="BC2933" s="2" t="n"/>
      <c r="BD2933" s="2" t="n"/>
      <c r="BE2933" s="2" t="n"/>
      <c r="BF2933" s="2" t="n"/>
      <c r="BG2933" s="2" t="n"/>
      <c r="BH2933" s="2" t="n"/>
      <c r="BI2933" s="8" t="n"/>
      <c r="BJ2933" s="7" t="n"/>
      <c r="BK2933" s="2" t="n"/>
      <c r="BL2933" s="2" t="n"/>
      <c r="BM2933" s="2" t="n"/>
      <c r="BN2933" s="2" t="n"/>
      <c r="BO2933" s="2" t="n"/>
      <c r="BP2933" s="143" t="n"/>
      <c r="BV2933" s="144" t="n"/>
      <c r="BW2933" s="149">
        <f>計算!$U$35</f>
        <v/>
      </c>
      <c r="CG2933" s="144" t="n"/>
      <c r="CH2933" s="150">
        <f>計算!$V$35</f>
        <v/>
      </c>
      <c r="DU2933" s="144" t="n"/>
      <c r="DV2933" s="2" t="n"/>
      <c r="DW2933" s="2" t="n"/>
      <c r="DX2933" s="2" t="n"/>
      <c r="DY2933" s="2" t="n"/>
      <c r="DZ2933" s="2" t="n"/>
      <c r="EA2933" s="2" t="n"/>
      <c r="EB2933" s="2" t="n"/>
      <c r="EC2933" s="2" t="n"/>
    </row>
    <row r="2934" ht="6.75" customHeight="1" s="118">
      <c r="A2934" s="2" t="n"/>
      <c r="B2934" s="2" t="n"/>
      <c r="C2934" s="2" t="n"/>
      <c r="D2934" s="2" t="n"/>
      <c r="E2934" s="143" t="n"/>
      <c r="K2934" s="144" t="n"/>
      <c r="L2934" s="143" t="n"/>
      <c r="AT2934" s="144" t="n"/>
      <c r="AU2934" s="8" t="n"/>
      <c r="AV2934" s="7" t="n"/>
      <c r="AW2934" s="2" t="n"/>
      <c r="AX2934" s="2" t="n"/>
      <c r="AY2934" s="2" t="n"/>
      <c r="AZ2934" s="2" t="n"/>
      <c r="BA2934" s="2" t="n"/>
      <c r="BB2934" s="2" t="n"/>
      <c r="BC2934" s="2" t="n"/>
      <c r="BD2934" s="2" t="n"/>
      <c r="BE2934" s="2" t="n"/>
      <c r="BF2934" s="2" t="n"/>
      <c r="BG2934" s="2" t="n"/>
      <c r="BH2934" s="2" t="n"/>
      <c r="BI2934" s="8" t="n"/>
      <c r="BJ2934" s="7" t="n"/>
      <c r="BK2934" s="2" t="n"/>
      <c r="BL2934" s="2" t="n"/>
      <c r="BM2934" s="2" t="n"/>
      <c r="BN2934" s="2" t="n"/>
      <c r="BO2934" s="2" t="n"/>
      <c r="BP2934" s="143" t="n"/>
      <c r="BV2934" s="144" t="n"/>
      <c r="BW2934" s="143" t="n"/>
      <c r="CG2934" s="144" t="n"/>
      <c r="DU2934" s="144" t="n"/>
      <c r="DV2934" s="2" t="n"/>
      <c r="DW2934" s="2" t="n"/>
      <c r="DX2934" s="2" t="n"/>
      <c r="DY2934" s="2" t="n"/>
      <c r="DZ2934" s="2" t="n"/>
      <c r="EA2934" s="2" t="n"/>
      <c r="EB2934" s="2" t="n"/>
      <c r="EC2934" s="2" t="n"/>
    </row>
    <row r="2935" ht="6.75" customHeight="1" s="118">
      <c r="A2935" s="2" t="n"/>
      <c r="B2935" s="2" t="n"/>
      <c r="C2935" s="2" t="n"/>
      <c r="D2935" s="2" t="n"/>
      <c r="E2935" s="143" t="n"/>
      <c r="K2935" s="144" t="n"/>
      <c r="L2935" s="143" t="n"/>
      <c r="AT2935" s="144" t="n"/>
      <c r="AU2935" s="8" t="n"/>
      <c r="AV2935" s="16" t="n"/>
      <c r="AW2935" s="14" t="n"/>
      <c r="AX2935" s="14" t="n"/>
      <c r="AY2935" s="14" t="n"/>
      <c r="AZ2935" s="14" t="n"/>
      <c r="BA2935" s="14" t="n"/>
      <c r="BB2935" s="14" t="n"/>
      <c r="BC2935" s="14" t="n"/>
      <c r="BD2935" s="14" t="n"/>
      <c r="BE2935" s="14" t="n"/>
      <c r="BF2935" s="14" t="n"/>
      <c r="BG2935" s="14" t="n"/>
      <c r="BH2935" s="14" t="n"/>
      <c r="BI2935" s="15" t="n"/>
      <c r="BJ2935" s="7" t="n"/>
      <c r="BK2935" s="2" t="n"/>
      <c r="BL2935" s="2" t="n"/>
      <c r="BM2935" s="2" t="n"/>
      <c r="BN2935" s="2" t="n"/>
      <c r="BO2935" s="2" t="n"/>
      <c r="BP2935" s="143" t="n"/>
      <c r="BV2935" s="144" t="n"/>
      <c r="BW2935" s="143" t="n"/>
      <c r="CG2935" s="144" t="n"/>
      <c r="DU2935" s="144" t="n"/>
      <c r="DV2935" s="2" t="n"/>
      <c r="DW2935" s="2" t="n"/>
      <c r="DX2935" s="2" t="n"/>
      <c r="DY2935" s="2" t="n"/>
      <c r="DZ2935" s="2" t="n"/>
      <c r="EA2935" s="2" t="n"/>
      <c r="EB2935" s="2" t="n"/>
      <c r="EC2935" s="2" t="n"/>
    </row>
    <row r="2936" ht="3.75" customHeight="1" s="118">
      <c r="A2936" s="2" t="n"/>
      <c r="B2936" s="2" t="n"/>
      <c r="C2936" s="2" t="n"/>
      <c r="D2936" s="2" t="n"/>
      <c r="E2936" s="146" t="n"/>
      <c r="F2936" s="147" t="n"/>
      <c r="G2936" s="147" t="n"/>
      <c r="H2936" s="147" t="n"/>
      <c r="I2936" s="147" t="n"/>
      <c r="J2936" s="147" t="n"/>
      <c r="K2936" s="148" t="n"/>
      <c r="L2936" s="146" t="n"/>
      <c r="M2936" s="147" t="n"/>
      <c r="N2936" s="147" t="n"/>
      <c r="O2936" s="147" t="n"/>
      <c r="P2936" s="147" t="n"/>
      <c r="Q2936" s="147" t="n"/>
      <c r="R2936" s="147" t="n"/>
      <c r="S2936" s="147" t="n"/>
      <c r="T2936" s="147" t="n"/>
      <c r="U2936" s="147" t="n"/>
      <c r="X2936" s="147" t="n"/>
      <c r="Y2936" s="147" t="n"/>
      <c r="AC2936" s="147" t="n"/>
      <c r="AD2936" s="147" t="n"/>
      <c r="AH2936" s="147" t="n"/>
      <c r="AI2936" s="147" t="n"/>
      <c r="AJ2936" s="147" t="n"/>
      <c r="AK2936" s="147" t="n"/>
      <c r="AL2936" s="147" t="n"/>
      <c r="AM2936" s="147" t="n"/>
      <c r="AN2936" s="147" t="n"/>
      <c r="AO2936" s="147" t="n"/>
      <c r="AP2936" s="147" t="n"/>
      <c r="AQ2936" s="147" t="n"/>
      <c r="AR2936" s="147" t="n"/>
      <c r="AS2936" s="147" t="n"/>
      <c r="AT2936" s="148" t="n"/>
      <c r="AU2936" s="2" t="n"/>
      <c r="AV2936" s="21" t="n"/>
      <c r="AW2936" s="2" t="n"/>
      <c r="AX2936" s="2" t="n"/>
      <c r="AY2936" s="2" t="n"/>
      <c r="AZ2936" s="2" t="n"/>
      <c r="BA2936" s="2" t="n"/>
      <c r="BB2936" s="2" t="n"/>
      <c r="BC2936" s="2" t="n"/>
      <c r="BD2936" s="2" t="n"/>
      <c r="BE2936" s="2" t="n"/>
      <c r="BF2936" s="2" t="n"/>
      <c r="BG2936" s="2" t="n"/>
      <c r="BH2936" s="2" t="n"/>
      <c r="BI2936" s="2" t="n"/>
      <c r="BJ2936" s="2" t="n"/>
      <c r="BK2936" s="2" t="n"/>
      <c r="BL2936" s="2" t="n"/>
      <c r="BM2936" s="2" t="n"/>
      <c r="BN2936" s="2" t="n"/>
      <c r="BO2936" s="2" t="n"/>
      <c r="BP2936" s="143" t="n"/>
      <c r="BV2936" s="144" t="n"/>
      <c r="BW2936" s="143" t="n"/>
      <c r="CG2936" s="144" t="n"/>
      <c r="DU2936" s="144" t="n"/>
      <c r="DV2936" s="2" t="n"/>
      <c r="DW2936" s="2" t="n"/>
      <c r="DX2936" s="2" t="n"/>
      <c r="DY2936" s="2" t="n"/>
      <c r="DZ2936" s="2" t="n"/>
      <c r="EA2936" s="2" t="n"/>
      <c r="EB2936" s="2" t="n"/>
      <c r="EC2936" s="2" t="n"/>
    </row>
    <row r="2937" ht="6.75" customHeight="1" s="118">
      <c r="A2937" s="2" t="n"/>
      <c r="B2937" s="2" t="n"/>
      <c r="C2937" s="2" t="n"/>
      <c r="D2937" s="2" t="n"/>
      <c r="E2937" s="159" t="inlineStr">
        <is>
          <t>ふ り が な</t>
        </is>
      </c>
      <c r="F2937" s="140" t="n"/>
      <c r="G2937" s="140" t="n"/>
      <c r="H2937" s="140" t="n"/>
      <c r="I2937" s="140" t="n"/>
      <c r="J2937" s="140" t="n"/>
      <c r="K2937" s="141" t="n"/>
      <c r="L2937" s="160">
        <f>計算!$J$35</f>
        <v/>
      </c>
      <c r="M2937" s="140" t="n"/>
      <c r="N2937" s="140" t="n"/>
      <c r="O2937" s="140" t="n"/>
      <c r="P2937" s="140" t="n"/>
      <c r="Q2937" s="140" t="n"/>
      <c r="R2937" s="140" t="n"/>
      <c r="S2937" s="140" t="n"/>
      <c r="T2937" s="140" t="n"/>
      <c r="U2937" s="140" t="n"/>
      <c r="V2937" s="140" t="n"/>
      <c r="W2937" s="140" t="n"/>
      <c r="X2937" s="140" t="n"/>
      <c r="Y2937" s="140" t="n"/>
      <c r="Z2937" s="140" t="n"/>
      <c r="AA2937" s="140" t="n"/>
      <c r="AB2937" s="140" t="n"/>
      <c r="AC2937" s="140" t="n"/>
      <c r="AD2937" s="140" t="n"/>
      <c r="AE2937" s="140" t="n"/>
      <c r="AF2937" s="140" t="n"/>
      <c r="AG2937" s="140" t="n"/>
      <c r="AH2937" s="140" t="n"/>
      <c r="AI2937" s="140" t="n"/>
      <c r="AJ2937" s="140" t="n"/>
      <c r="AK2937" s="140" t="n"/>
      <c r="AL2937" s="140" t="n"/>
      <c r="AM2937" s="140" t="n"/>
      <c r="AN2937" s="140" t="n"/>
      <c r="AO2937" s="140" t="n"/>
      <c r="AP2937" s="140" t="n"/>
      <c r="AQ2937" s="140" t="n"/>
      <c r="AR2937" s="140" t="n"/>
      <c r="AS2937" s="140" t="n"/>
      <c r="AT2937" s="140" t="n"/>
      <c r="AU2937" s="140" t="n"/>
      <c r="AV2937" s="140" t="n"/>
      <c r="AW2937" s="140" t="n"/>
      <c r="AX2937" s="140" t="n"/>
      <c r="AY2937" s="140" t="n"/>
      <c r="AZ2937" s="140" t="n"/>
      <c r="BA2937" s="140" t="n"/>
      <c r="BB2937" s="140" t="n"/>
      <c r="BC2937" s="140" t="n"/>
      <c r="BD2937" s="140" t="n"/>
      <c r="BE2937" s="140" t="n"/>
      <c r="BF2937" s="140" t="n"/>
      <c r="BG2937" s="140" t="n"/>
      <c r="BH2937" s="140" t="n"/>
      <c r="BI2937" s="141" t="n"/>
      <c r="BJ2937" s="2" t="n"/>
      <c r="BK2937" s="2" t="n"/>
      <c r="BL2937" s="2" t="n"/>
      <c r="BM2937" s="2" t="n"/>
      <c r="BN2937" s="2" t="n"/>
      <c r="BO2937" s="2" t="n"/>
      <c r="BP2937" s="143" t="n"/>
      <c r="BV2937" s="144" t="n"/>
      <c r="BW2937" s="161">
        <f>計算!$W$35</f>
        <v/>
      </c>
      <c r="CG2937" s="144" t="n"/>
      <c r="CH2937" s="150">
        <f>計算!$X$35</f>
        <v/>
      </c>
      <c r="DU2937" s="144" t="n"/>
      <c r="DV2937" s="2" t="n"/>
      <c r="DW2937" s="2" t="n"/>
      <c r="DX2937" s="2" t="n"/>
      <c r="DY2937" s="2" t="n"/>
      <c r="DZ2937" s="2" t="n"/>
      <c r="EA2937" s="2" t="n"/>
      <c r="EB2937" s="2" t="n"/>
      <c r="EC2937" s="2" t="n"/>
    </row>
    <row r="2938" ht="6.75" customHeight="1" s="118">
      <c r="A2938" s="2" t="n"/>
      <c r="B2938" s="2" t="n"/>
      <c r="C2938" s="2" t="n"/>
      <c r="D2938" s="2" t="n"/>
      <c r="E2938" s="143" t="n"/>
      <c r="K2938" s="144" t="n"/>
      <c r="BI2938" s="144" t="n"/>
      <c r="BJ2938" s="2" t="n"/>
      <c r="BK2938" s="2" t="n"/>
      <c r="BL2938" s="2" t="n"/>
      <c r="BM2938" s="2" t="n"/>
      <c r="BN2938" s="2" t="n"/>
      <c r="BO2938" s="2" t="n"/>
      <c r="BP2938" s="143" t="n"/>
      <c r="BV2938" s="144" t="n"/>
      <c r="BW2938" s="143" t="n"/>
      <c r="CG2938" s="144" t="n"/>
      <c r="DU2938" s="144" t="n"/>
      <c r="DV2938" s="2" t="n"/>
      <c r="DW2938" s="2" t="n"/>
      <c r="DX2938" s="2" t="n"/>
      <c r="DY2938" s="2" t="n"/>
      <c r="DZ2938" s="2" t="n"/>
      <c r="EA2938" s="2" t="n"/>
      <c r="EB2938" s="2" t="n"/>
      <c r="EC2938" s="2" t="n"/>
    </row>
    <row r="2939" ht="6.75" customHeight="1" s="118">
      <c r="A2939" s="2" t="n"/>
      <c r="B2939" s="2" t="n"/>
      <c r="C2939" s="2" t="n"/>
      <c r="D2939" s="2" t="n"/>
      <c r="E2939" s="162" t="n"/>
      <c r="F2939" s="163" t="n"/>
      <c r="G2939" s="163" t="n"/>
      <c r="H2939" s="163" t="n"/>
      <c r="I2939" s="163" t="n"/>
      <c r="J2939" s="163" t="n"/>
      <c r="K2939" s="164" t="n"/>
      <c r="L2939" s="163" t="n"/>
      <c r="M2939" s="163" t="n"/>
      <c r="N2939" s="163" t="n"/>
      <c r="O2939" s="163" t="n"/>
      <c r="P2939" s="163" t="n"/>
      <c r="Q2939" s="163" t="n"/>
      <c r="R2939" s="163" t="n"/>
      <c r="S2939" s="163" t="n"/>
      <c r="T2939" s="163" t="n"/>
      <c r="U2939" s="163" t="n"/>
      <c r="V2939" s="163" t="n"/>
      <c r="W2939" s="163" t="n"/>
      <c r="X2939" s="163" t="n"/>
      <c r="Y2939" s="163" t="n"/>
      <c r="Z2939" s="163" t="n"/>
      <c r="AA2939" s="163" t="n"/>
      <c r="AB2939" s="163" t="n"/>
      <c r="AC2939" s="163" t="n"/>
      <c r="AD2939" s="163" t="n"/>
      <c r="AE2939" s="163" t="n"/>
      <c r="AF2939" s="163" t="n"/>
      <c r="AG2939" s="163" t="n"/>
      <c r="AH2939" s="163" t="n"/>
      <c r="AI2939" s="163" t="n"/>
      <c r="AJ2939" s="163" t="n"/>
      <c r="AK2939" s="163" t="n"/>
      <c r="AL2939" s="163" t="n"/>
      <c r="AM2939" s="163" t="n"/>
      <c r="AN2939" s="163" t="n"/>
      <c r="AO2939" s="163" t="n"/>
      <c r="AP2939" s="163" t="n"/>
      <c r="AQ2939" s="163" t="n"/>
      <c r="AR2939" s="163" t="n"/>
      <c r="AS2939" s="163" t="n"/>
      <c r="AT2939" s="163" t="n"/>
      <c r="AU2939" s="163" t="n"/>
      <c r="AV2939" s="163" t="n"/>
      <c r="AW2939" s="163" t="n"/>
      <c r="AX2939" s="163" t="n"/>
      <c r="AY2939" s="163" t="n"/>
      <c r="AZ2939" s="163" t="n"/>
      <c r="BA2939" s="163" t="n"/>
      <c r="BB2939" s="163" t="n"/>
      <c r="BC2939" s="163" t="n"/>
      <c r="BD2939" s="163" t="n"/>
      <c r="BE2939" s="163" t="n"/>
      <c r="BF2939" s="163" t="n"/>
      <c r="BG2939" s="163" t="n"/>
      <c r="BH2939" s="163" t="n"/>
      <c r="BI2939" s="164" t="n"/>
      <c r="BJ2939" s="2" t="n"/>
      <c r="BK2939" s="2" t="n"/>
      <c r="BL2939" s="2" t="n"/>
      <c r="BM2939" s="2" t="n"/>
      <c r="BN2939" s="2" t="n"/>
      <c r="BO2939" s="2" t="n"/>
      <c r="BP2939" s="143" t="n"/>
      <c r="BV2939" s="144" t="n"/>
      <c r="BW2939" s="143" t="n"/>
      <c r="CG2939" s="144" t="n"/>
      <c r="DU2939" s="144" t="n"/>
      <c r="DV2939" s="2" t="n"/>
      <c r="DW2939" s="2" t="n"/>
      <c r="DX2939" s="2" t="n"/>
      <c r="DY2939" s="2" t="n"/>
      <c r="DZ2939" s="2" t="n"/>
      <c r="EA2939" s="2" t="n"/>
      <c r="EB2939" s="2" t="n"/>
      <c r="EC2939" s="2" t="n"/>
    </row>
    <row r="2940" ht="6.75" customHeight="1" s="118">
      <c r="A2940" s="2" t="n"/>
      <c r="B2940" s="2" t="n"/>
      <c r="C2940" s="2" t="n"/>
      <c r="D2940" s="2" t="n"/>
      <c r="E2940" s="165" t="inlineStr">
        <is>
          <t>現住所</t>
        </is>
      </c>
      <c r="F2940" s="166" t="n"/>
      <c r="G2940" s="166" t="n"/>
      <c r="H2940" s="166" t="n"/>
      <c r="I2940" s="166" t="n"/>
      <c r="J2940" s="166" t="n"/>
      <c r="K2940" s="167" t="n"/>
      <c r="L2940" s="107" t="inlineStr">
        <is>
          <t>〒</t>
        </is>
      </c>
      <c r="M2940" s="166" t="n"/>
      <c r="N2940" s="166" t="n"/>
      <c r="O2940" s="166" t="n"/>
      <c r="P2940" s="168">
        <f>計算!$H$35</f>
        <v/>
      </c>
      <c r="Q2940" s="166" t="n"/>
      <c r="R2940" s="166" t="n"/>
      <c r="S2940" s="166" t="n"/>
      <c r="T2940" s="166" t="n"/>
      <c r="U2940" s="166" t="n"/>
      <c r="V2940" s="166" t="n"/>
      <c r="W2940" s="166" t="n"/>
      <c r="X2940" s="166" t="n"/>
      <c r="Y2940" s="166" t="n"/>
      <c r="Z2940" s="166" t="n"/>
      <c r="AA2940" s="166" t="n"/>
      <c r="AB2940" s="166" t="n"/>
      <c r="AC2940" s="166" t="n"/>
      <c r="AD2940" s="166" t="n"/>
      <c r="AE2940" s="166" t="n"/>
      <c r="AF2940" s="166" t="n"/>
      <c r="AG2940" s="166" t="n"/>
      <c r="AH2940" s="166" t="n"/>
      <c r="AI2940" s="166" t="n"/>
      <c r="AJ2940" s="166" t="n"/>
      <c r="AK2940" s="24" t="n"/>
      <c r="AL2940" s="24" t="n"/>
      <c r="AM2940" s="24" t="n"/>
      <c r="AN2940" s="24" t="n"/>
      <c r="AO2940" s="24" t="n"/>
      <c r="AP2940" s="24" t="n"/>
      <c r="AQ2940" s="24" t="n"/>
      <c r="AR2940" s="24" t="n"/>
      <c r="AS2940" s="24" t="n"/>
      <c r="AT2940" s="24" t="n"/>
      <c r="AU2940" s="24" t="n"/>
      <c r="AV2940" s="24" t="n"/>
      <c r="AW2940" s="24" t="n"/>
      <c r="AX2940" s="24" t="n"/>
      <c r="AY2940" s="24" t="n"/>
      <c r="AZ2940" s="24" t="n"/>
      <c r="BA2940" s="24" t="n"/>
      <c r="BB2940" s="24" t="n"/>
      <c r="BC2940" s="24" t="n"/>
      <c r="BD2940" s="24" t="n"/>
      <c r="BE2940" s="24" t="n"/>
      <c r="BF2940" s="24" t="n"/>
      <c r="BG2940" s="24" t="n"/>
      <c r="BH2940" s="24" t="n"/>
      <c r="BI2940" s="25" t="n"/>
      <c r="BJ2940" s="2" t="n"/>
      <c r="BK2940" s="2" t="n"/>
      <c r="BL2940" s="2" t="n"/>
      <c r="BM2940" s="2" t="n"/>
      <c r="BN2940" s="2" t="n"/>
      <c r="BO2940" s="2" t="n"/>
      <c r="BP2940" s="143" t="n"/>
      <c r="BV2940" s="144" t="n"/>
      <c r="BW2940" s="143" t="n"/>
      <c r="CG2940" s="144" t="n"/>
      <c r="DU2940" s="144" t="n"/>
      <c r="DV2940" s="2" t="n"/>
      <c r="DW2940" s="2" t="n"/>
      <c r="DX2940" s="2" t="n"/>
      <c r="DY2940" s="2" t="n"/>
      <c r="DZ2940" s="2" t="n"/>
      <c r="EA2940" s="2" t="n"/>
      <c r="EB2940" s="2" t="n"/>
      <c r="EC2940" s="2" t="n"/>
    </row>
    <row r="2941" ht="4.5" customHeight="1" s="118">
      <c r="A2941" s="2" t="n"/>
      <c r="B2941" s="2" t="n"/>
      <c r="C2941" s="2" t="n"/>
      <c r="D2941" s="2" t="n"/>
      <c r="E2941" s="143" t="n"/>
      <c r="K2941" s="144" t="n"/>
      <c r="L2941" s="143" t="n"/>
      <c r="AK2941" s="2" t="n"/>
      <c r="AL2941" s="2" t="n"/>
      <c r="AM2941" s="2" t="n"/>
      <c r="AN2941" s="2" t="n"/>
      <c r="AO2941" s="2" t="n"/>
      <c r="AP2941" s="2" t="n"/>
      <c r="AQ2941" s="2" t="n"/>
      <c r="AR2941" s="2" t="n"/>
      <c r="AS2941" s="2" t="n"/>
      <c r="AT2941" s="2" t="n"/>
      <c r="AU2941" s="2" t="n"/>
      <c r="AV2941" s="2" t="n"/>
      <c r="AW2941" s="2" t="n"/>
      <c r="AX2941" s="2" t="n"/>
      <c r="AY2941" s="2" t="n"/>
      <c r="AZ2941" s="2" t="n"/>
      <c r="BA2941" s="2" t="n"/>
      <c r="BB2941" s="2" t="n"/>
      <c r="BC2941" s="2" t="n"/>
      <c r="BD2941" s="2" t="n"/>
      <c r="BE2941" s="2" t="n"/>
      <c r="BF2941" s="2" t="n"/>
      <c r="BG2941" s="2" t="n"/>
      <c r="BH2941" s="2" t="n"/>
      <c r="BI2941" s="8" t="n"/>
      <c r="BJ2941" s="2" t="n"/>
      <c r="BK2941" s="2" t="n"/>
      <c r="BL2941" s="2" t="n"/>
      <c r="BM2941" s="2" t="n"/>
      <c r="BN2941" s="2" t="n"/>
      <c r="BO2941" s="2" t="n"/>
      <c r="BP2941" s="146" t="n"/>
      <c r="BQ2941" s="147" t="n"/>
      <c r="BR2941" s="147" t="n"/>
      <c r="BS2941" s="147" t="n"/>
      <c r="BT2941" s="147" t="n"/>
      <c r="BU2941" s="147" t="n"/>
      <c r="BV2941" s="148" t="n"/>
      <c r="BW2941" s="146" t="n"/>
      <c r="BX2941" s="147" t="n"/>
      <c r="BY2941" s="147" t="n"/>
      <c r="BZ2941" s="147" t="n"/>
      <c r="CA2941" s="147" t="n"/>
      <c r="CB2941" s="147" t="n"/>
      <c r="CC2941" s="147" t="n"/>
      <c r="CD2941" s="147" t="n"/>
      <c r="CE2941" s="147" t="n"/>
      <c r="CF2941" s="147" t="n"/>
      <c r="CG2941" s="148" t="n"/>
      <c r="DU2941" s="144" t="n"/>
      <c r="DV2941" s="2" t="n"/>
      <c r="DW2941" s="2" t="n"/>
      <c r="DX2941" s="2" t="n"/>
      <c r="DY2941" s="2" t="n"/>
      <c r="DZ2941" s="2" t="n"/>
      <c r="EA2941" s="2" t="n"/>
      <c r="EB2941" s="2" t="n"/>
      <c r="EC2941" s="2" t="n"/>
    </row>
    <row r="2942" ht="6.75" customHeight="1" s="118">
      <c r="A2942" s="2" t="n"/>
      <c r="B2942" s="2" t="n"/>
      <c r="C2942" s="2" t="n"/>
      <c r="D2942" s="2" t="n"/>
      <c r="E2942" s="143" t="n"/>
      <c r="K2942" s="144" t="n"/>
      <c r="L2942" s="143" t="n"/>
      <c r="AK2942" s="2" t="n"/>
      <c r="AL2942" s="2" t="n"/>
      <c r="AM2942" s="2" t="n"/>
      <c r="AN2942" s="2" t="n"/>
      <c r="AO2942" s="2" t="n"/>
      <c r="AP2942" s="2" t="n"/>
      <c r="AQ2942" s="2" t="n"/>
      <c r="AR2942" s="2" t="n"/>
      <c r="AS2942" s="2" t="n"/>
      <c r="AT2942" s="2" t="n"/>
      <c r="AU2942" s="2" t="n"/>
      <c r="AV2942" s="2" t="n"/>
      <c r="AW2942" s="2" t="n"/>
      <c r="AX2942" s="2" t="n"/>
      <c r="AY2942" s="2" t="n"/>
      <c r="AZ2942" s="2" t="n"/>
      <c r="BA2942" s="2" t="n"/>
      <c r="BB2942" s="2" t="n"/>
      <c r="BC2942" s="2" t="n"/>
      <c r="BD2942" s="2" t="n"/>
      <c r="BE2942" s="2" t="n"/>
      <c r="BF2942" s="2" t="n"/>
      <c r="BG2942" s="2" t="n"/>
      <c r="BH2942" s="2" t="n"/>
      <c r="BI2942" s="8" t="n"/>
      <c r="BJ2942" s="2" t="n"/>
      <c r="BK2942" s="2" t="n"/>
      <c r="BL2942" s="2" t="n"/>
      <c r="BM2942" s="2" t="n"/>
      <c r="BN2942" s="2" t="n"/>
      <c r="BO2942" s="2" t="n"/>
      <c r="BP2942" s="169" t="inlineStr">
        <is>
          <t>校内外の諸活動</t>
        </is>
      </c>
      <c r="BQ2942" s="140" t="n"/>
      <c r="BR2942" s="140" t="n"/>
      <c r="BS2942" s="140" t="n"/>
      <c r="BT2942" s="140" t="n"/>
      <c r="BU2942" s="140" t="n"/>
      <c r="BV2942" s="141" t="n"/>
      <c r="BW2942" s="170">
        <f>計算!$Y$35</f>
        <v/>
      </c>
      <c r="BX2942" s="140" t="n"/>
      <c r="BY2942" s="140" t="n"/>
      <c r="BZ2942" s="140" t="n"/>
      <c r="CA2942" s="140" t="n"/>
      <c r="CB2942" s="140" t="n"/>
      <c r="CC2942" s="140" t="n"/>
      <c r="CD2942" s="140" t="n"/>
      <c r="CE2942" s="140" t="n"/>
      <c r="CF2942" s="140" t="n"/>
      <c r="CG2942" s="140" t="n"/>
      <c r="CH2942" s="140" t="n"/>
      <c r="CI2942" s="140" t="n"/>
      <c r="CJ2942" s="140" t="n"/>
      <c r="CK2942" s="140" t="n"/>
      <c r="CL2942" s="140" t="n"/>
      <c r="CM2942" s="140" t="n"/>
      <c r="CN2942" s="140" t="n"/>
      <c r="CO2942" s="140" t="n"/>
      <c r="CP2942" s="140" t="n"/>
      <c r="CQ2942" s="140" t="n"/>
      <c r="CR2942" s="140" t="n"/>
      <c r="CS2942" s="140" t="n"/>
      <c r="CT2942" s="140" t="n"/>
      <c r="CU2942" s="140" t="n"/>
      <c r="CV2942" s="140" t="n"/>
      <c r="CW2942" s="140" t="n"/>
      <c r="CX2942" s="140" t="n"/>
      <c r="CY2942" s="140" t="n"/>
      <c r="CZ2942" s="140" t="n"/>
      <c r="DA2942" s="140" t="n"/>
      <c r="DB2942" s="140" t="n"/>
      <c r="DC2942" s="140" t="n"/>
      <c r="DD2942" s="140" t="n"/>
      <c r="DE2942" s="140" t="n"/>
      <c r="DF2942" s="140" t="n"/>
      <c r="DG2942" s="140" t="n"/>
      <c r="DH2942" s="140" t="n"/>
      <c r="DI2942" s="140" t="n"/>
      <c r="DJ2942" s="140" t="n"/>
      <c r="DK2942" s="140" t="n"/>
      <c r="DL2942" s="140" t="n"/>
      <c r="DM2942" s="140" t="n"/>
      <c r="DN2942" s="140" t="n"/>
      <c r="DO2942" s="140" t="n"/>
      <c r="DP2942" s="140" t="n"/>
      <c r="DQ2942" s="140" t="n"/>
      <c r="DR2942" s="140" t="n"/>
      <c r="DS2942" s="140" t="n"/>
      <c r="DT2942" s="140" t="n"/>
      <c r="DU2942" s="141" t="n"/>
      <c r="DV2942" s="7" t="n"/>
      <c r="DW2942" s="2" t="n"/>
      <c r="DX2942" s="2" t="n"/>
      <c r="DY2942" s="2" t="n"/>
      <c r="DZ2942" s="2" t="n"/>
      <c r="EA2942" s="2" t="n"/>
      <c r="EB2942" s="2" t="n"/>
      <c r="EC2942" s="2" t="n"/>
    </row>
    <row r="2943" ht="6.75" customHeight="1" s="118">
      <c r="A2943" s="2" t="n"/>
      <c r="B2943" s="2" t="n"/>
      <c r="C2943" s="2" t="n"/>
      <c r="D2943" s="2" t="n"/>
      <c r="E2943" s="143" t="n"/>
      <c r="K2943" s="144" t="n"/>
      <c r="L2943" s="171">
        <f>計算!$I$35</f>
        <v/>
      </c>
      <c r="BI2943" s="144" t="n"/>
      <c r="BJ2943" s="2" t="n"/>
      <c r="BK2943" s="2" t="n"/>
      <c r="BL2943" s="2" t="n"/>
      <c r="BM2943" s="2" t="n"/>
      <c r="BN2943" s="2" t="n"/>
      <c r="BO2943" s="2" t="n"/>
      <c r="BP2943" s="143" t="n"/>
      <c r="BV2943" s="144" t="n"/>
      <c r="DU2943" s="144" t="n"/>
      <c r="DV2943" s="7" t="n"/>
      <c r="DW2943" s="2" t="n"/>
      <c r="DX2943" s="2" t="n"/>
      <c r="DY2943" s="2" t="n"/>
      <c r="DZ2943" s="2" t="n"/>
      <c r="EA2943" s="2" t="n"/>
      <c r="EB2943" s="2" t="n"/>
      <c r="EC2943" s="2" t="n"/>
    </row>
    <row r="2944" ht="6.75" customHeight="1" s="118">
      <c r="A2944" s="2" t="n"/>
      <c r="B2944" s="2" t="n"/>
      <c r="C2944" s="2" t="n"/>
      <c r="D2944" s="2" t="n"/>
      <c r="E2944" s="143" t="n"/>
      <c r="K2944" s="144" t="n"/>
      <c r="L2944" s="143" t="n"/>
      <c r="BI2944" s="144" t="n"/>
      <c r="BJ2944" s="2" t="n"/>
      <c r="BK2944" s="2" t="n"/>
      <c r="BL2944" s="2" t="n"/>
      <c r="BM2944" s="2" t="n"/>
      <c r="BN2944" s="2" t="n"/>
      <c r="BO2944" s="2" t="n"/>
      <c r="BP2944" s="143" t="n"/>
      <c r="BV2944" s="144" t="n"/>
      <c r="DU2944" s="144" t="n"/>
      <c r="DV2944" s="7" t="n"/>
      <c r="DW2944" s="2" t="n"/>
      <c r="DX2944" s="2" t="n"/>
      <c r="DY2944" s="2" t="n"/>
      <c r="DZ2944" s="2" t="n"/>
      <c r="EA2944" s="2" t="n"/>
      <c r="EB2944" s="2" t="n"/>
      <c r="EC2944" s="2" t="n"/>
    </row>
    <row r="2945" ht="6.75" customHeight="1" s="118">
      <c r="A2945" s="2" t="n"/>
      <c r="B2945" s="2" t="n"/>
      <c r="C2945" s="2" t="n"/>
      <c r="D2945" s="2" t="n"/>
      <c r="E2945" s="146" t="n"/>
      <c r="F2945" s="147" t="n"/>
      <c r="G2945" s="147" t="n"/>
      <c r="H2945" s="147" t="n"/>
      <c r="I2945" s="147" t="n"/>
      <c r="J2945" s="147" t="n"/>
      <c r="K2945" s="148" t="n"/>
      <c r="L2945" s="146" t="n"/>
      <c r="M2945" s="147" t="n"/>
      <c r="N2945" s="147" t="n"/>
      <c r="O2945" s="147" t="n"/>
      <c r="P2945" s="147" t="n"/>
      <c r="Q2945" s="147" t="n"/>
      <c r="R2945" s="147" t="n"/>
      <c r="S2945" s="147" t="n"/>
      <c r="T2945" s="147" t="n"/>
      <c r="U2945" s="147" t="n"/>
      <c r="V2945" s="147" t="n"/>
      <c r="W2945" s="147" t="n"/>
      <c r="X2945" s="147" t="n"/>
      <c r="Y2945" s="147" t="n"/>
      <c r="Z2945" s="147" t="n"/>
      <c r="AA2945" s="147" t="n"/>
      <c r="AB2945" s="147" t="n"/>
      <c r="AC2945" s="147" t="n"/>
      <c r="AD2945" s="147" t="n"/>
      <c r="AE2945" s="147" t="n"/>
      <c r="AF2945" s="147" t="n"/>
      <c r="AG2945" s="147" t="n"/>
      <c r="AH2945" s="147" t="n"/>
      <c r="AI2945" s="147" t="n"/>
      <c r="AJ2945" s="147" t="n"/>
      <c r="AK2945" s="147" t="n"/>
      <c r="AL2945" s="147" t="n"/>
      <c r="AM2945" s="147" t="n"/>
      <c r="AN2945" s="147" t="n"/>
      <c r="AO2945" s="147" t="n"/>
      <c r="AP2945" s="147" t="n"/>
      <c r="AQ2945" s="147" t="n"/>
      <c r="AR2945" s="147" t="n"/>
      <c r="AS2945" s="147" t="n"/>
      <c r="AT2945" s="147" t="n"/>
      <c r="AU2945" s="147" t="n"/>
      <c r="AV2945" s="147" t="n"/>
      <c r="AW2945" s="147" t="n"/>
      <c r="AX2945" s="147" t="n"/>
      <c r="AY2945" s="147" t="n"/>
      <c r="AZ2945" s="147" t="n"/>
      <c r="BA2945" s="147" t="n"/>
      <c r="BB2945" s="147" t="n"/>
      <c r="BC2945" s="147" t="n"/>
      <c r="BD2945" s="147" t="n"/>
      <c r="BE2945" s="147" t="n"/>
      <c r="BF2945" s="147" t="n"/>
      <c r="BG2945" s="147" t="n"/>
      <c r="BH2945" s="147" t="n"/>
      <c r="BI2945" s="148" t="n"/>
      <c r="BJ2945" s="2" t="n"/>
      <c r="BK2945" s="2" t="n"/>
      <c r="BL2945" s="2" t="n"/>
      <c r="BM2945" s="2" t="n"/>
      <c r="BN2945" s="2" t="n"/>
      <c r="BO2945" s="2" t="n"/>
      <c r="BP2945" s="143" t="n"/>
      <c r="BV2945" s="144" t="n"/>
      <c r="DU2945" s="144" t="n"/>
      <c r="DV2945" s="7" t="n"/>
      <c r="DW2945" s="2" t="n"/>
      <c r="DX2945" s="2" t="n"/>
      <c r="DY2945" s="2" t="n"/>
      <c r="DZ2945" s="2" t="n"/>
      <c r="EA2945" s="2" t="n"/>
      <c r="EB2945" s="2" t="n"/>
      <c r="EC2945" s="2" t="n"/>
    </row>
    <row r="2946" ht="6.75" customHeight="1" s="118">
      <c r="A2946" s="2" t="n"/>
      <c r="B2946" s="2" t="n"/>
      <c r="C2946" s="2" t="n"/>
      <c r="D2946" s="2" t="n"/>
      <c r="E2946" s="159" t="inlineStr">
        <is>
          <t>ふ り が な</t>
        </is>
      </c>
      <c r="F2946" s="140" t="n"/>
      <c r="G2946" s="140" t="n"/>
      <c r="H2946" s="140" t="n"/>
      <c r="I2946" s="140" t="n"/>
      <c r="J2946" s="140" t="n"/>
      <c r="K2946" s="141" t="n"/>
      <c r="L2946" s="160">
        <f>計算!$M$35</f>
        <v/>
      </c>
      <c r="M2946" s="140" t="n"/>
      <c r="N2946" s="140" t="n"/>
      <c r="O2946" s="140" t="n"/>
      <c r="P2946" s="140" t="n"/>
      <c r="Q2946" s="140" t="n"/>
      <c r="R2946" s="140" t="n"/>
      <c r="S2946" s="140" t="n"/>
      <c r="T2946" s="140" t="n"/>
      <c r="U2946" s="140" t="n"/>
      <c r="V2946" s="140" t="n"/>
      <c r="W2946" s="140" t="n"/>
      <c r="X2946" s="140" t="n"/>
      <c r="Y2946" s="140" t="n"/>
      <c r="Z2946" s="140" t="n"/>
      <c r="AA2946" s="140" t="n"/>
      <c r="AB2946" s="140" t="n"/>
      <c r="AC2946" s="140" t="n"/>
      <c r="AD2946" s="140" t="n"/>
      <c r="AE2946" s="140" t="n"/>
      <c r="AF2946" s="140" t="n"/>
      <c r="AG2946" s="140" t="n"/>
      <c r="AH2946" s="140" t="n"/>
      <c r="AI2946" s="140" t="n"/>
      <c r="AJ2946" s="140" t="n"/>
      <c r="AK2946" s="140" t="n"/>
      <c r="AL2946" s="140" t="n"/>
      <c r="AM2946" s="140" t="n"/>
      <c r="AN2946" s="140" t="n"/>
      <c r="AO2946" s="140" t="n"/>
      <c r="AP2946" s="140" t="n"/>
      <c r="AQ2946" s="140" t="n"/>
      <c r="AR2946" s="140" t="n"/>
      <c r="AS2946" s="140" t="n"/>
      <c r="AT2946" s="140" t="n"/>
      <c r="AU2946" s="140" t="n"/>
      <c r="AV2946" s="140" t="n"/>
      <c r="AW2946" s="140" t="n"/>
      <c r="AX2946" s="140" t="n"/>
      <c r="AY2946" s="140" t="n"/>
      <c r="AZ2946" s="140" t="n"/>
      <c r="BA2946" s="140" t="n"/>
      <c r="BB2946" s="140" t="n"/>
      <c r="BC2946" s="140" t="n"/>
      <c r="BD2946" s="140" t="n"/>
      <c r="BE2946" s="140" t="n"/>
      <c r="BF2946" s="140" t="n"/>
      <c r="BG2946" s="140" t="n"/>
      <c r="BH2946" s="140" t="n"/>
      <c r="BI2946" s="141" t="n"/>
      <c r="BJ2946" s="2" t="n"/>
      <c r="BK2946" s="2" t="n"/>
      <c r="BL2946" s="2" t="n"/>
      <c r="BM2946" s="2" t="n"/>
      <c r="BN2946" s="2" t="n"/>
      <c r="BO2946" s="2" t="n"/>
      <c r="BP2946" s="143" t="n"/>
      <c r="BV2946" s="144" t="n"/>
      <c r="DU2946" s="144" t="n"/>
      <c r="DV2946" s="7" t="n"/>
      <c r="DW2946" s="2" t="n"/>
      <c r="DX2946" s="2" t="n"/>
      <c r="DY2946" s="2" t="n"/>
      <c r="DZ2946" s="2" t="n"/>
      <c r="EA2946" s="2" t="n"/>
      <c r="EB2946" s="2" t="n"/>
      <c r="EC2946" s="2" t="n"/>
    </row>
    <row r="2947" ht="6.75" customHeight="1" s="118">
      <c r="A2947" s="2" t="n"/>
      <c r="B2947" s="2" t="n"/>
      <c r="C2947" s="2" t="n"/>
      <c r="D2947" s="2" t="n"/>
      <c r="E2947" s="143" t="n"/>
      <c r="K2947" s="144" t="n"/>
      <c r="BI2947" s="144" t="n"/>
      <c r="BJ2947" s="2" t="n"/>
      <c r="BK2947" s="2" t="n"/>
      <c r="BL2947" s="2" t="n"/>
      <c r="BM2947" s="2" t="n"/>
      <c r="BN2947" s="2" t="n"/>
      <c r="BO2947" s="2" t="n"/>
      <c r="BP2947" s="143" t="n"/>
      <c r="BV2947" s="144" t="n"/>
      <c r="DU2947" s="144" t="n"/>
      <c r="DV2947" s="7" t="n"/>
      <c r="DW2947" s="2" t="n"/>
      <c r="DX2947" s="2" t="n"/>
      <c r="DY2947" s="2" t="n"/>
      <c r="DZ2947" s="2" t="n"/>
      <c r="EA2947" s="2" t="n"/>
      <c r="EB2947" s="2" t="n"/>
      <c r="EC2947" s="2" t="n"/>
    </row>
    <row r="2948" ht="6.75" customHeight="1" s="118">
      <c r="A2948" s="2" t="n"/>
      <c r="B2948" s="2" t="n"/>
      <c r="C2948" s="2" t="n"/>
      <c r="D2948" s="2" t="n"/>
      <c r="E2948" s="162" t="n"/>
      <c r="F2948" s="163" t="n"/>
      <c r="G2948" s="163" t="n"/>
      <c r="H2948" s="163" t="n"/>
      <c r="I2948" s="163" t="n"/>
      <c r="J2948" s="163" t="n"/>
      <c r="K2948" s="164" t="n"/>
      <c r="L2948" s="163" t="n"/>
      <c r="M2948" s="163" t="n"/>
      <c r="N2948" s="163" t="n"/>
      <c r="O2948" s="163" t="n"/>
      <c r="P2948" s="163" t="n"/>
      <c r="Q2948" s="163" t="n"/>
      <c r="R2948" s="163" t="n"/>
      <c r="S2948" s="163" t="n"/>
      <c r="T2948" s="163" t="n"/>
      <c r="U2948" s="163" t="n"/>
      <c r="V2948" s="163" t="n"/>
      <c r="W2948" s="163" t="n"/>
      <c r="X2948" s="163" t="n"/>
      <c r="Y2948" s="163" t="n"/>
      <c r="Z2948" s="163" t="n"/>
      <c r="AA2948" s="163" t="n"/>
      <c r="AB2948" s="163" t="n"/>
      <c r="AC2948" s="163" t="n"/>
      <c r="AD2948" s="163" t="n"/>
      <c r="AE2948" s="163" t="n"/>
      <c r="AF2948" s="163" t="n"/>
      <c r="AG2948" s="163" t="n"/>
      <c r="AH2948" s="163" t="n"/>
      <c r="AI2948" s="163" t="n"/>
      <c r="AJ2948" s="163" t="n"/>
      <c r="AK2948" s="163" t="n"/>
      <c r="AL2948" s="163" t="n"/>
      <c r="AM2948" s="163" t="n"/>
      <c r="AN2948" s="163" t="n"/>
      <c r="AO2948" s="163" t="n"/>
      <c r="AP2948" s="163" t="n"/>
      <c r="AQ2948" s="163" t="n"/>
      <c r="AR2948" s="163" t="n"/>
      <c r="AS2948" s="163" t="n"/>
      <c r="AT2948" s="163" t="n"/>
      <c r="AU2948" s="163" t="n"/>
      <c r="AV2948" s="163" t="n"/>
      <c r="AW2948" s="163" t="n"/>
      <c r="AX2948" s="163" t="n"/>
      <c r="AY2948" s="163" t="n"/>
      <c r="AZ2948" s="163" t="n"/>
      <c r="BA2948" s="163" t="n"/>
      <c r="BB2948" s="163" t="n"/>
      <c r="BC2948" s="163" t="n"/>
      <c r="BD2948" s="163" t="n"/>
      <c r="BE2948" s="163" t="n"/>
      <c r="BF2948" s="163" t="n"/>
      <c r="BG2948" s="163" t="n"/>
      <c r="BH2948" s="163" t="n"/>
      <c r="BI2948" s="164" t="n"/>
      <c r="BJ2948" s="2" t="n"/>
      <c r="BK2948" s="2" t="n"/>
      <c r="BL2948" s="2" t="n"/>
      <c r="BM2948" s="2" t="n"/>
      <c r="BN2948" s="2" t="n"/>
      <c r="BO2948" s="2" t="n"/>
      <c r="BP2948" s="143" t="n"/>
      <c r="BV2948" s="144" t="n"/>
      <c r="DU2948" s="144" t="n"/>
      <c r="DV2948" s="7" t="n"/>
      <c r="DW2948" s="2" t="n"/>
      <c r="DX2948" s="2" t="n"/>
      <c r="DY2948" s="2" t="n"/>
      <c r="DZ2948" s="2" t="n"/>
      <c r="EA2948" s="2" t="n"/>
      <c r="EB2948" s="2" t="n"/>
      <c r="EC2948" s="2" t="n"/>
    </row>
    <row r="2949" ht="6.75" customHeight="1" s="118">
      <c r="A2949" s="2" t="n"/>
      <c r="B2949" s="2" t="n"/>
      <c r="C2949" s="2" t="n"/>
      <c r="D2949" s="2" t="n"/>
      <c r="E2949" s="165" t="inlineStr">
        <is>
          <t>連絡先</t>
        </is>
      </c>
      <c r="F2949" s="166" t="n"/>
      <c r="G2949" s="166" t="n"/>
      <c r="H2949" s="166" t="n"/>
      <c r="I2949" s="166" t="n"/>
      <c r="J2949" s="166" t="n"/>
      <c r="K2949" s="167" t="n"/>
      <c r="L2949" s="107" t="inlineStr">
        <is>
          <t>〒</t>
        </is>
      </c>
      <c r="M2949" s="166" t="n"/>
      <c r="N2949" s="166" t="n"/>
      <c r="O2949" s="166" t="n"/>
      <c r="P2949" s="172">
        <f>計算!$K$35</f>
        <v/>
      </c>
      <c r="AK2949" s="2" t="n"/>
      <c r="AL2949" s="2" t="n"/>
      <c r="AM2949" s="2" t="n"/>
      <c r="AN2949" s="2" t="n"/>
      <c r="AO2949" s="2" t="n"/>
      <c r="AP2949" s="2" t="n"/>
      <c r="AQ2949" s="2" t="n"/>
      <c r="AR2949" s="2" t="n"/>
      <c r="AS2949" s="2" t="n"/>
      <c r="AT2949" s="2" t="n"/>
      <c r="AU2949" s="2" t="n"/>
      <c r="AV2949" s="2" t="n"/>
      <c r="AW2949" s="2" t="n"/>
      <c r="AX2949" s="2" t="n"/>
      <c r="AY2949" s="2" t="n"/>
      <c r="AZ2949" s="2" t="n"/>
      <c r="BA2949" s="2" t="n"/>
      <c r="BB2949" s="2" t="n"/>
      <c r="BC2949" s="2" t="n"/>
      <c r="BD2949" s="2" t="n"/>
      <c r="BE2949" s="2" t="n"/>
      <c r="BF2949" s="2" t="n"/>
      <c r="BG2949" s="2" t="n"/>
      <c r="BH2949" s="2" t="n"/>
      <c r="BI2949" s="8" t="n"/>
      <c r="BJ2949" s="2" t="n"/>
      <c r="BK2949" s="2" t="n"/>
      <c r="BL2949" s="2" t="n"/>
      <c r="BM2949" s="2" t="n"/>
      <c r="BN2949" s="2" t="n"/>
      <c r="BO2949" s="2" t="n"/>
      <c r="BP2949" s="143" t="n"/>
      <c r="BV2949" s="144" t="n"/>
      <c r="DU2949" s="144" t="n"/>
      <c r="DV2949" s="7" t="n"/>
      <c r="DW2949" s="2" t="n"/>
      <c r="DX2949" s="2" t="n"/>
      <c r="DY2949" s="2" t="n"/>
      <c r="DZ2949" s="2" t="n"/>
      <c r="EA2949" s="2" t="n"/>
      <c r="EB2949" s="2" t="n"/>
      <c r="EC2949" s="2" t="n"/>
    </row>
    <row r="2950" ht="6.75" customHeight="1" s="118">
      <c r="A2950" s="2" t="n"/>
      <c r="B2950" s="2" t="n"/>
      <c r="C2950" s="2" t="n"/>
      <c r="D2950" s="2" t="n"/>
      <c r="E2950" s="143" t="n"/>
      <c r="K2950" s="144" t="n"/>
      <c r="L2950" s="143" t="n"/>
      <c r="AK2950" s="2" t="n"/>
      <c r="AL2950" s="2" t="n"/>
      <c r="AM2950" s="2" t="n"/>
      <c r="AN2950" s="2" t="n"/>
      <c r="AO2950" s="2" t="n"/>
      <c r="AP2950" s="2" t="n"/>
      <c r="AQ2950" s="2" t="n"/>
      <c r="AR2950" s="2" t="n"/>
      <c r="AS2950" s="2" t="n"/>
      <c r="AT2950" s="2" t="n"/>
      <c r="AU2950" s="2" t="n"/>
      <c r="AV2950" s="2" t="n"/>
      <c r="AW2950" s="2" t="n"/>
      <c r="AX2950" s="2" t="n"/>
      <c r="AY2950" s="2" t="n"/>
      <c r="AZ2950" s="2" t="n"/>
      <c r="BA2950" s="2" t="n"/>
      <c r="BB2950" s="2" t="n"/>
      <c r="BC2950" s="2" t="n"/>
      <c r="BD2950" s="2" t="n"/>
      <c r="BE2950" s="2" t="n"/>
      <c r="BF2950" s="2" t="n"/>
      <c r="BG2950" s="2" t="n"/>
      <c r="BH2950" s="2" t="n"/>
      <c r="BI2950" s="8" t="n"/>
      <c r="BJ2950" s="2" t="n"/>
      <c r="BK2950" s="2" t="n"/>
      <c r="BL2950" s="2" t="n"/>
      <c r="BM2950" s="2" t="n"/>
      <c r="BN2950" s="2" t="n"/>
      <c r="BO2950" s="2" t="n"/>
      <c r="BP2950" s="143" t="n"/>
      <c r="BV2950" s="144" t="n"/>
      <c r="DU2950" s="144" t="n"/>
      <c r="DV2950" s="7" t="n"/>
      <c r="DW2950" s="2" t="n"/>
      <c r="DX2950" s="2" t="n"/>
      <c r="DY2950" s="2" t="n"/>
      <c r="DZ2950" s="2" t="n"/>
      <c r="EA2950" s="2" t="n"/>
      <c r="EB2950" s="2" t="n"/>
      <c r="EC2950" s="2" t="n"/>
    </row>
    <row r="2951" ht="6.75" customHeight="1" s="118">
      <c r="A2951" s="2" t="n"/>
      <c r="B2951" s="2" t="n"/>
      <c r="C2951" s="2" t="n"/>
      <c r="D2951" s="2" t="n"/>
      <c r="E2951" s="143" t="n"/>
      <c r="K2951" s="144" t="n"/>
      <c r="L2951" s="143" t="n"/>
      <c r="AK2951" s="2" t="n"/>
      <c r="AL2951" s="2" t="n"/>
      <c r="AM2951" s="2" t="n"/>
      <c r="AN2951" s="2" t="n"/>
      <c r="AO2951" s="2" t="n"/>
      <c r="AP2951" s="2" t="n"/>
      <c r="AQ2951" s="2" t="n"/>
      <c r="AR2951" s="2" t="n"/>
      <c r="AS2951" s="2" t="n"/>
      <c r="AT2951" s="2" t="n"/>
      <c r="AU2951" s="2" t="n"/>
      <c r="AV2951" s="2" t="n"/>
      <c r="AW2951" s="2" t="n"/>
      <c r="AX2951" s="2" t="n"/>
      <c r="AY2951" s="2" t="n"/>
      <c r="AZ2951" s="2" t="n"/>
      <c r="BA2951" s="2" t="n"/>
      <c r="BB2951" s="2" t="n"/>
      <c r="BC2951" s="2" t="n"/>
      <c r="BD2951" s="2" t="n"/>
      <c r="BE2951" s="2" t="n"/>
      <c r="BF2951" s="2" t="n"/>
      <c r="BG2951" s="2" t="n"/>
      <c r="BH2951" s="2" t="n"/>
      <c r="BI2951" s="8" t="n"/>
      <c r="BJ2951" s="2" t="n"/>
      <c r="BK2951" s="2" t="n"/>
      <c r="BL2951" s="2" t="n"/>
      <c r="BM2951" s="2" t="n"/>
      <c r="BN2951" s="2" t="n"/>
      <c r="BO2951" s="2" t="n"/>
      <c r="BP2951" s="143" t="n"/>
      <c r="BV2951" s="144" t="n"/>
      <c r="DU2951" s="144" t="n"/>
      <c r="DV2951" s="7" t="n"/>
      <c r="DW2951" s="2" t="n"/>
      <c r="DX2951" s="2" t="n"/>
      <c r="DY2951" s="2" t="n"/>
      <c r="DZ2951" s="2" t="n"/>
      <c r="EA2951" s="2" t="n"/>
      <c r="EB2951" s="2" t="n"/>
      <c r="EC2951" s="2" t="n"/>
    </row>
    <row r="2952" ht="6.75" customHeight="1" s="118">
      <c r="A2952" s="2" t="n"/>
      <c r="B2952" s="2" t="n"/>
      <c r="C2952" s="2" t="n"/>
      <c r="D2952" s="2" t="n"/>
      <c r="E2952" s="143" t="n"/>
      <c r="K2952" s="144" t="n"/>
      <c r="L2952" s="173">
        <f>計算!$L$35</f>
        <v/>
      </c>
      <c r="BI2952" s="144" t="n"/>
      <c r="BJ2952" s="2" t="n"/>
      <c r="BK2952" s="2" t="n"/>
      <c r="BL2952" s="2" t="n"/>
      <c r="BM2952" s="2" t="n"/>
      <c r="BN2952" s="2" t="n"/>
      <c r="BO2952" s="2" t="n"/>
      <c r="BP2952" s="143" t="n"/>
      <c r="BV2952" s="144" t="n"/>
      <c r="DU2952" s="144" t="n"/>
      <c r="DV2952" s="7" t="n"/>
      <c r="DW2952" s="2" t="n"/>
      <c r="DX2952" s="2" t="n"/>
      <c r="DY2952" s="2" t="n"/>
      <c r="DZ2952" s="2" t="n"/>
      <c r="EA2952" s="2" t="n"/>
      <c r="EB2952" s="2" t="n"/>
      <c r="EC2952" s="2" t="n"/>
    </row>
    <row r="2953" ht="6.75" customHeight="1" s="118">
      <c r="A2953" s="2" t="n"/>
      <c r="B2953" s="2" t="n"/>
      <c r="C2953" s="2" t="n"/>
      <c r="D2953" s="2" t="n"/>
      <c r="E2953" s="146" t="n"/>
      <c r="F2953" s="147" t="n"/>
      <c r="G2953" s="147" t="n"/>
      <c r="H2953" s="147" t="n"/>
      <c r="I2953" s="147" t="n"/>
      <c r="J2953" s="147" t="n"/>
      <c r="K2953" s="148" t="n"/>
      <c r="L2953" s="147" t="n"/>
      <c r="M2953" s="147" t="n"/>
      <c r="N2953" s="147" t="n"/>
      <c r="O2953" s="147" t="n"/>
      <c r="P2953" s="147" t="n"/>
      <c r="Q2953" s="147" t="n"/>
      <c r="R2953" s="147" t="n"/>
      <c r="S2953" s="147" t="n"/>
      <c r="T2953" s="147" t="n"/>
      <c r="U2953" s="147" t="n"/>
      <c r="V2953" s="147" t="n"/>
      <c r="W2953" s="147" t="n"/>
      <c r="X2953" s="147" t="n"/>
      <c r="Y2953" s="147" t="n"/>
      <c r="Z2953" s="147" t="n"/>
      <c r="AA2953" s="147" t="n"/>
      <c r="AB2953" s="147" t="n"/>
      <c r="AC2953" s="147" t="n"/>
      <c r="AD2953" s="147" t="n"/>
      <c r="AE2953" s="147" t="n"/>
      <c r="AF2953" s="147" t="n"/>
      <c r="AG2953" s="147" t="n"/>
      <c r="AH2953" s="147" t="n"/>
      <c r="AI2953" s="147" t="n"/>
      <c r="AJ2953" s="147" t="n"/>
      <c r="AK2953" s="147" t="n"/>
      <c r="AL2953" s="147" t="n"/>
      <c r="AM2953" s="147" t="n"/>
      <c r="AN2953" s="147" t="n"/>
      <c r="AO2953" s="147" t="n"/>
      <c r="AP2953" s="147" t="n"/>
      <c r="AQ2953" s="147" t="n"/>
      <c r="AR2953" s="147" t="n"/>
      <c r="AS2953" s="147" t="n"/>
      <c r="AT2953" s="147" t="n"/>
      <c r="AU2953" s="147" t="n"/>
      <c r="AV2953" s="147" t="n"/>
      <c r="AW2953" s="147" t="n"/>
      <c r="AX2953" s="147" t="n"/>
      <c r="AY2953" s="147" t="n"/>
      <c r="AZ2953" s="147" t="n"/>
      <c r="BA2953" s="147" t="n"/>
      <c r="BB2953" s="147" t="n"/>
      <c r="BC2953" s="147" t="n"/>
      <c r="BD2953" s="147" t="n"/>
      <c r="BE2953" s="147" t="n"/>
      <c r="BF2953" s="147" t="n"/>
      <c r="BG2953" s="147" t="n"/>
      <c r="BH2953" s="147" t="n"/>
      <c r="BI2953" s="148" t="n"/>
      <c r="BJ2953" s="2" t="n"/>
      <c r="BK2953" s="2" t="n"/>
      <c r="BL2953" s="2" t="n"/>
      <c r="BM2953" s="2" t="n"/>
      <c r="BN2953" s="2" t="n"/>
      <c r="BO2953" s="2" t="n"/>
      <c r="BP2953" s="143" t="n"/>
      <c r="BV2953" s="144" t="n"/>
      <c r="DU2953" s="144" t="n"/>
      <c r="DV2953" s="7" t="n"/>
      <c r="DW2953" s="2" t="n"/>
      <c r="DX2953" s="2" t="n"/>
      <c r="DY2953" s="2" t="n"/>
      <c r="DZ2953" s="2" t="n"/>
      <c r="EA2953" s="2" t="n"/>
      <c r="EB2953" s="2" t="n"/>
      <c r="EC2953" s="2" t="n"/>
    </row>
    <row r="2954" ht="6.75" customHeight="1" s="118">
      <c r="A2954" s="2" t="n"/>
      <c r="B2954" s="2" t="n"/>
      <c r="C2954" s="2" t="n"/>
      <c r="D2954" s="2" t="n"/>
      <c r="E2954" s="2" t="n"/>
      <c r="F2954" s="2" t="n"/>
      <c r="G2954" s="2" t="n"/>
      <c r="H2954" s="2" t="n"/>
      <c r="I2954" s="2" t="n"/>
      <c r="J2954" s="2" t="n"/>
      <c r="K2954" s="2" t="n"/>
      <c r="L2954" s="2" t="n"/>
      <c r="M2954" s="2" t="n"/>
      <c r="N2954" s="2" t="n"/>
      <c r="O2954" s="2" t="n"/>
      <c r="P2954" s="2" t="n"/>
      <c r="Q2954" s="2" t="n"/>
      <c r="R2954" s="2" t="n"/>
      <c r="S2954" s="2" t="n"/>
      <c r="T2954" s="2" t="n"/>
      <c r="U2954" s="2" t="n"/>
      <c r="V2954" s="2" t="n"/>
      <c r="W2954" s="2" t="n"/>
      <c r="X2954" s="2" t="n"/>
      <c r="Y2954" s="2" t="n"/>
      <c r="Z2954" s="2" t="n"/>
      <c r="AA2954" s="2" t="n"/>
      <c r="AB2954" s="2" t="n"/>
      <c r="AC2954" s="2" t="n"/>
      <c r="AD2954" s="2" t="n"/>
      <c r="AE2954" s="2" t="n"/>
      <c r="AF2954" s="2" t="n"/>
      <c r="AG2954" s="2" t="n"/>
      <c r="AH2954" s="2" t="n"/>
      <c r="AI2954" s="2" t="n"/>
      <c r="AJ2954" s="2" t="n"/>
      <c r="AK2954" s="2" t="n"/>
      <c r="AL2954" s="2" t="n"/>
      <c r="AM2954" s="2" t="n"/>
      <c r="AN2954" s="2" t="n"/>
      <c r="AO2954" s="2" t="n"/>
      <c r="AP2954" s="2" t="n"/>
      <c r="AQ2954" s="2" t="n"/>
      <c r="AR2954" s="2" t="n"/>
      <c r="AS2954" s="2" t="n"/>
      <c r="AT2954" s="2" t="n"/>
      <c r="AU2954" s="2" t="n"/>
      <c r="AV2954" s="2" t="n"/>
      <c r="AW2954" s="2" t="n"/>
      <c r="AX2954" s="2" t="n"/>
      <c r="AY2954" s="2" t="n"/>
      <c r="AZ2954" s="2" t="n"/>
      <c r="BA2954" s="2" t="n"/>
      <c r="BB2954" s="2" t="n"/>
      <c r="BC2954" s="2" t="n"/>
      <c r="BD2954" s="2" t="n"/>
      <c r="BE2954" s="2" t="n"/>
      <c r="BF2954" s="2" t="n"/>
      <c r="BG2954" s="2" t="n"/>
      <c r="BH2954" s="2" t="n"/>
      <c r="BI2954" s="2" t="n"/>
      <c r="BJ2954" s="2" t="n"/>
      <c r="BK2954" s="2" t="n"/>
      <c r="BL2954" s="2" t="n"/>
      <c r="BM2954" s="2" t="n"/>
      <c r="BN2954" s="2" t="n"/>
      <c r="BO2954" s="2" t="n"/>
      <c r="BP2954" s="143" t="n"/>
      <c r="BV2954" s="144" t="n"/>
      <c r="DU2954" s="144" t="n"/>
      <c r="DV2954" s="7" t="n"/>
      <c r="DW2954" s="2" t="n"/>
      <c r="DX2954" s="2" t="n"/>
      <c r="DY2954" s="2" t="n"/>
      <c r="DZ2954" s="2" t="n"/>
      <c r="EA2954" s="2" t="n"/>
      <c r="EB2954" s="2" t="n"/>
      <c r="EC2954" s="2" t="n"/>
    </row>
    <row r="2955" ht="6.75" customHeight="1" s="118">
      <c r="A2955" s="2" t="n"/>
      <c r="B2955" s="2" t="n"/>
      <c r="C2955" s="2" t="n"/>
      <c r="D2955" s="2" t="n"/>
      <c r="E2955" s="2" t="n"/>
      <c r="F2955" s="2" t="n"/>
      <c r="G2955" s="2" t="n"/>
      <c r="H2955" s="2" t="n"/>
      <c r="I2955" s="2" t="n"/>
      <c r="J2955" s="2" t="n"/>
      <c r="K2955" s="2" t="n"/>
      <c r="L2955" s="2" t="n"/>
      <c r="M2955" s="2" t="n"/>
      <c r="N2955" s="2" t="n"/>
      <c r="O2955" s="2" t="n"/>
      <c r="P2955" s="2" t="n"/>
      <c r="Q2955" s="2" t="n"/>
      <c r="R2955" s="113" t="inlineStr">
        <is>
          <t>（連絡先欄は現住所以外に連絡を希望する場合のみ記入すること）</t>
        </is>
      </c>
      <c r="BJ2955" s="2" t="n"/>
      <c r="BK2955" s="2" t="n"/>
      <c r="BL2955" s="2" t="n"/>
      <c r="BM2955" s="2" t="n"/>
      <c r="BN2955" s="2" t="n"/>
      <c r="BO2955" s="2" t="n"/>
      <c r="BP2955" s="143" t="n"/>
      <c r="BV2955" s="144" t="n"/>
      <c r="DU2955" s="144" t="n"/>
      <c r="DV2955" s="7" t="n"/>
      <c r="DW2955" s="2" t="n"/>
      <c r="DX2955" s="2" t="n"/>
      <c r="DY2955" s="2" t="n"/>
      <c r="DZ2955" s="2" t="n"/>
      <c r="EA2955" s="2" t="n"/>
      <c r="EB2955" s="2" t="n"/>
      <c r="EC2955" s="2" t="n"/>
    </row>
    <row r="2956" ht="6.75" customHeight="1" s="118">
      <c r="A2956" s="2" t="n"/>
      <c r="B2956" s="2" t="n"/>
      <c r="C2956" s="2" t="n"/>
      <c r="D2956" s="2" t="n"/>
      <c r="E2956" s="2" t="n"/>
      <c r="F2956" s="2" t="n"/>
      <c r="G2956" s="2" t="n"/>
      <c r="H2956" s="2" t="n"/>
      <c r="I2956" s="2" t="n"/>
      <c r="J2956" s="2" t="n"/>
      <c r="K2956" s="2" t="n"/>
      <c r="L2956" s="2" t="n"/>
      <c r="M2956" s="2" t="n"/>
      <c r="N2956" s="2" t="n"/>
      <c r="O2956" s="2" t="n"/>
      <c r="P2956" s="2" t="n"/>
      <c r="Q2956" s="2" t="n"/>
      <c r="BJ2956" s="2" t="n"/>
      <c r="BK2956" s="2" t="n"/>
      <c r="BL2956" s="2" t="n"/>
      <c r="BM2956" s="2" t="n"/>
      <c r="BN2956" s="2" t="n"/>
      <c r="BO2956" s="2" t="n"/>
      <c r="BP2956" s="143" t="n"/>
      <c r="BV2956" s="144" t="n"/>
      <c r="DU2956" s="144" t="n"/>
      <c r="DV2956" s="7" t="n"/>
      <c r="DW2956" s="2" t="n"/>
      <c r="DX2956" s="2" t="n"/>
      <c r="DY2956" s="2" t="n"/>
      <c r="DZ2956" s="2" t="n"/>
      <c r="EA2956" s="2" t="n"/>
      <c r="EB2956" s="2" t="n"/>
      <c r="EC2956" s="2" t="n"/>
    </row>
    <row r="2957" ht="6.75" customHeight="1" s="118">
      <c r="A2957" s="2" t="n"/>
      <c r="B2957" s="2" t="n"/>
      <c r="C2957" s="2" t="n"/>
      <c r="D2957" s="2" t="n"/>
      <c r="E2957" s="2" t="n"/>
      <c r="F2957" s="2" t="n"/>
      <c r="G2957" s="2" t="n"/>
      <c r="H2957" s="2" t="n"/>
      <c r="I2957" s="2" t="n"/>
      <c r="J2957" s="2" t="n"/>
      <c r="K2957" s="2" t="n"/>
      <c r="L2957" s="2" t="n"/>
      <c r="M2957" s="2" t="n"/>
      <c r="N2957" s="2" t="n"/>
      <c r="O2957" s="2" t="n"/>
      <c r="P2957" s="2" t="n"/>
      <c r="Q2957" s="2" t="n"/>
      <c r="BJ2957" s="2" t="n"/>
      <c r="BK2957" s="2" t="n"/>
      <c r="BL2957" s="2" t="n"/>
      <c r="BM2957" s="2" t="n"/>
      <c r="BN2957" s="2" t="n"/>
      <c r="BO2957" s="2" t="n"/>
      <c r="BP2957" s="143" t="n"/>
      <c r="BV2957" s="144" t="n"/>
      <c r="DU2957" s="144" t="n"/>
      <c r="DV2957" s="7" t="n"/>
      <c r="DW2957" s="2" t="n"/>
      <c r="DX2957" s="2" t="n"/>
      <c r="DY2957" s="2" t="n"/>
      <c r="DZ2957" s="2" t="n"/>
      <c r="EA2957" s="2" t="n"/>
      <c r="EB2957" s="2" t="n"/>
      <c r="EC2957" s="2" t="n"/>
    </row>
    <row r="2958" ht="6.75" customHeight="1" s="118">
      <c r="A2958" s="2" t="n"/>
      <c r="B2958" s="2" t="n"/>
      <c r="C2958" s="2" t="n"/>
      <c r="D2958" s="2" t="n"/>
      <c r="E2958" s="2" t="n"/>
      <c r="F2958" s="2" t="n"/>
      <c r="G2958" s="2" t="n"/>
      <c r="H2958" s="2" t="n"/>
      <c r="I2958" s="2" t="n"/>
      <c r="J2958" s="2" t="n"/>
      <c r="K2958" s="2" t="n"/>
      <c r="L2958" s="2" t="n"/>
      <c r="M2958" s="2" t="n"/>
      <c r="N2958" s="2" t="n"/>
      <c r="O2958" s="2" t="n"/>
      <c r="P2958" s="2" t="n"/>
      <c r="Q2958" s="2" t="n"/>
      <c r="R2958" s="2" t="n"/>
      <c r="S2958" s="2" t="n"/>
      <c r="T2958" s="2" t="n"/>
      <c r="U2958" s="2" t="n"/>
      <c r="V2958" s="2" t="n"/>
      <c r="W2958" s="2" t="n"/>
      <c r="X2958" s="2" t="n"/>
      <c r="Y2958" s="2" t="n"/>
      <c r="Z2958" s="2" t="n"/>
      <c r="AA2958" s="2" t="n"/>
      <c r="AB2958" s="2" t="n"/>
      <c r="AC2958" s="2" t="n"/>
      <c r="AD2958" s="2" t="n"/>
      <c r="AE2958" s="2" t="n"/>
      <c r="AF2958" s="2" t="n"/>
      <c r="AG2958" s="2" t="n"/>
      <c r="AH2958" s="2" t="n"/>
      <c r="AI2958" s="2" t="n"/>
      <c r="AJ2958" s="2" t="n"/>
      <c r="AK2958" s="2" t="n"/>
      <c r="AL2958" s="2" t="n"/>
      <c r="AM2958" s="2" t="n"/>
      <c r="AN2958" s="2" t="n"/>
      <c r="AO2958" s="2" t="n"/>
      <c r="AP2958" s="2" t="n"/>
      <c r="AQ2958" s="2" t="n"/>
      <c r="AR2958" s="2" t="n"/>
      <c r="AS2958" s="2" t="n"/>
      <c r="AT2958" s="2" t="n"/>
      <c r="AU2958" s="2" t="n"/>
      <c r="AV2958" s="2" t="n"/>
      <c r="AW2958" s="2" t="n"/>
      <c r="AX2958" s="2" t="n"/>
      <c r="AY2958" s="2" t="n"/>
      <c r="AZ2958" s="2" t="n"/>
      <c r="BA2958" s="2" t="n"/>
      <c r="BB2958" s="2" t="n"/>
      <c r="BC2958" s="2" t="n"/>
      <c r="BD2958" s="2" t="n"/>
      <c r="BE2958" s="2" t="n"/>
      <c r="BF2958" s="2" t="n"/>
      <c r="BG2958" s="2" t="n"/>
      <c r="BH2958" s="2" t="n"/>
      <c r="BI2958" s="2" t="n"/>
      <c r="BJ2958" s="2" t="n"/>
      <c r="BK2958" s="2" t="n"/>
      <c r="BL2958" s="2" t="n"/>
      <c r="BM2958" s="2" t="n"/>
      <c r="BN2958" s="2" t="n"/>
      <c r="BO2958" s="2" t="n"/>
      <c r="BP2958" s="143" t="n"/>
      <c r="BV2958" s="144" t="n"/>
      <c r="DU2958" s="144" t="n"/>
      <c r="DV2958" s="7" t="n"/>
      <c r="DW2958" s="2" t="n"/>
      <c r="DX2958" s="2" t="n"/>
      <c r="DY2958" s="2" t="n"/>
      <c r="DZ2958" s="2" t="n"/>
      <c r="EA2958" s="2" t="n"/>
      <c r="EB2958" s="2" t="n"/>
      <c r="EC2958" s="2" t="n"/>
    </row>
    <row r="2959" ht="6.75" customHeight="1" s="118">
      <c r="A2959" s="2" t="n"/>
      <c r="B2959" s="2" t="n"/>
      <c r="C2959" s="2" t="n"/>
      <c r="D2959" s="2" t="n"/>
      <c r="E2959" s="2" t="n"/>
      <c r="F2959" s="2" t="n"/>
      <c r="G2959" s="2" t="n"/>
      <c r="H2959" s="2" t="n"/>
      <c r="I2959" s="2" t="n"/>
      <c r="J2959" s="2" t="n"/>
      <c r="K2959" s="2" t="n"/>
      <c r="L2959" s="2" t="n"/>
      <c r="M2959" s="2" t="n"/>
      <c r="N2959" s="2" t="n"/>
      <c r="O2959" s="2" t="n"/>
      <c r="P2959" s="2" t="n"/>
      <c r="Q2959" s="2" t="n"/>
      <c r="R2959" s="2" t="n"/>
      <c r="S2959" s="2" t="n"/>
      <c r="T2959" s="2" t="n"/>
      <c r="U2959" s="2" t="n"/>
      <c r="V2959" s="2" t="n"/>
      <c r="W2959" s="2" t="n"/>
      <c r="X2959" s="2" t="n"/>
      <c r="Y2959" s="2" t="n"/>
      <c r="Z2959" s="2" t="n"/>
      <c r="AA2959" s="2" t="n"/>
      <c r="AB2959" s="2" t="n"/>
      <c r="AC2959" s="2" t="n"/>
      <c r="AD2959" s="2" t="n"/>
      <c r="AE2959" s="2" t="n"/>
      <c r="AF2959" s="2" t="n"/>
      <c r="AG2959" s="2" t="n"/>
      <c r="AH2959" s="2" t="n"/>
      <c r="AI2959" s="2" t="n"/>
      <c r="AJ2959" s="2" t="n"/>
      <c r="AK2959" s="2" t="n"/>
      <c r="AL2959" s="2" t="n"/>
      <c r="AM2959" s="2" t="n"/>
      <c r="AN2959" s="2" t="n"/>
      <c r="AO2959" s="2" t="n"/>
      <c r="AP2959" s="2" t="n"/>
      <c r="AQ2959" s="2" t="n"/>
      <c r="AR2959" s="2" t="n"/>
      <c r="AS2959" s="2" t="n"/>
      <c r="AT2959" s="2" t="n"/>
      <c r="AU2959" s="2" t="n"/>
      <c r="AV2959" s="2" t="n"/>
      <c r="AW2959" s="2" t="n"/>
      <c r="AX2959" s="2" t="n"/>
      <c r="AY2959" s="2" t="n"/>
      <c r="AZ2959" s="2" t="n"/>
      <c r="BA2959" s="2" t="n"/>
      <c r="BB2959" s="2" t="n"/>
      <c r="BC2959" s="2" t="n"/>
      <c r="BD2959" s="2" t="n"/>
      <c r="BE2959" s="2" t="n"/>
      <c r="BF2959" s="2" t="n"/>
      <c r="BG2959" s="2" t="n"/>
      <c r="BH2959" s="2" t="n"/>
      <c r="BI2959" s="2" t="n"/>
      <c r="BJ2959" s="2" t="n"/>
      <c r="BK2959" s="2" t="n"/>
      <c r="BL2959" s="2" t="n"/>
      <c r="BM2959" s="2" t="n"/>
      <c r="BN2959" s="2" t="n"/>
      <c r="BO2959" s="2" t="n"/>
      <c r="BP2959" s="174" t="n"/>
      <c r="BQ2959" s="140" t="n"/>
      <c r="BR2959" s="175" t="n"/>
      <c r="BS2959" s="140" t="n"/>
      <c r="BT2959" s="140" t="n"/>
      <c r="BU2959" s="28" t="n"/>
      <c r="BV2959" s="29" t="n"/>
      <c r="BW2959" s="176">
        <f>計算!$Z$35</f>
        <v/>
      </c>
      <c r="BX2959" s="140" t="n"/>
      <c r="BY2959" s="140" t="n"/>
      <c r="BZ2959" s="140" t="n"/>
      <c r="CA2959" s="140" t="n"/>
      <c r="CB2959" s="140" t="n"/>
      <c r="CC2959" s="140" t="n"/>
      <c r="CD2959" s="140" t="n"/>
      <c r="CE2959" s="140" t="n"/>
      <c r="CF2959" s="140" t="n"/>
      <c r="CG2959" s="140" t="n"/>
      <c r="CH2959" s="140" t="n"/>
      <c r="CI2959" s="140" t="n"/>
      <c r="CJ2959" s="140" t="n"/>
      <c r="CK2959" s="140" t="n"/>
      <c r="CL2959" s="140" t="n"/>
      <c r="CM2959" s="140" t="n"/>
      <c r="CN2959" s="140" t="n"/>
      <c r="CO2959" s="140" t="n"/>
      <c r="CP2959" s="140" t="n"/>
      <c r="CQ2959" s="140" t="n"/>
      <c r="CR2959" s="140" t="n"/>
      <c r="CS2959" s="140" t="n"/>
      <c r="CT2959" s="140" t="n"/>
      <c r="CU2959" s="140" t="n"/>
      <c r="CV2959" s="140" t="n"/>
      <c r="CW2959" s="140" t="n"/>
      <c r="CX2959" s="140" t="n"/>
      <c r="CY2959" s="140" t="n"/>
      <c r="CZ2959" s="140" t="n"/>
      <c r="DA2959" s="140" t="n"/>
      <c r="DB2959" s="140" t="n"/>
      <c r="DC2959" s="140" t="n"/>
      <c r="DD2959" s="140" t="n"/>
      <c r="DE2959" s="140" t="n"/>
      <c r="DF2959" s="140" t="n"/>
      <c r="DG2959" s="140" t="n"/>
      <c r="DH2959" s="140" t="n"/>
      <c r="DI2959" s="140" t="n"/>
      <c r="DJ2959" s="140" t="n"/>
      <c r="DK2959" s="140" t="n"/>
      <c r="DL2959" s="140" t="n"/>
      <c r="DM2959" s="140" t="n"/>
      <c r="DN2959" s="140" t="n"/>
      <c r="DO2959" s="140" t="n"/>
      <c r="DP2959" s="140" t="n"/>
      <c r="DQ2959" s="140" t="n"/>
      <c r="DR2959" s="140" t="n"/>
      <c r="DS2959" s="140" t="n"/>
      <c r="DT2959" s="140" t="n"/>
      <c r="DU2959" s="141" t="n"/>
      <c r="DV2959" s="7" t="n"/>
      <c r="DW2959" s="2" t="n"/>
      <c r="DX2959" s="2" t="n"/>
      <c r="DY2959" s="2" t="n"/>
      <c r="DZ2959" s="2" t="n"/>
      <c r="EA2959" s="2" t="n"/>
      <c r="EB2959" s="2" t="n"/>
      <c r="EC2959" s="2" t="n"/>
    </row>
    <row r="2960" ht="6.75" customHeight="1" s="118">
      <c r="A2960" s="2" t="n"/>
      <c r="B2960" s="2" t="n"/>
      <c r="C2960" s="2" t="n"/>
      <c r="D2960" s="2" t="n"/>
      <c r="E2960" s="2" t="n"/>
      <c r="F2960" s="2" t="n"/>
      <c r="G2960" s="2" t="n"/>
      <c r="H2960" s="2" t="n"/>
      <c r="I2960" s="2" t="n"/>
      <c r="J2960" s="2" t="n"/>
      <c r="K2960" s="2" t="n"/>
      <c r="L2960" s="2" t="n"/>
      <c r="M2960" s="2" t="n"/>
      <c r="N2960" s="2" t="n"/>
      <c r="O2960" s="2" t="n"/>
      <c r="P2960" s="2" t="n"/>
      <c r="Q2960" s="2" t="n"/>
      <c r="R2960" s="2" t="n"/>
      <c r="S2960" s="2" t="n"/>
      <c r="T2960" s="2" t="n"/>
      <c r="U2960" s="2" t="n"/>
      <c r="V2960" s="2" t="n"/>
      <c r="W2960" s="2" t="n"/>
      <c r="X2960" s="2" t="n"/>
      <c r="Y2960" s="2" t="n"/>
      <c r="Z2960" s="2" t="n"/>
      <c r="AA2960" s="2" t="n"/>
      <c r="AB2960" s="2" t="n"/>
      <c r="AC2960" s="2" t="n"/>
      <c r="AD2960" s="2" t="n"/>
      <c r="AE2960" s="2" t="n"/>
      <c r="AF2960" s="2" t="n"/>
      <c r="AG2960" s="2" t="n"/>
      <c r="AH2960" s="2" t="n"/>
      <c r="AI2960" s="2" t="n"/>
      <c r="AJ2960" s="2" t="n"/>
      <c r="AK2960" s="2" t="n"/>
      <c r="AL2960" s="2" t="n"/>
      <c r="AM2960" s="2" t="n"/>
      <c r="AN2960" s="2" t="n"/>
      <c r="AO2960" s="2" t="n"/>
      <c r="AP2960" s="2" t="n"/>
      <c r="AQ2960" s="2" t="n"/>
      <c r="AR2960" s="2" t="n"/>
      <c r="AS2960" s="2" t="n"/>
      <c r="AT2960" s="2" t="n"/>
      <c r="AU2960" s="2" t="n"/>
      <c r="AV2960" s="2" t="n"/>
      <c r="AW2960" s="2" t="n"/>
      <c r="AX2960" s="2" t="n"/>
      <c r="AY2960" s="2" t="n"/>
      <c r="AZ2960" s="2" t="n"/>
      <c r="BA2960" s="2" t="n"/>
      <c r="BB2960" s="2" t="n"/>
      <c r="BC2960" s="2" t="n"/>
      <c r="BD2960" s="2" t="n"/>
      <c r="BE2960" s="2" t="n"/>
      <c r="BF2960" s="2" t="n"/>
      <c r="BG2960" s="2" t="n"/>
      <c r="BH2960" s="2" t="n"/>
      <c r="BI2960" s="2" t="n"/>
      <c r="BJ2960" s="2" t="n"/>
      <c r="BK2960" s="2" t="n"/>
      <c r="BL2960" s="2" t="n"/>
      <c r="BM2960" s="2" t="n"/>
      <c r="BN2960" s="2" t="n"/>
      <c r="BO2960" s="2" t="n"/>
      <c r="BP2960" s="143" t="n"/>
      <c r="BU2960" s="31" t="n"/>
      <c r="BV2960" s="32" t="n"/>
      <c r="DU2960" s="144" t="n"/>
      <c r="DV2960" s="7" t="n"/>
      <c r="DW2960" s="2" t="n"/>
      <c r="DX2960" s="2" t="n"/>
      <c r="DY2960" s="2" t="n"/>
      <c r="DZ2960" s="2" t="n"/>
      <c r="EA2960" s="2" t="n"/>
      <c r="EB2960" s="2" t="n"/>
      <c r="EC2960" s="2" t="n"/>
    </row>
    <row r="2961" ht="6.75" customHeight="1" s="118">
      <c r="A2961" s="2" t="n"/>
      <c r="B2961" s="2" t="n"/>
      <c r="C2961" s="2" t="n"/>
      <c r="D2961" s="2" t="n"/>
      <c r="E2961" s="2" t="n"/>
      <c r="F2961" s="2" t="n"/>
      <c r="G2961" s="2" t="n"/>
      <c r="H2961" s="2" t="n"/>
      <c r="I2961" s="2" t="n"/>
      <c r="J2961" s="2" t="n"/>
      <c r="K2961" s="2" t="n"/>
      <c r="L2961" s="2" t="n"/>
      <c r="M2961" s="2" t="n"/>
      <c r="N2961" s="2" t="n"/>
      <c r="O2961" s="2" t="n"/>
      <c r="P2961" s="2" t="n"/>
      <c r="Q2961" s="2" t="n"/>
      <c r="R2961" s="2" t="n"/>
      <c r="S2961" s="2" t="n"/>
      <c r="T2961" s="2" t="n"/>
      <c r="U2961" s="2" t="n"/>
      <c r="V2961" s="2" t="n"/>
      <c r="W2961" s="2" t="n"/>
      <c r="X2961" s="2" t="n"/>
      <c r="Y2961" s="2" t="n"/>
      <c r="Z2961" s="2" t="n"/>
      <c r="AA2961" s="2" t="n"/>
      <c r="AB2961" s="2" t="n"/>
      <c r="AC2961" s="2" t="n"/>
      <c r="AD2961" s="2" t="n"/>
      <c r="AE2961" s="2" t="n"/>
      <c r="AF2961" s="2" t="n"/>
      <c r="AG2961" s="2" t="n"/>
      <c r="AH2961" s="2" t="n"/>
      <c r="AI2961" s="2" t="n"/>
      <c r="AJ2961" s="2" t="n"/>
      <c r="AK2961" s="2" t="n"/>
      <c r="AL2961" s="2" t="n"/>
      <c r="AM2961" s="2" t="n"/>
      <c r="AN2961" s="2" t="n"/>
      <c r="AO2961" s="2" t="n"/>
      <c r="AP2961" s="2" t="n"/>
      <c r="AQ2961" s="2" t="n"/>
      <c r="AR2961" s="2" t="n"/>
      <c r="AS2961" s="2" t="n"/>
      <c r="AT2961" s="2" t="n"/>
      <c r="AU2961" s="2" t="n"/>
      <c r="AV2961" s="2" t="n"/>
      <c r="AW2961" s="2" t="n"/>
      <c r="AX2961" s="2" t="n"/>
      <c r="AY2961" s="2" t="n"/>
      <c r="AZ2961" s="2" t="n"/>
      <c r="BA2961" s="2" t="n"/>
      <c r="BB2961" s="2" t="n"/>
      <c r="BC2961" s="2" t="n"/>
      <c r="BD2961" s="2" t="n"/>
      <c r="BE2961" s="2" t="n"/>
      <c r="BF2961" s="2" t="n"/>
      <c r="BG2961" s="2" t="n"/>
      <c r="BH2961" s="2" t="n"/>
      <c r="BI2961" s="2" t="n"/>
      <c r="BJ2961" s="2" t="n"/>
      <c r="BK2961" s="2" t="n"/>
      <c r="BL2961" s="2" t="n"/>
      <c r="BM2961" s="2" t="n"/>
      <c r="BN2961" s="2" t="n"/>
      <c r="BO2961" s="2" t="n"/>
      <c r="BP2961" s="143" t="n"/>
      <c r="BU2961" s="72" t="n"/>
      <c r="BV2961" s="144" t="n"/>
      <c r="DU2961" s="144" t="n"/>
      <c r="DV2961" s="7" t="n"/>
      <c r="DW2961" s="2" t="n"/>
      <c r="DX2961" s="2" t="n"/>
      <c r="DY2961" s="2" t="n"/>
      <c r="DZ2961" s="2" t="n"/>
      <c r="EA2961" s="2" t="n"/>
      <c r="EB2961" s="2" t="n"/>
      <c r="EC2961" s="2" t="n"/>
    </row>
    <row r="2962" ht="6.75" customHeight="1" s="118">
      <c r="A2962" s="2" t="n"/>
      <c r="B2962" s="2" t="n"/>
      <c r="C2962" s="2" t="n"/>
      <c r="D2962" s="2" t="n"/>
      <c r="E2962" s="2" t="n"/>
      <c r="F2962" s="2" t="n"/>
      <c r="G2962" s="2" t="n"/>
      <c r="H2962" s="2" t="n"/>
      <c r="I2962" s="2" t="n"/>
      <c r="J2962" s="2" t="n"/>
      <c r="K2962" s="2" t="n"/>
      <c r="L2962" s="2" t="n"/>
      <c r="M2962" s="2" t="n"/>
      <c r="N2962" s="2" t="n"/>
      <c r="O2962" s="2" t="n"/>
      <c r="P2962" s="2" t="n"/>
      <c r="Q2962" s="2" t="n"/>
      <c r="R2962" s="2" t="n"/>
      <c r="S2962" s="2" t="n"/>
      <c r="T2962" s="2" t="n"/>
      <c r="U2962" s="2" t="n"/>
      <c r="V2962" s="2" t="n"/>
      <c r="W2962" s="2" t="n"/>
      <c r="X2962" s="2" t="n"/>
      <c r="Y2962" s="2" t="n"/>
      <c r="Z2962" s="2" t="n"/>
      <c r="AA2962" s="2" t="n"/>
      <c r="AB2962" s="2" t="n"/>
      <c r="AC2962" s="2" t="n"/>
      <c r="AD2962" s="2" t="n"/>
      <c r="AE2962" s="2" t="n"/>
      <c r="AF2962" s="2" t="n"/>
      <c r="AG2962" s="2" t="n"/>
      <c r="AH2962" s="2" t="n"/>
      <c r="AI2962" s="2" t="n"/>
      <c r="AJ2962" s="2" t="n"/>
      <c r="AK2962" s="2" t="n"/>
      <c r="AL2962" s="2" t="n"/>
      <c r="AM2962" s="2" t="n"/>
      <c r="AN2962" s="2" t="n"/>
      <c r="AO2962" s="2" t="n"/>
      <c r="AP2962" s="2" t="n"/>
      <c r="AQ2962" s="2" t="n"/>
      <c r="AR2962" s="2" t="n"/>
      <c r="AS2962" s="2" t="n"/>
      <c r="AT2962" s="2" t="n"/>
      <c r="AU2962" s="2" t="n"/>
      <c r="AV2962" s="2" t="n"/>
      <c r="AW2962" s="2" t="n"/>
      <c r="AX2962" s="2" t="n"/>
      <c r="AY2962" s="2" t="n"/>
      <c r="AZ2962" s="2" t="n"/>
      <c r="BA2962" s="2" t="n"/>
      <c r="BB2962" s="2" t="n"/>
      <c r="BC2962" s="2" t="n"/>
      <c r="BD2962" s="2" t="n"/>
      <c r="BE2962" s="2" t="n"/>
      <c r="BF2962" s="2" t="n"/>
      <c r="BG2962" s="2" t="n"/>
      <c r="BH2962" s="2" t="n"/>
      <c r="BI2962" s="2" t="n"/>
      <c r="BJ2962" s="2" t="n"/>
      <c r="BK2962" s="2" t="n"/>
      <c r="BL2962" s="2" t="n"/>
      <c r="BM2962" s="2" t="n"/>
      <c r="BN2962" s="2" t="n"/>
      <c r="BO2962" s="2" t="n"/>
      <c r="BP2962" s="143" t="n"/>
      <c r="BV2962" s="144" t="n"/>
      <c r="DU2962" s="144" t="n"/>
      <c r="DV2962" s="7" t="n"/>
      <c r="DW2962" s="2" t="n"/>
      <c r="DX2962" s="2" t="n"/>
      <c r="DY2962" s="2" t="n"/>
      <c r="DZ2962" s="2" t="n"/>
      <c r="EA2962" s="2" t="n"/>
      <c r="EB2962" s="2" t="n"/>
      <c r="EC2962" s="2" t="n"/>
    </row>
    <row r="2963" ht="6.75" customHeight="1" s="118">
      <c r="A2963" s="2" t="n"/>
      <c r="B2963" s="2" t="n"/>
      <c r="C2963" s="2" t="n"/>
      <c r="D2963" s="2" t="n"/>
      <c r="E2963" s="2" t="n"/>
      <c r="F2963" s="2" t="n"/>
      <c r="G2963" s="2" t="n"/>
      <c r="H2963" s="2" t="n"/>
      <c r="I2963" s="2" t="n"/>
      <c r="J2963" s="2" t="n"/>
      <c r="K2963" s="2" t="n"/>
      <c r="L2963" s="2" t="n"/>
      <c r="M2963" s="2" t="n"/>
      <c r="N2963" s="2" t="n"/>
      <c r="O2963" s="2" t="n"/>
      <c r="P2963" s="2" t="n"/>
      <c r="Q2963" s="2" t="n"/>
      <c r="R2963" s="2" t="n"/>
      <c r="S2963" s="2" t="n"/>
      <c r="T2963" s="2" t="n"/>
      <c r="U2963" s="2" t="n"/>
      <c r="V2963" s="2" t="n"/>
      <c r="W2963" s="2" t="n"/>
      <c r="X2963" s="2" t="n"/>
      <c r="Y2963" s="2" t="n"/>
      <c r="Z2963" s="2" t="n"/>
      <c r="AA2963" s="2" t="n"/>
      <c r="AB2963" s="2" t="n"/>
      <c r="AC2963" s="2" t="n"/>
      <c r="AD2963" s="2" t="n"/>
      <c r="AE2963" s="2" t="n"/>
      <c r="AF2963" s="2" t="n"/>
      <c r="AG2963" s="2" t="n"/>
      <c r="AH2963" s="2" t="n"/>
      <c r="AI2963" s="2" t="n"/>
      <c r="AJ2963" s="2" t="n"/>
      <c r="AK2963" s="2" t="n"/>
      <c r="AL2963" s="2" t="n"/>
      <c r="AM2963" s="2" t="n"/>
      <c r="AN2963" s="2" t="n"/>
      <c r="AO2963" s="2" t="n"/>
      <c r="AP2963" s="2" t="n"/>
      <c r="AQ2963" s="2" t="n"/>
      <c r="AR2963" s="2" t="n"/>
      <c r="AS2963" s="2" t="n"/>
      <c r="AT2963" s="2" t="n"/>
      <c r="AU2963" s="2" t="n"/>
      <c r="AV2963" s="2" t="n"/>
      <c r="AW2963" s="2" t="n"/>
      <c r="AX2963" s="2" t="n"/>
      <c r="AY2963" s="2" t="n"/>
      <c r="AZ2963" s="2" t="n"/>
      <c r="BA2963" s="2" t="n"/>
      <c r="BB2963" s="2" t="n"/>
      <c r="BC2963" s="2" t="n"/>
      <c r="BD2963" s="2" t="n"/>
      <c r="BE2963" s="2" t="n"/>
      <c r="BF2963" s="2" t="n"/>
      <c r="BG2963" s="2" t="n"/>
      <c r="BH2963" s="2" t="n"/>
      <c r="BI2963" s="2" t="n"/>
      <c r="BJ2963" s="2" t="n"/>
      <c r="BK2963" s="2" t="n"/>
      <c r="BL2963" s="2" t="n"/>
      <c r="BM2963" s="2" t="n"/>
      <c r="BN2963" s="2" t="n"/>
      <c r="BO2963" s="2" t="n"/>
      <c r="BP2963" s="143" t="n"/>
      <c r="BV2963" s="144" t="n"/>
      <c r="DU2963" s="144" t="n"/>
      <c r="DV2963" s="7" t="n"/>
      <c r="DW2963" s="2" t="n"/>
      <c r="DX2963" s="2" t="n"/>
      <c r="DY2963" s="2" t="n"/>
      <c r="DZ2963" s="2" t="n"/>
      <c r="EA2963" s="2" t="n"/>
      <c r="EB2963" s="2" t="n"/>
      <c r="EC2963" s="2" t="n"/>
    </row>
    <row r="2964" ht="8.25" customHeight="1" s="118">
      <c r="A2964" s="2" t="n"/>
      <c r="B2964" s="2" t="n"/>
      <c r="C2964" s="2" t="n"/>
      <c r="D2964" s="2" t="n"/>
      <c r="E2964" s="2" t="n"/>
      <c r="F2964" s="2" t="n"/>
      <c r="G2964" s="2" t="n"/>
      <c r="H2964" s="2" t="n"/>
      <c r="I2964" s="2" t="n"/>
      <c r="J2964" s="2" t="n"/>
      <c r="K2964" s="2" t="n"/>
      <c r="L2964" s="2" t="n"/>
      <c r="M2964" s="2" t="n"/>
      <c r="N2964" s="2" t="n"/>
      <c r="O2964" s="2" t="n"/>
      <c r="P2964" s="2" t="n"/>
      <c r="Q2964" s="2" t="n"/>
      <c r="R2964" s="2" t="n"/>
      <c r="S2964" s="2" t="n"/>
      <c r="T2964" s="2" t="n"/>
      <c r="U2964" s="2" t="n"/>
      <c r="V2964" s="2" t="n"/>
      <c r="W2964" s="2" t="n"/>
      <c r="X2964" s="2" t="n"/>
      <c r="Y2964" s="2" t="n"/>
      <c r="Z2964" s="2" t="n"/>
      <c r="AA2964" s="2" t="n"/>
      <c r="AB2964" s="2" t="n"/>
      <c r="AC2964" s="2" t="n"/>
      <c r="AD2964" s="2" t="n"/>
      <c r="AE2964" s="2" t="n"/>
      <c r="AF2964" s="2" t="n"/>
      <c r="AG2964" s="2" t="n"/>
      <c r="AH2964" s="2" t="n"/>
      <c r="AI2964" s="2" t="n"/>
      <c r="AJ2964" s="2" t="n"/>
      <c r="AK2964" s="2" t="n"/>
      <c r="AL2964" s="2" t="n"/>
      <c r="AM2964" s="2" t="n"/>
      <c r="AN2964" s="2" t="n"/>
      <c r="AO2964" s="2" t="n"/>
      <c r="AP2964" s="2" t="n"/>
      <c r="AQ2964" s="2" t="n"/>
      <c r="AR2964" s="2" t="n"/>
      <c r="AS2964" s="2" t="n"/>
      <c r="AT2964" s="2" t="n"/>
      <c r="AU2964" s="2" t="n"/>
      <c r="AV2964" s="2" t="n"/>
      <c r="AW2964" s="2" t="n"/>
      <c r="AX2964" s="2" t="n"/>
      <c r="AY2964" s="2" t="n"/>
      <c r="AZ2964" s="2" t="n"/>
      <c r="BA2964" s="2" t="n"/>
      <c r="BB2964" s="2" t="n"/>
      <c r="BC2964" s="2" t="n"/>
      <c r="BD2964" s="2" t="n"/>
      <c r="BE2964" s="2" t="n"/>
      <c r="BF2964" s="2" t="n"/>
      <c r="BG2964" s="2" t="n"/>
      <c r="BH2964" s="2" t="n"/>
      <c r="BI2964" s="2" t="n"/>
      <c r="BJ2964" s="2" t="n"/>
      <c r="BK2964" s="2" t="n"/>
      <c r="BL2964" s="2" t="n"/>
      <c r="BM2964" s="2" t="n"/>
      <c r="BN2964" s="2" t="n"/>
      <c r="BO2964" s="2" t="n"/>
      <c r="BP2964" s="143" t="n"/>
      <c r="BV2964" s="144" t="n"/>
      <c r="DU2964" s="144" t="n"/>
      <c r="DV2964" s="7" t="n"/>
      <c r="DW2964" s="2" t="n"/>
      <c r="DX2964" s="2" t="n"/>
      <c r="DY2964" s="2" t="n"/>
      <c r="DZ2964" s="2" t="n"/>
      <c r="EA2964" s="2" t="n"/>
      <c r="EB2964" s="2" t="n"/>
      <c r="EC2964" s="2" t="n"/>
    </row>
    <row r="2965" ht="6.75" customHeight="1" s="118">
      <c r="A2965" s="2" t="n"/>
      <c r="B2965" s="2" t="n"/>
      <c r="C2965" s="2" t="n"/>
      <c r="D2965" s="2" t="n"/>
      <c r="E2965" s="177" t="inlineStr">
        <is>
          <t>在籍校</t>
        </is>
      </c>
      <c r="F2965" s="140" t="n"/>
      <c r="G2965" s="140" t="n"/>
      <c r="H2965" s="140" t="n"/>
      <c r="I2965" s="140" t="n"/>
      <c r="J2965" s="140" t="n"/>
      <c r="K2965" s="141" t="n"/>
      <c r="L2965" s="34" t="n"/>
      <c r="M2965" s="18" t="n"/>
      <c r="N2965" s="18" t="n"/>
      <c r="O2965" s="18" t="n"/>
      <c r="P2965" s="18" t="n"/>
      <c r="Q2965" s="18" t="n"/>
      <c r="R2965" s="18" t="n"/>
      <c r="S2965" s="18" t="n"/>
      <c r="T2965" s="18" t="n"/>
      <c r="U2965" s="18" t="n"/>
      <c r="V2965" s="18" t="n"/>
      <c r="W2965" s="18" t="n"/>
      <c r="X2965" s="35" t="n"/>
      <c r="Y2965" s="4" t="n"/>
      <c r="Z2965" s="5" t="n"/>
      <c r="AA2965" s="5" t="n"/>
      <c r="AB2965" s="5" t="n"/>
      <c r="AC2965" s="5" t="n"/>
      <c r="AD2965" s="5" t="n"/>
      <c r="AE2965" s="5" t="n"/>
      <c r="AF2965" s="5" t="n"/>
      <c r="AG2965" s="5" t="n"/>
      <c r="AH2965" s="5" t="n"/>
      <c r="AI2965" s="5" t="n"/>
      <c r="AJ2965" s="5" t="n"/>
      <c r="AK2965" s="5" t="n"/>
      <c r="AL2965" s="5" t="n"/>
      <c r="AM2965" s="5" t="n"/>
      <c r="AN2965" s="5" t="n"/>
      <c r="AO2965" s="5" t="n"/>
      <c r="AP2965" s="5" t="n"/>
      <c r="AQ2965" s="5" t="n"/>
      <c r="AR2965" s="5" t="n"/>
      <c r="AS2965" s="5" t="n"/>
      <c r="AT2965" s="5" t="n"/>
      <c r="AU2965" s="5" t="n"/>
      <c r="AV2965" s="5" t="n"/>
      <c r="AW2965" s="89" t="inlineStr">
        <is>
          <t>卒業見込</t>
        </is>
      </c>
      <c r="AX2965" s="140" t="n"/>
      <c r="AY2965" s="140" t="n"/>
      <c r="AZ2965" s="140" t="n"/>
      <c r="BA2965" s="140" t="n"/>
      <c r="BB2965" s="140" t="n"/>
      <c r="BC2965" s="140" t="n"/>
      <c r="BD2965" s="140" t="n"/>
      <c r="BE2965" s="140" t="n"/>
      <c r="BF2965" s="140" t="n"/>
      <c r="BG2965" s="140" t="n"/>
      <c r="BH2965" s="140" t="n"/>
      <c r="BI2965" s="141" t="n"/>
      <c r="BJ2965" s="2" t="n"/>
      <c r="BK2965" s="2" t="n"/>
      <c r="BL2965" s="2" t="n"/>
      <c r="BM2965" s="2" t="n"/>
      <c r="BN2965" s="2" t="n"/>
      <c r="BO2965" s="2" t="n"/>
      <c r="BP2965" s="143" t="n"/>
      <c r="BV2965" s="144" t="n"/>
      <c r="DU2965" s="144" t="n"/>
      <c r="DV2965" s="2" t="n"/>
      <c r="DW2965" s="2" t="n"/>
      <c r="DX2965" s="2" t="n"/>
      <c r="DY2965" s="2" t="n"/>
      <c r="DZ2965" s="2" t="n"/>
      <c r="EA2965" s="2" t="n"/>
      <c r="EB2965" s="2" t="n"/>
      <c r="EC2965" s="2" t="n"/>
    </row>
    <row r="2966" ht="6.75" customHeight="1" s="118">
      <c r="A2966" s="2" t="n"/>
      <c r="B2966" s="2" t="n"/>
      <c r="C2966" s="2" t="n"/>
      <c r="D2966" s="2" t="n"/>
      <c r="E2966" s="143" t="n"/>
      <c r="K2966" s="144" t="n"/>
      <c r="L2966" s="36" t="n"/>
      <c r="M2966" s="19" t="n"/>
      <c r="N2966" s="19" t="n"/>
      <c r="O2966" s="19" t="n"/>
      <c r="P2966" s="19" t="n"/>
      <c r="Q2966" s="19" t="n"/>
      <c r="R2966" s="19" t="n"/>
      <c r="S2966" s="19" t="n"/>
      <c r="T2966" s="19" t="n"/>
      <c r="U2966" s="19" t="n"/>
      <c r="V2966" s="19" t="n"/>
      <c r="W2966" s="19" t="n"/>
      <c r="X2966" s="37" t="n"/>
      <c r="Y2966" s="178">
        <f>計算!$N$35</f>
        <v/>
      </c>
      <c r="BI2966" s="144" t="n"/>
      <c r="BJ2966" s="2" t="n"/>
      <c r="BK2966" s="2" t="n"/>
      <c r="BL2966" s="2" t="n"/>
      <c r="BM2966" s="2" t="n"/>
      <c r="BN2966" s="2" t="n"/>
      <c r="BO2966" s="2" t="n"/>
      <c r="BP2966" s="143" t="n"/>
      <c r="BV2966" s="144" t="n"/>
      <c r="DU2966" s="144" t="n"/>
      <c r="DV2966" s="2" t="n"/>
      <c r="DW2966" s="2" t="n"/>
      <c r="DX2966" s="2" t="n"/>
      <c r="DY2966" s="2" t="n"/>
      <c r="DZ2966" s="2" t="n"/>
      <c r="EA2966" s="2" t="n"/>
      <c r="EB2966" s="2" t="n"/>
      <c r="EC2966" s="2" t="n"/>
    </row>
    <row r="2967" ht="6.75" customHeight="1" s="118">
      <c r="A2967" s="2" t="n"/>
      <c r="B2967" s="2" t="n"/>
      <c r="C2967" s="2" t="n"/>
      <c r="D2967" s="2" t="n"/>
      <c r="E2967" s="143" t="n"/>
      <c r="K2967" s="144" t="n"/>
      <c r="L2967" s="36" t="n"/>
      <c r="M2967" s="19" t="n"/>
      <c r="N2967" s="19" t="n"/>
      <c r="O2967" s="19" t="n"/>
      <c r="P2967" s="179">
        <f>設定!$B$6</f>
        <v/>
      </c>
      <c r="S2967" s="11" t="n"/>
      <c r="T2967" s="11" t="n"/>
      <c r="U2967" s="179">
        <f>設定!$B$7</f>
        <v/>
      </c>
      <c r="W2967" s="11" t="n"/>
      <c r="X2967" s="12" t="n"/>
      <c r="Y2967" s="143" t="n"/>
      <c r="BI2967" s="144" t="n"/>
      <c r="BJ2967" s="2" t="n"/>
      <c r="BK2967" s="2" t="n"/>
      <c r="BL2967" s="2" t="n"/>
      <c r="BM2967" s="2" t="n"/>
      <c r="BN2967" s="2" t="n"/>
      <c r="BO2967" s="2" t="n"/>
      <c r="BP2967" s="143" t="n"/>
      <c r="BV2967" s="144" t="n"/>
      <c r="DU2967" s="144" t="n"/>
      <c r="DV2967" s="2" t="n"/>
      <c r="DW2967" s="2" t="n"/>
      <c r="DX2967" s="2" t="n"/>
      <c r="DY2967" s="2" t="n"/>
      <c r="DZ2967" s="2" t="n"/>
      <c r="EA2967" s="2" t="n"/>
      <c r="EB2967" s="2" t="n"/>
      <c r="EC2967" s="2" t="n"/>
    </row>
    <row r="2968" ht="6.75" customHeight="1" s="118">
      <c r="A2968" s="2" t="n"/>
      <c r="B2968" s="2" t="n"/>
      <c r="C2968" s="2" t="n"/>
      <c r="D2968" s="2" t="n"/>
      <c r="E2968" s="143" t="n"/>
      <c r="K2968" s="144" t="n"/>
      <c r="L2968" s="92" t="inlineStr">
        <is>
          <t>令和</t>
        </is>
      </c>
      <c r="S2968" s="52" t="inlineStr">
        <is>
          <t>年</t>
        </is>
      </c>
      <c r="W2968" s="53" t="inlineStr">
        <is>
          <t>月</t>
        </is>
      </c>
      <c r="X2968" s="144" t="n"/>
      <c r="Y2968" s="143" t="n"/>
      <c r="BI2968" s="144" t="n"/>
      <c r="BJ2968" s="2" t="n"/>
      <c r="BK2968" s="2" t="n"/>
      <c r="BL2968" s="2" t="n"/>
      <c r="BM2968" s="2" t="n"/>
      <c r="BN2968" s="2" t="n"/>
      <c r="BO2968" s="2" t="n"/>
      <c r="BP2968" s="143" t="n"/>
      <c r="BV2968" s="144" t="n"/>
      <c r="DU2968" s="144" t="n"/>
      <c r="DV2968" s="2" t="n"/>
      <c r="DW2968" s="2" t="n"/>
      <c r="DX2968" s="2" t="n"/>
      <c r="DY2968" s="2" t="n"/>
      <c r="DZ2968" s="2" t="n"/>
      <c r="EA2968" s="2" t="n"/>
      <c r="EB2968" s="2" t="n"/>
      <c r="EC2968" s="2" t="n"/>
    </row>
    <row r="2969" ht="6.75" customHeight="1" s="118">
      <c r="A2969" s="2" t="n"/>
      <c r="B2969" s="2" t="n"/>
      <c r="C2969" s="2" t="n"/>
      <c r="D2969" s="2" t="n"/>
      <c r="E2969" s="143" t="n"/>
      <c r="K2969" s="144" t="n"/>
      <c r="L2969" s="143" t="n"/>
      <c r="X2969" s="144" t="n"/>
      <c r="Y2969" s="143" t="n"/>
      <c r="AW2969" s="75" t="inlineStr">
        <is>
          <t>卒業</t>
        </is>
      </c>
      <c r="BI2969" s="144" t="n"/>
      <c r="BJ2969" s="2" t="n"/>
      <c r="BK2969" s="2" t="n"/>
      <c r="BL2969" s="2" t="n"/>
      <c r="BM2969" s="2" t="n"/>
      <c r="BN2969" s="2" t="n"/>
      <c r="BO2969" s="2" t="n"/>
      <c r="BP2969" s="143" t="n"/>
      <c r="BV2969" s="144" t="n"/>
      <c r="DU2969" s="144" t="n"/>
      <c r="DV2969" s="2" t="n"/>
      <c r="DW2969" s="2" t="n"/>
      <c r="DX2969" s="2" t="n"/>
      <c r="DY2969" s="2" t="n"/>
      <c r="DZ2969" s="2" t="n"/>
      <c r="EA2969" s="2" t="n"/>
      <c r="EB2969" s="2" t="n"/>
      <c r="EC2969" s="2" t="n"/>
    </row>
    <row r="2970" ht="6.75" customHeight="1" s="118">
      <c r="A2970" s="2" t="n"/>
      <c r="B2970" s="2" t="n"/>
      <c r="C2970" s="2" t="n"/>
      <c r="D2970" s="2" t="n"/>
      <c r="E2970" s="143" t="n"/>
      <c r="K2970" s="144" t="n"/>
      <c r="L2970" s="36" t="n"/>
      <c r="M2970" s="19" t="n"/>
      <c r="N2970" s="19" t="n"/>
      <c r="O2970" s="19" t="n"/>
      <c r="P2970" s="19" t="n"/>
      <c r="Q2970" s="19" t="n"/>
      <c r="R2970" s="19" t="n"/>
      <c r="S2970" s="19" t="n"/>
      <c r="T2970" s="19" t="n"/>
      <c r="U2970" s="19" t="n"/>
      <c r="V2970" s="19" t="n"/>
      <c r="W2970" s="19" t="n"/>
      <c r="X2970" s="37" t="n"/>
      <c r="Y2970" s="143" t="n"/>
      <c r="BI2970" s="144" t="n"/>
      <c r="BJ2970" s="2" t="n"/>
      <c r="BK2970" s="2" t="n"/>
      <c r="BL2970" s="2" t="n"/>
      <c r="BM2970" s="2" t="n"/>
      <c r="BN2970" s="2" t="n"/>
      <c r="BO2970" s="2" t="n"/>
      <c r="BP2970" s="143" t="n"/>
      <c r="BV2970" s="144" t="n"/>
      <c r="DU2970" s="144" t="n"/>
      <c r="DV2970" s="2" t="n"/>
      <c r="DW2970" s="2" t="n"/>
      <c r="DX2970" s="2" t="n"/>
      <c r="DY2970" s="2" t="n"/>
      <c r="DZ2970" s="2" t="n"/>
      <c r="EA2970" s="2" t="n"/>
      <c r="EB2970" s="2" t="n"/>
      <c r="EC2970" s="2" t="n"/>
    </row>
    <row r="2971" ht="6.75" customHeight="1" s="118">
      <c r="A2971" s="2" t="n"/>
      <c r="B2971" s="2" t="n"/>
      <c r="C2971" s="2" t="n"/>
      <c r="D2971" s="2" t="n"/>
      <c r="E2971" s="143" t="n"/>
      <c r="K2971" s="144" t="n"/>
      <c r="L2971" s="36" t="n"/>
      <c r="M2971" s="19" t="n"/>
      <c r="N2971" s="19" t="n"/>
      <c r="O2971" s="19" t="n"/>
      <c r="P2971" s="19" t="n"/>
      <c r="Q2971" s="19" t="n"/>
      <c r="R2971" s="19" t="n"/>
      <c r="S2971" s="19" t="n"/>
      <c r="T2971" s="19" t="n"/>
      <c r="U2971" s="19" t="n"/>
      <c r="V2971" s="19" t="n"/>
      <c r="W2971" s="19" t="n"/>
      <c r="X2971" s="37" t="n"/>
      <c r="Y2971" s="143" t="n"/>
      <c r="BI2971" s="144" t="n"/>
      <c r="BJ2971" s="2" t="n"/>
      <c r="BK2971" s="2" t="n"/>
      <c r="BL2971" s="2" t="n"/>
      <c r="BM2971" s="2" t="n"/>
      <c r="BN2971" s="2" t="n"/>
      <c r="BO2971" s="2" t="n"/>
      <c r="BP2971" s="143" t="n"/>
      <c r="BV2971" s="144" t="n"/>
      <c r="DU2971" s="144" t="n"/>
      <c r="DV2971" s="2" t="n"/>
      <c r="DW2971" s="2" t="n"/>
      <c r="DX2971" s="2" t="n"/>
      <c r="DY2971" s="2" t="n"/>
      <c r="DZ2971" s="2" t="n"/>
      <c r="EA2971" s="2" t="n"/>
      <c r="EB2971" s="2" t="n"/>
      <c r="EC2971" s="2" t="n"/>
    </row>
    <row r="2972" ht="6.75" customHeight="1" s="118">
      <c r="A2972" s="2" t="n"/>
      <c r="B2972" s="2" t="n"/>
      <c r="C2972" s="2" t="n"/>
      <c r="D2972" s="2" t="n"/>
      <c r="E2972" s="146" t="n"/>
      <c r="F2972" s="147" t="n"/>
      <c r="G2972" s="147" t="n"/>
      <c r="H2972" s="147" t="n"/>
      <c r="I2972" s="147" t="n"/>
      <c r="J2972" s="147" t="n"/>
      <c r="K2972" s="148" t="n"/>
      <c r="L2972" s="38" t="n"/>
      <c r="M2972" s="20" t="n"/>
      <c r="N2972" s="20" t="n"/>
      <c r="O2972" s="20" t="n"/>
      <c r="P2972" s="20" t="n"/>
      <c r="Q2972" s="20" t="n"/>
      <c r="R2972" s="20" t="n"/>
      <c r="S2972" s="20" t="n"/>
      <c r="T2972" s="20" t="n"/>
      <c r="U2972" s="20" t="n"/>
      <c r="V2972" s="20" t="n"/>
      <c r="W2972" s="20" t="n"/>
      <c r="X2972" s="39" t="n"/>
      <c r="Y2972" s="16" t="n"/>
      <c r="Z2972" s="14" t="n"/>
      <c r="AA2972" s="14" t="n"/>
      <c r="AB2972" s="14" t="n"/>
      <c r="AC2972" s="14" t="n"/>
      <c r="AD2972" s="14" t="n"/>
      <c r="AE2972" s="14" t="n"/>
      <c r="AF2972" s="14" t="n"/>
      <c r="AG2972" s="14" t="n"/>
      <c r="AH2972" s="14" t="n"/>
      <c r="AI2972" s="14" t="n"/>
      <c r="AJ2972" s="14" t="n"/>
      <c r="AK2972" s="14" t="n"/>
      <c r="AL2972" s="14" t="n"/>
      <c r="AM2972" s="14" t="n"/>
      <c r="AN2972" s="14" t="n"/>
      <c r="AO2972" s="14" t="n"/>
      <c r="AP2972" s="14" t="n"/>
      <c r="AQ2972" s="14" t="n"/>
      <c r="AR2972" s="14" t="n"/>
      <c r="AS2972" s="14" t="n"/>
      <c r="AT2972" s="14" t="n"/>
      <c r="AU2972" s="14" t="n"/>
      <c r="AV2972" s="14" t="n"/>
      <c r="AW2972" s="147" t="n"/>
      <c r="AX2972" s="147" t="n"/>
      <c r="AY2972" s="147" t="n"/>
      <c r="AZ2972" s="147" t="n"/>
      <c r="BA2972" s="147" t="n"/>
      <c r="BB2972" s="147" t="n"/>
      <c r="BC2972" s="147" t="n"/>
      <c r="BD2972" s="147" t="n"/>
      <c r="BE2972" s="147" t="n"/>
      <c r="BF2972" s="147" t="n"/>
      <c r="BG2972" s="147" t="n"/>
      <c r="BH2972" s="147" t="n"/>
      <c r="BI2972" s="148" t="n"/>
      <c r="BJ2972" s="2" t="n"/>
      <c r="BK2972" s="2" t="n"/>
      <c r="BL2972" s="2" t="n"/>
      <c r="BM2972" s="2" t="n"/>
      <c r="BN2972" s="2" t="n"/>
      <c r="BO2972" s="2" t="n"/>
      <c r="BP2972" s="143" t="n"/>
      <c r="BV2972" s="144" t="n"/>
      <c r="DU2972" s="144" t="n"/>
      <c r="DV2972" s="2" t="n"/>
      <c r="DW2972" s="2" t="n"/>
      <c r="DX2972" s="2" t="n"/>
      <c r="DY2972" s="2" t="n"/>
      <c r="DZ2972" s="2" t="n"/>
      <c r="EA2972" s="2" t="n"/>
      <c r="EB2972" s="2" t="n"/>
      <c r="EC2972" s="2" t="n"/>
    </row>
    <row r="2973" ht="6.75" customHeight="1" s="118">
      <c r="A2973" s="2" t="n"/>
      <c r="B2973" s="2" t="n"/>
      <c r="C2973" s="2" t="n"/>
      <c r="D2973" s="2" t="n"/>
      <c r="E2973" s="40" t="n"/>
      <c r="F2973" s="40" t="n"/>
      <c r="G2973" s="40" t="n"/>
      <c r="H2973" s="40" t="n"/>
      <c r="I2973" s="40" t="n"/>
      <c r="J2973" s="40" t="n"/>
      <c r="K2973" s="40" t="n"/>
      <c r="L2973" s="18" t="n"/>
      <c r="M2973" s="18" t="n"/>
      <c r="N2973" s="18" t="n"/>
      <c r="O2973" s="18" t="n"/>
      <c r="P2973" s="18" t="n"/>
      <c r="Q2973" s="18" t="n"/>
      <c r="R2973" s="18" t="n"/>
      <c r="S2973" s="76" t="n"/>
      <c r="T2973" s="140" t="n"/>
      <c r="U2973" s="17" t="n"/>
      <c r="V2973" s="17" t="n"/>
      <c r="W2973" s="76" t="n"/>
      <c r="X2973" s="140" t="n"/>
      <c r="Y2973" s="5" t="n"/>
      <c r="Z2973" s="5" t="n"/>
      <c r="AA2973" s="5" t="n"/>
      <c r="AB2973" s="5" t="n"/>
      <c r="AC2973" s="5" t="n"/>
      <c r="AD2973" s="5" t="n"/>
      <c r="AE2973" s="5" t="n"/>
      <c r="AF2973" s="5" t="n"/>
      <c r="AG2973" s="5" t="n"/>
      <c r="AH2973" s="5" t="n"/>
      <c r="AI2973" s="5" t="n"/>
      <c r="AJ2973" s="5" t="n"/>
      <c r="AK2973" s="5" t="n"/>
      <c r="AL2973" s="5" t="n"/>
      <c r="AM2973" s="5" t="n"/>
      <c r="AN2973" s="5" t="n"/>
      <c r="AO2973" s="5" t="n"/>
      <c r="AP2973" s="5" t="n"/>
      <c r="AQ2973" s="5" t="n"/>
      <c r="AR2973" s="5" t="n"/>
      <c r="AS2973" s="5" t="n"/>
      <c r="AT2973" s="5" t="n"/>
      <c r="AU2973" s="5" t="n"/>
      <c r="AV2973" s="5" t="n"/>
      <c r="AW2973" s="5" t="n"/>
      <c r="AX2973" s="5" t="n"/>
      <c r="AY2973" s="5" t="n"/>
      <c r="AZ2973" s="5" t="n"/>
      <c r="BA2973" s="5" t="n"/>
      <c r="BB2973" s="5" t="n"/>
      <c r="BC2973" s="5" t="n"/>
      <c r="BD2973" s="5" t="n"/>
      <c r="BE2973" s="5" t="n"/>
      <c r="BF2973" s="5" t="n"/>
      <c r="BG2973" s="5" t="n"/>
      <c r="BH2973" s="5" t="n"/>
      <c r="BI2973" s="5" t="n"/>
      <c r="BJ2973" s="2" t="n"/>
      <c r="BK2973" s="2" t="n"/>
      <c r="BL2973" s="2" t="n"/>
      <c r="BM2973" s="2" t="n"/>
      <c r="BN2973" s="2" t="n"/>
      <c r="BO2973" s="2" t="n"/>
      <c r="BP2973" s="143" t="n"/>
      <c r="BV2973" s="144" t="n"/>
      <c r="DU2973" s="144" t="n"/>
      <c r="DV2973" s="2" t="n"/>
      <c r="DW2973" s="2" t="n"/>
      <c r="DX2973" s="2" t="n"/>
      <c r="DY2973" s="2" t="n"/>
      <c r="DZ2973" s="2" t="n"/>
      <c r="EA2973" s="2" t="n"/>
      <c r="EB2973" s="2" t="n"/>
      <c r="EC2973" s="2" t="n"/>
    </row>
    <row r="2974" ht="6.75" customHeight="1" s="118">
      <c r="A2974" s="2" t="n"/>
      <c r="B2974" s="2" t="n"/>
      <c r="C2974" s="2" t="n"/>
      <c r="D2974" s="2" t="n"/>
      <c r="E2974" s="41" t="n"/>
      <c r="F2974" s="41" t="n"/>
      <c r="G2974" s="41" t="n"/>
      <c r="H2974" s="41" t="n"/>
      <c r="I2974" s="41" t="n"/>
      <c r="J2974" s="41" t="n"/>
      <c r="K2974" s="41" t="n"/>
      <c r="L2974" s="19" t="n"/>
      <c r="M2974" s="19" t="n"/>
      <c r="N2974" s="19" t="n"/>
      <c r="O2974" s="19" t="n"/>
      <c r="P2974" s="19" t="n"/>
      <c r="Q2974" s="19" t="n"/>
      <c r="R2974" s="19" t="n"/>
      <c r="U2974" s="11" t="n"/>
      <c r="V2974" s="11" t="n"/>
      <c r="Y2974" s="2" t="n"/>
      <c r="Z2974" s="2" t="n"/>
      <c r="AA2974" s="2" t="n"/>
      <c r="AB2974" s="2" t="n"/>
      <c r="AC2974" s="2" t="n"/>
      <c r="AD2974" s="2" t="n"/>
      <c r="AE2974" s="2" t="n"/>
      <c r="AF2974" s="2" t="n"/>
      <c r="AG2974" s="2" t="n"/>
      <c r="AH2974" s="2" t="n"/>
      <c r="AI2974" s="2" t="n"/>
      <c r="AJ2974" s="2" t="n"/>
      <c r="AK2974" s="2" t="n"/>
      <c r="AL2974" s="2" t="n"/>
      <c r="AM2974" s="2" t="n"/>
      <c r="AN2974" s="2" t="n"/>
      <c r="AO2974" s="2" t="n"/>
      <c r="AP2974" s="2" t="n"/>
      <c r="AQ2974" s="2" t="n"/>
      <c r="AR2974" s="2" t="n"/>
      <c r="AS2974" s="2" t="n"/>
      <c r="AT2974" s="2" t="n"/>
      <c r="AU2974" s="2" t="n"/>
      <c r="AV2974" s="2" t="n"/>
      <c r="AW2974" s="2" t="n"/>
      <c r="AX2974" s="2" t="n"/>
      <c r="AY2974" s="2" t="n"/>
      <c r="AZ2974" s="2" t="n"/>
      <c r="BA2974" s="2" t="n"/>
      <c r="BB2974" s="2" t="n"/>
      <c r="BC2974" s="2" t="n"/>
      <c r="BD2974" s="2" t="n"/>
      <c r="BE2974" s="2" t="n"/>
      <c r="BF2974" s="2" t="n"/>
      <c r="BG2974" s="2" t="n"/>
      <c r="BH2974" s="2" t="n"/>
      <c r="BI2974" s="2" t="n"/>
      <c r="BJ2974" s="2" t="n"/>
      <c r="BK2974" s="2" t="n"/>
      <c r="BL2974" s="2" t="n"/>
      <c r="BM2974" s="2" t="n"/>
      <c r="BN2974" s="2" t="n"/>
      <c r="BO2974" s="2" t="n"/>
      <c r="BP2974" s="143" t="n"/>
      <c r="BV2974" s="144" t="n"/>
      <c r="DU2974" s="144" t="n"/>
      <c r="DV2974" s="2" t="n"/>
      <c r="DW2974" s="2" t="n"/>
      <c r="DX2974" s="2" t="n"/>
      <c r="DY2974" s="2" t="n"/>
      <c r="DZ2974" s="2" t="n"/>
      <c r="EA2974" s="2" t="n"/>
      <c r="EB2974" s="2" t="n"/>
      <c r="EC2974" s="2" t="n"/>
    </row>
    <row r="2975" ht="9.75" customHeight="1" s="118">
      <c r="A2975" s="2" t="n"/>
      <c r="B2975" s="2" t="n"/>
      <c r="C2975" s="2" t="n"/>
      <c r="D2975" s="2" t="n"/>
      <c r="E2975" s="42" t="n"/>
      <c r="F2975" s="42" t="n"/>
      <c r="G2975" s="42" t="n"/>
      <c r="H2975" s="42" t="n"/>
      <c r="I2975" s="42" t="n"/>
      <c r="J2975" s="42" t="n"/>
      <c r="K2975" s="42" t="n"/>
      <c r="L2975" s="20" t="n"/>
      <c r="M2975" s="20" t="n"/>
      <c r="N2975" s="20" t="n"/>
      <c r="O2975" s="20" t="n"/>
      <c r="P2975" s="20" t="n"/>
      <c r="Q2975" s="20" t="n"/>
      <c r="R2975" s="20" t="n"/>
      <c r="S2975" s="20" t="n"/>
      <c r="T2975" s="20" t="n"/>
      <c r="U2975" s="20" t="n"/>
      <c r="V2975" s="20" t="n"/>
      <c r="W2975" s="20" t="n"/>
      <c r="X2975" s="20" t="n"/>
      <c r="Y2975" s="14" t="n"/>
      <c r="Z2975" s="14" t="n"/>
      <c r="AA2975" s="14" t="n"/>
      <c r="AB2975" s="14" t="n"/>
      <c r="AC2975" s="14" t="n"/>
      <c r="AD2975" s="14" t="n"/>
      <c r="AE2975" s="14" t="n"/>
      <c r="AF2975" s="14" t="n"/>
      <c r="AG2975" s="14" t="n"/>
      <c r="AH2975" s="14" t="n"/>
      <c r="AI2975" s="14" t="n"/>
      <c r="AJ2975" s="14" t="n"/>
      <c r="AK2975" s="14" t="n"/>
      <c r="AL2975" s="14" t="n"/>
      <c r="AM2975" s="14" t="n"/>
      <c r="AN2975" s="14" t="n"/>
      <c r="AO2975" s="14" t="n"/>
      <c r="AP2975" s="14" t="n"/>
      <c r="AQ2975" s="14" t="n"/>
      <c r="AR2975" s="14" t="n"/>
      <c r="AS2975" s="14" t="n"/>
      <c r="AT2975" s="14" t="n"/>
      <c r="AU2975" s="14" t="n"/>
      <c r="AV2975" s="14" t="n"/>
      <c r="AW2975" s="14" t="n"/>
      <c r="AX2975" s="14" t="n"/>
      <c r="AY2975" s="14" t="n"/>
      <c r="AZ2975" s="14" t="n"/>
      <c r="BA2975" s="14" t="n"/>
      <c r="BB2975" s="14" t="n"/>
      <c r="BC2975" s="14" t="n"/>
      <c r="BD2975" s="14" t="n"/>
      <c r="BE2975" s="14" t="n"/>
      <c r="BF2975" s="14" t="n"/>
      <c r="BG2975" s="14" t="n"/>
      <c r="BH2975" s="14" t="n"/>
      <c r="BI2975" s="14" t="n"/>
      <c r="BJ2975" s="2" t="n"/>
      <c r="BK2975" s="2" t="n"/>
      <c r="BL2975" s="2" t="n"/>
      <c r="BM2975" s="2" t="n"/>
      <c r="BN2975" s="2" t="n"/>
      <c r="BO2975" s="2" t="n"/>
      <c r="BP2975" s="143" t="n"/>
      <c r="BV2975" s="144" t="n"/>
      <c r="DU2975" s="144" t="n"/>
      <c r="DV2975" s="2" t="n"/>
      <c r="DW2975" s="2" t="n"/>
      <c r="DX2975" s="2" t="n"/>
      <c r="DY2975" s="2" t="n"/>
      <c r="DZ2975" s="2" t="n"/>
      <c r="EA2975" s="2" t="n"/>
      <c r="EB2975" s="2" t="n"/>
      <c r="EC2975" s="2" t="n"/>
    </row>
    <row r="2976" ht="6.75" customHeight="1" s="118">
      <c r="A2976" s="2" t="n"/>
      <c r="B2976" s="2" t="n"/>
      <c r="C2976" s="2" t="n"/>
      <c r="D2976" s="2" t="n"/>
      <c r="E2976" s="180" t="inlineStr">
        <is>
          <t>職　歴</t>
        </is>
      </c>
      <c r="K2976" s="144" t="n"/>
      <c r="L2976" s="54" t="inlineStr">
        <is>
          <t>平成</t>
        </is>
      </c>
      <c r="M2976" s="140" t="n"/>
      <c r="N2976" s="140" t="n"/>
      <c r="O2976" s="140" t="n"/>
      <c r="P2976" s="19" t="n"/>
      <c r="Q2976" s="19" t="n"/>
      <c r="R2976" s="19" t="n"/>
      <c r="S2976" s="19" t="n"/>
      <c r="T2976" s="19" t="n"/>
      <c r="U2976" s="19" t="n"/>
      <c r="V2976" s="19" t="n"/>
      <c r="W2976" s="19" t="n"/>
      <c r="X2976" s="37" t="n"/>
      <c r="Y2976" s="171">
        <f>計算!$AD$35</f>
        <v/>
      </c>
      <c r="BI2976" s="144" t="n"/>
      <c r="BJ2976" s="2" t="n"/>
      <c r="BK2976" s="2" t="n"/>
      <c r="BL2976" s="2" t="n"/>
      <c r="BM2976" s="2" t="n"/>
      <c r="BN2976" s="2" t="n"/>
      <c r="BO2976" s="2" t="n"/>
      <c r="BP2976" s="143" t="n"/>
      <c r="BV2976" s="144" t="n"/>
      <c r="DU2976" s="144" t="n"/>
      <c r="DV2976" s="2" t="n"/>
      <c r="DW2976" s="2" t="n"/>
      <c r="DX2976" s="2" t="n"/>
      <c r="DY2976" s="2" t="n"/>
      <c r="DZ2976" s="2" t="n"/>
      <c r="EA2976" s="2" t="n"/>
      <c r="EB2976" s="2" t="n"/>
      <c r="EC2976" s="2" t="n"/>
    </row>
    <row r="2977" ht="6.75" customHeight="1" s="118">
      <c r="A2977" s="2" t="n"/>
      <c r="B2977" s="2" t="n"/>
      <c r="C2977" s="2" t="n"/>
      <c r="D2977" s="2" t="n"/>
      <c r="E2977" s="143" t="n"/>
      <c r="K2977" s="144" t="n"/>
      <c r="L2977" s="143" t="n"/>
      <c r="P2977" s="19" t="n"/>
      <c r="Q2977" s="19" t="n"/>
      <c r="R2977" s="19" t="n"/>
      <c r="S2977" s="19" t="n"/>
      <c r="T2977" s="19" t="n"/>
      <c r="U2977" s="19" t="n"/>
      <c r="V2977" s="19" t="n"/>
      <c r="W2977" s="19" t="n"/>
      <c r="X2977" s="37" t="n"/>
      <c r="Y2977" s="143" t="n"/>
      <c r="BI2977" s="144" t="n"/>
      <c r="BJ2977" s="2" t="n"/>
      <c r="BK2977" s="2" t="n"/>
      <c r="BL2977" s="2" t="n"/>
      <c r="BM2977" s="2" t="n"/>
      <c r="BN2977" s="2" t="n"/>
      <c r="BO2977" s="2" t="n"/>
      <c r="BP2977" s="143" t="n"/>
      <c r="BV2977" s="144" t="n"/>
      <c r="DU2977" s="144" t="n"/>
      <c r="DV2977" s="2" t="n"/>
      <c r="DW2977" s="2" t="n"/>
      <c r="DX2977" s="2" t="n"/>
      <c r="DY2977" s="2" t="n"/>
      <c r="DZ2977" s="2" t="n"/>
      <c r="EA2977" s="2" t="n"/>
      <c r="EB2977" s="2" t="n"/>
      <c r="EC2977" s="2" t="n"/>
    </row>
    <row r="2978" ht="6.75" customHeight="1" s="118">
      <c r="A2978" s="2" t="n"/>
      <c r="B2978" s="2" t="n"/>
      <c r="C2978" s="2" t="n"/>
      <c r="D2978" s="2" t="n"/>
      <c r="E2978" s="143" t="n"/>
      <c r="K2978" s="144" t="n"/>
      <c r="L2978" s="143" t="n"/>
      <c r="P2978" s="179">
        <f>計算!$AB$35</f>
        <v/>
      </c>
      <c r="S2978" s="52" t="inlineStr">
        <is>
          <t>年</t>
        </is>
      </c>
      <c r="U2978" s="179">
        <f>計算!$AC$35</f>
        <v/>
      </c>
      <c r="W2978" s="53" t="inlineStr">
        <is>
          <t>月</t>
        </is>
      </c>
      <c r="X2978" s="144" t="n"/>
      <c r="Y2978" s="143" t="n"/>
      <c r="BI2978" s="144" t="n"/>
      <c r="BJ2978" s="2" t="n"/>
      <c r="BK2978" s="2" t="n"/>
      <c r="BL2978" s="2" t="n"/>
      <c r="BM2978" s="2" t="n"/>
      <c r="BN2978" s="2" t="n"/>
      <c r="BO2978" s="2" t="n"/>
      <c r="BP2978" s="143" t="n"/>
      <c r="BV2978" s="144" t="n"/>
      <c r="DU2978" s="144" t="n"/>
      <c r="DV2978" s="2" t="n"/>
      <c r="DW2978" s="2" t="n"/>
      <c r="DX2978" s="2" t="n"/>
      <c r="DY2978" s="2" t="n"/>
      <c r="DZ2978" s="2" t="n"/>
      <c r="EA2978" s="2" t="n"/>
      <c r="EB2978" s="2" t="n"/>
      <c r="EC2978" s="2" t="n"/>
    </row>
    <row r="2979" ht="6.75" customHeight="1" s="118">
      <c r="A2979" s="2" t="n"/>
      <c r="B2979" s="2" t="n"/>
      <c r="C2979" s="2" t="n"/>
      <c r="D2979" s="2" t="n"/>
      <c r="E2979" s="143" t="n"/>
      <c r="K2979" s="144" t="n"/>
      <c r="L2979" s="49" t="inlineStr">
        <is>
          <t>令和</t>
        </is>
      </c>
      <c r="X2979" s="144" t="n"/>
      <c r="Y2979" s="143" t="n"/>
      <c r="BI2979" s="144" t="n"/>
      <c r="BJ2979" s="2" t="n"/>
      <c r="BK2979" s="2" t="n"/>
      <c r="BL2979" s="2" t="n"/>
      <c r="BM2979" s="2" t="n"/>
      <c r="BN2979" s="2" t="n"/>
      <c r="BO2979" s="2" t="n"/>
      <c r="BP2979" s="143" t="n"/>
      <c r="BV2979" s="144" t="n"/>
      <c r="DU2979" s="144" t="n"/>
      <c r="DV2979" s="2" t="n"/>
      <c r="DW2979" s="2" t="n"/>
      <c r="DX2979" s="2" t="n"/>
      <c r="DY2979" s="2" t="n"/>
      <c r="DZ2979" s="2" t="n"/>
      <c r="EA2979" s="2" t="n"/>
      <c r="EB2979" s="2" t="n"/>
      <c r="EC2979" s="2" t="n"/>
    </row>
    <row r="2980" ht="6.75" customHeight="1" s="118">
      <c r="A2980" s="2" t="n"/>
      <c r="B2980" s="2" t="n"/>
      <c r="C2980" s="2" t="n"/>
      <c r="D2980" s="2" t="n"/>
      <c r="E2980" s="143" t="n"/>
      <c r="K2980" s="144" t="n"/>
      <c r="L2980" s="143" t="n"/>
      <c r="P2980" s="19" t="n"/>
      <c r="Q2980" s="19" t="n"/>
      <c r="R2980" s="19" t="n"/>
      <c r="S2980" s="19" t="n"/>
      <c r="T2980" s="19" t="n"/>
      <c r="U2980" s="19" t="n"/>
      <c r="V2980" s="19" t="n"/>
      <c r="W2980" s="19" t="n"/>
      <c r="X2980" s="37" t="n"/>
      <c r="Y2980" s="143" t="n"/>
      <c r="BI2980" s="144" t="n"/>
      <c r="BJ2980" s="2" t="n"/>
      <c r="BK2980" s="2" t="n"/>
      <c r="BL2980" s="2" t="n"/>
      <c r="BM2980" s="2" t="n"/>
      <c r="BN2980" s="2" t="n"/>
      <c r="BO2980" s="2" t="n"/>
      <c r="BP2980" s="143" t="n"/>
      <c r="BV2980" s="144" t="n"/>
      <c r="DU2980" s="144" t="n"/>
      <c r="DV2980" s="2" t="n"/>
      <c r="DW2980" s="2" t="n"/>
      <c r="DX2980" s="2" t="n"/>
      <c r="DY2980" s="2" t="n"/>
      <c r="DZ2980" s="2" t="n"/>
      <c r="EA2980" s="2" t="n"/>
      <c r="EB2980" s="2" t="n"/>
      <c r="EC2980" s="2" t="n"/>
    </row>
    <row r="2981" ht="5.25" customHeight="1" s="118">
      <c r="A2981" s="2" t="n"/>
      <c r="B2981" s="2" t="n"/>
      <c r="C2981" s="2" t="n"/>
      <c r="D2981" s="2" t="n"/>
      <c r="E2981" s="143" t="n"/>
      <c r="K2981" s="144" t="n"/>
      <c r="L2981" s="146" t="n"/>
      <c r="M2981" s="147" t="n"/>
      <c r="N2981" s="147" t="n"/>
      <c r="O2981" s="147" t="n"/>
      <c r="P2981" s="20" t="n"/>
      <c r="Q2981" s="20" t="n"/>
      <c r="R2981" s="20" t="n"/>
      <c r="S2981" s="20" t="n"/>
      <c r="T2981" s="20" t="n"/>
      <c r="U2981" s="20" t="n"/>
      <c r="V2981" s="20" t="n"/>
      <c r="W2981" s="20" t="n"/>
      <c r="X2981" s="39" t="n"/>
      <c r="Y2981" s="146" t="n"/>
      <c r="Z2981" s="147" t="n"/>
      <c r="AA2981" s="147" t="n"/>
      <c r="AB2981" s="147" t="n"/>
      <c r="AC2981" s="147" t="n"/>
      <c r="AD2981" s="147" t="n"/>
      <c r="AE2981" s="147" t="n"/>
      <c r="AF2981" s="147" t="n"/>
      <c r="AG2981" s="147" t="n"/>
      <c r="AH2981" s="147" t="n"/>
      <c r="AI2981" s="147" t="n"/>
      <c r="AJ2981" s="147" t="n"/>
      <c r="AK2981" s="147" t="n"/>
      <c r="AL2981" s="147" t="n"/>
      <c r="AM2981" s="147" t="n"/>
      <c r="AN2981" s="147" t="n"/>
      <c r="AO2981" s="147" t="n"/>
      <c r="AP2981" s="147" t="n"/>
      <c r="AQ2981" s="147" t="n"/>
      <c r="AR2981" s="147" t="n"/>
      <c r="AS2981" s="147" t="n"/>
      <c r="AT2981" s="147" t="n"/>
      <c r="AU2981" s="147" t="n"/>
      <c r="AV2981" s="147" t="n"/>
      <c r="AW2981" s="147" t="n"/>
      <c r="AX2981" s="147" t="n"/>
      <c r="AY2981" s="147" t="n"/>
      <c r="AZ2981" s="147" t="n"/>
      <c r="BA2981" s="147" t="n"/>
      <c r="BB2981" s="147" t="n"/>
      <c r="BC2981" s="147" t="n"/>
      <c r="BD2981" s="147" t="n"/>
      <c r="BE2981" s="147" t="n"/>
      <c r="BF2981" s="147" t="n"/>
      <c r="BG2981" s="147" t="n"/>
      <c r="BH2981" s="147" t="n"/>
      <c r="BI2981" s="148" t="n"/>
      <c r="BJ2981" s="2" t="n"/>
      <c r="BK2981" s="2" t="n"/>
      <c r="BL2981" s="2" t="n"/>
      <c r="BM2981" s="2" t="n"/>
      <c r="BN2981" s="2" t="n"/>
      <c r="BO2981" s="2" t="n"/>
      <c r="BP2981" s="143" t="n"/>
      <c r="BV2981" s="144" t="n"/>
      <c r="DU2981" s="144" t="n"/>
      <c r="DV2981" s="2" t="n"/>
      <c r="DW2981" s="2" t="n"/>
      <c r="DX2981" s="2" t="n"/>
      <c r="DY2981" s="2" t="n"/>
      <c r="DZ2981" s="2" t="n"/>
      <c r="EA2981" s="2" t="n"/>
      <c r="EB2981" s="2" t="n"/>
      <c r="EC2981" s="2" t="n"/>
    </row>
    <row r="2982" ht="6.75" customHeight="1" s="118">
      <c r="A2982" s="2" t="n"/>
      <c r="B2982" s="2" t="n"/>
      <c r="C2982" s="2" t="n"/>
      <c r="D2982" s="2" t="n"/>
      <c r="E2982" s="143" t="n"/>
      <c r="K2982" s="144" t="n"/>
      <c r="L2982" s="54" t="inlineStr">
        <is>
          <t>平成</t>
        </is>
      </c>
      <c r="M2982" s="140" t="n"/>
      <c r="N2982" s="140" t="n"/>
      <c r="O2982" s="140" t="n"/>
      <c r="P2982" s="18" t="n"/>
      <c r="Q2982" s="18" t="n"/>
      <c r="R2982" s="18" t="n"/>
      <c r="S2982" s="18" t="n"/>
      <c r="T2982" s="18" t="n"/>
      <c r="U2982" s="18" t="n"/>
      <c r="V2982" s="18" t="n"/>
      <c r="W2982" s="18" t="n"/>
      <c r="X2982" s="35" t="n"/>
      <c r="Y2982" s="171">
        <f>計算!$AG$35</f>
        <v/>
      </c>
      <c r="BI2982" s="144" t="n"/>
      <c r="BJ2982" s="2" t="n"/>
      <c r="BK2982" s="2" t="n"/>
      <c r="BL2982" s="2" t="n"/>
      <c r="BM2982" s="2" t="n"/>
      <c r="BN2982" s="2" t="n"/>
      <c r="BO2982" s="2" t="n"/>
      <c r="BP2982" s="143" t="n"/>
      <c r="BV2982" s="144" t="n"/>
      <c r="DU2982" s="144" t="n"/>
      <c r="DV2982" s="2" t="n"/>
      <c r="DW2982" s="2" t="n"/>
      <c r="DX2982" s="2" t="n"/>
      <c r="DY2982" s="2" t="n"/>
      <c r="DZ2982" s="2" t="n"/>
      <c r="EA2982" s="2" t="n"/>
      <c r="EB2982" s="2" t="n"/>
      <c r="EC2982" s="2" t="n"/>
    </row>
    <row r="2983" ht="6.75" customHeight="1" s="118">
      <c r="A2983" s="2" t="n"/>
      <c r="B2983" s="2" t="n"/>
      <c r="C2983" s="2" t="n"/>
      <c r="D2983" s="2" t="n"/>
      <c r="E2983" s="143" t="n"/>
      <c r="K2983" s="144" t="n"/>
      <c r="L2983" s="143" t="n"/>
      <c r="P2983" s="19" t="n"/>
      <c r="Q2983" s="19" t="n"/>
      <c r="R2983" s="19" t="n"/>
      <c r="S2983" s="19" t="n"/>
      <c r="T2983" s="19" t="n"/>
      <c r="U2983" s="19" t="n"/>
      <c r="V2983" s="19" t="n"/>
      <c r="W2983" s="19" t="n"/>
      <c r="X2983" s="37" t="n"/>
      <c r="Y2983" s="143" t="n"/>
      <c r="BI2983" s="144" t="n"/>
      <c r="BJ2983" s="2" t="n"/>
      <c r="BK2983" s="2" t="n"/>
      <c r="BL2983" s="2" t="n"/>
      <c r="BM2983" s="2" t="n"/>
      <c r="BN2983" s="2" t="n"/>
      <c r="BO2983" s="2" t="n"/>
      <c r="BP2983" s="143" t="n"/>
      <c r="BV2983" s="144" t="n"/>
      <c r="DU2983" s="144" t="n"/>
      <c r="DV2983" s="2" t="n"/>
      <c r="DW2983" s="2" t="n"/>
      <c r="DX2983" s="2" t="n"/>
      <c r="DY2983" s="2" t="n"/>
      <c r="DZ2983" s="2" t="n"/>
      <c r="EA2983" s="2" t="n"/>
      <c r="EB2983" s="2" t="n"/>
      <c r="EC2983" s="2" t="n"/>
    </row>
    <row r="2984" ht="6.75" customHeight="1" s="118">
      <c r="A2984" s="2" t="n"/>
      <c r="B2984" s="2" t="n"/>
      <c r="C2984" s="2" t="n"/>
      <c r="D2984" s="2" t="n"/>
      <c r="E2984" s="143" t="n"/>
      <c r="K2984" s="144" t="n"/>
      <c r="L2984" s="143" t="n"/>
      <c r="P2984" s="179">
        <f>計算!$AE$35</f>
        <v/>
      </c>
      <c r="S2984" s="52" t="inlineStr">
        <is>
          <t>年</t>
        </is>
      </c>
      <c r="U2984" s="179">
        <f>計算!$AF$35</f>
        <v/>
      </c>
      <c r="W2984" s="53" t="inlineStr">
        <is>
          <t>月</t>
        </is>
      </c>
      <c r="X2984" s="144" t="n"/>
      <c r="Y2984" s="143" t="n"/>
      <c r="BI2984" s="144" t="n"/>
      <c r="BJ2984" s="2" t="n"/>
      <c r="BK2984" s="2" t="n"/>
      <c r="BL2984" s="2" t="n"/>
      <c r="BM2984" s="2" t="n"/>
      <c r="BN2984" s="2" t="n"/>
      <c r="BO2984" s="2" t="n"/>
      <c r="BP2984" s="143" t="n"/>
      <c r="BV2984" s="144" t="n"/>
      <c r="DU2984" s="144" t="n"/>
      <c r="DV2984" s="2" t="n"/>
      <c r="DW2984" s="2" t="n"/>
      <c r="DX2984" s="2" t="n"/>
      <c r="DY2984" s="2" t="n"/>
      <c r="DZ2984" s="2" t="n"/>
      <c r="EA2984" s="2" t="n"/>
      <c r="EB2984" s="2" t="n"/>
      <c r="EC2984" s="2" t="n"/>
    </row>
    <row r="2985" ht="6.75" customHeight="1" s="118">
      <c r="A2985" s="2" t="n"/>
      <c r="B2985" s="2" t="n"/>
      <c r="C2985" s="2" t="n"/>
      <c r="D2985" s="2" t="n"/>
      <c r="E2985" s="143" t="n"/>
      <c r="K2985" s="144" t="n"/>
      <c r="L2985" s="49" t="inlineStr">
        <is>
          <t>令和</t>
        </is>
      </c>
      <c r="X2985" s="144" t="n"/>
      <c r="Y2985" s="143" t="n"/>
      <c r="BI2985" s="144" t="n"/>
      <c r="BJ2985" s="2" t="n"/>
      <c r="BK2985" s="2" t="n"/>
      <c r="BL2985" s="2" t="n"/>
      <c r="BM2985" s="2" t="n"/>
      <c r="BN2985" s="2" t="n"/>
      <c r="BO2985" s="2" t="n"/>
      <c r="BP2985" s="143" t="n"/>
      <c r="BV2985" s="144" t="n"/>
      <c r="DU2985" s="144" t="n"/>
      <c r="DV2985" s="2" t="n"/>
      <c r="DW2985" s="2" t="n"/>
      <c r="DX2985" s="2" t="n"/>
      <c r="DY2985" s="2" t="n"/>
      <c r="DZ2985" s="2" t="n"/>
      <c r="EA2985" s="2" t="n"/>
      <c r="EB2985" s="2" t="n"/>
      <c r="EC2985" s="2" t="n"/>
    </row>
    <row r="2986" ht="6.75" customHeight="1" s="118">
      <c r="A2986" s="2" t="n"/>
      <c r="B2986" s="2" t="n"/>
      <c r="C2986" s="2" t="n"/>
      <c r="D2986" s="2" t="n"/>
      <c r="E2986" s="143" t="n"/>
      <c r="K2986" s="144" t="n"/>
      <c r="L2986" s="143" t="n"/>
      <c r="P2986" s="19" t="n"/>
      <c r="Q2986" s="19" t="n"/>
      <c r="R2986" s="19" t="n"/>
      <c r="S2986" s="19" t="n"/>
      <c r="T2986" s="19" t="n"/>
      <c r="U2986" s="19" t="n"/>
      <c r="V2986" s="19" t="n"/>
      <c r="W2986" s="19" t="n"/>
      <c r="X2986" s="37" t="n"/>
      <c r="Y2986" s="143" t="n"/>
      <c r="BI2986" s="144" t="n"/>
      <c r="BJ2986" s="2" t="n"/>
      <c r="BK2986" s="2" t="n"/>
      <c r="BL2986" s="2" t="n"/>
      <c r="BM2986" s="2" t="n"/>
      <c r="BN2986" s="2" t="n"/>
      <c r="BO2986" s="2" t="n"/>
      <c r="BP2986" s="143" t="n"/>
      <c r="BU2986" s="43" t="n"/>
      <c r="BV2986" s="44" t="n"/>
      <c r="DU2986" s="144" t="n"/>
      <c r="DV2986" s="2" t="n"/>
      <c r="DW2986" s="2" t="n"/>
      <c r="DX2986" s="2" t="n"/>
      <c r="DY2986" s="2" t="n"/>
      <c r="DZ2986" s="2" t="n"/>
      <c r="EA2986" s="2" t="n"/>
      <c r="EB2986" s="2" t="n"/>
      <c r="EC2986" s="2" t="n"/>
    </row>
    <row r="2987" ht="4.5" customHeight="1" s="118">
      <c r="A2987" s="2" t="n"/>
      <c r="B2987" s="2" t="n"/>
      <c r="C2987" s="2" t="n"/>
      <c r="D2987" s="2" t="n"/>
      <c r="E2987" s="143" t="n"/>
      <c r="K2987" s="144" t="n"/>
      <c r="L2987" s="146" t="n"/>
      <c r="M2987" s="147" t="n"/>
      <c r="N2987" s="147" t="n"/>
      <c r="O2987" s="147" t="n"/>
      <c r="P2987" s="20" t="n"/>
      <c r="Q2987" s="20" t="n"/>
      <c r="R2987" s="20" t="n"/>
      <c r="S2987" s="20" t="n"/>
      <c r="T2987" s="20" t="n"/>
      <c r="U2987" s="20" t="n"/>
      <c r="V2987" s="20" t="n"/>
      <c r="W2987" s="20" t="n"/>
      <c r="X2987" s="39" t="n"/>
      <c r="Y2987" s="146" t="n"/>
      <c r="Z2987" s="147" t="n"/>
      <c r="AA2987" s="147" t="n"/>
      <c r="AB2987" s="147" t="n"/>
      <c r="AC2987" s="147" t="n"/>
      <c r="AD2987" s="147" t="n"/>
      <c r="AE2987" s="147" t="n"/>
      <c r="AF2987" s="147" t="n"/>
      <c r="AG2987" s="147" t="n"/>
      <c r="AH2987" s="147" t="n"/>
      <c r="AI2987" s="147" t="n"/>
      <c r="AJ2987" s="147" t="n"/>
      <c r="AK2987" s="147" t="n"/>
      <c r="AL2987" s="147" t="n"/>
      <c r="AM2987" s="147" t="n"/>
      <c r="AN2987" s="147" t="n"/>
      <c r="AO2987" s="147" t="n"/>
      <c r="AP2987" s="147" t="n"/>
      <c r="AQ2987" s="147" t="n"/>
      <c r="AR2987" s="147" t="n"/>
      <c r="AS2987" s="147" t="n"/>
      <c r="AT2987" s="147" t="n"/>
      <c r="AU2987" s="147" t="n"/>
      <c r="AV2987" s="147" t="n"/>
      <c r="AW2987" s="147" t="n"/>
      <c r="AX2987" s="147" t="n"/>
      <c r="AY2987" s="147" t="n"/>
      <c r="AZ2987" s="147" t="n"/>
      <c r="BA2987" s="147" t="n"/>
      <c r="BB2987" s="147" t="n"/>
      <c r="BC2987" s="147" t="n"/>
      <c r="BD2987" s="147" t="n"/>
      <c r="BE2987" s="147" t="n"/>
      <c r="BF2987" s="147" t="n"/>
      <c r="BG2987" s="147" t="n"/>
      <c r="BH2987" s="147" t="n"/>
      <c r="BI2987" s="148" t="n"/>
      <c r="BJ2987" s="2" t="n"/>
      <c r="BK2987" s="2" t="n"/>
      <c r="BL2987" s="2" t="n"/>
      <c r="BM2987" s="2" t="n"/>
      <c r="BN2987" s="2" t="n"/>
      <c r="BO2987" s="2" t="n"/>
      <c r="BP2987" s="146" t="n"/>
      <c r="BQ2987" s="147" t="n"/>
      <c r="BR2987" s="147" t="n"/>
      <c r="BS2987" s="147" t="n"/>
      <c r="BT2987" s="147" t="n"/>
      <c r="BU2987" s="42" t="n"/>
      <c r="BV2987" s="45" t="n"/>
      <c r="BW2987" s="147" t="n"/>
      <c r="BX2987" s="147" t="n"/>
      <c r="BY2987" s="147" t="n"/>
      <c r="BZ2987" s="147" t="n"/>
      <c r="CA2987" s="147" t="n"/>
      <c r="CB2987" s="147" t="n"/>
      <c r="CC2987" s="147" t="n"/>
      <c r="CD2987" s="147" t="n"/>
      <c r="CE2987" s="147" t="n"/>
      <c r="CF2987" s="147" t="n"/>
      <c r="CG2987" s="147" t="n"/>
      <c r="CH2987" s="147" t="n"/>
      <c r="CI2987" s="147" t="n"/>
      <c r="CJ2987" s="147" t="n"/>
      <c r="CK2987" s="147" t="n"/>
      <c r="CL2987" s="147" t="n"/>
      <c r="CM2987" s="147" t="n"/>
      <c r="CN2987" s="147" t="n"/>
      <c r="CO2987" s="147" t="n"/>
      <c r="CP2987" s="147" t="n"/>
      <c r="CQ2987" s="147" t="n"/>
      <c r="CR2987" s="147" t="n"/>
      <c r="CS2987" s="147" t="n"/>
      <c r="CT2987" s="147" t="n"/>
      <c r="CU2987" s="147" t="n"/>
      <c r="CV2987" s="147" t="n"/>
      <c r="CW2987" s="147" t="n"/>
      <c r="CX2987" s="147" t="n"/>
      <c r="CY2987" s="147" t="n"/>
      <c r="CZ2987" s="147" t="n"/>
      <c r="DA2987" s="147" t="n"/>
      <c r="DB2987" s="147" t="n"/>
      <c r="DC2987" s="147" t="n"/>
      <c r="DD2987" s="147" t="n"/>
      <c r="DE2987" s="147" t="n"/>
      <c r="DF2987" s="147" t="n"/>
      <c r="DG2987" s="147" t="n"/>
      <c r="DH2987" s="147" t="n"/>
      <c r="DI2987" s="147" t="n"/>
      <c r="DJ2987" s="147" t="n"/>
      <c r="DK2987" s="147" t="n"/>
      <c r="DL2987" s="147" t="n"/>
      <c r="DM2987" s="147" t="n"/>
      <c r="DN2987" s="147" t="n"/>
      <c r="DO2987" s="147" t="n"/>
      <c r="DP2987" s="147" t="n"/>
      <c r="DQ2987" s="147" t="n"/>
      <c r="DR2987" s="147" t="n"/>
      <c r="DS2987" s="147" t="n"/>
      <c r="DT2987" s="147" t="n"/>
      <c r="DU2987" s="148" t="n"/>
      <c r="DV2987" s="2" t="n"/>
      <c r="DW2987" s="2" t="n"/>
      <c r="DX2987" s="2" t="n"/>
      <c r="DY2987" s="2" t="n"/>
      <c r="DZ2987" s="2" t="n"/>
      <c r="EA2987" s="2" t="n"/>
      <c r="EB2987" s="2" t="n"/>
      <c r="EC2987" s="2" t="n"/>
    </row>
    <row r="2988" ht="6.75" customHeight="1" s="118">
      <c r="A2988" s="2" t="n"/>
      <c r="B2988" s="2" t="n"/>
      <c r="C2988" s="2" t="n"/>
      <c r="D2988" s="2" t="n"/>
      <c r="E2988" s="143" t="n"/>
      <c r="K2988" s="144" t="n"/>
      <c r="L2988" s="54" t="inlineStr">
        <is>
          <t>平成</t>
        </is>
      </c>
      <c r="M2988" s="140" t="n"/>
      <c r="N2988" s="140" t="n"/>
      <c r="O2988" s="140" t="n"/>
      <c r="P2988" s="18" t="n"/>
      <c r="Q2988" s="18" t="n"/>
      <c r="R2988" s="18" t="n"/>
      <c r="S2988" s="18" t="n"/>
      <c r="T2988" s="18" t="n"/>
      <c r="U2988" s="18" t="n"/>
      <c r="V2988" s="18" t="n"/>
      <c r="W2988" s="18" t="n"/>
      <c r="X2988" s="35" t="n"/>
      <c r="Y2988" s="7" t="n"/>
      <c r="Z2988" s="2" t="n"/>
      <c r="AA2988" s="2" t="n"/>
      <c r="AB2988" s="2" t="n"/>
      <c r="AC2988" s="2" t="n"/>
      <c r="AD2988" s="2" t="n"/>
      <c r="AE2988" s="2" t="n"/>
      <c r="AF2988" s="2" t="n"/>
      <c r="AG2988" s="2" t="n"/>
      <c r="AH2988" s="2" t="n"/>
      <c r="AI2988" s="2" t="n"/>
      <c r="AJ2988" s="2" t="n"/>
      <c r="AK2988" s="2" t="n"/>
      <c r="AL2988" s="2" t="n"/>
      <c r="AM2988" s="2" t="n"/>
      <c r="AN2988" s="2" t="n"/>
      <c r="AO2988" s="2" t="n"/>
      <c r="AP2988" s="2" t="n"/>
      <c r="AQ2988" s="2" t="n"/>
      <c r="AR2988" s="2" t="n"/>
      <c r="AS2988" s="2" t="n"/>
      <c r="AT2988" s="2" t="n"/>
      <c r="AU2988" s="2" t="n"/>
      <c r="AV2988" s="2" t="n"/>
      <c r="AW2988" s="2" t="n"/>
      <c r="AX2988" s="2" t="n"/>
      <c r="AY2988" s="2" t="n"/>
      <c r="AZ2988" s="2" t="n"/>
      <c r="BA2988" s="2" t="n"/>
      <c r="BB2988" s="2" t="n"/>
      <c r="BC2988" s="2" t="n"/>
      <c r="BD2988" s="2" t="n"/>
      <c r="BE2988" s="2" t="n"/>
      <c r="BF2988" s="2" t="n"/>
      <c r="BG2988" s="2" t="n"/>
      <c r="BH2988" s="2" t="n"/>
      <c r="BI2988" s="6" t="n"/>
      <c r="BJ2988" s="2" t="n"/>
      <c r="BK2988" s="2" t="n"/>
      <c r="BL2988" s="2" t="n"/>
      <c r="BM2988" s="2" t="n"/>
      <c r="BN2988" s="2" t="n"/>
      <c r="BO2988" s="2" t="n"/>
      <c r="BP2988" s="139" t="inlineStr">
        <is>
          <t>備　考</t>
        </is>
      </c>
      <c r="BQ2988" s="140" t="n"/>
      <c r="BR2988" s="140" t="n"/>
      <c r="BS2988" s="140" t="n"/>
      <c r="BT2988" s="140" t="n"/>
      <c r="BU2988" s="140" t="n"/>
      <c r="BV2988" s="141" t="n"/>
      <c r="BW2988" s="176">
        <f>計算!$AA$35</f>
        <v/>
      </c>
      <c r="BX2988" s="140" t="n"/>
      <c r="BY2988" s="140" t="n"/>
      <c r="BZ2988" s="140" t="n"/>
      <c r="CA2988" s="140" t="n"/>
      <c r="CB2988" s="140" t="n"/>
      <c r="CC2988" s="140" t="n"/>
      <c r="CD2988" s="140" t="n"/>
      <c r="CE2988" s="140" t="n"/>
      <c r="CF2988" s="140" t="n"/>
      <c r="CG2988" s="140" t="n"/>
      <c r="CH2988" s="140" t="n"/>
      <c r="CI2988" s="140" t="n"/>
      <c r="CJ2988" s="140" t="n"/>
      <c r="CK2988" s="140" t="n"/>
      <c r="CL2988" s="140" t="n"/>
      <c r="CM2988" s="140" t="n"/>
      <c r="CN2988" s="140" t="n"/>
      <c r="CO2988" s="140" t="n"/>
      <c r="CP2988" s="140" t="n"/>
      <c r="CQ2988" s="140" t="n"/>
      <c r="CR2988" s="140" t="n"/>
      <c r="CS2988" s="140" t="n"/>
      <c r="CT2988" s="140" t="n"/>
      <c r="CU2988" s="140" t="n"/>
      <c r="CV2988" s="140" t="n"/>
      <c r="CW2988" s="140" t="n"/>
      <c r="CX2988" s="140" t="n"/>
      <c r="CY2988" s="140" t="n"/>
      <c r="CZ2988" s="140" t="n"/>
      <c r="DA2988" s="140" t="n"/>
      <c r="DB2988" s="140" t="n"/>
      <c r="DC2988" s="140" t="n"/>
      <c r="DD2988" s="140" t="n"/>
      <c r="DE2988" s="140" t="n"/>
      <c r="DF2988" s="140" t="n"/>
      <c r="DG2988" s="140" t="n"/>
      <c r="DH2988" s="140" t="n"/>
      <c r="DI2988" s="140" t="n"/>
      <c r="DJ2988" s="140" t="n"/>
      <c r="DK2988" s="140" t="n"/>
      <c r="DL2988" s="140" t="n"/>
      <c r="DM2988" s="140" t="n"/>
      <c r="DN2988" s="140" t="n"/>
      <c r="DO2988" s="140" t="n"/>
      <c r="DP2988" s="140" t="n"/>
      <c r="DQ2988" s="140" t="n"/>
      <c r="DR2988" s="140" t="n"/>
      <c r="DS2988" s="140" t="n"/>
      <c r="DT2988" s="140" t="n"/>
      <c r="DU2988" s="141" t="n"/>
      <c r="DV2988" s="2" t="n"/>
      <c r="DW2988" s="2" t="n"/>
      <c r="DX2988" s="2" t="n"/>
      <c r="DY2988" s="2" t="n"/>
      <c r="DZ2988" s="2" t="n"/>
      <c r="EA2988" s="2" t="n"/>
      <c r="EB2988" s="2" t="n"/>
      <c r="EC2988" s="2" t="n"/>
    </row>
    <row r="2989" ht="6.75" customHeight="1" s="118">
      <c r="A2989" s="2" t="n"/>
      <c r="B2989" s="2" t="n"/>
      <c r="C2989" s="2" t="n"/>
      <c r="D2989" s="2" t="n"/>
      <c r="E2989" s="143" t="n"/>
      <c r="K2989" s="144" t="n"/>
      <c r="L2989" s="143" t="n"/>
      <c r="P2989" s="19" t="n"/>
      <c r="Q2989" s="19" t="n"/>
      <c r="R2989" s="19" t="n"/>
      <c r="S2989" s="19" t="n"/>
      <c r="T2989" s="19" t="n"/>
      <c r="U2989" s="19" t="n"/>
      <c r="V2989" s="19" t="n"/>
      <c r="W2989" s="19" t="n"/>
      <c r="X2989" s="37" t="n"/>
      <c r="Y2989" s="7" t="n"/>
      <c r="Z2989" s="2" t="n"/>
      <c r="AA2989" s="2" t="n"/>
      <c r="AB2989" s="2" t="n"/>
      <c r="AC2989" s="2" t="n"/>
      <c r="AD2989" s="2" t="n"/>
      <c r="AE2989" s="2" t="n"/>
      <c r="AF2989" s="2" t="n"/>
      <c r="AG2989" s="2" t="n"/>
      <c r="AH2989" s="2" t="n"/>
      <c r="AI2989" s="2" t="n"/>
      <c r="AJ2989" s="2" t="n"/>
      <c r="AK2989" s="2" t="n"/>
      <c r="AL2989" s="2" t="n"/>
      <c r="AM2989" s="2" t="n"/>
      <c r="AN2989" s="2" t="n"/>
      <c r="AO2989" s="2" t="n"/>
      <c r="AP2989" s="2" t="n"/>
      <c r="AQ2989" s="2" t="n"/>
      <c r="AR2989" s="2" t="n"/>
      <c r="AS2989" s="2" t="n"/>
      <c r="AT2989" s="2" t="n"/>
      <c r="AU2989" s="2" t="n"/>
      <c r="AV2989" s="2" t="n"/>
      <c r="AW2989" s="2" t="n"/>
      <c r="AX2989" s="2" t="n"/>
      <c r="AY2989" s="2" t="n"/>
      <c r="AZ2989" s="2" t="n"/>
      <c r="BA2989" s="2" t="n"/>
      <c r="BB2989" s="2" t="n"/>
      <c r="BC2989" s="2" t="n"/>
      <c r="BD2989" s="2" t="n"/>
      <c r="BE2989" s="2" t="n"/>
      <c r="BF2989" s="2" t="n"/>
      <c r="BG2989" s="2" t="n"/>
      <c r="BH2989" s="2" t="n"/>
      <c r="BI2989" s="8" t="n"/>
      <c r="BJ2989" s="2" t="n"/>
      <c r="BK2989" s="2" t="n"/>
      <c r="BL2989" s="2" t="n"/>
      <c r="BM2989" s="2" t="n"/>
      <c r="BN2989" s="2" t="n"/>
      <c r="BO2989" s="2" t="n"/>
      <c r="BP2989" s="143" t="n"/>
      <c r="BV2989" s="144" t="n"/>
      <c r="DU2989" s="144" t="n"/>
      <c r="DV2989" s="2" t="n"/>
      <c r="DW2989" s="2" t="n"/>
      <c r="DX2989" s="2" t="n"/>
      <c r="DY2989" s="2" t="n"/>
      <c r="DZ2989" s="2" t="n"/>
      <c r="EA2989" s="2" t="n"/>
      <c r="EB2989" s="2" t="n"/>
      <c r="EC2989" s="2" t="n"/>
    </row>
    <row r="2990" ht="6.75" customHeight="1" s="118">
      <c r="A2990" s="2" t="n"/>
      <c r="B2990" s="2" t="n"/>
      <c r="C2990" s="2" t="n"/>
      <c r="D2990" s="2" t="n"/>
      <c r="E2990" s="143" t="n"/>
      <c r="K2990" s="144" t="n"/>
      <c r="L2990" s="143" t="n"/>
      <c r="P2990" s="19" t="n"/>
      <c r="Q2990" s="19" t="n"/>
      <c r="R2990" s="19" t="n"/>
      <c r="S2990" s="52" t="inlineStr">
        <is>
          <t>年</t>
        </is>
      </c>
      <c r="U2990" s="11" t="n"/>
      <c r="V2990" s="11" t="n"/>
      <c r="W2990" s="53" t="inlineStr">
        <is>
          <t>月</t>
        </is>
      </c>
      <c r="X2990" s="144" t="n"/>
      <c r="Y2990" s="7" t="n"/>
      <c r="Z2990" s="2" t="n"/>
      <c r="AA2990" s="2" t="n"/>
      <c r="AB2990" s="2" t="n"/>
      <c r="AC2990" s="2" t="n"/>
      <c r="AD2990" s="2" t="n"/>
      <c r="AE2990" s="2" t="n"/>
      <c r="AF2990" s="2" t="n"/>
      <c r="AG2990" s="2" t="n"/>
      <c r="AH2990" s="2" t="n"/>
      <c r="AI2990" s="2" t="n"/>
      <c r="AJ2990" s="2" t="n"/>
      <c r="AK2990" s="2" t="n"/>
      <c r="AL2990" s="2" t="n"/>
      <c r="AM2990" s="2" t="n"/>
      <c r="AN2990" s="2" t="n"/>
      <c r="AO2990" s="2" t="n"/>
      <c r="AP2990" s="2" t="n"/>
      <c r="AQ2990" s="2" t="n"/>
      <c r="AR2990" s="2" t="n"/>
      <c r="AS2990" s="2" t="n"/>
      <c r="AT2990" s="2" t="n"/>
      <c r="AU2990" s="2" t="n"/>
      <c r="AV2990" s="2" t="n"/>
      <c r="AW2990" s="2" t="n"/>
      <c r="AX2990" s="2" t="n"/>
      <c r="AY2990" s="2" t="n"/>
      <c r="AZ2990" s="2" t="n"/>
      <c r="BA2990" s="2" t="n"/>
      <c r="BB2990" s="2" t="n"/>
      <c r="BC2990" s="2" t="n"/>
      <c r="BD2990" s="2" t="n"/>
      <c r="BE2990" s="2" t="n"/>
      <c r="BF2990" s="2" t="n"/>
      <c r="BG2990" s="2" t="n"/>
      <c r="BH2990" s="2" t="n"/>
      <c r="BI2990" s="8" t="n"/>
      <c r="BJ2990" s="2" t="n"/>
      <c r="BK2990" s="2" t="n"/>
      <c r="BL2990" s="2" t="n"/>
      <c r="BM2990" s="2" t="n"/>
      <c r="BN2990" s="2" t="n"/>
      <c r="BO2990" s="2" t="n"/>
      <c r="BP2990" s="143" t="n"/>
      <c r="BV2990" s="144" t="n"/>
      <c r="DU2990" s="144" t="n"/>
      <c r="DV2990" s="2" t="n"/>
      <c r="DW2990" s="2" t="n"/>
      <c r="DX2990" s="2" t="n"/>
      <c r="DY2990" s="2" t="n"/>
      <c r="DZ2990" s="2" t="n"/>
      <c r="EA2990" s="2" t="n"/>
      <c r="EB2990" s="2" t="n"/>
      <c r="EC2990" s="2" t="n"/>
    </row>
    <row r="2991" ht="6.75" customHeight="1" s="118">
      <c r="A2991" s="2" t="n"/>
      <c r="B2991" s="2" t="n"/>
      <c r="C2991" s="2" t="n"/>
      <c r="D2991" s="2" t="n"/>
      <c r="E2991" s="143" t="n"/>
      <c r="K2991" s="144" t="n"/>
      <c r="L2991" s="49" t="inlineStr">
        <is>
          <t>令和</t>
        </is>
      </c>
      <c r="P2991" s="19" t="n"/>
      <c r="Q2991" s="19" t="n"/>
      <c r="R2991" s="19" t="n"/>
      <c r="U2991" s="11" t="n"/>
      <c r="V2991" s="11" t="n"/>
      <c r="X2991" s="144" t="n"/>
      <c r="Y2991" s="7" t="n"/>
      <c r="Z2991" s="2" t="n"/>
      <c r="AA2991" s="2" t="n"/>
      <c r="AB2991" s="2" t="n"/>
      <c r="AC2991" s="2" t="n"/>
      <c r="AD2991" s="2" t="n"/>
      <c r="AE2991" s="2" t="n"/>
      <c r="AF2991" s="2" t="n"/>
      <c r="AG2991" s="2" t="n"/>
      <c r="AH2991" s="2" t="n"/>
      <c r="AI2991" s="2" t="n"/>
      <c r="AJ2991" s="2" t="n"/>
      <c r="AK2991" s="2" t="n"/>
      <c r="AL2991" s="2" t="n"/>
      <c r="AM2991" s="2" t="n"/>
      <c r="AN2991" s="2" t="n"/>
      <c r="AO2991" s="2" t="n"/>
      <c r="AP2991" s="2" t="n"/>
      <c r="AQ2991" s="2" t="n"/>
      <c r="AR2991" s="2" t="n"/>
      <c r="AS2991" s="2" t="n"/>
      <c r="AT2991" s="2" t="n"/>
      <c r="AU2991" s="2" t="n"/>
      <c r="AV2991" s="2" t="n"/>
      <c r="AW2991" s="2" t="n"/>
      <c r="AX2991" s="2" t="n"/>
      <c r="AY2991" s="2" t="n"/>
      <c r="AZ2991" s="2" t="n"/>
      <c r="BA2991" s="2" t="n"/>
      <c r="BB2991" s="2" t="n"/>
      <c r="BC2991" s="2" t="n"/>
      <c r="BD2991" s="2" t="n"/>
      <c r="BE2991" s="2" t="n"/>
      <c r="BF2991" s="2" t="n"/>
      <c r="BG2991" s="2" t="n"/>
      <c r="BH2991" s="2" t="n"/>
      <c r="BI2991" s="8" t="n"/>
      <c r="BJ2991" s="2" t="n"/>
      <c r="BK2991" s="2" t="n"/>
      <c r="BL2991" s="2" t="n"/>
      <c r="BM2991" s="2" t="n"/>
      <c r="BN2991" s="2" t="n"/>
      <c r="BO2991" s="2" t="n"/>
      <c r="BP2991" s="143" t="n"/>
      <c r="BV2991" s="144" t="n"/>
      <c r="DU2991" s="144" t="n"/>
      <c r="DV2991" s="2" t="n"/>
      <c r="DW2991" s="2" t="n"/>
      <c r="DX2991" s="2" t="n"/>
      <c r="DY2991" s="2" t="n"/>
      <c r="DZ2991" s="2" t="n"/>
      <c r="EA2991" s="2" t="n"/>
      <c r="EB2991" s="2" t="n"/>
      <c r="EC2991" s="2" t="n"/>
    </row>
    <row r="2992" ht="6.75" customHeight="1" s="118">
      <c r="A2992" s="2" t="n"/>
      <c r="B2992" s="2" t="n"/>
      <c r="C2992" s="2" t="n"/>
      <c r="D2992" s="2" t="n"/>
      <c r="E2992" s="143" t="n"/>
      <c r="K2992" s="144" t="n"/>
      <c r="L2992" s="143" t="n"/>
      <c r="P2992" s="19" t="n"/>
      <c r="Q2992" s="19" t="n"/>
      <c r="R2992" s="19" t="n"/>
      <c r="S2992" s="19" t="n"/>
      <c r="T2992" s="19" t="n"/>
      <c r="U2992" s="19" t="n"/>
      <c r="V2992" s="19" t="n"/>
      <c r="W2992" s="19" t="n"/>
      <c r="X2992" s="37" t="n"/>
      <c r="Y2992" s="7" t="n"/>
      <c r="Z2992" s="2" t="n"/>
      <c r="AA2992" s="2" t="n"/>
      <c r="AB2992" s="2" t="n"/>
      <c r="AC2992" s="2" t="n"/>
      <c r="AD2992" s="2" t="n"/>
      <c r="AE2992" s="2" t="n"/>
      <c r="AF2992" s="2" t="n"/>
      <c r="AG2992" s="2" t="n"/>
      <c r="AH2992" s="2" t="n"/>
      <c r="AI2992" s="2" t="n"/>
      <c r="AJ2992" s="2" t="n"/>
      <c r="AK2992" s="2" t="n"/>
      <c r="AL2992" s="2" t="n"/>
      <c r="AM2992" s="2" t="n"/>
      <c r="AN2992" s="2" t="n"/>
      <c r="AO2992" s="2" t="n"/>
      <c r="AP2992" s="2" t="n"/>
      <c r="AQ2992" s="2" t="n"/>
      <c r="AR2992" s="2" t="n"/>
      <c r="AS2992" s="2" t="n"/>
      <c r="AT2992" s="2" t="n"/>
      <c r="AU2992" s="2" t="n"/>
      <c r="AV2992" s="2" t="n"/>
      <c r="AW2992" s="2" t="n"/>
      <c r="AX2992" s="2" t="n"/>
      <c r="AY2992" s="2" t="n"/>
      <c r="AZ2992" s="2" t="n"/>
      <c r="BA2992" s="2" t="n"/>
      <c r="BB2992" s="2" t="n"/>
      <c r="BC2992" s="2" t="n"/>
      <c r="BD2992" s="2" t="n"/>
      <c r="BE2992" s="2" t="n"/>
      <c r="BF2992" s="2" t="n"/>
      <c r="BG2992" s="2" t="n"/>
      <c r="BH2992" s="2" t="n"/>
      <c r="BI2992" s="8" t="n"/>
      <c r="BJ2992" s="2" t="n"/>
      <c r="BK2992" s="2" t="n"/>
      <c r="BL2992" s="2" t="n"/>
      <c r="BM2992" s="2" t="n"/>
      <c r="BN2992" s="2" t="n"/>
      <c r="BO2992" s="2" t="n"/>
      <c r="BP2992" s="143" t="n"/>
      <c r="BV2992" s="144" t="n"/>
      <c r="DU2992" s="144" t="n"/>
      <c r="DV2992" s="2" t="n"/>
      <c r="DW2992" s="2" t="n"/>
      <c r="DX2992" s="2" t="n"/>
      <c r="DY2992" s="2" t="n"/>
      <c r="DZ2992" s="2" t="n"/>
      <c r="EA2992" s="2" t="n"/>
      <c r="EB2992" s="2" t="n"/>
      <c r="EC2992" s="2" t="n"/>
    </row>
    <row r="2993" ht="3.75" customHeight="1" s="118">
      <c r="A2993" s="2" t="n"/>
      <c r="B2993" s="2" t="n"/>
      <c r="C2993" s="2" t="n"/>
      <c r="D2993" s="2" t="n"/>
      <c r="E2993" s="143" t="n"/>
      <c r="K2993" s="144" t="n"/>
      <c r="L2993" s="146" t="n"/>
      <c r="M2993" s="147" t="n"/>
      <c r="N2993" s="147" t="n"/>
      <c r="O2993" s="147" t="n"/>
      <c r="P2993" s="20" t="n"/>
      <c r="Q2993" s="20" t="n"/>
      <c r="R2993" s="20" t="n"/>
      <c r="S2993" s="20" t="n"/>
      <c r="T2993" s="20" t="n"/>
      <c r="U2993" s="20" t="n"/>
      <c r="V2993" s="20" t="n"/>
      <c r="W2993" s="20" t="n"/>
      <c r="X2993" s="39" t="n"/>
      <c r="Y2993" s="16" t="n"/>
      <c r="Z2993" s="14" t="n"/>
      <c r="AA2993" s="14" t="n"/>
      <c r="AB2993" s="14" t="n"/>
      <c r="AC2993" s="14" t="n"/>
      <c r="AD2993" s="14" t="n"/>
      <c r="AE2993" s="14" t="n"/>
      <c r="AF2993" s="14" t="n"/>
      <c r="AG2993" s="14" t="n"/>
      <c r="AH2993" s="14" t="n"/>
      <c r="AI2993" s="14" t="n"/>
      <c r="AJ2993" s="14" t="n"/>
      <c r="AK2993" s="14" t="n"/>
      <c r="AL2993" s="14" t="n"/>
      <c r="AM2993" s="14" t="n"/>
      <c r="AN2993" s="14" t="n"/>
      <c r="AO2993" s="14" t="n"/>
      <c r="AP2993" s="14" t="n"/>
      <c r="AQ2993" s="14" t="n"/>
      <c r="AR2993" s="14" t="n"/>
      <c r="AS2993" s="14" t="n"/>
      <c r="AT2993" s="14" t="n"/>
      <c r="AU2993" s="14" t="n"/>
      <c r="AV2993" s="14" t="n"/>
      <c r="AW2993" s="14" t="n"/>
      <c r="AX2993" s="14" t="n"/>
      <c r="AY2993" s="14" t="n"/>
      <c r="AZ2993" s="14" t="n"/>
      <c r="BA2993" s="14" t="n"/>
      <c r="BB2993" s="14" t="n"/>
      <c r="BC2993" s="14" t="n"/>
      <c r="BD2993" s="14" t="n"/>
      <c r="BE2993" s="14" t="n"/>
      <c r="BF2993" s="14" t="n"/>
      <c r="BG2993" s="14" t="n"/>
      <c r="BH2993" s="14" t="n"/>
      <c r="BI2993" s="15" t="n"/>
      <c r="BJ2993" s="2" t="n"/>
      <c r="BK2993" s="2" t="n"/>
      <c r="BL2993" s="2" t="n"/>
      <c r="BM2993" s="2" t="n"/>
      <c r="BN2993" s="2" t="n"/>
      <c r="BO2993" s="2" t="n"/>
      <c r="BP2993" s="143" t="n"/>
      <c r="BV2993" s="144" t="n"/>
      <c r="DU2993" s="144" t="n"/>
      <c r="DV2993" s="2" t="n"/>
      <c r="DW2993" s="2" t="n"/>
      <c r="DX2993" s="2" t="n"/>
      <c r="DY2993" s="2" t="n"/>
      <c r="DZ2993" s="2" t="n"/>
      <c r="EA2993" s="2" t="n"/>
      <c r="EB2993" s="2" t="n"/>
      <c r="EC2993" s="2" t="n"/>
    </row>
    <row r="2994" ht="6.75" customHeight="1" s="118">
      <c r="A2994" s="2" t="n"/>
      <c r="B2994" s="2" t="n"/>
      <c r="C2994" s="2" t="n"/>
      <c r="D2994" s="2" t="n"/>
      <c r="E2994" s="143" t="n"/>
      <c r="K2994" s="144" t="n"/>
      <c r="L2994" s="54" t="inlineStr">
        <is>
          <t>平成</t>
        </is>
      </c>
      <c r="M2994" s="140" t="n"/>
      <c r="N2994" s="140" t="n"/>
      <c r="O2994" s="140" t="n"/>
      <c r="P2994" s="18" t="n"/>
      <c r="Q2994" s="18" t="n"/>
      <c r="R2994" s="18" t="n"/>
      <c r="S2994" s="18" t="n"/>
      <c r="T2994" s="18" t="n"/>
      <c r="U2994" s="18" t="n"/>
      <c r="V2994" s="18" t="n"/>
      <c r="W2994" s="18" t="n"/>
      <c r="X2994" s="35" t="n"/>
      <c r="Y2994" s="7" t="n"/>
      <c r="Z2994" s="2" t="n"/>
      <c r="AA2994" s="2" t="n"/>
      <c r="AB2994" s="2" t="n"/>
      <c r="AC2994" s="2" t="n"/>
      <c r="AD2994" s="2" t="n"/>
      <c r="AE2994" s="2" t="n"/>
      <c r="AF2994" s="2" t="n"/>
      <c r="AG2994" s="2" t="n"/>
      <c r="AH2994" s="2" t="n"/>
      <c r="AI2994" s="2" t="n"/>
      <c r="AJ2994" s="2" t="n"/>
      <c r="AK2994" s="2" t="n"/>
      <c r="AL2994" s="2" t="n"/>
      <c r="AM2994" s="2" t="n"/>
      <c r="AN2994" s="2" t="n"/>
      <c r="AO2994" s="2" t="n"/>
      <c r="AP2994" s="2" t="n"/>
      <c r="AQ2994" s="2" t="n"/>
      <c r="AR2994" s="2" t="n"/>
      <c r="AS2994" s="2" t="n"/>
      <c r="AT2994" s="2" t="n"/>
      <c r="AU2994" s="2" t="n"/>
      <c r="AV2994" s="2" t="n"/>
      <c r="AW2994" s="2" t="n"/>
      <c r="AX2994" s="2" t="n"/>
      <c r="AY2994" s="2" t="n"/>
      <c r="AZ2994" s="2" t="n"/>
      <c r="BA2994" s="2" t="n"/>
      <c r="BB2994" s="2" t="n"/>
      <c r="BC2994" s="2" t="n"/>
      <c r="BD2994" s="2" t="n"/>
      <c r="BE2994" s="2" t="n"/>
      <c r="BF2994" s="2" t="n"/>
      <c r="BG2994" s="2" t="n"/>
      <c r="BH2994" s="2" t="n"/>
      <c r="BI2994" s="6" t="n"/>
      <c r="BJ2994" s="2" t="n"/>
      <c r="BK2994" s="2" t="n"/>
      <c r="BL2994" s="2" t="n"/>
      <c r="BM2994" s="2" t="n"/>
      <c r="BN2994" s="2" t="n"/>
      <c r="BO2994" s="2" t="n"/>
      <c r="BP2994" s="143" t="n"/>
      <c r="BV2994" s="144" t="n"/>
      <c r="DU2994" s="144" t="n"/>
      <c r="DV2994" s="2" t="n"/>
      <c r="DW2994" s="2" t="n"/>
      <c r="DX2994" s="2" t="n"/>
      <c r="DY2994" s="2" t="n"/>
      <c r="DZ2994" s="2" t="n"/>
      <c r="EA2994" s="2" t="n"/>
      <c r="EB2994" s="2" t="n"/>
      <c r="EC2994" s="2" t="n"/>
    </row>
    <row r="2995" ht="6.75" customHeight="1" s="118">
      <c r="A2995" s="2" t="n"/>
      <c r="B2995" s="2" t="n"/>
      <c r="C2995" s="2" t="n"/>
      <c r="D2995" s="2" t="n"/>
      <c r="E2995" s="143" t="n"/>
      <c r="K2995" s="144" t="n"/>
      <c r="L2995" s="143" t="n"/>
      <c r="P2995" s="19" t="n"/>
      <c r="Q2995" s="19" t="n"/>
      <c r="R2995" s="19" t="n"/>
      <c r="S2995" s="19" t="n"/>
      <c r="T2995" s="19" t="n"/>
      <c r="U2995" s="19" t="n"/>
      <c r="V2995" s="19" t="n"/>
      <c r="W2995" s="19" t="n"/>
      <c r="X2995" s="37" t="n"/>
      <c r="Y2995" s="7" t="n"/>
      <c r="Z2995" s="2" t="n"/>
      <c r="AA2995" s="2" t="n"/>
      <c r="AB2995" s="2" t="n"/>
      <c r="AC2995" s="2" t="n"/>
      <c r="AD2995" s="2" t="n"/>
      <c r="AE2995" s="2" t="n"/>
      <c r="AF2995" s="2" t="n"/>
      <c r="AG2995" s="2" t="n"/>
      <c r="AH2995" s="2" t="n"/>
      <c r="AI2995" s="2" t="n"/>
      <c r="AJ2995" s="2" t="n"/>
      <c r="AK2995" s="2" t="n"/>
      <c r="AL2995" s="2" t="n"/>
      <c r="AM2995" s="2" t="n"/>
      <c r="AN2995" s="2" t="n"/>
      <c r="AO2995" s="2" t="n"/>
      <c r="AP2995" s="2" t="n"/>
      <c r="AQ2995" s="2" t="n"/>
      <c r="AR2995" s="2" t="n"/>
      <c r="AS2995" s="2" t="n"/>
      <c r="AT2995" s="2" t="n"/>
      <c r="AU2995" s="2" t="n"/>
      <c r="AV2995" s="2" t="n"/>
      <c r="AW2995" s="2" t="n"/>
      <c r="AX2995" s="2" t="n"/>
      <c r="AY2995" s="2" t="n"/>
      <c r="AZ2995" s="2" t="n"/>
      <c r="BA2995" s="2" t="n"/>
      <c r="BB2995" s="2" t="n"/>
      <c r="BC2995" s="2" t="n"/>
      <c r="BD2995" s="2" t="n"/>
      <c r="BE2995" s="2" t="n"/>
      <c r="BF2995" s="2" t="n"/>
      <c r="BG2995" s="2" t="n"/>
      <c r="BH2995" s="2" t="n"/>
      <c r="BI2995" s="8" t="n"/>
      <c r="BJ2995" s="2" t="n"/>
      <c r="BK2995" s="2" t="n"/>
      <c r="BL2995" s="2" t="n"/>
      <c r="BM2995" s="2" t="n"/>
      <c r="BN2995" s="2" t="n"/>
      <c r="BO2995" s="2" t="n"/>
      <c r="BP2995" s="143" t="n"/>
      <c r="BV2995" s="144" t="n"/>
      <c r="DU2995" s="144" t="n"/>
      <c r="DV2995" s="2" t="n"/>
      <c r="DW2995" s="2" t="n"/>
      <c r="DX2995" s="2" t="n"/>
      <c r="DY2995" s="2" t="n"/>
      <c r="DZ2995" s="2" t="n"/>
      <c r="EA2995" s="2" t="n"/>
      <c r="EB2995" s="2" t="n"/>
      <c r="EC2995" s="2" t="n"/>
    </row>
    <row r="2996" ht="6.75" customHeight="1" s="118">
      <c r="A2996" s="2" t="n"/>
      <c r="B2996" s="2" t="n"/>
      <c r="C2996" s="2" t="n"/>
      <c r="D2996" s="2" t="n"/>
      <c r="E2996" s="143" t="n"/>
      <c r="K2996" s="144" t="n"/>
      <c r="L2996" s="143" t="n"/>
      <c r="P2996" s="19" t="n"/>
      <c r="Q2996" s="19" t="n"/>
      <c r="R2996" s="19" t="n"/>
      <c r="S2996" s="52" t="inlineStr">
        <is>
          <t>年</t>
        </is>
      </c>
      <c r="U2996" s="11" t="n"/>
      <c r="V2996" s="11" t="n"/>
      <c r="W2996" s="53" t="inlineStr">
        <is>
          <t>月</t>
        </is>
      </c>
      <c r="X2996" s="144" t="n"/>
      <c r="Y2996" s="7" t="n"/>
      <c r="Z2996" s="2" t="n"/>
      <c r="AA2996" s="2" t="n"/>
      <c r="AB2996" s="2" t="n"/>
      <c r="AC2996" s="2" t="n"/>
      <c r="AD2996" s="2" t="n"/>
      <c r="AE2996" s="2" t="n"/>
      <c r="AF2996" s="2" t="n"/>
      <c r="AG2996" s="2" t="n"/>
      <c r="AH2996" s="2" t="n"/>
      <c r="AI2996" s="2" t="n"/>
      <c r="AJ2996" s="2" t="n"/>
      <c r="AK2996" s="2" t="n"/>
      <c r="AL2996" s="2" t="n"/>
      <c r="AM2996" s="2" t="n"/>
      <c r="AN2996" s="2" t="n"/>
      <c r="AO2996" s="2" t="n"/>
      <c r="AP2996" s="2" t="n"/>
      <c r="AQ2996" s="2" t="n"/>
      <c r="AR2996" s="2" t="n"/>
      <c r="AS2996" s="2" t="n"/>
      <c r="AT2996" s="2" t="n"/>
      <c r="AU2996" s="2" t="n"/>
      <c r="AV2996" s="2" t="n"/>
      <c r="AW2996" s="2" t="n"/>
      <c r="AX2996" s="2" t="n"/>
      <c r="AY2996" s="2" t="n"/>
      <c r="AZ2996" s="2" t="n"/>
      <c r="BA2996" s="2" t="n"/>
      <c r="BB2996" s="2" t="n"/>
      <c r="BC2996" s="2" t="n"/>
      <c r="BD2996" s="2" t="n"/>
      <c r="BE2996" s="2" t="n"/>
      <c r="BF2996" s="2" t="n"/>
      <c r="BG2996" s="2" t="n"/>
      <c r="BH2996" s="2" t="n"/>
      <c r="BI2996" s="8" t="n"/>
      <c r="BJ2996" s="2" t="n"/>
      <c r="BK2996" s="2" t="n"/>
      <c r="BL2996" s="2" t="n"/>
      <c r="BM2996" s="2" t="n"/>
      <c r="BN2996" s="2" t="n"/>
      <c r="BO2996" s="2" t="n"/>
      <c r="BP2996" s="143" t="n"/>
      <c r="BV2996" s="144" t="n"/>
      <c r="DU2996" s="144" t="n"/>
      <c r="DV2996" s="2" t="n"/>
      <c r="DW2996" s="2" t="n"/>
      <c r="DX2996" s="2" t="n"/>
      <c r="DY2996" s="2" t="n"/>
      <c r="DZ2996" s="2" t="n"/>
      <c r="EA2996" s="2" t="n"/>
      <c r="EB2996" s="2" t="n"/>
      <c r="EC2996" s="2" t="n"/>
    </row>
    <row r="2997" ht="6.75" customHeight="1" s="118">
      <c r="A2997" s="2" t="n"/>
      <c r="B2997" s="2" t="n"/>
      <c r="C2997" s="2" t="n"/>
      <c r="D2997" s="2" t="n"/>
      <c r="E2997" s="143" t="n"/>
      <c r="K2997" s="144" t="n"/>
      <c r="L2997" s="49" t="inlineStr">
        <is>
          <t>令和</t>
        </is>
      </c>
      <c r="P2997" s="19" t="n"/>
      <c r="Q2997" s="19" t="n"/>
      <c r="R2997" s="19" t="n"/>
      <c r="U2997" s="11" t="n"/>
      <c r="V2997" s="11" t="n"/>
      <c r="X2997" s="144" t="n"/>
      <c r="Y2997" s="7" t="n"/>
      <c r="Z2997" s="2" t="n"/>
      <c r="AA2997" s="2" t="n"/>
      <c r="AB2997" s="2" t="n"/>
      <c r="AC2997" s="2" t="n"/>
      <c r="AD2997" s="2" t="n"/>
      <c r="AE2997" s="2" t="n"/>
      <c r="AF2997" s="2" t="n"/>
      <c r="AG2997" s="2" t="n"/>
      <c r="AH2997" s="2" t="n"/>
      <c r="AI2997" s="2" t="n"/>
      <c r="AJ2997" s="2" t="n"/>
      <c r="AK2997" s="2" t="n"/>
      <c r="AL2997" s="2" t="n"/>
      <c r="AM2997" s="2" t="n"/>
      <c r="AN2997" s="2" t="n"/>
      <c r="AO2997" s="2" t="n"/>
      <c r="AP2997" s="2" t="n"/>
      <c r="AQ2997" s="2" t="n"/>
      <c r="AR2997" s="2" t="n"/>
      <c r="AS2997" s="2" t="n"/>
      <c r="AT2997" s="2" t="n"/>
      <c r="AU2997" s="2" t="n"/>
      <c r="AV2997" s="2" t="n"/>
      <c r="AW2997" s="2" t="n"/>
      <c r="AX2997" s="2" t="n"/>
      <c r="AY2997" s="2" t="n"/>
      <c r="AZ2997" s="2" t="n"/>
      <c r="BA2997" s="2" t="n"/>
      <c r="BB2997" s="2" t="n"/>
      <c r="BC2997" s="2" t="n"/>
      <c r="BD2997" s="2" t="n"/>
      <c r="BE2997" s="2" t="n"/>
      <c r="BF2997" s="2" t="n"/>
      <c r="BG2997" s="2" t="n"/>
      <c r="BH2997" s="2" t="n"/>
      <c r="BI2997" s="8" t="n"/>
      <c r="BJ2997" s="2" t="n"/>
      <c r="BK2997" s="2" t="n"/>
      <c r="BL2997" s="2" t="n"/>
      <c r="BM2997" s="2" t="n"/>
      <c r="BN2997" s="2" t="n"/>
      <c r="BO2997" s="2" t="n"/>
      <c r="BP2997" s="143" t="n"/>
      <c r="BV2997" s="144" t="n"/>
      <c r="DU2997" s="144" t="n"/>
      <c r="DV2997" s="2" t="n"/>
      <c r="DW2997" s="2" t="n"/>
      <c r="DX2997" s="2" t="n"/>
      <c r="DY2997" s="2" t="n"/>
      <c r="DZ2997" s="2" t="n"/>
      <c r="EA2997" s="2" t="n"/>
      <c r="EB2997" s="2" t="n"/>
      <c r="EC2997" s="2" t="n"/>
    </row>
    <row r="2998" ht="6.75" customHeight="1" s="118">
      <c r="A2998" s="2" t="n"/>
      <c r="B2998" s="2" t="n"/>
      <c r="C2998" s="2" t="n"/>
      <c r="D2998" s="2" t="n"/>
      <c r="E2998" s="143" t="n"/>
      <c r="K2998" s="144" t="n"/>
      <c r="L2998" s="143" t="n"/>
      <c r="P2998" s="19" t="n"/>
      <c r="Q2998" s="19" t="n"/>
      <c r="R2998" s="19" t="n"/>
      <c r="S2998" s="52" t="n"/>
      <c r="T2998" s="52" t="n"/>
      <c r="U2998" s="11" t="n"/>
      <c r="V2998" s="11" t="n"/>
      <c r="W2998" s="52" t="n"/>
      <c r="X2998" s="53" t="n"/>
      <c r="Y2998" s="7" t="n"/>
      <c r="Z2998" s="2" t="n"/>
      <c r="AA2998" s="2" t="n"/>
      <c r="AB2998" s="2" t="n"/>
      <c r="AC2998" s="2" t="n"/>
      <c r="AD2998" s="2" t="n"/>
      <c r="AE2998" s="2" t="n"/>
      <c r="AF2998" s="2" t="n"/>
      <c r="AG2998" s="2" t="n"/>
      <c r="AH2998" s="2" t="n"/>
      <c r="AI2998" s="2" t="n"/>
      <c r="AJ2998" s="2" t="n"/>
      <c r="AK2998" s="2" t="n"/>
      <c r="AL2998" s="2" t="n"/>
      <c r="AM2998" s="2" t="n"/>
      <c r="AN2998" s="2" t="n"/>
      <c r="AO2998" s="2" t="n"/>
      <c r="AP2998" s="2" t="n"/>
      <c r="AQ2998" s="2" t="n"/>
      <c r="AR2998" s="2" t="n"/>
      <c r="AS2998" s="2" t="n"/>
      <c r="AT2998" s="2" t="n"/>
      <c r="AU2998" s="2" t="n"/>
      <c r="AV2998" s="2" t="n"/>
      <c r="AW2998" s="2" t="n"/>
      <c r="AX2998" s="2" t="n"/>
      <c r="AY2998" s="2" t="n"/>
      <c r="AZ2998" s="2" t="n"/>
      <c r="BA2998" s="2" t="n"/>
      <c r="BB2998" s="2" t="n"/>
      <c r="BC2998" s="2" t="n"/>
      <c r="BD2998" s="2" t="n"/>
      <c r="BE2998" s="2" t="n"/>
      <c r="BF2998" s="2" t="n"/>
      <c r="BG2998" s="2" t="n"/>
      <c r="BH2998" s="2" t="n"/>
      <c r="BI2998" s="8" t="n"/>
      <c r="BJ2998" s="2" t="n"/>
      <c r="BK2998" s="2" t="n"/>
      <c r="BL2998" s="2" t="n"/>
      <c r="BM2998" s="2" t="n"/>
      <c r="BN2998" s="2" t="n"/>
      <c r="BO2998" s="2" t="n"/>
      <c r="BP2998" s="143" t="n"/>
      <c r="BV2998" s="144" t="n"/>
      <c r="DU2998" s="144" t="n"/>
      <c r="DV2998" s="2" t="n"/>
      <c r="DW2998" s="2" t="n"/>
      <c r="DX2998" s="2" t="n"/>
      <c r="DY2998" s="2" t="n"/>
      <c r="DZ2998" s="2" t="n"/>
      <c r="EA2998" s="2" t="n"/>
      <c r="EB2998" s="2" t="n"/>
      <c r="EC2998" s="2" t="n"/>
    </row>
    <row r="2999" ht="6.75" customHeight="1" s="118">
      <c r="A2999" s="2" t="n"/>
      <c r="B2999" s="2" t="n"/>
      <c r="C2999" s="2" t="n"/>
      <c r="D2999" s="2" t="n"/>
      <c r="E2999" s="146" t="n"/>
      <c r="F2999" s="147" t="n"/>
      <c r="G2999" s="147" t="n"/>
      <c r="H2999" s="147" t="n"/>
      <c r="I2999" s="147" t="n"/>
      <c r="J2999" s="147" t="n"/>
      <c r="K2999" s="148" t="n"/>
      <c r="L2999" s="146" t="n"/>
      <c r="M2999" s="147" t="n"/>
      <c r="N2999" s="147" t="n"/>
      <c r="O2999" s="147" t="n"/>
      <c r="P2999" s="20" t="n"/>
      <c r="Q2999" s="20" t="n"/>
      <c r="R2999" s="20" t="n"/>
      <c r="S2999" s="20" t="n"/>
      <c r="T2999" s="20" t="n"/>
      <c r="U2999" s="20" t="n"/>
      <c r="V2999" s="20" t="n"/>
      <c r="W2999" s="20" t="n"/>
      <c r="X2999" s="39" t="n"/>
      <c r="Y2999" s="16" t="n"/>
      <c r="Z2999" s="14" t="n"/>
      <c r="AA2999" s="14" t="n"/>
      <c r="AB2999" s="14" t="n"/>
      <c r="AC2999" s="14" t="n"/>
      <c r="AD2999" s="14" t="n"/>
      <c r="AE2999" s="14" t="n"/>
      <c r="AF2999" s="14" t="n"/>
      <c r="AG2999" s="14" t="n"/>
      <c r="AH2999" s="14" t="n"/>
      <c r="AI2999" s="14" t="n"/>
      <c r="AJ2999" s="14" t="n"/>
      <c r="AK2999" s="14" t="n"/>
      <c r="AL2999" s="14" t="n"/>
      <c r="AM2999" s="14" t="n"/>
      <c r="AN2999" s="14" t="n"/>
      <c r="AO2999" s="14" t="n"/>
      <c r="AP2999" s="14" t="n"/>
      <c r="AQ2999" s="14" t="n"/>
      <c r="AR2999" s="14" t="n"/>
      <c r="AS2999" s="14" t="n"/>
      <c r="AT2999" s="14" t="n"/>
      <c r="AU2999" s="14" t="n"/>
      <c r="AV2999" s="14" t="n"/>
      <c r="AW2999" s="14" t="n"/>
      <c r="AX2999" s="14" t="n"/>
      <c r="AY2999" s="14" t="n"/>
      <c r="AZ2999" s="14" t="n"/>
      <c r="BA2999" s="14" t="n"/>
      <c r="BB2999" s="14" t="n"/>
      <c r="BC2999" s="14" t="n"/>
      <c r="BD2999" s="14" t="n"/>
      <c r="BE2999" s="14" t="n"/>
      <c r="BF2999" s="14" t="n"/>
      <c r="BG2999" s="14" t="n"/>
      <c r="BH2999" s="14" t="n"/>
      <c r="BI2999" s="15" t="n"/>
      <c r="BJ2999" s="2" t="n"/>
      <c r="BK2999" s="2" t="n"/>
      <c r="BL2999" s="2" t="n"/>
      <c r="BM2999" s="2" t="n"/>
      <c r="BN2999" s="2" t="n"/>
      <c r="BO2999" s="2" t="n"/>
      <c r="BP2999" s="146" t="n"/>
      <c r="BQ2999" s="147" t="n"/>
      <c r="BR2999" s="147" t="n"/>
      <c r="BS2999" s="147" t="n"/>
      <c r="BT2999" s="147" t="n"/>
      <c r="BU2999" s="147" t="n"/>
      <c r="BV2999" s="148" t="n"/>
      <c r="BW2999" s="147" t="n"/>
      <c r="BX2999" s="147" t="n"/>
      <c r="BY2999" s="147" t="n"/>
      <c r="BZ2999" s="147" t="n"/>
      <c r="CA2999" s="147" t="n"/>
      <c r="CB2999" s="147" t="n"/>
      <c r="CC2999" s="147" t="n"/>
      <c r="CD2999" s="147" t="n"/>
      <c r="CE2999" s="147" t="n"/>
      <c r="CF2999" s="147" t="n"/>
      <c r="CG2999" s="147" t="n"/>
      <c r="CH2999" s="147" t="n"/>
      <c r="CI2999" s="147" t="n"/>
      <c r="CJ2999" s="147" t="n"/>
      <c r="CK2999" s="147" t="n"/>
      <c r="CL2999" s="147" t="n"/>
      <c r="CM2999" s="147" t="n"/>
      <c r="CN2999" s="147" t="n"/>
      <c r="CO2999" s="147" t="n"/>
      <c r="CP2999" s="147" t="n"/>
      <c r="CQ2999" s="147" t="n"/>
      <c r="CR2999" s="147" t="n"/>
      <c r="CS2999" s="147" t="n"/>
      <c r="CT2999" s="147" t="n"/>
      <c r="CU2999" s="147" t="n"/>
      <c r="CV2999" s="147" t="n"/>
      <c r="CW2999" s="147" t="n"/>
      <c r="CX2999" s="147" t="n"/>
      <c r="CY2999" s="147" t="n"/>
      <c r="CZ2999" s="147" t="n"/>
      <c r="DA2999" s="147" t="n"/>
      <c r="DB2999" s="147" t="n"/>
      <c r="DC2999" s="147" t="n"/>
      <c r="DD2999" s="147" t="n"/>
      <c r="DE2999" s="147" t="n"/>
      <c r="DF2999" s="147" t="n"/>
      <c r="DG2999" s="147" t="n"/>
      <c r="DH2999" s="147" t="n"/>
      <c r="DI2999" s="147" t="n"/>
      <c r="DJ2999" s="147" t="n"/>
      <c r="DK2999" s="147" t="n"/>
      <c r="DL2999" s="147" t="n"/>
      <c r="DM2999" s="147" t="n"/>
      <c r="DN2999" s="147" t="n"/>
      <c r="DO2999" s="147" t="n"/>
      <c r="DP2999" s="147" t="n"/>
      <c r="DQ2999" s="147" t="n"/>
      <c r="DR2999" s="147" t="n"/>
      <c r="DS2999" s="147" t="n"/>
      <c r="DT2999" s="147" t="n"/>
      <c r="DU2999" s="148" t="n"/>
      <c r="DV2999" s="2" t="n"/>
      <c r="DW2999" s="2" t="n"/>
      <c r="DX2999" s="2" t="n"/>
      <c r="DY2999" s="2" t="n"/>
      <c r="DZ2999" s="2" t="n"/>
      <c r="EA2999" s="2" t="n"/>
      <c r="EB2999" s="2" t="n"/>
      <c r="EC2999" s="2" t="n"/>
    </row>
    <row r="3000" ht="6.75" customHeight="1" s="118">
      <c r="A3000" s="2" t="n"/>
      <c r="B3000" s="2" t="n"/>
      <c r="C3000" s="2" t="n"/>
      <c r="D3000" s="2" t="n"/>
      <c r="E3000" s="46" t="n"/>
      <c r="F3000" s="46" t="n"/>
      <c r="G3000" s="46" t="n"/>
      <c r="H3000" s="46" t="n"/>
      <c r="I3000" s="46" t="n"/>
      <c r="J3000" s="46" t="n"/>
      <c r="K3000" s="46" t="n"/>
      <c r="L3000" s="18" t="n"/>
      <c r="M3000" s="18" t="n"/>
      <c r="N3000" s="18" t="n"/>
      <c r="O3000" s="5" t="n"/>
      <c r="P3000" s="5" t="n"/>
      <c r="Q3000" s="5" t="n"/>
      <c r="R3000" s="5" t="n"/>
      <c r="S3000" s="5" t="n"/>
      <c r="T3000" s="5" t="n"/>
      <c r="U3000" s="5" t="n"/>
      <c r="V3000" s="5" t="n"/>
      <c r="W3000" s="5" t="n"/>
      <c r="X3000" s="5" t="n"/>
      <c r="Y3000" s="5" t="n"/>
      <c r="Z3000" s="5" t="n"/>
      <c r="AA3000" s="5" t="n"/>
      <c r="AB3000" s="5" t="n"/>
      <c r="AC3000" s="5" t="n"/>
      <c r="AD3000" s="5" t="n"/>
      <c r="AE3000" s="5" t="n"/>
      <c r="AF3000" s="5" t="n"/>
      <c r="AG3000" s="5" t="n"/>
      <c r="AH3000" s="5" t="n"/>
      <c r="AI3000" s="5" t="n"/>
      <c r="AJ3000" s="5" t="n"/>
      <c r="AK3000" s="5" t="n"/>
      <c r="AL3000" s="5" t="n"/>
      <c r="AM3000" s="5" t="n"/>
      <c r="AN3000" s="5" t="n"/>
      <c r="AO3000" s="5" t="n"/>
      <c r="AP3000" s="5" t="n"/>
      <c r="AQ3000" s="5" t="n"/>
      <c r="AR3000" s="5" t="n"/>
      <c r="AS3000" s="5" t="n"/>
      <c r="AT3000" s="5" t="n"/>
      <c r="AU3000" s="5" t="n"/>
      <c r="AV3000" s="5" t="n"/>
      <c r="AW3000" s="5" t="n"/>
      <c r="AX3000" s="5" t="n"/>
      <c r="AY3000" s="5" t="n"/>
      <c r="AZ3000" s="5" t="n"/>
      <c r="BA3000" s="5" t="n"/>
      <c r="BB3000" s="5" t="n"/>
      <c r="BC3000" s="5" t="n"/>
      <c r="BD3000" s="5" t="n"/>
      <c r="BE3000" s="5" t="n"/>
      <c r="BF3000" s="5" t="n"/>
      <c r="BG3000" s="5" t="n"/>
      <c r="BH3000" s="5" t="n"/>
      <c r="BI3000" s="2" t="n"/>
      <c r="BJ3000" s="2" t="n"/>
      <c r="BK3000" s="2" t="n"/>
      <c r="BL3000" s="2" t="n"/>
      <c r="BM3000" s="2" t="n"/>
      <c r="BN3000" s="2" t="n"/>
      <c r="BO3000" s="2" t="n"/>
      <c r="BP3000" s="2" t="n"/>
      <c r="BQ3000" s="2" t="n"/>
      <c r="BR3000" s="2" t="n"/>
      <c r="BS3000" s="2" t="n"/>
      <c r="BT3000" s="2" t="n"/>
      <c r="BU3000" s="2" t="n"/>
      <c r="BV3000" s="2" t="n"/>
      <c r="BW3000" s="2" t="n"/>
      <c r="BX3000" s="2" t="n"/>
      <c r="BY3000" s="2" t="n"/>
      <c r="BZ3000" s="2" t="n"/>
      <c r="CA3000" s="2" t="n"/>
      <c r="CB3000" s="2" t="n"/>
      <c r="CC3000" s="2" t="n"/>
      <c r="CD3000" s="2" t="n"/>
      <c r="CE3000" s="2" t="n"/>
      <c r="CF3000" s="2" t="n"/>
      <c r="CG3000" s="2" t="n"/>
      <c r="CH3000" s="2" t="n"/>
      <c r="CI3000" s="2" t="n"/>
      <c r="CJ3000" s="2" t="n"/>
      <c r="CK3000" s="2" t="n"/>
      <c r="CL3000" s="2" t="n"/>
      <c r="CM3000" s="2" t="n"/>
      <c r="CN3000" s="2" t="n"/>
      <c r="CO3000" s="2" t="n"/>
      <c r="CP3000" s="2" t="n"/>
      <c r="CQ3000" s="2" t="n"/>
      <c r="CR3000" s="2" t="n"/>
      <c r="CS3000" s="2" t="n"/>
      <c r="CT3000" s="2" t="n"/>
      <c r="CU3000" s="2" t="n"/>
      <c r="CV3000" s="2" t="n"/>
      <c r="CW3000" s="2" t="n"/>
      <c r="CX3000" s="2" t="n"/>
      <c r="CY3000" s="2" t="n"/>
      <c r="CZ3000" s="2" t="n"/>
      <c r="DA3000" s="2" t="n"/>
      <c r="DB3000" s="2" t="n"/>
      <c r="DC3000" s="2" t="n"/>
      <c r="DD3000" s="2" t="n"/>
      <c r="DE3000" s="2" t="n"/>
      <c r="DF3000" s="2" t="n"/>
      <c r="DG3000" s="2" t="n"/>
      <c r="DH3000" s="2" t="n"/>
      <c r="DI3000" s="2" t="n"/>
      <c r="DJ3000" s="2" t="n"/>
      <c r="DK3000" s="2" t="n"/>
      <c r="DL3000" s="2" t="n"/>
      <c r="DM3000" s="2" t="n"/>
      <c r="DN3000" s="2" t="n"/>
      <c r="DO3000" s="2" t="n"/>
      <c r="DP3000" s="2" t="n"/>
      <c r="DQ3000" s="2" t="n"/>
      <c r="DR3000" s="2" t="n"/>
      <c r="DS3000" s="2" t="n"/>
      <c r="DT3000" s="2" t="n"/>
      <c r="DU3000" s="2" t="n"/>
      <c r="DV3000" s="2" t="n"/>
      <c r="DW3000" s="2" t="n"/>
      <c r="DX3000" s="2" t="n"/>
      <c r="DY3000" s="2" t="n"/>
      <c r="DZ3000" s="2" t="n"/>
      <c r="EA3000" s="2" t="n"/>
      <c r="EB3000" s="2" t="n"/>
      <c r="EC3000" s="2" t="n"/>
    </row>
    <row r="3001" ht="6.75" customHeight="1" s="118">
      <c r="A3001" s="2" t="n"/>
      <c r="B3001" s="2" t="n"/>
      <c r="C3001" s="2" t="n"/>
      <c r="D3001" s="2" t="n"/>
      <c r="E3001" s="43" t="n"/>
      <c r="F3001" s="43" t="n"/>
      <c r="G3001" s="43" t="n"/>
      <c r="H3001" s="43" t="n"/>
      <c r="I3001" s="43" t="n"/>
      <c r="J3001" s="43" t="n"/>
      <c r="K3001" s="43" t="n"/>
      <c r="L3001" s="2" t="n"/>
      <c r="M3001" s="2" t="n"/>
      <c r="N3001" s="2" t="n"/>
      <c r="O3001" s="2" t="n"/>
      <c r="P3001" s="2" t="n"/>
      <c r="Q3001" s="2" t="n"/>
      <c r="R3001" s="2" t="n"/>
      <c r="S3001" s="2" t="n"/>
      <c r="T3001" s="2" t="n"/>
      <c r="U3001" s="2" t="n"/>
      <c r="V3001" s="2" t="n"/>
      <c r="W3001" s="2" t="n"/>
      <c r="X3001" s="2" t="n"/>
      <c r="Y3001" s="2" t="n"/>
      <c r="Z3001" s="2" t="n"/>
      <c r="AA3001" s="2" t="n"/>
      <c r="AB3001" s="2" t="n"/>
      <c r="AC3001" s="2" t="n"/>
      <c r="AD3001" s="2" t="n"/>
      <c r="AE3001" s="2" t="n"/>
      <c r="AF3001" s="2" t="n"/>
      <c r="AG3001" s="2" t="n"/>
      <c r="AH3001" s="2" t="n"/>
      <c r="AI3001" s="2" t="n"/>
      <c r="AJ3001" s="2" t="n"/>
      <c r="AK3001" s="2" t="n"/>
      <c r="AL3001" s="2" t="n"/>
      <c r="AM3001" s="2" t="n"/>
      <c r="AN3001" s="2" t="n"/>
      <c r="AO3001" s="2" t="n"/>
      <c r="AP3001" s="2" t="n"/>
      <c r="AQ3001" s="2" t="n"/>
      <c r="AR3001" s="2" t="n"/>
      <c r="AS3001" s="2" t="n"/>
      <c r="AT3001" s="2" t="n"/>
      <c r="AU3001" s="2" t="n"/>
      <c r="AV3001" s="2" t="n"/>
      <c r="AW3001" s="2" t="n"/>
      <c r="AX3001" s="2" t="n"/>
      <c r="AY3001" s="2" t="n"/>
      <c r="AZ3001" s="2" t="n"/>
      <c r="BA3001" s="2" t="n"/>
      <c r="BB3001" s="2" t="n"/>
      <c r="BC3001" s="2" t="n"/>
      <c r="BD3001" s="2" t="n"/>
      <c r="BE3001" s="2" t="n"/>
      <c r="BF3001" s="2" t="n"/>
      <c r="BG3001" s="2" t="n"/>
      <c r="BH3001" s="2" t="n"/>
      <c r="BI3001" s="2" t="n"/>
      <c r="BJ3001" s="2" t="n"/>
      <c r="BK3001" s="2" t="n"/>
      <c r="BL3001" s="2" t="n"/>
      <c r="BM3001" s="2" t="n"/>
      <c r="BN3001" s="2" t="n"/>
      <c r="BO3001" s="2" t="n"/>
      <c r="BP3001" s="2" t="n"/>
      <c r="BQ3001" s="2" t="n"/>
      <c r="BR3001" s="2" t="n"/>
      <c r="BS3001" s="2" t="n"/>
      <c r="BT3001" s="2" t="n"/>
      <c r="BU3001" s="2" t="n"/>
      <c r="BV3001" s="2" t="n"/>
      <c r="BW3001" s="2" t="n"/>
      <c r="BX3001" s="2" t="n"/>
      <c r="BY3001" s="2" t="n"/>
      <c r="BZ3001" s="2" t="n"/>
      <c r="CA3001" s="2" t="n"/>
      <c r="CB3001" s="2" t="n"/>
      <c r="CC3001" s="2" t="n"/>
      <c r="CD3001" s="2" t="n"/>
      <c r="CE3001" s="2" t="n"/>
      <c r="CF3001" s="2" t="n"/>
      <c r="CG3001" s="2" t="n"/>
      <c r="CH3001" s="2" t="n"/>
      <c r="CI3001" s="2" t="n"/>
      <c r="CJ3001" s="51" t="inlineStr">
        <is>
          <t xml:space="preserve">    (近畿高等学校統一用紙　  その２ 　  令和７年度改定)　</t>
        </is>
      </c>
      <c r="DV3001" s="2" t="n"/>
      <c r="DW3001" s="2" t="n"/>
      <c r="DX3001" s="2" t="n"/>
      <c r="DY3001" s="2" t="n"/>
      <c r="DZ3001" s="2" t="n"/>
      <c r="EA3001" s="2" t="n"/>
      <c r="EB3001" s="2" t="n"/>
      <c r="EC3001" s="2" t="n"/>
    </row>
    <row r="3002" ht="6.75" customHeight="1" s="118">
      <c r="A3002" s="2" t="n"/>
      <c r="B3002" s="2" t="n"/>
      <c r="C3002" s="2" t="n"/>
      <c r="D3002" s="2" t="n"/>
      <c r="E3002" s="2" t="n"/>
      <c r="F3002" s="2" t="n"/>
      <c r="G3002" s="2" t="n"/>
      <c r="H3002" s="2" t="n"/>
      <c r="I3002" s="2" t="n"/>
      <c r="J3002" s="2" t="n"/>
      <c r="K3002" s="2" t="n"/>
      <c r="L3002" s="2" t="n"/>
      <c r="M3002" s="2" t="n"/>
      <c r="N3002" s="2" t="n"/>
      <c r="O3002" s="2" t="n"/>
      <c r="P3002" s="2" t="n"/>
      <c r="Q3002" s="2" t="n"/>
      <c r="R3002" s="2" t="n"/>
      <c r="S3002" s="2" t="n"/>
      <c r="T3002" s="2" t="n"/>
      <c r="U3002" s="2" t="n"/>
      <c r="V3002" s="2" t="n"/>
      <c r="W3002" s="2" t="n"/>
      <c r="X3002" s="2" t="n"/>
      <c r="Y3002" s="2" t="n"/>
      <c r="Z3002" s="2" t="n"/>
      <c r="AA3002" s="2" t="n"/>
      <c r="AB3002" s="2" t="n"/>
      <c r="AC3002" s="2" t="n"/>
      <c r="AD3002" s="2" t="n"/>
      <c r="AE3002" s="2" t="n"/>
      <c r="AF3002" s="2" t="n"/>
      <c r="AG3002" s="2" t="n"/>
      <c r="AH3002" s="2" t="n"/>
      <c r="AI3002" s="2" t="n"/>
      <c r="AJ3002" s="2" t="n"/>
      <c r="AK3002" s="2" t="n"/>
      <c r="AL3002" s="2" t="n"/>
      <c r="AM3002" s="2" t="n"/>
      <c r="AN3002" s="2" t="n"/>
      <c r="AO3002" s="2" t="n"/>
      <c r="AP3002" s="2" t="n"/>
      <c r="AQ3002" s="2" t="n"/>
      <c r="AR3002" s="2" t="n"/>
      <c r="AS3002" s="2" t="n"/>
      <c r="AT3002" s="2" t="n"/>
      <c r="AU3002" s="2" t="n"/>
      <c r="AV3002" s="2" t="n"/>
      <c r="AW3002" s="2" t="n"/>
      <c r="AX3002" s="2" t="n"/>
      <c r="AY3002" s="2" t="n"/>
      <c r="AZ3002" s="2" t="n"/>
      <c r="BA3002" s="2" t="n"/>
      <c r="BB3002" s="2" t="n"/>
      <c r="BC3002" s="2" t="n"/>
      <c r="BD3002" s="2" t="n"/>
      <c r="BE3002" s="2" t="n"/>
      <c r="BF3002" s="2" t="n"/>
      <c r="BG3002" s="2" t="n"/>
      <c r="BH3002" s="2" t="n"/>
      <c r="BI3002" s="2" t="n"/>
      <c r="BJ3002" s="2" t="n"/>
      <c r="BK3002" s="2" t="n"/>
      <c r="BL3002" s="2" t="n"/>
      <c r="BM3002" s="2" t="n"/>
      <c r="BN3002" s="2" t="n"/>
      <c r="BO3002" s="2" t="n"/>
      <c r="BP3002" s="2" t="n"/>
      <c r="BQ3002" s="2" t="n"/>
      <c r="BR3002" s="2" t="n"/>
      <c r="BS3002" s="2" t="n"/>
      <c r="BT3002" s="2" t="n"/>
      <c r="BU3002" s="2" t="n"/>
      <c r="BV3002" s="2" t="n"/>
      <c r="BW3002" s="2" t="n"/>
      <c r="BX3002" s="2" t="n"/>
      <c r="BY3002" s="2" t="n"/>
      <c r="BZ3002" s="2" t="n"/>
      <c r="CA3002" s="2" t="n"/>
      <c r="CB3002" s="2" t="n"/>
      <c r="CC3002" s="2" t="n"/>
      <c r="CD3002" s="2" t="n"/>
      <c r="CE3002" s="2" t="n"/>
      <c r="CF3002" s="2" t="n"/>
      <c r="CG3002" s="2" t="n"/>
      <c r="CH3002" s="2" t="n"/>
      <c r="CI3002" s="2" t="n"/>
      <c r="DV3002" s="2" t="n"/>
      <c r="DW3002" s="2" t="n"/>
      <c r="DX3002" s="2" t="n"/>
      <c r="DY3002" s="2" t="n"/>
      <c r="DZ3002" s="2" t="n"/>
      <c r="EA3002" s="2" t="n"/>
      <c r="EB3002" s="2" t="n"/>
      <c r="EC3002" s="2" t="n"/>
    </row>
    <row r="3003" ht="6.75" customHeight="1" s="118">
      <c r="A3003" s="2" t="n"/>
      <c r="B3003" s="2" t="n"/>
      <c r="C3003" s="3" t="n"/>
      <c r="D3003" s="3" t="n"/>
      <c r="E3003" s="3" t="n"/>
      <c r="F3003" s="3" t="n"/>
      <c r="G3003" s="3" t="n"/>
      <c r="H3003" s="3" t="n"/>
      <c r="I3003" s="3" t="n"/>
      <c r="J3003" s="3" t="n"/>
      <c r="K3003" s="3" t="n"/>
      <c r="L3003" s="3" t="n"/>
      <c r="M3003" s="3" t="n"/>
      <c r="N3003" s="3" t="n"/>
      <c r="O3003" s="3" t="n"/>
      <c r="P3003" s="3" t="n"/>
      <c r="Q3003" s="3" t="n"/>
      <c r="R3003" s="3" t="n"/>
      <c r="S3003" s="3" t="n"/>
      <c r="T3003" s="3" t="n"/>
      <c r="U3003" s="3" t="n"/>
      <c r="V3003" s="3" t="n"/>
      <c r="W3003" s="3" t="n"/>
      <c r="X3003" s="3" t="n"/>
      <c r="Y3003" s="3" t="n"/>
      <c r="Z3003" s="3" t="n"/>
      <c r="AA3003" s="3" t="n"/>
      <c r="AB3003" s="3" t="n"/>
      <c r="AC3003" s="3" t="n"/>
      <c r="AD3003" s="3" t="n"/>
      <c r="AE3003" s="3" t="n"/>
      <c r="AF3003" s="3" t="n"/>
      <c r="AG3003" s="3" t="n"/>
      <c r="AH3003" s="3" t="n"/>
      <c r="AI3003" s="3" t="n"/>
      <c r="AJ3003" s="3" t="n"/>
      <c r="AK3003" s="3" t="n"/>
      <c r="AL3003" s="3" t="n"/>
      <c r="AM3003" s="3" t="n"/>
      <c r="AN3003" s="3" t="n"/>
      <c r="AO3003" s="3" t="n"/>
      <c r="AP3003" s="3" t="n"/>
      <c r="AQ3003" s="3" t="n"/>
      <c r="AR3003" s="3" t="n"/>
      <c r="AS3003" s="2" t="n"/>
      <c r="AT3003" s="2" t="n"/>
      <c r="AU3003" s="2" t="n"/>
      <c r="AV3003" s="2" t="n"/>
      <c r="AW3003" s="2" t="n"/>
      <c r="AX3003" s="2" t="n"/>
      <c r="AY3003" s="2" t="n"/>
      <c r="AZ3003" s="2" t="n"/>
      <c r="BA3003" s="2" t="n"/>
      <c r="BB3003" s="2" t="n"/>
      <c r="BC3003" s="2" t="n"/>
      <c r="BD3003" s="2" t="n"/>
      <c r="BE3003" s="2" t="n"/>
      <c r="BF3003" s="2" t="n"/>
      <c r="BG3003" s="2" t="n"/>
      <c r="BH3003" s="2" t="n"/>
      <c r="BI3003" s="2" t="n"/>
      <c r="BJ3003" s="2" t="n"/>
      <c r="BK3003" s="2" t="n"/>
      <c r="BL3003" s="2" t="n"/>
      <c r="BM3003" s="2" t="n"/>
      <c r="BN3003" s="2" t="n"/>
      <c r="BO3003" s="2" t="n"/>
      <c r="BP3003" s="2" t="n"/>
      <c r="BQ3003" s="2" t="n"/>
      <c r="BR3003" s="2" t="n"/>
      <c r="BS3003" s="2" t="n"/>
      <c r="BT3003" s="2" t="n"/>
      <c r="BU3003" s="2" t="n"/>
      <c r="BV3003" s="2" t="n"/>
      <c r="BW3003" s="2" t="n"/>
      <c r="BX3003" s="2" t="n"/>
      <c r="BY3003" s="2" t="n"/>
      <c r="BZ3003" s="2" t="n"/>
      <c r="CA3003" s="2" t="n"/>
      <c r="CB3003" s="2" t="n"/>
      <c r="CC3003" s="2" t="n"/>
      <c r="CD3003" s="2" t="n"/>
      <c r="CE3003" s="2" t="n"/>
      <c r="CF3003" s="2" t="n"/>
      <c r="CG3003" s="2" t="n"/>
      <c r="CH3003" s="2" t="n"/>
      <c r="CI3003" s="2" t="n"/>
      <c r="CJ3003" s="2" t="n"/>
      <c r="CK3003" s="2" t="n"/>
      <c r="CL3003" s="2" t="n"/>
      <c r="CM3003" s="2" t="n"/>
      <c r="CN3003" s="2" t="n"/>
      <c r="CO3003" s="2" t="n"/>
      <c r="CP3003" s="2" t="n"/>
      <c r="CQ3003" s="2" t="n"/>
      <c r="CR3003" s="2" t="n"/>
      <c r="CS3003" s="2" t="n"/>
      <c r="CT3003" s="2" t="n"/>
      <c r="CU3003" s="2" t="n"/>
      <c r="CV3003" s="2" t="n"/>
      <c r="CW3003" s="2" t="n"/>
      <c r="CX3003" s="2" t="n"/>
      <c r="CY3003" s="2" t="n"/>
      <c r="CZ3003" s="2" t="n"/>
      <c r="DA3003" s="2" t="n"/>
      <c r="DB3003" s="2" t="n"/>
      <c r="DC3003" s="2" t="n"/>
      <c r="DD3003" s="2" t="n"/>
      <c r="DE3003" s="2" t="n"/>
      <c r="DF3003" s="2" t="n"/>
      <c r="DG3003" s="2" t="n"/>
      <c r="DH3003" s="2" t="n"/>
      <c r="DI3003" s="2" t="n"/>
      <c r="DJ3003" s="2" t="n"/>
      <c r="DK3003" s="2" t="n"/>
      <c r="DL3003" s="2" t="n"/>
      <c r="DM3003" s="2" t="n"/>
      <c r="DN3003" s="2" t="n"/>
      <c r="DO3003" s="2" t="n"/>
      <c r="DP3003" s="2" t="n"/>
      <c r="DQ3003" s="2" t="n"/>
      <c r="DR3003" s="2" t="n"/>
      <c r="DS3003" s="2" t="n"/>
      <c r="DT3003" s="2" t="n"/>
      <c r="DU3003" s="2" t="n"/>
      <c r="DV3003" s="2" t="n"/>
      <c r="DW3003" s="2" t="n"/>
      <c r="DX3003" s="2" t="n"/>
      <c r="DY3003" s="2" t="n"/>
      <c r="DZ3003" s="2" t="n"/>
      <c r="EA3003" s="2" t="n"/>
      <c r="EB3003" s="2" t="n"/>
      <c r="EC3003" s="2" t="n"/>
    </row>
    <row r="3004" ht="6.75" customHeight="1" s="118">
      <c r="A3004" s="2" t="n"/>
      <c r="B3004" s="2" t="n"/>
      <c r="C3004" s="3" t="n"/>
      <c r="D3004" s="3" t="n"/>
      <c r="E3004" s="3" t="n"/>
      <c r="F3004" s="3" t="n"/>
      <c r="G3004" s="3" t="n"/>
      <c r="H3004" s="3" t="n"/>
      <c r="I3004" s="3" t="n"/>
      <c r="J3004" s="3" t="n"/>
      <c r="K3004" s="3" t="n"/>
      <c r="L3004" s="3" t="n"/>
      <c r="M3004" s="3" t="n"/>
      <c r="N3004" s="3" t="n"/>
      <c r="O3004" s="3" t="n"/>
      <c r="P3004" s="3" t="n"/>
      <c r="Q3004" s="3" t="n"/>
      <c r="R3004" s="3" t="n"/>
      <c r="S3004" s="3" t="n"/>
      <c r="T3004" s="3" t="n"/>
      <c r="U3004" s="3" t="n"/>
      <c r="V3004" s="3" t="n"/>
      <c r="W3004" s="3" t="n"/>
      <c r="X3004" s="3" t="n"/>
      <c r="Y3004" s="3" t="n"/>
      <c r="Z3004" s="3" t="n"/>
      <c r="AA3004" s="3" t="n"/>
      <c r="AB3004" s="3" t="n"/>
      <c r="AC3004" s="3" t="n"/>
      <c r="AD3004" s="3" t="n"/>
      <c r="AE3004" s="3" t="n"/>
      <c r="AF3004" s="3" t="n"/>
      <c r="AG3004" s="3" t="n"/>
      <c r="AH3004" s="3" t="n"/>
      <c r="AI3004" s="3" t="n"/>
      <c r="AJ3004" s="3" t="n"/>
      <c r="AK3004" s="3" t="n"/>
      <c r="AL3004" s="3" t="n"/>
      <c r="AM3004" s="3" t="n"/>
      <c r="AN3004" s="3" t="n"/>
      <c r="AO3004" s="3" t="n"/>
      <c r="AP3004" s="3" t="n"/>
      <c r="AQ3004" s="3" t="n"/>
      <c r="AR3004" s="3" t="n"/>
      <c r="AS3004" s="2" t="n"/>
      <c r="AT3004" s="2" t="n"/>
      <c r="AU3004" s="2" t="n"/>
      <c r="AV3004" s="2" t="n"/>
      <c r="AW3004" s="2" t="n"/>
      <c r="AX3004" s="2" t="n"/>
      <c r="AY3004" s="2" t="n"/>
      <c r="AZ3004" s="2" t="n"/>
      <c r="BA3004" s="2" t="n"/>
      <c r="BB3004" s="2" t="n"/>
      <c r="BC3004" s="2" t="n"/>
      <c r="BD3004" s="2" t="n"/>
      <c r="BE3004" s="2" t="n"/>
      <c r="BF3004" s="2" t="n"/>
      <c r="BG3004" s="2" t="n"/>
      <c r="BH3004" s="2" t="n"/>
      <c r="BI3004" s="2" t="n"/>
      <c r="BJ3004" s="2" t="n"/>
      <c r="BK3004" s="2" t="n"/>
      <c r="BL3004" s="2" t="n"/>
      <c r="BM3004" s="2" t="n"/>
      <c r="BN3004" s="2" t="n"/>
      <c r="BO3004" s="2" t="n"/>
      <c r="BP3004" s="2" t="n"/>
      <c r="BQ3004" s="2" t="n"/>
      <c r="BR3004" s="2" t="n"/>
      <c r="BS3004" s="2" t="n"/>
      <c r="BT3004" s="2" t="n"/>
      <c r="BU3004" s="2" t="n"/>
      <c r="BV3004" s="2" t="n"/>
      <c r="BW3004" s="2" t="n"/>
      <c r="BX3004" s="2" t="n"/>
      <c r="BY3004" s="2" t="n"/>
      <c r="BZ3004" s="2" t="n"/>
      <c r="CA3004" s="2" t="n"/>
      <c r="CB3004" s="2" t="n"/>
      <c r="CC3004" s="2" t="n"/>
      <c r="CD3004" s="2" t="n"/>
      <c r="CE3004" s="2" t="n"/>
      <c r="CF3004" s="2" t="n"/>
      <c r="CG3004" s="2" t="n"/>
      <c r="CH3004" s="2" t="n"/>
      <c r="CI3004" s="2" t="n"/>
      <c r="CJ3004" s="2" t="n"/>
      <c r="CK3004" s="2" t="n"/>
      <c r="CL3004" s="2" t="n"/>
      <c r="CM3004" s="2" t="n"/>
      <c r="CN3004" s="2" t="n"/>
      <c r="CO3004" s="2" t="n"/>
      <c r="CP3004" s="2" t="n"/>
      <c r="CQ3004" s="2" t="n"/>
      <c r="CR3004" s="2" t="n"/>
      <c r="CS3004" s="2" t="n"/>
      <c r="CT3004" s="2" t="n"/>
      <c r="CU3004" s="2" t="n"/>
      <c r="CV3004" s="2" t="n"/>
      <c r="CW3004" s="2" t="n"/>
      <c r="CX3004" s="2" t="n"/>
      <c r="CY3004" s="2" t="n"/>
      <c r="CZ3004" s="2" t="n"/>
      <c r="DA3004" s="2" t="n"/>
      <c r="DB3004" s="2" t="n"/>
      <c r="DC3004" s="2" t="n"/>
      <c r="DD3004" s="2" t="n"/>
      <c r="DE3004" s="2" t="n"/>
      <c r="DF3004" s="2" t="n"/>
      <c r="DG3004" s="2" t="n"/>
      <c r="DH3004" s="2" t="n"/>
      <c r="DI3004" s="2" t="n"/>
      <c r="DJ3004" s="2" t="n"/>
      <c r="DK3004" s="2" t="n"/>
      <c r="DL3004" s="2" t="n"/>
      <c r="DM3004" s="2" t="n"/>
      <c r="DN3004" s="2" t="n"/>
      <c r="DO3004" s="2" t="n"/>
      <c r="DP3004" s="2" t="n"/>
      <c r="DQ3004" s="2" t="n"/>
      <c r="DR3004" s="2" t="n"/>
      <c r="DS3004" s="2" t="n"/>
      <c r="DT3004" s="2" t="n"/>
      <c r="DU3004" s="2" t="n"/>
      <c r="DV3004" s="2" t="n"/>
      <c r="DW3004" s="2" t="n"/>
      <c r="DX3004" s="2" t="n"/>
      <c r="DY3004" s="2" t="n"/>
      <c r="DZ3004" s="2" t="n"/>
      <c r="EA3004" s="2" t="n"/>
      <c r="EB3004" s="2" t="n"/>
      <c r="EC3004" s="2" t="n"/>
    </row>
    <row r="3005" ht="6.75" customHeight="1" s="118">
      <c r="A3005" s="2" t="n"/>
      <c r="B3005" s="2" t="n"/>
      <c r="C3005" s="3" t="n"/>
      <c r="D3005" s="3" t="n"/>
      <c r="E3005" s="3" t="n"/>
      <c r="F3005" s="3" t="n"/>
      <c r="G3005" s="3" t="n"/>
      <c r="H3005" s="3" t="n"/>
      <c r="I3005" s="3" t="n"/>
      <c r="J3005" s="3" t="n"/>
      <c r="K3005" s="3" t="n"/>
      <c r="L3005" s="3" t="n"/>
      <c r="M3005" s="3" t="n"/>
      <c r="N3005" s="3" t="n"/>
      <c r="O3005" s="3" t="n"/>
      <c r="P3005" s="3" t="n"/>
      <c r="Q3005" s="3" t="n"/>
      <c r="R3005" s="3" t="n"/>
      <c r="S3005" s="3" t="n"/>
      <c r="T3005" s="3" t="n"/>
      <c r="U3005" s="3" t="n"/>
      <c r="V3005" s="3" t="n"/>
      <c r="W3005" s="3" t="n"/>
      <c r="X3005" s="3" t="n"/>
      <c r="Y3005" s="3" t="n"/>
      <c r="Z3005" s="3" t="n"/>
      <c r="AA3005" s="3" t="n"/>
      <c r="AB3005" s="3" t="n"/>
      <c r="AC3005" s="3" t="n"/>
      <c r="AD3005" s="3" t="n"/>
      <c r="AE3005" s="3" t="n"/>
      <c r="AF3005" s="3" t="n"/>
      <c r="AG3005" s="3" t="n"/>
      <c r="AH3005" s="3" t="n"/>
      <c r="AI3005" s="3" t="n"/>
      <c r="AJ3005" s="3" t="n"/>
      <c r="AK3005" s="3" t="n"/>
      <c r="AL3005" s="3" t="n"/>
      <c r="AM3005" s="3" t="n"/>
      <c r="AN3005" s="3" t="n"/>
      <c r="AO3005" s="3" t="n"/>
      <c r="AP3005" s="3" t="n"/>
      <c r="AQ3005" s="3" t="n"/>
      <c r="AR3005" s="3" t="n"/>
      <c r="AS3005" s="2" t="n"/>
      <c r="AT3005" s="2" t="n"/>
      <c r="AU3005" s="2" t="n"/>
      <c r="AV3005" s="2" t="n"/>
      <c r="AW3005" s="2" t="n"/>
      <c r="AX3005" s="2" t="n"/>
      <c r="AY3005" s="2" t="n"/>
      <c r="AZ3005" s="2" t="n"/>
      <c r="BA3005" s="2" t="n"/>
      <c r="BB3005" s="2" t="n"/>
      <c r="BC3005" s="2" t="n"/>
      <c r="BD3005" s="2" t="n"/>
      <c r="BE3005" s="2" t="n"/>
      <c r="BF3005" s="2" t="n"/>
      <c r="BG3005" s="2" t="n"/>
      <c r="BH3005" s="2" t="n"/>
      <c r="BI3005" s="2" t="n"/>
      <c r="BJ3005" s="2" t="n"/>
      <c r="BK3005" s="2" t="n"/>
      <c r="BL3005" s="2" t="n"/>
      <c r="BM3005" s="2" t="n"/>
      <c r="BN3005" s="2" t="n"/>
      <c r="BO3005" s="2" t="n"/>
      <c r="BP3005" s="2" t="n"/>
      <c r="BQ3005" s="2" t="n"/>
      <c r="BR3005" s="2" t="n"/>
      <c r="BS3005" s="2" t="n"/>
      <c r="BT3005" s="2" t="n"/>
      <c r="BU3005" s="2" t="n"/>
      <c r="BV3005" s="2" t="n"/>
      <c r="BW3005" s="2" t="n"/>
      <c r="BX3005" s="2" t="n"/>
      <c r="BY3005" s="2" t="n"/>
      <c r="BZ3005" s="2" t="n"/>
      <c r="CA3005" s="2" t="n"/>
      <c r="CB3005" s="2" t="n"/>
      <c r="CC3005" s="2" t="n"/>
      <c r="CD3005" s="2" t="n"/>
      <c r="CE3005" s="2" t="n"/>
      <c r="CF3005" s="2" t="n"/>
      <c r="CG3005" s="2" t="n"/>
      <c r="CH3005" s="2" t="n"/>
      <c r="CI3005" s="2" t="n"/>
      <c r="CJ3005" s="2" t="n"/>
      <c r="CK3005" s="2" t="n"/>
      <c r="CL3005" s="2" t="n"/>
      <c r="CM3005" s="2" t="n"/>
      <c r="CN3005" s="2" t="n"/>
      <c r="CO3005" s="2" t="n"/>
      <c r="CP3005" s="2" t="n"/>
      <c r="CQ3005" s="2" t="n"/>
      <c r="CR3005" s="2" t="n"/>
      <c r="CS3005" s="2" t="n"/>
      <c r="CT3005" s="2" t="n"/>
      <c r="CU3005" s="2" t="n"/>
      <c r="CV3005" s="2" t="n"/>
      <c r="CW3005" s="2" t="n"/>
      <c r="CX3005" s="2" t="n"/>
      <c r="CY3005" s="2" t="n"/>
      <c r="CZ3005" s="2" t="n"/>
      <c r="DA3005" s="2" t="n"/>
      <c r="DB3005" s="2" t="n"/>
      <c r="DC3005" s="2" t="n"/>
      <c r="DD3005" s="2" t="n"/>
      <c r="DE3005" s="2" t="n"/>
      <c r="DF3005" s="2" t="n"/>
      <c r="DG3005" s="2" t="n"/>
      <c r="DH3005" s="2" t="n"/>
      <c r="DI3005" s="2" t="n"/>
      <c r="DJ3005" s="2" t="n"/>
      <c r="DK3005" s="2" t="n"/>
      <c r="DL3005" s="2" t="n"/>
      <c r="DM3005" s="2" t="n"/>
      <c r="DN3005" s="2" t="n"/>
      <c r="DO3005" s="2" t="n"/>
      <c r="DP3005" s="2" t="n"/>
      <c r="DQ3005" s="2" t="n"/>
      <c r="DR3005" s="2" t="n"/>
      <c r="DS3005" s="2" t="n"/>
      <c r="DT3005" s="2" t="n"/>
      <c r="DU3005" s="2" t="n"/>
      <c r="DV3005" s="2" t="n"/>
      <c r="DW3005" s="2" t="n"/>
      <c r="DX3005" s="2" t="n"/>
      <c r="DY3005" s="2" t="n"/>
      <c r="DZ3005" s="2" t="n"/>
      <c r="EA3005" s="2" t="n"/>
      <c r="EB3005" s="2" t="n"/>
      <c r="EC3005" s="2" t="n"/>
    </row>
    <row r="3006" ht="6.75" customHeight="1" s="118">
      <c r="A3006" s="2" t="n"/>
      <c r="B3006" s="2" t="n"/>
      <c r="C3006" s="3" t="n"/>
      <c r="D3006" s="3" t="n"/>
      <c r="E3006" s="3" t="n"/>
      <c r="F3006" s="3" t="n"/>
      <c r="G3006" s="3" t="n"/>
      <c r="H3006" s="3" t="n"/>
      <c r="I3006" s="3" t="n"/>
      <c r="J3006" s="114" t="inlineStr">
        <is>
          <t xml:space="preserve">  履 　   歴　    書</t>
        </is>
      </c>
      <c r="AN3006" s="3" t="n"/>
      <c r="AO3006" s="3" t="n"/>
      <c r="AP3006" s="3" t="n"/>
      <c r="AQ3006" s="3" t="n"/>
      <c r="AR3006" s="3" t="n"/>
      <c r="AS3006" s="2" t="n"/>
      <c r="AT3006" s="2" t="n"/>
      <c r="AU3006" s="2" t="n"/>
      <c r="AV3006" s="2" t="n"/>
      <c r="AW3006" s="2" t="n"/>
      <c r="AX3006" s="2" t="n"/>
      <c r="AY3006" s="2" t="n"/>
      <c r="AZ3006" s="2" t="n"/>
      <c r="BA3006" s="2" t="n"/>
      <c r="BB3006" s="2" t="n"/>
      <c r="BC3006" s="2" t="n"/>
      <c r="BD3006" s="2" t="n"/>
      <c r="BE3006" s="2" t="n"/>
      <c r="BF3006" s="2" t="n"/>
      <c r="BG3006" s="2" t="n"/>
      <c r="BH3006" s="2" t="n"/>
      <c r="BI3006" s="2" t="n"/>
      <c r="BJ3006" s="2" t="n"/>
      <c r="BK3006" s="2" t="n"/>
      <c r="BL3006" s="2" t="n"/>
      <c r="BM3006" s="2" t="n"/>
      <c r="BN3006" s="2" t="n"/>
      <c r="BO3006" s="2" t="n"/>
      <c r="BP3006" s="2" t="n"/>
      <c r="BQ3006" s="2" t="n"/>
      <c r="BR3006" s="2" t="n"/>
      <c r="BS3006" s="2" t="n"/>
      <c r="BT3006" s="2" t="n"/>
      <c r="BU3006" s="2" t="n"/>
      <c r="BV3006" s="2" t="n"/>
      <c r="BW3006" s="2" t="n"/>
      <c r="BX3006" s="2" t="n"/>
      <c r="BY3006" s="2" t="n"/>
      <c r="BZ3006" s="2" t="n"/>
      <c r="CA3006" s="2" t="n"/>
      <c r="CB3006" s="2" t="n"/>
      <c r="CC3006" s="2" t="n"/>
      <c r="CD3006" s="2" t="n"/>
      <c r="CE3006" s="2" t="n"/>
      <c r="CF3006" s="2" t="n"/>
      <c r="CG3006" s="2" t="n"/>
      <c r="CH3006" s="2" t="n"/>
      <c r="CI3006" s="2" t="n"/>
      <c r="CJ3006" s="2" t="n"/>
      <c r="CK3006" s="2" t="n"/>
      <c r="CL3006" s="2" t="n"/>
      <c r="CM3006" s="2" t="n"/>
      <c r="CN3006" s="2" t="n"/>
      <c r="CO3006" s="2" t="n"/>
      <c r="CP3006" s="2" t="n"/>
      <c r="CQ3006" s="2" t="n"/>
      <c r="CR3006" s="2" t="n"/>
      <c r="CS3006" s="2" t="n"/>
      <c r="CT3006" s="2" t="n"/>
      <c r="CU3006" s="2" t="n"/>
      <c r="CV3006" s="2" t="n"/>
      <c r="CW3006" s="2" t="n"/>
      <c r="CX3006" s="2" t="n"/>
      <c r="CY3006" s="2" t="n"/>
      <c r="CZ3006" s="2" t="n"/>
      <c r="DA3006" s="2" t="n"/>
      <c r="DB3006" s="2" t="n"/>
      <c r="DC3006" s="2" t="n"/>
      <c r="DD3006" s="2" t="n"/>
      <c r="DE3006" s="2" t="n"/>
      <c r="DF3006" s="2" t="n"/>
      <c r="DG3006" s="2" t="n"/>
      <c r="DH3006" s="2" t="n"/>
      <c r="DI3006" s="2" t="n"/>
      <c r="DJ3006" s="2" t="n"/>
      <c r="DK3006" s="2" t="n"/>
      <c r="DL3006" s="2" t="n"/>
      <c r="DM3006" s="2" t="n"/>
      <c r="DN3006" s="2" t="n"/>
      <c r="DO3006" s="2" t="n"/>
      <c r="DP3006" s="2" t="n"/>
      <c r="DQ3006" s="2" t="n"/>
      <c r="DR3006" s="2" t="n"/>
      <c r="DS3006" s="2" t="n"/>
      <c r="DT3006" s="2" t="n"/>
      <c r="DU3006" s="2" t="n"/>
      <c r="DV3006" s="2" t="n"/>
      <c r="DW3006" s="2" t="n"/>
      <c r="DX3006" s="2" t="n"/>
      <c r="DY3006" s="2" t="n"/>
      <c r="DZ3006" s="2" t="n"/>
      <c r="EA3006" s="2" t="n"/>
      <c r="EB3006" s="2" t="n"/>
      <c r="EC3006" s="2" t="n"/>
    </row>
    <row r="3007" ht="6.75" customHeight="1" s="118">
      <c r="A3007" s="2" t="n"/>
      <c r="B3007" s="2" t="n"/>
      <c r="C3007" s="3" t="n"/>
      <c r="D3007" s="3" t="n"/>
      <c r="E3007" s="3" t="n"/>
      <c r="F3007" s="3" t="n"/>
      <c r="G3007" s="3" t="n"/>
      <c r="H3007" s="3" t="n"/>
      <c r="I3007" s="3" t="n"/>
      <c r="AN3007" s="3" t="n"/>
      <c r="AO3007" s="3" t="n"/>
      <c r="AP3007" s="3" t="n"/>
      <c r="AQ3007" s="3" t="n"/>
      <c r="AR3007" s="3" t="n"/>
      <c r="AS3007" s="2" t="n"/>
      <c r="AT3007" s="2" t="n"/>
      <c r="AU3007" s="2" t="n"/>
      <c r="AV3007" s="2" t="n"/>
      <c r="AW3007" s="2" t="n"/>
      <c r="AX3007" s="2" t="n"/>
      <c r="AY3007" s="2" t="n"/>
      <c r="AZ3007" s="2" t="n"/>
      <c r="BA3007" s="2" t="n"/>
      <c r="BB3007" s="2" t="n"/>
      <c r="BC3007" s="2" t="n"/>
      <c r="BD3007" s="2" t="n"/>
      <c r="BE3007" s="2" t="n"/>
      <c r="BF3007" s="2" t="n"/>
      <c r="BG3007" s="2" t="n"/>
      <c r="BH3007" s="2" t="n"/>
      <c r="BI3007" s="2" t="n"/>
      <c r="BJ3007" s="2" t="n"/>
      <c r="BK3007" s="2" t="n"/>
      <c r="BL3007" s="2" t="n"/>
      <c r="BM3007" s="2" t="n"/>
      <c r="BN3007" s="2" t="n"/>
      <c r="BO3007" s="2" t="n"/>
      <c r="BP3007" s="2" t="n"/>
      <c r="BQ3007" s="2" t="n"/>
      <c r="BR3007" s="2" t="n"/>
      <c r="BS3007" s="2" t="n"/>
      <c r="BT3007" s="2" t="n"/>
      <c r="BU3007" s="2" t="n"/>
      <c r="BV3007" s="2" t="n"/>
      <c r="BW3007" s="2" t="n"/>
      <c r="BX3007" s="2" t="n"/>
      <c r="BY3007" s="2" t="n"/>
      <c r="BZ3007" s="2" t="n"/>
      <c r="CA3007" s="2" t="n"/>
      <c r="CB3007" s="2" t="n"/>
      <c r="CC3007" s="2" t="n"/>
      <c r="CD3007" s="2" t="n"/>
      <c r="CE3007" s="2" t="n"/>
      <c r="CF3007" s="2" t="n"/>
      <c r="CG3007" s="2" t="n"/>
      <c r="CH3007" s="2" t="n"/>
      <c r="CI3007" s="2" t="n"/>
      <c r="CJ3007" s="2" t="n"/>
      <c r="CK3007" s="2" t="n"/>
      <c r="CL3007" s="2" t="n"/>
      <c r="CM3007" s="2" t="n"/>
      <c r="CN3007" s="2" t="n"/>
      <c r="CO3007" s="2" t="n"/>
      <c r="CP3007" s="2" t="n"/>
      <c r="CQ3007" s="2" t="n"/>
      <c r="CR3007" s="2" t="n"/>
      <c r="CS3007" s="2" t="n"/>
      <c r="CT3007" s="2" t="n"/>
      <c r="CU3007" s="2" t="n"/>
      <c r="CV3007" s="2" t="n"/>
      <c r="CW3007" s="2" t="n"/>
      <c r="CX3007" s="2" t="n"/>
      <c r="CY3007" s="2" t="n"/>
      <c r="CZ3007" s="2" t="n"/>
      <c r="DA3007" s="2" t="n"/>
      <c r="DB3007" s="2" t="n"/>
      <c r="DC3007" s="2" t="n"/>
      <c r="DD3007" s="2" t="n"/>
      <c r="DE3007" s="2" t="n"/>
      <c r="DF3007" s="2" t="n"/>
      <c r="DG3007" s="2" t="n"/>
      <c r="DH3007" s="2" t="n"/>
      <c r="DI3007" s="2" t="n"/>
      <c r="DJ3007" s="2" t="n"/>
      <c r="DK3007" s="2" t="n"/>
      <c r="DL3007" s="2" t="n"/>
      <c r="DM3007" s="2" t="n"/>
      <c r="DN3007" s="2" t="n"/>
      <c r="DO3007" s="2" t="n"/>
      <c r="DP3007" s="2" t="n"/>
      <c r="DQ3007" s="2" t="n"/>
      <c r="DR3007" s="2" t="n"/>
      <c r="DS3007" s="2" t="n"/>
      <c r="DT3007" s="2" t="n"/>
      <c r="DU3007" s="2" t="n"/>
      <c r="DV3007" s="2" t="n"/>
      <c r="DW3007" s="2" t="n"/>
      <c r="DX3007" s="2" t="n"/>
      <c r="DY3007" s="2" t="n"/>
      <c r="DZ3007" s="2" t="n"/>
      <c r="EA3007" s="2" t="n"/>
      <c r="EB3007" s="2" t="n"/>
      <c r="EC3007" s="2" t="n"/>
    </row>
    <row r="3008" ht="4.5" customHeight="1" s="118">
      <c r="A3008" s="2" t="n"/>
      <c r="B3008" s="2" t="n"/>
      <c r="C3008" s="2" t="n"/>
      <c r="D3008" s="2" t="n"/>
      <c r="E3008" s="2" t="n"/>
      <c r="F3008" s="2" t="n"/>
      <c r="G3008" s="2" t="n"/>
      <c r="H3008" s="2" t="n"/>
      <c r="I3008" s="2" t="n"/>
      <c r="AN3008" s="3" t="n"/>
      <c r="AO3008" s="2" t="n"/>
      <c r="AP3008" s="2" t="n"/>
      <c r="AQ3008" s="2" t="n"/>
      <c r="AR3008" s="2" t="n"/>
      <c r="AS3008" s="2" t="n"/>
      <c r="AT3008" s="2" t="n"/>
      <c r="AU3008" s="2" t="n"/>
      <c r="AV3008" s="4" t="n"/>
      <c r="AW3008" s="5" t="n"/>
      <c r="AX3008" s="5" t="n"/>
      <c r="AY3008" s="5" t="n"/>
      <c r="AZ3008" s="5" t="n"/>
      <c r="BA3008" s="5" t="n"/>
      <c r="BB3008" s="5" t="n"/>
      <c r="BC3008" s="5" t="n"/>
      <c r="BD3008" s="5" t="n"/>
      <c r="BE3008" s="5" t="n"/>
      <c r="BF3008" s="5" t="n"/>
      <c r="BG3008" s="5" t="n"/>
      <c r="BH3008" s="5" t="n"/>
      <c r="BI3008" s="6" t="n"/>
      <c r="BJ3008" s="7" t="n"/>
      <c r="BK3008" s="2" t="n"/>
      <c r="BL3008" s="2" t="n"/>
      <c r="BM3008" s="2" t="n"/>
      <c r="BN3008" s="2" t="n"/>
      <c r="BO3008" s="2" t="n"/>
      <c r="BP3008" s="139" t="inlineStr">
        <is>
          <t xml:space="preserve">資 　格  等      </t>
        </is>
      </c>
      <c r="BQ3008" s="140" t="n"/>
      <c r="BR3008" s="140" t="n"/>
      <c r="BS3008" s="140" t="n"/>
      <c r="BT3008" s="140" t="n"/>
      <c r="BU3008" s="140" t="n"/>
      <c r="BV3008" s="141" t="n"/>
      <c r="BW3008" s="142" t="inlineStr">
        <is>
          <t>取  得  年  月</t>
        </is>
      </c>
      <c r="BX3008" s="140" t="n"/>
      <c r="BY3008" s="140" t="n"/>
      <c r="BZ3008" s="140" t="n"/>
      <c r="CA3008" s="140" t="n"/>
      <c r="CB3008" s="140" t="n"/>
      <c r="CC3008" s="140" t="n"/>
      <c r="CD3008" s="140" t="n"/>
      <c r="CE3008" s="140" t="n"/>
      <c r="CF3008" s="140" t="n"/>
      <c r="CG3008" s="141" t="n"/>
      <c r="CH3008" s="142" t="inlineStr">
        <is>
          <t>資       格       等       の       名       称</t>
        </is>
      </c>
      <c r="CI3008" s="140" t="n"/>
      <c r="CJ3008" s="140" t="n"/>
      <c r="CK3008" s="140" t="n"/>
      <c r="CL3008" s="140" t="n"/>
      <c r="CM3008" s="140" t="n"/>
      <c r="CN3008" s="140" t="n"/>
      <c r="CO3008" s="140" t="n"/>
      <c r="CP3008" s="140" t="n"/>
      <c r="CQ3008" s="140" t="n"/>
      <c r="CR3008" s="140" t="n"/>
      <c r="CS3008" s="140" t="n"/>
      <c r="CT3008" s="140" t="n"/>
      <c r="CU3008" s="140" t="n"/>
      <c r="CV3008" s="140" t="n"/>
      <c r="CW3008" s="140" t="n"/>
      <c r="CX3008" s="140" t="n"/>
      <c r="CY3008" s="140" t="n"/>
      <c r="CZ3008" s="140" t="n"/>
      <c r="DA3008" s="140" t="n"/>
      <c r="DB3008" s="140" t="n"/>
      <c r="DC3008" s="140" t="n"/>
      <c r="DD3008" s="140" t="n"/>
      <c r="DE3008" s="140" t="n"/>
      <c r="DF3008" s="140" t="n"/>
      <c r="DG3008" s="140" t="n"/>
      <c r="DH3008" s="140" t="n"/>
      <c r="DI3008" s="140" t="n"/>
      <c r="DJ3008" s="140" t="n"/>
      <c r="DK3008" s="140" t="n"/>
      <c r="DL3008" s="140" t="n"/>
      <c r="DM3008" s="140" t="n"/>
      <c r="DN3008" s="140" t="n"/>
      <c r="DO3008" s="140" t="n"/>
      <c r="DP3008" s="140" t="n"/>
      <c r="DQ3008" s="140" t="n"/>
      <c r="DR3008" s="140" t="n"/>
      <c r="DS3008" s="140" t="n"/>
      <c r="DT3008" s="140" t="n"/>
      <c r="DU3008" s="141" t="n"/>
      <c r="DV3008" s="2" t="n"/>
      <c r="DW3008" s="2" t="n"/>
      <c r="DX3008" s="2" t="n"/>
      <c r="DY3008" s="2" t="n"/>
      <c r="DZ3008" s="2" t="n"/>
      <c r="EA3008" s="2" t="n"/>
      <c r="EB3008" s="2" t="n"/>
      <c r="EC3008" s="2" t="n"/>
    </row>
    <row r="3009" ht="6.75" customHeight="1" s="118">
      <c r="A3009" s="2" t="n"/>
      <c r="B3009" s="2" t="n"/>
      <c r="C3009" s="2" t="n"/>
      <c r="D3009" s="2" t="n"/>
      <c r="E3009" s="2" t="n"/>
      <c r="F3009" s="2" t="n"/>
      <c r="G3009" s="2" t="n"/>
      <c r="H3009" s="2" t="n"/>
      <c r="I3009" s="2" t="n"/>
      <c r="AN3009" s="3" t="n"/>
      <c r="AO3009" s="2" t="n"/>
      <c r="AP3009" s="2" t="n"/>
      <c r="AQ3009" s="2" t="n"/>
      <c r="AR3009" s="2" t="n"/>
      <c r="AS3009" s="2" t="n"/>
      <c r="AT3009" s="2" t="n"/>
      <c r="AU3009" s="2" t="n"/>
      <c r="AV3009" s="7" t="n"/>
      <c r="AW3009" s="2" t="n"/>
      <c r="AX3009" s="2" t="n"/>
      <c r="AY3009" s="2" t="n"/>
      <c r="AZ3009" s="2" t="n"/>
      <c r="BA3009" s="2" t="n"/>
      <c r="BB3009" s="2" t="n"/>
      <c r="BC3009" s="2" t="n"/>
      <c r="BD3009" s="2" t="n"/>
      <c r="BE3009" s="2" t="n"/>
      <c r="BF3009" s="2" t="n"/>
      <c r="BG3009" s="2" t="n"/>
      <c r="BH3009" s="2" t="n"/>
      <c r="BI3009" s="8" t="n"/>
      <c r="BJ3009" s="7" t="n"/>
      <c r="BK3009" s="2" t="n"/>
      <c r="BL3009" s="2" t="n"/>
      <c r="BM3009" s="2" t="n"/>
      <c r="BN3009" s="2" t="n"/>
      <c r="BO3009" s="2" t="n"/>
      <c r="BP3009" s="143" t="n"/>
      <c r="BV3009" s="144" t="n"/>
      <c r="BW3009" s="143" t="n"/>
      <c r="CG3009" s="144" t="n"/>
      <c r="CH3009" s="143" t="n"/>
      <c r="DU3009" s="144" t="n"/>
      <c r="DV3009" s="2" t="n"/>
      <c r="DW3009" s="2" t="n"/>
      <c r="DX3009" s="2" t="n"/>
      <c r="DY3009" s="2" t="n"/>
      <c r="DZ3009" s="2" t="n"/>
      <c r="EA3009" s="2" t="n"/>
      <c r="EB3009" s="2" t="n"/>
      <c r="EC3009" s="2" t="n"/>
    </row>
    <row r="3010" ht="6.75" customHeight="1" s="118">
      <c r="A3010" s="2" t="n"/>
      <c r="B3010" s="2" t="n"/>
      <c r="C3010" s="2" t="n"/>
      <c r="D3010" s="2" t="n"/>
      <c r="E3010" s="2" t="n"/>
      <c r="F3010" s="2" t="n"/>
      <c r="G3010" s="2" t="n"/>
      <c r="H3010" s="2" t="n"/>
      <c r="I3010" s="2" t="n"/>
      <c r="J3010" s="2" t="n"/>
      <c r="K3010" s="2" t="n"/>
      <c r="L3010" s="2" t="n"/>
      <c r="M3010" s="2" t="n"/>
      <c r="N3010" s="3" t="n"/>
      <c r="O3010" s="3" t="n"/>
      <c r="P3010" s="3" t="n"/>
      <c r="Q3010" s="3" t="n"/>
      <c r="R3010" s="3" t="n"/>
      <c r="S3010" s="3" t="n"/>
      <c r="T3010" s="3" t="n"/>
      <c r="U3010" s="3" t="n"/>
      <c r="V3010" s="3" t="n"/>
      <c r="W3010" s="3" t="n"/>
      <c r="X3010" s="3" t="n"/>
      <c r="Y3010" s="3" t="n"/>
      <c r="Z3010" s="3" t="n"/>
      <c r="AA3010" s="3" t="n"/>
      <c r="AB3010" s="3" t="n"/>
      <c r="AC3010" s="3" t="n"/>
      <c r="AD3010" s="3" t="n"/>
      <c r="AE3010" s="3" t="n"/>
      <c r="AF3010" s="3" t="n"/>
      <c r="AG3010" s="3" t="n"/>
      <c r="AH3010" s="3" t="n"/>
      <c r="AI3010" s="3" t="n"/>
      <c r="AJ3010" s="3" t="n"/>
      <c r="AK3010" s="3" t="n"/>
      <c r="AL3010" s="3" t="n"/>
      <c r="AM3010" s="3" t="n"/>
      <c r="AN3010" s="2" t="n"/>
      <c r="AO3010" s="2" t="n"/>
      <c r="AP3010" s="2" t="n"/>
      <c r="AQ3010" s="2" t="n"/>
      <c r="AR3010" s="2" t="n"/>
      <c r="AS3010" s="2" t="n"/>
      <c r="AT3010" s="2" t="n"/>
      <c r="AU3010" s="2" t="n"/>
      <c r="AV3010" s="7" t="n"/>
      <c r="AW3010" s="2" t="n"/>
      <c r="AX3010" s="2" t="n"/>
      <c r="AY3010" s="2" t="n"/>
      <c r="AZ3010" s="2" t="n"/>
      <c r="BA3010" s="2" t="n"/>
      <c r="BB3010" s="2" t="n"/>
      <c r="BC3010" s="2" t="n"/>
      <c r="BD3010" s="2" t="n"/>
      <c r="BE3010" s="2" t="n"/>
      <c r="BF3010" s="2" t="n"/>
      <c r="BG3010" s="2" t="n"/>
      <c r="BH3010" s="2" t="n"/>
      <c r="BI3010" s="8" t="n"/>
      <c r="BJ3010" s="7" t="n"/>
      <c r="BK3010" s="2" t="n"/>
      <c r="BL3010" s="2" t="n"/>
      <c r="BM3010" s="2" t="n"/>
      <c r="BN3010" s="2" t="n"/>
      <c r="BO3010" s="2" t="n"/>
      <c r="BP3010" s="143" t="n"/>
      <c r="BV3010" s="144" t="n"/>
      <c r="BW3010" s="143" t="n"/>
      <c r="CG3010" s="144" t="n"/>
      <c r="CH3010" s="143" t="n"/>
      <c r="DU3010" s="144" t="n"/>
      <c r="DV3010" s="2" t="n"/>
      <c r="DW3010" s="2" t="n"/>
      <c r="DX3010" s="2" t="n"/>
      <c r="DY3010" s="2" t="n"/>
      <c r="DZ3010" s="2" t="n"/>
      <c r="EA3010" s="2" t="n"/>
      <c r="EB3010" s="2" t="n"/>
      <c r="EC3010" s="2" t="n"/>
    </row>
    <row r="3011" ht="6.75" customHeight="1" s="118">
      <c r="A3011" s="2" t="n"/>
      <c r="B3011" s="2" t="n"/>
      <c r="C3011" s="2" t="n"/>
      <c r="D3011" s="2" t="n"/>
      <c r="E3011" s="2" t="n"/>
      <c r="F3011" s="2" t="n"/>
      <c r="G3011" s="2" t="n"/>
      <c r="H3011" s="2" t="n"/>
      <c r="I3011" s="2" t="n"/>
      <c r="J3011" s="2" t="n"/>
      <c r="K3011" s="2" t="n"/>
      <c r="L3011" s="2" t="n"/>
      <c r="M3011" s="2" t="n"/>
      <c r="N3011" s="2" t="n"/>
      <c r="O3011" s="2" t="n"/>
      <c r="P3011" s="2" t="n"/>
      <c r="Q3011" s="2" t="n"/>
      <c r="R3011" s="2" t="n"/>
      <c r="S3011" s="2" t="n"/>
      <c r="T3011" s="2" t="n"/>
      <c r="U3011" s="2" t="n"/>
      <c r="V3011" s="2" t="n"/>
      <c r="W3011" s="2" t="n"/>
      <c r="X3011" s="2" t="n"/>
      <c r="Y3011" s="2" t="n"/>
      <c r="Z3011" s="95" t="inlineStr">
        <is>
          <t>令和</t>
        </is>
      </c>
      <c r="AD3011" s="145">
        <f>IF(N(設定!$B$3)=0,"",YEAR(設定!$B$3)-2018)</f>
        <v/>
      </c>
      <c r="AG3011" s="95" t="inlineStr">
        <is>
          <t>年</t>
        </is>
      </c>
      <c r="AI3011" s="145">
        <f>IF(N(設定!$B$3)=0,"",MONTH(設定!$B$3))</f>
        <v/>
      </c>
      <c r="AL3011" s="95" t="inlineStr">
        <is>
          <t>月</t>
        </is>
      </c>
      <c r="AN3011" s="145">
        <f>IF(N(設定!$B$3)=0,"",DAY(設定!$B$3))</f>
        <v/>
      </c>
      <c r="AP3011" s="95" t="inlineStr">
        <is>
          <t>日現在</t>
        </is>
      </c>
      <c r="AU3011" s="12" t="n"/>
      <c r="AV3011" s="7" t="n"/>
      <c r="AW3011" s="2" t="n"/>
      <c r="AX3011" s="2" t="n"/>
      <c r="AY3011" s="2" t="n"/>
      <c r="AZ3011" s="2" t="n"/>
      <c r="BA3011" s="2" t="n"/>
      <c r="BB3011" s="2" t="n"/>
      <c r="BC3011" s="2" t="n"/>
      <c r="BD3011" s="2" t="n"/>
      <c r="BE3011" s="2" t="n"/>
      <c r="BF3011" s="2" t="n"/>
      <c r="BG3011" s="2" t="n"/>
      <c r="BH3011" s="2" t="n"/>
      <c r="BI3011" s="8" t="n"/>
      <c r="BJ3011" s="7" t="n"/>
      <c r="BK3011" s="2" t="n"/>
      <c r="BL3011" s="2" t="n"/>
      <c r="BM3011" s="2" t="n"/>
      <c r="BN3011" s="2" t="n"/>
      <c r="BO3011" s="2" t="n"/>
      <c r="BP3011" s="143" t="n"/>
      <c r="BV3011" s="144" t="n"/>
      <c r="BW3011" s="146" t="n"/>
      <c r="BX3011" s="147" t="n"/>
      <c r="BY3011" s="147" t="n"/>
      <c r="BZ3011" s="147" t="n"/>
      <c r="CA3011" s="147" t="n"/>
      <c r="CB3011" s="147" t="n"/>
      <c r="CC3011" s="147" t="n"/>
      <c r="CD3011" s="147" t="n"/>
      <c r="CE3011" s="147" t="n"/>
      <c r="CF3011" s="147" t="n"/>
      <c r="CG3011" s="148" t="n"/>
      <c r="CH3011" s="146" t="n"/>
      <c r="CI3011" s="147" t="n"/>
      <c r="CJ3011" s="147" t="n"/>
      <c r="CK3011" s="147" t="n"/>
      <c r="CL3011" s="147" t="n"/>
      <c r="CM3011" s="147" t="n"/>
      <c r="CN3011" s="147" t="n"/>
      <c r="CO3011" s="147" t="n"/>
      <c r="CP3011" s="147" t="n"/>
      <c r="CQ3011" s="147" t="n"/>
      <c r="CR3011" s="147" t="n"/>
      <c r="CS3011" s="147" t="n"/>
      <c r="CT3011" s="147" t="n"/>
      <c r="CU3011" s="147" t="n"/>
      <c r="CV3011" s="147" t="n"/>
      <c r="CW3011" s="147" t="n"/>
      <c r="CX3011" s="147" t="n"/>
      <c r="CY3011" s="147" t="n"/>
      <c r="CZ3011" s="147" t="n"/>
      <c r="DA3011" s="147" t="n"/>
      <c r="DB3011" s="147" t="n"/>
      <c r="DC3011" s="147" t="n"/>
      <c r="DD3011" s="147" t="n"/>
      <c r="DE3011" s="147" t="n"/>
      <c r="DF3011" s="147" t="n"/>
      <c r="DG3011" s="147" t="n"/>
      <c r="DH3011" s="147" t="n"/>
      <c r="DI3011" s="147" t="n"/>
      <c r="DJ3011" s="147" t="n"/>
      <c r="DK3011" s="147" t="n"/>
      <c r="DL3011" s="147" t="n"/>
      <c r="DM3011" s="147" t="n"/>
      <c r="DN3011" s="147" t="n"/>
      <c r="DO3011" s="147" t="n"/>
      <c r="DP3011" s="147" t="n"/>
      <c r="DQ3011" s="147" t="n"/>
      <c r="DR3011" s="147" t="n"/>
      <c r="DS3011" s="147" t="n"/>
      <c r="DT3011" s="147" t="n"/>
      <c r="DU3011" s="148" t="n"/>
      <c r="DV3011" s="2" t="n"/>
      <c r="DW3011" s="2" t="n"/>
      <c r="DX3011" s="2" t="n"/>
      <c r="DY3011" s="2" t="n"/>
      <c r="DZ3011" s="2" t="n"/>
      <c r="EA3011" s="2" t="n"/>
      <c r="EB3011" s="2" t="n"/>
      <c r="EC3011" s="2" t="n"/>
    </row>
    <row r="3012" ht="6.75" customHeight="1" s="118">
      <c r="A3012" s="2" t="n"/>
      <c r="B3012" s="2" t="n"/>
      <c r="C3012" s="2" t="n"/>
      <c r="D3012" s="2" t="n"/>
      <c r="E3012" s="2" t="n"/>
      <c r="F3012" s="2" t="n"/>
      <c r="G3012" s="2" t="n"/>
      <c r="H3012" s="2" t="n"/>
      <c r="I3012" s="2" t="n"/>
      <c r="J3012" s="2" t="n"/>
      <c r="K3012" s="2" t="n"/>
      <c r="L3012" s="2" t="n"/>
      <c r="M3012" s="2" t="n"/>
      <c r="N3012" s="2" t="n"/>
      <c r="O3012" s="2" t="n"/>
      <c r="P3012" s="2" t="n"/>
      <c r="Q3012" s="2" t="n"/>
      <c r="R3012" s="2" t="n"/>
      <c r="S3012" s="2" t="n"/>
      <c r="T3012" s="2" t="n"/>
      <c r="U3012" s="2" t="n"/>
      <c r="V3012" s="2" t="n"/>
      <c r="W3012" s="2" t="n"/>
      <c r="X3012" s="2" t="n"/>
      <c r="Y3012" s="2" t="n"/>
      <c r="AU3012" s="12" t="n"/>
      <c r="AV3012" s="7" t="n"/>
      <c r="AW3012" s="48" t="inlineStr">
        <is>
          <t>写真をはる位置</t>
        </is>
      </c>
      <c r="BI3012" s="8" t="n"/>
      <c r="BJ3012" s="7" t="n"/>
      <c r="BK3012" s="2" t="n"/>
      <c r="BL3012" s="2" t="n"/>
      <c r="BM3012" s="2" t="n"/>
      <c r="BN3012" s="2" t="n"/>
      <c r="BO3012" s="2" t="n"/>
      <c r="BP3012" s="143" t="n"/>
      <c r="BV3012" s="144" t="n"/>
      <c r="BW3012" s="149">
        <f>計算!$O$36</f>
        <v/>
      </c>
      <c r="CG3012" s="144" t="n"/>
      <c r="CH3012" s="150">
        <f>計算!$P$36</f>
        <v/>
      </c>
      <c r="DU3012" s="144" t="n"/>
      <c r="DV3012" s="2" t="n"/>
      <c r="DW3012" s="2" t="n"/>
      <c r="DX3012" s="2" t="n"/>
      <c r="DY3012" s="2" t="n"/>
      <c r="DZ3012" s="2" t="n"/>
      <c r="EA3012" s="2" t="n"/>
      <c r="EB3012" s="2" t="n"/>
      <c r="EC3012" s="2" t="n"/>
    </row>
    <row r="3013" ht="6.75" customHeight="1" s="118">
      <c r="A3013" s="2" t="n"/>
      <c r="B3013" s="2" t="n"/>
      <c r="C3013" s="2" t="n"/>
      <c r="D3013" s="2" t="n"/>
      <c r="E3013" s="2" t="n"/>
      <c r="F3013" s="2" t="n"/>
      <c r="G3013" s="2" t="n"/>
      <c r="H3013" s="2" t="n"/>
      <c r="I3013" s="2" t="n"/>
      <c r="J3013" s="2" t="n"/>
      <c r="K3013" s="2" t="n"/>
      <c r="L3013" s="2" t="n"/>
      <c r="M3013" s="2" t="n"/>
      <c r="N3013" s="2" t="n"/>
      <c r="O3013" s="2" t="n"/>
      <c r="P3013" s="2" t="n"/>
      <c r="Q3013" s="2" t="n"/>
      <c r="R3013" s="2" t="n"/>
      <c r="S3013" s="2" t="n"/>
      <c r="T3013" s="2" t="n"/>
      <c r="U3013" s="2" t="n"/>
      <c r="V3013" s="2" t="n"/>
      <c r="W3013" s="2" t="n"/>
      <c r="X3013" s="2" t="n"/>
      <c r="Y3013" s="2" t="n"/>
      <c r="Z3013" s="147" t="n"/>
      <c r="AA3013" s="147" t="n"/>
      <c r="AB3013" s="147" t="n"/>
      <c r="AC3013" s="147" t="n"/>
      <c r="AD3013" s="147" t="n"/>
      <c r="AE3013" s="147" t="n"/>
      <c r="AF3013" s="147" t="n"/>
      <c r="AG3013" s="147" t="n"/>
      <c r="AH3013" s="147" t="n"/>
      <c r="AI3013" s="147" t="n"/>
      <c r="AJ3013" s="147" t="n"/>
      <c r="AK3013" s="147" t="n"/>
      <c r="AL3013" s="147" t="n"/>
      <c r="AM3013" s="147" t="n"/>
      <c r="AN3013" s="147" t="n"/>
      <c r="AO3013" s="147" t="n"/>
      <c r="AP3013" s="147" t="n"/>
      <c r="AQ3013" s="147" t="n"/>
      <c r="AR3013" s="147" t="n"/>
      <c r="AS3013" s="147" t="n"/>
      <c r="AT3013" s="147" t="n"/>
      <c r="AU3013" s="12" t="n"/>
      <c r="AV3013" s="7" t="n"/>
      <c r="BI3013" s="8" t="n"/>
      <c r="BJ3013" s="7" t="n"/>
      <c r="BK3013" s="2" t="n"/>
      <c r="BL3013" s="2" t="n"/>
      <c r="BM3013" s="2" t="n"/>
      <c r="BN3013" s="2" t="n"/>
      <c r="BO3013" s="2" t="n"/>
      <c r="BP3013" s="143" t="n"/>
      <c r="BV3013" s="144" t="n"/>
      <c r="BW3013" s="143" t="n"/>
      <c r="CG3013" s="144" t="n"/>
      <c r="DU3013" s="144" t="n"/>
      <c r="DV3013" s="2" t="n"/>
      <c r="DW3013" s="2" t="n"/>
      <c r="DX3013" s="2" t="n"/>
      <c r="DY3013" s="2" t="n"/>
      <c r="DZ3013" s="2" t="n"/>
      <c r="EA3013" s="2" t="n"/>
      <c r="EB3013" s="2" t="n"/>
      <c r="EC3013" s="2" t="n"/>
    </row>
    <row r="3014" ht="6.75" customHeight="1" s="118">
      <c r="A3014" s="2" t="n"/>
      <c r="B3014" s="2" t="n"/>
      <c r="C3014" s="2" t="n"/>
      <c r="D3014" s="2" t="n"/>
      <c r="E3014" s="142" t="inlineStr">
        <is>
          <t>ふ り が な</t>
        </is>
      </c>
      <c r="F3014" s="140" t="n"/>
      <c r="G3014" s="140" t="n"/>
      <c r="H3014" s="140" t="n"/>
      <c r="I3014" s="140" t="n"/>
      <c r="J3014" s="140" t="n"/>
      <c r="K3014" s="141" t="n"/>
      <c r="L3014" s="151">
        <f>計算!$C$36</f>
        <v/>
      </c>
      <c r="M3014" s="140" t="n"/>
      <c r="N3014" s="140" t="n"/>
      <c r="O3014" s="140" t="n"/>
      <c r="P3014" s="140" t="n"/>
      <c r="Q3014" s="140" t="n"/>
      <c r="R3014" s="140" t="n"/>
      <c r="S3014" s="140" t="n"/>
      <c r="T3014" s="140" t="n"/>
      <c r="U3014" s="140" t="n"/>
      <c r="V3014" s="140" t="n"/>
      <c r="W3014" s="140" t="n"/>
      <c r="X3014" s="140" t="n"/>
      <c r="Y3014" s="140" t="n"/>
      <c r="Z3014" s="140" t="n"/>
      <c r="AA3014" s="140" t="n"/>
      <c r="AB3014" s="140" t="n"/>
      <c r="AC3014" s="140" t="n"/>
      <c r="AD3014" s="140" t="n"/>
      <c r="AE3014" s="140" t="n"/>
      <c r="AF3014" s="140" t="n"/>
      <c r="AG3014" s="140" t="n"/>
      <c r="AH3014" s="140" t="n"/>
      <c r="AI3014" s="140" t="n"/>
      <c r="AJ3014" s="140" t="n"/>
      <c r="AK3014" s="140" t="n"/>
      <c r="AL3014" s="140" t="n"/>
      <c r="AM3014" s="140" t="n"/>
      <c r="AN3014" s="140" t="n"/>
      <c r="AO3014" s="140" t="n"/>
      <c r="AP3014" s="140" t="n"/>
      <c r="AQ3014" s="140" t="n"/>
      <c r="AR3014" s="140" t="n"/>
      <c r="AS3014" s="140" t="n"/>
      <c r="AT3014" s="141" t="n"/>
      <c r="AU3014" s="8" t="n"/>
      <c r="AV3014" s="7" t="n"/>
      <c r="AW3014" s="2" t="n"/>
      <c r="AX3014" s="2" t="n"/>
      <c r="AY3014" s="2" t="n"/>
      <c r="AZ3014" s="2" t="n"/>
      <c r="BA3014" s="2" t="n"/>
      <c r="BB3014" s="2" t="n"/>
      <c r="BC3014" s="2" t="n"/>
      <c r="BD3014" s="2" t="n"/>
      <c r="BE3014" s="2" t="n"/>
      <c r="BF3014" s="2" t="n"/>
      <c r="BG3014" s="2" t="n"/>
      <c r="BH3014" s="2" t="n"/>
      <c r="BI3014" s="8" t="n"/>
      <c r="BJ3014" s="7" t="n"/>
      <c r="BK3014" s="2" t="n"/>
      <c r="BL3014" s="2" t="n"/>
      <c r="BM3014" s="2" t="n"/>
      <c r="BN3014" s="2" t="n"/>
      <c r="BO3014" s="2" t="n"/>
      <c r="BP3014" s="143" t="n"/>
      <c r="BV3014" s="144" t="n"/>
      <c r="BW3014" s="143" t="n"/>
      <c r="CG3014" s="144" t="n"/>
      <c r="DU3014" s="144" t="n"/>
      <c r="DV3014" s="2" t="n"/>
      <c r="DW3014" s="2" t="n"/>
      <c r="DX3014" s="2" t="n"/>
      <c r="DY3014" s="2" t="n"/>
      <c r="DZ3014" s="2" t="n"/>
      <c r="EA3014" s="2" t="n"/>
      <c r="EB3014" s="2" t="n"/>
      <c r="EC3014" s="2" t="n"/>
    </row>
    <row r="3015" ht="6.75" customHeight="1" s="118">
      <c r="A3015" s="2" t="n"/>
      <c r="B3015" s="2" t="n"/>
      <c r="C3015" s="2" t="n"/>
      <c r="D3015" s="2" t="n"/>
      <c r="E3015" s="143" t="n"/>
      <c r="K3015" s="144" t="n"/>
      <c r="AT3015" s="144" t="n"/>
      <c r="AU3015" s="8" t="n"/>
      <c r="AV3015" s="7" t="n"/>
      <c r="AW3015" s="2" t="n"/>
      <c r="AX3015" s="2" t="n"/>
      <c r="AY3015" s="2" t="n"/>
      <c r="AZ3015" s="2" t="n"/>
      <c r="BA3015" s="2" t="n"/>
      <c r="BB3015" s="2" t="n"/>
      <c r="BC3015" s="2" t="n"/>
      <c r="BD3015" s="2" t="n"/>
      <c r="BE3015" s="2" t="n"/>
      <c r="BF3015" s="2" t="n"/>
      <c r="BG3015" s="2" t="n"/>
      <c r="BH3015" s="2" t="n"/>
      <c r="BI3015" s="8" t="n"/>
      <c r="BJ3015" s="7" t="n"/>
      <c r="BK3015" s="2" t="n"/>
      <c r="BL3015" s="2" t="n"/>
      <c r="BM3015" s="2" t="n"/>
      <c r="BN3015" s="2" t="n"/>
      <c r="BO3015" s="2" t="n"/>
      <c r="BP3015" s="143" t="n"/>
      <c r="BV3015" s="144" t="n"/>
      <c r="BW3015" s="143" t="n"/>
      <c r="CG3015" s="144" t="n"/>
      <c r="DU3015" s="144" t="n"/>
      <c r="DV3015" s="2" t="n"/>
      <c r="DW3015" s="2" t="n"/>
      <c r="DX3015" s="2" t="n"/>
      <c r="DY3015" s="2" t="n"/>
      <c r="DZ3015" s="2" t="n"/>
      <c r="EA3015" s="2" t="n"/>
      <c r="EB3015" s="2" t="n"/>
      <c r="EC3015" s="2" t="n"/>
    </row>
    <row r="3016" ht="6.75" customHeight="1" s="118">
      <c r="A3016" s="2" t="n"/>
      <c r="B3016" s="2" t="n"/>
      <c r="C3016" s="2" t="n"/>
      <c r="D3016" s="2" t="n"/>
      <c r="E3016" s="143" t="n"/>
      <c r="K3016" s="144" t="n"/>
      <c r="AT3016" s="144" t="n"/>
      <c r="AU3016" s="8" t="n"/>
      <c r="AV3016" s="7" t="n"/>
      <c r="AW3016" s="2" t="n"/>
      <c r="AX3016" s="2" t="n"/>
      <c r="AY3016" s="2" t="n"/>
      <c r="AZ3016" s="2" t="n"/>
      <c r="BA3016" s="2" t="n"/>
      <c r="BB3016" s="2" t="n"/>
      <c r="BC3016" s="2" t="n"/>
      <c r="BD3016" s="2" t="n"/>
      <c r="BE3016" s="2" t="n"/>
      <c r="BF3016" s="2" t="n"/>
      <c r="BG3016" s="2" t="n"/>
      <c r="BH3016" s="2" t="n"/>
      <c r="BI3016" s="8" t="n"/>
      <c r="BJ3016" s="7" t="n"/>
      <c r="BK3016" s="2" t="n"/>
      <c r="BL3016" s="2" t="n"/>
      <c r="BM3016" s="2" t="n"/>
      <c r="BN3016" s="2" t="n"/>
      <c r="BO3016" s="2" t="n"/>
      <c r="BP3016" s="143" t="n"/>
      <c r="BV3016" s="144" t="n"/>
      <c r="BW3016" s="149">
        <f>計算!$Q$36</f>
        <v/>
      </c>
      <c r="CG3016" s="144" t="n"/>
      <c r="CH3016" s="150">
        <f>計算!$R$36</f>
        <v/>
      </c>
      <c r="DU3016" s="144" t="n"/>
      <c r="DV3016" s="2" t="n"/>
      <c r="DW3016" s="2" t="n"/>
      <c r="DX3016" s="2" t="n"/>
      <c r="DY3016" s="2" t="n"/>
      <c r="DZ3016" s="2" t="n"/>
      <c r="EA3016" s="2" t="n"/>
      <c r="EB3016" s="2" t="n"/>
      <c r="EC3016" s="2" t="n"/>
    </row>
    <row r="3017" ht="6.75" customHeight="1" s="118">
      <c r="A3017" s="2" t="n"/>
      <c r="B3017" s="2" t="n"/>
      <c r="C3017" s="2" t="n"/>
      <c r="D3017" s="2" t="n"/>
      <c r="E3017" s="146" t="n"/>
      <c r="F3017" s="147" t="n"/>
      <c r="G3017" s="147" t="n"/>
      <c r="H3017" s="147" t="n"/>
      <c r="I3017" s="147" t="n"/>
      <c r="J3017" s="147" t="n"/>
      <c r="K3017" s="148" t="n"/>
      <c r="L3017" s="147" t="n"/>
      <c r="M3017" s="147" t="n"/>
      <c r="N3017" s="147" t="n"/>
      <c r="O3017" s="147" t="n"/>
      <c r="P3017" s="147" t="n"/>
      <c r="Q3017" s="147" t="n"/>
      <c r="R3017" s="147" t="n"/>
      <c r="S3017" s="147" t="n"/>
      <c r="T3017" s="147" t="n"/>
      <c r="U3017" s="147" t="n"/>
      <c r="V3017" s="147" t="n"/>
      <c r="W3017" s="147" t="n"/>
      <c r="X3017" s="147" t="n"/>
      <c r="Y3017" s="147" t="n"/>
      <c r="Z3017" s="147" t="n"/>
      <c r="AA3017" s="147" t="n"/>
      <c r="AB3017" s="147" t="n"/>
      <c r="AC3017" s="147" t="n"/>
      <c r="AD3017" s="147" t="n"/>
      <c r="AE3017" s="147" t="n"/>
      <c r="AF3017" s="147" t="n"/>
      <c r="AG3017" s="147" t="n"/>
      <c r="AH3017" s="147" t="n"/>
      <c r="AI3017" s="147" t="n"/>
      <c r="AJ3017" s="147" t="n"/>
      <c r="AK3017" s="147" t="n"/>
      <c r="AL3017" s="147" t="n"/>
      <c r="AM3017" s="147" t="n"/>
      <c r="AN3017" s="147" t="n"/>
      <c r="AO3017" s="147" t="n"/>
      <c r="AP3017" s="147" t="n"/>
      <c r="AQ3017" s="147" t="n"/>
      <c r="AR3017" s="147" t="n"/>
      <c r="AS3017" s="147" t="n"/>
      <c r="AT3017" s="148" t="n"/>
      <c r="AU3017" s="8" t="n"/>
      <c r="AV3017" s="7" t="n"/>
      <c r="AW3017" s="2" t="n"/>
      <c r="AX3017" s="2" t="n"/>
      <c r="AY3017" s="2" t="n"/>
      <c r="AZ3017" s="2" t="n"/>
      <c r="BA3017" s="2" t="n"/>
      <c r="BB3017" s="2" t="n"/>
      <c r="BC3017" s="2" t="n"/>
      <c r="BD3017" s="2" t="n"/>
      <c r="BE3017" s="2" t="n"/>
      <c r="BF3017" s="2" t="n"/>
      <c r="BG3017" s="2" t="n"/>
      <c r="BH3017" s="2" t="n"/>
      <c r="BI3017" s="8" t="n"/>
      <c r="BJ3017" s="7" t="n"/>
      <c r="BK3017" s="2" t="n"/>
      <c r="BL3017" s="2" t="n"/>
      <c r="BM3017" s="2" t="n"/>
      <c r="BN3017" s="2" t="n"/>
      <c r="BO3017" s="2" t="n"/>
      <c r="BP3017" s="143" t="n"/>
      <c r="BV3017" s="144" t="n"/>
      <c r="BW3017" s="143" t="n"/>
      <c r="CG3017" s="144" t="n"/>
      <c r="DU3017" s="144" t="n"/>
      <c r="DV3017" s="2" t="n"/>
      <c r="DW3017" s="2" t="n"/>
      <c r="DX3017" s="2" t="n"/>
      <c r="DY3017" s="2" t="n"/>
      <c r="DZ3017" s="2" t="n"/>
      <c r="EA3017" s="2" t="n"/>
      <c r="EB3017" s="2" t="n"/>
      <c r="EC3017" s="2" t="n"/>
    </row>
    <row r="3018" ht="6.75" customHeight="1" s="118">
      <c r="A3018" s="2" t="n"/>
      <c r="B3018" s="2" t="n"/>
      <c r="C3018" s="2" t="n"/>
      <c r="D3018" s="2" t="n"/>
      <c r="E3018" s="152" t="inlineStr">
        <is>
          <t>名　前</t>
        </is>
      </c>
      <c r="F3018" s="140" t="n"/>
      <c r="G3018" s="140" t="n"/>
      <c r="H3018" s="140" t="n"/>
      <c r="I3018" s="140" t="n"/>
      <c r="J3018" s="140" t="n"/>
      <c r="K3018" s="141" t="n"/>
      <c r="L3018" s="153">
        <f>計算!$B$36</f>
        <v/>
      </c>
      <c r="M3018" s="140" t="n"/>
      <c r="N3018" s="140" t="n"/>
      <c r="O3018" s="140" t="n"/>
      <c r="P3018" s="140" t="n"/>
      <c r="Q3018" s="140" t="n"/>
      <c r="R3018" s="140" t="n"/>
      <c r="S3018" s="140" t="n"/>
      <c r="T3018" s="140" t="n"/>
      <c r="U3018" s="140" t="n"/>
      <c r="V3018" s="140" t="n"/>
      <c r="W3018" s="140" t="n"/>
      <c r="X3018" s="140" t="n"/>
      <c r="Y3018" s="140" t="n"/>
      <c r="Z3018" s="140" t="n"/>
      <c r="AA3018" s="140" t="n"/>
      <c r="AB3018" s="140" t="n"/>
      <c r="AC3018" s="140" t="n"/>
      <c r="AD3018" s="140" t="n"/>
      <c r="AE3018" s="140" t="n"/>
      <c r="AF3018" s="140" t="n"/>
      <c r="AG3018" s="140" t="n"/>
      <c r="AH3018" s="140" t="n"/>
      <c r="AI3018" s="140" t="n"/>
      <c r="AJ3018" s="140" t="n"/>
      <c r="AK3018" s="140" t="n"/>
      <c r="AL3018" s="140" t="n"/>
      <c r="AM3018" s="140" t="n"/>
      <c r="AN3018" s="140" t="n"/>
      <c r="AO3018" s="140" t="n"/>
      <c r="AP3018" s="140" t="n"/>
      <c r="AQ3018" s="140" t="n"/>
      <c r="AR3018" s="140" t="n"/>
      <c r="AS3018" s="140" t="n"/>
      <c r="AT3018" s="141" t="n"/>
      <c r="AU3018" s="8" t="n"/>
      <c r="AV3018" s="7" t="n"/>
      <c r="AW3018" s="2" t="n"/>
      <c r="AX3018" s="2" t="n"/>
      <c r="AY3018" s="2" t="n"/>
      <c r="AZ3018" s="2" t="n"/>
      <c r="BA3018" s="2" t="n"/>
      <c r="BB3018" s="2" t="n"/>
      <c r="BC3018" s="2" t="n"/>
      <c r="BD3018" s="2" t="n"/>
      <c r="BE3018" s="2" t="n"/>
      <c r="BF3018" s="2" t="n"/>
      <c r="BG3018" s="2" t="n"/>
      <c r="BH3018" s="2" t="n"/>
      <c r="BI3018" s="8" t="n"/>
      <c r="BJ3018" s="7" t="n"/>
      <c r="BK3018" s="2" t="n"/>
      <c r="BL3018" s="2" t="n"/>
      <c r="BM3018" s="2" t="n"/>
      <c r="BN3018" s="2" t="n"/>
      <c r="BO3018" s="2" t="n"/>
      <c r="BP3018" s="143" t="n"/>
      <c r="BV3018" s="144" t="n"/>
      <c r="BW3018" s="143" t="n"/>
      <c r="CG3018" s="144" t="n"/>
      <c r="DU3018" s="144" t="n"/>
      <c r="DV3018" s="2" t="n"/>
      <c r="DW3018" s="2" t="n"/>
      <c r="DX3018" s="2" t="n"/>
      <c r="DY3018" s="2" t="n"/>
      <c r="DZ3018" s="2" t="n"/>
      <c r="EA3018" s="2" t="n"/>
      <c r="EB3018" s="2" t="n"/>
      <c r="EC3018" s="2" t="n"/>
    </row>
    <row r="3019" ht="6.75" customHeight="1" s="118">
      <c r="A3019" s="2" t="n"/>
      <c r="B3019" s="2" t="n"/>
      <c r="C3019" s="2" t="n"/>
      <c r="D3019" s="2" t="n"/>
      <c r="E3019" s="143" t="n"/>
      <c r="K3019" s="144" t="n"/>
      <c r="L3019" s="143" t="n"/>
      <c r="AT3019" s="144" t="n"/>
      <c r="AU3019" s="8" t="n"/>
      <c r="AV3019" s="7" t="n"/>
      <c r="AW3019" s="2" t="n"/>
      <c r="AX3019" s="52" t="inlineStr">
        <is>
          <t>（30×40mm）</t>
        </is>
      </c>
      <c r="BH3019" s="2" t="n"/>
      <c r="BI3019" s="8" t="n"/>
      <c r="BJ3019" s="7" t="n"/>
      <c r="BK3019" s="2" t="n"/>
      <c r="BL3019" s="2" t="n"/>
      <c r="BM3019" s="2" t="n"/>
      <c r="BN3019" s="2" t="n"/>
      <c r="BO3019" s="2" t="n"/>
      <c r="BP3019" s="143" t="n"/>
      <c r="BV3019" s="144" t="n"/>
      <c r="BW3019" s="143" t="n"/>
      <c r="CG3019" s="144" t="n"/>
      <c r="DU3019" s="144" t="n"/>
      <c r="DV3019" s="2" t="n"/>
      <c r="DW3019" s="2" t="n"/>
      <c r="DX3019" s="2" t="n"/>
      <c r="DY3019" s="2" t="n"/>
      <c r="DZ3019" s="2" t="n"/>
      <c r="EA3019" s="2" t="n"/>
      <c r="EB3019" s="2" t="n"/>
      <c r="EC3019" s="2" t="n"/>
    </row>
    <row r="3020" ht="6.75" customHeight="1" s="118">
      <c r="A3020" s="2" t="n"/>
      <c r="B3020" s="2" t="n"/>
      <c r="C3020" s="2" t="n"/>
      <c r="D3020" s="2" t="n"/>
      <c r="E3020" s="143" t="n"/>
      <c r="K3020" s="144" t="n"/>
      <c r="L3020" s="143" t="n"/>
      <c r="AT3020" s="144" t="n"/>
      <c r="AU3020" s="8" t="n"/>
      <c r="AV3020" s="7" t="n"/>
      <c r="AW3020" s="2" t="n"/>
      <c r="BH3020" s="2" t="n"/>
      <c r="BI3020" s="8" t="n"/>
      <c r="BJ3020" s="7" t="n"/>
      <c r="BK3020" s="2" t="n"/>
      <c r="BL3020" s="2" t="n"/>
      <c r="BM3020" s="2" t="n"/>
      <c r="BN3020" s="2" t="n"/>
      <c r="BO3020" s="2" t="n"/>
      <c r="BP3020" s="143" t="n"/>
      <c r="BV3020" s="144" t="n"/>
      <c r="BW3020" s="149">
        <f>計算!$S$36</f>
        <v/>
      </c>
      <c r="CG3020" s="144" t="n"/>
      <c r="CH3020" s="150">
        <f>計算!$T$36</f>
        <v/>
      </c>
      <c r="DU3020" s="144" t="n"/>
      <c r="DV3020" s="2" t="n"/>
      <c r="DW3020" s="2" t="n"/>
      <c r="DX3020" s="2" t="n"/>
      <c r="DY3020" s="2" t="n"/>
      <c r="DZ3020" s="2" t="n"/>
      <c r="EA3020" s="2" t="n"/>
      <c r="EB3020" s="2" t="n"/>
      <c r="EC3020" s="2" t="n"/>
    </row>
    <row r="3021" ht="6.75" customHeight="1" s="118">
      <c r="A3021" s="2" t="n"/>
      <c r="B3021" s="2" t="n"/>
      <c r="C3021" s="2" t="n"/>
      <c r="D3021" s="2" t="n"/>
      <c r="E3021" s="143" t="n"/>
      <c r="K3021" s="144" t="n"/>
      <c r="L3021" s="143" t="n"/>
      <c r="AT3021" s="144" t="n"/>
      <c r="AU3021" s="8" t="n"/>
      <c r="AV3021" s="7" t="n"/>
      <c r="AW3021" s="2" t="n"/>
      <c r="AX3021" s="2" t="n"/>
      <c r="AY3021" s="2" t="n"/>
      <c r="AZ3021" s="2" t="n"/>
      <c r="BA3021" s="2" t="n"/>
      <c r="BB3021" s="2" t="n"/>
      <c r="BC3021" s="2" t="n"/>
      <c r="BD3021" s="2" t="n"/>
      <c r="BE3021" s="2" t="n"/>
      <c r="BF3021" s="2" t="n"/>
      <c r="BG3021" s="2" t="n"/>
      <c r="BH3021" s="2" t="n"/>
      <c r="BI3021" s="8" t="n"/>
      <c r="BJ3021" s="7" t="n"/>
      <c r="BK3021" s="2" t="n"/>
      <c r="BL3021" s="2" t="n"/>
      <c r="BM3021" s="2" t="n"/>
      <c r="BN3021" s="2" t="n"/>
      <c r="BO3021" s="2" t="n"/>
      <c r="BP3021" s="143" t="n"/>
      <c r="BV3021" s="144" t="n"/>
      <c r="BW3021" s="143" t="n"/>
      <c r="CG3021" s="144" t="n"/>
      <c r="DU3021" s="144" t="n"/>
      <c r="DV3021" s="2" t="n"/>
      <c r="DW3021" s="2" t="n"/>
      <c r="DX3021" s="2" t="n"/>
      <c r="DY3021" s="2" t="n"/>
      <c r="DZ3021" s="2" t="n"/>
      <c r="EA3021" s="2" t="n"/>
      <c r="EB3021" s="2" t="n"/>
      <c r="EC3021" s="2" t="n"/>
    </row>
    <row r="3022" ht="6.75" customHeight="1" s="118">
      <c r="A3022" s="2" t="n"/>
      <c r="B3022" s="2" t="n"/>
      <c r="C3022" s="2" t="n"/>
      <c r="D3022" s="2" t="n"/>
      <c r="E3022" s="143" t="n"/>
      <c r="K3022" s="144" t="n"/>
      <c r="L3022" s="143" t="n"/>
      <c r="AT3022" s="144" t="n"/>
      <c r="AU3022" s="8" t="n"/>
      <c r="AV3022" s="7" t="n"/>
      <c r="AW3022" s="2" t="n"/>
      <c r="AX3022" s="2" t="n"/>
      <c r="AY3022" s="2" t="n"/>
      <c r="AZ3022" s="2" t="n"/>
      <c r="BA3022" s="2" t="n"/>
      <c r="BB3022" s="2" t="n"/>
      <c r="BC3022" s="2" t="n"/>
      <c r="BD3022" s="2" t="n"/>
      <c r="BE3022" s="2" t="n"/>
      <c r="BF3022" s="2" t="n"/>
      <c r="BG3022" s="2" t="n"/>
      <c r="BH3022" s="2" t="n"/>
      <c r="BI3022" s="8" t="n"/>
      <c r="BJ3022" s="7" t="n"/>
      <c r="BK3022" s="2" t="n"/>
      <c r="BL3022" s="2" t="n"/>
      <c r="BM3022" s="2" t="n"/>
      <c r="BN3022" s="2" t="n"/>
      <c r="BO3022" s="2" t="n"/>
      <c r="BP3022" s="143" t="n"/>
      <c r="BV3022" s="144" t="n"/>
      <c r="BW3022" s="143" t="n"/>
      <c r="CG3022" s="144" t="n"/>
      <c r="DU3022" s="144" t="n"/>
      <c r="DV3022" s="2" t="n"/>
      <c r="DW3022" s="2" t="n"/>
      <c r="DX3022" s="2" t="n"/>
      <c r="DY3022" s="2" t="n"/>
      <c r="DZ3022" s="2" t="n"/>
      <c r="EA3022" s="2" t="n"/>
      <c r="EB3022" s="2" t="n"/>
      <c r="EC3022" s="2" t="n"/>
    </row>
    <row r="3023" ht="4.5" customHeight="1" s="118">
      <c r="A3023" s="2" t="n"/>
      <c r="B3023" s="2" t="n"/>
      <c r="C3023" s="2" t="n"/>
      <c r="D3023" s="2" t="n"/>
      <c r="E3023" s="146" t="n"/>
      <c r="F3023" s="147" t="n"/>
      <c r="G3023" s="147" t="n"/>
      <c r="H3023" s="147" t="n"/>
      <c r="I3023" s="147" t="n"/>
      <c r="J3023" s="147" t="n"/>
      <c r="K3023" s="148" t="n"/>
      <c r="L3023" s="146" t="n"/>
      <c r="M3023" s="147" t="n"/>
      <c r="N3023" s="147" t="n"/>
      <c r="O3023" s="147" t="n"/>
      <c r="P3023" s="147" t="n"/>
      <c r="Q3023" s="147" t="n"/>
      <c r="R3023" s="147" t="n"/>
      <c r="S3023" s="147" t="n"/>
      <c r="T3023" s="147" t="n"/>
      <c r="U3023" s="147" t="n"/>
      <c r="V3023" s="147" t="n"/>
      <c r="W3023" s="147" t="n"/>
      <c r="X3023" s="147" t="n"/>
      <c r="Y3023" s="147" t="n"/>
      <c r="Z3023" s="147" t="n"/>
      <c r="AA3023" s="147" t="n"/>
      <c r="AB3023" s="147" t="n"/>
      <c r="AC3023" s="147" t="n"/>
      <c r="AD3023" s="147" t="n"/>
      <c r="AE3023" s="147" t="n"/>
      <c r="AF3023" s="147" t="n"/>
      <c r="AG3023" s="147" t="n"/>
      <c r="AH3023" s="147" t="n"/>
      <c r="AI3023" s="147" t="n"/>
      <c r="AJ3023" s="147" t="n"/>
      <c r="AK3023" s="147" t="n"/>
      <c r="AL3023" s="147" t="n"/>
      <c r="AM3023" s="147" t="n"/>
      <c r="AN3023" s="147" t="n"/>
      <c r="AO3023" s="147" t="n"/>
      <c r="AP3023" s="147" t="n"/>
      <c r="AQ3023" s="147" t="n"/>
      <c r="AR3023" s="147" t="n"/>
      <c r="AS3023" s="147" t="n"/>
      <c r="AT3023" s="148" t="n"/>
      <c r="AU3023" s="8" t="n"/>
      <c r="AV3023" s="7" t="n"/>
      <c r="AW3023" s="2" t="n"/>
      <c r="AX3023" s="2" t="n"/>
      <c r="AY3023" s="2" t="n"/>
      <c r="AZ3023" s="2" t="n"/>
      <c r="BA3023" s="2" t="n"/>
      <c r="BB3023" s="2" t="n"/>
      <c r="BC3023" s="2" t="n"/>
      <c r="BD3023" s="2" t="n"/>
      <c r="BE3023" s="2" t="n"/>
      <c r="BF3023" s="2" t="n"/>
      <c r="BG3023" s="2" t="n"/>
      <c r="BH3023" s="2" t="n"/>
      <c r="BI3023" s="8" t="n"/>
      <c r="BJ3023" s="7" t="n"/>
      <c r="BK3023" s="2" t="n"/>
      <c r="BL3023" s="2" t="n"/>
      <c r="BM3023" s="2" t="n"/>
      <c r="BN3023" s="2" t="n"/>
      <c r="BO3023" s="2" t="n"/>
      <c r="BP3023" s="143" t="n"/>
      <c r="BV3023" s="144" t="n"/>
      <c r="BW3023" s="143" t="n"/>
      <c r="CG3023" s="144" t="n"/>
      <c r="DU3023" s="144" t="n"/>
      <c r="DV3023" s="2" t="n"/>
      <c r="DW3023" s="2" t="n"/>
      <c r="DX3023" s="2" t="n"/>
      <c r="DY3023" s="2" t="n"/>
      <c r="DZ3023" s="2" t="n"/>
      <c r="EA3023" s="2" t="n"/>
      <c r="EB3023" s="2" t="n"/>
      <c r="EC3023" s="2" t="n"/>
    </row>
    <row r="3024" ht="6.75" customHeight="1" s="118">
      <c r="A3024" s="2" t="n"/>
      <c r="B3024" s="2" t="n"/>
      <c r="C3024" s="2" t="n"/>
      <c r="D3024" s="2" t="n"/>
      <c r="E3024" s="152" t="inlineStr">
        <is>
          <t>生年月日</t>
        </is>
      </c>
      <c r="F3024" s="140" t="n"/>
      <c r="G3024" s="140" t="n"/>
      <c r="H3024" s="140" t="n"/>
      <c r="I3024" s="140" t="n"/>
      <c r="J3024" s="140" t="n"/>
      <c r="K3024" s="141" t="n"/>
      <c r="L3024" s="154" t="inlineStr">
        <is>
          <t>昭和 ・ 平成</t>
        </is>
      </c>
      <c r="M3024" s="140" t="n"/>
      <c r="N3024" s="140" t="n"/>
      <c r="O3024" s="140" t="n"/>
      <c r="P3024" s="140" t="n"/>
      <c r="Q3024" s="140" t="n"/>
      <c r="R3024" s="140" t="n"/>
      <c r="S3024" s="140" t="n"/>
      <c r="T3024" s="140" t="n"/>
      <c r="U3024" s="140" t="n"/>
      <c r="V3024" s="155">
        <f>計算!$D$36</f>
        <v/>
      </c>
      <c r="W3024" s="140" t="n"/>
      <c r="X3024" s="156" t="inlineStr">
        <is>
          <t>年</t>
        </is>
      </c>
      <c r="Y3024" s="140" t="n"/>
      <c r="Z3024" s="155">
        <f>計算!$E$36</f>
        <v/>
      </c>
      <c r="AA3024" s="140" t="n"/>
      <c r="AB3024" s="140" t="n"/>
      <c r="AC3024" s="156" t="inlineStr">
        <is>
          <t>月</t>
        </is>
      </c>
      <c r="AD3024" s="140" t="n"/>
      <c r="AE3024" s="155">
        <f>計算!$F$36</f>
        <v/>
      </c>
      <c r="AF3024" s="140" t="n"/>
      <c r="AG3024" s="140" t="n"/>
      <c r="AH3024" s="156" t="inlineStr">
        <is>
          <t>日　生 （満</t>
        </is>
      </c>
      <c r="AI3024" s="140" t="n"/>
      <c r="AJ3024" s="140" t="n"/>
      <c r="AK3024" s="140" t="n"/>
      <c r="AL3024" s="140" t="n"/>
      <c r="AM3024" s="140" t="n"/>
      <c r="AN3024" s="140" t="n"/>
      <c r="AO3024" s="140" t="n"/>
      <c r="AP3024" s="157">
        <f>計算!$G$36</f>
        <v/>
      </c>
      <c r="AQ3024" s="140" t="n"/>
      <c r="AR3024" s="158" t="inlineStr">
        <is>
          <t>歳）</t>
        </is>
      </c>
      <c r="AS3024" s="140" t="n"/>
      <c r="AT3024" s="141" t="n"/>
      <c r="AU3024" s="8" t="n"/>
      <c r="AV3024" s="7" t="n"/>
      <c r="AW3024" s="2" t="n"/>
      <c r="AX3024" s="2" t="n"/>
      <c r="AY3024" s="2" t="n"/>
      <c r="AZ3024" s="2" t="n"/>
      <c r="BA3024" s="2" t="n"/>
      <c r="BB3024" s="2" t="n"/>
      <c r="BC3024" s="2" t="n"/>
      <c r="BD3024" s="2" t="n"/>
      <c r="BE3024" s="2" t="n"/>
      <c r="BF3024" s="2" t="n"/>
      <c r="BG3024" s="2" t="n"/>
      <c r="BH3024" s="2" t="n"/>
      <c r="BI3024" s="8" t="n"/>
      <c r="BJ3024" s="7" t="n"/>
      <c r="BK3024" s="2" t="n"/>
      <c r="BL3024" s="2" t="n"/>
      <c r="BM3024" s="2" t="n"/>
      <c r="BN3024" s="2" t="n"/>
      <c r="BO3024" s="2" t="n"/>
      <c r="BP3024" s="143" t="n"/>
      <c r="BV3024" s="144" t="n"/>
      <c r="BW3024" s="149">
        <f>計算!$U$36</f>
        <v/>
      </c>
      <c r="CG3024" s="144" t="n"/>
      <c r="CH3024" s="150">
        <f>計算!$V$36</f>
        <v/>
      </c>
      <c r="DU3024" s="144" t="n"/>
      <c r="DV3024" s="2" t="n"/>
      <c r="DW3024" s="2" t="n"/>
      <c r="DX3024" s="2" t="n"/>
      <c r="DY3024" s="2" t="n"/>
      <c r="DZ3024" s="2" t="n"/>
      <c r="EA3024" s="2" t="n"/>
      <c r="EB3024" s="2" t="n"/>
      <c r="EC3024" s="2" t="n"/>
    </row>
    <row r="3025" ht="6.75" customHeight="1" s="118">
      <c r="A3025" s="2" t="n"/>
      <c r="B3025" s="2" t="n"/>
      <c r="C3025" s="2" t="n"/>
      <c r="D3025" s="2" t="n"/>
      <c r="E3025" s="143" t="n"/>
      <c r="K3025" s="144" t="n"/>
      <c r="L3025" s="143" t="n"/>
      <c r="AT3025" s="144" t="n"/>
      <c r="AU3025" s="8" t="n"/>
      <c r="AV3025" s="7" t="n"/>
      <c r="AW3025" s="2" t="n"/>
      <c r="AX3025" s="2" t="n"/>
      <c r="AY3025" s="2" t="n"/>
      <c r="AZ3025" s="2" t="n"/>
      <c r="BA3025" s="2" t="n"/>
      <c r="BB3025" s="2" t="n"/>
      <c r="BC3025" s="2" t="n"/>
      <c r="BD3025" s="2" t="n"/>
      <c r="BE3025" s="2" t="n"/>
      <c r="BF3025" s="2" t="n"/>
      <c r="BG3025" s="2" t="n"/>
      <c r="BH3025" s="2" t="n"/>
      <c r="BI3025" s="8" t="n"/>
      <c r="BJ3025" s="7" t="n"/>
      <c r="BK3025" s="2" t="n"/>
      <c r="BL3025" s="2" t="n"/>
      <c r="BM3025" s="2" t="n"/>
      <c r="BN3025" s="2" t="n"/>
      <c r="BO3025" s="2" t="n"/>
      <c r="BP3025" s="143" t="n"/>
      <c r="BV3025" s="144" t="n"/>
      <c r="BW3025" s="143" t="n"/>
      <c r="CG3025" s="144" t="n"/>
      <c r="DU3025" s="144" t="n"/>
      <c r="DV3025" s="2" t="n"/>
      <c r="DW3025" s="2" t="n"/>
      <c r="DX3025" s="2" t="n"/>
      <c r="DY3025" s="2" t="n"/>
      <c r="DZ3025" s="2" t="n"/>
      <c r="EA3025" s="2" t="n"/>
      <c r="EB3025" s="2" t="n"/>
      <c r="EC3025" s="2" t="n"/>
    </row>
    <row r="3026" ht="6.75" customHeight="1" s="118">
      <c r="A3026" s="2" t="n"/>
      <c r="B3026" s="2" t="n"/>
      <c r="C3026" s="2" t="n"/>
      <c r="D3026" s="2" t="n"/>
      <c r="E3026" s="143" t="n"/>
      <c r="K3026" s="144" t="n"/>
      <c r="L3026" s="143" t="n"/>
      <c r="AT3026" s="144" t="n"/>
      <c r="AU3026" s="8" t="n"/>
      <c r="AV3026" s="16" t="n"/>
      <c r="AW3026" s="14" t="n"/>
      <c r="AX3026" s="14" t="n"/>
      <c r="AY3026" s="14" t="n"/>
      <c r="AZ3026" s="14" t="n"/>
      <c r="BA3026" s="14" t="n"/>
      <c r="BB3026" s="14" t="n"/>
      <c r="BC3026" s="14" t="n"/>
      <c r="BD3026" s="14" t="n"/>
      <c r="BE3026" s="14" t="n"/>
      <c r="BF3026" s="14" t="n"/>
      <c r="BG3026" s="14" t="n"/>
      <c r="BH3026" s="14" t="n"/>
      <c r="BI3026" s="15" t="n"/>
      <c r="BJ3026" s="7" t="n"/>
      <c r="BK3026" s="2" t="n"/>
      <c r="BL3026" s="2" t="n"/>
      <c r="BM3026" s="2" t="n"/>
      <c r="BN3026" s="2" t="n"/>
      <c r="BO3026" s="2" t="n"/>
      <c r="BP3026" s="143" t="n"/>
      <c r="BV3026" s="144" t="n"/>
      <c r="BW3026" s="143" t="n"/>
      <c r="CG3026" s="144" t="n"/>
      <c r="DU3026" s="144" t="n"/>
      <c r="DV3026" s="2" t="n"/>
      <c r="DW3026" s="2" t="n"/>
      <c r="DX3026" s="2" t="n"/>
      <c r="DY3026" s="2" t="n"/>
      <c r="DZ3026" s="2" t="n"/>
      <c r="EA3026" s="2" t="n"/>
      <c r="EB3026" s="2" t="n"/>
      <c r="EC3026" s="2" t="n"/>
    </row>
    <row r="3027" ht="3.75" customHeight="1" s="118">
      <c r="A3027" s="2" t="n"/>
      <c r="B3027" s="2" t="n"/>
      <c r="C3027" s="2" t="n"/>
      <c r="D3027" s="2" t="n"/>
      <c r="E3027" s="146" t="n"/>
      <c r="F3027" s="147" t="n"/>
      <c r="G3027" s="147" t="n"/>
      <c r="H3027" s="147" t="n"/>
      <c r="I3027" s="147" t="n"/>
      <c r="J3027" s="147" t="n"/>
      <c r="K3027" s="148" t="n"/>
      <c r="L3027" s="146" t="n"/>
      <c r="M3027" s="147" t="n"/>
      <c r="N3027" s="147" t="n"/>
      <c r="O3027" s="147" t="n"/>
      <c r="P3027" s="147" t="n"/>
      <c r="Q3027" s="147" t="n"/>
      <c r="R3027" s="147" t="n"/>
      <c r="S3027" s="147" t="n"/>
      <c r="T3027" s="147" t="n"/>
      <c r="U3027" s="147" t="n"/>
      <c r="X3027" s="147" t="n"/>
      <c r="Y3027" s="147" t="n"/>
      <c r="AC3027" s="147" t="n"/>
      <c r="AD3027" s="147" t="n"/>
      <c r="AH3027" s="147" t="n"/>
      <c r="AI3027" s="147" t="n"/>
      <c r="AJ3027" s="147" t="n"/>
      <c r="AK3027" s="147" t="n"/>
      <c r="AL3027" s="147" t="n"/>
      <c r="AM3027" s="147" t="n"/>
      <c r="AN3027" s="147" t="n"/>
      <c r="AO3027" s="147" t="n"/>
      <c r="AP3027" s="147" t="n"/>
      <c r="AQ3027" s="147" t="n"/>
      <c r="AR3027" s="147" t="n"/>
      <c r="AS3027" s="147" t="n"/>
      <c r="AT3027" s="148" t="n"/>
      <c r="AU3027" s="2" t="n"/>
      <c r="AV3027" s="21" t="n"/>
      <c r="AW3027" s="2" t="n"/>
      <c r="AX3027" s="2" t="n"/>
      <c r="AY3027" s="2" t="n"/>
      <c r="AZ3027" s="2" t="n"/>
      <c r="BA3027" s="2" t="n"/>
      <c r="BB3027" s="2" t="n"/>
      <c r="BC3027" s="2" t="n"/>
      <c r="BD3027" s="2" t="n"/>
      <c r="BE3027" s="2" t="n"/>
      <c r="BF3027" s="2" t="n"/>
      <c r="BG3027" s="2" t="n"/>
      <c r="BH3027" s="2" t="n"/>
      <c r="BI3027" s="2" t="n"/>
      <c r="BJ3027" s="2" t="n"/>
      <c r="BK3027" s="2" t="n"/>
      <c r="BL3027" s="2" t="n"/>
      <c r="BM3027" s="2" t="n"/>
      <c r="BN3027" s="2" t="n"/>
      <c r="BO3027" s="2" t="n"/>
      <c r="BP3027" s="143" t="n"/>
      <c r="BV3027" s="144" t="n"/>
      <c r="BW3027" s="143" t="n"/>
      <c r="CG3027" s="144" t="n"/>
      <c r="DU3027" s="144" t="n"/>
      <c r="DV3027" s="2" t="n"/>
      <c r="DW3027" s="2" t="n"/>
      <c r="DX3027" s="2" t="n"/>
      <c r="DY3027" s="2" t="n"/>
      <c r="DZ3027" s="2" t="n"/>
      <c r="EA3027" s="2" t="n"/>
      <c r="EB3027" s="2" t="n"/>
      <c r="EC3027" s="2" t="n"/>
    </row>
    <row r="3028" ht="6.75" customHeight="1" s="118">
      <c r="A3028" s="2" t="n"/>
      <c r="B3028" s="2" t="n"/>
      <c r="C3028" s="2" t="n"/>
      <c r="D3028" s="2" t="n"/>
      <c r="E3028" s="159" t="inlineStr">
        <is>
          <t>ふ り が な</t>
        </is>
      </c>
      <c r="F3028" s="140" t="n"/>
      <c r="G3028" s="140" t="n"/>
      <c r="H3028" s="140" t="n"/>
      <c r="I3028" s="140" t="n"/>
      <c r="J3028" s="140" t="n"/>
      <c r="K3028" s="141" t="n"/>
      <c r="L3028" s="160">
        <f>計算!$J$36</f>
        <v/>
      </c>
      <c r="M3028" s="140" t="n"/>
      <c r="N3028" s="140" t="n"/>
      <c r="O3028" s="140" t="n"/>
      <c r="P3028" s="140" t="n"/>
      <c r="Q3028" s="140" t="n"/>
      <c r="R3028" s="140" t="n"/>
      <c r="S3028" s="140" t="n"/>
      <c r="T3028" s="140" t="n"/>
      <c r="U3028" s="140" t="n"/>
      <c r="V3028" s="140" t="n"/>
      <c r="W3028" s="140" t="n"/>
      <c r="X3028" s="140" t="n"/>
      <c r="Y3028" s="140" t="n"/>
      <c r="Z3028" s="140" t="n"/>
      <c r="AA3028" s="140" t="n"/>
      <c r="AB3028" s="140" t="n"/>
      <c r="AC3028" s="140" t="n"/>
      <c r="AD3028" s="140" t="n"/>
      <c r="AE3028" s="140" t="n"/>
      <c r="AF3028" s="140" t="n"/>
      <c r="AG3028" s="140" t="n"/>
      <c r="AH3028" s="140" t="n"/>
      <c r="AI3028" s="140" t="n"/>
      <c r="AJ3028" s="140" t="n"/>
      <c r="AK3028" s="140" t="n"/>
      <c r="AL3028" s="140" t="n"/>
      <c r="AM3028" s="140" t="n"/>
      <c r="AN3028" s="140" t="n"/>
      <c r="AO3028" s="140" t="n"/>
      <c r="AP3028" s="140" t="n"/>
      <c r="AQ3028" s="140" t="n"/>
      <c r="AR3028" s="140" t="n"/>
      <c r="AS3028" s="140" t="n"/>
      <c r="AT3028" s="140" t="n"/>
      <c r="AU3028" s="140" t="n"/>
      <c r="AV3028" s="140" t="n"/>
      <c r="AW3028" s="140" t="n"/>
      <c r="AX3028" s="140" t="n"/>
      <c r="AY3028" s="140" t="n"/>
      <c r="AZ3028" s="140" t="n"/>
      <c r="BA3028" s="140" t="n"/>
      <c r="BB3028" s="140" t="n"/>
      <c r="BC3028" s="140" t="n"/>
      <c r="BD3028" s="140" t="n"/>
      <c r="BE3028" s="140" t="n"/>
      <c r="BF3028" s="140" t="n"/>
      <c r="BG3028" s="140" t="n"/>
      <c r="BH3028" s="140" t="n"/>
      <c r="BI3028" s="141" t="n"/>
      <c r="BJ3028" s="2" t="n"/>
      <c r="BK3028" s="2" t="n"/>
      <c r="BL3028" s="2" t="n"/>
      <c r="BM3028" s="2" t="n"/>
      <c r="BN3028" s="2" t="n"/>
      <c r="BO3028" s="2" t="n"/>
      <c r="BP3028" s="143" t="n"/>
      <c r="BV3028" s="144" t="n"/>
      <c r="BW3028" s="161">
        <f>計算!$W$36</f>
        <v/>
      </c>
      <c r="CG3028" s="144" t="n"/>
      <c r="CH3028" s="150">
        <f>計算!$X$36</f>
        <v/>
      </c>
      <c r="DU3028" s="144" t="n"/>
      <c r="DV3028" s="2" t="n"/>
      <c r="DW3028" s="2" t="n"/>
      <c r="DX3028" s="2" t="n"/>
      <c r="DY3028" s="2" t="n"/>
      <c r="DZ3028" s="2" t="n"/>
      <c r="EA3028" s="2" t="n"/>
      <c r="EB3028" s="2" t="n"/>
      <c r="EC3028" s="2" t="n"/>
    </row>
    <row r="3029" ht="6.75" customHeight="1" s="118">
      <c r="A3029" s="2" t="n"/>
      <c r="B3029" s="2" t="n"/>
      <c r="C3029" s="2" t="n"/>
      <c r="D3029" s="2" t="n"/>
      <c r="E3029" s="143" t="n"/>
      <c r="K3029" s="144" t="n"/>
      <c r="BI3029" s="144" t="n"/>
      <c r="BJ3029" s="2" t="n"/>
      <c r="BK3029" s="2" t="n"/>
      <c r="BL3029" s="2" t="n"/>
      <c r="BM3029" s="2" t="n"/>
      <c r="BN3029" s="2" t="n"/>
      <c r="BO3029" s="2" t="n"/>
      <c r="BP3029" s="143" t="n"/>
      <c r="BV3029" s="144" t="n"/>
      <c r="BW3029" s="143" t="n"/>
      <c r="CG3029" s="144" t="n"/>
      <c r="DU3029" s="144" t="n"/>
      <c r="DV3029" s="2" t="n"/>
      <c r="DW3029" s="2" t="n"/>
      <c r="DX3029" s="2" t="n"/>
      <c r="DY3029" s="2" t="n"/>
      <c r="DZ3029" s="2" t="n"/>
      <c r="EA3029" s="2" t="n"/>
      <c r="EB3029" s="2" t="n"/>
      <c r="EC3029" s="2" t="n"/>
    </row>
    <row r="3030" ht="6.75" customHeight="1" s="118">
      <c r="A3030" s="2" t="n"/>
      <c r="B3030" s="2" t="n"/>
      <c r="C3030" s="2" t="n"/>
      <c r="D3030" s="2" t="n"/>
      <c r="E3030" s="162" t="n"/>
      <c r="F3030" s="163" t="n"/>
      <c r="G3030" s="163" t="n"/>
      <c r="H3030" s="163" t="n"/>
      <c r="I3030" s="163" t="n"/>
      <c r="J3030" s="163" t="n"/>
      <c r="K3030" s="164" t="n"/>
      <c r="L3030" s="163" t="n"/>
      <c r="M3030" s="163" t="n"/>
      <c r="N3030" s="163" t="n"/>
      <c r="O3030" s="163" t="n"/>
      <c r="P3030" s="163" t="n"/>
      <c r="Q3030" s="163" t="n"/>
      <c r="R3030" s="163" t="n"/>
      <c r="S3030" s="163" t="n"/>
      <c r="T3030" s="163" t="n"/>
      <c r="U3030" s="163" t="n"/>
      <c r="V3030" s="163" t="n"/>
      <c r="W3030" s="163" t="n"/>
      <c r="X3030" s="163" t="n"/>
      <c r="Y3030" s="163" t="n"/>
      <c r="Z3030" s="163" t="n"/>
      <c r="AA3030" s="163" t="n"/>
      <c r="AB3030" s="163" t="n"/>
      <c r="AC3030" s="163" t="n"/>
      <c r="AD3030" s="163" t="n"/>
      <c r="AE3030" s="163" t="n"/>
      <c r="AF3030" s="163" t="n"/>
      <c r="AG3030" s="163" t="n"/>
      <c r="AH3030" s="163" t="n"/>
      <c r="AI3030" s="163" t="n"/>
      <c r="AJ3030" s="163" t="n"/>
      <c r="AK3030" s="163" t="n"/>
      <c r="AL3030" s="163" t="n"/>
      <c r="AM3030" s="163" t="n"/>
      <c r="AN3030" s="163" t="n"/>
      <c r="AO3030" s="163" t="n"/>
      <c r="AP3030" s="163" t="n"/>
      <c r="AQ3030" s="163" t="n"/>
      <c r="AR3030" s="163" t="n"/>
      <c r="AS3030" s="163" t="n"/>
      <c r="AT3030" s="163" t="n"/>
      <c r="AU3030" s="163" t="n"/>
      <c r="AV3030" s="163" t="n"/>
      <c r="AW3030" s="163" t="n"/>
      <c r="AX3030" s="163" t="n"/>
      <c r="AY3030" s="163" t="n"/>
      <c r="AZ3030" s="163" t="n"/>
      <c r="BA3030" s="163" t="n"/>
      <c r="BB3030" s="163" t="n"/>
      <c r="BC3030" s="163" t="n"/>
      <c r="BD3030" s="163" t="n"/>
      <c r="BE3030" s="163" t="n"/>
      <c r="BF3030" s="163" t="n"/>
      <c r="BG3030" s="163" t="n"/>
      <c r="BH3030" s="163" t="n"/>
      <c r="BI3030" s="164" t="n"/>
      <c r="BJ3030" s="2" t="n"/>
      <c r="BK3030" s="2" t="n"/>
      <c r="BL3030" s="2" t="n"/>
      <c r="BM3030" s="2" t="n"/>
      <c r="BN3030" s="2" t="n"/>
      <c r="BO3030" s="2" t="n"/>
      <c r="BP3030" s="143" t="n"/>
      <c r="BV3030" s="144" t="n"/>
      <c r="BW3030" s="143" t="n"/>
      <c r="CG3030" s="144" t="n"/>
      <c r="DU3030" s="144" t="n"/>
      <c r="DV3030" s="2" t="n"/>
      <c r="DW3030" s="2" t="n"/>
      <c r="DX3030" s="2" t="n"/>
      <c r="DY3030" s="2" t="n"/>
      <c r="DZ3030" s="2" t="n"/>
      <c r="EA3030" s="2" t="n"/>
      <c r="EB3030" s="2" t="n"/>
      <c r="EC3030" s="2" t="n"/>
    </row>
    <row r="3031" ht="6.75" customHeight="1" s="118">
      <c r="A3031" s="2" t="n"/>
      <c r="B3031" s="2" t="n"/>
      <c r="C3031" s="2" t="n"/>
      <c r="D3031" s="2" t="n"/>
      <c r="E3031" s="165" t="inlineStr">
        <is>
          <t>現住所</t>
        </is>
      </c>
      <c r="F3031" s="166" t="n"/>
      <c r="G3031" s="166" t="n"/>
      <c r="H3031" s="166" t="n"/>
      <c r="I3031" s="166" t="n"/>
      <c r="J3031" s="166" t="n"/>
      <c r="K3031" s="167" t="n"/>
      <c r="L3031" s="107" t="inlineStr">
        <is>
          <t>〒</t>
        </is>
      </c>
      <c r="M3031" s="166" t="n"/>
      <c r="N3031" s="166" t="n"/>
      <c r="O3031" s="166" t="n"/>
      <c r="P3031" s="168">
        <f>計算!$H$36</f>
        <v/>
      </c>
      <c r="Q3031" s="166" t="n"/>
      <c r="R3031" s="166" t="n"/>
      <c r="S3031" s="166" t="n"/>
      <c r="T3031" s="166" t="n"/>
      <c r="U3031" s="166" t="n"/>
      <c r="V3031" s="166" t="n"/>
      <c r="W3031" s="166" t="n"/>
      <c r="X3031" s="166" t="n"/>
      <c r="Y3031" s="166" t="n"/>
      <c r="Z3031" s="166" t="n"/>
      <c r="AA3031" s="166" t="n"/>
      <c r="AB3031" s="166" t="n"/>
      <c r="AC3031" s="166" t="n"/>
      <c r="AD3031" s="166" t="n"/>
      <c r="AE3031" s="166" t="n"/>
      <c r="AF3031" s="166" t="n"/>
      <c r="AG3031" s="166" t="n"/>
      <c r="AH3031" s="166" t="n"/>
      <c r="AI3031" s="166" t="n"/>
      <c r="AJ3031" s="166" t="n"/>
      <c r="AK3031" s="24" t="n"/>
      <c r="AL3031" s="24" t="n"/>
      <c r="AM3031" s="24" t="n"/>
      <c r="AN3031" s="24" t="n"/>
      <c r="AO3031" s="24" t="n"/>
      <c r="AP3031" s="24" t="n"/>
      <c r="AQ3031" s="24" t="n"/>
      <c r="AR3031" s="24" t="n"/>
      <c r="AS3031" s="24" t="n"/>
      <c r="AT3031" s="24" t="n"/>
      <c r="AU3031" s="24" t="n"/>
      <c r="AV3031" s="24" t="n"/>
      <c r="AW3031" s="24" t="n"/>
      <c r="AX3031" s="24" t="n"/>
      <c r="AY3031" s="24" t="n"/>
      <c r="AZ3031" s="24" t="n"/>
      <c r="BA3031" s="24" t="n"/>
      <c r="BB3031" s="24" t="n"/>
      <c r="BC3031" s="24" t="n"/>
      <c r="BD3031" s="24" t="n"/>
      <c r="BE3031" s="24" t="n"/>
      <c r="BF3031" s="24" t="n"/>
      <c r="BG3031" s="24" t="n"/>
      <c r="BH3031" s="24" t="n"/>
      <c r="BI3031" s="25" t="n"/>
      <c r="BJ3031" s="2" t="n"/>
      <c r="BK3031" s="2" t="n"/>
      <c r="BL3031" s="2" t="n"/>
      <c r="BM3031" s="2" t="n"/>
      <c r="BN3031" s="2" t="n"/>
      <c r="BO3031" s="2" t="n"/>
      <c r="BP3031" s="143" t="n"/>
      <c r="BV3031" s="144" t="n"/>
      <c r="BW3031" s="143" t="n"/>
      <c r="CG3031" s="144" t="n"/>
      <c r="DU3031" s="144" t="n"/>
      <c r="DV3031" s="2" t="n"/>
      <c r="DW3031" s="2" t="n"/>
      <c r="DX3031" s="2" t="n"/>
      <c r="DY3031" s="2" t="n"/>
      <c r="DZ3031" s="2" t="n"/>
      <c r="EA3031" s="2" t="n"/>
      <c r="EB3031" s="2" t="n"/>
      <c r="EC3031" s="2" t="n"/>
    </row>
    <row r="3032" ht="4.5" customHeight="1" s="118">
      <c r="A3032" s="2" t="n"/>
      <c r="B3032" s="2" t="n"/>
      <c r="C3032" s="2" t="n"/>
      <c r="D3032" s="2" t="n"/>
      <c r="E3032" s="143" t="n"/>
      <c r="K3032" s="144" t="n"/>
      <c r="L3032" s="143" t="n"/>
      <c r="AK3032" s="2" t="n"/>
      <c r="AL3032" s="2" t="n"/>
      <c r="AM3032" s="2" t="n"/>
      <c r="AN3032" s="2" t="n"/>
      <c r="AO3032" s="2" t="n"/>
      <c r="AP3032" s="2" t="n"/>
      <c r="AQ3032" s="2" t="n"/>
      <c r="AR3032" s="2" t="n"/>
      <c r="AS3032" s="2" t="n"/>
      <c r="AT3032" s="2" t="n"/>
      <c r="AU3032" s="2" t="n"/>
      <c r="AV3032" s="2" t="n"/>
      <c r="AW3032" s="2" t="n"/>
      <c r="AX3032" s="2" t="n"/>
      <c r="AY3032" s="2" t="n"/>
      <c r="AZ3032" s="2" t="n"/>
      <c r="BA3032" s="2" t="n"/>
      <c r="BB3032" s="2" t="n"/>
      <c r="BC3032" s="2" t="n"/>
      <c r="BD3032" s="2" t="n"/>
      <c r="BE3032" s="2" t="n"/>
      <c r="BF3032" s="2" t="n"/>
      <c r="BG3032" s="2" t="n"/>
      <c r="BH3032" s="2" t="n"/>
      <c r="BI3032" s="8" t="n"/>
      <c r="BJ3032" s="2" t="n"/>
      <c r="BK3032" s="2" t="n"/>
      <c r="BL3032" s="2" t="n"/>
      <c r="BM3032" s="2" t="n"/>
      <c r="BN3032" s="2" t="n"/>
      <c r="BO3032" s="2" t="n"/>
      <c r="BP3032" s="146" t="n"/>
      <c r="BQ3032" s="147" t="n"/>
      <c r="BR3032" s="147" t="n"/>
      <c r="BS3032" s="147" t="n"/>
      <c r="BT3032" s="147" t="n"/>
      <c r="BU3032" s="147" t="n"/>
      <c r="BV3032" s="148" t="n"/>
      <c r="BW3032" s="146" t="n"/>
      <c r="BX3032" s="147" t="n"/>
      <c r="BY3032" s="147" t="n"/>
      <c r="BZ3032" s="147" t="n"/>
      <c r="CA3032" s="147" t="n"/>
      <c r="CB3032" s="147" t="n"/>
      <c r="CC3032" s="147" t="n"/>
      <c r="CD3032" s="147" t="n"/>
      <c r="CE3032" s="147" t="n"/>
      <c r="CF3032" s="147" t="n"/>
      <c r="CG3032" s="148" t="n"/>
      <c r="DU3032" s="144" t="n"/>
      <c r="DV3032" s="2" t="n"/>
      <c r="DW3032" s="2" t="n"/>
      <c r="DX3032" s="2" t="n"/>
      <c r="DY3032" s="2" t="n"/>
      <c r="DZ3032" s="2" t="n"/>
      <c r="EA3032" s="2" t="n"/>
      <c r="EB3032" s="2" t="n"/>
      <c r="EC3032" s="2" t="n"/>
    </row>
    <row r="3033" ht="6.75" customHeight="1" s="118">
      <c r="A3033" s="2" t="n"/>
      <c r="B3033" s="2" t="n"/>
      <c r="C3033" s="2" t="n"/>
      <c r="D3033" s="2" t="n"/>
      <c r="E3033" s="143" t="n"/>
      <c r="K3033" s="144" t="n"/>
      <c r="L3033" s="143" t="n"/>
      <c r="AK3033" s="2" t="n"/>
      <c r="AL3033" s="2" t="n"/>
      <c r="AM3033" s="2" t="n"/>
      <c r="AN3033" s="2" t="n"/>
      <c r="AO3033" s="2" t="n"/>
      <c r="AP3033" s="2" t="n"/>
      <c r="AQ3033" s="2" t="n"/>
      <c r="AR3033" s="2" t="n"/>
      <c r="AS3033" s="2" t="n"/>
      <c r="AT3033" s="2" t="n"/>
      <c r="AU3033" s="2" t="n"/>
      <c r="AV3033" s="2" t="n"/>
      <c r="AW3033" s="2" t="n"/>
      <c r="AX3033" s="2" t="n"/>
      <c r="AY3033" s="2" t="n"/>
      <c r="AZ3033" s="2" t="n"/>
      <c r="BA3033" s="2" t="n"/>
      <c r="BB3033" s="2" t="n"/>
      <c r="BC3033" s="2" t="n"/>
      <c r="BD3033" s="2" t="n"/>
      <c r="BE3033" s="2" t="n"/>
      <c r="BF3033" s="2" t="n"/>
      <c r="BG3033" s="2" t="n"/>
      <c r="BH3033" s="2" t="n"/>
      <c r="BI3033" s="8" t="n"/>
      <c r="BJ3033" s="2" t="n"/>
      <c r="BK3033" s="2" t="n"/>
      <c r="BL3033" s="2" t="n"/>
      <c r="BM3033" s="2" t="n"/>
      <c r="BN3033" s="2" t="n"/>
      <c r="BO3033" s="2" t="n"/>
      <c r="BP3033" s="169" t="inlineStr">
        <is>
          <t>校内外の諸活動</t>
        </is>
      </c>
      <c r="BQ3033" s="140" t="n"/>
      <c r="BR3033" s="140" t="n"/>
      <c r="BS3033" s="140" t="n"/>
      <c r="BT3033" s="140" t="n"/>
      <c r="BU3033" s="140" t="n"/>
      <c r="BV3033" s="141" t="n"/>
      <c r="BW3033" s="170">
        <f>計算!$Y$36</f>
        <v/>
      </c>
      <c r="BX3033" s="140" t="n"/>
      <c r="BY3033" s="140" t="n"/>
      <c r="BZ3033" s="140" t="n"/>
      <c r="CA3033" s="140" t="n"/>
      <c r="CB3033" s="140" t="n"/>
      <c r="CC3033" s="140" t="n"/>
      <c r="CD3033" s="140" t="n"/>
      <c r="CE3033" s="140" t="n"/>
      <c r="CF3033" s="140" t="n"/>
      <c r="CG3033" s="140" t="n"/>
      <c r="CH3033" s="140" t="n"/>
      <c r="CI3033" s="140" t="n"/>
      <c r="CJ3033" s="140" t="n"/>
      <c r="CK3033" s="140" t="n"/>
      <c r="CL3033" s="140" t="n"/>
      <c r="CM3033" s="140" t="n"/>
      <c r="CN3033" s="140" t="n"/>
      <c r="CO3033" s="140" t="n"/>
      <c r="CP3033" s="140" t="n"/>
      <c r="CQ3033" s="140" t="n"/>
      <c r="CR3033" s="140" t="n"/>
      <c r="CS3033" s="140" t="n"/>
      <c r="CT3033" s="140" t="n"/>
      <c r="CU3033" s="140" t="n"/>
      <c r="CV3033" s="140" t="n"/>
      <c r="CW3033" s="140" t="n"/>
      <c r="CX3033" s="140" t="n"/>
      <c r="CY3033" s="140" t="n"/>
      <c r="CZ3033" s="140" t="n"/>
      <c r="DA3033" s="140" t="n"/>
      <c r="DB3033" s="140" t="n"/>
      <c r="DC3033" s="140" t="n"/>
      <c r="DD3033" s="140" t="n"/>
      <c r="DE3033" s="140" t="n"/>
      <c r="DF3033" s="140" t="n"/>
      <c r="DG3033" s="140" t="n"/>
      <c r="DH3033" s="140" t="n"/>
      <c r="DI3033" s="140" t="n"/>
      <c r="DJ3033" s="140" t="n"/>
      <c r="DK3033" s="140" t="n"/>
      <c r="DL3033" s="140" t="n"/>
      <c r="DM3033" s="140" t="n"/>
      <c r="DN3033" s="140" t="n"/>
      <c r="DO3033" s="140" t="n"/>
      <c r="DP3033" s="140" t="n"/>
      <c r="DQ3033" s="140" t="n"/>
      <c r="DR3033" s="140" t="n"/>
      <c r="DS3033" s="140" t="n"/>
      <c r="DT3033" s="140" t="n"/>
      <c r="DU3033" s="141" t="n"/>
      <c r="DV3033" s="7" t="n"/>
      <c r="DW3033" s="2" t="n"/>
      <c r="DX3033" s="2" t="n"/>
      <c r="DY3033" s="2" t="n"/>
      <c r="DZ3033" s="2" t="n"/>
      <c r="EA3033" s="2" t="n"/>
      <c r="EB3033" s="2" t="n"/>
      <c r="EC3033" s="2" t="n"/>
    </row>
    <row r="3034" ht="6.75" customHeight="1" s="118">
      <c r="A3034" s="2" t="n"/>
      <c r="B3034" s="2" t="n"/>
      <c r="C3034" s="2" t="n"/>
      <c r="D3034" s="2" t="n"/>
      <c r="E3034" s="143" t="n"/>
      <c r="K3034" s="144" t="n"/>
      <c r="L3034" s="171">
        <f>計算!$I$36</f>
        <v/>
      </c>
      <c r="BI3034" s="144" t="n"/>
      <c r="BJ3034" s="2" t="n"/>
      <c r="BK3034" s="2" t="n"/>
      <c r="BL3034" s="2" t="n"/>
      <c r="BM3034" s="2" t="n"/>
      <c r="BN3034" s="2" t="n"/>
      <c r="BO3034" s="2" t="n"/>
      <c r="BP3034" s="143" t="n"/>
      <c r="BV3034" s="144" t="n"/>
      <c r="DU3034" s="144" t="n"/>
      <c r="DV3034" s="7" t="n"/>
      <c r="DW3034" s="2" t="n"/>
      <c r="DX3034" s="2" t="n"/>
      <c r="DY3034" s="2" t="n"/>
      <c r="DZ3034" s="2" t="n"/>
      <c r="EA3034" s="2" t="n"/>
      <c r="EB3034" s="2" t="n"/>
      <c r="EC3034" s="2" t="n"/>
    </row>
    <row r="3035" ht="6.75" customHeight="1" s="118">
      <c r="A3035" s="2" t="n"/>
      <c r="B3035" s="2" t="n"/>
      <c r="C3035" s="2" t="n"/>
      <c r="D3035" s="2" t="n"/>
      <c r="E3035" s="143" t="n"/>
      <c r="K3035" s="144" t="n"/>
      <c r="L3035" s="143" t="n"/>
      <c r="BI3035" s="144" t="n"/>
      <c r="BJ3035" s="2" t="n"/>
      <c r="BK3035" s="2" t="n"/>
      <c r="BL3035" s="2" t="n"/>
      <c r="BM3035" s="2" t="n"/>
      <c r="BN3035" s="2" t="n"/>
      <c r="BO3035" s="2" t="n"/>
      <c r="BP3035" s="143" t="n"/>
      <c r="BV3035" s="144" t="n"/>
      <c r="DU3035" s="144" t="n"/>
      <c r="DV3035" s="7" t="n"/>
      <c r="DW3035" s="2" t="n"/>
      <c r="DX3035" s="2" t="n"/>
      <c r="DY3035" s="2" t="n"/>
      <c r="DZ3035" s="2" t="n"/>
      <c r="EA3035" s="2" t="n"/>
      <c r="EB3035" s="2" t="n"/>
      <c r="EC3035" s="2" t="n"/>
    </row>
    <row r="3036" ht="6.75" customHeight="1" s="118">
      <c r="A3036" s="2" t="n"/>
      <c r="B3036" s="2" t="n"/>
      <c r="C3036" s="2" t="n"/>
      <c r="D3036" s="2" t="n"/>
      <c r="E3036" s="146" t="n"/>
      <c r="F3036" s="147" t="n"/>
      <c r="G3036" s="147" t="n"/>
      <c r="H3036" s="147" t="n"/>
      <c r="I3036" s="147" t="n"/>
      <c r="J3036" s="147" t="n"/>
      <c r="K3036" s="148" t="n"/>
      <c r="L3036" s="146" t="n"/>
      <c r="M3036" s="147" t="n"/>
      <c r="N3036" s="147" t="n"/>
      <c r="O3036" s="147" t="n"/>
      <c r="P3036" s="147" t="n"/>
      <c r="Q3036" s="147" t="n"/>
      <c r="R3036" s="147" t="n"/>
      <c r="S3036" s="147" t="n"/>
      <c r="T3036" s="147" t="n"/>
      <c r="U3036" s="147" t="n"/>
      <c r="V3036" s="147" t="n"/>
      <c r="W3036" s="147" t="n"/>
      <c r="X3036" s="147" t="n"/>
      <c r="Y3036" s="147" t="n"/>
      <c r="Z3036" s="147" t="n"/>
      <c r="AA3036" s="147" t="n"/>
      <c r="AB3036" s="147" t="n"/>
      <c r="AC3036" s="147" t="n"/>
      <c r="AD3036" s="147" t="n"/>
      <c r="AE3036" s="147" t="n"/>
      <c r="AF3036" s="147" t="n"/>
      <c r="AG3036" s="147" t="n"/>
      <c r="AH3036" s="147" t="n"/>
      <c r="AI3036" s="147" t="n"/>
      <c r="AJ3036" s="147" t="n"/>
      <c r="AK3036" s="147" t="n"/>
      <c r="AL3036" s="147" t="n"/>
      <c r="AM3036" s="147" t="n"/>
      <c r="AN3036" s="147" t="n"/>
      <c r="AO3036" s="147" t="n"/>
      <c r="AP3036" s="147" t="n"/>
      <c r="AQ3036" s="147" t="n"/>
      <c r="AR3036" s="147" t="n"/>
      <c r="AS3036" s="147" t="n"/>
      <c r="AT3036" s="147" t="n"/>
      <c r="AU3036" s="147" t="n"/>
      <c r="AV3036" s="147" t="n"/>
      <c r="AW3036" s="147" t="n"/>
      <c r="AX3036" s="147" t="n"/>
      <c r="AY3036" s="147" t="n"/>
      <c r="AZ3036" s="147" t="n"/>
      <c r="BA3036" s="147" t="n"/>
      <c r="BB3036" s="147" t="n"/>
      <c r="BC3036" s="147" t="n"/>
      <c r="BD3036" s="147" t="n"/>
      <c r="BE3036" s="147" t="n"/>
      <c r="BF3036" s="147" t="n"/>
      <c r="BG3036" s="147" t="n"/>
      <c r="BH3036" s="147" t="n"/>
      <c r="BI3036" s="148" t="n"/>
      <c r="BJ3036" s="2" t="n"/>
      <c r="BK3036" s="2" t="n"/>
      <c r="BL3036" s="2" t="n"/>
      <c r="BM3036" s="2" t="n"/>
      <c r="BN3036" s="2" t="n"/>
      <c r="BO3036" s="2" t="n"/>
      <c r="BP3036" s="143" t="n"/>
      <c r="BV3036" s="144" t="n"/>
      <c r="DU3036" s="144" t="n"/>
      <c r="DV3036" s="7" t="n"/>
      <c r="DW3036" s="2" t="n"/>
      <c r="DX3036" s="2" t="n"/>
      <c r="DY3036" s="2" t="n"/>
      <c r="DZ3036" s="2" t="n"/>
      <c r="EA3036" s="2" t="n"/>
      <c r="EB3036" s="2" t="n"/>
      <c r="EC3036" s="2" t="n"/>
    </row>
    <row r="3037" ht="6.75" customHeight="1" s="118">
      <c r="A3037" s="2" t="n"/>
      <c r="B3037" s="2" t="n"/>
      <c r="C3037" s="2" t="n"/>
      <c r="D3037" s="2" t="n"/>
      <c r="E3037" s="159" t="inlineStr">
        <is>
          <t>ふ り が な</t>
        </is>
      </c>
      <c r="F3037" s="140" t="n"/>
      <c r="G3037" s="140" t="n"/>
      <c r="H3037" s="140" t="n"/>
      <c r="I3037" s="140" t="n"/>
      <c r="J3037" s="140" t="n"/>
      <c r="K3037" s="141" t="n"/>
      <c r="L3037" s="160">
        <f>計算!$M$36</f>
        <v/>
      </c>
      <c r="M3037" s="140" t="n"/>
      <c r="N3037" s="140" t="n"/>
      <c r="O3037" s="140" t="n"/>
      <c r="P3037" s="140" t="n"/>
      <c r="Q3037" s="140" t="n"/>
      <c r="R3037" s="140" t="n"/>
      <c r="S3037" s="140" t="n"/>
      <c r="T3037" s="140" t="n"/>
      <c r="U3037" s="140" t="n"/>
      <c r="V3037" s="140" t="n"/>
      <c r="W3037" s="140" t="n"/>
      <c r="X3037" s="140" t="n"/>
      <c r="Y3037" s="140" t="n"/>
      <c r="Z3037" s="140" t="n"/>
      <c r="AA3037" s="140" t="n"/>
      <c r="AB3037" s="140" t="n"/>
      <c r="AC3037" s="140" t="n"/>
      <c r="AD3037" s="140" t="n"/>
      <c r="AE3037" s="140" t="n"/>
      <c r="AF3037" s="140" t="n"/>
      <c r="AG3037" s="140" t="n"/>
      <c r="AH3037" s="140" t="n"/>
      <c r="AI3037" s="140" t="n"/>
      <c r="AJ3037" s="140" t="n"/>
      <c r="AK3037" s="140" t="n"/>
      <c r="AL3037" s="140" t="n"/>
      <c r="AM3037" s="140" t="n"/>
      <c r="AN3037" s="140" t="n"/>
      <c r="AO3037" s="140" t="n"/>
      <c r="AP3037" s="140" t="n"/>
      <c r="AQ3037" s="140" t="n"/>
      <c r="AR3037" s="140" t="n"/>
      <c r="AS3037" s="140" t="n"/>
      <c r="AT3037" s="140" t="n"/>
      <c r="AU3037" s="140" t="n"/>
      <c r="AV3037" s="140" t="n"/>
      <c r="AW3037" s="140" t="n"/>
      <c r="AX3037" s="140" t="n"/>
      <c r="AY3037" s="140" t="n"/>
      <c r="AZ3037" s="140" t="n"/>
      <c r="BA3037" s="140" t="n"/>
      <c r="BB3037" s="140" t="n"/>
      <c r="BC3037" s="140" t="n"/>
      <c r="BD3037" s="140" t="n"/>
      <c r="BE3037" s="140" t="n"/>
      <c r="BF3037" s="140" t="n"/>
      <c r="BG3037" s="140" t="n"/>
      <c r="BH3037" s="140" t="n"/>
      <c r="BI3037" s="141" t="n"/>
      <c r="BJ3037" s="2" t="n"/>
      <c r="BK3037" s="2" t="n"/>
      <c r="BL3037" s="2" t="n"/>
      <c r="BM3037" s="2" t="n"/>
      <c r="BN3037" s="2" t="n"/>
      <c r="BO3037" s="2" t="n"/>
      <c r="BP3037" s="143" t="n"/>
      <c r="BV3037" s="144" t="n"/>
      <c r="DU3037" s="144" t="n"/>
      <c r="DV3037" s="7" t="n"/>
      <c r="DW3037" s="2" t="n"/>
      <c r="DX3037" s="2" t="n"/>
      <c r="DY3037" s="2" t="n"/>
      <c r="DZ3037" s="2" t="n"/>
      <c r="EA3037" s="2" t="n"/>
      <c r="EB3037" s="2" t="n"/>
      <c r="EC3037" s="2" t="n"/>
    </row>
    <row r="3038" ht="6.75" customHeight="1" s="118">
      <c r="A3038" s="2" t="n"/>
      <c r="B3038" s="2" t="n"/>
      <c r="C3038" s="2" t="n"/>
      <c r="D3038" s="2" t="n"/>
      <c r="E3038" s="143" t="n"/>
      <c r="K3038" s="144" t="n"/>
      <c r="BI3038" s="144" t="n"/>
      <c r="BJ3038" s="2" t="n"/>
      <c r="BK3038" s="2" t="n"/>
      <c r="BL3038" s="2" t="n"/>
      <c r="BM3038" s="2" t="n"/>
      <c r="BN3038" s="2" t="n"/>
      <c r="BO3038" s="2" t="n"/>
      <c r="BP3038" s="143" t="n"/>
      <c r="BV3038" s="144" t="n"/>
      <c r="DU3038" s="144" t="n"/>
      <c r="DV3038" s="7" t="n"/>
      <c r="DW3038" s="2" t="n"/>
      <c r="DX3038" s="2" t="n"/>
      <c r="DY3038" s="2" t="n"/>
      <c r="DZ3038" s="2" t="n"/>
      <c r="EA3038" s="2" t="n"/>
      <c r="EB3038" s="2" t="n"/>
      <c r="EC3038" s="2" t="n"/>
    </row>
    <row r="3039" ht="6.75" customHeight="1" s="118">
      <c r="A3039" s="2" t="n"/>
      <c r="B3039" s="2" t="n"/>
      <c r="C3039" s="2" t="n"/>
      <c r="D3039" s="2" t="n"/>
      <c r="E3039" s="162" t="n"/>
      <c r="F3039" s="163" t="n"/>
      <c r="G3039" s="163" t="n"/>
      <c r="H3039" s="163" t="n"/>
      <c r="I3039" s="163" t="n"/>
      <c r="J3039" s="163" t="n"/>
      <c r="K3039" s="164" t="n"/>
      <c r="L3039" s="163" t="n"/>
      <c r="M3039" s="163" t="n"/>
      <c r="N3039" s="163" t="n"/>
      <c r="O3039" s="163" t="n"/>
      <c r="P3039" s="163" t="n"/>
      <c r="Q3039" s="163" t="n"/>
      <c r="R3039" s="163" t="n"/>
      <c r="S3039" s="163" t="n"/>
      <c r="T3039" s="163" t="n"/>
      <c r="U3039" s="163" t="n"/>
      <c r="V3039" s="163" t="n"/>
      <c r="W3039" s="163" t="n"/>
      <c r="X3039" s="163" t="n"/>
      <c r="Y3039" s="163" t="n"/>
      <c r="Z3039" s="163" t="n"/>
      <c r="AA3039" s="163" t="n"/>
      <c r="AB3039" s="163" t="n"/>
      <c r="AC3039" s="163" t="n"/>
      <c r="AD3039" s="163" t="n"/>
      <c r="AE3039" s="163" t="n"/>
      <c r="AF3039" s="163" t="n"/>
      <c r="AG3039" s="163" t="n"/>
      <c r="AH3039" s="163" t="n"/>
      <c r="AI3039" s="163" t="n"/>
      <c r="AJ3039" s="163" t="n"/>
      <c r="AK3039" s="163" t="n"/>
      <c r="AL3039" s="163" t="n"/>
      <c r="AM3039" s="163" t="n"/>
      <c r="AN3039" s="163" t="n"/>
      <c r="AO3039" s="163" t="n"/>
      <c r="AP3039" s="163" t="n"/>
      <c r="AQ3039" s="163" t="n"/>
      <c r="AR3039" s="163" t="n"/>
      <c r="AS3039" s="163" t="n"/>
      <c r="AT3039" s="163" t="n"/>
      <c r="AU3039" s="163" t="n"/>
      <c r="AV3039" s="163" t="n"/>
      <c r="AW3039" s="163" t="n"/>
      <c r="AX3039" s="163" t="n"/>
      <c r="AY3039" s="163" t="n"/>
      <c r="AZ3039" s="163" t="n"/>
      <c r="BA3039" s="163" t="n"/>
      <c r="BB3039" s="163" t="n"/>
      <c r="BC3039" s="163" t="n"/>
      <c r="BD3039" s="163" t="n"/>
      <c r="BE3039" s="163" t="n"/>
      <c r="BF3039" s="163" t="n"/>
      <c r="BG3039" s="163" t="n"/>
      <c r="BH3039" s="163" t="n"/>
      <c r="BI3039" s="164" t="n"/>
      <c r="BJ3039" s="2" t="n"/>
      <c r="BK3039" s="2" t="n"/>
      <c r="BL3039" s="2" t="n"/>
      <c r="BM3039" s="2" t="n"/>
      <c r="BN3039" s="2" t="n"/>
      <c r="BO3039" s="2" t="n"/>
      <c r="BP3039" s="143" t="n"/>
      <c r="BV3039" s="144" t="n"/>
      <c r="DU3039" s="144" t="n"/>
      <c r="DV3039" s="7" t="n"/>
      <c r="DW3039" s="2" t="n"/>
      <c r="DX3039" s="2" t="n"/>
      <c r="DY3039" s="2" t="n"/>
      <c r="DZ3039" s="2" t="n"/>
      <c r="EA3039" s="2" t="n"/>
      <c r="EB3039" s="2" t="n"/>
      <c r="EC3039" s="2" t="n"/>
    </row>
    <row r="3040" ht="6.75" customHeight="1" s="118">
      <c r="A3040" s="2" t="n"/>
      <c r="B3040" s="2" t="n"/>
      <c r="C3040" s="2" t="n"/>
      <c r="D3040" s="2" t="n"/>
      <c r="E3040" s="165" t="inlineStr">
        <is>
          <t>連絡先</t>
        </is>
      </c>
      <c r="F3040" s="166" t="n"/>
      <c r="G3040" s="166" t="n"/>
      <c r="H3040" s="166" t="n"/>
      <c r="I3040" s="166" t="n"/>
      <c r="J3040" s="166" t="n"/>
      <c r="K3040" s="167" t="n"/>
      <c r="L3040" s="107" t="inlineStr">
        <is>
          <t>〒</t>
        </is>
      </c>
      <c r="M3040" s="166" t="n"/>
      <c r="N3040" s="166" t="n"/>
      <c r="O3040" s="166" t="n"/>
      <c r="P3040" s="172">
        <f>計算!$K$36</f>
        <v/>
      </c>
      <c r="AK3040" s="2" t="n"/>
      <c r="AL3040" s="2" t="n"/>
      <c r="AM3040" s="2" t="n"/>
      <c r="AN3040" s="2" t="n"/>
      <c r="AO3040" s="2" t="n"/>
      <c r="AP3040" s="2" t="n"/>
      <c r="AQ3040" s="2" t="n"/>
      <c r="AR3040" s="2" t="n"/>
      <c r="AS3040" s="2" t="n"/>
      <c r="AT3040" s="2" t="n"/>
      <c r="AU3040" s="2" t="n"/>
      <c r="AV3040" s="2" t="n"/>
      <c r="AW3040" s="2" t="n"/>
      <c r="AX3040" s="2" t="n"/>
      <c r="AY3040" s="2" t="n"/>
      <c r="AZ3040" s="2" t="n"/>
      <c r="BA3040" s="2" t="n"/>
      <c r="BB3040" s="2" t="n"/>
      <c r="BC3040" s="2" t="n"/>
      <c r="BD3040" s="2" t="n"/>
      <c r="BE3040" s="2" t="n"/>
      <c r="BF3040" s="2" t="n"/>
      <c r="BG3040" s="2" t="n"/>
      <c r="BH3040" s="2" t="n"/>
      <c r="BI3040" s="8" t="n"/>
      <c r="BJ3040" s="2" t="n"/>
      <c r="BK3040" s="2" t="n"/>
      <c r="BL3040" s="2" t="n"/>
      <c r="BM3040" s="2" t="n"/>
      <c r="BN3040" s="2" t="n"/>
      <c r="BO3040" s="2" t="n"/>
      <c r="BP3040" s="143" t="n"/>
      <c r="BV3040" s="144" t="n"/>
      <c r="DU3040" s="144" t="n"/>
      <c r="DV3040" s="7" t="n"/>
      <c r="DW3040" s="2" t="n"/>
      <c r="DX3040" s="2" t="n"/>
      <c r="DY3040" s="2" t="n"/>
      <c r="DZ3040" s="2" t="n"/>
      <c r="EA3040" s="2" t="n"/>
      <c r="EB3040" s="2" t="n"/>
      <c r="EC3040" s="2" t="n"/>
    </row>
    <row r="3041" ht="6.75" customHeight="1" s="118">
      <c r="A3041" s="2" t="n"/>
      <c r="B3041" s="2" t="n"/>
      <c r="C3041" s="2" t="n"/>
      <c r="D3041" s="2" t="n"/>
      <c r="E3041" s="143" t="n"/>
      <c r="K3041" s="144" t="n"/>
      <c r="L3041" s="143" t="n"/>
      <c r="AK3041" s="2" t="n"/>
      <c r="AL3041" s="2" t="n"/>
      <c r="AM3041" s="2" t="n"/>
      <c r="AN3041" s="2" t="n"/>
      <c r="AO3041" s="2" t="n"/>
      <c r="AP3041" s="2" t="n"/>
      <c r="AQ3041" s="2" t="n"/>
      <c r="AR3041" s="2" t="n"/>
      <c r="AS3041" s="2" t="n"/>
      <c r="AT3041" s="2" t="n"/>
      <c r="AU3041" s="2" t="n"/>
      <c r="AV3041" s="2" t="n"/>
      <c r="AW3041" s="2" t="n"/>
      <c r="AX3041" s="2" t="n"/>
      <c r="AY3041" s="2" t="n"/>
      <c r="AZ3041" s="2" t="n"/>
      <c r="BA3041" s="2" t="n"/>
      <c r="BB3041" s="2" t="n"/>
      <c r="BC3041" s="2" t="n"/>
      <c r="BD3041" s="2" t="n"/>
      <c r="BE3041" s="2" t="n"/>
      <c r="BF3041" s="2" t="n"/>
      <c r="BG3041" s="2" t="n"/>
      <c r="BH3041" s="2" t="n"/>
      <c r="BI3041" s="8" t="n"/>
      <c r="BJ3041" s="2" t="n"/>
      <c r="BK3041" s="2" t="n"/>
      <c r="BL3041" s="2" t="n"/>
      <c r="BM3041" s="2" t="n"/>
      <c r="BN3041" s="2" t="n"/>
      <c r="BO3041" s="2" t="n"/>
      <c r="BP3041" s="143" t="n"/>
      <c r="BV3041" s="144" t="n"/>
      <c r="DU3041" s="144" t="n"/>
      <c r="DV3041" s="7" t="n"/>
      <c r="DW3041" s="2" t="n"/>
      <c r="DX3041" s="2" t="n"/>
      <c r="DY3041" s="2" t="n"/>
      <c r="DZ3041" s="2" t="n"/>
      <c r="EA3041" s="2" t="n"/>
      <c r="EB3041" s="2" t="n"/>
      <c r="EC3041" s="2" t="n"/>
    </row>
    <row r="3042" ht="6.75" customHeight="1" s="118">
      <c r="A3042" s="2" t="n"/>
      <c r="B3042" s="2" t="n"/>
      <c r="C3042" s="2" t="n"/>
      <c r="D3042" s="2" t="n"/>
      <c r="E3042" s="143" t="n"/>
      <c r="K3042" s="144" t="n"/>
      <c r="L3042" s="143" t="n"/>
      <c r="AK3042" s="2" t="n"/>
      <c r="AL3042" s="2" t="n"/>
      <c r="AM3042" s="2" t="n"/>
      <c r="AN3042" s="2" t="n"/>
      <c r="AO3042" s="2" t="n"/>
      <c r="AP3042" s="2" t="n"/>
      <c r="AQ3042" s="2" t="n"/>
      <c r="AR3042" s="2" t="n"/>
      <c r="AS3042" s="2" t="n"/>
      <c r="AT3042" s="2" t="n"/>
      <c r="AU3042" s="2" t="n"/>
      <c r="AV3042" s="2" t="n"/>
      <c r="AW3042" s="2" t="n"/>
      <c r="AX3042" s="2" t="n"/>
      <c r="AY3042" s="2" t="n"/>
      <c r="AZ3042" s="2" t="n"/>
      <c r="BA3042" s="2" t="n"/>
      <c r="BB3042" s="2" t="n"/>
      <c r="BC3042" s="2" t="n"/>
      <c r="BD3042" s="2" t="n"/>
      <c r="BE3042" s="2" t="n"/>
      <c r="BF3042" s="2" t="n"/>
      <c r="BG3042" s="2" t="n"/>
      <c r="BH3042" s="2" t="n"/>
      <c r="BI3042" s="8" t="n"/>
      <c r="BJ3042" s="2" t="n"/>
      <c r="BK3042" s="2" t="n"/>
      <c r="BL3042" s="2" t="n"/>
      <c r="BM3042" s="2" t="n"/>
      <c r="BN3042" s="2" t="n"/>
      <c r="BO3042" s="2" t="n"/>
      <c r="BP3042" s="143" t="n"/>
      <c r="BV3042" s="144" t="n"/>
      <c r="DU3042" s="144" t="n"/>
      <c r="DV3042" s="7" t="n"/>
      <c r="DW3042" s="2" t="n"/>
      <c r="DX3042" s="2" t="n"/>
      <c r="DY3042" s="2" t="n"/>
      <c r="DZ3042" s="2" t="n"/>
      <c r="EA3042" s="2" t="n"/>
      <c r="EB3042" s="2" t="n"/>
      <c r="EC3042" s="2" t="n"/>
    </row>
    <row r="3043" ht="6.75" customHeight="1" s="118">
      <c r="A3043" s="2" t="n"/>
      <c r="B3043" s="2" t="n"/>
      <c r="C3043" s="2" t="n"/>
      <c r="D3043" s="2" t="n"/>
      <c r="E3043" s="143" t="n"/>
      <c r="K3043" s="144" t="n"/>
      <c r="L3043" s="173">
        <f>計算!$L$36</f>
        <v/>
      </c>
      <c r="BI3043" s="144" t="n"/>
      <c r="BJ3043" s="2" t="n"/>
      <c r="BK3043" s="2" t="n"/>
      <c r="BL3043" s="2" t="n"/>
      <c r="BM3043" s="2" t="n"/>
      <c r="BN3043" s="2" t="n"/>
      <c r="BO3043" s="2" t="n"/>
      <c r="BP3043" s="143" t="n"/>
      <c r="BV3043" s="144" t="n"/>
      <c r="DU3043" s="144" t="n"/>
      <c r="DV3043" s="7" t="n"/>
      <c r="DW3043" s="2" t="n"/>
      <c r="DX3043" s="2" t="n"/>
      <c r="DY3043" s="2" t="n"/>
      <c r="DZ3043" s="2" t="n"/>
      <c r="EA3043" s="2" t="n"/>
      <c r="EB3043" s="2" t="n"/>
      <c r="EC3043" s="2" t="n"/>
    </row>
    <row r="3044" ht="6.75" customHeight="1" s="118">
      <c r="A3044" s="2" t="n"/>
      <c r="B3044" s="2" t="n"/>
      <c r="C3044" s="2" t="n"/>
      <c r="D3044" s="2" t="n"/>
      <c r="E3044" s="146" t="n"/>
      <c r="F3044" s="147" t="n"/>
      <c r="G3044" s="147" t="n"/>
      <c r="H3044" s="147" t="n"/>
      <c r="I3044" s="147" t="n"/>
      <c r="J3044" s="147" t="n"/>
      <c r="K3044" s="148" t="n"/>
      <c r="L3044" s="147" t="n"/>
      <c r="M3044" s="147" t="n"/>
      <c r="N3044" s="147" t="n"/>
      <c r="O3044" s="147" t="n"/>
      <c r="P3044" s="147" t="n"/>
      <c r="Q3044" s="147" t="n"/>
      <c r="R3044" s="147" t="n"/>
      <c r="S3044" s="147" t="n"/>
      <c r="T3044" s="147" t="n"/>
      <c r="U3044" s="147" t="n"/>
      <c r="V3044" s="147" t="n"/>
      <c r="W3044" s="147" t="n"/>
      <c r="X3044" s="147" t="n"/>
      <c r="Y3044" s="147" t="n"/>
      <c r="Z3044" s="147" t="n"/>
      <c r="AA3044" s="147" t="n"/>
      <c r="AB3044" s="147" t="n"/>
      <c r="AC3044" s="147" t="n"/>
      <c r="AD3044" s="147" t="n"/>
      <c r="AE3044" s="147" t="n"/>
      <c r="AF3044" s="147" t="n"/>
      <c r="AG3044" s="147" t="n"/>
      <c r="AH3044" s="147" t="n"/>
      <c r="AI3044" s="147" t="n"/>
      <c r="AJ3044" s="147" t="n"/>
      <c r="AK3044" s="147" t="n"/>
      <c r="AL3044" s="147" t="n"/>
      <c r="AM3044" s="147" t="n"/>
      <c r="AN3044" s="147" t="n"/>
      <c r="AO3044" s="147" t="n"/>
      <c r="AP3044" s="147" t="n"/>
      <c r="AQ3044" s="147" t="n"/>
      <c r="AR3044" s="147" t="n"/>
      <c r="AS3044" s="147" t="n"/>
      <c r="AT3044" s="147" t="n"/>
      <c r="AU3044" s="147" t="n"/>
      <c r="AV3044" s="147" t="n"/>
      <c r="AW3044" s="147" t="n"/>
      <c r="AX3044" s="147" t="n"/>
      <c r="AY3044" s="147" t="n"/>
      <c r="AZ3044" s="147" t="n"/>
      <c r="BA3044" s="147" t="n"/>
      <c r="BB3044" s="147" t="n"/>
      <c r="BC3044" s="147" t="n"/>
      <c r="BD3044" s="147" t="n"/>
      <c r="BE3044" s="147" t="n"/>
      <c r="BF3044" s="147" t="n"/>
      <c r="BG3044" s="147" t="n"/>
      <c r="BH3044" s="147" t="n"/>
      <c r="BI3044" s="148" t="n"/>
      <c r="BJ3044" s="2" t="n"/>
      <c r="BK3044" s="2" t="n"/>
      <c r="BL3044" s="2" t="n"/>
      <c r="BM3044" s="2" t="n"/>
      <c r="BN3044" s="2" t="n"/>
      <c r="BO3044" s="2" t="n"/>
      <c r="BP3044" s="143" t="n"/>
      <c r="BV3044" s="144" t="n"/>
      <c r="DU3044" s="144" t="n"/>
      <c r="DV3044" s="7" t="n"/>
      <c r="DW3044" s="2" t="n"/>
      <c r="DX3044" s="2" t="n"/>
      <c r="DY3044" s="2" t="n"/>
      <c r="DZ3044" s="2" t="n"/>
      <c r="EA3044" s="2" t="n"/>
      <c r="EB3044" s="2" t="n"/>
      <c r="EC3044" s="2" t="n"/>
    </row>
    <row r="3045" ht="6.75" customHeight="1" s="118">
      <c r="A3045" s="2" t="n"/>
      <c r="B3045" s="2" t="n"/>
      <c r="C3045" s="2" t="n"/>
      <c r="D3045" s="2" t="n"/>
      <c r="E3045" s="2" t="n"/>
      <c r="F3045" s="2" t="n"/>
      <c r="G3045" s="2" t="n"/>
      <c r="H3045" s="2" t="n"/>
      <c r="I3045" s="2" t="n"/>
      <c r="J3045" s="2" t="n"/>
      <c r="K3045" s="2" t="n"/>
      <c r="L3045" s="2" t="n"/>
      <c r="M3045" s="2" t="n"/>
      <c r="N3045" s="2" t="n"/>
      <c r="O3045" s="2" t="n"/>
      <c r="P3045" s="2" t="n"/>
      <c r="Q3045" s="2" t="n"/>
      <c r="R3045" s="2" t="n"/>
      <c r="S3045" s="2" t="n"/>
      <c r="T3045" s="2" t="n"/>
      <c r="U3045" s="2" t="n"/>
      <c r="V3045" s="2" t="n"/>
      <c r="W3045" s="2" t="n"/>
      <c r="X3045" s="2" t="n"/>
      <c r="Y3045" s="2" t="n"/>
      <c r="Z3045" s="2" t="n"/>
      <c r="AA3045" s="2" t="n"/>
      <c r="AB3045" s="2" t="n"/>
      <c r="AC3045" s="2" t="n"/>
      <c r="AD3045" s="2" t="n"/>
      <c r="AE3045" s="2" t="n"/>
      <c r="AF3045" s="2" t="n"/>
      <c r="AG3045" s="2" t="n"/>
      <c r="AH3045" s="2" t="n"/>
      <c r="AI3045" s="2" t="n"/>
      <c r="AJ3045" s="2" t="n"/>
      <c r="AK3045" s="2" t="n"/>
      <c r="AL3045" s="2" t="n"/>
      <c r="AM3045" s="2" t="n"/>
      <c r="AN3045" s="2" t="n"/>
      <c r="AO3045" s="2" t="n"/>
      <c r="AP3045" s="2" t="n"/>
      <c r="AQ3045" s="2" t="n"/>
      <c r="AR3045" s="2" t="n"/>
      <c r="AS3045" s="2" t="n"/>
      <c r="AT3045" s="2" t="n"/>
      <c r="AU3045" s="2" t="n"/>
      <c r="AV3045" s="2" t="n"/>
      <c r="AW3045" s="2" t="n"/>
      <c r="AX3045" s="2" t="n"/>
      <c r="AY3045" s="2" t="n"/>
      <c r="AZ3045" s="2" t="n"/>
      <c r="BA3045" s="2" t="n"/>
      <c r="BB3045" s="2" t="n"/>
      <c r="BC3045" s="2" t="n"/>
      <c r="BD3045" s="2" t="n"/>
      <c r="BE3045" s="2" t="n"/>
      <c r="BF3045" s="2" t="n"/>
      <c r="BG3045" s="2" t="n"/>
      <c r="BH3045" s="2" t="n"/>
      <c r="BI3045" s="2" t="n"/>
      <c r="BJ3045" s="2" t="n"/>
      <c r="BK3045" s="2" t="n"/>
      <c r="BL3045" s="2" t="n"/>
      <c r="BM3045" s="2" t="n"/>
      <c r="BN3045" s="2" t="n"/>
      <c r="BO3045" s="2" t="n"/>
      <c r="BP3045" s="143" t="n"/>
      <c r="BV3045" s="144" t="n"/>
      <c r="DU3045" s="144" t="n"/>
      <c r="DV3045" s="7" t="n"/>
      <c r="DW3045" s="2" t="n"/>
      <c r="DX3045" s="2" t="n"/>
      <c r="DY3045" s="2" t="n"/>
      <c r="DZ3045" s="2" t="n"/>
      <c r="EA3045" s="2" t="n"/>
      <c r="EB3045" s="2" t="n"/>
      <c r="EC3045" s="2" t="n"/>
    </row>
    <row r="3046" ht="6.75" customHeight="1" s="118">
      <c r="A3046" s="2" t="n"/>
      <c r="B3046" s="2" t="n"/>
      <c r="C3046" s="2" t="n"/>
      <c r="D3046" s="2" t="n"/>
      <c r="E3046" s="2" t="n"/>
      <c r="F3046" s="2" t="n"/>
      <c r="G3046" s="2" t="n"/>
      <c r="H3046" s="2" t="n"/>
      <c r="I3046" s="2" t="n"/>
      <c r="J3046" s="2" t="n"/>
      <c r="K3046" s="2" t="n"/>
      <c r="L3046" s="2" t="n"/>
      <c r="M3046" s="2" t="n"/>
      <c r="N3046" s="2" t="n"/>
      <c r="O3046" s="2" t="n"/>
      <c r="P3046" s="2" t="n"/>
      <c r="Q3046" s="2" t="n"/>
      <c r="R3046" s="113" t="inlineStr">
        <is>
          <t>（連絡先欄は現住所以外に連絡を希望する場合のみ記入すること）</t>
        </is>
      </c>
      <c r="BJ3046" s="2" t="n"/>
      <c r="BK3046" s="2" t="n"/>
      <c r="BL3046" s="2" t="n"/>
      <c r="BM3046" s="2" t="n"/>
      <c r="BN3046" s="2" t="n"/>
      <c r="BO3046" s="2" t="n"/>
      <c r="BP3046" s="143" t="n"/>
      <c r="BV3046" s="144" t="n"/>
      <c r="DU3046" s="144" t="n"/>
      <c r="DV3046" s="7" t="n"/>
      <c r="DW3046" s="2" t="n"/>
      <c r="DX3046" s="2" t="n"/>
      <c r="DY3046" s="2" t="n"/>
      <c r="DZ3046" s="2" t="n"/>
      <c r="EA3046" s="2" t="n"/>
      <c r="EB3046" s="2" t="n"/>
      <c r="EC3046" s="2" t="n"/>
    </row>
    <row r="3047" ht="6.75" customHeight="1" s="118">
      <c r="A3047" s="2" t="n"/>
      <c r="B3047" s="2" t="n"/>
      <c r="C3047" s="2" t="n"/>
      <c r="D3047" s="2" t="n"/>
      <c r="E3047" s="2" t="n"/>
      <c r="F3047" s="2" t="n"/>
      <c r="G3047" s="2" t="n"/>
      <c r="H3047" s="2" t="n"/>
      <c r="I3047" s="2" t="n"/>
      <c r="J3047" s="2" t="n"/>
      <c r="K3047" s="2" t="n"/>
      <c r="L3047" s="2" t="n"/>
      <c r="M3047" s="2" t="n"/>
      <c r="N3047" s="2" t="n"/>
      <c r="O3047" s="2" t="n"/>
      <c r="P3047" s="2" t="n"/>
      <c r="Q3047" s="2" t="n"/>
      <c r="BJ3047" s="2" t="n"/>
      <c r="BK3047" s="2" t="n"/>
      <c r="BL3047" s="2" t="n"/>
      <c r="BM3047" s="2" t="n"/>
      <c r="BN3047" s="2" t="n"/>
      <c r="BO3047" s="2" t="n"/>
      <c r="BP3047" s="143" t="n"/>
      <c r="BV3047" s="144" t="n"/>
      <c r="DU3047" s="144" t="n"/>
      <c r="DV3047" s="7" t="n"/>
      <c r="DW3047" s="2" t="n"/>
      <c r="DX3047" s="2" t="n"/>
      <c r="DY3047" s="2" t="n"/>
      <c r="DZ3047" s="2" t="n"/>
      <c r="EA3047" s="2" t="n"/>
      <c r="EB3047" s="2" t="n"/>
      <c r="EC3047" s="2" t="n"/>
    </row>
    <row r="3048" ht="6.75" customHeight="1" s="118">
      <c r="A3048" s="2" t="n"/>
      <c r="B3048" s="2" t="n"/>
      <c r="C3048" s="2" t="n"/>
      <c r="D3048" s="2" t="n"/>
      <c r="E3048" s="2" t="n"/>
      <c r="F3048" s="2" t="n"/>
      <c r="G3048" s="2" t="n"/>
      <c r="H3048" s="2" t="n"/>
      <c r="I3048" s="2" t="n"/>
      <c r="J3048" s="2" t="n"/>
      <c r="K3048" s="2" t="n"/>
      <c r="L3048" s="2" t="n"/>
      <c r="M3048" s="2" t="n"/>
      <c r="N3048" s="2" t="n"/>
      <c r="O3048" s="2" t="n"/>
      <c r="P3048" s="2" t="n"/>
      <c r="Q3048" s="2" t="n"/>
      <c r="BJ3048" s="2" t="n"/>
      <c r="BK3048" s="2" t="n"/>
      <c r="BL3048" s="2" t="n"/>
      <c r="BM3048" s="2" t="n"/>
      <c r="BN3048" s="2" t="n"/>
      <c r="BO3048" s="2" t="n"/>
      <c r="BP3048" s="143" t="n"/>
      <c r="BV3048" s="144" t="n"/>
      <c r="DU3048" s="144" t="n"/>
      <c r="DV3048" s="7" t="n"/>
      <c r="DW3048" s="2" t="n"/>
      <c r="DX3048" s="2" t="n"/>
      <c r="DY3048" s="2" t="n"/>
      <c r="DZ3048" s="2" t="n"/>
      <c r="EA3048" s="2" t="n"/>
      <c r="EB3048" s="2" t="n"/>
      <c r="EC3048" s="2" t="n"/>
    </row>
    <row r="3049" ht="6.75" customHeight="1" s="118">
      <c r="A3049" s="2" t="n"/>
      <c r="B3049" s="2" t="n"/>
      <c r="C3049" s="2" t="n"/>
      <c r="D3049" s="2" t="n"/>
      <c r="E3049" s="2" t="n"/>
      <c r="F3049" s="2" t="n"/>
      <c r="G3049" s="2" t="n"/>
      <c r="H3049" s="2" t="n"/>
      <c r="I3049" s="2" t="n"/>
      <c r="J3049" s="2" t="n"/>
      <c r="K3049" s="2" t="n"/>
      <c r="L3049" s="2" t="n"/>
      <c r="M3049" s="2" t="n"/>
      <c r="N3049" s="2" t="n"/>
      <c r="O3049" s="2" t="n"/>
      <c r="P3049" s="2" t="n"/>
      <c r="Q3049" s="2" t="n"/>
      <c r="R3049" s="2" t="n"/>
      <c r="S3049" s="2" t="n"/>
      <c r="T3049" s="2" t="n"/>
      <c r="U3049" s="2" t="n"/>
      <c r="V3049" s="2" t="n"/>
      <c r="W3049" s="2" t="n"/>
      <c r="X3049" s="2" t="n"/>
      <c r="Y3049" s="2" t="n"/>
      <c r="Z3049" s="2" t="n"/>
      <c r="AA3049" s="2" t="n"/>
      <c r="AB3049" s="2" t="n"/>
      <c r="AC3049" s="2" t="n"/>
      <c r="AD3049" s="2" t="n"/>
      <c r="AE3049" s="2" t="n"/>
      <c r="AF3049" s="2" t="n"/>
      <c r="AG3049" s="2" t="n"/>
      <c r="AH3049" s="2" t="n"/>
      <c r="AI3049" s="2" t="n"/>
      <c r="AJ3049" s="2" t="n"/>
      <c r="AK3049" s="2" t="n"/>
      <c r="AL3049" s="2" t="n"/>
      <c r="AM3049" s="2" t="n"/>
      <c r="AN3049" s="2" t="n"/>
      <c r="AO3049" s="2" t="n"/>
      <c r="AP3049" s="2" t="n"/>
      <c r="AQ3049" s="2" t="n"/>
      <c r="AR3049" s="2" t="n"/>
      <c r="AS3049" s="2" t="n"/>
      <c r="AT3049" s="2" t="n"/>
      <c r="AU3049" s="2" t="n"/>
      <c r="AV3049" s="2" t="n"/>
      <c r="AW3049" s="2" t="n"/>
      <c r="AX3049" s="2" t="n"/>
      <c r="AY3049" s="2" t="n"/>
      <c r="AZ3049" s="2" t="n"/>
      <c r="BA3049" s="2" t="n"/>
      <c r="BB3049" s="2" t="n"/>
      <c r="BC3049" s="2" t="n"/>
      <c r="BD3049" s="2" t="n"/>
      <c r="BE3049" s="2" t="n"/>
      <c r="BF3049" s="2" t="n"/>
      <c r="BG3049" s="2" t="n"/>
      <c r="BH3049" s="2" t="n"/>
      <c r="BI3049" s="2" t="n"/>
      <c r="BJ3049" s="2" t="n"/>
      <c r="BK3049" s="2" t="n"/>
      <c r="BL3049" s="2" t="n"/>
      <c r="BM3049" s="2" t="n"/>
      <c r="BN3049" s="2" t="n"/>
      <c r="BO3049" s="2" t="n"/>
      <c r="BP3049" s="143" t="n"/>
      <c r="BV3049" s="144" t="n"/>
      <c r="DU3049" s="144" t="n"/>
      <c r="DV3049" s="7" t="n"/>
      <c r="DW3049" s="2" t="n"/>
      <c r="DX3049" s="2" t="n"/>
      <c r="DY3049" s="2" t="n"/>
      <c r="DZ3049" s="2" t="n"/>
      <c r="EA3049" s="2" t="n"/>
      <c r="EB3049" s="2" t="n"/>
      <c r="EC3049" s="2" t="n"/>
    </row>
    <row r="3050" ht="6.75" customHeight="1" s="118">
      <c r="A3050" s="2" t="n"/>
      <c r="B3050" s="2" t="n"/>
      <c r="C3050" s="2" t="n"/>
      <c r="D3050" s="2" t="n"/>
      <c r="E3050" s="2" t="n"/>
      <c r="F3050" s="2" t="n"/>
      <c r="G3050" s="2" t="n"/>
      <c r="H3050" s="2" t="n"/>
      <c r="I3050" s="2" t="n"/>
      <c r="J3050" s="2" t="n"/>
      <c r="K3050" s="2" t="n"/>
      <c r="L3050" s="2" t="n"/>
      <c r="M3050" s="2" t="n"/>
      <c r="N3050" s="2" t="n"/>
      <c r="O3050" s="2" t="n"/>
      <c r="P3050" s="2" t="n"/>
      <c r="Q3050" s="2" t="n"/>
      <c r="R3050" s="2" t="n"/>
      <c r="S3050" s="2" t="n"/>
      <c r="T3050" s="2" t="n"/>
      <c r="U3050" s="2" t="n"/>
      <c r="V3050" s="2" t="n"/>
      <c r="W3050" s="2" t="n"/>
      <c r="X3050" s="2" t="n"/>
      <c r="Y3050" s="2" t="n"/>
      <c r="Z3050" s="2" t="n"/>
      <c r="AA3050" s="2" t="n"/>
      <c r="AB3050" s="2" t="n"/>
      <c r="AC3050" s="2" t="n"/>
      <c r="AD3050" s="2" t="n"/>
      <c r="AE3050" s="2" t="n"/>
      <c r="AF3050" s="2" t="n"/>
      <c r="AG3050" s="2" t="n"/>
      <c r="AH3050" s="2" t="n"/>
      <c r="AI3050" s="2" t="n"/>
      <c r="AJ3050" s="2" t="n"/>
      <c r="AK3050" s="2" t="n"/>
      <c r="AL3050" s="2" t="n"/>
      <c r="AM3050" s="2" t="n"/>
      <c r="AN3050" s="2" t="n"/>
      <c r="AO3050" s="2" t="n"/>
      <c r="AP3050" s="2" t="n"/>
      <c r="AQ3050" s="2" t="n"/>
      <c r="AR3050" s="2" t="n"/>
      <c r="AS3050" s="2" t="n"/>
      <c r="AT3050" s="2" t="n"/>
      <c r="AU3050" s="2" t="n"/>
      <c r="AV3050" s="2" t="n"/>
      <c r="AW3050" s="2" t="n"/>
      <c r="AX3050" s="2" t="n"/>
      <c r="AY3050" s="2" t="n"/>
      <c r="AZ3050" s="2" t="n"/>
      <c r="BA3050" s="2" t="n"/>
      <c r="BB3050" s="2" t="n"/>
      <c r="BC3050" s="2" t="n"/>
      <c r="BD3050" s="2" t="n"/>
      <c r="BE3050" s="2" t="n"/>
      <c r="BF3050" s="2" t="n"/>
      <c r="BG3050" s="2" t="n"/>
      <c r="BH3050" s="2" t="n"/>
      <c r="BI3050" s="2" t="n"/>
      <c r="BJ3050" s="2" t="n"/>
      <c r="BK3050" s="2" t="n"/>
      <c r="BL3050" s="2" t="n"/>
      <c r="BM3050" s="2" t="n"/>
      <c r="BN3050" s="2" t="n"/>
      <c r="BO3050" s="2" t="n"/>
      <c r="BP3050" s="174" t="n"/>
      <c r="BQ3050" s="140" t="n"/>
      <c r="BR3050" s="175" t="n"/>
      <c r="BS3050" s="140" t="n"/>
      <c r="BT3050" s="140" t="n"/>
      <c r="BU3050" s="28" t="n"/>
      <c r="BV3050" s="29" t="n"/>
      <c r="BW3050" s="176">
        <f>計算!$Z$36</f>
        <v/>
      </c>
      <c r="BX3050" s="140" t="n"/>
      <c r="BY3050" s="140" t="n"/>
      <c r="BZ3050" s="140" t="n"/>
      <c r="CA3050" s="140" t="n"/>
      <c r="CB3050" s="140" t="n"/>
      <c r="CC3050" s="140" t="n"/>
      <c r="CD3050" s="140" t="n"/>
      <c r="CE3050" s="140" t="n"/>
      <c r="CF3050" s="140" t="n"/>
      <c r="CG3050" s="140" t="n"/>
      <c r="CH3050" s="140" t="n"/>
      <c r="CI3050" s="140" t="n"/>
      <c r="CJ3050" s="140" t="n"/>
      <c r="CK3050" s="140" t="n"/>
      <c r="CL3050" s="140" t="n"/>
      <c r="CM3050" s="140" t="n"/>
      <c r="CN3050" s="140" t="n"/>
      <c r="CO3050" s="140" t="n"/>
      <c r="CP3050" s="140" t="n"/>
      <c r="CQ3050" s="140" t="n"/>
      <c r="CR3050" s="140" t="n"/>
      <c r="CS3050" s="140" t="n"/>
      <c r="CT3050" s="140" t="n"/>
      <c r="CU3050" s="140" t="n"/>
      <c r="CV3050" s="140" t="n"/>
      <c r="CW3050" s="140" t="n"/>
      <c r="CX3050" s="140" t="n"/>
      <c r="CY3050" s="140" t="n"/>
      <c r="CZ3050" s="140" t="n"/>
      <c r="DA3050" s="140" t="n"/>
      <c r="DB3050" s="140" t="n"/>
      <c r="DC3050" s="140" t="n"/>
      <c r="DD3050" s="140" t="n"/>
      <c r="DE3050" s="140" t="n"/>
      <c r="DF3050" s="140" t="n"/>
      <c r="DG3050" s="140" t="n"/>
      <c r="DH3050" s="140" t="n"/>
      <c r="DI3050" s="140" t="n"/>
      <c r="DJ3050" s="140" t="n"/>
      <c r="DK3050" s="140" t="n"/>
      <c r="DL3050" s="140" t="n"/>
      <c r="DM3050" s="140" t="n"/>
      <c r="DN3050" s="140" t="n"/>
      <c r="DO3050" s="140" t="n"/>
      <c r="DP3050" s="140" t="n"/>
      <c r="DQ3050" s="140" t="n"/>
      <c r="DR3050" s="140" t="n"/>
      <c r="DS3050" s="140" t="n"/>
      <c r="DT3050" s="140" t="n"/>
      <c r="DU3050" s="141" t="n"/>
      <c r="DV3050" s="7" t="n"/>
      <c r="DW3050" s="2" t="n"/>
      <c r="DX3050" s="2" t="n"/>
      <c r="DY3050" s="2" t="n"/>
      <c r="DZ3050" s="2" t="n"/>
      <c r="EA3050" s="2" t="n"/>
      <c r="EB3050" s="2" t="n"/>
      <c r="EC3050" s="2" t="n"/>
    </row>
    <row r="3051" ht="6.75" customHeight="1" s="118">
      <c r="A3051" s="2" t="n"/>
      <c r="B3051" s="2" t="n"/>
      <c r="C3051" s="2" t="n"/>
      <c r="D3051" s="2" t="n"/>
      <c r="E3051" s="2" t="n"/>
      <c r="F3051" s="2" t="n"/>
      <c r="G3051" s="2" t="n"/>
      <c r="H3051" s="2" t="n"/>
      <c r="I3051" s="2" t="n"/>
      <c r="J3051" s="2" t="n"/>
      <c r="K3051" s="2" t="n"/>
      <c r="L3051" s="2" t="n"/>
      <c r="M3051" s="2" t="n"/>
      <c r="N3051" s="2" t="n"/>
      <c r="O3051" s="2" t="n"/>
      <c r="P3051" s="2" t="n"/>
      <c r="Q3051" s="2" t="n"/>
      <c r="R3051" s="2" t="n"/>
      <c r="S3051" s="2" t="n"/>
      <c r="T3051" s="2" t="n"/>
      <c r="U3051" s="2" t="n"/>
      <c r="V3051" s="2" t="n"/>
      <c r="W3051" s="2" t="n"/>
      <c r="X3051" s="2" t="n"/>
      <c r="Y3051" s="2" t="n"/>
      <c r="Z3051" s="2" t="n"/>
      <c r="AA3051" s="2" t="n"/>
      <c r="AB3051" s="2" t="n"/>
      <c r="AC3051" s="2" t="n"/>
      <c r="AD3051" s="2" t="n"/>
      <c r="AE3051" s="2" t="n"/>
      <c r="AF3051" s="2" t="n"/>
      <c r="AG3051" s="2" t="n"/>
      <c r="AH3051" s="2" t="n"/>
      <c r="AI3051" s="2" t="n"/>
      <c r="AJ3051" s="2" t="n"/>
      <c r="AK3051" s="2" t="n"/>
      <c r="AL3051" s="2" t="n"/>
      <c r="AM3051" s="2" t="n"/>
      <c r="AN3051" s="2" t="n"/>
      <c r="AO3051" s="2" t="n"/>
      <c r="AP3051" s="2" t="n"/>
      <c r="AQ3051" s="2" t="n"/>
      <c r="AR3051" s="2" t="n"/>
      <c r="AS3051" s="2" t="n"/>
      <c r="AT3051" s="2" t="n"/>
      <c r="AU3051" s="2" t="n"/>
      <c r="AV3051" s="2" t="n"/>
      <c r="AW3051" s="2" t="n"/>
      <c r="AX3051" s="2" t="n"/>
      <c r="AY3051" s="2" t="n"/>
      <c r="AZ3051" s="2" t="n"/>
      <c r="BA3051" s="2" t="n"/>
      <c r="BB3051" s="2" t="n"/>
      <c r="BC3051" s="2" t="n"/>
      <c r="BD3051" s="2" t="n"/>
      <c r="BE3051" s="2" t="n"/>
      <c r="BF3051" s="2" t="n"/>
      <c r="BG3051" s="2" t="n"/>
      <c r="BH3051" s="2" t="n"/>
      <c r="BI3051" s="2" t="n"/>
      <c r="BJ3051" s="2" t="n"/>
      <c r="BK3051" s="2" t="n"/>
      <c r="BL3051" s="2" t="n"/>
      <c r="BM3051" s="2" t="n"/>
      <c r="BN3051" s="2" t="n"/>
      <c r="BO3051" s="2" t="n"/>
      <c r="BP3051" s="143" t="n"/>
      <c r="BU3051" s="31" t="n"/>
      <c r="BV3051" s="32" t="n"/>
      <c r="DU3051" s="144" t="n"/>
      <c r="DV3051" s="7" t="n"/>
      <c r="DW3051" s="2" t="n"/>
      <c r="DX3051" s="2" t="n"/>
      <c r="DY3051" s="2" t="n"/>
      <c r="DZ3051" s="2" t="n"/>
      <c r="EA3051" s="2" t="n"/>
      <c r="EB3051" s="2" t="n"/>
      <c r="EC3051" s="2" t="n"/>
    </row>
    <row r="3052" ht="6.75" customHeight="1" s="118">
      <c r="A3052" s="2" t="n"/>
      <c r="B3052" s="2" t="n"/>
      <c r="C3052" s="2" t="n"/>
      <c r="D3052" s="2" t="n"/>
      <c r="E3052" s="2" t="n"/>
      <c r="F3052" s="2" t="n"/>
      <c r="G3052" s="2" t="n"/>
      <c r="H3052" s="2" t="n"/>
      <c r="I3052" s="2" t="n"/>
      <c r="J3052" s="2" t="n"/>
      <c r="K3052" s="2" t="n"/>
      <c r="L3052" s="2" t="n"/>
      <c r="M3052" s="2" t="n"/>
      <c r="N3052" s="2" t="n"/>
      <c r="O3052" s="2" t="n"/>
      <c r="P3052" s="2" t="n"/>
      <c r="Q3052" s="2" t="n"/>
      <c r="R3052" s="2" t="n"/>
      <c r="S3052" s="2" t="n"/>
      <c r="T3052" s="2" t="n"/>
      <c r="U3052" s="2" t="n"/>
      <c r="V3052" s="2" t="n"/>
      <c r="W3052" s="2" t="n"/>
      <c r="X3052" s="2" t="n"/>
      <c r="Y3052" s="2" t="n"/>
      <c r="Z3052" s="2" t="n"/>
      <c r="AA3052" s="2" t="n"/>
      <c r="AB3052" s="2" t="n"/>
      <c r="AC3052" s="2" t="n"/>
      <c r="AD3052" s="2" t="n"/>
      <c r="AE3052" s="2" t="n"/>
      <c r="AF3052" s="2" t="n"/>
      <c r="AG3052" s="2" t="n"/>
      <c r="AH3052" s="2" t="n"/>
      <c r="AI3052" s="2" t="n"/>
      <c r="AJ3052" s="2" t="n"/>
      <c r="AK3052" s="2" t="n"/>
      <c r="AL3052" s="2" t="n"/>
      <c r="AM3052" s="2" t="n"/>
      <c r="AN3052" s="2" t="n"/>
      <c r="AO3052" s="2" t="n"/>
      <c r="AP3052" s="2" t="n"/>
      <c r="AQ3052" s="2" t="n"/>
      <c r="AR3052" s="2" t="n"/>
      <c r="AS3052" s="2" t="n"/>
      <c r="AT3052" s="2" t="n"/>
      <c r="AU3052" s="2" t="n"/>
      <c r="AV3052" s="2" t="n"/>
      <c r="AW3052" s="2" t="n"/>
      <c r="AX3052" s="2" t="n"/>
      <c r="AY3052" s="2" t="n"/>
      <c r="AZ3052" s="2" t="n"/>
      <c r="BA3052" s="2" t="n"/>
      <c r="BB3052" s="2" t="n"/>
      <c r="BC3052" s="2" t="n"/>
      <c r="BD3052" s="2" t="n"/>
      <c r="BE3052" s="2" t="n"/>
      <c r="BF3052" s="2" t="n"/>
      <c r="BG3052" s="2" t="n"/>
      <c r="BH3052" s="2" t="n"/>
      <c r="BI3052" s="2" t="n"/>
      <c r="BJ3052" s="2" t="n"/>
      <c r="BK3052" s="2" t="n"/>
      <c r="BL3052" s="2" t="n"/>
      <c r="BM3052" s="2" t="n"/>
      <c r="BN3052" s="2" t="n"/>
      <c r="BO3052" s="2" t="n"/>
      <c r="BP3052" s="143" t="n"/>
      <c r="BU3052" s="72" t="n"/>
      <c r="BV3052" s="144" t="n"/>
      <c r="DU3052" s="144" t="n"/>
      <c r="DV3052" s="7" t="n"/>
      <c r="DW3052" s="2" t="n"/>
      <c r="DX3052" s="2" t="n"/>
      <c r="DY3052" s="2" t="n"/>
      <c r="DZ3052" s="2" t="n"/>
      <c r="EA3052" s="2" t="n"/>
      <c r="EB3052" s="2" t="n"/>
      <c r="EC3052" s="2" t="n"/>
    </row>
    <row r="3053" ht="6.75" customHeight="1" s="118">
      <c r="A3053" s="2" t="n"/>
      <c r="B3053" s="2" t="n"/>
      <c r="C3053" s="2" t="n"/>
      <c r="D3053" s="2" t="n"/>
      <c r="E3053" s="2" t="n"/>
      <c r="F3053" s="2" t="n"/>
      <c r="G3053" s="2" t="n"/>
      <c r="H3053" s="2" t="n"/>
      <c r="I3053" s="2" t="n"/>
      <c r="J3053" s="2" t="n"/>
      <c r="K3053" s="2" t="n"/>
      <c r="L3053" s="2" t="n"/>
      <c r="M3053" s="2" t="n"/>
      <c r="N3053" s="2" t="n"/>
      <c r="O3053" s="2" t="n"/>
      <c r="P3053" s="2" t="n"/>
      <c r="Q3053" s="2" t="n"/>
      <c r="R3053" s="2" t="n"/>
      <c r="S3053" s="2" t="n"/>
      <c r="T3053" s="2" t="n"/>
      <c r="U3053" s="2" t="n"/>
      <c r="V3053" s="2" t="n"/>
      <c r="W3053" s="2" t="n"/>
      <c r="X3053" s="2" t="n"/>
      <c r="Y3053" s="2" t="n"/>
      <c r="Z3053" s="2" t="n"/>
      <c r="AA3053" s="2" t="n"/>
      <c r="AB3053" s="2" t="n"/>
      <c r="AC3053" s="2" t="n"/>
      <c r="AD3053" s="2" t="n"/>
      <c r="AE3053" s="2" t="n"/>
      <c r="AF3053" s="2" t="n"/>
      <c r="AG3053" s="2" t="n"/>
      <c r="AH3053" s="2" t="n"/>
      <c r="AI3053" s="2" t="n"/>
      <c r="AJ3053" s="2" t="n"/>
      <c r="AK3053" s="2" t="n"/>
      <c r="AL3053" s="2" t="n"/>
      <c r="AM3053" s="2" t="n"/>
      <c r="AN3053" s="2" t="n"/>
      <c r="AO3053" s="2" t="n"/>
      <c r="AP3053" s="2" t="n"/>
      <c r="AQ3053" s="2" t="n"/>
      <c r="AR3053" s="2" t="n"/>
      <c r="AS3053" s="2" t="n"/>
      <c r="AT3053" s="2" t="n"/>
      <c r="AU3053" s="2" t="n"/>
      <c r="AV3053" s="2" t="n"/>
      <c r="AW3053" s="2" t="n"/>
      <c r="AX3053" s="2" t="n"/>
      <c r="AY3053" s="2" t="n"/>
      <c r="AZ3053" s="2" t="n"/>
      <c r="BA3053" s="2" t="n"/>
      <c r="BB3053" s="2" t="n"/>
      <c r="BC3053" s="2" t="n"/>
      <c r="BD3053" s="2" t="n"/>
      <c r="BE3053" s="2" t="n"/>
      <c r="BF3053" s="2" t="n"/>
      <c r="BG3053" s="2" t="n"/>
      <c r="BH3053" s="2" t="n"/>
      <c r="BI3053" s="2" t="n"/>
      <c r="BJ3053" s="2" t="n"/>
      <c r="BK3053" s="2" t="n"/>
      <c r="BL3053" s="2" t="n"/>
      <c r="BM3053" s="2" t="n"/>
      <c r="BN3053" s="2" t="n"/>
      <c r="BO3053" s="2" t="n"/>
      <c r="BP3053" s="143" t="n"/>
      <c r="BV3053" s="144" t="n"/>
      <c r="DU3053" s="144" t="n"/>
      <c r="DV3053" s="7" t="n"/>
      <c r="DW3053" s="2" t="n"/>
      <c r="DX3053" s="2" t="n"/>
      <c r="DY3053" s="2" t="n"/>
      <c r="DZ3053" s="2" t="n"/>
      <c r="EA3053" s="2" t="n"/>
      <c r="EB3053" s="2" t="n"/>
      <c r="EC3053" s="2" t="n"/>
    </row>
    <row r="3054" ht="6.75" customHeight="1" s="118">
      <c r="A3054" s="2" t="n"/>
      <c r="B3054" s="2" t="n"/>
      <c r="C3054" s="2" t="n"/>
      <c r="D3054" s="2" t="n"/>
      <c r="E3054" s="2" t="n"/>
      <c r="F3054" s="2" t="n"/>
      <c r="G3054" s="2" t="n"/>
      <c r="H3054" s="2" t="n"/>
      <c r="I3054" s="2" t="n"/>
      <c r="J3054" s="2" t="n"/>
      <c r="K3054" s="2" t="n"/>
      <c r="L3054" s="2" t="n"/>
      <c r="M3054" s="2" t="n"/>
      <c r="N3054" s="2" t="n"/>
      <c r="O3054" s="2" t="n"/>
      <c r="P3054" s="2" t="n"/>
      <c r="Q3054" s="2" t="n"/>
      <c r="R3054" s="2" t="n"/>
      <c r="S3054" s="2" t="n"/>
      <c r="T3054" s="2" t="n"/>
      <c r="U3054" s="2" t="n"/>
      <c r="V3054" s="2" t="n"/>
      <c r="W3054" s="2" t="n"/>
      <c r="X3054" s="2" t="n"/>
      <c r="Y3054" s="2" t="n"/>
      <c r="Z3054" s="2" t="n"/>
      <c r="AA3054" s="2" t="n"/>
      <c r="AB3054" s="2" t="n"/>
      <c r="AC3054" s="2" t="n"/>
      <c r="AD3054" s="2" t="n"/>
      <c r="AE3054" s="2" t="n"/>
      <c r="AF3054" s="2" t="n"/>
      <c r="AG3054" s="2" t="n"/>
      <c r="AH3054" s="2" t="n"/>
      <c r="AI3054" s="2" t="n"/>
      <c r="AJ3054" s="2" t="n"/>
      <c r="AK3054" s="2" t="n"/>
      <c r="AL3054" s="2" t="n"/>
      <c r="AM3054" s="2" t="n"/>
      <c r="AN3054" s="2" t="n"/>
      <c r="AO3054" s="2" t="n"/>
      <c r="AP3054" s="2" t="n"/>
      <c r="AQ3054" s="2" t="n"/>
      <c r="AR3054" s="2" t="n"/>
      <c r="AS3054" s="2" t="n"/>
      <c r="AT3054" s="2" t="n"/>
      <c r="AU3054" s="2" t="n"/>
      <c r="AV3054" s="2" t="n"/>
      <c r="AW3054" s="2" t="n"/>
      <c r="AX3054" s="2" t="n"/>
      <c r="AY3054" s="2" t="n"/>
      <c r="AZ3054" s="2" t="n"/>
      <c r="BA3054" s="2" t="n"/>
      <c r="BB3054" s="2" t="n"/>
      <c r="BC3054" s="2" t="n"/>
      <c r="BD3054" s="2" t="n"/>
      <c r="BE3054" s="2" t="n"/>
      <c r="BF3054" s="2" t="n"/>
      <c r="BG3054" s="2" t="n"/>
      <c r="BH3054" s="2" t="n"/>
      <c r="BI3054" s="2" t="n"/>
      <c r="BJ3054" s="2" t="n"/>
      <c r="BK3054" s="2" t="n"/>
      <c r="BL3054" s="2" t="n"/>
      <c r="BM3054" s="2" t="n"/>
      <c r="BN3054" s="2" t="n"/>
      <c r="BO3054" s="2" t="n"/>
      <c r="BP3054" s="143" t="n"/>
      <c r="BV3054" s="144" t="n"/>
      <c r="DU3054" s="144" t="n"/>
      <c r="DV3054" s="7" t="n"/>
      <c r="DW3054" s="2" t="n"/>
      <c r="DX3054" s="2" t="n"/>
      <c r="DY3054" s="2" t="n"/>
      <c r="DZ3054" s="2" t="n"/>
      <c r="EA3054" s="2" t="n"/>
      <c r="EB3054" s="2" t="n"/>
      <c r="EC3054" s="2" t="n"/>
    </row>
    <row r="3055" ht="8.25" customHeight="1" s="118">
      <c r="A3055" s="2" t="n"/>
      <c r="B3055" s="2" t="n"/>
      <c r="C3055" s="2" t="n"/>
      <c r="D3055" s="2" t="n"/>
      <c r="E3055" s="2" t="n"/>
      <c r="F3055" s="2" t="n"/>
      <c r="G3055" s="2" t="n"/>
      <c r="H3055" s="2" t="n"/>
      <c r="I3055" s="2" t="n"/>
      <c r="J3055" s="2" t="n"/>
      <c r="K3055" s="2" t="n"/>
      <c r="L3055" s="2" t="n"/>
      <c r="M3055" s="2" t="n"/>
      <c r="N3055" s="2" t="n"/>
      <c r="O3055" s="2" t="n"/>
      <c r="P3055" s="2" t="n"/>
      <c r="Q3055" s="2" t="n"/>
      <c r="R3055" s="2" t="n"/>
      <c r="S3055" s="2" t="n"/>
      <c r="T3055" s="2" t="n"/>
      <c r="U3055" s="2" t="n"/>
      <c r="V3055" s="2" t="n"/>
      <c r="W3055" s="2" t="n"/>
      <c r="X3055" s="2" t="n"/>
      <c r="Y3055" s="2" t="n"/>
      <c r="Z3055" s="2" t="n"/>
      <c r="AA3055" s="2" t="n"/>
      <c r="AB3055" s="2" t="n"/>
      <c r="AC3055" s="2" t="n"/>
      <c r="AD3055" s="2" t="n"/>
      <c r="AE3055" s="2" t="n"/>
      <c r="AF3055" s="2" t="n"/>
      <c r="AG3055" s="2" t="n"/>
      <c r="AH3055" s="2" t="n"/>
      <c r="AI3055" s="2" t="n"/>
      <c r="AJ3055" s="2" t="n"/>
      <c r="AK3055" s="2" t="n"/>
      <c r="AL3055" s="2" t="n"/>
      <c r="AM3055" s="2" t="n"/>
      <c r="AN3055" s="2" t="n"/>
      <c r="AO3055" s="2" t="n"/>
      <c r="AP3055" s="2" t="n"/>
      <c r="AQ3055" s="2" t="n"/>
      <c r="AR3055" s="2" t="n"/>
      <c r="AS3055" s="2" t="n"/>
      <c r="AT3055" s="2" t="n"/>
      <c r="AU3055" s="2" t="n"/>
      <c r="AV3055" s="2" t="n"/>
      <c r="AW3055" s="2" t="n"/>
      <c r="AX3055" s="2" t="n"/>
      <c r="AY3055" s="2" t="n"/>
      <c r="AZ3055" s="2" t="n"/>
      <c r="BA3055" s="2" t="n"/>
      <c r="BB3055" s="2" t="n"/>
      <c r="BC3055" s="2" t="n"/>
      <c r="BD3055" s="2" t="n"/>
      <c r="BE3055" s="2" t="n"/>
      <c r="BF3055" s="2" t="n"/>
      <c r="BG3055" s="2" t="n"/>
      <c r="BH3055" s="2" t="n"/>
      <c r="BI3055" s="2" t="n"/>
      <c r="BJ3055" s="2" t="n"/>
      <c r="BK3055" s="2" t="n"/>
      <c r="BL3055" s="2" t="n"/>
      <c r="BM3055" s="2" t="n"/>
      <c r="BN3055" s="2" t="n"/>
      <c r="BO3055" s="2" t="n"/>
      <c r="BP3055" s="143" t="n"/>
      <c r="BV3055" s="144" t="n"/>
      <c r="DU3055" s="144" t="n"/>
      <c r="DV3055" s="7" t="n"/>
      <c r="DW3055" s="2" t="n"/>
      <c r="DX3055" s="2" t="n"/>
      <c r="DY3055" s="2" t="n"/>
      <c r="DZ3055" s="2" t="n"/>
      <c r="EA3055" s="2" t="n"/>
      <c r="EB3055" s="2" t="n"/>
      <c r="EC3055" s="2" t="n"/>
    </row>
    <row r="3056" ht="6.75" customHeight="1" s="118">
      <c r="A3056" s="2" t="n"/>
      <c r="B3056" s="2" t="n"/>
      <c r="C3056" s="2" t="n"/>
      <c r="D3056" s="2" t="n"/>
      <c r="E3056" s="177" t="inlineStr">
        <is>
          <t>在籍校</t>
        </is>
      </c>
      <c r="F3056" s="140" t="n"/>
      <c r="G3056" s="140" t="n"/>
      <c r="H3056" s="140" t="n"/>
      <c r="I3056" s="140" t="n"/>
      <c r="J3056" s="140" t="n"/>
      <c r="K3056" s="141" t="n"/>
      <c r="L3056" s="34" t="n"/>
      <c r="M3056" s="18" t="n"/>
      <c r="N3056" s="18" t="n"/>
      <c r="O3056" s="18" t="n"/>
      <c r="P3056" s="18" t="n"/>
      <c r="Q3056" s="18" t="n"/>
      <c r="R3056" s="18" t="n"/>
      <c r="S3056" s="18" t="n"/>
      <c r="T3056" s="18" t="n"/>
      <c r="U3056" s="18" t="n"/>
      <c r="V3056" s="18" t="n"/>
      <c r="W3056" s="18" t="n"/>
      <c r="X3056" s="35" t="n"/>
      <c r="Y3056" s="4" t="n"/>
      <c r="Z3056" s="5" t="n"/>
      <c r="AA3056" s="5" t="n"/>
      <c r="AB3056" s="5" t="n"/>
      <c r="AC3056" s="5" t="n"/>
      <c r="AD3056" s="5" t="n"/>
      <c r="AE3056" s="5" t="n"/>
      <c r="AF3056" s="5" t="n"/>
      <c r="AG3056" s="5" t="n"/>
      <c r="AH3056" s="5" t="n"/>
      <c r="AI3056" s="5" t="n"/>
      <c r="AJ3056" s="5" t="n"/>
      <c r="AK3056" s="5" t="n"/>
      <c r="AL3056" s="5" t="n"/>
      <c r="AM3056" s="5" t="n"/>
      <c r="AN3056" s="5" t="n"/>
      <c r="AO3056" s="5" t="n"/>
      <c r="AP3056" s="5" t="n"/>
      <c r="AQ3056" s="5" t="n"/>
      <c r="AR3056" s="5" t="n"/>
      <c r="AS3056" s="5" t="n"/>
      <c r="AT3056" s="5" t="n"/>
      <c r="AU3056" s="5" t="n"/>
      <c r="AV3056" s="5" t="n"/>
      <c r="AW3056" s="89" t="inlineStr">
        <is>
          <t>卒業見込</t>
        </is>
      </c>
      <c r="AX3056" s="140" t="n"/>
      <c r="AY3056" s="140" t="n"/>
      <c r="AZ3056" s="140" t="n"/>
      <c r="BA3056" s="140" t="n"/>
      <c r="BB3056" s="140" t="n"/>
      <c r="BC3056" s="140" t="n"/>
      <c r="BD3056" s="140" t="n"/>
      <c r="BE3056" s="140" t="n"/>
      <c r="BF3056" s="140" t="n"/>
      <c r="BG3056" s="140" t="n"/>
      <c r="BH3056" s="140" t="n"/>
      <c r="BI3056" s="141" t="n"/>
      <c r="BJ3056" s="2" t="n"/>
      <c r="BK3056" s="2" t="n"/>
      <c r="BL3056" s="2" t="n"/>
      <c r="BM3056" s="2" t="n"/>
      <c r="BN3056" s="2" t="n"/>
      <c r="BO3056" s="2" t="n"/>
      <c r="BP3056" s="143" t="n"/>
      <c r="BV3056" s="144" t="n"/>
      <c r="DU3056" s="144" t="n"/>
      <c r="DV3056" s="2" t="n"/>
      <c r="DW3056" s="2" t="n"/>
      <c r="DX3056" s="2" t="n"/>
      <c r="DY3056" s="2" t="n"/>
      <c r="DZ3056" s="2" t="n"/>
      <c r="EA3056" s="2" t="n"/>
      <c r="EB3056" s="2" t="n"/>
      <c r="EC3056" s="2" t="n"/>
    </row>
    <row r="3057" ht="6.75" customHeight="1" s="118">
      <c r="A3057" s="2" t="n"/>
      <c r="B3057" s="2" t="n"/>
      <c r="C3057" s="2" t="n"/>
      <c r="D3057" s="2" t="n"/>
      <c r="E3057" s="143" t="n"/>
      <c r="K3057" s="144" t="n"/>
      <c r="L3057" s="36" t="n"/>
      <c r="M3057" s="19" t="n"/>
      <c r="N3057" s="19" t="n"/>
      <c r="O3057" s="19" t="n"/>
      <c r="P3057" s="19" t="n"/>
      <c r="Q3057" s="19" t="n"/>
      <c r="R3057" s="19" t="n"/>
      <c r="S3057" s="19" t="n"/>
      <c r="T3057" s="19" t="n"/>
      <c r="U3057" s="19" t="n"/>
      <c r="V3057" s="19" t="n"/>
      <c r="W3057" s="19" t="n"/>
      <c r="X3057" s="37" t="n"/>
      <c r="Y3057" s="178">
        <f>計算!$N$36</f>
        <v/>
      </c>
      <c r="BI3057" s="144" t="n"/>
      <c r="BJ3057" s="2" t="n"/>
      <c r="BK3057" s="2" t="n"/>
      <c r="BL3057" s="2" t="n"/>
      <c r="BM3057" s="2" t="n"/>
      <c r="BN3057" s="2" t="n"/>
      <c r="BO3057" s="2" t="n"/>
      <c r="BP3057" s="143" t="n"/>
      <c r="BV3057" s="144" t="n"/>
      <c r="DU3057" s="144" t="n"/>
      <c r="DV3057" s="2" t="n"/>
      <c r="DW3057" s="2" t="n"/>
      <c r="DX3057" s="2" t="n"/>
      <c r="DY3057" s="2" t="n"/>
      <c r="DZ3057" s="2" t="n"/>
      <c r="EA3057" s="2" t="n"/>
      <c r="EB3057" s="2" t="n"/>
      <c r="EC3057" s="2" t="n"/>
    </row>
    <row r="3058" ht="6.75" customHeight="1" s="118">
      <c r="A3058" s="2" t="n"/>
      <c r="B3058" s="2" t="n"/>
      <c r="C3058" s="2" t="n"/>
      <c r="D3058" s="2" t="n"/>
      <c r="E3058" s="143" t="n"/>
      <c r="K3058" s="144" t="n"/>
      <c r="L3058" s="36" t="n"/>
      <c r="M3058" s="19" t="n"/>
      <c r="N3058" s="19" t="n"/>
      <c r="O3058" s="19" t="n"/>
      <c r="P3058" s="179">
        <f>設定!$B$6</f>
        <v/>
      </c>
      <c r="S3058" s="11" t="n"/>
      <c r="T3058" s="11" t="n"/>
      <c r="U3058" s="179">
        <f>設定!$B$7</f>
        <v/>
      </c>
      <c r="W3058" s="11" t="n"/>
      <c r="X3058" s="12" t="n"/>
      <c r="Y3058" s="143" t="n"/>
      <c r="BI3058" s="144" t="n"/>
      <c r="BJ3058" s="2" t="n"/>
      <c r="BK3058" s="2" t="n"/>
      <c r="BL3058" s="2" t="n"/>
      <c r="BM3058" s="2" t="n"/>
      <c r="BN3058" s="2" t="n"/>
      <c r="BO3058" s="2" t="n"/>
      <c r="BP3058" s="143" t="n"/>
      <c r="BV3058" s="144" t="n"/>
      <c r="DU3058" s="144" t="n"/>
      <c r="DV3058" s="2" t="n"/>
      <c r="DW3058" s="2" t="n"/>
      <c r="DX3058" s="2" t="n"/>
      <c r="DY3058" s="2" t="n"/>
      <c r="DZ3058" s="2" t="n"/>
      <c r="EA3058" s="2" t="n"/>
      <c r="EB3058" s="2" t="n"/>
      <c r="EC3058" s="2" t="n"/>
    </row>
    <row r="3059" ht="6.75" customHeight="1" s="118">
      <c r="A3059" s="2" t="n"/>
      <c r="B3059" s="2" t="n"/>
      <c r="C3059" s="2" t="n"/>
      <c r="D3059" s="2" t="n"/>
      <c r="E3059" s="143" t="n"/>
      <c r="K3059" s="144" t="n"/>
      <c r="L3059" s="92" t="inlineStr">
        <is>
          <t>令和</t>
        </is>
      </c>
      <c r="S3059" s="52" t="inlineStr">
        <is>
          <t>年</t>
        </is>
      </c>
      <c r="W3059" s="53" t="inlineStr">
        <is>
          <t>月</t>
        </is>
      </c>
      <c r="X3059" s="144" t="n"/>
      <c r="Y3059" s="143" t="n"/>
      <c r="BI3059" s="144" t="n"/>
      <c r="BJ3059" s="2" t="n"/>
      <c r="BK3059" s="2" t="n"/>
      <c r="BL3059" s="2" t="n"/>
      <c r="BM3059" s="2" t="n"/>
      <c r="BN3059" s="2" t="n"/>
      <c r="BO3059" s="2" t="n"/>
      <c r="BP3059" s="143" t="n"/>
      <c r="BV3059" s="144" t="n"/>
      <c r="DU3059" s="144" t="n"/>
      <c r="DV3059" s="2" t="n"/>
      <c r="DW3059" s="2" t="n"/>
      <c r="DX3059" s="2" t="n"/>
      <c r="DY3059" s="2" t="n"/>
      <c r="DZ3059" s="2" t="n"/>
      <c r="EA3059" s="2" t="n"/>
      <c r="EB3059" s="2" t="n"/>
      <c r="EC3059" s="2" t="n"/>
    </row>
    <row r="3060" ht="6.75" customHeight="1" s="118">
      <c r="A3060" s="2" t="n"/>
      <c r="B3060" s="2" t="n"/>
      <c r="C3060" s="2" t="n"/>
      <c r="D3060" s="2" t="n"/>
      <c r="E3060" s="143" t="n"/>
      <c r="K3060" s="144" t="n"/>
      <c r="L3060" s="143" t="n"/>
      <c r="X3060" s="144" t="n"/>
      <c r="Y3060" s="143" t="n"/>
      <c r="AW3060" s="75" t="inlineStr">
        <is>
          <t>卒業</t>
        </is>
      </c>
      <c r="BI3060" s="144" t="n"/>
      <c r="BJ3060" s="2" t="n"/>
      <c r="BK3060" s="2" t="n"/>
      <c r="BL3060" s="2" t="n"/>
      <c r="BM3060" s="2" t="n"/>
      <c r="BN3060" s="2" t="n"/>
      <c r="BO3060" s="2" t="n"/>
      <c r="BP3060" s="143" t="n"/>
      <c r="BV3060" s="144" t="n"/>
      <c r="DU3060" s="144" t="n"/>
      <c r="DV3060" s="2" t="n"/>
      <c r="DW3060" s="2" t="n"/>
      <c r="DX3060" s="2" t="n"/>
      <c r="DY3060" s="2" t="n"/>
      <c r="DZ3060" s="2" t="n"/>
      <c r="EA3060" s="2" t="n"/>
      <c r="EB3060" s="2" t="n"/>
      <c r="EC3060" s="2" t="n"/>
    </row>
    <row r="3061" ht="6.75" customHeight="1" s="118">
      <c r="A3061" s="2" t="n"/>
      <c r="B3061" s="2" t="n"/>
      <c r="C3061" s="2" t="n"/>
      <c r="D3061" s="2" t="n"/>
      <c r="E3061" s="143" t="n"/>
      <c r="K3061" s="144" t="n"/>
      <c r="L3061" s="36" t="n"/>
      <c r="M3061" s="19" t="n"/>
      <c r="N3061" s="19" t="n"/>
      <c r="O3061" s="19" t="n"/>
      <c r="P3061" s="19" t="n"/>
      <c r="Q3061" s="19" t="n"/>
      <c r="R3061" s="19" t="n"/>
      <c r="S3061" s="19" t="n"/>
      <c r="T3061" s="19" t="n"/>
      <c r="U3061" s="19" t="n"/>
      <c r="V3061" s="19" t="n"/>
      <c r="W3061" s="19" t="n"/>
      <c r="X3061" s="37" t="n"/>
      <c r="Y3061" s="143" t="n"/>
      <c r="BI3061" s="144" t="n"/>
      <c r="BJ3061" s="2" t="n"/>
      <c r="BK3061" s="2" t="n"/>
      <c r="BL3061" s="2" t="n"/>
      <c r="BM3061" s="2" t="n"/>
      <c r="BN3061" s="2" t="n"/>
      <c r="BO3061" s="2" t="n"/>
      <c r="BP3061" s="143" t="n"/>
      <c r="BV3061" s="144" t="n"/>
      <c r="DU3061" s="144" t="n"/>
      <c r="DV3061" s="2" t="n"/>
      <c r="DW3061" s="2" t="n"/>
      <c r="DX3061" s="2" t="n"/>
      <c r="DY3061" s="2" t="n"/>
      <c r="DZ3061" s="2" t="n"/>
      <c r="EA3061" s="2" t="n"/>
      <c r="EB3061" s="2" t="n"/>
      <c r="EC3061" s="2" t="n"/>
    </row>
    <row r="3062" ht="6.75" customHeight="1" s="118">
      <c r="A3062" s="2" t="n"/>
      <c r="B3062" s="2" t="n"/>
      <c r="C3062" s="2" t="n"/>
      <c r="D3062" s="2" t="n"/>
      <c r="E3062" s="143" t="n"/>
      <c r="K3062" s="144" t="n"/>
      <c r="L3062" s="36" t="n"/>
      <c r="M3062" s="19" t="n"/>
      <c r="N3062" s="19" t="n"/>
      <c r="O3062" s="19" t="n"/>
      <c r="P3062" s="19" t="n"/>
      <c r="Q3062" s="19" t="n"/>
      <c r="R3062" s="19" t="n"/>
      <c r="S3062" s="19" t="n"/>
      <c r="T3062" s="19" t="n"/>
      <c r="U3062" s="19" t="n"/>
      <c r="V3062" s="19" t="n"/>
      <c r="W3062" s="19" t="n"/>
      <c r="X3062" s="37" t="n"/>
      <c r="Y3062" s="143" t="n"/>
      <c r="BI3062" s="144" t="n"/>
      <c r="BJ3062" s="2" t="n"/>
      <c r="BK3062" s="2" t="n"/>
      <c r="BL3062" s="2" t="n"/>
      <c r="BM3062" s="2" t="n"/>
      <c r="BN3062" s="2" t="n"/>
      <c r="BO3062" s="2" t="n"/>
      <c r="BP3062" s="143" t="n"/>
      <c r="BV3062" s="144" t="n"/>
      <c r="DU3062" s="144" t="n"/>
      <c r="DV3062" s="2" t="n"/>
      <c r="DW3062" s="2" t="n"/>
      <c r="DX3062" s="2" t="n"/>
      <c r="DY3062" s="2" t="n"/>
      <c r="DZ3062" s="2" t="n"/>
      <c r="EA3062" s="2" t="n"/>
      <c r="EB3062" s="2" t="n"/>
      <c r="EC3062" s="2" t="n"/>
    </row>
    <row r="3063" ht="6.75" customHeight="1" s="118">
      <c r="A3063" s="2" t="n"/>
      <c r="B3063" s="2" t="n"/>
      <c r="C3063" s="2" t="n"/>
      <c r="D3063" s="2" t="n"/>
      <c r="E3063" s="146" t="n"/>
      <c r="F3063" s="147" t="n"/>
      <c r="G3063" s="147" t="n"/>
      <c r="H3063" s="147" t="n"/>
      <c r="I3063" s="147" t="n"/>
      <c r="J3063" s="147" t="n"/>
      <c r="K3063" s="148" t="n"/>
      <c r="L3063" s="38" t="n"/>
      <c r="M3063" s="20" t="n"/>
      <c r="N3063" s="20" t="n"/>
      <c r="O3063" s="20" t="n"/>
      <c r="P3063" s="20" t="n"/>
      <c r="Q3063" s="20" t="n"/>
      <c r="R3063" s="20" t="n"/>
      <c r="S3063" s="20" t="n"/>
      <c r="T3063" s="20" t="n"/>
      <c r="U3063" s="20" t="n"/>
      <c r="V3063" s="20" t="n"/>
      <c r="W3063" s="20" t="n"/>
      <c r="X3063" s="39" t="n"/>
      <c r="Y3063" s="16" t="n"/>
      <c r="Z3063" s="14" t="n"/>
      <c r="AA3063" s="14" t="n"/>
      <c r="AB3063" s="14" t="n"/>
      <c r="AC3063" s="14" t="n"/>
      <c r="AD3063" s="14" t="n"/>
      <c r="AE3063" s="14" t="n"/>
      <c r="AF3063" s="14" t="n"/>
      <c r="AG3063" s="14" t="n"/>
      <c r="AH3063" s="14" t="n"/>
      <c r="AI3063" s="14" t="n"/>
      <c r="AJ3063" s="14" t="n"/>
      <c r="AK3063" s="14" t="n"/>
      <c r="AL3063" s="14" t="n"/>
      <c r="AM3063" s="14" t="n"/>
      <c r="AN3063" s="14" t="n"/>
      <c r="AO3063" s="14" t="n"/>
      <c r="AP3063" s="14" t="n"/>
      <c r="AQ3063" s="14" t="n"/>
      <c r="AR3063" s="14" t="n"/>
      <c r="AS3063" s="14" t="n"/>
      <c r="AT3063" s="14" t="n"/>
      <c r="AU3063" s="14" t="n"/>
      <c r="AV3063" s="14" t="n"/>
      <c r="AW3063" s="147" t="n"/>
      <c r="AX3063" s="147" t="n"/>
      <c r="AY3063" s="147" t="n"/>
      <c r="AZ3063" s="147" t="n"/>
      <c r="BA3063" s="147" t="n"/>
      <c r="BB3063" s="147" t="n"/>
      <c r="BC3063" s="147" t="n"/>
      <c r="BD3063" s="147" t="n"/>
      <c r="BE3063" s="147" t="n"/>
      <c r="BF3063" s="147" t="n"/>
      <c r="BG3063" s="147" t="n"/>
      <c r="BH3063" s="147" t="n"/>
      <c r="BI3063" s="148" t="n"/>
      <c r="BJ3063" s="2" t="n"/>
      <c r="BK3063" s="2" t="n"/>
      <c r="BL3063" s="2" t="n"/>
      <c r="BM3063" s="2" t="n"/>
      <c r="BN3063" s="2" t="n"/>
      <c r="BO3063" s="2" t="n"/>
      <c r="BP3063" s="143" t="n"/>
      <c r="BV3063" s="144" t="n"/>
      <c r="DU3063" s="144" t="n"/>
      <c r="DV3063" s="2" t="n"/>
      <c r="DW3063" s="2" t="n"/>
      <c r="DX3063" s="2" t="n"/>
      <c r="DY3063" s="2" t="n"/>
      <c r="DZ3063" s="2" t="n"/>
      <c r="EA3063" s="2" t="n"/>
      <c r="EB3063" s="2" t="n"/>
      <c r="EC3063" s="2" t="n"/>
    </row>
    <row r="3064" ht="6.75" customHeight="1" s="118">
      <c r="A3064" s="2" t="n"/>
      <c r="B3064" s="2" t="n"/>
      <c r="C3064" s="2" t="n"/>
      <c r="D3064" s="2" t="n"/>
      <c r="E3064" s="40" t="n"/>
      <c r="F3064" s="40" t="n"/>
      <c r="G3064" s="40" t="n"/>
      <c r="H3064" s="40" t="n"/>
      <c r="I3064" s="40" t="n"/>
      <c r="J3064" s="40" t="n"/>
      <c r="K3064" s="40" t="n"/>
      <c r="L3064" s="18" t="n"/>
      <c r="M3064" s="18" t="n"/>
      <c r="N3064" s="18" t="n"/>
      <c r="O3064" s="18" t="n"/>
      <c r="P3064" s="18" t="n"/>
      <c r="Q3064" s="18" t="n"/>
      <c r="R3064" s="18" t="n"/>
      <c r="S3064" s="76" t="n"/>
      <c r="T3064" s="140" t="n"/>
      <c r="U3064" s="17" t="n"/>
      <c r="V3064" s="17" t="n"/>
      <c r="W3064" s="76" t="n"/>
      <c r="X3064" s="140" t="n"/>
      <c r="Y3064" s="5" t="n"/>
      <c r="Z3064" s="5" t="n"/>
      <c r="AA3064" s="5" t="n"/>
      <c r="AB3064" s="5" t="n"/>
      <c r="AC3064" s="5" t="n"/>
      <c r="AD3064" s="5" t="n"/>
      <c r="AE3064" s="5" t="n"/>
      <c r="AF3064" s="5" t="n"/>
      <c r="AG3064" s="5" t="n"/>
      <c r="AH3064" s="5" t="n"/>
      <c r="AI3064" s="5" t="n"/>
      <c r="AJ3064" s="5" t="n"/>
      <c r="AK3064" s="5" t="n"/>
      <c r="AL3064" s="5" t="n"/>
      <c r="AM3064" s="5" t="n"/>
      <c r="AN3064" s="5" t="n"/>
      <c r="AO3064" s="5" t="n"/>
      <c r="AP3064" s="5" t="n"/>
      <c r="AQ3064" s="5" t="n"/>
      <c r="AR3064" s="5" t="n"/>
      <c r="AS3064" s="5" t="n"/>
      <c r="AT3064" s="5" t="n"/>
      <c r="AU3064" s="5" t="n"/>
      <c r="AV3064" s="5" t="n"/>
      <c r="AW3064" s="5" t="n"/>
      <c r="AX3064" s="5" t="n"/>
      <c r="AY3064" s="5" t="n"/>
      <c r="AZ3064" s="5" t="n"/>
      <c r="BA3064" s="5" t="n"/>
      <c r="BB3064" s="5" t="n"/>
      <c r="BC3064" s="5" t="n"/>
      <c r="BD3064" s="5" t="n"/>
      <c r="BE3064" s="5" t="n"/>
      <c r="BF3064" s="5" t="n"/>
      <c r="BG3064" s="5" t="n"/>
      <c r="BH3064" s="5" t="n"/>
      <c r="BI3064" s="5" t="n"/>
      <c r="BJ3064" s="2" t="n"/>
      <c r="BK3064" s="2" t="n"/>
      <c r="BL3064" s="2" t="n"/>
      <c r="BM3064" s="2" t="n"/>
      <c r="BN3064" s="2" t="n"/>
      <c r="BO3064" s="2" t="n"/>
      <c r="BP3064" s="143" t="n"/>
      <c r="BV3064" s="144" t="n"/>
      <c r="DU3064" s="144" t="n"/>
      <c r="DV3064" s="2" t="n"/>
      <c r="DW3064" s="2" t="n"/>
      <c r="DX3064" s="2" t="n"/>
      <c r="DY3064" s="2" t="n"/>
      <c r="DZ3064" s="2" t="n"/>
      <c r="EA3064" s="2" t="n"/>
      <c r="EB3064" s="2" t="n"/>
      <c r="EC3064" s="2" t="n"/>
    </row>
    <row r="3065" ht="6.75" customHeight="1" s="118">
      <c r="A3065" s="2" t="n"/>
      <c r="B3065" s="2" t="n"/>
      <c r="C3065" s="2" t="n"/>
      <c r="D3065" s="2" t="n"/>
      <c r="E3065" s="41" t="n"/>
      <c r="F3065" s="41" t="n"/>
      <c r="G3065" s="41" t="n"/>
      <c r="H3065" s="41" t="n"/>
      <c r="I3065" s="41" t="n"/>
      <c r="J3065" s="41" t="n"/>
      <c r="K3065" s="41" t="n"/>
      <c r="L3065" s="19" t="n"/>
      <c r="M3065" s="19" t="n"/>
      <c r="N3065" s="19" t="n"/>
      <c r="O3065" s="19" t="n"/>
      <c r="P3065" s="19" t="n"/>
      <c r="Q3065" s="19" t="n"/>
      <c r="R3065" s="19" t="n"/>
      <c r="U3065" s="11" t="n"/>
      <c r="V3065" s="11" t="n"/>
      <c r="Y3065" s="2" t="n"/>
      <c r="Z3065" s="2" t="n"/>
      <c r="AA3065" s="2" t="n"/>
      <c r="AB3065" s="2" t="n"/>
      <c r="AC3065" s="2" t="n"/>
      <c r="AD3065" s="2" t="n"/>
      <c r="AE3065" s="2" t="n"/>
      <c r="AF3065" s="2" t="n"/>
      <c r="AG3065" s="2" t="n"/>
      <c r="AH3065" s="2" t="n"/>
      <c r="AI3065" s="2" t="n"/>
      <c r="AJ3065" s="2" t="n"/>
      <c r="AK3065" s="2" t="n"/>
      <c r="AL3065" s="2" t="n"/>
      <c r="AM3065" s="2" t="n"/>
      <c r="AN3065" s="2" t="n"/>
      <c r="AO3065" s="2" t="n"/>
      <c r="AP3065" s="2" t="n"/>
      <c r="AQ3065" s="2" t="n"/>
      <c r="AR3065" s="2" t="n"/>
      <c r="AS3065" s="2" t="n"/>
      <c r="AT3065" s="2" t="n"/>
      <c r="AU3065" s="2" t="n"/>
      <c r="AV3065" s="2" t="n"/>
      <c r="AW3065" s="2" t="n"/>
      <c r="AX3065" s="2" t="n"/>
      <c r="AY3065" s="2" t="n"/>
      <c r="AZ3065" s="2" t="n"/>
      <c r="BA3065" s="2" t="n"/>
      <c r="BB3065" s="2" t="n"/>
      <c r="BC3065" s="2" t="n"/>
      <c r="BD3065" s="2" t="n"/>
      <c r="BE3065" s="2" t="n"/>
      <c r="BF3065" s="2" t="n"/>
      <c r="BG3065" s="2" t="n"/>
      <c r="BH3065" s="2" t="n"/>
      <c r="BI3065" s="2" t="n"/>
      <c r="BJ3065" s="2" t="n"/>
      <c r="BK3065" s="2" t="n"/>
      <c r="BL3065" s="2" t="n"/>
      <c r="BM3065" s="2" t="n"/>
      <c r="BN3065" s="2" t="n"/>
      <c r="BO3065" s="2" t="n"/>
      <c r="BP3065" s="143" t="n"/>
      <c r="BV3065" s="144" t="n"/>
      <c r="DU3065" s="144" t="n"/>
      <c r="DV3065" s="2" t="n"/>
      <c r="DW3065" s="2" t="n"/>
      <c r="DX3065" s="2" t="n"/>
      <c r="DY3065" s="2" t="n"/>
      <c r="DZ3065" s="2" t="n"/>
      <c r="EA3065" s="2" t="n"/>
      <c r="EB3065" s="2" t="n"/>
      <c r="EC3065" s="2" t="n"/>
    </row>
    <row r="3066" ht="9.75" customHeight="1" s="118">
      <c r="A3066" s="2" t="n"/>
      <c r="B3066" s="2" t="n"/>
      <c r="C3066" s="2" t="n"/>
      <c r="D3066" s="2" t="n"/>
      <c r="E3066" s="42" t="n"/>
      <c r="F3066" s="42" t="n"/>
      <c r="G3066" s="42" t="n"/>
      <c r="H3066" s="42" t="n"/>
      <c r="I3066" s="42" t="n"/>
      <c r="J3066" s="42" t="n"/>
      <c r="K3066" s="42" t="n"/>
      <c r="L3066" s="20" t="n"/>
      <c r="M3066" s="20" t="n"/>
      <c r="N3066" s="20" t="n"/>
      <c r="O3066" s="20" t="n"/>
      <c r="P3066" s="20" t="n"/>
      <c r="Q3066" s="20" t="n"/>
      <c r="R3066" s="20" t="n"/>
      <c r="S3066" s="20" t="n"/>
      <c r="T3066" s="20" t="n"/>
      <c r="U3066" s="20" t="n"/>
      <c r="V3066" s="20" t="n"/>
      <c r="W3066" s="20" t="n"/>
      <c r="X3066" s="20" t="n"/>
      <c r="Y3066" s="14" t="n"/>
      <c r="Z3066" s="14" t="n"/>
      <c r="AA3066" s="14" t="n"/>
      <c r="AB3066" s="14" t="n"/>
      <c r="AC3066" s="14" t="n"/>
      <c r="AD3066" s="14" t="n"/>
      <c r="AE3066" s="14" t="n"/>
      <c r="AF3066" s="14" t="n"/>
      <c r="AG3066" s="14" t="n"/>
      <c r="AH3066" s="14" t="n"/>
      <c r="AI3066" s="14" t="n"/>
      <c r="AJ3066" s="14" t="n"/>
      <c r="AK3066" s="14" t="n"/>
      <c r="AL3066" s="14" t="n"/>
      <c r="AM3066" s="14" t="n"/>
      <c r="AN3066" s="14" t="n"/>
      <c r="AO3066" s="14" t="n"/>
      <c r="AP3066" s="14" t="n"/>
      <c r="AQ3066" s="14" t="n"/>
      <c r="AR3066" s="14" t="n"/>
      <c r="AS3066" s="14" t="n"/>
      <c r="AT3066" s="14" t="n"/>
      <c r="AU3066" s="14" t="n"/>
      <c r="AV3066" s="14" t="n"/>
      <c r="AW3066" s="14" t="n"/>
      <c r="AX3066" s="14" t="n"/>
      <c r="AY3066" s="14" t="n"/>
      <c r="AZ3066" s="14" t="n"/>
      <c r="BA3066" s="14" t="n"/>
      <c r="BB3066" s="14" t="n"/>
      <c r="BC3066" s="14" t="n"/>
      <c r="BD3066" s="14" t="n"/>
      <c r="BE3066" s="14" t="n"/>
      <c r="BF3066" s="14" t="n"/>
      <c r="BG3066" s="14" t="n"/>
      <c r="BH3066" s="14" t="n"/>
      <c r="BI3066" s="14" t="n"/>
      <c r="BJ3066" s="2" t="n"/>
      <c r="BK3066" s="2" t="n"/>
      <c r="BL3066" s="2" t="n"/>
      <c r="BM3066" s="2" t="n"/>
      <c r="BN3066" s="2" t="n"/>
      <c r="BO3066" s="2" t="n"/>
      <c r="BP3066" s="143" t="n"/>
      <c r="BV3066" s="144" t="n"/>
      <c r="DU3066" s="144" t="n"/>
      <c r="DV3066" s="2" t="n"/>
      <c r="DW3066" s="2" t="n"/>
      <c r="DX3066" s="2" t="n"/>
      <c r="DY3066" s="2" t="n"/>
      <c r="DZ3066" s="2" t="n"/>
      <c r="EA3066" s="2" t="n"/>
      <c r="EB3066" s="2" t="n"/>
      <c r="EC3066" s="2" t="n"/>
    </row>
    <row r="3067" ht="6.75" customHeight="1" s="118">
      <c r="A3067" s="2" t="n"/>
      <c r="B3067" s="2" t="n"/>
      <c r="C3067" s="2" t="n"/>
      <c r="D3067" s="2" t="n"/>
      <c r="E3067" s="180" t="inlineStr">
        <is>
          <t>職　歴</t>
        </is>
      </c>
      <c r="K3067" s="144" t="n"/>
      <c r="L3067" s="54" t="inlineStr">
        <is>
          <t>平成</t>
        </is>
      </c>
      <c r="M3067" s="140" t="n"/>
      <c r="N3067" s="140" t="n"/>
      <c r="O3067" s="140" t="n"/>
      <c r="P3067" s="19" t="n"/>
      <c r="Q3067" s="19" t="n"/>
      <c r="R3067" s="19" t="n"/>
      <c r="S3067" s="19" t="n"/>
      <c r="T3067" s="19" t="n"/>
      <c r="U3067" s="19" t="n"/>
      <c r="V3067" s="19" t="n"/>
      <c r="W3067" s="19" t="n"/>
      <c r="X3067" s="37" t="n"/>
      <c r="Y3067" s="171">
        <f>計算!$AD$36</f>
        <v/>
      </c>
      <c r="BI3067" s="144" t="n"/>
      <c r="BJ3067" s="2" t="n"/>
      <c r="BK3067" s="2" t="n"/>
      <c r="BL3067" s="2" t="n"/>
      <c r="BM3067" s="2" t="n"/>
      <c r="BN3067" s="2" t="n"/>
      <c r="BO3067" s="2" t="n"/>
      <c r="BP3067" s="143" t="n"/>
      <c r="BV3067" s="144" t="n"/>
      <c r="DU3067" s="144" t="n"/>
      <c r="DV3067" s="2" t="n"/>
      <c r="DW3067" s="2" t="n"/>
      <c r="DX3067" s="2" t="n"/>
      <c r="DY3067" s="2" t="n"/>
      <c r="DZ3067" s="2" t="n"/>
      <c r="EA3067" s="2" t="n"/>
      <c r="EB3067" s="2" t="n"/>
      <c r="EC3067" s="2" t="n"/>
    </row>
    <row r="3068" ht="6.75" customHeight="1" s="118">
      <c r="A3068" s="2" t="n"/>
      <c r="B3068" s="2" t="n"/>
      <c r="C3068" s="2" t="n"/>
      <c r="D3068" s="2" t="n"/>
      <c r="E3068" s="143" t="n"/>
      <c r="K3068" s="144" t="n"/>
      <c r="L3068" s="143" t="n"/>
      <c r="P3068" s="19" t="n"/>
      <c r="Q3068" s="19" t="n"/>
      <c r="R3068" s="19" t="n"/>
      <c r="S3068" s="19" t="n"/>
      <c r="T3068" s="19" t="n"/>
      <c r="U3068" s="19" t="n"/>
      <c r="V3068" s="19" t="n"/>
      <c r="W3068" s="19" t="n"/>
      <c r="X3068" s="37" t="n"/>
      <c r="Y3068" s="143" t="n"/>
      <c r="BI3068" s="144" t="n"/>
      <c r="BJ3068" s="2" t="n"/>
      <c r="BK3068" s="2" t="n"/>
      <c r="BL3068" s="2" t="n"/>
      <c r="BM3068" s="2" t="n"/>
      <c r="BN3068" s="2" t="n"/>
      <c r="BO3068" s="2" t="n"/>
      <c r="BP3068" s="143" t="n"/>
      <c r="BV3068" s="144" t="n"/>
      <c r="DU3068" s="144" t="n"/>
      <c r="DV3068" s="2" t="n"/>
      <c r="DW3068" s="2" t="n"/>
      <c r="DX3068" s="2" t="n"/>
      <c r="DY3068" s="2" t="n"/>
      <c r="DZ3068" s="2" t="n"/>
      <c r="EA3068" s="2" t="n"/>
      <c r="EB3068" s="2" t="n"/>
      <c r="EC3068" s="2" t="n"/>
    </row>
    <row r="3069" ht="6.75" customHeight="1" s="118">
      <c r="A3069" s="2" t="n"/>
      <c r="B3069" s="2" t="n"/>
      <c r="C3069" s="2" t="n"/>
      <c r="D3069" s="2" t="n"/>
      <c r="E3069" s="143" t="n"/>
      <c r="K3069" s="144" t="n"/>
      <c r="L3069" s="143" t="n"/>
      <c r="P3069" s="179">
        <f>計算!$AB$36</f>
        <v/>
      </c>
      <c r="S3069" s="52" t="inlineStr">
        <is>
          <t>年</t>
        </is>
      </c>
      <c r="U3069" s="179">
        <f>計算!$AC$36</f>
        <v/>
      </c>
      <c r="W3069" s="53" t="inlineStr">
        <is>
          <t>月</t>
        </is>
      </c>
      <c r="X3069" s="144" t="n"/>
      <c r="Y3069" s="143" t="n"/>
      <c r="BI3069" s="144" t="n"/>
      <c r="BJ3069" s="2" t="n"/>
      <c r="BK3069" s="2" t="n"/>
      <c r="BL3069" s="2" t="n"/>
      <c r="BM3069" s="2" t="n"/>
      <c r="BN3069" s="2" t="n"/>
      <c r="BO3069" s="2" t="n"/>
      <c r="BP3069" s="143" t="n"/>
      <c r="BV3069" s="144" t="n"/>
      <c r="DU3069" s="144" t="n"/>
      <c r="DV3069" s="2" t="n"/>
      <c r="DW3069" s="2" t="n"/>
      <c r="DX3069" s="2" t="n"/>
      <c r="DY3069" s="2" t="n"/>
      <c r="DZ3069" s="2" t="n"/>
      <c r="EA3069" s="2" t="n"/>
      <c r="EB3069" s="2" t="n"/>
      <c r="EC3069" s="2" t="n"/>
    </row>
    <row r="3070" ht="6.75" customHeight="1" s="118">
      <c r="A3070" s="2" t="n"/>
      <c r="B3070" s="2" t="n"/>
      <c r="C3070" s="2" t="n"/>
      <c r="D3070" s="2" t="n"/>
      <c r="E3070" s="143" t="n"/>
      <c r="K3070" s="144" t="n"/>
      <c r="L3070" s="49" t="inlineStr">
        <is>
          <t>令和</t>
        </is>
      </c>
      <c r="X3070" s="144" t="n"/>
      <c r="Y3070" s="143" t="n"/>
      <c r="BI3070" s="144" t="n"/>
      <c r="BJ3070" s="2" t="n"/>
      <c r="BK3070" s="2" t="n"/>
      <c r="BL3070" s="2" t="n"/>
      <c r="BM3070" s="2" t="n"/>
      <c r="BN3070" s="2" t="n"/>
      <c r="BO3070" s="2" t="n"/>
      <c r="BP3070" s="143" t="n"/>
      <c r="BV3070" s="144" t="n"/>
      <c r="DU3070" s="144" t="n"/>
      <c r="DV3070" s="2" t="n"/>
      <c r="DW3070" s="2" t="n"/>
      <c r="DX3070" s="2" t="n"/>
      <c r="DY3070" s="2" t="n"/>
      <c r="DZ3070" s="2" t="n"/>
      <c r="EA3070" s="2" t="n"/>
      <c r="EB3070" s="2" t="n"/>
      <c r="EC3070" s="2" t="n"/>
    </row>
    <row r="3071" ht="6.75" customHeight="1" s="118">
      <c r="A3071" s="2" t="n"/>
      <c r="B3071" s="2" t="n"/>
      <c r="C3071" s="2" t="n"/>
      <c r="D3071" s="2" t="n"/>
      <c r="E3071" s="143" t="n"/>
      <c r="K3071" s="144" t="n"/>
      <c r="L3071" s="143" t="n"/>
      <c r="P3071" s="19" t="n"/>
      <c r="Q3071" s="19" t="n"/>
      <c r="R3071" s="19" t="n"/>
      <c r="S3071" s="19" t="n"/>
      <c r="T3071" s="19" t="n"/>
      <c r="U3071" s="19" t="n"/>
      <c r="V3071" s="19" t="n"/>
      <c r="W3071" s="19" t="n"/>
      <c r="X3071" s="37" t="n"/>
      <c r="Y3071" s="143" t="n"/>
      <c r="BI3071" s="144" t="n"/>
      <c r="BJ3071" s="2" t="n"/>
      <c r="BK3071" s="2" t="n"/>
      <c r="BL3071" s="2" t="n"/>
      <c r="BM3071" s="2" t="n"/>
      <c r="BN3071" s="2" t="n"/>
      <c r="BO3071" s="2" t="n"/>
      <c r="BP3071" s="143" t="n"/>
      <c r="BV3071" s="144" t="n"/>
      <c r="DU3071" s="144" t="n"/>
      <c r="DV3071" s="2" t="n"/>
      <c r="DW3071" s="2" t="n"/>
      <c r="DX3071" s="2" t="n"/>
      <c r="DY3071" s="2" t="n"/>
      <c r="DZ3071" s="2" t="n"/>
      <c r="EA3071" s="2" t="n"/>
      <c r="EB3071" s="2" t="n"/>
      <c r="EC3071" s="2" t="n"/>
    </row>
    <row r="3072" ht="5.25" customHeight="1" s="118">
      <c r="A3072" s="2" t="n"/>
      <c r="B3072" s="2" t="n"/>
      <c r="C3072" s="2" t="n"/>
      <c r="D3072" s="2" t="n"/>
      <c r="E3072" s="143" t="n"/>
      <c r="K3072" s="144" t="n"/>
      <c r="L3072" s="146" t="n"/>
      <c r="M3072" s="147" t="n"/>
      <c r="N3072" s="147" t="n"/>
      <c r="O3072" s="147" t="n"/>
      <c r="P3072" s="20" t="n"/>
      <c r="Q3072" s="20" t="n"/>
      <c r="R3072" s="20" t="n"/>
      <c r="S3072" s="20" t="n"/>
      <c r="T3072" s="20" t="n"/>
      <c r="U3072" s="20" t="n"/>
      <c r="V3072" s="20" t="n"/>
      <c r="W3072" s="20" t="n"/>
      <c r="X3072" s="39" t="n"/>
      <c r="Y3072" s="146" t="n"/>
      <c r="Z3072" s="147" t="n"/>
      <c r="AA3072" s="147" t="n"/>
      <c r="AB3072" s="147" t="n"/>
      <c r="AC3072" s="147" t="n"/>
      <c r="AD3072" s="147" t="n"/>
      <c r="AE3072" s="147" t="n"/>
      <c r="AF3072" s="147" t="n"/>
      <c r="AG3072" s="147" t="n"/>
      <c r="AH3072" s="147" t="n"/>
      <c r="AI3072" s="147" t="n"/>
      <c r="AJ3072" s="147" t="n"/>
      <c r="AK3072" s="147" t="n"/>
      <c r="AL3072" s="147" t="n"/>
      <c r="AM3072" s="147" t="n"/>
      <c r="AN3072" s="147" t="n"/>
      <c r="AO3072" s="147" t="n"/>
      <c r="AP3072" s="147" t="n"/>
      <c r="AQ3072" s="147" t="n"/>
      <c r="AR3072" s="147" t="n"/>
      <c r="AS3072" s="147" t="n"/>
      <c r="AT3072" s="147" t="n"/>
      <c r="AU3072" s="147" t="n"/>
      <c r="AV3072" s="147" t="n"/>
      <c r="AW3072" s="147" t="n"/>
      <c r="AX3072" s="147" t="n"/>
      <c r="AY3072" s="147" t="n"/>
      <c r="AZ3072" s="147" t="n"/>
      <c r="BA3072" s="147" t="n"/>
      <c r="BB3072" s="147" t="n"/>
      <c r="BC3072" s="147" t="n"/>
      <c r="BD3072" s="147" t="n"/>
      <c r="BE3072" s="147" t="n"/>
      <c r="BF3072" s="147" t="n"/>
      <c r="BG3072" s="147" t="n"/>
      <c r="BH3072" s="147" t="n"/>
      <c r="BI3072" s="148" t="n"/>
      <c r="BJ3072" s="2" t="n"/>
      <c r="BK3072" s="2" t="n"/>
      <c r="BL3072" s="2" t="n"/>
      <c r="BM3072" s="2" t="n"/>
      <c r="BN3072" s="2" t="n"/>
      <c r="BO3072" s="2" t="n"/>
      <c r="BP3072" s="143" t="n"/>
      <c r="BV3072" s="144" t="n"/>
      <c r="DU3072" s="144" t="n"/>
      <c r="DV3072" s="2" t="n"/>
      <c r="DW3072" s="2" t="n"/>
      <c r="DX3072" s="2" t="n"/>
      <c r="DY3072" s="2" t="n"/>
      <c r="DZ3072" s="2" t="n"/>
      <c r="EA3072" s="2" t="n"/>
      <c r="EB3072" s="2" t="n"/>
      <c r="EC3072" s="2" t="n"/>
    </row>
    <row r="3073" ht="6.75" customHeight="1" s="118">
      <c r="A3073" s="2" t="n"/>
      <c r="B3073" s="2" t="n"/>
      <c r="C3073" s="2" t="n"/>
      <c r="D3073" s="2" t="n"/>
      <c r="E3073" s="143" t="n"/>
      <c r="K3073" s="144" t="n"/>
      <c r="L3073" s="54" t="inlineStr">
        <is>
          <t>平成</t>
        </is>
      </c>
      <c r="M3073" s="140" t="n"/>
      <c r="N3073" s="140" t="n"/>
      <c r="O3073" s="140" t="n"/>
      <c r="P3073" s="18" t="n"/>
      <c r="Q3073" s="18" t="n"/>
      <c r="R3073" s="18" t="n"/>
      <c r="S3073" s="18" t="n"/>
      <c r="T3073" s="18" t="n"/>
      <c r="U3073" s="18" t="n"/>
      <c r="V3073" s="18" t="n"/>
      <c r="W3073" s="18" t="n"/>
      <c r="X3073" s="35" t="n"/>
      <c r="Y3073" s="171">
        <f>計算!$AG$36</f>
        <v/>
      </c>
      <c r="BI3073" s="144" t="n"/>
      <c r="BJ3073" s="2" t="n"/>
      <c r="BK3073" s="2" t="n"/>
      <c r="BL3073" s="2" t="n"/>
      <c r="BM3073" s="2" t="n"/>
      <c r="BN3073" s="2" t="n"/>
      <c r="BO3073" s="2" t="n"/>
      <c r="BP3073" s="143" t="n"/>
      <c r="BV3073" s="144" t="n"/>
      <c r="DU3073" s="144" t="n"/>
      <c r="DV3073" s="2" t="n"/>
      <c r="DW3073" s="2" t="n"/>
      <c r="DX3073" s="2" t="n"/>
      <c r="DY3073" s="2" t="n"/>
      <c r="DZ3073" s="2" t="n"/>
      <c r="EA3073" s="2" t="n"/>
      <c r="EB3073" s="2" t="n"/>
      <c r="EC3073" s="2" t="n"/>
    </row>
    <row r="3074" ht="6.75" customHeight="1" s="118">
      <c r="A3074" s="2" t="n"/>
      <c r="B3074" s="2" t="n"/>
      <c r="C3074" s="2" t="n"/>
      <c r="D3074" s="2" t="n"/>
      <c r="E3074" s="143" t="n"/>
      <c r="K3074" s="144" t="n"/>
      <c r="L3074" s="143" t="n"/>
      <c r="P3074" s="19" t="n"/>
      <c r="Q3074" s="19" t="n"/>
      <c r="R3074" s="19" t="n"/>
      <c r="S3074" s="19" t="n"/>
      <c r="T3074" s="19" t="n"/>
      <c r="U3074" s="19" t="n"/>
      <c r="V3074" s="19" t="n"/>
      <c r="W3074" s="19" t="n"/>
      <c r="X3074" s="37" t="n"/>
      <c r="Y3074" s="143" t="n"/>
      <c r="BI3074" s="144" t="n"/>
      <c r="BJ3074" s="2" t="n"/>
      <c r="BK3074" s="2" t="n"/>
      <c r="BL3074" s="2" t="n"/>
      <c r="BM3074" s="2" t="n"/>
      <c r="BN3074" s="2" t="n"/>
      <c r="BO3074" s="2" t="n"/>
      <c r="BP3074" s="143" t="n"/>
      <c r="BV3074" s="144" t="n"/>
      <c r="DU3074" s="144" t="n"/>
      <c r="DV3074" s="2" t="n"/>
      <c r="DW3074" s="2" t="n"/>
      <c r="DX3074" s="2" t="n"/>
      <c r="DY3074" s="2" t="n"/>
      <c r="DZ3074" s="2" t="n"/>
      <c r="EA3074" s="2" t="n"/>
      <c r="EB3074" s="2" t="n"/>
      <c r="EC3074" s="2" t="n"/>
    </row>
    <row r="3075" ht="6.75" customHeight="1" s="118">
      <c r="A3075" s="2" t="n"/>
      <c r="B3075" s="2" t="n"/>
      <c r="C3075" s="2" t="n"/>
      <c r="D3075" s="2" t="n"/>
      <c r="E3075" s="143" t="n"/>
      <c r="K3075" s="144" t="n"/>
      <c r="L3075" s="143" t="n"/>
      <c r="P3075" s="179">
        <f>計算!$AE$36</f>
        <v/>
      </c>
      <c r="S3075" s="52" t="inlineStr">
        <is>
          <t>年</t>
        </is>
      </c>
      <c r="U3075" s="179">
        <f>計算!$AF$36</f>
        <v/>
      </c>
      <c r="W3075" s="53" t="inlineStr">
        <is>
          <t>月</t>
        </is>
      </c>
      <c r="X3075" s="144" t="n"/>
      <c r="Y3075" s="143" t="n"/>
      <c r="BI3075" s="144" t="n"/>
      <c r="BJ3075" s="2" t="n"/>
      <c r="BK3075" s="2" t="n"/>
      <c r="BL3075" s="2" t="n"/>
      <c r="BM3075" s="2" t="n"/>
      <c r="BN3075" s="2" t="n"/>
      <c r="BO3075" s="2" t="n"/>
      <c r="BP3075" s="143" t="n"/>
      <c r="BV3075" s="144" t="n"/>
      <c r="DU3075" s="144" t="n"/>
      <c r="DV3075" s="2" t="n"/>
      <c r="DW3075" s="2" t="n"/>
      <c r="DX3075" s="2" t="n"/>
      <c r="DY3075" s="2" t="n"/>
      <c r="DZ3075" s="2" t="n"/>
      <c r="EA3075" s="2" t="n"/>
      <c r="EB3075" s="2" t="n"/>
      <c r="EC3075" s="2" t="n"/>
    </row>
    <row r="3076" ht="6.75" customHeight="1" s="118">
      <c r="A3076" s="2" t="n"/>
      <c r="B3076" s="2" t="n"/>
      <c r="C3076" s="2" t="n"/>
      <c r="D3076" s="2" t="n"/>
      <c r="E3076" s="143" t="n"/>
      <c r="K3076" s="144" t="n"/>
      <c r="L3076" s="49" t="inlineStr">
        <is>
          <t>令和</t>
        </is>
      </c>
      <c r="X3076" s="144" t="n"/>
      <c r="Y3076" s="143" t="n"/>
      <c r="BI3076" s="144" t="n"/>
      <c r="BJ3076" s="2" t="n"/>
      <c r="BK3076" s="2" t="n"/>
      <c r="BL3076" s="2" t="n"/>
      <c r="BM3076" s="2" t="n"/>
      <c r="BN3076" s="2" t="n"/>
      <c r="BO3076" s="2" t="n"/>
      <c r="BP3076" s="143" t="n"/>
      <c r="BV3076" s="144" t="n"/>
      <c r="DU3076" s="144" t="n"/>
      <c r="DV3076" s="2" t="n"/>
      <c r="DW3076" s="2" t="n"/>
      <c r="DX3076" s="2" t="n"/>
      <c r="DY3076" s="2" t="n"/>
      <c r="DZ3076" s="2" t="n"/>
      <c r="EA3076" s="2" t="n"/>
      <c r="EB3076" s="2" t="n"/>
      <c r="EC3076" s="2" t="n"/>
    </row>
    <row r="3077" ht="6.75" customHeight="1" s="118">
      <c r="A3077" s="2" t="n"/>
      <c r="B3077" s="2" t="n"/>
      <c r="C3077" s="2" t="n"/>
      <c r="D3077" s="2" t="n"/>
      <c r="E3077" s="143" t="n"/>
      <c r="K3077" s="144" t="n"/>
      <c r="L3077" s="143" t="n"/>
      <c r="P3077" s="19" t="n"/>
      <c r="Q3077" s="19" t="n"/>
      <c r="R3077" s="19" t="n"/>
      <c r="S3077" s="19" t="n"/>
      <c r="T3077" s="19" t="n"/>
      <c r="U3077" s="19" t="n"/>
      <c r="V3077" s="19" t="n"/>
      <c r="W3077" s="19" t="n"/>
      <c r="X3077" s="37" t="n"/>
      <c r="Y3077" s="143" t="n"/>
      <c r="BI3077" s="144" t="n"/>
      <c r="BJ3077" s="2" t="n"/>
      <c r="BK3077" s="2" t="n"/>
      <c r="BL3077" s="2" t="n"/>
      <c r="BM3077" s="2" t="n"/>
      <c r="BN3077" s="2" t="n"/>
      <c r="BO3077" s="2" t="n"/>
      <c r="BP3077" s="143" t="n"/>
      <c r="BU3077" s="43" t="n"/>
      <c r="BV3077" s="44" t="n"/>
      <c r="DU3077" s="144" t="n"/>
      <c r="DV3077" s="2" t="n"/>
      <c r="DW3077" s="2" t="n"/>
      <c r="DX3077" s="2" t="n"/>
      <c r="DY3077" s="2" t="n"/>
      <c r="DZ3077" s="2" t="n"/>
      <c r="EA3077" s="2" t="n"/>
      <c r="EB3077" s="2" t="n"/>
      <c r="EC3077" s="2" t="n"/>
    </row>
    <row r="3078" ht="4.5" customHeight="1" s="118">
      <c r="A3078" s="2" t="n"/>
      <c r="B3078" s="2" t="n"/>
      <c r="C3078" s="2" t="n"/>
      <c r="D3078" s="2" t="n"/>
      <c r="E3078" s="143" t="n"/>
      <c r="K3078" s="144" t="n"/>
      <c r="L3078" s="146" t="n"/>
      <c r="M3078" s="147" t="n"/>
      <c r="N3078" s="147" t="n"/>
      <c r="O3078" s="147" t="n"/>
      <c r="P3078" s="20" t="n"/>
      <c r="Q3078" s="20" t="n"/>
      <c r="R3078" s="20" t="n"/>
      <c r="S3078" s="20" t="n"/>
      <c r="T3078" s="20" t="n"/>
      <c r="U3078" s="20" t="n"/>
      <c r="V3078" s="20" t="n"/>
      <c r="W3078" s="20" t="n"/>
      <c r="X3078" s="39" t="n"/>
      <c r="Y3078" s="146" t="n"/>
      <c r="Z3078" s="147" t="n"/>
      <c r="AA3078" s="147" t="n"/>
      <c r="AB3078" s="147" t="n"/>
      <c r="AC3078" s="147" t="n"/>
      <c r="AD3078" s="147" t="n"/>
      <c r="AE3078" s="147" t="n"/>
      <c r="AF3078" s="147" t="n"/>
      <c r="AG3078" s="147" t="n"/>
      <c r="AH3078" s="147" t="n"/>
      <c r="AI3078" s="147" t="n"/>
      <c r="AJ3078" s="147" t="n"/>
      <c r="AK3078" s="147" t="n"/>
      <c r="AL3078" s="147" t="n"/>
      <c r="AM3078" s="147" t="n"/>
      <c r="AN3078" s="147" t="n"/>
      <c r="AO3078" s="147" t="n"/>
      <c r="AP3078" s="147" t="n"/>
      <c r="AQ3078" s="147" t="n"/>
      <c r="AR3078" s="147" t="n"/>
      <c r="AS3078" s="147" t="n"/>
      <c r="AT3078" s="147" t="n"/>
      <c r="AU3078" s="147" t="n"/>
      <c r="AV3078" s="147" t="n"/>
      <c r="AW3078" s="147" t="n"/>
      <c r="AX3078" s="147" t="n"/>
      <c r="AY3078" s="147" t="n"/>
      <c r="AZ3078" s="147" t="n"/>
      <c r="BA3078" s="147" t="n"/>
      <c r="BB3078" s="147" t="n"/>
      <c r="BC3078" s="147" t="n"/>
      <c r="BD3078" s="147" t="n"/>
      <c r="BE3078" s="147" t="n"/>
      <c r="BF3078" s="147" t="n"/>
      <c r="BG3078" s="147" t="n"/>
      <c r="BH3078" s="147" t="n"/>
      <c r="BI3078" s="148" t="n"/>
      <c r="BJ3078" s="2" t="n"/>
      <c r="BK3078" s="2" t="n"/>
      <c r="BL3078" s="2" t="n"/>
      <c r="BM3078" s="2" t="n"/>
      <c r="BN3078" s="2" t="n"/>
      <c r="BO3078" s="2" t="n"/>
      <c r="BP3078" s="146" t="n"/>
      <c r="BQ3078" s="147" t="n"/>
      <c r="BR3078" s="147" t="n"/>
      <c r="BS3078" s="147" t="n"/>
      <c r="BT3078" s="147" t="n"/>
      <c r="BU3078" s="42" t="n"/>
      <c r="BV3078" s="45" t="n"/>
      <c r="BW3078" s="147" t="n"/>
      <c r="BX3078" s="147" t="n"/>
      <c r="BY3078" s="147" t="n"/>
      <c r="BZ3078" s="147" t="n"/>
      <c r="CA3078" s="147" t="n"/>
      <c r="CB3078" s="147" t="n"/>
      <c r="CC3078" s="147" t="n"/>
      <c r="CD3078" s="147" t="n"/>
      <c r="CE3078" s="147" t="n"/>
      <c r="CF3078" s="147" t="n"/>
      <c r="CG3078" s="147" t="n"/>
      <c r="CH3078" s="147" t="n"/>
      <c r="CI3078" s="147" t="n"/>
      <c r="CJ3078" s="147" t="n"/>
      <c r="CK3078" s="147" t="n"/>
      <c r="CL3078" s="147" t="n"/>
      <c r="CM3078" s="147" t="n"/>
      <c r="CN3078" s="147" t="n"/>
      <c r="CO3078" s="147" t="n"/>
      <c r="CP3078" s="147" t="n"/>
      <c r="CQ3078" s="147" t="n"/>
      <c r="CR3078" s="147" t="n"/>
      <c r="CS3078" s="147" t="n"/>
      <c r="CT3078" s="147" t="n"/>
      <c r="CU3078" s="147" t="n"/>
      <c r="CV3078" s="147" t="n"/>
      <c r="CW3078" s="147" t="n"/>
      <c r="CX3078" s="147" t="n"/>
      <c r="CY3078" s="147" t="n"/>
      <c r="CZ3078" s="147" t="n"/>
      <c r="DA3078" s="147" t="n"/>
      <c r="DB3078" s="147" t="n"/>
      <c r="DC3078" s="147" t="n"/>
      <c r="DD3078" s="147" t="n"/>
      <c r="DE3078" s="147" t="n"/>
      <c r="DF3078" s="147" t="n"/>
      <c r="DG3078" s="147" t="n"/>
      <c r="DH3078" s="147" t="n"/>
      <c r="DI3078" s="147" t="n"/>
      <c r="DJ3078" s="147" t="n"/>
      <c r="DK3078" s="147" t="n"/>
      <c r="DL3078" s="147" t="n"/>
      <c r="DM3078" s="147" t="n"/>
      <c r="DN3078" s="147" t="n"/>
      <c r="DO3078" s="147" t="n"/>
      <c r="DP3078" s="147" t="n"/>
      <c r="DQ3078" s="147" t="n"/>
      <c r="DR3078" s="147" t="n"/>
      <c r="DS3078" s="147" t="n"/>
      <c r="DT3078" s="147" t="n"/>
      <c r="DU3078" s="148" t="n"/>
      <c r="DV3078" s="2" t="n"/>
      <c r="DW3078" s="2" t="n"/>
      <c r="DX3078" s="2" t="n"/>
      <c r="DY3078" s="2" t="n"/>
      <c r="DZ3078" s="2" t="n"/>
      <c r="EA3078" s="2" t="n"/>
      <c r="EB3078" s="2" t="n"/>
      <c r="EC3078" s="2" t="n"/>
    </row>
    <row r="3079" ht="6.75" customHeight="1" s="118">
      <c r="A3079" s="2" t="n"/>
      <c r="B3079" s="2" t="n"/>
      <c r="C3079" s="2" t="n"/>
      <c r="D3079" s="2" t="n"/>
      <c r="E3079" s="143" t="n"/>
      <c r="K3079" s="144" t="n"/>
      <c r="L3079" s="54" t="inlineStr">
        <is>
          <t>平成</t>
        </is>
      </c>
      <c r="M3079" s="140" t="n"/>
      <c r="N3079" s="140" t="n"/>
      <c r="O3079" s="140" t="n"/>
      <c r="P3079" s="18" t="n"/>
      <c r="Q3079" s="18" t="n"/>
      <c r="R3079" s="18" t="n"/>
      <c r="S3079" s="18" t="n"/>
      <c r="T3079" s="18" t="n"/>
      <c r="U3079" s="18" t="n"/>
      <c r="V3079" s="18" t="n"/>
      <c r="W3079" s="18" t="n"/>
      <c r="X3079" s="35" t="n"/>
      <c r="Y3079" s="7" t="n"/>
      <c r="Z3079" s="2" t="n"/>
      <c r="AA3079" s="2" t="n"/>
      <c r="AB3079" s="2" t="n"/>
      <c r="AC3079" s="2" t="n"/>
      <c r="AD3079" s="2" t="n"/>
      <c r="AE3079" s="2" t="n"/>
      <c r="AF3079" s="2" t="n"/>
      <c r="AG3079" s="2" t="n"/>
      <c r="AH3079" s="2" t="n"/>
      <c r="AI3079" s="2" t="n"/>
      <c r="AJ3079" s="2" t="n"/>
      <c r="AK3079" s="2" t="n"/>
      <c r="AL3079" s="2" t="n"/>
      <c r="AM3079" s="2" t="n"/>
      <c r="AN3079" s="2" t="n"/>
      <c r="AO3079" s="2" t="n"/>
      <c r="AP3079" s="2" t="n"/>
      <c r="AQ3079" s="2" t="n"/>
      <c r="AR3079" s="2" t="n"/>
      <c r="AS3079" s="2" t="n"/>
      <c r="AT3079" s="2" t="n"/>
      <c r="AU3079" s="2" t="n"/>
      <c r="AV3079" s="2" t="n"/>
      <c r="AW3079" s="2" t="n"/>
      <c r="AX3079" s="2" t="n"/>
      <c r="AY3079" s="2" t="n"/>
      <c r="AZ3079" s="2" t="n"/>
      <c r="BA3079" s="2" t="n"/>
      <c r="BB3079" s="2" t="n"/>
      <c r="BC3079" s="2" t="n"/>
      <c r="BD3079" s="2" t="n"/>
      <c r="BE3079" s="2" t="n"/>
      <c r="BF3079" s="2" t="n"/>
      <c r="BG3079" s="2" t="n"/>
      <c r="BH3079" s="2" t="n"/>
      <c r="BI3079" s="6" t="n"/>
      <c r="BJ3079" s="2" t="n"/>
      <c r="BK3079" s="2" t="n"/>
      <c r="BL3079" s="2" t="n"/>
      <c r="BM3079" s="2" t="n"/>
      <c r="BN3079" s="2" t="n"/>
      <c r="BO3079" s="2" t="n"/>
      <c r="BP3079" s="139" t="inlineStr">
        <is>
          <t>備　考</t>
        </is>
      </c>
      <c r="BQ3079" s="140" t="n"/>
      <c r="BR3079" s="140" t="n"/>
      <c r="BS3079" s="140" t="n"/>
      <c r="BT3079" s="140" t="n"/>
      <c r="BU3079" s="140" t="n"/>
      <c r="BV3079" s="141" t="n"/>
      <c r="BW3079" s="176">
        <f>計算!$AA$36</f>
        <v/>
      </c>
      <c r="BX3079" s="140" t="n"/>
      <c r="BY3079" s="140" t="n"/>
      <c r="BZ3079" s="140" t="n"/>
      <c r="CA3079" s="140" t="n"/>
      <c r="CB3079" s="140" t="n"/>
      <c r="CC3079" s="140" t="n"/>
      <c r="CD3079" s="140" t="n"/>
      <c r="CE3079" s="140" t="n"/>
      <c r="CF3079" s="140" t="n"/>
      <c r="CG3079" s="140" t="n"/>
      <c r="CH3079" s="140" t="n"/>
      <c r="CI3079" s="140" t="n"/>
      <c r="CJ3079" s="140" t="n"/>
      <c r="CK3079" s="140" t="n"/>
      <c r="CL3079" s="140" t="n"/>
      <c r="CM3079" s="140" t="n"/>
      <c r="CN3079" s="140" t="n"/>
      <c r="CO3079" s="140" t="n"/>
      <c r="CP3079" s="140" t="n"/>
      <c r="CQ3079" s="140" t="n"/>
      <c r="CR3079" s="140" t="n"/>
      <c r="CS3079" s="140" t="n"/>
      <c r="CT3079" s="140" t="n"/>
      <c r="CU3079" s="140" t="n"/>
      <c r="CV3079" s="140" t="n"/>
      <c r="CW3079" s="140" t="n"/>
      <c r="CX3079" s="140" t="n"/>
      <c r="CY3079" s="140" t="n"/>
      <c r="CZ3079" s="140" t="n"/>
      <c r="DA3079" s="140" t="n"/>
      <c r="DB3079" s="140" t="n"/>
      <c r="DC3079" s="140" t="n"/>
      <c r="DD3079" s="140" t="n"/>
      <c r="DE3079" s="140" t="n"/>
      <c r="DF3079" s="140" t="n"/>
      <c r="DG3079" s="140" t="n"/>
      <c r="DH3079" s="140" t="n"/>
      <c r="DI3079" s="140" t="n"/>
      <c r="DJ3079" s="140" t="n"/>
      <c r="DK3079" s="140" t="n"/>
      <c r="DL3079" s="140" t="n"/>
      <c r="DM3079" s="140" t="n"/>
      <c r="DN3079" s="140" t="n"/>
      <c r="DO3079" s="140" t="n"/>
      <c r="DP3079" s="140" t="n"/>
      <c r="DQ3079" s="140" t="n"/>
      <c r="DR3079" s="140" t="n"/>
      <c r="DS3079" s="140" t="n"/>
      <c r="DT3079" s="140" t="n"/>
      <c r="DU3079" s="141" t="n"/>
      <c r="DV3079" s="2" t="n"/>
      <c r="DW3079" s="2" t="n"/>
      <c r="DX3079" s="2" t="n"/>
      <c r="DY3079" s="2" t="n"/>
      <c r="DZ3079" s="2" t="n"/>
      <c r="EA3079" s="2" t="n"/>
      <c r="EB3079" s="2" t="n"/>
      <c r="EC3079" s="2" t="n"/>
    </row>
    <row r="3080" ht="6.75" customHeight="1" s="118">
      <c r="A3080" s="2" t="n"/>
      <c r="B3080" s="2" t="n"/>
      <c r="C3080" s="2" t="n"/>
      <c r="D3080" s="2" t="n"/>
      <c r="E3080" s="143" t="n"/>
      <c r="K3080" s="144" t="n"/>
      <c r="L3080" s="143" t="n"/>
      <c r="P3080" s="19" t="n"/>
      <c r="Q3080" s="19" t="n"/>
      <c r="R3080" s="19" t="n"/>
      <c r="S3080" s="19" t="n"/>
      <c r="T3080" s="19" t="n"/>
      <c r="U3080" s="19" t="n"/>
      <c r="V3080" s="19" t="n"/>
      <c r="W3080" s="19" t="n"/>
      <c r="X3080" s="37" t="n"/>
      <c r="Y3080" s="7" t="n"/>
      <c r="Z3080" s="2" t="n"/>
      <c r="AA3080" s="2" t="n"/>
      <c r="AB3080" s="2" t="n"/>
      <c r="AC3080" s="2" t="n"/>
      <c r="AD3080" s="2" t="n"/>
      <c r="AE3080" s="2" t="n"/>
      <c r="AF3080" s="2" t="n"/>
      <c r="AG3080" s="2" t="n"/>
      <c r="AH3080" s="2" t="n"/>
      <c r="AI3080" s="2" t="n"/>
      <c r="AJ3080" s="2" t="n"/>
      <c r="AK3080" s="2" t="n"/>
      <c r="AL3080" s="2" t="n"/>
      <c r="AM3080" s="2" t="n"/>
      <c r="AN3080" s="2" t="n"/>
      <c r="AO3080" s="2" t="n"/>
      <c r="AP3080" s="2" t="n"/>
      <c r="AQ3080" s="2" t="n"/>
      <c r="AR3080" s="2" t="n"/>
      <c r="AS3080" s="2" t="n"/>
      <c r="AT3080" s="2" t="n"/>
      <c r="AU3080" s="2" t="n"/>
      <c r="AV3080" s="2" t="n"/>
      <c r="AW3080" s="2" t="n"/>
      <c r="AX3080" s="2" t="n"/>
      <c r="AY3080" s="2" t="n"/>
      <c r="AZ3080" s="2" t="n"/>
      <c r="BA3080" s="2" t="n"/>
      <c r="BB3080" s="2" t="n"/>
      <c r="BC3080" s="2" t="n"/>
      <c r="BD3080" s="2" t="n"/>
      <c r="BE3080" s="2" t="n"/>
      <c r="BF3080" s="2" t="n"/>
      <c r="BG3080" s="2" t="n"/>
      <c r="BH3080" s="2" t="n"/>
      <c r="BI3080" s="8" t="n"/>
      <c r="BJ3080" s="2" t="n"/>
      <c r="BK3080" s="2" t="n"/>
      <c r="BL3080" s="2" t="n"/>
      <c r="BM3080" s="2" t="n"/>
      <c r="BN3080" s="2" t="n"/>
      <c r="BO3080" s="2" t="n"/>
      <c r="BP3080" s="143" t="n"/>
      <c r="BV3080" s="144" t="n"/>
      <c r="DU3080" s="144" t="n"/>
      <c r="DV3080" s="2" t="n"/>
      <c r="DW3080" s="2" t="n"/>
      <c r="DX3080" s="2" t="n"/>
      <c r="DY3080" s="2" t="n"/>
      <c r="DZ3080" s="2" t="n"/>
      <c r="EA3080" s="2" t="n"/>
      <c r="EB3080" s="2" t="n"/>
      <c r="EC3080" s="2" t="n"/>
    </row>
    <row r="3081" ht="6.75" customHeight="1" s="118">
      <c r="A3081" s="2" t="n"/>
      <c r="B3081" s="2" t="n"/>
      <c r="C3081" s="2" t="n"/>
      <c r="D3081" s="2" t="n"/>
      <c r="E3081" s="143" t="n"/>
      <c r="K3081" s="144" t="n"/>
      <c r="L3081" s="143" t="n"/>
      <c r="P3081" s="19" t="n"/>
      <c r="Q3081" s="19" t="n"/>
      <c r="R3081" s="19" t="n"/>
      <c r="S3081" s="52" t="inlineStr">
        <is>
          <t>年</t>
        </is>
      </c>
      <c r="U3081" s="11" t="n"/>
      <c r="V3081" s="11" t="n"/>
      <c r="W3081" s="53" t="inlineStr">
        <is>
          <t>月</t>
        </is>
      </c>
      <c r="X3081" s="144" t="n"/>
      <c r="Y3081" s="7" t="n"/>
      <c r="Z3081" s="2" t="n"/>
      <c r="AA3081" s="2" t="n"/>
      <c r="AB3081" s="2" t="n"/>
      <c r="AC3081" s="2" t="n"/>
      <c r="AD3081" s="2" t="n"/>
      <c r="AE3081" s="2" t="n"/>
      <c r="AF3081" s="2" t="n"/>
      <c r="AG3081" s="2" t="n"/>
      <c r="AH3081" s="2" t="n"/>
      <c r="AI3081" s="2" t="n"/>
      <c r="AJ3081" s="2" t="n"/>
      <c r="AK3081" s="2" t="n"/>
      <c r="AL3081" s="2" t="n"/>
      <c r="AM3081" s="2" t="n"/>
      <c r="AN3081" s="2" t="n"/>
      <c r="AO3081" s="2" t="n"/>
      <c r="AP3081" s="2" t="n"/>
      <c r="AQ3081" s="2" t="n"/>
      <c r="AR3081" s="2" t="n"/>
      <c r="AS3081" s="2" t="n"/>
      <c r="AT3081" s="2" t="n"/>
      <c r="AU3081" s="2" t="n"/>
      <c r="AV3081" s="2" t="n"/>
      <c r="AW3081" s="2" t="n"/>
      <c r="AX3081" s="2" t="n"/>
      <c r="AY3081" s="2" t="n"/>
      <c r="AZ3081" s="2" t="n"/>
      <c r="BA3081" s="2" t="n"/>
      <c r="BB3081" s="2" t="n"/>
      <c r="BC3081" s="2" t="n"/>
      <c r="BD3081" s="2" t="n"/>
      <c r="BE3081" s="2" t="n"/>
      <c r="BF3081" s="2" t="n"/>
      <c r="BG3081" s="2" t="n"/>
      <c r="BH3081" s="2" t="n"/>
      <c r="BI3081" s="8" t="n"/>
      <c r="BJ3081" s="2" t="n"/>
      <c r="BK3081" s="2" t="n"/>
      <c r="BL3081" s="2" t="n"/>
      <c r="BM3081" s="2" t="n"/>
      <c r="BN3081" s="2" t="n"/>
      <c r="BO3081" s="2" t="n"/>
      <c r="BP3081" s="143" t="n"/>
      <c r="BV3081" s="144" t="n"/>
      <c r="DU3081" s="144" t="n"/>
      <c r="DV3081" s="2" t="n"/>
      <c r="DW3081" s="2" t="n"/>
      <c r="DX3081" s="2" t="n"/>
      <c r="DY3081" s="2" t="n"/>
      <c r="DZ3081" s="2" t="n"/>
      <c r="EA3081" s="2" t="n"/>
      <c r="EB3081" s="2" t="n"/>
      <c r="EC3081" s="2" t="n"/>
    </row>
    <row r="3082" ht="6.75" customHeight="1" s="118">
      <c r="A3082" s="2" t="n"/>
      <c r="B3082" s="2" t="n"/>
      <c r="C3082" s="2" t="n"/>
      <c r="D3082" s="2" t="n"/>
      <c r="E3082" s="143" t="n"/>
      <c r="K3082" s="144" t="n"/>
      <c r="L3082" s="49" t="inlineStr">
        <is>
          <t>令和</t>
        </is>
      </c>
      <c r="P3082" s="19" t="n"/>
      <c r="Q3082" s="19" t="n"/>
      <c r="R3082" s="19" t="n"/>
      <c r="U3082" s="11" t="n"/>
      <c r="V3082" s="11" t="n"/>
      <c r="X3082" s="144" t="n"/>
      <c r="Y3082" s="7" t="n"/>
      <c r="Z3082" s="2" t="n"/>
      <c r="AA3082" s="2" t="n"/>
      <c r="AB3082" s="2" t="n"/>
      <c r="AC3082" s="2" t="n"/>
      <c r="AD3082" s="2" t="n"/>
      <c r="AE3082" s="2" t="n"/>
      <c r="AF3082" s="2" t="n"/>
      <c r="AG3082" s="2" t="n"/>
      <c r="AH3082" s="2" t="n"/>
      <c r="AI3082" s="2" t="n"/>
      <c r="AJ3082" s="2" t="n"/>
      <c r="AK3082" s="2" t="n"/>
      <c r="AL3082" s="2" t="n"/>
      <c r="AM3082" s="2" t="n"/>
      <c r="AN3082" s="2" t="n"/>
      <c r="AO3082" s="2" t="n"/>
      <c r="AP3082" s="2" t="n"/>
      <c r="AQ3082" s="2" t="n"/>
      <c r="AR3082" s="2" t="n"/>
      <c r="AS3082" s="2" t="n"/>
      <c r="AT3082" s="2" t="n"/>
      <c r="AU3082" s="2" t="n"/>
      <c r="AV3082" s="2" t="n"/>
      <c r="AW3082" s="2" t="n"/>
      <c r="AX3082" s="2" t="n"/>
      <c r="AY3082" s="2" t="n"/>
      <c r="AZ3082" s="2" t="n"/>
      <c r="BA3082" s="2" t="n"/>
      <c r="BB3082" s="2" t="n"/>
      <c r="BC3082" s="2" t="n"/>
      <c r="BD3082" s="2" t="n"/>
      <c r="BE3082" s="2" t="n"/>
      <c r="BF3082" s="2" t="n"/>
      <c r="BG3082" s="2" t="n"/>
      <c r="BH3082" s="2" t="n"/>
      <c r="BI3082" s="8" t="n"/>
      <c r="BJ3082" s="2" t="n"/>
      <c r="BK3082" s="2" t="n"/>
      <c r="BL3082" s="2" t="n"/>
      <c r="BM3082" s="2" t="n"/>
      <c r="BN3082" s="2" t="n"/>
      <c r="BO3082" s="2" t="n"/>
      <c r="BP3082" s="143" t="n"/>
      <c r="BV3082" s="144" t="n"/>
      <c r="DU3082" s="144" t="n"/>
      <c r="DV3082" s="2" t="n"/>
      <c r="DW3082" s="2" t="n"/>
      <c r="DX3082" s="2" t="n"/>
      <c r="DY3082" s="2" t="n"/>
      <c r="DZ3082" s="2" t="n"/>
      <c r="EA3082" s="2" t="n"/>
      <c r="EB3082" s="2" t="n"/>
      <c r="EC3082" s="2" t="n"/>
    </row>
    <row r="3083" ht="6.75" customHeight="1" s="118">
      <c r="A3083" s="2" t="n"/>
      <c r="B3083" s="2" t="n"/>
      <c r="C3083" s="2" t="n"/>
      <c r="D3083" s="2" t="n"/>
      <c r="E3083" s="143" t="n"/>
      <c r="K3083" s="144" t="n"/>
      <c r="L3083" s="143" t="n"/>
      <c r="P3083" s="19" t="n"/>
      <c r="Q3083" s="19" t="n"/>
      <c r="R3083" s="19" t="n"/>
      <c r="S3083" s="19" t="n"/>
      <c r="T3083" s="19" t="n"/>
      <c r="U3083" s="19" t="n"/>
      <c r="V3083" s="19" t="n"/>
      <c r="W3083" s="19" t="n"/>
      <c r="X3083" s="37" t="n"/>
      <c r="Y3083" s="7" t="n"/>
      <c r="Z3083" s="2" t="n"/>
      <c r="AA3083" s="2" t="n"/>
      <c r="AB3083" s="2" t="n"/>
      <c r="AC3083" s="2" t="n"/>
      <c r="AD3083" s="2" t="n"/>
      <c r="AE3083" s="2" t="n"/>
      <c r="AF3083" s="2" t="n"/>
      <c r="AG3083" s="2" t="n"/>
      <c r="AH3083" s="2" t="n"/>
      <c r="AI3083" s="2" t="n"/>
      <c r="AJ3083" s="2" t="n"/>
      <c r="AK3083" s="2" t="n"/>
      <c r="AL3083" s="2" t="n"/>
      <c r="AM3083" s="2" t="n"/>
      <c r="AN3083" s="2" t="n"/>
      <c r="AO3083" s="2" t="n"/>
      <c r="AP3083" s="2" t="n"/>
      <c r="AQ3083" s="2" t="n"/>
      <c r="AR3083" s="2" t="n"/>
      <c r="AS3083" s="2" t="n"/>
      <c r="AT3083" s="2" t="n"/>
      <c r="AU3083" s="2" t="n"/>
      <c r="AV3083" s="2" t="n"/>
      <c r="AW3083" s="2" t="n"/>
      <c r="AX3083" s="2" t="n"/>
      <c r="AY3083" s="2" t="n"/>
      <c r="AZ3083" s="2" t="n"/>
      <c r="BA3083" s="2" t="n"/>
      <c r="BB3083" s="2" t="n"/>
      <c r="BC3083" s="2" t="n"/>
      <c r="BD3083" s="2" t="n"/>
      <c r="BE3083" s="2" t="n"/>
      <c r="BF3083" s="2" t="n"/>
      <c r="BG3083" s="2" t="n"/>
      <c r="BH3083" s="2" t="n"/>
      <c r="BI3083" s="8" t="n"/>
      <c r="BJ3083" s="2" t="n"/>
      <c r="BK3083" s="2" t="n"/>
      <c r="BL3083" s="2" t="n"/>
      <c r="BM3083" s="2" t="n"/>
      <c r="BN3083" s="2" t="n"/>
      <c r="BO3083" s="2" t="n"/>
      <c r="BP3083" s="143" t="n"/>
      <c r="BV3083" s="144" t="n"/>
      <c r="DU3083" s="144" t="n"/>
      <c r="DV3083" s="2" t="n"/>
      <c r="DW3083" s="2" t="n"/>
      <c r="DX3083" s="2" t="n"/>
      <c r="DY3083" s="2" t="n"/>
      <c r="DZ3083" s="2" t="n"/>
      <c r="EA3083" s="2" t="n"/>
      <c r="EB3083" s="2" t="n"/>
      <c r="EC3083" s="2" t="n"/>
    </row>
    <row r="3084" ht="3.75" customHeight="1" s="118">
      <c r="A3084" s="2" t="n"/>
      <c r="B3084" s="2" t="n"/>
      <c r="C3084" s="2" t="n"/>
      <c r="D3084" s="2" t="n"/>
      <c r="E3084" s="143" t="n"/>
      <c r="K3084" s="144" t="n"/>
      <c r="L3084" s="146" t="n"/>
      <c r="M3084" s="147" t="n"/>
      <c r="N3084" s="147" t="n"/>
      <c r="O3084" s="147" t="n"/>
      <c r="P3084" s="20" t="n"/>
      <c r="Q3084" s="20" t="n"/>
      <c r="R3084" s="20" t="n"/>
      <c r="S3084" s="20" t="n"/>
      <c r="T3084" s="20" t="n"/>
      <c r="U3084" s="20" t="n"/>
      <c r="V3084" s="20" t="n"/>
      <c r="W3084" s="20" t="n"/>
      <c r="X3084" s="39" t="n"/>
      <c r="Y3084" s="16" t="n"/>
      <c r="Z3084" s="14" t="n"/>
      <c r="AA3084" s="14" t="n"/>
      <c r="AB3084" s="14" t="n"/>
      <c r="AC3084" s="14" t="n"/>
      <c r="AD3084" s="14" t="n"/>
      <c r="AE3084" s="14" t="n"/>
      <c r="AF3084" s="14" t="n"/>
      <c r="AG3084" s="14" t="n"/>
      <c r="AH3084" s="14" t="n"/>
      <c r="AI3084" s="14" t="n"/>
      <c r="AJ3084" s="14" t="n"/>
      <c r="AK3084" s="14" t="n"/>
      <c r="AL3084" s="14" t="n"/>
      <c r="AM3084" s="14" t="n"/>
      <c r="AN3084" s="14" t="n"/>
      <c r="AO3084" s="14" t="n"/>
      <c r="AP3084" s="14" t="n"/>
      <c r="AQ3084" s="14" t="n"/>
      <c r="AR3084" s="14" t="n"/>
      <c r="AS3084" s="14" t="n"/>
      <c r="AT3084" s="14" t="n"/>
      <c r="AU3084" s="14" t="n"/>
      <c r="AV3084" s="14" t="n"/>
      <c r="AW3084" s="14" t="n"/>
      <c r="AX3084" s="14" t="n"/>
      <c r="AY3084" s="14" t="n"/>
      <c r="AZ3084" s="14" t="n"/>
      <c r="BA3084" s="14" t="n"/>
      <c r="BB3084" s="14" t="n"/>
      <c r="BC3084" s="14" t="n"/>
      <c r="BD3084" s="14" t="n"/>
      <c r="BE3084" s="14" t="n"/>
      <c r="BF3084" s="14" t="n"/>
      <c r="BG3084" s="14" t="n"/>
      <c r="BH3084" s="14" t="n"/>
      <c r="BI3084" s="15" t="n"/>
      <c r="BJ3084" s="2" t="n"/>
      <c r="BK3084" s="2" t="n"/>
      <c r="BL3084" s="2" t="n"/>
      <c r="BM3084" s="2" t="n"/>
      <c r="BN3084" s="2" t="n"/>
      <c r="BO3084" s="2" t="n"/>
      <c r="BP3084" s="143" t="n"/>
      <c r="BV3084" s="144" t="n"/>
      <c r="DU3084" s="144" t="n"/>
      <c r="DV3084" s="2" t="n"/>
      <c r="DW3084" s="2" t="n"/>
      <c r="DX3084" s="2" t="n"/>
      <c r="DY3084" s="2" t="n"/>
      <c r="DZ3084" s="2" t="n"/>
      <c r="EA3084" s="2" t="n"/>
      <c r="EB3084" s="2" t="n"/>
      <c r="EC3084" s="2" t="n"/>
    </row>
    <row r="3085" ht="6.75" customHeight="1" s="118">
      <c r="A3085" s="2" t="n"/>
      <c r="B3085" s="2" t="n"/>
      <c r="C3085" s="2" t="n"/>
      <c r="D3085" s="2" t="n"/>
      <c r="E3085" s="143" t="n"/>
      <c r="K3085" s="144" t="n"/>
      <c r="L3085" s="54" t="inlineStr">
        <is>
          <t>平成</t>
        </is>
      </c>
      <c r="M3085" s="140" t="n"/>
      <c r="N3085" s="140" t="n"/>
      <c r="O3085" s="140" t="n"/>
      <c r="P3085" s="18" t="n"/>
      <c r="Q3085" s="18" t="n"/>
      <c r="R3085" s="18" t="n"/>
      <c r="S3085" s="18" t="n"/>
      <c r="T3085" s="18" t="n"/>
      <c r="U3085" s="18" t="n"/>
      <c r="V3085" s="18" t="n"/>
      <c r="W3085" s="18" t="n"/>
      <c r="X3085" s="35" t="n"/>
      <c r="Y3085" s="7" t="n"/>
      <c r="Z3085" s="2" t="n"/>
      <c r="AA3085" s="2" t="n"/>
      <c r="AB3085" s="2" t="n"/>
      <c r="AC3085" s="2" t="n"/>
      <c r="AD3085" s="2" t="n"/>
      <c r="AE3085" s="2" t="n"/>
      <c r="AF3085" s="2" t="n"/>
      <c r="AG3085" s="2" t="n"/>
      <c r="AH3085" s="2" t="n"/>
      <c r="AI3085" s="2" t="n"/>
      <c r="AJ3085" s="2" t="n"/>
      <c r="AK3085" s="2" t="n"/>
      <c r="AL3085" s="2" t="n"/>
      <c r="AM3085" s="2" t="n"/>
      <c r="AN3085" s="2" t="n"/>
      <c r="AO3085" s="2" t="n"/>
      <c r="AP3085" s="2" t="n"/>
      <c r="AQ3085" s="2" t="n"/>
      <c r="AR3085" s="2" t="n"/>
      <c r="AS3085" s="2" t="n"/>
      <c r="AT3085" s="2" t="n"/>
      <c r="AU3085" s="2" t="n"/>
      <c r="AV3085" s="2" t="n"/>
      <c r="AW3085" s="2" t="n"/>
      <c r="AX3085" s="2" t="n"/>
      <c r="AY3085" s="2" t="n"/>
      <c r="AZ3085" s="2" t="n"/>
      <c r="BA3085" s="2" t="n"/>
      <c r="BB3085" s="2" t="n"/>
      <c r="BC3085" s="2" t="n"/>
      <c r="BD3085" s="2" t="n"/>
      <c r="BE3085" s="2" t="n"/>
      <c r="BF3085" s="2" t="n"/>
      <c r="BG3085" s="2" t="n"/>
      <c r="BH3085" s="2" t="n"/>
      <c r="BI3085" s="6" t="n"/>
      <c r="BJ3085" s="2" t="n"/>
      <c r="BK3085" s="2" t="n"/>
      <c r="BL3085" s="2" t="n"/>
      <c r="BM3085" s="2" t="n"/>
      <c r="BN3085" s="2" t="n"/>
      <c r="BO3085" s="2" t="n"/>
      <c r="BP3085" s="143" t="n"/>
      <c r="BV3085" s="144" t="n"/>
      <c r="DU3085" s="144" t="n"/>
      <c r="DV3085" s="2" t="n"/>
      <c r="DW3085" s="2" t="n"/>
      <c r="DX3085" s="2" t="n"/>
      <c r="DY3085" s="2" t="n"/>
      <c r="DZ3085" s="2" t="n"/>
      <c r="EA3085" s="2" t="n"/>
      <c r="EB3085" s="2" t="n"/>
      <c r="EC3085" s="2" t="n"/>
    </row>
    <row r="3086" ht="6.75" customHeight="1" s="118">
      <c r="A3086" s="2" t="n"/>
      <c r="B3086" s="2" t="n"/>
      <c r="C3086" s="2" t="n"/>
      <c r="D3086" s="2" t="n"/>
      <c r="E3086" s="143" t="n"/>
      <c r="K3086" s="144" t="n"/>
      <c r="L3086" s="143" t="n"/>
      <c r="P3086" s="19" t="n"/>
      <c r="Q3086" s="19" t="n"/>
      <c r="R3086" s="19" t="n"/>
      <c r="S3086" s="19" t="n"/>
      <c r="T3086" s="19" t="n"/>
      <c r="U3086" s="19" t="n"/>
      <c r="V3086" s="19" t="n"/>
      <c r="W3086" s="19" t="n"/>
      <c r="X3086" s="37" t="n"/>
      <c r="Y3086" s="7" t="n"/>
      <c r="Z3086" s="2" t="n"/>
      <c r="AA3086" s="2" t="n"/>
      <c r="AB3086" s="2" t="n"/>
      <c r="AC3086" s="2" t="n"/>
      <c r="AD3086" s="2" t="n"/>
      <c r="AE3086" s="2" t="n"/>
      <c r="AF3086" s="2" t="n"/>
      <c r="AG3086" s="2" t="n"/>
      <c r="AH3086" s="2" t="n"/>
      <c r="AI3086" s="2" t="n"/>
      <c r="AJ3086" s="2" t="n"/>
      <c r="AK3086" s="2" t="n"/>
      <c r="AL3086" s="2" t="n"/>
      <c r="AM3086" s="2" t="n"/>
      <c r="AN3086" s="2" t="n"/>
      <c r="AO3086" s="2" t="n"/>
      <c r="AP3086" s="2" t="n"/>
      <c r="AQ3086" s="2" t="n"/>
      <c r="AR3086" s="2" t="n"/>
      <c r="AS3086" s="2" t="n"/>
      <c r="AT3086" s="2" t="n"/>
      <c r="AU3086" s="2" t="n"/>
      <c r="AV3086" s="2" t="n"/>
      <c r="AW3086" s="2" t="n"/>
      <c r="AX3086" s="2" t="n"/>
      <c r="AY3086" s="2" t="n"/>
      <c r="AZ3086" s="2" t="n"/>
      <c r="BA3086" s="2" t="n"/>
      <c r="BB3086" s="2" t="n"/>
      <c r="BC3086" s="2" t="n"/>
      <c r="BD3086" s="2" t="n"/>
      <c r="BE3086" s="2" t="n"/>
      <c r="BF3086" s="2" t="n"/>
      <c r="BG3086" s="2" t="n"/>
      <c r="BH3086" s="2" t="n"/>
      <c r="BI3086" s="8" t="n"/>
      <c r="BJ3086" s="2" t="n"/>
      <c r="BK3086" s="2" t="n"/>
      <c r="BL3086" s="2" t="n"/>
      <c r="BM3086" s="2" t="n"/>
      <c r="BN3086" s="2" t="n"/>
      <c r="BO3086" s="2" t="n"/>
      <c r="BP3086" s="143" t="n"/>
      <c r="BV3086" s="144" t="n"/>
      <c r="DU3086" s="144" t="n"/>
      <c r="DV3086" s="2" t="n"/>
      <c r="DW3086" s="2" t="n"/>
      <c r="DX3086" s="2" t="n"/>
      <c r="DY3086" s="2" t="n"/>
      <c r="DZ3086" s="2" t="n"/>
      <c r="EA3086" s="2" t="n"/>
      <c r="EB3086" s="2" t="n"/>
      <c r="EC3086" s="2" t="n"/>
    </row>
    <row r="3087" ht="6.75" customHeight="1" s="118">
      <c r="A3087" s="2" t="n"/>
      <c r="B3087" s="2" t="n"/>
      <c r="C3087" s="2" t="n"/>
      <c r="D3087" s="2" t="n"/>
      <c r="E3087" s="143" t="n"/>
      <c r="K3087" s="144" t="n"/>
      <c r="L3087" s="143" t="n"/>
      <c r="P3087" s="19" t="n"/>
      <c r="Q3087" s="19" t="n"/>
      <c r="R3087" s="19" t="n"/>
      <c r="S3087" s="52" t="inlineStr">
        <is>
          <t>年</t>
        </is>
      </c>
      <c r="U3087" s="11" t="n"/>
      <c r="V3087" s="11" t="n"/>
      <c r="W3087" s="53" t="inlineStr">
        <is>
          <t>月</t>
        </is>
      </c>
      <c r="X3087" s="144" t="n"/>
      <c r="Y3087" s="7" t="n"/>
      <c r="Z3087" s="2" t="n"/>
      <c r="AA3087" s="2" t="n"/>
      <c r="AB3087" s="2" t="n"/>
      <c r="AC3087" s="2" t="n"/>
      <c r="AD3087" s="2" t="n"/>
      <c r="AE3087" s="2" t="n"/>
      <c r="AF3087" s="2" t="n"/>
      <c r="AG3087" s="2" t="n"/>
      <c r="AH3087" s="2" t="n"/>
      <c r="AI3087" s="2" t="n"/>
      <c r="AJ3087" s="2" t="n"/>
      <c r="AK3087" s="2" t="n"/>
      <c r="AL3087" s="2" t="n"/>
      <c r="AM3087" s="2" t="n"/>
      <c r="AN3087" s="2" t="n"/>
      <c r="AO3087" s="2" t="n"/>
      <c r="AP3087" s="2" t="n"/>
      <c r="AQ3087" s="2" t="n"/>
      <c r="AR3087" s="2" t="n"/>
      <c r="AS3087" s="2" t="n"/>
      <c r="AT3087" s="2" t="n"/>
      <c r="AU3087" s="2" t="n"/>
      <c r="AV3087" s="2" t="n"/>
      <c r="AW3087" s="2" t="n"/>
      <c r="AX3087" s="2" t="n"/>
      <c r="AY3087" s="2" t="n"/>
      <c r="AZ3087" s="2" t="n"/>
      <c r="BA3087" s="2" t="n"/>
      <c r="BB3087" s="2" t="n"/>
      <c r="BC3087" s="2" t="n"/>
      <c r="BD3087" s="2" t="n"/>
      <c r="BE3087" s="2" t="n"/>
      <c r="BF3087" s="2" t="n"/>
      <c r="BG3087" s="2" t="n"/>
      <c r="BH3087" s="2" t="n"/>
      <c r="BI3087" s="8" t="n"/>
      <c r="BJ3087" s="2" t="n"/>
      <c r="BK3087" s="2" t="n"/>
      <c r="BL3087" s="2" t="n"/>
      <c r="BM3087" s="2" t="n"/>
      <c r="BN3087" s="2" t="n"/>
      <c r="BO3087" s="2" t="n"/>
      <c r="BP3087" s="143" t="n"/>
      <c r="BV3087" s="144" t="n"/>
      <c r="DU3087" s="144" t="n"/>
      <c r="DV3087" s="2" t="n"/>
      <c r="DW3087" s="2" t="n"/>
      <c r="DX3087" s="2" t="n"/>
      <c r="DY3087" s="2" t="n"/>
      <c r="DZ3087" s="2" t="n"/>
      <c r="EA3087" s="2" t="n"/>
      <c r="EB3087" s="2" t="n"/>
      <c r="EC3087" s="2" t="n"/>
    </row>
    <row r="3088" ht="6.75" customHeight="1" s="118">
      <c r="A3088" s="2" t="n"/>
      <c r="B3088" s="2" t="n"/>
      <c r="C3088" s="2" t="n"/>
      <c r="D3088" s="2" t="n"/>
      <c r="E3088" s="143" t="n"/>
      <c r="K3088" s="144" t="n"/>
      <c r="L3088" s="49" t="inlineStr">
        <is>
          <t>令和</t>
        </is>
      </c>
      <c r="P3088" s="19" t="n"/>
      <c r="Q3088" s="19" t="n"/>
      <c r="R3088" s="19" t="n"/>
      <c r="U3088" s="11" t="n"/>
      <c r="V3088" s="11" t="n"/>
      <c r="X3088" s="144" t="n"/>
      <c r="Y3088" s="7" t="n"/>
      <c r="Z3088" s="2" t="n"/>
      <c r="AA3088" s="2" t="n"/>
      <c r="AB3088" s="2" t="n"/>
      <c r="AC3088" s="2" t="n"/>
      <c r="AD3088" s="2" t="n"/>
      <c r="AE3088" s="2" t="n"/>
      <c r="AF3088" s="2" t="n"/>
      <c r="AG3088" s="2" t="n"/>
      <c r="AH3088" s="2" t="n"/>
      <c r="AI3088" s="2" t="n"/>
      <c r="AJ3088" s="2" t="n"/>
      <c r="AK3088" s="2" t="n"/>
      <c r="AL3088" s="2" t="n"/>
      <c r="AM3088" s="2" t="n"/>
      <c r="AN3088" s="2" t="n"/>
      <c r="AO3088" s="2" t="n"/>
      <c r="AP3088" s="2" t="n"/>
      <c r="AQ3088" s="2" t="n"/>
      <c r="AR3088" s="2" t="n"/>
      <c r="AS3088" s="2" t="n"/>
      <c r="AT3088" s="2" t="n"/>
      <c r="AU3088" s="2" t="n"/>
      <c r="AV3088" s="2" t="n"/>
      <c r="AW3088" s="2" t="n"/>
      <c r="AX3088" s="2" t="n"/>
      <c r="AY3088" s="2" t="n"/>
      <c r="AZ3088" s="2" t="n"/>
      <c r="BA3088" s="2" t="n"/>
      <c r="BB3088" s="2" t="n"/>
      <c r="BC3088" s="2" t="n"/>
      <c r="BD3088" s="2" t="n"/>
      <c r="BE3088" s="2" t="n"/>
      <c r="BF3088" s="2" t="n"/>
      <c r="BG3088" s="2" t="n"/>
      <c r="BH3088" s="2" t="n"/>
      <c r="BI3088" s="8" t="n"/>
      <c r="BJ3088" s="2" t="n"/>
      <c r="BK3088" s="2" t="n"/>
      <c r="BL3088" s="2" t="n"/>
      <c r="BM3088" s="2" t="n"/>
      <c r="BN3088" s="2" t="n"/>
      <c r="BO3088" s="2" t="n"/>
      <c r="BP3088" s="143" t="n"/>
      <c r="BV3088" s="144" t="n"/>
      <c r="DU3088" s="144" t="n"/>
      <c r="DV3088" s="2" t="n"/>
      <c r="DW3088" s="2" t="n"/>
      <c r="DX3088" s="2" t="n"/>
      <c r="DY3088" s="2" t="n"/>
      <c r="DZ3088" s="2" t="n"/>
      <c r="EA3088" s="2" t="n"/>
      <c r="EB3088" s="2" t="n"/>
      <c r="EC3088" s="2" t="n"/>
    </row>
    <row r="3089" ht="6.75" customHeight="1" s="118">
      <c r="A3089" s="2" t="n"/>
      <c r="B3089" s="2" t="n"/>
      <c r="C3089" s="2" t="n"/>
      <c r="D3089" s="2" t="n"/>
      <c r="E3089" s="143" t="n"/>
      <c r="K3089" s="144" t="n"/>
      <c r="L3089" s="143" t="n"/>
      <c r="P3089" s="19" t="n"/>
      <c r="Q3089" s="19" t="n"/>
      <c r="R3089" s="19" t="n"/>
      <c r="S3089" s="52" t="n"/>
      <c r="T3089" s="52" t="n"/>
      <c r="U3089" s="11" t="n"/>
      <c r="V3089" s="11" t="n"/>
      <c r="W3089" s="52" t="n"/>
      <c r="X3089" s="53" t="n"/>
      <c r="Y3089" s="7" t="n"/>
      <c r="Z3089" s="2" t="n"/>
      <c r="AA3089" s="2" t="n"/>
      <c r="AB3089" s="2" t="n"/>
      <c r="AC3089" s="2" t="n"/>
      <c r="AD3089" s="2" t="n"/>
      <c r="AE3089" s="2" t="n"/>
      <c r="AF3089" s="2" t="n"/>
      <c r="AG3089" s="2" t="n"/>
      <c r="AH3089" s="2" t="n"/>
      <c r="AI3089" s="2" t="n"/>
      <c r="AJ3089" s="2" t="n"/>
      <c r="AK3089" s="2" t="n"/>
      <c r="AL3089" s="2" t="n"/>
      <c r="AM3089" s="2" t="n"/>
      <c r="AN3089" s="2" t="n"/>
      <c r="AO3089" s="2" t="n"/>
      <c r="AP3089" s="2" t="n"/>
      <c r="AQ3089" s="2" t="n"/>
      <c r="AR3089" s="2" t="n"/>
      <c r="AS3089" s="2" t="n"/>
      <c r="AT3089" s="2" t="n"/>
      <c r="AU3089" s="2" t="n"/>
      <c r="AV3089" s="2" t="n"/>
      <c r="AW3089" s="2" t="n"/>
      <c r="AX3089" s="2" t="n"/>
      <c r="AY3089" s="2" t="n"/>
      <c r="AZ3089" s="2" t="n"/>
      <c r="BA3089" s="2" t="n"/>
      <c r="BB3089" s="2" t="n"/>
      <c r="BC3089" s="2" t="n"/>
      <c r="BD3089" s="2" t="n"/>
      <c r="BE3089" s="2" t="n"/>
      <c r="BF3089" s="2" t="n"/>
      <c r="BG3089" s="2" t="n"/>
      <c r="BH3089" s="2" t="n"/>
      <c r="BI3089" s="8" t="n"/>
      <c r="BJ3089" s="2" t="n"/>
      <c r="BK3089" s="2" t="n"/>
      <c r="BL3089" s="2" t="n"/>
      <c r="BM3089" s="2" t="n"/>
      <c r="BN3089" s="2" t="n"/>
      <c r="BO3089" s="2" t="n"/>
      <c r="BP3089" s="143" t="n"/>
      <c r="BV3089" s="144" t="n"/>
      <c r="DU3089" s="144" t="n"/>
      <c r="DV3089" s="2" t="n"/>
      <c r="DW3089" s="2" t="n"/>
      <c r="DX3089" s="2" t="n"/>
      <c r="DY3089" s="2" t="n"/>
      <c r="DZ3089" s="2" t="n"/>
      <c r="EA3089" s="2" t="n"/>
      <c r="EB3089" s="2" t="n"/>
      <c r="EC3089" s="2" t="n"/>
    </row>
    <row r="3090" ht="6.75" customHeight="1" s="118">
      <c r="A3090" s="2" t="n"/>
      <c r="B3090" s="2" t="n"/>
      <c r="C3090" s="2" t="n"/>
      <c r="D3090" s="2" t="n"/>
      <c r="E3090" s="146" t="n"/>
      <c r="F3090" s="147" t="n"/>
      <c r="G3090" s="147" t="n"/>
      <c r="H3090" s="147" t="n"/>
      <c r="I3090" s="147" t="n"/>
      <c r="J3090" s="147" t="n"/>
      <c r="K3090" s="148" t="n"/>
      <c r="L3090" s="146" t="n"/>
      <c r="M3090" s="147" t="n"/>
      <c r="N3090" s="147" t="n"/>
      <c r="O3090" s="147" t="n"/>
      <c r="P3090" s="20" t="n"/>
      <c r="Q3090" s="20" t="n"/>
      <c r="R3090" s="20" t="n"/>
      <c r="S3090" s="20" t="n"/>
      <c r="T3090" s="20" t="n"/>
      <c r="U3090" s="20" t="n"/>
      <c r="V3090" s="20" t="n"/>
      <c r="W3090" s="20" t="n"/>
      <c r="X3090" s="39" t="n"/>
      <c r="Y3090" s="16" t="n"/>
      <c r="Z3090" s="14" t="n"/>
      <c r="AA3090" s="14" t="n"/>
      <c r="AB3090" s="14" t="n"/>
      <c r="AC3090" s="14" t="n"/>
      <c r="AD3090" s="14" t="n"/>
      <c r="AE3090" s="14" t="n"/>
      <c r="AF3090" s="14" t="n"/>
      <c r="AG3090" s="14" t="n"/>
      <c r="AH3090" s="14" t="n"/>
      <c r="AI3090" s="14" t="n"/>
      <c r="AJ3090" s="14" t="n"/>
      <c r="AK3090" s="14" t="n"/>
      <c r="AL3090" s="14" t="n"/>
      <c r="AM3090" s="14" t="n"/>
      <c r="AN3090" s="14" t="n"/>
      <c r="AO3090" s="14" t="n"/>
      <c r="AP3090" s="14" t="n"/>
      <c r="AQ3090" s="14" t="n"/>
      <c r="AR3090" s="14" t="n"/>
      <c r="AS3090" s="14" t="n"/>
      <c r="AT3090" s="14" t="n"/>
      <c r="AU3090" s="14" t="n"/>
      <c r="AV3090" s="14" t="n"/>
      <c r="AW3090" s="14" t="n"/>
      <c r="AX3090" s="14" t="n"/>
      <c r="AY3090" s="14" t="n"/>
      <c r="AZ3090" s="14" t="n"/>
      <c r="BA3090" s="14" t="n"/>
      <c r="BB3090" s="14" t="n"/>
      <c r="BC3090" s="14" t="n"/>
      <c r="BD3090" s="14" t="n"/>
      <c r="BE3090" s="14" t="n"/>
      <c r="BF3090" s="14" t="n"/>
      <c r="BG3090" s="14" t="n"/>
      <c r="BH3090" s="14" t="n"/>
      <c r="BI3090" s="15" t="n"/>
      <c r="BJ3090" s="2" t="n"/>
      <c r="BK3090" s="2" t="n"/>
      <c r="BL3090" s="2" t="n"/>
      <c r="BM3090" s="2" t="n"/>
      <c r="BN3090" s="2" t="n"/>
      <c r="BO3090" s="2" t="n"/>
      <c r="BP3090" s="146" t="n"/>
      <c r="BQ3090" s="147" t="n"/>
      <c r="BR3090" s="147" t="n"/>
      <c r="BS3090" s="147" t="n"/>
      <c r="BT3090" s="147" t="n"/>
      <c r="BU3090" s="147" t="n"/>
      <c r="BV3090" s="148" t="n"/>
      <c r="BW3090" s="147" t="n"/>
      <c r="BX3090" s="147" t="n"/>
      <c r="BY3090" s="147" t="n"/>
      <c r="BZ3090" s="147" t="n"/>
      <c r="CA3090" s="147" t="n"/>
      <c r="CB3090" s="147" t="n"/>
      <c r="CC3090" s="147" t="n"/>
      <c r="CD3090" s="147" t="n"/>
      <c r="CE3090" s="147" t="n"/>
      <c r="CF3090" s="147" t="n"/>
      <c r="CG3090" s="147" t="n"/>
      <c r="CH3090" s="147" t="n"/>
      <c r="CI3090" s="147" t="n"/>
      <c r="CJ3090" s="147" t="n"/>
      <c r="CK3090" s="147" t="n"/>
      <c r="CL3090" s="147" t="n"/>
      <c r="CM3090" s="147" t="n"/>
      <c r="CN3090" s="147" t="n"/>
      <c r="CO3090" s="147" t="n"/>
      <c r="CP3090" s="147" t="n"/>
      <c r="CQ3090" s="147" t="n"/>
      <c r="CR3090" s="147" t="n"/>
      <c r="CS3090" s="147" t="n"/>
      <c r="CT3090" s="147" t="n"/>
      <c r="CU3090" s="147" t="n"/>
      <c r="CV3090" s="147" t="n"/>
      <c r="CW3090" s="147" t="n"/>
      <c r="CX3090" s="147" t="n"/>
      <c r="CY3090" s="147" t="n"/>
      <c r="CZ3090" s="147" t="n"/>
      <c r="DA3090" s="147" t="n"/>
      <c r="DB3090" s="147" t="n"/>
      <c r="DC3090" s="147" t="n"/>
      <c r="DD3090" s="147" t="n"/>
      <c r="DE3090" s="147" t="n"/>
      <c r="DF3090" s="147" t="n"/>
      <c r="DG3090" s="147" t="n"/>
      <c r="DH3090" s="147" t="n"/>
      <c r="DI3090" s="147" t="n"/>
      <c r="DJ3090" s="147" t="n"/>
      <c r="DK3090" s="147" t="n"/>
      <c r="DL3090" s="147" t="n"/>
      <c r="DM3090" s="147" t="n"/>
      <c r="DN3090" s="147" t="n"/>
      <c r="DO3090" s="147" t="n"/>
      <c r="DP3090" s="147" t="n"/>
      <c r="DQ3090" s="147" t="n"/>
      <c r="DR3090" s="147" t="n"/>
      <c r="DS3090" s="147" t="n"/>
      <c r="DT3090" s="147" t="n"/>
      <c r="DU3090" s="148" t="n"/>
      <c r="DV3090" s="2" t="n"/>
      <c r="DW3090" s="2" t="n"/>
      <c r="DX3090" s="2" t="n"/>
      <c r="DY3090" s="2" t="n"/>
      <c r="DZ3090" s="2" t="n"/>
      <c r="EA3090" s="2" t="n"/>
      <c r="EB3090" s="2" t="n"/>
      <c r="EC3090" s="2" t="n"/>
    </row>
    <row r="3091" ht="6.75" customHeight="1" s="118">
      <c r="A3091" s="2" t="n"/>
      <c r="B3091" s="2" t="n"/>
      <c r="C3091" s="2" t="n"/>
      <c r="D3091" s="2" t="n"/>
      <c r="E3091" s="46" t="n"/>
      <c r="F3091" s="46" t="n"/>
      <c r="G3091" s="46" t="n"/>
      <c r="H3091" s="46" t="n"/>
      <c r="I3091" s="46" t="n"/>
      <c r="J3091" s="46" t="n"/>
      <c r="K3091" s="46" t="n"/>
      <c r="L3091" s="18" t="n"/>
      <c r="M3091" s="18" t="n"/>
      <c r="N3091" s="18" t="n"/>
      <c r="O3091" s="5" t="n"/>
      <c r="P3091" s="5" t="n"/>
      <c r="Q3091" s="5" t="n"/>
      <c r="R3091" s="5" t="n"/>
      <c r="S3091" s="5" t="n"/>
      <c r="T3091" s="5" t="n"/>
      <c r="U3091" s="5" t="n"/>
      <c r="V3091" s="5" t="n"/>
      <c r="W3091" s="5" t="n"/>
      <c r="X3091" s="5" t="n"/>
      <c r="Y3091" s="5" t="n"/>
      <c r="Z3091" s="5" t="n"/>
      <c r="AA3091" s="5" t="n"/>
      <c r="AB3091" s="5" t="n"/>
      <c r="AC3091" s="5" t="n"/>
      <c r="AD3091" s="5" t="n"/>
      <c r="AE3091" s="5" t="n"/>
      <c r="AF3091" s="5" t="n"/>
      <c r="AG3091" s="5" t="n"/>
      <c r="AH3091" s="5" t="n"/>
      <c r="AI3091" s="5" t="n"/>
      <c r="AJ3091" s="5" t="n"/>
      <c r="AK3091" s="5" t="n"/>
      <c r="AL3091" s="5" t="n"/>
      <c r="AM3091" s="5" t="n"/>
      <c r="AN3091" s="5" t="n"/>
      <c r="AO3091" s="5" t="n"/>
      <c r="AP3091" s="5" t="n"/>
      <c r="AQ3091" s="5" t="n"/>
      <c r="AR3091" s="5" t="n"/>
      <c r="AS3091" s="5" t="n"/>
      <c r="AT3091" s="5" t="n"/>
      <c r="AU3091" s="5" t="n"/>
      <c r="AV3091" s="5" t="n"/>
      <c r="AW3091" s="5" t="n"/>
      <c r="AX3091" s="5" t="n"/>
      <c r="AY3091" s="5" t="n"/>
      <c r="AZ3091" s="5" t="n"/>
      <c r="BA3091" s="5" t="n"/>
      <c r="BB3091" s="5" t="n"/>
      <c r="BC3091" s="5" t="n"/>
      <c r="BD3091" s="5" t="n"/>
      <c r="BE3091" s="5" t="n"/>
      <c r="BF3091" s="5" t="n"/>
      <c r="BG3091" s="5" t="n"/>
      <c r="BH3091" s="5" t="n"/>
      <c r="BI3091" s="2" t="n"/>
      <c r="BJ3091" s="2" t="n"/>
      <c r="BK3091" s="2" t="n"/>
      <c r="BL3091" s="2" t="n"/>
      <c r="BM3091" s="2" t="n"/>
      <c r="BN3091" s="2" t="n"/>
      <c r="BO3091" s="2" t="n"/>
      <c r="BP3091" s="2" t="n"/>
      <c r="BQ3091" s="2" t="n"/>
      <c r="BR3091" s="2" t="n"/>
      <c r="BS3091" s="2" t="n"/>
      <c r="BT3091" s="2" t="n"/>
      <c r="BU3091" s="2" t="n"/>
      <c r="BV3091" s="2" t="n"/>
      <c r="BW3091" s="2" t="n"/>
      <c r="BX3091" s="2" t="n"/>
      <c r="BY3091" s="2" t="n"/>
      <c r="BZ3091" s="2" t="n"/>
      <c r="CA3091" s="2" t="n"/>
      <c r="CB3091" s="2" t="n"/>
      <c r="CC3091" s="2" t="n"/>
      <c r="CD3091" s="2" t="n"/>
      <c r="CE3091" s="2" t="n"/>
      <c r="CF3091" s="2" t="n"/>
      <c r="CG3091" s="2" t="n"/>
      <c r="CH3091" s="2" t="n"/>
      <c r="CI3091" s="2" t="n"/>
      <c r="CJ3091" s="2" t="n"/>
      <c r="CK3091" s="2" t="n"/>
      <c r="CL3091" s="2" t="n"/>
      <c r="CM3091" s="2" t="n"/>
      <c r="CN3091" s="2" t="n"/>
      <c r="CO3091" s="2" t="n"/>
      <c r="CP3091" s="2" t="n"/>
      <c r="CQ3091" s="2" t="n"/>
      <c r="CR3091" s="2" t="n"/>
      <c r="CS3091" s="2" t="n"/>
      <c r="CT3091" s="2" t="n"/>
      <c r="CU3091" s="2" t="n"/>
      <c r="CV3091" s="2" t="n"/>
      <c r="CW3091" s="2" t="n"/>
      <c r="CX3091" s="2" t="n"/>
      <c r="CY3091" s="2" t="n"/>
      <c r="CZ3091" s="2" t="n"/>
      <c r="DA3091" s="2" t="n"/>
      <c r="DB3091" s="2" t="n"/>
      <c r="DC3091" s="2" t="n"/>
      <c r="DD3091" s="2" t="n"/>
      <c r="DE3091" s="2" t="n"/>
      <c r="DF3091" s="2" t="n"/>
      <c r="DG3091" s="2" t="n"/>
      <c r="DH3091" s="2" t="n"/>
      <c r="DI3091" s="2" t="n"/>
      <c r="DJ3091" s="2" t="n"/>
      <c r="DK3091" s="2" t="n"/>
      <c r="DL3091" s="2" t="n"/>
      <c r="DM3091" s="2" t="n"/>
      <c r="DN3091" s="2" t="n"/>
      <c r="DO3091" s="2" t="n"/>
      <c r="DP3091" s="2" t="n"/>
      <c r="DQ3091" s="2" t="n"/>
      <c r="DR3091" s="2" t="n"/>
      <c r="DS3091" s="2" t="n"/>
      <c r="DT3091" s="2" t="n"/>
      <c r="DU3091" s="2" t="n"/>
      <c r="DV3091" s="2" t="n"/>
      <c r="DW3091" s="2" t="n"/>
      <c r="DX3091" s="2" t="n"/>
      <c r="DY3091" s="2" t="n"/>
      <c r="DZ3091" s="2" t="n"/>
      <c r="EA3091" s="2" t="n"/>
      <c r="EB3091" s="2" t="n"/>
      <c r="EC3091" s="2" t="n"/>
    </row>
    <row r="3092" ht="6.75" customHeight="1" s="118">
      <c r="A3092" s="2" t="n"/>
      <c r="B3092" s="2" t="n"/>
      <c r="C3092" s="2" t="n"/>
      <c r="D3092" s="2" t="n"/>
      <c r="E3092" s="43" t="n"/>
      <c r="F3092" s="43" t="n"/>
      <c r="G3092" s="43" t="n"/>
      <c r="H3092" s="43" t="n"/>
      <c r="I3092" s="43" t="n"/>
      <c r="J3092" s="43" t="n"/>
      <c r="K3092" s="43" t="n"/>
      <c r="L3092" s="2" t="n"/>
      <c r="M3092" s="2" t="n"/>
      <c r="N3092" s="2" t="n"/>
      <c r="O3092" s="2" t="n"/>
      <c r="P3092" s="2" t="n"/>
      <c r="Q3092" s="2" t="n"/>
      <c r="R3092" s="2" t="n"/>
      <c r="S3092" s="2" t="n"/>
      <c r="T3092" s="2" t="n"/>
      <c r="U3092" s="2" t="n"/>
      <c r="V3092" s="2" t="n"/>
      <c r="W3092" s="2" t="n"/>
      <c r="X3092" s="2" t="n"/>
      <c r="Y3092" s="2" t="n"/>
      <c r="Z3092" s="2" t="n"/>
      <c r="AA3092" s="2" t="n"/>
      <c r="AB3092" s="2" t="n"/>
      <c r="AC3092" s="2" t="n"/>
      <c r="AD3092" s="2" t="n"/>
      <c r="AE3092" s="2" t="n"/>
      <c r="AF3092" s="2" t="n"/>
      <c r="AG3092" s="2" t="n"/>
      <c r="AH3092" s="2" t="n"/>
      <c r="AI3092" s="2" t="n"/>
      <c r="AJ3092" s="2" t="n"/>
      <c r="AK3092" s="2" t="n"/>
      <c r="AL3092" s="2" t="n"/>
      <c r="AM3092" s="2" t="n"/>
      <c r="AN3092" s="2" t="n"/>
      <c r="AO3092" s="2" t="n"/>
      <c r="AP3092" s="2" t="n"/>
      <c r="AQ3092" s="2" t="n"/>
      <c r="AR3092" s="2" t="n"/>
      <c r="AS3092" s="2" t="n"/>
      <c r="AT3092" s="2" t="n"/>
      <c r="AU3092" s="2" t="n"/>
      <c r="AV3092" s="2" t="n"/>
      <c r="AW3092" s="2" t="n"/>
      <c r="AX3092" s="2" t="n"/>
      <c r="AY3092" s="2" t="n"/>
      <c r="AZ3092" s="2" t="n"/>
      <c r="BA3092" s="2" t="n"/>
      <c r="BB3092" s="2" t="n"/>
      <c r="BC3092" s="2" t="n"/>
      <c r="BD3092" s="2" t="n"/>
      <c r="BE3092" s="2" t="n"/>
      <c r="BF3092" s="2" t="n"/>
      <c r="BG3092" s="2" t="n"/>
      <c r="BH3092" s="2" t="n"/>
      <c r="BI3092" s="2" t="n"/>
      <c r="BJ3092" s="2" t="n"/>
      <c r="BK3092" s="2" t="n"/>
      <c r="BL3092" s="2" t="n"/>
      <c r="BM3092" s="2" t="n"/>
      <c r="BN3092" s="2" t="n"/>
      <c r="BO3092" s="2" t="n"/>
      <c r="BP3092" s="2" t="n"/>
      <c r="BQ3092" s="2" t="n"/>
      <c r="BR3092" s="2" t="n"/>
      <c r="BS3092" s="2" t="n"/>
      <c r="BT3092" s="2" t="n"/>
      <c r="BU3092" s="2" t="n"/>
      <c r="BV3092" s="2" t="n"/>
      <c r="BW3092" s="2" t="n"/>
      <c r="BX3092" s="2" t="n"/>
      <c r="BY3092" s="2" t="n"/>
      <c r="BZ3092" s="2" t="n"/>
      <c r="CA3092" s="2" t="n"/>
      <c r="CB3092" s="2" t="n"/>
      <c r="CC3092" s="2" t="n"/>
      <c r="CD3092" s="2" t="n"/>
      <c r="CE3092" s="2" t="n"/>
      <c r="CF3092" s="2" t="n"/>
      <c r="CG3092" s="2" t="n"/>
      <c r="CH3092" s="2" t="n"/>
      <c r="CI3092" s="2" t="n"/>
      <c r="CJ3092" s="51" t="inlineStr">
        <is>
          <t xml:space="preserve">    (近畿高等学校統一用紙　  その２ 　  令和７年度改定)　</t>
        </is>
      </c>
      <c r="DV3092" s="2" t="n"/>
      <c r="DW3092" s="2" t="n"/>
      <c r="DX3092" s="2" t="n"/>
      <c r="DY3092" s="2" t="n"/>
      <c r="DZ3092" s="2" t="n"/>
      <c r="EA3092" s="2" t="n"/>
      <c r="EB3092" s="2" t="n"/>
      <c r="EC3092" s="2" t="n"/>
    </row>
    <row r="3093" ht="6.75" customHeight="1" s="118">
      <c r="A3093" s="2" t="n"/>
      <c r="B3093" s="2" t="n"/>
      <c r="C3093" s="2" t="n"/>
      <c r="D3093" s="2" t="n"/>
      <c r="E3093" s="2" t="n"/>
      <c r="F3093" s="2" t="n"/>
      <c r="G3093" s="2" t="n"/>
      <c r="H3093" s="2" t="n"/>
      <c r="I3093" s="2" t="n"/>
      <c r="J3093" s="2" t="n"/>
      <c r="K3093" s="2" t="n"/>
      <c r="L3093" s="2" t="n"/>
      <c r="M3093" s="2" t="n"/>
      <c r="N3093" s="2" t="n"/>
      <c r="O3093" s="2" t="n"/>
      <c r="P3093" s="2" t="n"/>
      <c r="Q3093" s="2" t="n"/>
      <c r="R3093" s="2" t="n"/>
      <c r="S3093" s="2" t="n"/>
      <c r="T3093" s="2" t="n"/>
      <c r="U3093" s="2" t="n"/>
      <c r="V3093" s="2" t="n"/>
      <c r="W3093" s="2" t="n"/>
      <c r="X3093" s="2" t="n"/>
      <c r="Y3093" s="2" t="n"/>
      <c r="Z3093" s="2" t="n"/>
      <c r="AA3093" s="2" t="n"/>
      <c r="AB3093" s="2" t="n"/>
      <c r="AC3093" s="2" t="n"/>
      <c r="AD3093" s="2" t="n"/>
      <c r="AE3093" s="2" t="n"/>
      <c r="AF3093" s="2" t="n"/>
      <c r="AG3093" s="2" t="n"/>
      <c r="AH3093" s="2" t="n"/>
      <c r="AI3093" s="2" t="n"/>
      <c r="AJ3093" s="2" t="n"/>
      <c r="AK3093" s="2" t="n"/>
      <c r="AL3093" s="2" t="n"/>
      <c r="AM3093" s="2" t="n"/>
      <c r="AN3093" s="2" t="n"/>
      <c r="AO3093" s="2" t="n"/>
      <c r="AP3093" s="2" t="n"/>
      <c r="AQ3093" s="2" t="n"/>
      <c r="AR3093" s="2" t="n"/>
      <c r="AS3093" s="2" t="n"/>
      <c r="AT3093" s="2" t="n"/>
      <c r="AU3093" s="2" t="n"/>
      <c r="AV3093" s="2" t="n"/>
      <c r="AW3093" s="2" t="n"/>
      <c r="AX3093" s="2" t="n"/>
      <c r="AY3093" s="2" t="n"/>
      <c r="AZ3093" s="2" t="n"/>
      <c r="BA3093" s="2" t="n"/>
      <c r="BB3093" s="2" t="n"/>
      <c r="BC3093" s="2" t="n"/>
      <c r="BD3093" s="2" t="n"/>
      <c r="BE3093" s="2" t="n"/>
      <c r="BF3093" s="2" t="n"/>
      <c r="BG3093" s="2" t="n"/>
      <c r="BH3093" s="2" t="n"/>
      <c r="BI3093" s="2" t="n"/>
      <c r="BJ3093" s="2" t="n"/>
      <c r="BK3093" s="2" t="n"/>
      <c r="BL3093" s="2" t="n"/>
      <c r="BM3093" s="2" t="n"/>
      <c r="BN3093" s="2" t="n"/>
      <c r="BO3093" s="2" t="n"/>
      <c r="BP3093" s="2" t="n"/>
      <c r="BQ3093" s="2" t="n"/>
      <c r="BR3093" s="2" t="n"/>
      <c r="BS3093" s="2" t="n"/>
      <c r="BT3093" s="2" t="n"/>
      <c r="BU3093" s="2" t="n"/>
      <c r="BV3093" s="2" t="n"/>
      <c r="BW3093" s="2" t="n"/>
      <c r="BX3093" s="2" t="n"/>
      <c r="BY3093" s="2" t="n"/>
      <c r="BZ3093" s="2" t="n"/>
      <c r="CA3093" s="2" t="n"/>
      <c r="CB3093" s="2" t="n"/>
      <c r="CC3093" s="2" t="n"/>
      <c r="CD3093" s="2" t="n"/>
      <c r="CE3093" s="2" t="n"/>
      <c r="CF3093" s="2" t="n"/>
      <c r="CG3093" s="2" t="n"/>
      <c r="CH3093" s="2" t="n"/>
      <c r="CI3093" s="2" t="n"/>
      <c r="DV3093" s="2" t="n"/>
      <c r="DW3093" s="2" t="n"/>
      <c r="DX3093" s="2" t="n"/>
      <c r="DY3093" s="2" t="n"/>
      <c r="DZ3093" s="2" t="n"/>
      <c r="EA3093" s="2" t="n"/>
      <c r="EB3093" s="2" t="n"/>
      <c r="EC3093" s="2" t="n"/>
    </row>
    <row r="3094" ht="6.75" customHeight="1" s="118">
      <c r="A3094" s="2" t="n"/>
      <c r="B3094" s="2" t="n"/>
      <c r="C3094" s="3" t="n"/>
      <c r="D3094" s="3" t="n"/>
      <c r="E3094" s="3" t="n"/>
      <c r="F3094" s="3" t="n"/>
      <c r="G3094" s="3" t="n"/>
      <c r="H3094" s="3" t="n"/>
      <c r="I3094" s="3" t="n"/>
      <c r="J3094" s="3" t="n"/>
      <c r="K3094" s="3" t="n"/>
      <c r="L3094" s="3" t="n"/>
      <c r="M3094" s="3" t="n"/>
      <c r="N3094" s="3" t="n"/>
      <c r="O3094" s="3" t="n"/>
      <c r="P3094" s="3" t="n"/>
      <c r="Q3094" s="3" t="n"/>
      <c r="R3094" s="3" t="n"/>
      <c r="S3094" s="3" t="n"/>
      <c r="T3094" s="3" t="n"/>
      <c r="U3094" s="3" t="n"/>
      <c r="V3094" s="3" t="n"/>
      <c r="W3094" s="3" t="n"/>
      <c r="X3094" s="3" t="n"/>
      <c r="Y3094" s="3" t="n"/>
      <c r="Z3094" s="3" t="n"/>
      <c r="AA3094" s="3" t="n"/>
      <c r="AB3094" s="3" t="n"/>
      <c r="AC3094" s="3" t="n"/>
      <c r="AD3094" s="3" t="n"/>
      <c r="AE3094" s="3" t="n"/>
      <c r="AF3094" s="3" t="n"/>
      <c r="AG3094" s="3" t="n"/>
      <c r="AH3094" s="3" t="n"/>
      <c r="AI3094" s="3" t="n"/>
      <c r="AJ3094" s="3" t="n"/>
      <c r="AK3094" s="3" t="n"/>
      <c r="AL3094" s="3" t="n"/>
      <c r="AM3094" s="3" t="n"/>
      <c r="AN3094" s="3" t="n"/>
      <c r="AO3094" s="3" t="n"/>
      <c r="AP3094" s="3" t="n"/>
      <c r="AQ3094" s="3" t="n"/>
      <c r="AR3094" s="3" t="n"/>
      <c r="AS3094" s="2" t="n"/>
      <c r="AT3094" s="2" t="n"/>
      <c r="AU3094" s="2" t="n"/>
      <c r="AV3094" s="2" t="n"/>
      <c r="AW3094" s="2" t="n"/>
      <c r="AX3094" s="2" t="n"/>
      <c r="AY3094" s="2" t="n"/>
      <c r="AZ3094" s="2" t="n"/>
      <c r="BA3094" s="2" t="n"/>
      <c r="BB3094" s="2" t="n"/>
      <c r="BC3094" s="2" t="n"/>
      <c r="BD3094" s="2" t="n"/>
      <c r="BE3094" s="2" t="n"/>
      <c r="BF3094" s="2" t="n"/>
      <c r="BG3094" s="2" t="n"/>
      <c r="BH3094" s="2" t="n"/>
      <c r="BI3094" s="2" t="n"/>
      <c r="BJ3094" s="2" t="n"/>
      <c r="BK3094" s="2" t="n"/>
      <c r="BL3094" s="2" t="n"/>
      <c r="BM3094" s="2" t="n"/>
      <c r="BN3094" s="2" t="n"/>
      <c r="BO3094" s="2" t="n"/>
      <c r="BP3094" s="2" t="n"/>
      <c r="BQ3094" s="2" t="n"/>
      <c r="BR3094" s="2" t="n"/>
      <c r="BS3094" s="2" t="n"/>
      <c r="BT3094" s="2" t="n"/>
      <c r="BU3094" s="2" t="n"/>
      <c r="BV3094" s="2" t="n"/>
      <c r="BW3094" s="2" t="n"/>
      <c r="BX3094" s="2" t="n"/>
      <c r="BY3094" s="2" t="n"/>
      <c r="BZ3094" s="2" t="n"/>
      <c r="CA3094" s="2" t="n"/>
      <c r="CB3094" s="2" t="n"/>
      <c r="CC3094" s="2" t="n"/>
      <c r="CD3094" s="2" t="n"/>
      <c r="CE3094" s="2" t="n"/>
      <c r="CF3094" s="2" t="n"/>
      <c r="CG3094" s="2" t="n"/>
      <c r="CH3094" s="2" t="n"/>
      <c r="CI3094" s="2" t="n"/>
      <c r="CJ3094" s="2" t="n"/>
      <c r="CK3094" s="2" t="n"/>
      <c r="CL3094" s="2" t="n"/>
      <c r="CM3094" s="2" t="n"/>
      <c r="CN3094" s="2" t="n"/>
      <c r="CO3094" s="2" t="n"/>
      <c r="CP3094" s="2" t="n"/>
      <c r="CQ3094" s="2" t="n"/>
      <c r="CR3094" s="2" t="n"/>
      <c r="CS3094" s="2" t="n"/>
      <c r="CT3094" s="2" t="n"/>
      <c r="CU3094" s="2" t="n"/>
      <c r="CV3094" s="2" t="n"/>
      <c r="CW3094" s="2" t="n"/>
      <c r="CX3094" s="2" t="n"/>
      <c r="CY3094" s="2" t="n"/>
      <c r="CZ3094" s="2" t="n"/>
      <c r="DA3094" s="2" t="n"/>
      <c r="DB3094" s="2" t="n"/>
      <c r="DC3094" s="2" t="n"/>
      <c r="DD3094" s="2" t="n"/>
      <c r="DE3094" s="2" t="n"/>
      <c r="DF3094" s="2" t="n"/>
      <c r="DG3094" s="2" t="n"/>
      <c r="DH3094" s="2" t="n"/>
      <c r="DI3094" s="2" t="n"/>
      <c r="DJ3094" s="2" t="n"/>
      <c r="DK3094" s="2" t="n"/>
      <c r="DL3094" s="2" t="n"/>
      <c r="DM3094" s="2" t="n"/>
      <c r="DN3094" s="2" t="n"/>
      <c r="DO3094" s="2" t="n"/>
      <c r="DP3094" s="2" t="n"/>
      <c r="DQ3094" s="2" t="n"/>
      <c r="DR3094" s="2" t="n"/>
      <c r="DS3094" s="2" t="n"/>
      <c r="DT3094" s="2" t="n"/>
      <c r="DU3094" s="2" t="n"/>
      <c r="DV3094" s="2" t="n"/>
      <c r="DW3094" s="2" t="n"/>
      <c r="DX3094" s="2" t="n"/>
      <c r="DY3094" s="2" t="n"/>
      <c r="DZ3094" s="2" t="n"/>
      <c r="EA3094" s="2" t="n"/>
      <c r="EB3094" s="2" t="n"/>
      <c r="EC3094" s="2" t="n"/>
    </row>
    <row r="3095" ht="6.75" customHeight="1" s="118">
      <c r="A3095" s="2" t="n"/>
      <c r="B3095" s="2" t="n"/>
      <c r="C3095" s="3" t="n"/>
      <c r="D3095" s="3" t="n"/>
      <c r="E3095" s="3" t="n"/>
      <c r="F3095" s="3" t="n"/>
      <c r="G3095" s="3" t="n"/>
      <c r="H3095" s="3" t="n"/>
      <c r="I3095" s="3" t="n"/>
      <c r="J3095" s="3" t="n"/>
      <c r="K3095" s="3" t="n"/>
      <c r="L3095" s="3" t="n"/>
      <c r="M3095" s="3" t="n"/>
      <c r="N3095" s="3" t="n"/>
      <c r="O3095" s="3" t="n"/>
      <c r="P3095" s="3" t="n"/>
      <c r="Q3095" s="3" t="n"/>
      <c r="R3095" s="3" t="n"/>
      <c r="S3095" s="3" t="n"/>
      <c r="T3095" s="3" t="n"/>
      <c r="U3095" s="3" t="n"/>
      <c r="V3095" s="3" t="n"/>
      <c r="W3095" s="3" t="n"/>
      <c r="X3095" s="3" t="n"/>
      <c r="Y3095" s="3" t="n"/>
      <c r="Z3095" s="3" t="n"/>
      <c r="AA3095" s="3" t="n"/>
      <c r="AB3095" s="3" t="n"/>
      <c r="AC3095" s="3" t="n"/>
      <c r="AD3095" s="3" t="n"/>
      <c r="AE3095" s="3" t="n"/>
      <c r="AF3095" s="3" t="n"/>
      <c r="AG3095" s="3" t="n"/>
      <c r="AH3095" s="3" t="n"/>
      <c r="AI3095" s="3" t="n"/>
      <c r="AJ3095" s="3" t="n"/>
      <c r="AK3095" s="3" t="n"/>
      <c r="AL3095" s="3" t="n"/>
      <c r="AM3095" s="3" t="n"/>
      <c r="AN3095" s="3" t="n"/>
      <c r="AO3095" s="3" t="n"/>
      <c r="AP3095" s="3" t="n"/>
      <c r="AQ3095" s="3" t="n"/>
      <c r="AR3095" s="3" t="n"/>
      <c r="AS3095" s="2" t="n"/>
      <c r="AT3095" s="2" t="n"/>
      <c r="AU3095" s="2" t="n"/>
      <c r="AV3095" s="2" t="n"/>
      <c r="AW3095" s="2" t="n"/>
      <c r="AX3095" s="2" t="n"/>
      <c r="AY3095" s="2" t="n"/>
      <c r="AZ3095" s="2" t="n"/>
      <c r="BA3095" s="2" t="n"/>
      <c r="BB3095" s="2" t="n"/>
      <c r="BC3095" s="2" t="n"/>
      <c r="BD3095" s="2" t="n"/>
      <c r="BE3095" s="2" t="n"/>
      <c r="BF3095" s="2" t="n"/>
      <c r="BG3095" s="2" t="n"/>
      <c r="BH3095" s="2" t="n"/>
      <c r="BI3095" s="2" t="n"/>
      <c r="BJ3095" s="2" t="n"/>
      <c r="BK3095" s="2" t="n"/>
      <c r="BL3095" s="2" t="n"/>
      <c r="BM3095" s="2" t="n"/>
      <c r="BN3095" s="2" t="n"/>
      <c r="BO3095" s="2" t="n"/>
      <c r="BP3095" s="2" t="n"/>
      <c r="BQ3095" s="2" t="n"/>
      <c r="BR3095" s="2" t="n"/>
      <c r="BS3095" s="2" t="n"/>
      <c r="BT3095" s="2" t="n"/>
      <c r="BU3095" s="2" t="n"/>
      <c r="BV3095" s="2" t="n"/>
      <c r="BW3095" s="2" t="n"/>
      <c r="BX3095" s="2" t="n"/>
      <c r="BY3095" s="2" t="n"/>
      <c r="BZ3095" s="2" t="n"/>
      <c r="CA3095" s="2" t="n"/>
      <c r="CB3095" s="2" t="n"/>
      <c r="CC3095" s="2" t="n"/>
      <c r="CD3095" s="2" t="n"/>
      <c r="CE3095" s="2" t="n"/>
      <c r="CF3095" s="2" t="n"/>
      <c r="CG3095" s="2" t="n"/>
      <c r="CH3095" s="2" t="n"/>
      <c r="CI3095" s="2" t="n"/>
      <c r="CJ3095" s="2" t="n"/>
      <c r="CK3095" s="2" t="n"/>
      <c r="CL3095" s="2" t="n"/>
      <c r="CM3095" s="2" t="n"/>
      <c r="CN3095" s="2" t="n"/>
      <c r="CO3095" s="2" t="n"/>
      <c r="CP3095" s="2" t="n"/>
      <c r="CQ3095" s="2" t="n"/>
      <c r="CR3095" s="2" t="n"/>
      <c r="CS3095" s="2" t="n"/>
      <c r="CT3095" s="2" t="n"/>
      <c r="CU3095" s="2" t="n"/>
      <c r="CV3095" s="2" t="n"/>
      <c r="CW3095" s="2" t="n"/>
      <c r="CX3095" s="2" t="n"/>
      <c r="CY3095" s="2" t="n"/>
      <c r="CZ3095" s="2" t="n"/>
      <c r="DA3095" s="2" t="n"/>
      <c r="DB3095" s="2" t="n"/>
      <c r="DC3095" s="2" t="n"/>
      <c r="DD3095" s="2" t="n"/>
      <c r="DE3095" s="2" t="n"/>
      <c r="DF3095" s="2" t="n"/>
      <c r="DG3095" s="2" t="n"/>
      <c r="DH3095" s="2" t="n"/>
      <c r="DI3095" s="2" t="n"/>
      <c r="DJ3095" s="2" t="n"/>
      <c r="DK3095" s="2" t="n"/>
      <c r="DL3095" s="2" t="n"/>
      <c r="DM3095" s="2" t="n"/>
      <c r="DN3095" s="2" t="n"/>
      <c r="DO3095" s="2" t="n"/>
      <c r="DP3095" s="2" t="n"/>
      <c r="DQ3095" s="2" t="n"/>
      <c r="DR3095" s="2" t="n"/>
      <c r="DS3095" s="2" t="n"/>
      <c r="DT3095" s="2" t="n"/>
      <c r="DU3095" s="2" t="n"/>
      <c r="DV3095" s="2" t="n"/>
      <c r="DW3095" s="2" t="n"/>
      <c r="DX3095" s="2" t="n"/>
      <c r="DY3095" s="2" t="n"/>
      <c r="DZ3095" s="2" t="n"/>
      <c r="EA3095" s="2" t="n"/>
      <c r="EB3095" s="2" t="n"/>
      <c r="EC3095" s="2" t="n"/>
    </row>
    <row r="3096" ht="6.75" customHeight="1" s="118">
      <c r="A3096" s="2" t="n"/>
      <c r="B3096" s="2" t="n"/>
      <c r="C3096" s="3" t="n"/>
      <c r="D3096" s="3" t="n"/>
      <c r="E3096" s="3" t="n"/>
      <c r="F3096" s="3" t="n"/>
      <c r="G3096" s="3" t="n"/>
      <c r="H3096" s="3" t="n"/>
      <c r="I3096" s="3" t="n"/>
      <c r="J3096" s="3" t="n"/>
      <c r="K3096" s="3" t="n"/>
      <c r="L3096" s="3" t="n"/>
      <c r="M3096" s="3" t="n"/>
      <c r="N3096" s="3" t="n"/>
      <c r="O3096" s="3" t="n"/>
      <c r="P3096" s="3" t="n"/>
      <c r="Q3096" s="3" t="n"/>
      <c r="R3096" s="3" t="n"/>
      <c r="S3096" s="3" t="n"/>
      <c r="T3096" s="3" t="n"/>
      <c r="U3096" s="3" t="n"/>
      <c r="V3096" s="3" t="n"/>
      <c r="W3096" s="3" t="n"/>
      <c r="X3096" s="3" t="n"/>
      <c r="Y3096" s="3" t="n"/>
      <c r="Z3096" s="3" t="n"/>
      <c r="AA3096" s="3" t="n"/>
      <c r="AB3096" s="3" t="n"/>
      <c r="AC3096" s="3" t="n"/>
      <c r="AD3096" s="3" t="n"/>
      <c r="AE3096" s="3" t="n"/>
      <c r="AF3096" s="3" t="n"/>
      <c r="AG3096" s="3" t="n"/>
      <c r="AH3096" s="3" t="n"/>
      <c r="AI3096" s="3" t="n"/>
      <c r="AJ3096" s="3" t="n"/>
      <c r="AK3096" s="3" t="n"/>
      <c r="AL3096" s="3" t="n"/>
      <c r="AM3096" s="3" t="n"/>
      <c r="AN3096" s="3" t="n"/>
      <c r="AO3096" s="3" t="n"/>
      <c r="AP3096" s="3" t="n"/>
      <c r="AQ3096" s="3" t="n"/>
      <c r="AR3096" s="3" t="n"/>
      <c r="AS3096" s="2" t="n"/>
      <c r="AT3096" s="2" t="n"/>
      <c r="AU3096" s="2" t="n"/>
      <c r="AV3096" s="2" t="n"/>
      <c r="AW3096" s="2" t="n"/>
      <c r="AX3096" s="2" t="n"/>
      <c r="AY3096" s="2" t="n"/>
      <c r="AZ3096" s="2" t="n"/>
      <c r="BA3096" s="2" t="n"/>
      <c r="BB3096" s="2" t="n"/>
      <c r="BC3096" s="2" t="n"/>
      <c r="BD3096" s="2" t="n"/>
      <c r="BE3096" s="2" t="n"/>
      <c r="BF3096" s="2" t="n"/>
      <c r="BG3096" s="2" t="n"/>
      <c r="BH3096" s="2" t="n"/>
      <c r="BI3096" s="2" t="n"/>
      <c r="BJ3096" s="2" t="n"/>
      <c r="BK3096" s="2" t="n"/>
      <c r="BL3096" s="2" t="n"/>
      <c r="BM3096" s="2" t="n"/>
      <c r="BN3096" s="2" t="n"/>
      <c r="BO3096" s="2" t="n"/>
      <c r="BP3096" s="2" t="n"/>
      <c r="BQ3096" s="2" t="n"/>
      <c r="BR3096" s="2" t="n"/>
      <c r="BS3096" s="2" t="n"/>
      <c r="BT3096" s="2" t="n"/>
      <c r="BU3096" s="2" t="n"/>
      <c r="BV3096" s="2" t="n"/>
      <c r="BW3096" s="2" t="n"/>
      <c r="BX3096" s="2" t="n"/>
      <c r="BY3096" s="2" t="n"/>
      <c r="BZ3096" s="2" t="n"/>
      <c r="CA3096" s="2" t="n"/>
      <c r="CB3096" s="2" t="n"/>
      <c r="CC3096" s="2" t="n"/>
      <c r="CD3096" s="2" t="n"/>
      <c r="CE3096" s="2" t="n"/>
      <c r="CF3096" s="2" t="n"/>
      <c r="CG3096" s="2" t="n"/>
      <c r="CH3096" s="2" t="n"/>
      <c r="CI3096" s="2" t="n"/>
      <c r="CJ3096" s="2" t="n"/>
      <c r="CK3096" s="2" t="n"/>
      <c r="CL3096" s="2" t="n"/>
      <c r="CM3096" s="2" t="n"/>
      <c r="CN3096" s="2" t="n"/>
      <c r="CO3096" s="2" t="n"/>
      <c r="CP3096" s="2" t="n"/>
      <c r="CQ3096" s="2" t="n"/>
      <c r="CR3096" s="2" t="n"/>
      <c r="CS3096" s="2" t="n"/>
      <c r="CT3096" s="2" t="n"/>
      <c r="CU3096" s="2" t="n"/>
      <c r="CV3096" s="2" t="n"/>
      <c r="CW3096" s="2" t="n"/>
      <c r="CX3096" s="2" t="n"/>
      <c r="CY3096" s="2" t="n"/>
      <c r="CZ3096" s="2" t="n"/>
      <c r="DA3096" s="2" t="n"/>
      <c r="DB3096" s="2" t="n"/>
      <c r="DC3096" s="2" t="n"/>
      <c r="DD3096" s="2" t="n"/>
      <c r="DE3096" s="2" t="n"/>
      <c r="DF3096" s="2" t="n"/>
      <c r="DG3096" s="2" t="n"/>
      <c r="DH3096" s="2" t="n"/>
      <c r="DI3096" s="2" t="n"/>
      <c r="DJ3096" s="2" t="n"/>
      <c r="DK3096" s="2" t="n"/>
      <c r="DL3096" s="2" t="n"/>
      <c r="DM3096" s="2" t="n"/>
      <c r="DN3096" s="2" t="n"/>
      <c r="DO3096" s="2" t="n"/>
      <c r="DP3096" s="2" t="n"/>
      <c r="DQ3096" s="2" t="n"/>
      <c r="DR3096" s="2" t="n"/>
      <c r="DS3096" s="2" t="n"/>
      <c r="DT3096" s="2" t="n"/>
      <c r="DU3096" s="2" t="n"/>
      <c r="DV3096" s="2" t="n"/>
      <c r="DW3096" s="2" t="n"/>
      <c r="DX3096" s="2" t="n"/>
      <c r="DY3096" s="2" t="n"/>
      <c r="DZ3096" s="2" t="n"/>
      <c r="EA3096" s="2" t="n"/>
      <c r="EB3096" s="2" t="n"/>
      <c r="EC3096" s="2" t="n"/>
    </row>
    <row r="3097" ht="6.75" customHeight="1" s="118">
      <c r="A3097" s="2" t="n"/>
      <c r="B3097" s="2" t="n"/>
      <c r="C3097" s="3" t="n"/>
      <c r="D3097" s="3" t="n"/>
      <c r="E3097" s="3" t="n"/>
      <c r="F3097" s="3" t="n"/>
      <c r="G3097" s="3" t="n"/>
      <c r="H3097" s="3" t="n"/>
      <c r="I3097" s="3" t="n"/>
      <c r="J3097" s="114" t="inlineStr">
        <is>
          <t xml:space="preserve">  履 　   歴　    書</t>
        </is>
      </c>
      <c r="AN3097" s="3" t="n"/>
      <c r="AO3097" s="3" t="n"/>
      <c r="AP3097" s="3" t="n"/>
      <c r="AQ3097" s="3" t="n"/>
      <c r="AR3097" s="3" t="n"/>
      <c r="AS3097" s="2" t="n"/>
      <c r="AT3097" s="2" t="n"/>
      <c r="AU3097" s="2" t="n"/>
      <c r="AV3097" s="2" t="n"/>
      <c r="AW3097" s="2" t="n"/>
      <c r="AX3097" s="2" t="n"/>
      <c r="AY3097" s="2" t="n"/>
      <c r="AZ3097" s="2" t="n"/>
      <c r="BA3097" s="2" t="n"/>
      <c r="BB3097" s="2" t="n"/>
      <c r="BC3097" s="2" t="n"/>
      <c r="BD3097" s="2" t="n"/>
      <c r="BE3097" s="2" t="n"/>
      <c r="BF3097" s="2" t="n"/>
      <c r="BG3097" s="2" t="n"/>
      <c r="BH3097" s="2" t="n"/>
      <c r="BI3097" s="2" t="n"/>
      <c r="BJ3097" s="2" t="n"/>
      <c r="BK3097" s="2" t="n"/>
      <c r="BL3097" s="2" t="n"/>
      <c r="BM3097" s="2" t="n"/>
      <c r="BN3097" s="2" t="n"/>
      <c r="BO3097" s="2" t="n"/>
      <c r="BP3097" s="2" t="n"/>
      <c r="BQ3097" s="2" t="n"/>
      <c r="BR3097" s="2" t="n"/>
      <c r="BS3097" s="2" t="n"/>
      <c r="BT3097" s="2" t="n"/>
      <c r="BU3097" s="2" t="n"/>
      <c r="BV3097" s="2" t="n"/>
      <c r="BW3097" s="2" t="n"/>
      <c r="BX3097" s="2" t="n"/>
      <c r="BY3097" s="2" t="n"/>
      <c r="BZ3097" s="2" t="n"/>
      <c r="CA3097" s="2" t="n"/>
      <c r="CB3097" s="2" t="n"/>
      <c r="CC3097" s="2" t="n"/>
      <c r="CD3097" s="2" t="n"/>
      <c r="CE3097" s="2" t="n"/>
      <c r="CF3097" s="2" t="n"/>
      <c r="CG3097" s="2" t="n"/>
      <c r="CH3097" s="2" t="n"/>
      <c r="CI3097" s="2" t="n"/>
      <c r="CJ3097" s="2" t="n"/>
      <c r="CK3097" s="2" t="n"/>
      <c r="CL3097" s="2" t="n"/>
      <c r="CM3097" s="2" t="n"/>
      <c r="CN3097" s="2" t="n"/>
      <c r="CO3097" s="2" t="n"/>
      <c r="CP3097" s="2" t="n"/>
      <c r="CQ3097" s="2" t="n"/>
      <c r="CR3097" s="2" t="n"/>
      <c r="CS3097" s="2" t="n"/>
      <c r="CT3097" s="2" t="n"/>
      <c r="CU3097" s="2" t="n"/>
      <c r="CV3097" s="2" t="n"/>
      <c r="CW3097" s="2" t="n"/>
      <c r="CX3097" s="2" t="n"/>
      <c r="CY3097" s="2" t="n"/>
      <c r="CZ3097" s="2" t="n"/>
      <c r="DA3097" s="2" t="n"/>
      <c r="DB3097" s="2" t="n"/>
      <c r="DC3097" s="2" t="n"/>
      <c r="DD3097" s="2" t="n"/>
      <c r="DE3097" s="2" t="n"/>
      <c r="DF3097" s="2" t="n"/>
      <c r="DG3097" s="2" t="n"/>
      <c r="DH3097" s="2" t="n"/>
      <c r="DI3097" s="2" t="n"/>
      <c r="DJ3097" s="2" t="n"/>
      <c r="DK3097" s="2" t="n"/>
      <c r="DL3097" s="2" t="n"/>
      <c r="DM3097" s="2" t="n"/>
      <c r="DN3097" s="2" t="n"/>
      <c r="DO3097" s="2" t="n"/>
      <c r="DP3097" s="2" t="n"/>
      <c r="DQ3097" s="2" t="n"/>
      <c r="DR3097" s="2" t="n"/>
      <c r="DS3097" s="2" t="n"/>
      <c r="DT3097" s="2" t="n"/>
      <c r="DU3097" s="2" t="n"/>
      <c r="DV3097" s="2" t="n"/>
      <c r="DW3097" s="2" t="n"/>
      <c r="DX3097" s="2" t="n"/>
      <c r="DY3097" s="2" t="n"/>
      <c r="DZ3097" s="2" t="n"/>
      <c r="EA3097" s="2" t="n"/>
      <c r="EB3097" s="2" t="n"/>
      <c r="EC3097" s="2" t="n"/>
    </row>
    <row r="3098" ht="6.75" customHeight="1" s="118">
      <c r="A3098" s="2" t="n"/>
      <c r="B3098" s="2" t="n"/>
      <c r="C3098" s="3" t="n"/>
      <c r="D3098" s="3" t="n"/>
      <c r="E3098" s="3" t="n"/>
      <c r="F3098" s="3" t="n"/>
      <c r="G3098" s="3" t="n"/>
      <c r="H3098" s="3" t="n"/>
      <c r="I3098" s="3" t="n"/>
      <c r="AN3098" s="3" t="n"/>
      <c r="AO3098" s="3" t="n"/>
      <c r="AP3098" s="3" t="n"/>
      <c r="AQ3098" s="3" t="n"/>
      <c r="AR3098" s="3" t="n"/>
      <c r="AS3098" s="2" t="n"/>
      <c r="AT3098" s="2" t="n"/>
      <c r="AU3098" s="2" t="n"/>
      <c r="AV3098" s="2" t="n"/>
      <c r="AW3098" s="2" t="n"/>
      <c r="AX3098" s="2" t="n"/>
      <c r="AY3098" s="2" t="n"/>
      <c r="AZ3098" s="2" t="n"/>
      <c r="BA3098" s="2" t="n"/>
      <c r="BB3098" s="2" t="n"/>
      <c r="BC3098" s="2" t="n"/>
      <c r="BD3098" s="2" t="n"/>
      <c r="BE3098" s="2" t="n"/>
      <c r="BF3098" s="2" t="n"/>
      <c r="BG3098" s="2" t="n"/>
      <c r="BH3098" s="2" t="n"/>
      <c r="BI3098" s="2" t="n"/>
      <c r="BJ3098" s="2" t="n"/>
      <c r="BK3098" s="2" t="n"/>
      <c r="BL3098" s="2" t="n"/>
      <c r="BM3098" s="2" t="n"/>
      <c r="BN3098" s="2" t="n"/>
      <c r="BO3098" s="2" t="n"/>
      <c r="BP3098" s="2" t="n"/>
      <c r="BQ3098" s="2" t="n"/>
      <c r="BR3098" s="2" t="n"/>
      <c r="BS3098" s="2" t="n"/>
      <c r="BT3098" s="2" t="n"/>
      <c r="BU3098" s="2" t="n"/>
      <c r="BV3098" s="2" t="n"/>
      <c r="BW3098" s="2" t="n"/>
      <c r="BX3098" s="2" t="n"/>
      <c r="BY3098" s="2" t="n"/>
      <c r="BZ3098" s="2" t="n"/>
      <c r="CA3098" s="2" t="n"/>
      <c r="CB3098" s="2" t="n"/>
      <c r="CC3098" s="2" t="n"/>
      <c r="CD3098" s="2" t="n"/>
      <c r="CE3098" s="2" t="n"/>
      <c r="CF3098" s="2" t="n"/>
      <c r="CG3098" s="2" t="n"/>
      <c r="CH3098" s="2" t="n"/>
      <c r="CI3098" s="2" t="n"/>
      <c r="CJ3098" s="2" t="n"/>
      <c r="CK3098" s="2" t="n"/>
      <c r="CL3098" s="2" t="n"/>
      <c r="CM3098" s="2" t="n"/>
      <c r="CN3098" s="2" t="n"/>
      <c r="CO3098" s="2" t="n"/>
      <c r="CP3098" s="2" t="n"/>
      <c r="CQ3098" s="2" t="n"/>
      <c r="CR3098" s="2" t="n"/>
      <c r="CS3098" s="2" t="n"/>
      <c r="CT3098" s="2" t="n"/>
      <c r="CU3098" s="2" t="n"/>
      <c r="CV3098" s="2" t="n"/>
      <c r="CW3098" s="2" t="n"/>
      <c r="CX3098" s="2" t="n"/>
      <c r="CY3098" s="2" t="n"/>
      <c r="CZ3098" s="2" t="n"/>
      <c r="DA3098" s="2" t="n"/>
      <c r="DB3098" s="2" t="n"/>
      <c r="DC3098" s="2" t="n"/>
      <c r="DD3098" s="2" t="n"/>
      <c r="DE3098" s="2" t="n"/>
      <c r="DF3098" s="2" t="n"/>
      <c r="DG3098" s="2" t="n"/>
      <c r="DH3098" s="2" t="n"/>
      <c r="DI3098" s="2" t="n"/>
      <c r="DJ3098" s="2" t="n"/>
      <c r="DK3098" s="2" t="n"/>
      <c r="DL3098" s="2" t="n"/>
      <c r="DM3098" s="2" t="n"/>
      <c r="DN3098" s="2" t="n"/>
      <c r="DO3098" s="2" t="n"/>
      <c r="DP3098" s="2" t="n"/>
      <c r="DQ3098" s="2" t="n"/>
      <c r="DR3098" s="2" t="n"/>
      <c r="DS3098" s="2" t="n"/>
      <c r="DT3098" s="2" t="n"/>
      <c r="DU3098" s="2" t="n"/>
      <c r="DV3098" s="2" t="n"/>
      <c r="DW3098" s="2" t="n"/>
      <c r="DX3098" s="2" t="n"/>
      <c r="DY3098" s="2" t="n"/>
      <c r="DZ3098" s="2" t="n"/>
      <c r="EA3098" s="2" t="n"/>
      <c r="EB3098" s="2" t="n"/>
      <c r="EC3098" s="2" t="n"/>
    </row>
    <row r="3099" ht="4.5" customHeight="1" s="118">
      <c r="A3099" s="2" t="n"/>
      <c r="B3099" s="2" t="n"/>
      <c r="C3099" s="2" t="n"/>
      <c r="D3099" s="2" t="n"/>
      <c r="E3099" s="2" t="n"/>
      <c r="F3099" s="2" t="n"/>
      <c r="G3099" s="2" t="n"/>
      <c r="H3099" s="2" t="n"/>
      <c r="I3099" s="2" t="n"/>
      <c r="AN3099" s="3" t="n"/>
      <c r="AO3099" s="2" t="n"/>
      <c r="AP3099" s="2" t="n"/>
      <c r="AQ3099" s="2" t="n"/>
      <c r="AR3099" s="2" t="n"/>
      <c r="AS3099" s="2" t="n"/>
      <c r="AT3099" s="2" t="n"/>
      <c r="AU3099" s="2" t="n"/>
      <c r="AV3099" s="4" t="n"/>
      <c r="AW3099" s="5" t="n"/>
      <c r="AX3099" s="5" t="n"/>
      <c r="AY3099" s="5" t="n"/>
      <c r="AZ3099" s="5" t="n"/>
      <c r="BA3099" s="5" t="n"/>
      <c r="BB3099" s="5" t="n"/>
      <c r="BC3099" s="5" t="n"/>
      <c r="BD3099" s="5" t="n"/>
      <c r="BE3099" s="5" t="n"/>
      <c r="BF3099" s="5" t="n"/>
      <c r="BG3099" s="5" t="n"/>
      <c r="BH3099" s="5" t="n"/>
      <c r="BI3099" s="6" t="n"/>
      <c r="BJ3099" s="7" t="n"/>
      <c r="BK3099" s="2" t="n"/>
      <c r="BL3099" s="2" t="n"/>
      <c r="BM3099" s="2" t="n"/>
      <c r="BN3099" s="2" t="n"/>
      <c r="BO3099" s="2" t="n"/>
      <c r="BP3099" s="139" t="inlineStr">
        <is>
          <t xml:space="preserve">資 　格  等      </t>
        </is>
      </c>
      <c r="BQ3099" s="140" t="n"/>
      <c r="BR3099" s="140" t="n"/>
      <c r="BS3099" s="140" t="n"/>
      <c r="BT3099" s="140" t="n"/>
      <c r="BU3099" s="140" t="n"/>
      <c r="BV3099" s="141" t="n"/>
      <c r="BW3099" s="142" t="inlineStr">
        <is>
          <t>取  得  年  月</t>
        </is>
      </c>
      <c r="BX3099" s="140" t="n"/>
      <c r="BY3099" s="140" t="n"/>
      <c r="BZ3099" s="140" t="n"/>
      <c r="CA3099" s="140" t="n"/>
      <c r="CB3099" s="140" t="n"/>
      <c r="CC3099" s="140" t="n"/>
      <c r="CD3099" s="140" t="n"/>
      <c r="CE3099" s="140" t="n"/>
      <c r="CF3099" s="140" t="n"/>
      <c r="CG3099" s="141" t="n"/>
      <c r="CH3099" s="142" t="inlineStr">
        <is>
          <t>資       格       等       の       名       称</t>
        </is>
      </c>
      <c r="CI3099" s="140" t="n"/>
      <c r="CJ3099" s="140" t="n"/>
      <c r="CK3099" s="140" t="n"/>
      <c r="CL3099" s="140" t="n"/>
      <c r="CM3099" s="140" t="n"/>
      <c r="CN3099" s="140" t="n"/>
      <c r="CO3099" s="140" t="n"/>
      <c r="CP3099" s="140" t="n"/>
      <c r="CQ3099" s="140" t="n"/>
      <c r="CR3099" s="140" t="n"/>
      <c r="CS3099" s="140" t="n"/>
      <c r="CT3099" s="140" t="n"/>
      <c r="CU3099" s="140" t="n"/>
      <c r="CV3099" s="140" t="n"/>
      <c r="CW3099" s="140" t="n"/>
      <c r="CX3099" s="140" t="n"/>
      <c r="CY3099" s="140" t="n"/>
      <c r="CZ3099" s="140" t="n"/>
      <c r="DA3099" s="140" t="n"/>
      <c r="DB3099" s="140" t="n"/>
      <c r="DC3099" s="140" t="n"/>
      <c r="DD3099" s="140" t="n"/>
      <c r="DE3099" s="140" t="n"/>
      <c r="DF3099" s="140" t="n"/>
      <c r="DG3099" s="140" t="n"/>
      <c r="DH3099" s="140" t="n"/>
      <c r="DI3099" s="140" t="n"/>
      <c r="DJ3099" s="140" t="n"/>
      <c r="DK3099" s="140" t="n"/>
      <c r="DL3099" s="140" t="n"/>
      <c r="DM3099" s="140" t="n"/>
      <c r="DN3099" s="140" t="n"/>
      <c r="DO3099" s="140" t="n"/>
      <c r="DP3099" s="140" t="n"/>
      <c r="DQ3099" s="140" t="n"/>
      <c r="DR3099" s="140" t="n"/>
      <c r="DS3099" s="140" t="n"/>
      <c r="DT3099" s="140" t="n"/>
      <c r="DU3099" s="141" t="n"/>
      <c r="DV3099" s="2" t="n"/>
      <c r="DW3099" s="2" t="n"/>
      <c r="DX3099" s="2" t="n"/>
      <c r="DY3099" s="2" t="n"/>
      <c r="DZ3099" s="2" t="n"/>
      <c r="EA3099" s="2" t="n"/>
      <c r="EB3099" s="2" t="n"/>
      <c r="EC3099" s="2" t="n"/>
    </row>
    <row r="3100" ht="6.75" customHeight="1" s="118">
      <c r="A3100" s="2" t="n"/>
      <c r="B3100" s="2" t="n"/>
      <c r="C3100" s="2" t="n"/>
      <c r="D3100" s="2" t="n"/>
      <c r="E3100" s="2" t="n"/>
      <c r="F3100" s="2" t="n"/>
      <c r="G3100" s="2" t="n"/>
      <c r="H3100" s="2" t="n"/>
      <c r="I3100" s="2" t="n"/>
      <c r="AN3100" s="3" t="n"/>
      <c r="AO3100" s="2" t="n"/>
      <c r="AP3100" s="2" t="n"/>
      <c r="AQ3100" s="2" t="n"/>
      <c r="AR3100" s="2" t="n"/>
      <c r="AS3100" s="2" t="n"/>
      <c r="AT3100" s="2" t="n"/>
      <c r="AU3100" s="2" t="n"/>
      <c r="AV3100" s="7" t="n"/>
      <c r="AW3100" s="2" t="n"/>
      <c r="AX3100" s="2" t="n"/>
      <c r="AY3100" s="2" t="n"/>
      <c r="AZ3100" s="2" t="n"/>
      <c r="BA3100" s="2" t="n"/>
      <c r="BB3100" s="2" t="n"/>
      <c r="BC3100" s="2" t="n"/>
      <c r="BD3100" s="2" t="n"/>
      <c r="BE3100" s="2" t="n"/>
      <c r="BF3100" s="2" t="n"/>
      <c r="BG3100" s="2" t="n"/>
      <c r="BH3100" s="2" t="n"/>
      <c r="BI3100" s="8" t="n"/>
      <c r="BJ3100" s="7" t="n"/>
      <c r="BK3100" s="2" t="n"/>
      <c r="BL3100" s="2" t="n"/>
      <c r="BM3100" s="2" t="n"/>
      <c r="BN3100" s="2" t="n"/>
      <c r="BO3100" s="2" t="n"/>
      <c r="BP3100" s="143" t="n"/>
      <c r="BV3100" s="144" t="n"/>
      <c r="BW3100" s="143" t="n"/>
      <c r="CG3100" s="144" t="n"/>
      <c r="CH3100" s="143" t="n"/>
      <c r="DU3100" s="144" t="n"/>
      <c r="DV3100" s="2" t="n"/>
      <c r="DW3100" s="2" t="n"/>
      <c r="DX3100" s="2" t="n"/>
      <c r="DY3100" s="2" t="n"/>
      <c r="DZ3100" s="2" t="n"/>
      <c r="EA3100" s="2" t="n"/>
      <c r="EB3100" s="2" t="n"/>
      <c r="EC3100" s="2" t="n"/>
    </row>
    <row r="3101" ht="6.75" customHeight="1" s="118">
      <c r="A3101" s="2" t="n"/>
      <c r="B3101" s="2" t="n"/>
      <c r="C3101" s="2" t="n"/>
      <c r="D3101" s="2" t="n"/>
      <c r="E3101" s="2" t="n"/>
      <c r="F3101" s="2" t="n"/>
      <c r="G3101" s="2" t="n"/>
      <c r="H3101" s="2" t="n"/>
      <c r="I3101" s="2" t="n"/>
      <c r="J3101" s="2" t="n"/>
      <c r="K3101" s="2" t="n"/>
      <c r="L3101" s="2" t="n"/>
      <c r="M3101" s="2" t="n"/>
      <c r="N3101" s="3" t="n"/>
      <c r="O3101" s="3" t="n"/>
      <c r="P3101" s="3" t="n"/>
      <c r="Q3101" s="3" t="n"/>
      <c r="R3101" s="3" t="n"/>
      <c r="S3101" s="3" t="n"/>
      <c r="T3101" s="3" t="n"/>
      <c r="U3101" s="3" t="n"/>
      <c r="V3101" s="3" t="n"/>
      <c r="W3101" s="3" t="n"/>
      <c r="X3101" s="3" t="n"/>
      <c r="Y3101" s="3" t="n"/>
      <c r="Z3101" s="3" t="n"/>
      <c r="AA3101" s="3" t="n"/>
      <c r="AB3101" s="3" t="n"/>
      <c r="AC3101" s="3" t="n"/>
      <c r="AD3101" s="3" t="n"/>
      <c r="AE3101" s="3" t="n"/>
      <c r="AF3101" s="3" t="n"/>
      <c r="AG3101" s="3" t="n"/>
      <c r="AH3101" s="3" t="n"/>
      <c r="AI3101" s="3" t="n"/>
      <c r="AJ3101" s="3" t="n"/>
      <c r="AK3101" s="3" t="n"/>
      <c r="AL3101" s="3" t="n"/>
      <c r="AM3101" s="3" t="n"/>
      <c r="AN3101" s="2" t="n"/>
      <c r="AO3101" s="2" t="n"/>
      <c r="AP3101" s="2" t="n"/>
      <c r="AQ3101" s="2" t="n"/>
      <c r="AR3101" s="2" t="n"/>
      <c r="AS3101" s="2" t="n"/>
      <c r="AT3101" s="2" t="n"/>
      <c r="AU3101" s="2" t="n"/>
      <c r="AV3101" s="7" t="n"/>
      <c r="AW3101" s="2" t="n"/>
      <c r="AX3101" s="2" t="n"/>
      <c r="AY3101" s="2" t="n"/>
      <c r="AZ3101" s="2" t="n"/>
      <c r="BA3101" s="2" t="n"/>
      <c r="BB3101" s="2" t="n"/>
      <c r="BC3101" s="2" t="n"/>
      <c r="BD3101" s="2" t="n"/>
      <c r="BE3101" s="2" t="n"/>
      <c r="BF3101" s="2" t="n"/>
      <c r="BG3101" s="2" t="n"/>
      <c r="BH3101" s="2" t="n"/>
      <c r="BI3101" s="8" t="n"/>
      <c r="BJ3101" s="7" t="n"/>
      <c r="BK3101" s="2" t="n"/>
      <c r="BL3101" s="2" t="n"/>
      <c r="BM3101" s="2" t="n"/>
      <c r="BN3101" s="2" t="n"/>
      <c r="BO3101" s="2" t="n"/>
      <c r="BP3101" s="143" t="n"/>
      <c r="BV3101" s="144" t="n"/>
      <c r="BW3101" s="143" t="n"/>
      <c r="CG3101" s="144" t="n"/>
      <c r="CH3101" s="143" t="n"/>
      <c r="DU3101" s="144" t="n"/>
      <c r="DV3101" s="2" t="n"/>
      <c r="DW3101" s="2" t="n"/>
      <c r="DX3101" s="2" t="n"/>
      <c r="DY3101" s="2" t="n"/>
      <c r="DZ3101" s="2" t="n"/>
      <c r="EA3101" s="2" t="n"/>
      <c r="EB3101" s="2" t="n"/>
      <c r="EC3101" s="2" t="n"/>
    </row>
    <row r="3102" ht="6.75" customHeight="1" s="118">
      <c r="A3102" s="2" t="n"/>
      <c r="B3102" s="2" t="n"/>
      <c r="C3102" s="2" t="n"/>
      <c r="D3102" s="2" t="n"/>
      <c r="E3102" s="2" t="n"/>
      <c r="F3102" s="2" t="n"/>
      <c r="G3102" s="2" t="n"/>
      <c r="H3102" s="2" t="n"/>
      <c r="I3102" s="2" t="n"/>
      <c r="J3102" s="2" t="n"/>
      <c r="K3102" s="2" t="n"/>
      <c r="L3102" s="2" t="n"/>
      <c r="M3102" s="2" t="n"/>
      <c r="N3102" s="2" t="n"/>
      <c r="O3102" s="2" t="n"/>
      <c r="P3102" s="2" t="n"/>
      <c r="Q3102" s="2" t="n"/>
      <c r="R3102" s="2" t="n"/>
      <c r="S3102" s="2" t="n"/>
      <c r="T3102" s="2" t="n"/>
      <c r="U3102" s="2" t="n"/>
      <c r="V3102" s="2" t="n"/>
      <c r="W3102" s="2" t="n"/>
      <c r="X3102" s="2" t="n"/>
      <c r="Y3102" s="2" t="n"/>
      <c r="Z3102" s="95" t="inlineStr">
        <is>
          <t>令和</t>
        </is>
      </c>
      <c r="AD3102" s="145">
        <f>IF(N(設定!$B$3)=0,"",YEAR(設定!$B$3)-2018)</f>
        <v/>
      </c>
      <c r="AG3102" s="95" t="inlineStr">
        <is>
          <t>年</t>
        </is>
      </c>
      <c r="AI3102" s="145">
        <f>IF(N(設定!$B$3)=0,"",MONTH(設定!$B$3))</f>
        <v/>
      </c>
      <c r="AL3102" s="95" t="inlineStr">
        <is>
          <t>月</t>
        </is>
      </c>
      <c r="AN3102" s="145">
        <f>IF(N(設定!$B$3)=0,"",DAY(設定!$B$3))</f>
        <v/>
      </c>
      <c r="AP3102" s="95" t="inlineStr">
        <is>
          <t>日現在</t>
        </is>
      </c>
      <c r="AU3102" s="12" t="n"/>
      <c r="AV3102" s="7" t="n"/>
      <c r="AW3102" s="2" t="n"/>
      <c r="AX3102" s="2" t="n"/>
      <c r="AY3102" s="2" t="n"/>
      <c r="AZ3102" s="2" t="n"/>
      <c r="BA3102" s="2" t="n"/>
      <c r="BB3102" s="2" t="n"/>
      <c r="BC3102" s="2" t="n"/>
      <c r="BD3102" s="2" t="n"/>
      <c r="BE3102" s="2" t="n"/>
      <c r="BF3102" s="2" t="n"/>
      <c r="BG3102" s="2" t="n"/>
      <c r="BH3102" s="2" t="n"/>
      <c r="BI3102" s="8" t="n"/>
      <c r="BJ3102" s="7" t="n"/>
      <c r="BK3102" s="2" t="n"/>
      <c r="BL3102" s="2" t="n"/>
      <c r="BM3102" s="2" t="n"/>
      <c r="BN3102" s="2" t="n"/>
      <c r="BO3102" s="2" t="n"/>
      <c r="BP3102" s="143" t="n"/>
      <c r="BV3102" s="144" t="n"/>
      <c r="BW3102" s="146" t="n"/>
      <c r="BX3102" s="147" t="n"/>
      <c r="BY3102" s="147" t="n"/>
      <c r="BZ3102" s="147" t="n"/>
      <c r="CA3102" s="147" t="n"/>
      <c r="CB3102" s="147" t="n"/>
      <c r="CC3102" s="147" t="n"/>
      <c r="CD3102" s="147" t="n"/>
      <c r="CE3102" s="147" t="n"/>
      <c r="CF3102" s="147" t="n"/>
      <c r="CG3102" s="148" t="n"/>
      <c r="CH3102" s="146" t="n"/>
      <c r="CI3102" s="147" t="n"/>
      <c r="CJ3102" s="147" t="n"/>
      <c r="CK3102" s="147" t="n"/>
      <c r="CL3102" s="147" t="n"/>
      <c r="CM3102" s="147" t="n"/>
      <c r="CN3102" s="147" t="n"/>
      <c r="CO3102" s="147" t="n"/>
      <c r="CP3102" s="147" t="n"/>
      <c r="CQ3102" s="147" t="n"/>
      <c r="CR3102" s="147" t="n"/>
      <c r="CS3102" s="147" t="n"/>
      <c r="CT3102" s="147" t="n"/>
      <c r="CU3102" s="147" t="n"/>
      <c r="CV3102" s="147" t="n"/>
      <c r="CW3102" s="147" t="n"/>
      <c r="CX3102" s="147" t="n"/>
      <c r="CY3102" s="147" t="n"/>
      <c r="CZ3102" s="147" t="n"/>
      <c r="DA3102" s="147" t="n"/>
      <c r="DB3102" s="147" t="n"/>
      <c r="DC3102" s="147" t="n"/>
      <c r="DD3102" s="147" t="n"/>
      <c r="DE3102" s="147" t="n"/>
      <c r="DF3102" s="147" t="n"/>
      <c r="DG3102" s="147" t="n"/>
      <c r="DH3102" s="147" t="n"/>
      <c r="DI3102" s="147" t="n"/>
      <c r="DJ3102" s="147" t="n"/>
      <c r="DK3102" s="147" t="n"/>
      <c r="DL3102" s="147" t="n"/>
      <c r="DM3102" s="147" t="n"/>
      <c r="DN3102" s="147" t="n"/>
      <c r="DO3102" s="147" t="n"/>
      <c r="DP3102" s="147" t="n"/>
      <c r="DQ3102" s="147" t="n"/>
      <c r="DR3102" s="147" t="n"/>
      <c r="DS3102" s="147" t="n"/>
      <c r="DT3102" s="147" t="n"/>
      <c r="DU3102" s="148" t="n"/>
      <c r="DV3102" s="2" t="n"/>
      <c r="DW3102" s="2" t="n"/>
      <c r="DX3102" s="2" t="n"/>
      <c r="DY3102" s="2" t="n"/>
      <c r="DZ3102" s="2" t="n"/>
      <c r="EA3102" s="2" t="n"/>
      <c r="EB3102" s="2" t="n"/>
      <c r="EC3102" s="2" t="n"/>
    </row>
    <row r="3103" ht="6.75" customHeight="1" s="118">
      <c r="A3103" s="2" t="n"/>
      <c r="B3103" s="2" t="n"/>
      <c r="C3103" s="2" t="n"/>
      <c r="D3103" s="2" t="n"/>
      <c r="E3103" s="2" t="n"/>
      <c r="F3103" s="2" t="n"/>
      <c r="G3103" s="2" t="n"/>
      <c r="H3103" s="2" t="n"/>
      <c r="I3103" s="2" t="n"/>
      <c r="J3103" s="2" t="n"/>
      <c r="K3103" s="2" t="n"/>
      <c r="L3103" s="2" t="n"/>
      <c r="M3103" s="2" t="n"/>
      <c r="N3103" s="2" t="n"/>
      <c r="O3103" s="2" t="n"/>
      <c r="P3103" s="2" t="n"/>
      <c r="Q3103" s="2" t="n"/>
      <c r="R3103" s="2" t="n"/>
      <c r="S3103" s="2" t="n"/>
      <c r="T3103" s="2" t="n"/>
      <c r="U3103" s="2" t="n"/>
      <c r="V3103" s="2" t="n"/>
      <c r="W3103" s="2" t="n"/>
      <c r="X3103" s="2" t="n"/>
      <c r="Y3103" s="2" t="n"/>
      <c r="AU3103" s="12" t="n"/>
      <c r="AV3103" s="7" t="n"/>
      <c r="AW3103" s="48" t="inlineStr">
        <is>
          <t>写真をはる位置</t>
        </is>
      </c>
      <c r="BI3103" s="8" t="n"/>
      <c r="BJ3103" s="7" t="n"/>
      <c r="BK3103" s="2" t="n"/>
      <c r="BL3103" s="2" t="n"/>
      <c r="BM3103" s="2" t="n"/>
      <c r="BN3103" s="2" t="n"/>
      <c r="BO3103" s="2" t="n"/>
      <c r="BP3103" s="143" t="n"/>
      <c r="BV3103" s="144" t="n"/>
      <c r="BW3103" s="149">
        <f>計算!$O$37</f>
        <v/>
      </c>
      <c r="CG3103" s="144" t="n"/>
      <c r="CH3103" s="150">
        <f>計算!$P$37</f>
        <v/>
      </c>
      <c r="DU3103" s="144" t="n"/>
      <c r="DV3103" s="2" t="n"/>
      <c r="DW3103" s="2" t="n"/>
      <c r="DX3103" s="2" t="n"/>
      <c r="DY3103" s="2" t="n"/>
      <c r="DZ3103" s="2" t="n"/>
      <c r="EA3103" s="2" t="n"/>
      <c r="EB3103" s="2" t="n"/>
      <c r="EC3103" s="2" t="n"/>
    </row>
    <row r="3104" ht="6.75" customHeight="1" s="118">
      <c r="A3104" s="2" t="n"/>
      <c r="B3104" s="2" t="n"/>
      <c r="C3104" s="2" t="n"/>
      <c r="D3104" s="2" t="n"/>
      <c r="E3104" s="2" t="n"/>
      <c r="F3104" s="2" t="n"/>
      <c r="G3104" s="2" t="n"/>
      <c r="H3104" s="2" t="n"/>
      <c r="I3104" s="2" t="n"/>
      <c r="J3104" s="2" t="n"/>
      <c r="K3104" s="2" t="n"/>
      <c r="L3104" s="2" t="n"/>
      <c r="M3104" s="2" t="n"/>
      <c r="N3104" s="2" t="n"/>
      <c r="O3104" s="2" t="n"/>
      <c r="P3104" s="2" t="n"/>
      <c r="Q3104" s="2" t="n"/>
      <c r="R3104" s="2" t="n"/>
      <c r="S3104" s="2" t="n"/>
      <c r="T3104" s="2" t="n"/>
      <c r="U3104" s="2" t="n"/>
      <c r="V3104" s="2" t="n"/>
      <c r="W3104" s="2" t="n"/>
      <c r="X3104" s="2" t="n"/>
      <c r="Y3104" s="2" t="n"/>
      <c r="Z3104" s="147" t="n"/>
      <c r="AA3104" s="147" t="n"/>
      <c r="AB3104" s="147" t="n"/>
      <c r="AC3104" s="147" t="n"/>
      <c r="AD3104" s="147" t="n"/>
      <c r="AE3104" s="147" t="n"/>
      <c r="AF3104" s="147" t="n"/>
      <c r="AG3104" s="147" t="n"/>
      <c r="AH3104" s="147" t="n"/>
      <c r="AI3104" s="147" t="n"/>
      <c r="AJ3104" s="147" t="n"/>
      <c r="AK3104" s="147" t="n"/>
      <c r="AL3104" s="147" t="n"/>
      <c r="AM3104" s="147" t="n"/>
      <c r="AN3104" s="147" t="n"/>
      <c r="AO3104" s="147" t="n"/>
      <c r="AP3104" s="147" t="n"/>
      <c r="AQ3104" s="147" t="n"/>
      <c r="AR3104" s="147" t="n"/>
      <c r="AS3104" s="147" t="n"/>
      <c r="AT3104" s="147" t="n"/>
      <c r="AU3104" s="12" t="n"/>
      <c r="AV3104" s="7" t="n"/>
      <c r="BI3104" s="8" t="n"/>
      <c r="BJ3104" s="7" t="n"/>
      <c r="BK3104" s="2" t="n"/>
      <c r="BL3104" s="2" t="n"/>
      <c r="BM3104" s="2" t="n"/>
      <c r="BN3104" s="2" t="n"/>
      <c r="BO3104" s="2" t="n"/>
      <c r="BP3104" s="143" t="n"/>
      <c r="BV3104" s="144" t="n"/>
      <c r="BW3104" s="143" t="n"/>
      <c r="CG3104" s="144" t="n"/>
      <c r="DU3104" s="144" t="n"/>
      <c r="DV3104" s="2" t="n"/>
      <c r="DW3104" s="2" t="n"/>
      <c r="DX3104" s="2" t="n"/>
      <c r="DY3104" s="2" t="n"/>
      <c r="DZ3104" s="2" t="n"/>
      <c r="EA3104" s="2" t="n"/>
      <c r="EB3104" s="2" t="n"/>
      <c r="EC3104" s="2" t="n"/>
    </row>
    <row r="3105" ht="6.75" customHeight="1" s="118">
      <c r="A3105" s="2" t="n"/>
      <c r="B3105" s="2" t="n"/>
      <c r="C3105" s="2" t="n"/>
      <c r="D3105" s="2" t="n"/>
      <c r="E3105" s="142" t="inlineStr">
        <is>
          <t>ふ り が な</t>
        </is>
      </c>
      <c r="F3105" s="140" t="n"/>
      <c r="G3105" s="140" t="n"/>
      <c r="H3105" s="140" t="n"/>
      <c r="I3105" s="140" t="n"/>
      <c r="J3105" s="140" t="n"/>
      <c r="K3105" s="141" t="n"/>
      <c r="L3105" s="151">
        <f>計算!$C$37</f>
        <v/>
      </c>
      <c r="M3105" s="140" t="n"/>
      <c r="N3105" s="140" t="n"/>
      <c r="O3105" s="140" t="n"/>
      <c r="P3105" s="140" t="n"/>
      <c r="Q3105" s="140" t="n"/>
      <c r="R3105" s="140" t="n"/>
      <c r="S3105" s="140" t="n"/>
      <c r="T3105" s="140" t="n"/>
      <c r="U3105" s="140" t="n"/>
      <c r="V3105" s="140" t="n"/>
      <c r="W3105" s="140" t="n"/>
      <c r="X3105" s="140" t="n"/>
      <c r="Y3105" s="140" t="n"/>
      <c r="Z3105" s="140" t="n"/>
      <c r="AA3105" s="140" t="n"/>
      <c r="AB3105" s="140" t="n"/>
      <c r="AC3105" s="140" t="n"/>
      <c r="AD3105" s="140" t="n"/>
      <c r="AE3105" s="140" t="n"/>
      <c r="AF3105" s="140" t="n"/>
      <c r="AG3105" s="140" t="n"/>
      <c r="AH3105" s="140" t="n"/>
      <c r="AI3105" s="140" t="n"/>
      <c r="AJ3105" s="140" t="n"/>
      <c r="AK3105" s="140" t="n"/>
      <c r="AL3105" s="140" t="n"/>
      <c r="AM3105" s="140" t="n"/>
      <c r="AN3105" s="140" t="n"/>
      <c r="AO3105" s="140" t="n"/>
      <c r="AP3105" s="140" t="n"/>
      <c r="AQ3105" s="140" t="n"/>
      <c r="AR3105" s="140" t="n"/>
      <c r="AS3105" s="140" t="n"/>
      <c r="AT3105" s="141" t="n"/>
      <c r="AU3105" s="8" t="n"/>
      <c r="AV3105" s="7" t="n"/>
      <c r="AW3105" s="2" t="n"/>
      <c r="AX3105" s="2" t="n"/>
      <c r="AY3105" s="2" t="n"/>
      <c r="AZ3105" s="2" t="n"/>
      <c r="BA3105" s="2" t="n"/>
      <c r="BB3105" s="2" t="n"/>
      <c r="BC3105" s="2" t="n"/>
      <c r="BD3105" s="2" t="n"/>
      <c r="BE3105" s="2" t="n"/>
      <c r="BF3105" s="2" t="n"/>
      <c r="BG3105" s="2" t="n"/>
      <c r="BH3105" s="2" t="n"/>
      <c r="BI3105" s="8" t="n"/>
      <c r="BJ3105" s="7" t="n"/>
      <c r="BK3105" s="2" t="n"/>
      <c r="BL3105" s="2" t="n"/>
      <c r="BM3105" s="2" t="n"/>
      <c r="BN3105" s="2" t="n"/>
      <c r="BO3105" s="2" t="n"/>
      <c r="BP3105" s="143" t="n"/>
      <c r="BV3105" s="144" t="n"/>
      <c r="BW3105" s="143" t="n"/>
      <c r="CG3105" s="144" t="n"/>
      <c r="DU3105" s="144" t="n"/>
      <c r="DV3105" s="2" t="n"/>
      <c r="DW3105" s="2" t="n"/>
      <c r="DX3105" s="2" t="n"/>
      <c r="DY3105" s="2" t="n"/>
      <c r="DZ3105" s="2" t="n"/>
      <c r="EA3105" s="2" t="n"/>
      <c r="EB3105" s="2" t="n"/>
      <c r="EC3105" s="2" t="n"/>
    </row>
    <row r="3106" ht="6.75" customHeight="1" s="118">
      <c r="A3106" s="2" t="n"/>
      <c r="B3106" s="2" t="n"/>
      <c r="C3106" s="2" t="n"/>
      <c r="D3106" s="2" t="n"/>
      <c r="E3106" s="143" t="n"/>
      <c r="K3106" s="144" t="n"/>
      <c r="AT3106" s="144" t="n"/>
      <c r="AU3106" s="8" t="n"/>
      <c r="AV3106" s="7" t="n"/>
      <c r="AW3106" s="2" t="n"/>
      <c r="AX3106" s="2" t="n"/>
      <c r="AY3106" s="2" t="n"/>
      <c r="AZ3106" s="2" t="n"/>
      <c r="BA3106" s="2" t="n"/>
      <c r="BB3106" s="2" t="n"/>
      <c r="BC3106" s="2" t="n"/>
      <c r="BD3106" s="2" t="n"/>
      <c r="BE3106" s="2" t="n"/>
      <c r="BF3106" s="2" t="n"/>
      <c r="BG3106" s="2" t="n"/>
      <c r="BH3106" s="2" t="n"/>
      <c r="BI3106" s="8" t="n"/>
      <c r="BJ3106" s="7" t="n"/>
      <c r="BK3106" s="2" t="n"/>
      <c r="BL3106" s="2" t="n"/>
      <c r="BM3106" s="2" t="n"/>
      <c r="BN3106" s="2" t="n"/>
      <c r="BO3106" s="2" t="n"/>
      <c r="BP3106" s="143" t="n"/>
      <c r="BV3106" s="144" t="n"/>
      <c r="BW3106" s="143" t="n"/>
      <c r="CG3106" s="144" t="n"/>
      <c r="DU3106" s="144" t="n"/>
      <c r="DV3106" s="2" t="n"/>
      <c r="DW3106" s="2" t="n"/>
      <c r="DX3106" s="2" t="n"/>
      <c r="DY3106" s="2" t="n"/>
      <c r="DZ3106" s="2" t="n"/>
      <c r="EA3106" s="2" t="n"/>
      <c r="EB3106" s="2" t="n"/>
      <c r="EC3106" s="2" t="n"/>
    </row>
    <row r="3107" ht="6.75" customHeight="1" s="118">
      <c r="A3107" s="2" t="n"/>
      <c r="B3107" s="2" t="n"/>
      <c r="C3107" s="2" t="n"/>
      <c r="D3107" s="2" t="n"/>
      <c r="E3107" s="143" t="n"/>
      <c r="K3107" s="144" t="n"/>
      <c r="AT3107" s="144" t="n"/>
      <c r="AU3107" s="8" t="n"/>
      <c r="AV3107" s="7" t="n"/>
      <c r="AW3107" s="2" t="n"/>
      <c r="AX3107" s="2" t="n"/>
      <c r="AY3107" s="2" t="n"/>
      <c r="AZ3107" s="2" t="n"/>
      <c r="BA3107" s="2" t="n"/>
      <c r="BB3107" s="2" t="n"/>
      <c r="BC3107" s="2" t="n"/>
      <c r="BD3107" s="2" t="n"/>
      <c r="BE3107" s="2" t="n"/>
      <c r="BF3107" s="2" t="n"/>
      <c r="BG3107" s="2" t="n"/>
      <c r="BH3107" s="2" t="n"/>
      <c r="BI3107" s="8" t="n"/>
      <c r="BJ3107" s="7" t="n"/>
      <c r="BK3107" s="2" t="n"/>
      <c r="BL3107" s="2" t="n"/>
      <c r="BM3107" s="2" t="n"/>
      <c r="BN3107" s="2" t="n"/>
      <c r="BO3107" s="2" t="n"/>
      <c r="BP3107" s="143" t="n"/>
      <c r="BV3107" s="144" t="n"/>
      <c r="BW3107" s="149">
        <f>計算!$Q$37</f>
        <v/>
      </c>
      <c r="CG3107" s="144" t="n"/>
      <c r="CH3107" s="150">
        <f>計算!$R$37</f>
        <v/>
      </c>
      <c r="DU3107" s="144" t="n"/>
      <c r="DV3107" s="2" t="n"/>
      <c r="DW3107" s="2" t="n"/>
      <c r="DX3107" s="2" t="n"/>
      <c r="DY3107" s="2" t="n"/>
      <c r="DZ3107" s="2" t="n"/>
      <c r="EA3107" s="2" t="n"/>
      <c r="EB3107" s="2" t="n"/>
      <c r="EC3107" s="2" t="n"/>
    </row>
    <row r="3108" ht="6.75" customHeight="1" s="118">
      <c r="A3108" s="2" t="n"/>
      <c r="B3108" s="2" t="n"/>
      <c r="C3108" s="2" t="n"/>
      <c r="D3108" s="2" t="n"/>
      <c r="E3108" s="146" t="n"/>
      <c r="F3108" s="147" t="n"/>
      <c r="G3108" s="147" t="n"/>
      <c r="H3108" s="147" t="n"/>
      <c r="I3108" s="147" t="n"/>
      <c r="J3108" s="147" t="n"/>
      <c r="K3108" s="148" t="n"/>
      <c r="L3108" s="147" t="n"/>
      <c r="M3108" s="147" t="n"/>
      <c r="N3108" s="147" t="n"/>
      <c r="O3108" s="147" t="n"/>
      <c r="P3108" s="147" t="n"/>
      <c r="Q3108" s="147" t="n"/>
      <c r="R3108" s="147" t="n"/>
      <c r="S3108" s="147" t="n"/>
      <c r="T3108" s="147" t="n"/>
      <c r="U3108" s="147" t="n"/>
      <c r="V3108" s="147" t="n"/>
      <c r="W3108" s="147" t="n"/>
      <c r="X3108" s="147" t="n"/>
      <c r="Y3108" s="147" t="n"/>
      <c r="Z3108" s="147" t="n"/>
      <c r="AA3108" s="147" t="n"/>
      <c r="AB3108" s="147" t="n"/>
      <c r="AC3108" s="147" t="n"/>
      <c r="AD3108" s="147" t="n"/>
      <c r="AE3108" s="147" t="n"/>
      <c r="AF3108" s="147" t="n"/>
      <c r="AG3108" s="147" t="n"/>
      <c r="AH3108" s="147" t="n"/>
      <c r="AI3108" s="147" t="n"/>
      <c r="AJ3108" s="147" t="n"/>
      <c r="AK3108" s="147" t="n"/>
      <c r="AL3108" s="147" t="n"/>
      <c r="AM3108" s="147" t="n"/>
      <c r="AN3108" s="147" t="n"/>
      <c r="AO3108" s="147" t="n"/>
      <c r="AP3108" s="147" t="n"/>
      <c r="AQ3108" s="147" t="n"/>
      <c r="AR3108" s="147" t="n"/>
      <c r="AS3108" s="147" t="n"/>
      <c r="AT3108" s="148" t="n"/>
      <c r="AU3108" s="8" t="n"/>
      <c r="AV3108" s="7" t="n"/>
      <c r="AW3108" s="2" t="n"/>
      <c r="AX3108" s="2" t="n"/>
      <c r="AY3108" s="2" t="n"/>
      <c r="AZ3108" s="2" t="n"/>
      <c r="BA3108" s="2" t="n"/>
      <c r="BB3108" s="2" t="n"/>
      <c r="BC3108" s="2" t="n"/>
      <c r="BD3108" s="2" t="n"/>
      <c r="BE3108" s="2" t="n"/>
      <c r="BF3108" s="2" t="n"/>
      <c r="BG3108" s="2" t="n"/>
      <c r="BH3108" s="2" t="n"/>
      <c r="BI3108" s="8" t="n"/>
      <c r="BJ3108" s="7" t="n"/>
      <c r="BK3108" s="2" t="n"/>
      <c r="BL3108" s="2" t="n"/>
      <c r="BM3108" s="2" t="n"/>
      <c r="BN3108" s="2" t="n"/>
      <c r="BO3108" s="2" t="n"/>
      <c r="BP3108" s="143" t="n"/>
      <c r="BV3108" s="144" t="n"/>
      <c r="BW3108" s="143" t="n"/>
      <c r="CG3108" s="144" t="n"/>
      <c r="DU3108" s="144" t="n"/>
      <c r="DV3108" s="2" t="n"/>
      <c r="DW3108" s="2" t="n"/>
      <c r="DX3108" s="2" t="n"/>
      <c r="DY3108" s="2" t="n"/>
      <c r="DZ3108" s="2" t="n"/>
      <c r="EA3108" s="2" t="n"/>
      <c r="EB3108" s="2" t="n"/>
      <c r="EC3108" s="2" t="n"/>
    </row>
    <row r="3109" ht="6.75" customHeight="1" s="118">
      <c r="A3109" s="2" t="n"/>
      <c r="B3109" s="2" t="n"/>
      <c r="C3109" s="2" t="n"/>
      <c r="D3109" s="2" t="n"/>
      <c r="E3109" s="152" t="inlineStr">
        <is>
          <t>名　前</t>
        </is>
      </c>
      <c r="F3109" s="140" t="n"/>
      <c r="G3109" s="140" t="n"/>
      <c r="H3109" s="140" t="n"/>
      <c r="I3109" s="140" t="n"/>
      <c r="J3109" s="140" t="n"/>
      <c r="K3109" s="141" t="n"/>
      <c r="L3109" s="153">
        <f>計算!$B$37</f>
        <v/>
      </c>
      <c r="M3109" s="140" t="n"/>
      <c r="N3109" s="140" t="n"/>
      <c r="O3109" s="140" t="n"/>
      <c r="P3109" s="140" t="n"/>
      <c r="Q3109" s="140" t="n"/>
      <c r="R3109" s="140" t="n"/>
      <c r="S3109" s="140" t="n"/>
      <c r="T3109" s="140" t="n"/>
      <c r="U3109" s="140" t="n"/>
      <c r="V3109" s="140" t="n"/>
      <c r="W3109" s="140" t="n"/>
      <c r="X3109" s="140" t="n"/>
      <c r="Y3109" s="140" t="n"/>
      <c r="Z3109" s="140" t="n"/>
      <c r="AA3109" s="140" t="n"/>
      <c r="AB3109" s="140" t="n"/>
      <c r="AC3109" s="140" t="n"/>
      <c r="AD3109" s="140" t="n"/>
      <c r="AE3109" s="140" t="n"/>
      <c r="AF3109" s="140" t="n"/>
      <c r="AG3109" s="140" t="n"/>
      <c r="AH3109" s="140" t="n"/>
      <c r="AI3109" s="140" t="n"/>
      <c r="AJ3109" s="140" t="n"/>
      <c r="AK3109" s="140" t="n"/>
      <c r="AL3109" s="140" t="n"/>
      <c r="AM3109" s="140" t="n"/>
      <c r="AN3109" s="140" t="n"/>
      <c r="AO3109" s="140" t="n"/>
      <c r="AP3109" s="140" t="n"/>
      <c r="AQ3109" s="140" t="n"/>
      <c r="AR3109" s="140" t="n"/>
      <c r="AS3109" s="140" t="n"/>
      <c r="AT3109" s="141" t="n"/>
      <c r="AU3109" s="8" t="n"/>
      <c r="AV3109" s="7" t="n"/>
      <c r="AW3109" s="2" t="n"/>
      <c r="AX3109" s="2" t="n"/>
      <c r="AY3109" s="2" t="n"/>
      <c r="AZ3109" s="2" t="n"/>
      <c r="BA3109" s="2" t="n"/>
      <c r="BB3109" s="2" t="n"/>
      <c r="BC3109" s="2" t="n"/>
      <c r="BD3109" s="2" t="n"/>
      <c r="BE3109" s="2" t="n"/>
      <c r="BF3109" s="2" t="n"/>
      <c r="BG3109" s="2" t="n"/>
      <c r="BH3109" s="2" t="n"/>
      <c r="BI3109" s="8" t="n"/>
      <c r="BJ3109" s="7" t="n"/>
      <c r="BK3109" s="2" t="n"/>
      <c r="BL3109" s="2" t="n"/>
      <c r="BM3109" s="2" t="n"/>
      <c r="BN3109" s="2" t="n"/>
      <c r="BO3109" s="2" t="n"/>
      <c r="BP3109" s="143" t="n"/>
      <c r="BV3109" s="144" t="n"/>
      <c r="BW3109" s="143" t="n"/>
      <c r="CG3109" s="144" t="n"/>
      <c r="DU3109" s="144" t="n"/>
      <c r="DV3109" s="2" t="n"/>
      <c r="DW3109" s="2" t="n"/>
      <c r="DX3109" s="2" t="n"/>
      <c r="DY3109" s="2" t="n"/>
      <c r="DZ3109" s="2" t="n"/>
      <c r="EA3109" s="2" t="n"/>
      <c r="EB3109" s="2" t="n"/>
      <c r="EC3109" s="2" t="n"/>
    </row>
    <row r="3110" ht="6.75" customHeight="1" s="118">
      <c r="A3110" s="2" t="n"/>
      <c r="B3110" s="2" t="n"/>
      <c r="C3110" s="2" t="n"/>
      <c r="D3110" s="2" t="n"/>
      <c r="E3110" s="143" t="n"/>
      <c r="K3110" s="144" t="n"/>
      <c r="L3110" s="143" t="n"/>
      <c r="AT3110" s="144" t="n"/>
      <c r="AU3110" s="8" t="n"/>
      <c r="AV3110" s="7" t="n"/>
      <c r="AW3110" s="2" t="n"/>
      <c r="AX3110" s="52" t="inlineStr">
        <is>
          <t>（30×40mm）</t>
        </is>
      </c>
      <c r="BH3110" s="2" t="n"/>
      <c r="BI3110" s="8" t="n"/>
      <c r="BJ3110" s="7" t="n"/>
      <c r="BK3110" s="2" t="n"/>
      <c r="BL3110" s="2" t="n"/>
      <c r="BM3110" s="2" t="n"/>
      <c r="BN3110" s="2" t="n"/>
      <c r="BO3110" s="2" t="n"/>
      <c r="BP3110" s="143" t="n"/>
      <c r="BV3110" s="144" t="n"/>
      <c r="BW3110" s="143" t="n"/>
      <c r="CG3110" s="144" t="n"/>
      <c r="DU3110" s="144" t="n"/>
      <c r="DV3110" s="2" t="n"/>
      <c r="DW3110" s="2" t="n"/>
      <c r="DX3110" s="2" t="n"/>
      <c r="DY3110" s="2" t="n"/>
      <c r="DZ3110" s="2" t="n"/>
      <c r="EA3110" s="2" t="n"/>
      <c r="EB3110" s="2" t="n"/>
      <c r="EC3110" s="2" t="n"/>
    </row>
    <row r="3111" ht="6.75" customHeight="1" s="118">
      <c r="A3111" s="2" t="n"/>
      <c r="B3111" s="2" t="n"/>
      <c r="C3111" s="2" t="n"/>
      <c r="D3111" s="2" t="n"/>
      <c r="E3111" s="143" t="n"/>
      <c r="K3111" s="144" t="n"/>
      <c r="L3111" s="143" t="n"/>
      <c r="AT3111" s="144" t="n"/>
      <c r="AU3111" s="8" t="n"/>
      <c r="AV3111" s="7" t="n"/>
      <c r="AW3111" s="2" t="n"/>
      <c r="BH3111" s="2" t="n"/>
      <c r="BI3111" s="8" t="n"/>
      <c r="BJ3111" s="7" t="n"/>
      <c r="BK3111" s="2" t="n"/>
      <c r="BL3111" s="2" t="n"/>
      <c r="BM3111" s="2" t="n"/>
      <c r="BN3111" s="2" t="n"/>
      <c r="BO3111" s="2" t="n"/>
      <c r="BP3111" s="143" t="n"/>
      <c r="BV3111" s="144" t="n"/>
      <c r="BW3111" s="149">
        <f>計算!$S$37</f>
        <v/>
      </c>
      <c r="CG3111" s="144" t="n"/>
      <c r="CH3111" s="150">
        <f>計算!$T$37</f>
        <v/>
      </c>
      <c r="DU3111" s="144" t="n"/>
      <c r="DV3111" s="2" t="n"/>
      <c r="DW3111" s="2" t="n"/>
      <c r="DX3111" s="2" t="n"/>
      <c r="DY3111" s="2" t="n"/>
      <c r="DZ3111" s="2" t="n"/>
      <c r="EA3111" s="2" t="n"/>
      <c r="EB3111" s="2" t="n"/>
      <c r="EC3111" s="2" t="n"/>
    </row>
    <row r="3112" ht="6.75" customHeight="1" s="118">
      <c r="A3112" s="2" t="n"/>
      <c r="B3112" s="2" t="n"/>
      <c r="C3112" s="2" t="n"/>
      <c r="D3112" s="2" t="n"/>
      <c r="E3112" s="143" t="n"/>
      <c r="K3112" s="144" t="n"/>
      <c r="L3112" s="143" t="n"/>
      <c r="AT3112" s="144" t="n"/>
      <c r="AU3112" s="8" t="n"/>
      <c r="AV3112" s="7" t="n"/>
      <c r="AW3112" s="2" t="n"/>
      <c r="AX3112" s="2" t="n"/>
      <c r="AY3112" s="2" t="n"/>
      <c r="AZ3112" s="2" t="n"/>
      <c r="BA3112" s="2" t="n"/>
      <c r="BB3112" s="2" t="n"/>
      <c r="BC3112" s="2" t="n"/>
      <c r="BD3112" s="2" t="n"/>
      <c r="BE3112" s="2" t="n"/>
      <c r="BF3112" s="2" t="n"/>
      <c r="BG3112" s="2" t="n"/>
      <c r="BH3112" s="2" t="n"/>
      <c r="BI3112" s="8" t="n"/>
      <c r="BJ3112" s="7" t="n"/>
      <c r="BK3112" s="2" t="n"/>
      <c r="BL3112" s="2" t="n"/>
      <c r="BM3112" s="2" t="n"/>
      <c r="BN3112" s="2" t="n"/>
      <c r="BO3112" s="2" t="n"/>
      <c r="BP3112" s="143" t="n"/>
      <c r="BV3112" s="144" t="n"/>
      <c r="BW3112" s="143" t="n"/>
      <c r="CG3112" s="144" t="n"/>
      <c r="DU3112" s="144" t="n"/>
      <c r="DV3112" s="2" t="n"/>
      <c r="DW3112" s="2" t="n"/>
      <c r="DX3112" s="2" t="n"/>
      <c r="DY3112" s="2" t="n"/>
      <c r="DZ3112" s="2" t="n"/>
      <c r="EA3112" s="2" t="n"/>
      <c r="EB3112" s="2" t="n"/>
      <c r="EC3112" s="2" t="n"/>
    </row>
    <row r="3113" ht="6.75" customHeight="1" s="118">
      <c r="A3113" s="2" t="n"/>
      <c r="B3113" s="2" t="n"/>
      <c r="C3113" s="2" t="n"/>
      <c r="D3113" s="2" t="n"/>
      <c r="E3113" s="143" t="n"/>
      <c r="K3113" s="144" t="n"/>
      <c r="L3113" s="143" t="n"/>
      <c r="AT3113" s="144" t="n"/>
      <c r="AU3113" s="8" t="n"/>
      <c r="AV3113" s="7" t="n"/>
      <c r="AW3113" s="2" t="n"/>
      <c r="AX3113" s="2" t="n"/>
      <c r="AY3113" s="2" t="n"/>
      <c r="AZ3113" s="2" t="n"/>
      <c r="BA3113" s="2" t="n"/>
      <c r="BB3113" s="2" t="n"/>
      <c r="BC3113" s="2" t="n"/>
      <c r="BD3113" s="2" t="n"/>
      <c r="BE3113" s="2" t="n"/>
      <c r="BF3113" s="2" t="n"/>
      <c r="BG3113" s="2" t="n"/>
      <c r="BH3113" s="2" t="n"/>
      <c r="BI3113" s="8" t="n"/>
      <c r="BJ3113" s="7" t="n"/>
      <c r="BK3113" s="2" t="n"/>
      <c r="BL3113" s="2" t="n"/>
      <c r="BM3113" s="2" t="n"/>
      <c r="BN3113" s="2" t="n"/>
      <c r="BO3113" s="2" t="n"/>
      <c r="BP3113" s="143" t="n"/>
      <c r="BV3113" s="144" t="n"/>
      <c r="BW3113" s="143" t="n"/>
      <c r="CG3113" s="144" t="n"/>
      <c r="DU3113" s="144" t="n"/>
      <c r="DV3113" s="2" t="n"/>
      <c r="DW3113" s="2" t="n"/>
      <c r="DX3113" s="2" t="n"/>
      <c r="DY3113" s="2" t="n"/>
      <c r="DZ3113" s="2" t="n"/>
      <c r="EA3113" s="2" t="n"/>
      <c r="EB3113" s="2" t="n"/>
      <c r="EC3113" s="2" t="n"/>
    </row>
    <row r="3114" ht="4.5" customHeight="1" s="118">
      <c r="A3114" s="2" t="n"/>
      <c r="B3114" s="2" t="n"/>
      <c r="C3114" s="2" t="n"/>
      <c r="D3114" s="2" t="n"/>
      <c r="E3114" s="146" t="n"/>
      <c r="F3114" s="147" t="n"/>
      <c r="G3114" s="147" t="n"/>
      <c r="H3114" s="147" t="n"/>
      <c r="I3114" s="147" t="n"/>
      <c r="J3114" s="147" t="n"/>
      <c r="K3114" s="148" t="n"/>
      <c r="L3114" s="146" t="n"/>
      <c r="M3114" s="147" t="n"/>
      <c r="N3114" s="147" t="n"/>
      <c r="O3114" s="147" t="n"/>
      <c r="P3114" s="147" t="n"/>
      <c r="Q3114" s="147" t="n"/>
      <c r="R3114" s="147" t="n"/>
      <c r="S3114" s="147" t="n"/>
      <c r="T3114" s="147" t="n"/>
      <c r="U3114" s="147" t="n"/>
      <c r="V3114" s="147" t="n"/>
      <c r="W3114" s="147" t="n"/>
      <c r="X3114" s="147" t="n"/>
      <c r="Y3114" s="147" t="n"/>
      <c r="Z3114" s="147" t="n"/>
      <c r="AA3114" s="147" t="n"/>
      <c r="AB3114" s="147" t="n"/>
      <c r="AC3114" s="147" t="n"/>
      <c r="AD3114" s="147" t="n"/>
      <c r="AE3114" s="147" t="n"/>
      <c r="AF3114" s="147" t="n"/>
      <c r="AG3114" s="147" t="n"/>
      <c r="AH3114" s="147" t="n"/>
      <c r="AI3114" s="147" t="n"/>
      <c r="AJ3114" s="147" t="n"/>
      <c r="AK3114" s="147" t="n"/>
      <c r="AL3114" s="147" t="n"/>
      <c r="AM3114" s="147" t="n"/>
      <c r="AN3114" s="147" t="n"/>
      <c r="AO3114" s="147" t="n"/>
      <c r="AP3114" s="147" t="n"/>
      <c r="AQ3114" s="147" t="n"/>
      <c r="AR3114" s="147" t="n"/>
      <c r="AS3114" s="147" t="n"/>
      <c r="AT3114" s="148" t="n"/>
      <c r="AU3114" s="8" t="n"/>
      <c r="AV3114" s="7" t="n"/>
      <c r="AW3114" s="2" t="n"/>
      <c r="AX3114" s="2" t="n"/>
      <c r="AY3114" s="2" t="n"/>
      <c r="AZ3114" s="2" t="n"/>
      <c r="BA3114" s="2" t="n"/>
      <c r="BB3114" s="2" t="n"/>
      <c r="BC3114" s="2" t="n"/>
      <c r="BD3114" s="2" t="n"/>
      <c r="BE3114" s="2" t="n"/>
      <c r="BF3114" s="2" t="n"/>
      <c r="BG3114" s="2" t="n"/>
      <c r="BH3114" s="2" t="n"/>
      <c r="BI3114" s="8" t="n"/>
      <c r="BJ3114" s="7" t="n"/>
      <c r="BK3114" s="2" t="n"/>
      <c r="BL3114" s="2" t="n"/>
      <c r="BM3114" s="2" t="n"/>
      <c r="BN3114" s="2" t="n"/>
      <c r="BO3114" s="2" t="n"/>
      <c r="BP3114" s="143" t="n"/>
      <c r="BV3114" s="144" t="n"/>
      <c r="BW3114" s="143" t="n"/>
      <c r="CG3114" s="144" t="n"/>
      <c r="DU3114" s="144" t="n"/>
      <c r="DV3114" s="2" t="n"/>
      <c r="DW3114" s="2" t="n"/>
      <c r="DX3114" s="2" t="n"/>
      <c r="DY3114" s="2" t="n"/>
      <c r="DZ3114" s="2" t="n"/>
      <c r="EA3114" s="2" t="n"/>
      <c r="EB3114" s="2" t="n"/>
      <c r="EC3114" s="2" t="n"/>
    </row>
    <row r="3115" ht="6.75" customHeight="1" s="118">
      <c r="A3115" s="2" t="n"/>
      <c r="B3115" s="2" t="n"/>
      <c r="C3115" s="2" t="n"/>
      <c r="D3115" s="2" t="n"/>
      <c r="E3115" s="152" t="inlineStr">
        <is>
          <t>生年月日</t>
        </is>
      </c>
      <c r="F3115" s="140" t="n"/>
      <c r="G3115" s="140" t="n"/>
      <c r="H3115" s="140" t="n"/>
      <c r="I3115" s="140" t="n"/>
      <c r="J3115" s="140" t="n"/>
      <c r="K3115" s="141" t="n"/>
      <c r="L3115" s="154" t="inlineStr">
        <is>
          <t>昭和 ・ 平成</t>
        </is>
      </c>
      <c r="M3115" s="140" t="n"/>
      <c r="N3115" s="140" t="n"/>
      <c r="O3115" s="140" t="n"/>
      <c r="P3115" s="140" t="n"/>
      <c r="Q3115" s="140" t="n"/>
      <c r="R3115" s="140" t="n"/>
      <c r="S3115" s="140" t="n"/>
      <c r="T3115" s="140" t="n"/>
      <c r="U3115" s="140" t="n"/>
      <c r="V3115" s="155">
        <f>計算!$D$37</f>
        <v/>
      </c>
      <c r="W3115" s="140" t="n"/>
      <c r="X3115" s="156" t="inlineStr">
        <is>
          <t>年</t>
        </is>
      </c>
      <c r="Y3115" s="140" t="n"/>
      <c r="Z3115" s="155">
        <f>計算!$E$37</f>
        <v/>
      </c>
      <c r="AA3115" s="140" t="n"/>
      <c r="AB3115" s="140" t="n"/>
      <c r="AC3115" s="156" t="inlineStr">
        <is>
          <t>月</t>
        </is>
      </c>
      <c r="AD3115" s="140" t="n"/>
      <c r="AE3115" s="155">
        <f>計算!$F$37</f>
        <v/>
      </c>
      <c r="AF3115" s="140" t="n"/>
      <c r="AG3115" s="140" t="n"/>
      <c r="AH3115" s="156" t="inlineStr">
        <is>
          <t>日　生 （満</t>
        </is>
      </c>
      <c r="AI3115" s="140" t="n"/>
      <c r="AJ3115" s="140" t="n"/>
      <c r="AK3115" s="140" t="n"/>
      <c r="AL3115" s="140" t="n"/>
      <c r="AM3115" s="140" t="n"/>
      <c r="AN3115" s="140" t="n"/>
      <c r="AO3115" s="140" t="n"/>
      <c r="AP3115" s="157">
        <f>計算!$G$37</f>
        <v/>
      </c>
      <c r="AQ3115" s="140" t="n"/>
      <c r="AR3115" s="158" t="inlineStr">
        <is>
          <t>歳）</t>
        </is>
      </c>
      <c r="AS3115" s="140" t="n"/>
      <c r="AT3115" s="141" t="n"/>
      <c r="AU3115" s="8" t="n"/>
      <c r="AV3115" s="7" t="n"/>
      <c r="AW3115" s="2" t="n"/>
      <c r="AX3115" s="2" t="n"/>
      <c r="AY3115" s="2" t="n"/>
      <c r="AZ3115" s="2" t="n"/>
      <c r="BA3115" s="2" t="n"/>
      <c r="BB3115" s="2" t="n"/>
      <c r="BC3115" s="2" t="n"/>
      <c r="BD3115" s="2" t="n"/>
      <c r="BE3115" s="2" t="n"/>
      <c r="BF3115" s="2" t="n"/>
      <c r="BG3115" s="2" t="n"/>
      <c r="BH3115" s="2" t="n"/>
      <c r="BI3115" s="8" t="n"/>
      <c r="BJ3115" s="7" t="n"/>
      <c r="BK3115" s="2" t="n"/>
      <c r="BL3115" s="2" t="n"/>
      <c r="BM3115" s="2" t="n"/>
      <c r="BN3115" s="2" t="n"/>
      <c r="BO3115" s="2" t="n"/>
      <c r="BP3115" s="143" t="n"/>
      <c r="BV3115" s="144" t="n"/>
      <c r="BW3115" s="149">
        <f>計算!$U$37</f>
        <v/>
      </c>
      <c r="CG3115" s="144" t="n"/>
      <c r="CH3115" s="150">
        <f>計算!$V$37</f>
        <v/>
      </c>
      <c r="DU3115" s="144" t="n"/>
      <c r="DV3115" s="2" t="n"/>
      <c r="DW3115" s="2" t="n"/>
      <c r="DX3115" s="2" t="n"/>
      <c r="DY3115" s="2" t="n"/>
      <c r="DZ3115" s="2" t="n"/>
      <c r="EA3115" s="2" t="n"/>
      <c r="EB3115" s="2" t="n"/>
      <c r="EC3115" s="2" t="n"/>
    </row>
    <row r="3116" ht="6.75" customHeight="1" s="118">
      <c r="A3116" s="2" t="n"/>
      <c r="B3116" s="2" t="n"/>
      <c r="C3116" s="2" t="n"/>
      <c r="D3116" s="2" t="n"/>
      <c r="E3116" s="143" t="n"/>
      <c r="K3116" s="144" t="n"/>
      <c r="L3116" s="143" t="n"/>
      <c r="AT3116" s="144" t="n"/>
      <c r="AU3116" s="8" t="n"/>
      <c r="AV3116" s="7" t="n"/>
      <c r="AW3116" s="2" t="n"/>
      <c r="AX3116" s="2" t="n"/>
      <c r="AY3116" s="2" t="n"/>
      <c r="AZ3116" s="2" t="n"/>
      <c r="BA3116" s="2" t="n"/>
      <c r="BB3116" s="2" t="n"/>
      <c r="BC3116" s="2" t="n"/>
      <c r="BD3116" s="2" t="n"/>
      <c r="BE3116" s="2" t="n"/>
      <c r="BF3116" s="2" t="n"/>
      <c r="BG3116" s="2" t="n"/>
      <c r="BH3116" s="2" t="n"/>
      <c r="BI3116" s="8" t="n"/>
      <c r="BJ3116" s="7" t="n"/>
      <c r="BK3116" s="2" t="n"/>
      <c r="BL3116" s="2" t="n"/>
      <c r="BM3116" s="2" t="n"/>
      <c r="BN3116" s="2" t="n"/>
      <c r="BO3116" s="2" t="n"/>
      <c r="BP3116" s="143" t="n"/>
      <c r="BV3116" s="144" t="n"/>
      <c r="BW3116" s="143" t="n"/>
      <c r="CG3116" s="144" t="n"/>
      <c r="DU3116" s="144" t="n"/>
      <c r="DV3116" s="2" t="n"/>
      <c r="DW3116" s="2" t="n"/>
      <c r="DX3116" s="2" t="n"/>
      <c r="DY3116" s="2" t="n"/>
      <c r="DZ3116" s="2" t="n"/>
      <c r="EA3116" s="2" t="n"/>
      <c r="EB3116" s="2" t="n"/>
      <c r="EC3116" s="2" t="n"/>
    </row>
    <row r="3117" ht="6.75" customHeight="1" s="118">
      <c r="A3117" s="2" t="n"/>
      <c r="B3117" s="2" t="n"/>
      <c r="C3117" s="2" t="n"/>
      <c r="D3117" s="2" t="n"/>
      <c r="E3117" s="143" t="n"/>
      <c r="K3117" s="144" t="n"/>
      <c r="L3117" s="143" t="n"/>
      <c r="AT3117" s="144" t="n"/>
      <c r="AU3117" s="8" t="n"/>
      <c r="AV3117" s="16" t="n"/>
      <c r="AW3117" s="14" t="n"/>
      <c r="AX3117" s="14" t="n"/>
      <c r="AY3117" s="14" t="n"/>
      <c r="AZ3117" s="14" t="n"/>
      <c r="BA3117" s="14" t="n"/>
      <c r="BB3117" s="14" t="n"/>
      <c r="BC3117" s="14" t="n"/>
      <c r="BD3117" s="14" t="n"/>
      <c r="BE3117" s="14" t="n"/>
      <c r="BF3117" s="14" t="n"/>
      <c r="BG3117" s="14" t="n"/>
      <c r="BH3117" s="14" t="n"/>
      <c r="BI3117" s="15" t="n"/>
      <c r="BJ3117" s="7" t="n"/>
      <c r="BK3117" s="2" t="n"/>
      <c r="BL3117" s="2" t="n"/>
      <c r="BM3117" s="2" t="n"/>
      <c r="BN3117" s="2" t="n"/>
      <c r="BO3117" s="2" t="n"/>
      <c r="BP3117" s="143" t="n"/>
      <c r="BV3117" s="144" t="n"/>
      <c r="BW3117" s="143" t="n"/>
      <c r="CG3117" s="144" t="n"/>
      <c r="DU3117" s="144" t="n"/>
      <c r="DV3117" s="2" t="n"/>
      <c r="DW3117" s="2" t="n"/>
      <c r="DX3117" s="2" t="n"/>
      <c r="DY3117" s="2" t="n"/>
      <c r="DZ3117" s="2" t="n"/>
      <c r="EA3117" s="2" t="n"/>
      <c r="EB3117" s="2" t="n"/>
      <c r="EC3117" s="2" t="n"/>
    </row>
    <row r="3118" ht="3.75" customHeight="1" s="118">
      <c r="A3118" s="2" t="n"/>
      <c r="B3118" s="2" t="n"/>
      <c r="C3118" s="2" t="n"/>
      <c r="D3118" s="2" t="n"/>
      <c r="E3118" s="146" t="n"/>
      <c r="F3118" s="147" t="n"/>
      <c r="G3118" s="147" t="n"/>
      <c r="H3118" s="147" t="n"/>
      <c r="I3118" s="147" t="n"/>
      <c r="J3118" s="147" t="n"/>
      <c r="K3118" s="148" t="n"/>
      <c r="L3118" s="146" t="n"/>
      <c r="M3118" s="147" t="n"/>
      <c r="N3118" s="147" t="n"/>
      <c r="O3118" s="147" t="n"/>
      <c r="P3118" s="147" t="n"/>
      <c r="Q3118" s="147" t="n"/>
      <c r="R3118" s="147" t="n"/>
      <c r="S3118" s="147" t="n"/>
      <c r="T3118" s="147" t="n"/>
      <c r="U3118" s="147" t="n"/>
      <c r="X3118" s="147" t="n"/>
      <c r="Y3118" s="147" t="n"/>
      <c r="AC3118" s="147" t="n"/>
      <c r="AD3118" s="147" t="n"/>
      <c r="AH3118" s="147" t="n"/>
      <c r="AI3118" s="147" t="n"/>
      <c r="AJ3118" s="147" t="n"/>
      <c r="AK3118" s="147" t="n"/>
      <c r="AL3118" s="147" t="n"/>
      <c r="AM3118" s="147" t="n"/>
      <c r="AN3118" s="147" t="n"/>
      <c r="AO3118" s="147" t="n"/>
      <c r="AP3118" s="147" t="n"/>
      <c r="AQ3118" s="147" t="n"/>
      <c r="AR3118" s="147" t="n"/>
      <c r="AS3118" s="147" t="n"/>
      <c r="AT3118" s="148" t="n"/>
      <c r="AU3118" s="2" t="n"/>
      <c r="AV3118" s="21" t="n"/>
      <c r="AW3118" s="2" t="n"/>
      <c r="AX3118" s="2" t="n"/>
      <c r="AY3118" s="2" t="n"/>
      <c r="AZ3118" s="2" t="n"/>
      <c r="BA3118" s="2" t="n"/>
      <c r="BB3118" s="2" t="n"/>
      <c r="BC3118" s="2" t="n"/>
      <c r="BD3118" s="2" t="n"/>
      <c r="BE3118" s="2" t="n"/>
      <c r="BF3118" s="2" t="n"/>
      <c r="BG3118" s="2" t="n"/>
      <c r="BH3118" s="2" t="n"/>
      <c r="BI3118" s="2" t="n"/>
      <c r="BJ3118" s="2" t="n"/>
      <c r="BK3118" s="2" t="n"/>
      <c r="BL3118" s="2" t="n"/>
      <c r="BM3118" s="2" t="n"/>
      <c r="BN3118" s="2" t="n"/>
      <c r="BO3118" s="2" t="n"/>
      <c r="BP3118" s="143" t="n"/>
      <c r="BV3118" s="144" t="n"/>
      <c r="BW3118" s="143" t="n"/>
      <c r="CG3118" s="144" t="n"/>
      <c r="DU3118" s="144" t="n"/>
      <c r="DV3118" s="2" t="n"/>
      <c r="DW3118" s="2" t="n"/>
      <c r="DX3118" s="2" t="n"/>
      <c r="DY3118" s="2" t="n"/>
      <c r="DZ3118" s="2" t="n"/>
      <c r="EA3118" s="2" t="n"/>
      <c r="EB3118" s="2" t="n"/>
      <c r="EC3118" s="2" t="n"/>
    </row>
    <row r="3119" ht="6.75" customHeight="1" s="118">
      <c r="A3119" s="2" t="n"/>
      <c r="B3119" s="2" t="n"/>
      <c r="C3119" s="2" t="n"/>
      <c r="D3119" s="2" t="n"/>
      <c r="E3119" s="159" t="inlineStr">
        <is>
          <t>ふ り が な</t>
        </is>
      </c>
      <c r="F3119" s="140" t="n"/>
      <c r="G3119" s="140" t="n"/>
      <c r="H3119" s="140" t="n"/>
      <c r="I3119" s="140" t="n"/>
      <c r="J3119" s="140" t="n"/>
      <c r="K3119" s="141" t="n"/>
      <c r="L3119" s="160">
        <f>計算!$J$37</f>
        <v/>
      </c>
      <c r="M3119" s="140" t="n"/>
      <c r="N3119" s="140" t="n"/>
      <c r="O3119" s="140" t="n"/>
      <c r="P3119" s="140" t="n"/>
      <c r="Q3119" s="140" t="n"/>
      <c r="R3119" s="140" t="n"/>
      <c r="S3119" s="140" t="n"/>
      <c r="T3119" s="140" t="n"/>
      <c r="U3119" s="140" t="n"/>
      <c r="V3119" s="140" t="n"/>
      <c r="W3119" s="140" t="n"/>
      <c r="X3119" s="140" t="n"/>
      <c r="Y3119" s="140" t="n"/>
      <c r="Z3119" s="140" t="n"/>
      <c r="AA3119" s="140" t="n"/>
      <c r="AB3119" s="140" t="n"/>
      <c r="AC3119" s="140" t="n"/>
      <c r="AD3119" s="140" t="n"/>
      <c r="AE3119" s="140" t="n"/>
      <c r="AF3119" s="140" t="n"/>
      <c r="AG3119" s="140" t="n"/>
      <c r="AH3119" s="140" t="n"/>
      <c r="AI3119" s="140" t="n"/>
      <c r="AJ3119" s="140" t="n"/>
      <c r="AK3119" s="140" t="n"/>
      <c r="AL3119" s="140" t="n"/>
      <c r="AM3119" s="140" t="n"/>
      <c r="AN3119" s="140" t="n"/>
      <c r="AO3119" s="140" t="n"/>
      <c r="AP3119" s="140" t="n"/>
      <c r="AQ3119" s="140" t="n"/>
      <c r="AR3119" s="140" t="n"/>
      <c r="AS3119" s="140" t="n"/>
      <c r="AT3119" s="140" t="n"/>
      <c r="AU3119" s="140" t="n"/>
      <c r="AV3119" s="140" t="n"/>
      <c r="AW3119" s="140" t="n"/>
      <c r="AX3119" s="140" t="n"/>
      <c r="AY3119" s="140" t="n"/>
      <c r="AZ3119" s="140" t="n"/>
      <c r="BA3119" s="140" t="n"/>
      <c r="BB3119" s="140" t="n"/>
      <c r="BC3119" s="140" t="n"/>
      <c r="BD3119" s="140" t="n"/>
      <c r="BE3119" s="140" t="n"/>
      <c r="BF3119" s="140" t="n"/>
      <c r="BG3119" s="140" t="n"/>
      <c r="BH3119" s="140" t="n"/>
      <c r="BI3119" s="141" t="n"/>
      <c r="BJ3119" s="2" t="n"/>
      <c r="BK3119" s="2" t="n"/>
      <c r="BL3119" s="2" t="n"/>
      <c r="BM3119" s="2" t="n"/>
      <c r="BN3119" s="2" t="n"/>
      <c r="BO3119" s="2" t="n"/>
      <c r="BP3119" s="143" t="n"/>
      <c r="BV3119" s="144" t="n"/>
      <c r="BW3119" s="161">
        <f>計算!$W$37</f>
        <v/>
      </c>
      <c r="CG3119" s="144" t="n"/>
      <c r="CH3119" s="150">
        <f>計算!$X$37</f>
        <v/>
      </c>
      <c r="DU3119" s="144" t="n"/>
      <c r="DV3119" s="2" t="n"/>
      <c r="DW3119" s="2" t="n"/>
      <c r="DX3119" s="2" t="n"/>
      <c r="DY3119" s="2" t="n"/>
      <c r="DZ3119" s="2" t="n"/>
      <c r="EA3119" s="2" t="n"/>
      <c r="EB3119" s="2" t="n"/>
      <c r="EC3119" s="2" t="n"/>
    </row>
    <row r="3120" ht="6.75" customHeight="1" s="118">
      <c r="A3120" s="2" t="n"/>
      <c r="B3120" s="2" t="n"/>
      <c r="C3120" s="2" t="n"/>
      <c r="D3120" s="2" t="n"/>
      <c r="E3120" s="143" t="n"/>
      <c r="K3120" s="144" t="n"/>
      <c r="BI3120" s="144" t="n"/>
      <c r="BJ3120" s="2" t="n"/>
      <c r="BK3120" s="2" t="n"/>
      <c r="BL3120" s="2" t="n"/>
      <c r="BM3120" s="2" t="n"/>
      <c r="BN3120" s="2" t="n"/>
      <c r="BO3120" s="2" t="n"/>
      <c r="BP3120" s="143" t="n"/>
      <c r="BV3120" s="144" t="n"/>
      <c r="BW3120" s="143" t="n"/>
      <c r="CG3120" s="144" t="n"/>
      <c r="DU3120" s="144" t="n"/>
      <c r="DV3120" s="2" t="n"/>
      <c r="DW3120" s="2" t="n"/>
      <c r="DX3120" s="2" t="n"/>
      <c r="DY3120" s="2" t="n"/>
      <c r="DZ3120" s="2" t="n"/>
      <c r="EA3120" s="2" t="n"/>
      <c r="EB3120" s="2" t="n"/>
      <c r="EC3120" s="2" t="n"/>
    </row>
    <row r="3121" ht="6.75" customHeight="1" s="118">
      <c r="A3121" s="2" t="n"/>
      <c r="B3121" s="2" t="n"/>
      <c r="C3121" s="2" t="n"/>
      <c r="D3121" s="2" t="n"/>
      <c r="E3121" s="162" t="n"/>
      <c r="F3121" s="163" t="n"/>
      <c r="G3121" s="163" t="n"/>
      <c r="H3121" s="163" t="n"/>
      <c r="I3121" s="163" t="n"/>
      <c r="J3121" s="163" t="n"/>
      <c r="K3121" s="164" t="n"/>
      <c r="L3121" s="163" t="n"/>
      <c r="M3121" s="163" t="n"/>
      <c r="N3121" s="163" t="n"/>
      <c r="O3121" s="163" t="n"/>
      <c r="P3121" s="163" t="n"/>
      <c r="Q3121" s="163" t="n"/>
      <c r="R3121" s="163" t="n"/>
      <c r="S3121" s="163" t="n"/>
      <c r="T3121" s="163" t="n"/>
      <c r="U3121" s="163" t="n"/>
      <c r="V3121" s="163" t="n"/>
      <c r="W3121" s="163" t="n"/>
      <c r="X3121" s="163" t="n"/>
      <c r="Y3121" s="163" t="n"/>
      <c r="Z3121" s="163" t="n"/>
      <c r="AA3121" s="163" t="n"/>
      <c r="AB3121" s="163" t="n"/>
      <c r="AC3121" s="163" t="n"/>
      <c r="AD3121" s="163" t="n"/>
      <c r="AE3121" s="163" t="n"/>
      <c r="AF3121" s="163" t="n"/>
      <c r="AG3121" s="163" t="n"/>
      <c r="AH3121" s="163" t="n"/>
      <c r="AI3121" s="163" t="n"/>
      <c r="AJ3121" s="163" t="n"/>
      <c r="AK3121" s="163" t="n"/>
      <c r="AL3121" s="163" t="n"/>
      <c r="AM3121" s="163" t="n"/>
      <c r="AN3121" s="163" t="n"/>
      <c r="AO3121" s="163" t="n"/>
      <c r="AP3121" s="163" t="n"/>
      <c r="AQ3121" s="163" t="n"/>
      <c r="AR3121" s="163" t="n"/>
      <c r="AS3121" s="163" t="n"/>
      <c r="AT3121" s="163" t="n"/>
      <c r="AU3121" s="163" t="n"/>
      <c r="AV3121" s="163" t="n"/>
      <c r="AW3121" s="163" t="n"/>
      <c r="AX3121" s="163" t="n"/>
      <c r="AY3121" s="163" t="n"/>
      <c r="AZ3121" s="163" t="n"/>
      <c r="BA3121" s="163" t="n"/>
      <c r="BB3121" s="163" t="n"/>
      <c r="BC3121" s="163" t="n"/>
      <c r="BD3121" s="163" t="n"/>
      <c r="BE3121" s="163" t="n"/>
      <c r="BF3121" s="163" t="n"/>
      <c r="BG3121" s="163" t="n"/>
      <c r="BH3121" s="163" t="n"/>
      <c r="BI3121" s="164" t="n"/>
      <c r="BJ3121" s="2" t="n"/>
      <c r="BK3121" s="2" t="n"/>
      <c r="BL3121" s="2" t="n"/>
      <c r="BM3121" s="2" t="n"/>
      <c r="BN3121" s="2" t="n"/>
      <c r="BO3121" s="2" t="n"/>
      <c r="BP3121" s="143" t="n"/>
      <c r="BV3121" s="144" t="n"/>
      <c r="BW3121" s="143" t="n"/>
      <c r="CG3121" s="144" t="n"/>
      <c r="DU3121" s="144" t="n"/>
      <c r="DV3121" s="2" t="n"/>
      <c r="DW3121" s="2" t="n"/>
      <c r="DX3121" s="2" t="n"/>
      <c r="DY3121" s="2" t="n"/>
      <c r="DZ3121" s="2" t="n"/>
      <c r="EA3121" s="2" t="n"/>
      <c r="EB3121" s="2" t="n"/>
      <c r="EC3121" s="2" t="n"/>
    </row>
    <row r="3122" ht="6.75" customHeight="1" s="118">
      <c r="A3122" s="2" t="n"/>
      <c r="B3122" s="2" t="n"/>
      <c r="C3122" s="2" t="n"/>
      <c r="D3122" s="2" t="n"/>
      <c r="E3122" s="165" t="inlineStr">
        <is>
          <t>現住所</t>
        </is>
      </c>
      <c r="F3122" s="166" t="n"/>
      <c r="G3122" s="166" t="n"/>
      <c r="H3122" s="166" t="n"/>
      <c r="I3122" s="166" t="n"/>
      <c r="J3122" s="166" t="n"/>
      <c r="K3122" s="167" t="n"/>
      <c r="L3122" s="107" t="inlineStr">
        <is>
          <t>〒</t>
        </is>
      </c>
      <c r="M3122" s="166" t="n"/>
      <c r="N3122" s="166" t="n"/>
      <c r="O3122" s="166" t="n"/>
      <c r="P3122" s="168">
        <f>計算!$H$37</f>
        <v/>
      </c>
      <c r="Q3122" s="166" t="n"/>
      <c r="R3122" s="166" t="n"/>
      <c r="S3122" s="166" t="n"/>
      <c r="T3122" s="166" t="n"/>
      <c r="U3122" s="166" t="n"/>
      <c r="V3122" s="166" t="n"/>
      <c r="W3122" s="166" t="n"/>
      <c r="X3122" s="166" t="n"/>
      <c r="Y3122" s="166" t="n"/>
      <c r="Z3122" s="166" t="n"/>
      <c r="AA3122" s="166" t="n"/>
      <c r="AB3122" s="166" t="n"/>
      <c r="AC3122" s="166" t="n"/>
      <c r="AD3122" s="166" t="n"/>
      <c r="AE3122" s="166" t="n"/>
      <c r="AF3122" s="166" t="n"/>
      <c r="AG3122" s="166" t="n"/>
      <c r="AH3122" s="166" t="n"/>
      <c r="AI3122" s="166" t="n"/>
      <c r="AJ3122" s="166" t="n"/>
      <c r="AK3122" s="24" t="n"/>
      <c r="AL3122" s="24" t="n"/>
      <c r="AM3122" s="24" t="n"/>
      <c r="AN3122" s="24" t="n"/>
      <c r="AO3122" s="24" t="n"/>
      <c r="AP3122" s="24" t="n"/>
      <c r="AQ3122" s="24" t="n"/>
      <c r="AR3122" s="24" t="n"/>
      <c r="AS3122" s="24" t="n"/>
      <c r="AT3122" s="24" t="n"/>
      <c r="AU3122" s="24" t="n"/>
      <c r="AV3122" s="24" t="n"/>
      <c r="AW3122" s="24" t="n"/>
      <c r="AX3122" s="24" t="n"/>
      <c r="AY3122" s="24" t="n"/>
      <c r="AZ3122" s="24" t="n"/>
      <c r="BA3122" s="24" t="n"/>
      <c r="BB3122" s="24" t="n"/>
      <c r="BC3122" s="24" t="n"/>
      <c r="BD3122" s="24" t="n"/>
      <c r="BE3122" s="24" t="n"/>
      <c r="BF3122" s="24" t="n"/>
      <c r="BG3122" s="24" t="n"/>
      <c r="BH3122" s="24" t="n"/>
      <c r="BI3122" s="25" t="n"/>
      <c r="BJ3122" s="2" t="n"/>
      <c r="BK3122" s="2" t="n"/>
      <c r="BL3122" s="2" t="n"/>
      <c r="BM3122" s="2" t="n"/>
      <c r="BN3122" s="2" t="n"/>
      <c r="BO3122" s="2" t="n"/>
      <c r="BP3122" s="143" t="n"/>
      <c r="BV3122" s="144" t="n"/>
      <c r="BW3122" s="143" t="n"/>
      <c r="CG3122" s="144" t="n"/>
      <c r="DU3122" s="144" t="n"/>
      <c r="DV3122" s="2" t="n"/>
      <c r="DW3122" s="2" t="n"/>
      <c r="DX3122" s="2" t="n"/>
      <c r="DY3122" s="2" t="n"/>
      <c r="DZ3122" s="2" t="n"/>
      <c r="EA3122" s="2" t="n"/>
      <c r="EB3122" s="2" t="n"/>
      <c r="EC3122" s="2" t="n"/>
    </row>
    <row r="3123" ht="4.5" customHeight="1" s="118">
      <c r="A3123" s="2" t="n"/>
      <c r="B3123" s="2" t="n"/>
      <c r="C3123" s="2" t="n"/>
      <c r="D3123" s="2" t="n"/>
      <c r="E3123" s="143" t="n"/>
      <c r="K3123" s="144" t="n"/>
      <c r="L3123" s="143" t="n"/>
      <c r="AK3123" s="2" t="n"/>
      <c r="AL3123" s="2" t="n"/>
      <c r="AM3123" s="2" t="n"/>
      <c r="AN3123" s="2" t="n"/>
      <c r="AO3123" s="2" t="n"/>
      <c r="AP3123" s="2" t="n"/>
      <c r="AQ3123" s="2" t="n"/>
      <c r="AR3123" s="2" t="n"/>
      <c r="AS3123" s="2" t="n"/>
      <c r="AT3123" s="2" t="n"/>
      <c r="AU3123" s="2" t="n"/>
      <c r="AV3123" s="2" t="n"/>
      <c r="AW3123" s="2" t="n"/>
      <c r="AX3123" s="2" t="n"/>
      <c r="AY3123" s="2" t="n"/>
      <c r="AZ3123" s="2" t="n"/>
      <c r="BA3123" s="2" t="n"/>
      <c r="BB3123" s="2" t="n"/>
      <c r="BC3123" s="2" t="n"/>
      <c r="BD3123" s="2" t="n"/>
      <c r="BE3123" s="2" t="n"/>
      <c r="BF3123" s="2" t="n"/>
      <c r="BG3123" s="2" t="n"/>
      <c r="BH3123" s="2" t="n"/>
      <c r="BI3123" s="8" t="n"/>
      <c r="BJ3123" s="2" t="n"/>
      <c r="BK3123" s="2" t="n"/>
      <c r="BL3123" s="2" t="n"/>
      <c r="BM3123" s="2" t="n"/>
      <c r="BN3123" s="2" t="n"/>
      <c r="BO3123" s="2" t="n"/>
      <c r="BP3123" s="146" t="n"/>
      <c r="BQ3123" s="147" t="n"/>
      <c r="BR3123" s="147" t="n"/>
      <c r="BS3123" s="147" t="n"/>
      <c r="BT3123" s="147" t="n"/>
      <c r="BU3123" s="147" t="n"/>
      <c r="BV3123" s="148" t="n"/>
      <c r="BW3123" s="146" t="n"/>
      <c r="BX3123" s="147" t="n"/>
      <c r="BY3123" s="147" t="n"/>
      <c r="BZ3123" s="147" t="n"/>
      <c r="CA3123" s="147" t="n"/>
      <c r="CB3123" s="147" t="n"/>
      <c r="CC3123" s="147" t="n"/>
      <c r="CD3123" s="147" t="n"/>
      <c r="CE3123" s="147" t="n"/>
      <c r="CF3123" s="147" t="n"/>
      <c r="CG3123" s="148" t="n"/>
      <c r="DU3123" s="144" t="n"/>
      <c r="DV3123" s="2" t="n"/>
      <c r="DW3123" s="2" t="n"/>
      <c r="DX3123" s="2" t="n"/>
      <c r="DY3123" s="2" t="n"/>
      <c r="DZ3123" s="2" t="n"/>
      <c r="EA3123" s="2" t="n"/>
      <c r="EB3123" s="2" t="n"/>
      <c r="EC3123" s="2" t="n"/>
    </row>
    <row r="3124" ht="6.75" customHeight="1" s="118">
      <c r="A3124" s="2" t="n"/>
      <c r="B3124" s="2" t="n"/>
      <c r="C3124" s="2" t="n"/>
      <c r="D3124" s="2" t="n"/>
      <c r="E3124" s="143" t="n"/>
      <c r="K3124" s="144" t="n"/>
      <c r="L3124" s="143" t="n"/>
      <c r="AK3124" s="2" t="n"/>
      <c r="AL3124" s="2" t="n"/>
      <c r="AM3124" s="2" t="n"/>
      <c r="AN3124" s="2" t="n"/>
      <c r="AO3124" s="2" t="n"/>
      <c r="AP3124" s="2" t="n"/>
      <c r="AQ3124" s="2" t="n"/>
      <c r="AR3124" s="2" t="n"/>
      <c r="AS3124" s="2" t="n"/>
      <c r="AT3124" s="2" t="n"/>
      <c r="AU3124" s="2" t="n"/>
      <c r="AV3124" s="2" t="n"/>
      <c r="AW3124" s="2" t="n"/>
      <c r="AX3124" s="2" t="n"/>
      <c r="AY3124" s="2" t="n"/>
      <c r="AZ3124" s="2" t="n"/>
      <c r="BA3124" s="2" t="n"/>
      <c r="BB3124" s="2" t="n"/>
      <c r="BC3124" s="2" t="n"/>
      <c r="BD3124" s="2" t="n"/>
      <c r="BE3124" s="2" t="n"/>
      <c r="BF3124" s="2" t="n"/>
      <c r="BG3124" s="2" t="n"/>
      <c r="BH3124" s="2" t="n"/>
      <c r="BI3124" s="8" t="n"/>
      <c r="BJ3124" s="2" t="n"/>
      <c r="BK3124" s="2" t="n"/>
      <c r="BL3124" s="2" t="n"/>
      <c r="BM3124" s="2" t="n"/>
      <c r="BN3124" s="2" t="n"/>
      <c r="BO3124" s="2" t="n"/>
      <c r="BP3124" s="169" t="inlineStr">
        <is>
          <t>校内外の諸活動</t>
        </is>
      </c>
      <c r="BQ3124" s="140" t="n"/>
      <c r="BR3124" s="140" t="n"/>
      <c r="BS3124" s="140" t="n"/>
      <c r="BT3124" s="140" t="n"/>
      <c r="BU3124" s="140" t="n"/>
      <c r="BV3124" s="141" t="n"/>
      <c r="BW3124" s="170">
        <f>計算!$Y$37</f>
        <v/>
      </c>
      <c r="BX3124" s="140" t="n"/>
      <c r="BY3124" s="140" t="n"/>
      <c r="BZ3124" s="140" t="n"/>
      <c r="CA3124" s="140" t="n"/>
      <c r="CB3124" s="140" t="n"/>
      <c r="CC3124" s="140" t="n"/>
      <c r="CD3124" s="140" t="n"/>
      <c r="CE3124" s="140" t="n"/>
      <c r="CF3124" s="140" t="n"/>
      <c r="CG3124" s="140" t="n"/>
      <c r="CH3124" s="140" t="n"/>
      <c r="CI3124" s="140" t="n"/>
      <c r="CJ3124" s="140" t="n"/>
      <c r="CK3124" s="140" t="n"/>
      <c r="CL3124" s="140" t="n"/>
      <c r="CM3124" s="140" t="n"/>
      <c r="CN3124" s="140" t="n"/>
      <c r="CO3124" s="140" t="n"/>
      <c r="CP3124" s="140" t="n"/>
      <c r="CQ3124" s="140" t="n"/>
      <c r="CR3124" s="140" t="n"/>
      <c r="CS3124" s="140" t="n"/>
      <c r="CT3124" s="140" t="n"/>
      <c r="CU3124" s="140" t="n"/>
      <c r="CV3124" s="140" t="n"/>
      <c r="CW3124" s="140" t="n"/>
      <c r="CX3124" s="140" t="n"/>
      <c r="CY3124" s="140" t="n"/>
      <c r="CZ3124" s="140" t="n"/>
      <c r="DA3124" s="140" t="n"/>
      <c r="DB3124" s="140" t="n"/>
      <c r="DC3124" s="140" t="n"/>
      <c r="DD3124" s="140" t="n"/>
      <c r="DE3124" s="140" t="n"/>
      <c r="DF3124" s="140" t="n"/>
      <c r="DG3124" s="140" t="n"/>
      <c r="DH3124" s="140" t="n"/>
      <c r="DI3124" s="140" t="n"/>
      <c r="DJ3124" s="140" t="n"/>
      <c r="DK3124" s="140" t="n"/>
      <c r="DL3124" s="140" t="n"/>
      <c r="DM3124" s="140" t="n"/>
      <c r="DN3124" s="140" t="n"/>
      <c r="DO3124" s="140" t="n"/>
      <c r="DP3124" s="140" t="n"/>
      <c r="DQ3124" s="140" t="n"/>
      <c r="DR3124" s="140" t="n"/>
      <c r="DS3124" s="140" t="n"/>
      <c r="DT3124" s="140" t="n"/>
      <c r="DU3124" s="141" t="n"/>
      <c r="DV3124" s="7" t="n"/>
      <c r="DW3124" s="2" t="n"/>
      <c r="DX3124" s="2" t="n"/>
      <c r="DY3124" s="2" t="n"/>
      <c r="DZ3124" s="2" t="n"/>
      <c r="EA3124" s="2" t="n"/>
      <c r="EB3124" s="2" t="n"/>
      <c r="EC3124" s="2" t="n"/>
    </row>
    <row r="3125" ht="6.75" customHeight="1" s="118">
      <c r="A3125" s="2" t="n"/>
      <c r="B3125" s="2" t="n"/>
      <c r="C3125" s="2" t="n"/>
      <c r="D3125" s="2" t="n"/>
      <c r="E3125" s="143" t="n"/>
      <c r="K3125" s="144" t="n"/>
      <c r="L3125" s="171">
        <f>計算!$I$37</f>
        <v/>
      </c>
      <c r="BI3125" s="144" t="n"/>
      <c r="BJ3125" s="2" t="n"/>
      <c r="BK3125" s="2" t="n"/>
      <c r="BL3125" s="2" t="n"/>
      <c r="BM3125" s="2" t="n"/>
      <c r="BN3125" s="2" t="n"/>
      <c r="BO3125" s="2" t="n"/>
      <c r="BP3125" s="143" t="n"/>
      <c r="BV3125" s="144" t="n"/>
      <c r="DU3125" s="144" t="n"/>
      <c r="DV3125" s="7" t="n"/>
      <c r="DW3125" s="2" t="n"/>
      <c r="DX3125" s="2" t="n"/>
      <c r="DY3125" s="2" t="n"/>
      <c r="DZ3125" s="2" t="n"/>
      <c r="EA3125" s="2" t="n"/>
      <c r="EB3125" s="2" t="n"/>
      <c r="EC3125" s="2" t="n"/>
    </row>
    <row r="3126" ht="6.75" customHeight="1" s="118">
      <c r="A3126" s="2" t="n"/>
      <c r="B3126" s="2" t="n"/>
      <c r="C3126" s="2" t="n"/>
      <c r="D3126" s="2" t="n"/>
      <c r="E3126" s="143" t="n"/>
      <c r="K3126" s="144" t="n"/>
      <c r="L3126" s="143" t="n"/>
      <c r="BI3126" s="144" t="n"/>
      <c r="BJ3126" s="2" t="n"/>
      <c r="BK3126" s="2" t="n"/>
      <c r="BL3126" s="2" t="n"/>
      <c r="BM3126" s="2" t="n"/>
      <c r="BN3126" s="2" t="n"/>
      <c r="BO3126" s="2" t="n"/>
      <c r="BP3126" s="143" t="n"/>
      <c r="BV3126" s="144" t="n"/>
      <c r="DU3126" s="144" t="n"/>
      <c r="DV3126" s="7" t="n"/>
      <c r="DW3126" s="2" t="n"/>
      <c r="DX3126" s="2" t="n"/>
      <c r="DY3126" s="2" t="n"/>
      <c r="DZ3126" s="2" t="n"/>
      <c r="EA3126" s="2" t="n"/>
      <c r="EB3126" s="2" t="n"/>
      <c r="EC3126" s="2" t="n"/>
    </row>
    <row r="3127" ht="6.75" customHeight="1" s="118">
      <c r="A3127" s="2" t="n"/>
      <c r="B3127" s="2" t="n"/>
      <c r="C3127" s="2" t="n"/>
      <c r="D3127" s="2" t="n"/>
      <c r="E3127" s="146" t="n"/>
      <c r="F3127" s="147" t="n"/>
      <c r="G3127" s="147" t="n"/>
      <c r="H3127" s="147" t="n"/>
      <c r="I3127" s="147" t="n"/>
      <c r="J3127" s="147" t="n"/>
      <c r="K3127" s="148" t="n"/>
      <c r="L3127" s="146" t="n"/>
      <c r="M3127" s="147" t="n"/>
      <c r="N3127" s="147" t="n"/>
      <c r="O3127" s="147" t="n"/>
      <c r="P3127" s="147" t="n"/>
      <c r="Q3127" s="147" t="n"/>
      <c r="R3127" s="147" t="n"/>
      <c r="S3127" s="147" t="n"/>
      <c r="T3127" s="147" t="n"/>
      <c r="U3127" s="147" t="n"/>
      <c r="V3127" s="147" t="n"/>
      <c r="W3127" s="147" t="n"/>
      <c r="X3127" s="147" t="n"/>
      <c r="Y3127" s="147" t="n"/>
      <c r="Z3127" s="147" t="n"/>
      <c r="AA3127" s="147" t="n"/>
      <c r="AB3127" s="147" t="n"/>
      <c r="AC3127" s="147" t="n"/>
      <c r="AD3127" s="147" t="n"/>
      <c r="AE3127" s="147" t="n"/>
      <c r="AF3127" s="147" t="n"/>
      <c r="AG3127" s="147" t="n"/>
      <c r="AH3127" s="147" t="n"/>
      <c r="AI3127" s="147" t="n"/>
      <c r="AJ3127" s="147" t="n"/>
      <c r="AK3127" s="147" t="n"/>
      <c r="AL3127" s="147" t="n"/>
      <c r="AM3127" s="147" t="n"/>
      <c r="AN3127" s="147" t="n"/>
      <c r="AO3127" s="147" t="n"/>
      <c r="AP3127" s="147" t="n"/>
      <c r="AQ3127" s="147" t="n"/>
      <c r="AR3127" s="147" t="n"/>
      <c r="AS3127" s="147" t="n"/>
      <c r="AT3127" s="147" t="n"/>
      <c r="AU3127" s="147" t="n"/>
      <c r="AV3127" s="147" t="n"/>
      <c r="AW3127" s="147" t="n"/>
      <c r="AX3127" s="147" t="n"/>
      <c r="AY3127" s="147" t="n"/>
      <c r="AZ3127" s="147" t="n"/>
      <c r="BA3127" s="147" t="n"/>
      <c r="BB3127" s="147" t="n"/>
      <c r="BC3127" s="147" t="n"/>
      <c r="BD3127" s="147" t="n"/>
      <c r="BE3127" s="147" t="n"/>
      <c r="BF3127" s="147" t="n"/>
      <c r="BG3127" s="147" t="n"/>
      <c r="BH3127" s="147" t="n"/>
      <c r="BI3127" s="148" t="n"/>
      <c r="BJ3127" s="2" t="n"/>
      <c r="BK3127" s="2" t="n"/>
      <c r="BL3127" s="2" t="n"/>
      <c r="BM3127" s="2" t="n"/>
      <c r="BN3127" s="2" t="n"/>
      <c r="BO3127" s="2" t="n"/>
      <c r="BP3127" s="143" t="n"/>
      <c r="BV3127" s="144" t="n"/>
      <c r="DU3127" s="144" t="n"/>
      <c r="DV3127" s="7" t="n"/>
      <c r="DW3127" s="2" t="n"/>
      <c r="DX3127" s="2" t="n"/>
      <c r="DY3127" s="2" t="n"/>
      <c r="DZ3127" s="2" t="n"/>
      <c r="EA3127" s="2" t="n"/>
      <c r="EB3127" s="2" t="n"/>
      <c r="EC3127" s="2" t="n"/>
    </row>
    <row r="3128" ht="6.75" customHeight="1" s="118">
      <c r="A3128" s="2" t="n"/>
      <c r="B3128" s="2" t="n"/>
      <c r="C3128" s="2" t="n"/>
      <c r="D3128" s="2" t="n"/>
      <c r="E3128" s="159" t="inlineStr">
        <is>
          <t>ふ り が な</t>
        </is>
      </c>
      <c r="F3128" s="140" t="n"/>
      <c r="G3128" s="140" t="n"/>
      <c r="H3128" s="140" t="n"/>
      <c r="I3128" s="140" t="n"/>
      <c r="J3128" s="140" t="n"/>
      <c r="K3128" s="141" t="n"/>
      <c r="L3128" s="160">
        <f>計算!$M$37</f>
        <v/>
      </c>
      <c r="M3128" s="140" t="n"/>
      <c r="N3128" s="140" t="n"/>
      <c r="O3128" s="140" t="n"/>
      <c r="P3128" s="140" t="n"/>
      <c r="Q3128" s="140" t="n"/>
      <c r="R3128" s="140" t="n"/>
      <c r="S3128" s="140" t="n"/>
      <c r="T3128" s="140" t="n"/>
      <c r="U3128" s="140" t="n"/>
      <c r="V3128" s="140" t="n"/>
      <c r="W3128" s="140" t="n"/>
      <c r="X3128" s="140" t="n"/>
      <c r="Y3128" s="140" t="n"/>
      <c r="Z3128" s="140" t="n"/>
      <c r="AA3128" s="140" t="n"/>
      <c r="AB3128" s="140" t="n"/>
      <c r="AC3128" s="140" t="n"/>
      <c r="AD3128" s="140" t="n"/>
      <c r="AE3128" s="140" t="n"/>
      <c r="AF3128" s="140" t="n"/>
      <c r="AG3128" s="140" t="n"/>
      <c r="AH3128" s="140" t="n"/>
      <c r="AI3128" s="140" t="n"/>
      <c r="AJ3128" s="140" t="n"/>
      <c r="AK3128" s="140" t="n"/>
      <c r="AL3128" s="140" t="n"/>
      <c r="AM3128" s="140" t="n"/>
      <c r="AN3128" s="140" t="n"/>
      <c r="AO3128" s="140" t="n"/>
      <c r="AP3128" s="140" t="n"/>
      <c r="AQ3128" s="140" t="n"/>
      <c r="AR3128" s="140" t="n"/>
      <c r="AS3128" s="140" t="n"/>
      <c r="AT3128" s="140" t="n"/>
      <c r="AU3128" s="140" t="n"/>
      <c r="AV3128" s="140" t="n"/>
      <c r="AW3128" s="140" t="n"/>
      <c r="AX3128" s="140" t="n"/>
      <c r="AY3128" s="140" t="n"/>
      <c r="AZ3128" s="140" t="n"/>
      <c r="BA3128" s="140" t="n"/>
      <c r="BB3128" s="140" t="n"/>
      <c r="BC3128" s="140" t="n"/>
      <c r="BD3128" s="140" t="n"/>
      <c r="BE3128" s="140" t="n"/>
      <c r="BF3128" s="140" t="n"/>
      <c r="BG3128" s="140" t="n"/>
      <c r="BH3128" s="140" t="n"/>
      <c r="BI3128" s="141" t="n"/>
      <c r="BJ3128" s="2" t="n"/>
      <c r="BK3128" s="2" t="n"/>
      <c r="BL3128" s="2" t="n"/>
      <c r="BM3128" s="2" t="n"/>
      <c r="BN3128" s="2" t="n"/>
      <c r="BO3128" s="2" t="n"/>
      <c r="BP3128" s="143" t="n"/>
      <c r="BV3128" s="144" t="n"/>
      <c r="DU3128" s="144" t="n"/>
      <c r="DV3128" s="7" t="n"/>
      <c r="DW3128" s="2" t="n"/>
      <c r="DX3128" s="2" t="n"/>
      <c r="DY3128" s="2" t="n"/>
      <c r="DZ3128" s="2" t="n"/>
      <c r="EA3128" s="2" t="n"/>
      <c r="EB3128" s="2" t="n"/>
      <c r="EC3128" s="2" t="n"/>
    </row>
    <row r="3129" ht="6.75" customHeight="1" s="118">
      <c r="A3129" s="2" t="n"/>
      <c r="B3129" s="2" t="n"/>
      <c r="C3129" s="2" t="n"/>
      <c r="D3129" s="2" t="n"/>
      <c r="E3129" s="143" t="n"/>
      <c r="K3129" s="144" t="n"/>
      <c r="BI3129" s="144" t="n"/>
      <c r="BJ3129" s="2" t="n"/>
      <c r="BK3129" s="2" t="n"/>
      <c r="BL3129" s="2" t="n"/>
      <c r="BM3129" s="2" t="n"/>
      <c r="BN3129" s="2" t="n"/>
      <c r="BO3129" s="2" t="n"/>
      <c r="BP3129" s="143" t="n"/>
      <c r="BV3129" s="144" t="n"/>
      <c r="DU3129" s="144" t="n"/>
      <c r="DV3129" s="7" t="n"/>
      <c r="DW3129" s="2" t="n"/>
      <c r="DX3129" s="2" t="n"/>
      <c r="DY3129" s="2" t="n"/>
      <c r="DZ3129" s="2" t="n"/>
      <c r="EA3129" s="2" t="n"/>
      <c r="EB3129" s="2" t="n"/>
      <c r="EC3129" s="2" t="n"/>
    </row>
    <row r="3130" ht="6.75" customHeight="1" s="118">
      <c r="A3130" s="2" t="n"/>
      <c r="B3130" s="2" t="n"/>
      <c r="C3130" s="2" t="n"/>
      <c r="D3130" s="2" t="n"/>
      <c r="E3130" s="162" t="n"/>
      <c r="F3130" s="163" t="n"/>
      <c r="G3130" s="163" t="n"/>
      <c r="H3130" s="163" t="n"/>
      <c r="I3130" s="163" t="n"/>
      <c r="J3130" s="163" t="n"/>
      <c r="K3130" s="164" t="n"/>
      <c r="L3130" s="163" t="n"/>
      <c r="M3130" s="163" t="n"/>
      <c r="N3130" s="163" t="n"/>
      <c r="O3130" s="163" t="n"/>
      <c r="P3130" s="163" t="n"/>
      <c r="Q3130" s="163" t="n"/>
      <c r="R3130" s="163" t="n"/>
      <c r="S3130" s="163" t="n"/>
      <c r="T3130" s="163" t="n"/>
      <c r="U3130" s="163" t="n"/>
      <c r="V3130" s="163" t="n"/>
      <c r="W3130" s="163" t="n"/>
      <c r="X3130" s="163" t="n"/>
      <c r="Y3130" s="163" t="n"/>
      <c r="Z3130" s="163" t="n"/>
      <c r="AA3130" s="163" t="n"/>
      <c r="AB3130" s="163" t="n"/>
      <c r="AC3130" s="163" t="n"/>
      <c r="AD3130" s="163" t="n"/>
      <c r="AE3130" s="163" t="n"/>
      <c r="AF3130" s="163" t="n"/>
      <c r="AG3130" s="163" t="n"/>
      <c r="AH3130" s="163" t="n"/>
      <c r="AI3130" s="163" t="n"/>
      <c r="AJ3130" s="163" t="n"/>
      <c r="AK3130" s="163" t="n"/>
      <c r="AL3130" s="163" t="n"/>
      <c r="AM3130" s="163" t="n"/>
      <c r="AN3130" s="163" t="n"/>
      <c r="AO3130" s="163" t="n"/>
      <c r="AP3130" s="163" t="n"/>
      <c r="AQ3130" s="163" t="n"/>
      <c r="AR3130" s="163" t="n"/>
      <c r="AS3130" s="163" t="n"/>
      <c r="AT3130" s="163" t="n"/>
      <c r="AU3130" s="163" t="n"/>
      <c r="AV3130" s="163" t="n"/>
      <c r="AW3130" s="163" t="n"/>
      <c r="AX3130" s="163" t="n"/>
      <c r="AY3130" s="163" t="n"/>
      <c r="AZ3130" s="163" t="n"/>
      <c r="BA3130" s="163" t="n"/>
      <c r="BB3130" s="163" t="n"/>
      <c r="BC3130" s="163" t="n"/>
      <c r="BD3130" s="163" t="n"/>
      <c r="BE3130" s="163" t="n"/>
      <c r="BF3130" s="163" t="n"/>
      <c r="BG3130" s="163" t="n"/>
      <c r="BH3130" s="163" t="n"/>
      <c r="BI3130" s="164" t="n"/>
      <c r="BJ3130" s="2" t="n"/>
      <c r="BK3130" s="2" t="n"/>
      <c r="BL3130" s="2" t="n"/>
      <c r="BM3130" s="2" t="n"/>
      <c r="BN3130" s="2" t="n"/>
      <c r="BO3130" s="2" t="n"/>
      <c r="BP3130" s="143" t="n"/>
      <c r="BV3130" s="144" t="n"/>
      <c r="DU3130" s="144" t="n"/>
      <c r="DV3130" s="7" t="n"/>
      <c r="DW3130" s="2" t="n"/>
      <c r="DX3130" s="2" t="n"/>
      <c r="DY3130" s="2" t="n"/>
      <c r="DZ3130" s="2" t="n"/>
      <c r="EA3130" s="2" t="n"/>
      <c r="EB3130" s="2" t="n"/>
      <c r="EC3130" s="2" t="n"/>
    </row>
    <row r="3131" ht="6.75" customHeight="1" s="118">
      <c r="A3131" s="2" t="n"/>
      <c r="B3131" s="2" t="n"/>
      <c r="C3131" s="2" t="n"/>
      <c r="D3131" s="2" t="n"/>
      <c r="E3131" s="165" t="inlineStr">
        <is>
          <t>連絡先</t>
        </is>
      </c>
      <c r="F3131" s="166" t="n"/>
      <c r="G3131" s="166" t="n"/>
      <c r="H3131" s="166" t="n"/>
      <c r="I3131" s="166" t="n"/>
      <c r="J3131" s="166" t="n"/>
      <c r="K3131" s="167" t="n"/>
      <c r="L3131" s="107" t="inlineStr">
        <is>
          <t>〒</t>
        </is>
      </c>
      <c r="M3131" s="166" t="n"/>
      <c r="N3131" s="166" t="n"/>
      <c r="O3131" s="166" t="n"/>
      <c r="P3131" s="172">
        <f>計算!$K$37</f>
        <v/>
      </c>
      <c r="AK3131" s="2" t="n"/>
      <c r="AL3131" s="2" t="n"/>
      <c r="AM3131" s="2" t="n"/>
      <c r="AN3131" s="2" t="n"/>
      <c r="AO3131" s="2" t="n"/>
      <c r="AP3131" s="2" t="n"/>
      <c r="AQ3131" s="2" t="n"/>
      <c r="AR3131" s="2" t="n"/>
      <c r="AS3131" s="2" t="n"/>
      <c r="AT3131" s="2" t="n"/>
      <c r="AU3131" s="2" t="n"/>
      <c r="AV3131" s="2" t="n"/>
      <c r="AW3131" s="2" t="n"/>
      <c r="AX3131" s="2" t="n"/>
      <c r="AY3131" s="2" t="n"/>
      <c r="AZ3131" s="2" t="n"/>
      <c r="BA3131" s="2" t="n"/>
      <c r="BB3131" s="2" t="n"/>
      <c r="BC3131" s="2" t="n"/>
      <c r="BD3131" s="2" t="n"/>
      <c r="BE3131" s="2" t="n"/>
      <c r="BF3131" s="2" t="n"/>
      <c r="BG3131" s="2" t="n"/>
      <c r="BH3131" s="2" t="n"/>
      <c r="BI3131" s="8" t="n"/>
      <c r="BJ3131" s="2" t="n"/>
      <c r="BK3131" s="2" t="n"/>
      <c r="BL3131" s="2" t="n"/>
      <c r="BM3131" s="2" t="n"/>
      <c r="BN3131" s="2" t="n"/>
      <c r="BO3131" s="2" t="n"/>
      <c r="BP3131" s="143" t="n"/>
      <c r="BV3131" s="144" t="n"/>
      <c r="DU3131" s="144" t="n"/>
      <c r="DV3131" s="7" t="n"/>
      <c r="DW3131" s="2" t="n"/>
      <c r="DX3131" s="2" t="n"/>
      <c r="DY3131" s="2" t="n"/>
      <c r="DZ3131" s="2" t="n"/>
      <c r="EA3131" s="2" t="n"/>
      <c r="EB3131" s="2" t="n"/>
      <c r="EC3131" s="2" t="n"/>
    </row>
    <row r="3132" ht="6.75" customHeight="1" s="118">
      <c r="A3132" s="2" t="n"/>
      <c r="B3132" s="2" t="n"/>
      <c r="C3132" s="2" t="n"/>
      <c r="D3132" s="2" t="n"/>
      <c r="E3132" s="143" t="n"/>
      <c r="K3132" s="144" t="n"/>
      <c r="L3132" s="143" t="n"/>
      <c r="AK3132" s="2" t="n"/>
      <c r="AL3132" s="2" t="n"/>
      <c r="AM3132" s="2" t="n"/>
      <c r="AN3132" s="2" t="n"/>
      <c r="AO3132" s="2" t="n"/>
      <c r="AP3132" s="2" t="n"/>
      <c r="AQ3132" s="2" t="n"/>
      <c r="AR3132" s="2" t="n"/>
      <c r="AS3132" s="2" t="n"/>
      <c r="AT3132" s="2" t="n"/>
      <c r="AU3132" s="2" t="n"/>
      <c r="AV3132" s="2" t="n"/>
      <c r="AW3132" s="2" t="n"/>
      <c r="AX3132" s="2" t="n"/>
      <c r="AY3132" s="2" t="n"/>
      <c r="AZ3132" s="2" t="n"/>
      <c r="BA3132" s="2" t="n"/>
      <c r="BB3132" s="2" t="n"/>
      <c r="BC3132" s="2" t="n"/>
      <c r="BD3132" s="2" t="n"/>
      <c r="BE3132" s="2" t="n"/>
      <c r="BF3132" s="2" t="n"/>
      <c r="BG3132" s="2" t="n"/>
      <c r="BH3132" s="2" t="n"/>
      <c r="BI3132" s="8" t="n"/>
      <c r="BJ3132" s="2" t="n"/>
      <c r="BK3132" s="2" t="n"/>
      <c r="BL3132" s="2" t="n"/>
      <c r="BM3132" s="2" t="n"/>
      <c r="BN3132" s="2" t="n"/>
      <c r="BO3132" s="2" t="n"/>
      <c r="BP3132" s="143" t="n"/>
      <c r="BV3132" s="144" t="n"/>
      <c r="DU3132" s="144" t="n"/>
      <c r="DV3132" s="7" t="n"/>
      <c r="DW3132" s="2" t="n"/>
      <c r="DX3132" s="2" t="n"/>
      <c r="DY3132" s="2" t="n"/>
      <c r="DZ3132" s="2" t="n"/>
      <c r="EA3132" s="2" t="n"/>
      <c r="EB3132" s="2" t="n"/>
      <c r="EC3132" s="2" t="n"/>
    </row>
    <row r="3133" ht="6.75" customHeight="1" s="118">
      <c r="A3133" s="2" t="n"/>
      <c r="B3133" s="2" t="n"/>
      <c r="C3133" s="2" t="n"/>
      <c r="D3133" s="2" t="n"/>
      <c r="E3133" s="143" t="n"/>
      <c r="K3133" s="144" t="n"/>
      <c r="L3133" s="143" t="n"/>
      <c r="AK3133" s="2" t="n"/>
      <c r="AL3133" s="2" t="n"/>
      <c r="AM3133" s="2" t="n"/>
      <c r="AN3133" s="2" t="n"/>
      <c r="AO3133" s="2" t="n"/>
      <c r="AP3133" s="2" t="n"/>
      <c r="AQ3133" s="2" t="n"/>
      <c r="AR3133" s="2" t="n"/>
      <c r="AS3133" s="2" t="n"/>
      <c r="AT3133" s="2" t="n"/>
      <c r="AU3133" s="2" t="n"/>
      <c r="AV3133" s="2" t="n"/>
      <c r="AW3133" s="2" t="n"/>
      <c r="AX3133" s="2" t="n"/>
      <c r="AY3133" s="2" t="n"/>
      <c r="AZ3133" s="2" t="n"/>
      <c r="BA3133" s="2" t="n"/>
      <c r="BB3133" s="2" t="n"/>
      <c r="BC3133" s="2" t="n"/>
      <c r="BD3133" s="2" t="n"/>
      <c r="BE3133" s="2" t="n"/>
      <c r="BF3133" s="2" t="n"/>
      <c r="BG3133" s="2" t="n"/>
      <c r="BH3133" s="2" t="n"/>
      <c r="BI3133" s="8" t="n"/>
      <c r="BJ3133" s="2" t="n"/>
      <c r="BK3133" s="2" t="n"/>
      <c r="BL3133" s="2" t="n"/>
      <c r="BM3133" s="2" t="n"/>
      <c r="BN3133" s="2" t="n"/>
      <c r="BO3133" s="2" t="n"/>
      <c r="BP3133" s="143" t="n"/>
      <c r="BV3133" s="144" t="n"/>
      <c r="DU3133" s="144" t="n"/>
      <c r="DV3133" s="7" t="n"/>
      <c r="DW3133" s="2" t="n"/>
      <c r="DX3133" s="2" t="n"/>
      <c r="DY3133" s="2" t="n"/>
      <c r="DZ3133" s="2" t="n"/>
      <c r="EA3133" s="2" t="n"/>
      <c r="EB3133" s="2" t="n"/>
      <c r="EC3133" s="2" t="n"/>
    </row>
    <row r="3134" ht="6.75" customHeight="1" s="118">
      <c r="A3134" s="2" t="n"/>
      <c r="B3134" s="2" t="n"/>
      <c r="C3134" s="2" t="n"/>
      <c r="D3134" s="2" t="n"/>
      <c r="E3134" s="143" t="n"/>
      <c r="K3134" s="144" t="n"/>
      <c r="L3134" s="173">
        <f>計算!$L$37</f>
        <v/>
      </c>
      <c r="BI3134" s="144" t="n"/>
      <c r="BJ3134" s="2" t="n"/>
      <c r="BK3134" s="2" t="n"/>
      <c r="BL3134" s="2" t="n"/>
      <c r="BM3134" s="2" t="n"/>
      <c r="BN3134" s="2" t="n"/>
      <c r="BO3134" s="2" t="n"/>
      <c r="BP3134" s="143" t="n"/>
      <c r="BV3134" s="144" t="n"/>
      <c r="DU3134" s="144" t="n"/>
      <c r="DV3134" s="7" t="n"/>
      <c r="DW3134" s="2" t="n"/>
      <c r="DX3134" s="2" t="n"/>
      <c r="DY3134" s="2" t="n"/>
      <c r="DZ3134" s="2" t="n"/>
      <c r="EA3134" s="2" t="n"/>
      <c r="EB3134" s="2" t="n"/>
      <c r="EC3134" s="2" t="n"/>
    </row>
    <row r="3135" ht="6.75" customHeight="1" s="118">
      <c r="A3135" s="2" t="n"/>
      <c r="B3135" s="2" t="n"/>
      <c r="C3135" s="2" t="n"/>
      <c r="D3135" s="2" t="n"/>
      <c r="E3135" s="146" t="n"/>
      <c r="F3135" s="147" t="n"/>
      <c r="G3135" s="147" t="n"/>
      <c r="H3135" s="147" t="n"/>
      <c r="I3135" s="147" t="n"/>
      <c r="J3135" s="147" t="n"/>
      <c r="K3135" s="148" t="n"/>
      <c r="L3135" s="147" t="n"/>
      <c r="M3135" s="147" t="n"/>
      <c r="N3135" s="147" t="n"/>
      <c r="O3135" s="147" t="n"/>
      <c r="P3135" s="147" t="n"/>
      <c r="Q3135" s="147" t="n"/>
      <c r="R3135" s="147" t="n"/>
      <c r="S3135" s="147" t="n"/>
      <c r="T3135" s="147" t="n"/>
      <c r="U3135" s="147" t="n"/>
      <c r="V3135" s="147" t="n"/>
      <c r="W3135" s="147" t="n"/>
      <c r="X3135" s="147" t="n"/>
      <c r="Y3135" s="147" t="n"/>
      <c r="Z3135" s="147" t="n"/>
      <c r="AA3135" s="147" t="n"/>
      <c r="AB3135" s="147" t="n"/>
      <c r="AC3135" s="147" t="n"/>
      <c r="AD3135" s="147" t="n"/>
      <c r="AE3135" s="147" t="n"/>
      <c r="AF3135" s="147" t="n"/>
      <c r="AG3135" s="147" t="n"/>
      <c r="AH3135" s="147" t="n"/>
      <c r="AI3135" s="147" t="n"/>
      <c r="AJ3135" s="147" t="n"/>
      <c r="AK3135" s="147" t="n"/>
      <c r="AL3135" s="147" t="n"/>
      <c r="AM3135" s="147" t="n"/>
      <c r="AN3135" s="147" t="n"/>
      <c r="AO3135" s="147" t="n"/>
      <c r="AP3135" s="147" t="n"/>
      <c r="AQ3135" s="147" t="n"/>
      <c r="AR3135" s="147" t="n"/>
      <c r="AS3135" s="147" t="n"/>
      <c r="AT3135" s="147" t="n"/>
      <c r="AU3135" s="147" t="n"/>
      <c r="AV3135" s="147" t="n"/>
      <c r="AW3135" s="147" t="n"/>
      <c r="AX3135" s="147" t="n"/>
      <c r="AY3135" s="147" t="n"/>
      <c r="AZ3135" s="147" t="n"/>
      <c r="BA3135" s="147" t="n"/>
      <c r="BB3135" s="147" t="n"/>
      <c r="BC3135" s="147" t="n"/>
      <c r="BD3135" s="147" t="n"/>
      <c r="BE3135" s="147" t="n"/>
      <c r="BF3135" s="147" t="n"/>
      <c r="BG3135" s="147" t="n"/>
      <c r="BH3135" s="147" t="n"/>
      <c r="BI3135" s="148" t="n"/>
      <c r="BJ3135" s="2" t="n"/>
      <c r="BK3135" s="2" t="n"/>
      <c r="BL3135" s="2" t="n"/>
      <c r="BM3135" s="2" t="n"/>
      <c r="BN3135" s="2" t="n"/>
      <c r="BO3135" s="2" t="n"/>
      <c r="BP3135" s="143" t="n"/>
      <c r="BV3135" s="144" t="n"/>
      <c r="DU3135" s="144" t="n"/>
      <c r="DV3135" s="7" t="n"/>
      <c r="DW3135" s="2" t="n"/>
      <c r="DX3135" s="2" t="n"/>
      <c r="DY3135" s="2" t="n"/>
      <c r="DZ3135" s="2" t="n"/>
      <c r="EA3135" s="2" t="n"/>
      <c r="EB3135" s="2" t="n"/>
      <c r="EC3135" s="2" t="n"/>
    </row>
    <row r="3136" ht="6.75" customHeight="1" s="118">
      <c r="A3136" s="2" t="n"/>
      <c r="B3136" s="2" t="n"/>
      <c r="C3136" s="2" t="n"/>
      <c r="D3136" s="2" t="n"/>
      <c r="E3136" s="2" t="n"/>
      <c r="F3136" s="2" t="n"/>
      <c r="G3136" s="2" t="n"/>
      <c r="H3136" s="2" t="n"/>
      <c r="I3136" s="2" t="n"/>
      <c r="J3136" s="2" t="n"/>
      <c r="K3136" s="2" t="n"/>
      <c r="L3136" s="2" t="n"/>
      <c r="M3136" s="2" t="n"/>
      <c r="N3136" s="2" t="n"/>
      <c r="O3136" s="2" t="n"/>
      <c r="P3136" s="2" t="n"/>
      <c r="Q3136" s="2" t="n"/>
      <c r="R3136" s="2" t="n"/>
      <c r="S3136" s="2" t="n"/>
      <c r="T3136" s="2" t="n"/>
      <c r="U3136" s="2" t="n"/>
      <c r="V3136" s="2" t="n"/>
      <c r="W3136" s="2" t="n"/>
      <c r="X3136" s="2" t="n"/>
      <c r="Y3136" s="2" t="n"/>
      <c r="Z3136" s="2" t="n"/>
      <c r="AA3136" s="2" t="n"/>
      <c r="AB3136" s="2" t="n"/>
      <c r="AC3136" s="2" t="n"/>
      <c r="AD3136" s="2" t="n"/>
      <c r="AE3136" s="2" t="n"/>
      <c r="AF3136" s="2" t="n"/>
      <c r="AG3136" s="2" t="n"/>
      <c r="AH3136" s="2" t="n"/>
      <c r="AI3136" s="2" t="n"/>
      <c r="AJ3136" s="2" t="n"/>
      <c r="AK3136" s="2" t="n"/>
      <c r="AL3136" s="2" t="n"/>
      <c r="AM3136" s="2" t="n"/>
      <c r="AN3136" s="2" t="n"/>
      <c r="AO3136" s="2" t="n"/>
      <c r="AP3136" s="2" t="n"/>
      <c r="AQ3136" s="2" t="n"/>
      <c r="AR3136" s="2" t="n"/>
      <c r="AS3136" s="2" t="n"/>
      <c r="AT3136" s="2" t="n"/>
      <c r="AU3136" s="2" t="n"/>
      <c r="AV3136" s="2" t="n"/>
      <c r="AW3136" s="2" t="n"/>
      <c r="AX3136" s="2" t="n"/>
      <c r="AY3136" s="2" t="n"/>
      <c r="AZ3136" s="2" t="n"/>
      <c r="BA3136" s="2" t="n"/>
      <c r="BB3136" s="2" t="n"/>
      <c r="BC3136" s="2" t="n"/>
      <c r="BD3136" s="2" t="n"/>
      <c r="BE3136" s="2" t="n"/>
      <c r="BF3136" s="2" t="n"/>
      <c r="BG3136" s="2" t="n"/>
      <c r="BH3136" s="2" t="n"/>
      <c r="BI3136" s="2" t="n"/>
      <c r="BJ3136" s="2" t="n"/>
      <c r="BK3136" s="2" t="n"/>
      <c r="BL3136" s="2" t="n"/>
      <c r="BM3136" s="2" t="n"/>
      <c r="BN3136" s="2" t="n"/>
      <c r="BO3136" s="2" t="n"/>
      <c r="BP3136" s="143" t="n"/>
      <c r="BV3136" s="144" t="n"/>
      <c r="DU3136" s="144" t="n"/>
      <c r="DV3136" s="7" t="n"/>
      <c r="DW3136" s="2" t="n"/>
      <c r="DX3136" s="2" t="n"/>
      <c r="DY3136" s="2" t="n"/>
      <c r="DZ3136" s="2" t="n"/>
      <c r="EA3136" s="2" t="n"/>
      <c r="EB3136" s="2" t="n"/>
      <c r="EC3136" s="2" t="n"/>
    </row>
    <row r="3137" ht="6.75" customHeight="1" s="118">
      <c r="A3137" s="2" t="n"/>
      <c r="B3137" s="2" t="n"/>
      <c r="C3137" s="2" t="n"/>
      <c r="D3137" s="2" t="n"/>
      <c r="E3137" s="2" t="n"/>
      <c r="F3137" s="2" t="n"/>
      <c r="G3137" s="2" t="n"/>
      <c r="H3137" s="2" t="n"/>
      <c r="I3137" s="2" t="n"/>
      <c r="J3137" s="2" t="n"/>
      <c r="K3137" s="2" t="n"/>
      <c r="L3137" s="2" t="n"/>
      <c r="M3137" s="2" t="n"/>
      <c r="N3137" s="2" t="n"/>
      <c r="O3137" s="2" t="n"/>
      <c r="P3137" s="2" t="n"/>
      <c r="Q3137" s="2" t="n"/>
      <c r="R3137" s="113" t="inlineStr">
        <is>
          <t>（連絡先欄は現住所以外に連絡を希望する場合のみ記入すること）</t>
        </is>
      </c>
      <c r="BJ3137" s="2" t="n"/>
      <c r="BK3137" s="2" t="n"/>
      <c r="BL3137" s="2" t="n"/>
      <c r="BM3137" s="2" t="n"/>
      <c r="BN3137" s="2" t="n"/>
      <c r="BO3137" s="2" t="n"/>
      <c r="BP3137" s="143" t="n"/>
      <c r="BV3137" s="144" t="n"/>
      <c r="DU3137" s="144" t="n"/>
      <c r="DV3137" s="7" t="n"/>
      <c r="DW3137" s="2" t="n"/>
      <c r="DX3137" s="2" t="n"/>
      <c r="DY3137" s="2" t="n"/>
      <c r="DZ3137" s="2" t="n"/>
      <c r="EA3137" s="2" t="n"/>
      <c r="EB3137" s="2" t="n"/>
      <c r="EC3137" s="2" t="n"/>
    </row>
    <row r="3138" ht="6.75" customHeight="1" s="118">
      <c r="A3138" s="2" t="n"/>
      <c r="B3138" s="2" t="n"/>
      <c r="C3138" s="2" t="n"/>
      <c r="D3138" s="2" t="n"/>
      <c r="E3138" s="2" t="n"/>
      <c r="F3138" s="2" t="n"/>
      <c r="G3138" s="2" t="n"/>
      <c r="H3138" s="2" t="n"/>
      <c r="I3138" s="2" t="n"/>
      <c r="J3138" s="2" t="n"/>
      <c r="K3138" s="2" t="n"/>
      <c r="L3138" s="2" t="n"/>
      <c r="M3138" s="2" t="n"/>
      <c r="N3138" s="2" t="n"/>
      <c r="O3138" s="2" t="n"/>
      <c r="P3138" s="2" t="n"/>
      <c r="Q3138" s="2" t="n"/>
      <c r="BJ3138" s="2" t="n"/>
      <c r="BK3138" s="2" t="n"/>
      <c r="BL3138" s="2" t="n"/>
      <c r="BM3138" s="2" t="n"/>
      <c r="BN3138" s="2" t="n"/>
      <c r="BO3138" s="2" t="n"/>
      <c r="BP3138" s="143" t="n"/>
      <c r="BV3138" s="144" t="n"/>
      <c r="DU3138" s="144" t="n"/>
      <c r="DV3138" s="7" t="n"/>
      <c r="DW3138" s="2" t="n"/>
      <c r="DX3138" s="2" t="n"/>
      <c r="DY3138" s="2" t="n"/>
      <c r="DZ3138" s="2" t="n"/>
      <c r="EA3138" s="2" t="n"/>
      <c r="EB3138" s="2" t="n"/>
      <c r="EC3138" s="2" t="n"/>
    </row>
    <row r="3139" ht="6.75" customHeight="1" s="118">
      <c r="A3139" s="2" t="n"/>
      <c r="B3139" s="2" t="n"/>
      <c r="C3139" s="2" t="n"/>
      <c r="D3139" s="2" t="n"/>
      <c r="E3139" s="2" t="n"/>
      <c r="F3139" s="2" t="n"/>
      <c r="G3139" s="2" t="n"/>
      <c r="H3139" s="2" t="n"/>
      <c r="I3139" s="2" t="n"/>
      <c r="J3139" s="2" t="n"/>
      <c r="K3139" s="2" t="n"/>
      <c r="L3139" s="2" t="n"/>
      <c r="M3139" s="2" t="n"/>
      <c r="N3139" s="2" t="n"/>
      <c r="O3139" s="2" t="n"/>
      <c r="P3139" s="2" t="n"/>
      <c r="Q3139" s="2" t="n"/>
      <c r="BJ3139" s="2" t="n"/>
      <c r="BK3139" s="2" t="n"/>
      <c r="BL3139" s="2" t="n"/>
      <c r="BM3139" s="2" t="n"/>
      <c r="BN3139" s="2" t="n"/>
      <c r="BO3139" s="2" t="n"/>
      <c r="BP3139" s="143" t="n"/>
      <c r="BV3139" s="144" t="n"/>
      <c r="DU3139" s="144" t="n"/>
      <c r="DV3139" s="7" t="n"/>
      <c r="DW3139" s="2" t="n"/>
      <c r="DX3139" s="2" t="n"/>
      <c r="DY3139" s="2" t="n"/>
      <c r="DZ3139" s="2" t="n"/>
      <c r="EA3139" s="2" t="n"/>
      <c r="EB3139" s="2" t="n"/>
      <c r="EC3139" s="2" t="n"/>
    </row>
    <row r="3140" ht="6.75" customHeight="1" s="118">
      <c r="A3140" s="2" t="n"/>
      <c r="B3140" s="2" t="n"/>
      <c r="C3140" s="2" t="n"/>
      <c r="D3140" s="2" t="n"/>
      <c r="E3140" s="2" t="n"/>
      <c r="F3140" s="2" t="n"/>
      <c r="G3140" s="2" t="n"/>
      <c r="H3140" s="2" t="n"/>
      <c r="I3140" s="2" t="n"/>
      <c r="J3140" s="2" t="n"/>
      <c r="K3140" s="2" t="n"/>
      <c r="L3140" s="2" t="n"/>
      <c r="M3140" s="2" t="n"/>
      <c r="N3140" s="2" t="n"/>
      <c r="O3140" s="2" t="n"/>
      <c r="P3140" s="2" t="n"/>
      <c r="Q3140" s="2" t="n"/>
      <c r="R3140" s="2" t="n"/>
      <c r="S3140" s="2" t="n"/>
      <c r="T3140" s="2" t="n"/>
      <c r="U3140" s="2" t="n"/>
      <c r="V3140" s="2" t="n"/>
      <c r="W3140" s="2" t="n"/>
      <c r="X3140" s="2" t="n"/>
      <c r="Y3140" s="2" t="n"/>
      <c r="Z3140" s="2" t="n"/>
      <c r="AA3140" s="2" t="n"/>
      <c r="AB3140" s="2" t="n"/>
      <c r="AC3140" s="2" t="n"/>
      <c r="AD3140" s="2" t="n"/>
      <c r="AE3140" s="2" t="n"/>
      <c r="AF3140" s="2" t="n"/>
      <c r="AG3140" s="2" t="n"/>
      <c r="AH3140" s="2" t="n"/>
      <c r="AI3140" s="2" t="n"/>
      <c r="AJ3140" s="2" t="n"/>
      <c r="AK3140" s="2" t="n"/>
      <c r="AL3140" s="2" t="n"/>
      <c r="AM3140" s="2" t="n"/>
      <c r="AN3140" s="2" t="n"/>
      <c r="AO3140" s="2" t="n"/>
      <c r="AP3140" s="2" t="n"/>
      <c r="AQ3140" s="2" t="n"/>
      <c r="AR3140" s="2" t="n"/>
      <c r="AS3140" s="2" t="n"/>
      <c r="AT3140" s="2" t="n"/>
      <c r="AU3140" s="2" t="n"/>
      <c r="AV3140" s="2" t="n"/>
      <c r="AW3140" s="2" t="n"/>
      <c r="AX3140" s="2" t="n"/>
      <c r="AY3140" s="2" t="n"/>
      <c r="AZ3140" s="2" t="n"/>
      <c r="BA3140" s="2" t="n"/>
      <c r="BB3140" s="2" t="n"/>
      <c r="BC3140" s="2" t="n"/>
      <c r="BD3140" s="2" t="n"/>
      <c r="BE3140" s="2" t="n"/>
      <c r="BF3140" s="2" t="n"/>
      <c r="BG3140" s="2" t="n"/>
      <c r="BH3140" s="2" t="n"/>
      <c r="BI3140" s="2" t="n"/>
      <c r="BJ3140" s="2" t="n"/>
      <c r="BK3140" s="2" t="n"/>
      <c r="BL3140" s="2" t="n"/>
      <c r="BM3140" s="2" t="n"/>
      <c r="BN3140" s="2" t="n"/>
      <c r="BO3140" s="2" t="n"/>
      <c r="BP3140" s="143" t="n"/>
      <c r="BV3140" s="144" t="n"/>
      <c r="DU3140" s="144" t="n"/>
      <c r="DV3140" s="7" t="n"/>
      <c r="DW3140" s="2" t="n"/>
      <c r="DX3140" s="2" t="n"/>
      <c r="DY3140" s="2" t="n"/>
      <c r="DZ3140" s="2" t="n"/>
      <c r="EA3140" s="2" t="n"/>
      <c r="EB3140" s="2" t="n"/>
      <c r="EC3140" s="2" t="n"/>
    </row>
    <row r="3141" ht="6.75" customHeight="1" s="118">
      <c r="A3141" s="2" t="n"/>
      <c r="B3141" s="2" t="n"/>
      <c r="C3141" s="2" t="n"/>
      <c r="D3141" s="2" t="n"/>
      <c r="E3141" s="2" t="n"/>
      <c r="F3141" s="2" t="n"/>
      <c r="G3141" s="2" t="n"/>
      <c r="H3141" s="2" t="n"/>
      <c r="I3141" s="2" t="n"/>
      <c r="J3141" s="2" t="n"/>
      <c r="K3141" s="2" t="n"/>
      <c r="L3141" s="2" t="n"/>
      <c r="M3141" s="2" t="n"/>
      <c r="N3141" s="2" t="n"/>
      <c r="O3141" s="2" t="n"/>
      <c r="P3141" s="2" t="n"/>
      <c r="Q3141" s="2" t="n"/>
      <c r="R3141" s="2" t="n"/>
      <c r="S3141" s="2" t="n"/>
      <c r="T3141" s="2" t="n"/>
      <c r="U3141" s="2" t="n"/>
      <c r="V3141" s="2" t="n"/>
      <c r="W3141" s="2" t="n"/>
      <c r="X3141" s="2" t="n"/>
      <c r="Y3141" s="2" t="n"/>
      <c r="Z3141" s="2" t="n"/>
      <c r="AA3141" s="2" t="n"/>
      <c r="AB3141" s="2" t="n"/>
      <c r="AC3141" s="2" t="n"/>
      <c r="AD3141" s="2" t="n"/>
      <c r="AE3141" s="2" t="n"/>
      <c r="AF3141" s="2" t="n"/>
      <c r="AG3141" s="2" t="n"/>
      <c r="AH3141" s="2" t="n"/>
      <c r="AI3141" s="2" t="n"/>
      <c r="AJ3141" s="2" t="n"/>
      <c r="AK3141" s="2" t="n"/>
      <c r="AL3141" s="2" t="n"/>
      <c r="AM3141" s="2" t="n"/>
      <c r="AN3141" s="2" t="n"/>
      <c r="AO3141" s="2" t="n"/>
      <c r="AP3141" s="2" t="n"/>
      <c r="AQ3141" s="2" t="n"/>
      <c r="AR3141" s="2" t="n"/>
      <c r="AS3141" s="2" t="n"/>
      <c r="AT3141" s="2" t="n"/>
      <c r="AU3141" s="2" t="n"/>
      <c r="AV3141" s="2" t="n"/>
      <c r="AW3141" s="2" t="n"/>
      <c r="AX3141" s="2" t="n"/>
      <c r="AY3141" s="2" t="n"/>
      <c r="AZ3141" s="2" t="n"/>
      <c r="BA3141" s="2" t="n"/>
      <c r="BB3141" s="2" t="n"/>
      <c r="BC3141" s="2" t="n"/>
      <c r="BD3141" s="2" t="n"/>
      <c r="BE3141" s="2" t="n"/>
      <c r="BF3141" s="2" t="n"/>
      <c r="BG3141" s="2" t="n"/>
      <c r="BH3141" s="2" t="n"/>
      <c r="BI3141" s="2" t="n"/>
      <c r="BJ3141" s="2" t="n"/>
      <c r="BK3141" s="2" t="n"/>
      <c r="BL3141" s="2" t="n"/>
      <c r="BM3141" s="2" t="n"/>
      <c r="BN3141" s="2" t="n"/>
      <c r="BO3141" s="2" t="n"/>
      <c r="BP3141" s="174" t="n"/>
      <c r="BQ3141" s="140" t="n"/>
      <c r="BR3141" s="175" t="n"/>
      <c r="BS3141" s="140" t="n"/>
      <c r="BT3141" s="140" t="n"/>
      <c r="BU3141" s="28" t="n"/>
      <c r="BV3141" s="29" t="n"/>
      <c r="BW3141" s="176">
        <f>計算!$Z$37</f>
        <v/>
      </c>
      <c r="BX3141" s="140" t="n"/>
      <c r="BY3141" s="140" t="n"/>
      <c r="BZ3141" s="140" t="n"/>
      <c r="CA3141" s="140" t="n"/>
      <c r="CB3141" s="140" t="n"/>
      <c r="CC3141" s="140" t="n"/>
      <c r="CD3141" s="140" t="n"/>
      <c r="CE3141" s="140" t="n"/>
      <c r="CF3141" s="140" t="n"/>
      <c r="CG3141" s="140" t="n"/>
      <c r="CH3141" s="140" t="n"/>
      <c r="CI3141" s="140" t="n"/>
      <c r="CJ3141" s="140" t="n"/>
      <c r="CK3141" s="140" t="n"/>
      <c r="CL3141" s="140" t="n"/>
      <c r="CM3141" s="140" t="n"/>
      <c r="CN3141" s="140" t="n"/>
      <c r="CO3141" s="140" t="n"/>
      <c r="CP3141" s="140" t="n"/>
      <c r="CQ3141" s="140" t="n"/>
      <c r="CR3141" s="140" t="n"/>
      <c r="CS3141" s="140" t="n"/>
      <c r="CT3141" s="140" t="n"/>
      <c r="CU3141" s="140" t="n"/>
      <c r="CV3141" s="140" t="n"/>
      <c r="CW3141" s="140" t="n"/>
      <c r="CX3141" s="140" t="n"/>
      <c r="CY3141" s="140" t="n"/>
      <c r="CZ3141" s="140" t="n"/>
      <c r="DA3141" s="140" t="n"/>
      <c r="DB3141" s="140" t="n"/>
      <c r="DC3141" s="140" t="n"/>
      <c r="DD3141" s="140" t="n"/>
      <c r="DE3141" s="140" t="n"/>
      <c r="DF3141" s="140" t="n"/>
      <c r="DG3141" s="140" t="n"/>
      <c r="DH3141" s="140" t="n"/>
      <c r="DI3141" s="140" t="n"/>
      <c r="DJ3141" s="140" t="n"/>
      <c r="DK3141" s="140" t="n"/>
      <c r="DL3141" s="140" t="n"/>
      <c r="DM3141" s="140" t="n"/>
      <c r="DN3141" s="140" t="n"/>
      <c r="DO3141" s="140" t="n"/>
      <c r="DP3141" s="140" t="n"/>
      <c r="DQ3141" s="140" t="n"/>
      <c r="DR3141" s="140" t="n"/>
      <c r="DS3141" s="140" t="n"/>
      <c r="DT3141" s="140" t="n"/>
      <c r="DU3141" s="141" t="n"/>
      <c r="DV3141" s="7" t="n"/>
      <c r="DW3141" s="2" t="n"/>
      <c r="DX3141" s="2" t="n"/>
      <c r="DY3141" s="2" t="n"/>
      <c r="DZ3141" s="2" t="n"/>
      <c r="EA3141" s="2" t="n"/>
      <c r="EB3141" s="2" t="n"/>
      <c r="EC3141" s="2" t="n"/>
    </row>
    <row r="3142" ht="6.75" customHeight="1" s="118">
      <c r="A3142" s="2" t="n"/>
      <c r="B3142" s="2" t="n"/>
      <c r="C3142" s="2" t="n"/>
      <c r="D3142" s="2" t="n"/>
      <c r="E3142" s="2" t="n"/>
      <c r="F3142" s="2" t="n"/>
      <c r="G3142" s="2" t="n"/>
      <c r="H3142" s="2" t="n"/>
      <c r="I3142" s="2" t="n"/>
      <c r="J3142" s="2" t="n"/>
      <c r="K3142" s="2" t="n"/>
      <c r="L3142" s="2" t="n"/>
      <c r="M3142" s="2" t="n"/>
      <c r="N3142" s="2" t="n"/>
      <c r="O3142" s="2" t="n"/>
      <c r="P3142" s="2" t="n"/>
      <c r="Q3142" s="2" t="n"/>
      <c r="R3142" s="2" t="n"/>
      <c r="S3142" s="2" t="n"/>
      <c r="T3142" s="2" t="n"/>
      <c r="U3142" s="2" t="n"/>
      <c r="V3142" s="2" t="n"/>
      <c r="W3142" s="2" t="n"/>
      <c r="X3142" s="2" t="n"/>
      <c r="Y3142" s="2" t="n"/>
      <c r="Z3142" s="2" t="n"/>
      <c r="AA3142" s="2" t="n"/>
      <c r="AB3142" s="2" t="n"/>
      <c r="AC3142" s="2" t="n"/>
      <c r="AD3142" s="2" t="n"/>
      <c r="AE3142" s="2" t="n"/>
      <c r="AF3142" s="2" t="n"/>
      <c r="AG3142" s="2" t="n"/>
      <c r="AH3142" s="2" t="n"/>
      <c r="AI3142" s="2" t="n"/>
      <c r="AJ3142" s="2" t="n"/>
      <c r="AK3142" s="2" t="n"/>
      <c r="AL3142" s="2" t="n"/>
      <c r="AM3142" s="2" t="n"/>
      <c r="AN3142" s="2" t="n"/>
      <c r="AO3142" s="2" t="n"/>
      <c r="AP3142" s="2" t="n"/>
      <c r="AQ3142" s="2" t="n"/>
      <c r="AR3142" s="2" t="n"/>
      <c r="AS3142" s="2" t="n"/>
      <c r="AT3142" s="2" t="n"/>
      <c r="AU3142" s="2" t="n"/>
      <c r="AV3142" s="2" t="n"/>
      <c r="AW3142" s="2" t="n"/>
      <c r="AX3142" s="2" t="n"/>
      <c r="AY3142" s="2" t="n"/>
      <c r="AZ3142" s="2" t="n"/>
      <c r="BA3142" s="2" t="n"/>
      <c r="BB3142" s="2" t="n"/>
      <c r="BC3142" s="2" t="n"/>
      <c r="BD3142" s="2" t="n"/>
      <c r="BE3142" s="2" t="n"/>
      <c r="BF3142" s="2" t="n"/>
      <c r="BG3142" s="2" t="n"/>
      <c r="BH3142" s="2" t="n"/>
      <c r="BI3142" s="2" t="n"/>
      <c r="BJ3142" s="2" t="n"/>
      <c r="BK3142" s="2" t="n"/>
      <c r="BL3142" s="2" t="n"/>
      <c r="BM3142" s="2" t="n"/>
      <c r="BN3142" s="2" t="n"/>
      <c r="BO3142" s="2" t="n"/>
      <c r="BP3142" s="143" t="n"/>
      <c r="BU3142" s="31" t="n"/>
      <c r="BV3142" s="32" t="n"/>
      <c r="DU3142" s="144" t="n"/>
      <c r="DV3142" s="7" t="n"/>
      <c r="DW3142" s="2" t="n"/>
      <c r="DX3142" s="2" t="n"/>
      <c r="DY3142" s="2" t="n"/>
      <c r="DZ3142" s="2" t="n"/>
      <c r="EA3142" s="2" t="n"/>
      <c r="EB3142" s="2" t="n"/>
      <c r="EC3142" s="2" t="n"/>
    </row>
    <row r="3143" ht="6.75" customHeight="1" s="118">
      <c r="A3143" s="2" t="n"/>
      <c r="B3143" s="2" t="n"/>
      <c r="C3143" s="2" t="n"/>
      <c r="D3143" s="2" t="n"/>
      <c r="E3143" s="2" t="n"/>
      <c r="F3143" s="2" t="n"/>
      <c r="G3143" s="2" t="n"/>
      <c r="H3143" s="2" t="n"/>
      <c r="I3143" s="2" t="n"/>
      <c r="J3143" s="2" t="n"/>
      <c r="K3143" s="2" t="n"/>
      <c r="L3143" s="2" t="n"/>
      <c r="M3143" s="2" t="n"/>
      <c r="N3143" s="2" t="n"/>
      <c r="O3143" s="2" t="n"/>
      <c r="P3143" s="2" t="n"/>
      <c r="Q3143" s="2" t="n"/>
      <c r="R3143" s="2" t="n"/>
      <c r="S3143" s="2" t="n"/>
      <c r="T3143" s="2" t="n"/>
      <c r="U3143" s="2" t="n"/>
      <c r="V3143" s="2" t="n"/>
      <c r="W3143" s="2" t="n"/>
      <c r="X3143" s="2" t="n"/>
      <c r="Y3143" s="2" t="n"/>
      <c r="Z3143" s="2" t="n"/>
      <c r="AA3143" s="2" t="n"/>
      <c r="AB3143" s="2" t="n"/>
      <c r="AC3143" s="2" t="n"/>
      <c r="AD3143" s="2" t="n"/>
      <c r="AE3143" s="2" t="n"/>
      <c r="AF3143" s="2" t="n"/>
      <c r="AG3143" s="2" t="n"/>
      <c r="AH3143" s="2" t="n"/>
      <c r="AI3143" s="2" t="n"/>
      <c r="AJ3143" s="2" t="n"/>
      <c r="AK3143" s="2" t="n"/>
      <c r="AL3143" s="2" t="n"/>
      <c r="AM3143" s="2" t="n"/>
      <c r="AN3143" s="2" t="n"/>
      <c r="AO3143" s="2" t="n"/>
      <c r="AP3143" s="2" t="n"/>
      <c r="AQ3143" s="2" t="n"/>
      <c r="AR3143" s="2" t="n"/>
      <c r="AS3143" s="2" t="n"/>
      <c r="AT3143" s="2" t="n"/>
      <c r="AU3143" s="2" t="n"/>
      <c r="AV3143" s="2" t="n"/>
      <c r="AW3143" s="2" t="n"/>
      <c r="AX3143" s="2" t="n"/>
      <c r="AY3143" s="2" t="n"/>
      <c r="AZ3143" s="2" t="n"/>
      <c r="BA3143" s="2" t="n"/>
      <c r="BB3143" s="2" t="n"/>
      <c r="BC3143" s="2" t="n"/>
      <c r="BD3143" s="2" t="n"/>
      <c r="BE3143" s="2" t="n"/>
      <c r="BF3143" s="2" t="n"/>
      <c r="BG3143" s="2" t="n"/>
      <c r="BH3143" s="2" t="n"/>
      <c r="BI3143" s="2" t="n"/>
      <c r="BJ3143" s="2" t="n"/>
      <c r="BK3143" s="2" t="n"/>
      <c r="BL3143" s="2" t="n"/>
      <c r="BM3143" s="2" t="n"/>
      <c r="BN3143" s="2" t="n"/>
      <c r="BO3143" s="2" t="n"/>
      <c r="BP3143" s="143" t="n"/>
      <c r="BU3143" s="72" t="n"/>
      <c r="BV3143" s="144" t="n"/>
      <c r="DU3143" s="144" t="n"/>
      <c r="DV3143" s="7" t="n"/>
      <c r="DW3143" s="2" t="n"/>
      <c r="DX3143" s="2" t="n"/>
      <c r="DY3143" s="2" t="n"/>
      <c r="DZ3143" s="2" t="n"/>
      <c r="EA3143" s="2" t="n"/>
      <c r="EB3143" s="2" t="n"/>
      <c r="EC3143" s="2" t="n"/>
    </row>
    <row r="3144" ht="6.75" customHeight="1" s="118">
      <c r="A3144" s="2" t="n"/>
      <c r="B3144" s="2" t="n"/>
      <c r="C3144" s="2" t="n"/>
      <c r="D3144" s="2" t="n"/>
      <c r="E3144" s="2" t="n"/>
      <c r="F3144" s="2" t="n"/>
      <c r="G3144" s="2" t="n"/>
      <c r="H3144" s="2" t="n"/>
      <c r="I3144" s="2" t="n"/>
      <c r="J3144" s="2" t="n"/>
      <c r="K3144" s="2" t="n"/>
      <c r="L3144" s="2" t="n"/>
      <c r="M3144" s="2" t="n"/>
      <c r="N3144" s="2" t="n"/>
      <c r="O3144" s="2" t="n"/>
      <c r="P3144" s="2" t="n"/>
      <c r="Q3144" s="2" t="n"/>
      <c r="R3144" s="2" t="n"/>
      <c r="S3144" s="2" t="n"/>
      <c r="T3144" s="2" t="n"/>
      <c r="U3144" s="2" t="n"/>
      <c r="V3144" s="2" t="n"/>
      <c r="W3144" s="2" t="n"/>
      <c r="X3144" s="2" t="n"/>
      <c r="Y3144" s="2" t="n"/>
      <c r="Z3144" s="2" t="n"/>
      <c r="AA3144" s="2" t="n"/>
      <c r="AB3144" s="2" t="n"/>
      <c r="AC3144" s="2" t="n"/>
      <c r="AD3144" s="2" t="n"/>
      <c r="AE3144" s="2" t="n"/>
      <c r="AF3144" s="2" t="n"/>
      <c r="AG3144" s="2" t="n"/>
      <c r="AH3144" s="2" t="n"/>
      <c r="AI3144" s="2" t="n"/>
      <c r="AJ3144" s="2" t="n"/>
      <c r="AK3144" s="2" t="n"/>
      <c r="AL3144" s="2" t="n"/>
      <c r="AM3144" s="2" t="n"/>
      <c r="AN3144" s="2" t="n"/>
      <c r="AO3144" s="2" t="n"/>
      <c r="AP3144" s="2" t="n"/>
      <c r="AQ3144" s="2" t="n"/>
      <c r="AR3144" s="2" t="n"/>
      <c r="AS3144" s="2" t="n"/>
      <c r="AT3144" s="2" t="n"/>
      <c r="AU3144" s="2" t="n"/>
      <c r="AV3144" s="2" t="n"/>
      <c r="AW3144" s="2" t="n"/>
      <c r="AX3144" s="2" t="n"/>
      <c r="AY3144" s="2" t="n"/>
      <c r="AZ3144" s="2" t="n"/>
      <c r="BA3144" s="2" t="n"/>
      <c r="BB3144" s="2" t="n"/>
      <c r="BC3144" s="2" t="n"/>
      <c r="BD3144" s="2" t="n"/>
      <c r="BE3144" s="2" t="n"/>
      <c r="BF3144" s="2" t="n"/>
      <c r="BG3144" s="2" t="n"/>
      <c r="BH3144" s="2" t="n"/>
      <c r="BI3144" s="2" t="n"/>
      <c r="BJ3144" s="2" t="n"/>
      <c r="BK3144" s="2" t="n"/>
      <c r="BL3144" s="2" t="n"/>
      <c r="BM3144" s="2" t="n"/>
      <c r="BN3144" s="2" t="n"/>
      <c r="BO3144" s="2" t="n"/>
      <c r="BP3144" s="143" t="n"/>
      <c r="BV3144" s="144" t="n"/>
      <c r="DU3144" s="144" t="n"/>
      <c r="DV3144" s="7" t="n"/>
      <c r="DW3144" s="2" t="n"/>
      <c r="DX3144" s="2" t="n"/>
      <c r="DY3144" s="2" t="n"/>
      <c r="DZ3144" s="2" t="n"/>
      <c r="EA3144" s="2" t="n"/>
      <c r="EB3144" s="2" t="n"/>
      <c r="EC3144" s="2" t="n"/>
    </row>
    <row r="3145" ht="6.75" customHeight="1" s="118">
      <c r="A3145" s="2" t="n"/>
      <c r="B3145" s="2" t="n"/>
      <c r="C3145" s="2" t="n"/>
      <c r="D3145" s="2" t="n"/>
      <c r="E3145" s="2" t="n"/>
      <c r="F3145" s="2" t="n"/>
      <c r="G3145" s="2" t="n"/>
      <c r="H3145" s="2" t="n"/>
      <c r="I3145" s="2" t="n"/>
      <c r="J3145" s="2" t="n"/>
      <c r="K3145" s="2" t="n"/>
      <c r="L3145" s="2" t="n"/>
      <c r="M3145" s="2" t="n"/>
      <c r="N3145" s="2" t="n"/>
      <c r="O3145" s="2" t="n"/>
      <c r="P3145" s="2" t="n"/>
      <c r="Q3145" s="2" t="n"/>
      <c r="R3145" s="2" t="n"/>
      <c r="S3145" s="2" t="n"/>
      <c r="T3145" s="2" t="n"/>
      <c r="U3145" s="2" t="n"/>
      <c r="V3145" s="2" t="n"/>
      <c r="W3145" s="2" t="n"/>
      <c r="X3145" s="2" t="n"/>
      <c r="Y3145" s="2" t="n"/>
      <c r="Z3145" s="2" t="n"/>
      <c r="AA3145" s="2" t="n"/>
      <c r="AB3145" s="2" t="n"/>
      <c r="AC3145" s="2" t="n"/>
      <c r="AD3145" s="2" t="n"/>
      <c r="AE3145" s="2" t="n"/>
      <c r="AF3145" s="2" t="n"/>
      <c r="AG3145" s="2" t="n"/>
      <c r="AH3145" s="2" t="n"/>
      <c r="AI3145" s="2" t="n"/>
      <c r="AJ3145" s="2" t="n"/>
      <c r="AK3145" s="2" t="n"/>
      <c r="AL3145" s="2" t="n"/>
      <c r="AM3145" s="2" t="n"/>
      <c r="AN3145" s="2" t="n"/>
      <c r="AO3145" s="2" t="n"/>
      <c r="AP3145" s="2" t="n"/>
      <c r="AQ3145" s="2" t="n"/>
      <c r="AR3145" s="2" t="n"/>
      <c r="AS3145" s="2" t="n"/>
      <c r="AT3145" s="2" t="n"/>
      <c r="AU3145" s="2" t="n"/>
      <c r="AV3145" s="2" t="n"/>
      <c r="AW3145" s="2" t="n"/>
      <c r="AX3145" s="2" t="n"/>
      <c r="AY3145" s="2" t="n"/>
      <c r="AZ3145" s="2" t="n"/>
      <c r="BA3145" s="2" t="n"/>
      <c r="BB3145" s="2" t="n"/>
      <c r="BC3145" s="2" t="n"/>
      <c r="BD3145" s="2" t="n"/>
      <c r="BE3145" s="2" t="n"/>
      <c r="BF3145" s="2" t="n"/>
      <c r="BG3145" s="2" t="n"/>
      <c r="BH3145" s="2" t="n"/>
      <c r="BI3145" s="2" t="n"/>
      <c r="BJ3145" s="2" t="n"/>
      <c r="BK3145" s="2" t="n"/>
      <c r="BL3145" s="2" t="n"/>
      <c r="BM3145" s="2" t="n"/>
      <c r="BN3145" s="2" t="n"/>
      <c r="BO3145" s="2" t="n"/>
      <c r="BP3145" s="143" t="n"/>
      <c r="BV3145" s="144" t="n"/>
      <c r="DU3145" s="144" t="n"/>
      <c r="DV3145" s="7" t="n"/>
      <c r="DW3145" s="2" t="n"/>
      <c r="DX3145" s="2" t="n"/>
      <c r="DY3145" s="2" t="n"/>
      <c r="DZ3145" s="2" t="n"/>
      <c r="EA3145" s="2" t="n"/>
      <c r="EB3145" s="2" t="n"/>
      <c r="EC3145" s="2" t="n"/>
    </row>
    <row r="3146" ht="8.25" customHeight="1" s="118">
      <c r="A3146" s="2" t="n"/>
      <c r="B3146" s="2" t="n"/>
      <c r="C3146" s="2" t="n"/>
      <c r="D3146" s="2" t="n"/>
      <c r="E3146" s="2" t="n"/>
      <c r="F3146" s="2" t="n"/>
      <c r="G3146" s="2" t="n"/>
      <c r="H3146" s="2" t="n"/>
      <c r="I3146" s="2" t="n"/>
      <c r="J3146" s="2" t="n"/>
      <c r="K3146" s="2" t="n"/>
      <c r="L3146" s="2" t="n"/>
      <c r="M3146" s="2" t="n"/>
      <c r="N3146" s="2" t="n"/>
      <c r="O3146" s="2" t="n"/>
      <c r="P3146" s="2" t="n"/>
      <c r="Q3146" s="2" t="n"/>
      <c r="R3146" s="2" t="n"/>
      <c r="S3146" s="2" t="n"/>
      <c r="T3146" s="2" t="n"/>
      <c r="U3146" s="2" t="n"/>
      <c r="V3146" s="2" t="n"/>
      <c r="W3146" s="2" t="n"/>
      <c r="X3146" s="2" t="n"/>
      <c r="Y3146" s="2" t="n"/>
      <c r="Z3146" s="2" t="n"/>
      <c r="AA3146" s="2" t="n"/>
      <c r="AB3146" s="2" t="n"/>
      <c r="AC3146" s="2" t="n"/>
      <c r="AD3146" s="2" t="n"/>
      <c r="AE3146" s="2" t="n"/>
      <c r="AF3146" s="2" t="n"/>
      <c r="AG3146" s="2" t="n"/>
      <c r="AH3146" s="2" t="n"/>
      <c r="AI3146" s="2" t="n"/>
      <c r="AJ3146" s="2" t="n"/>
      <c r="AK3146" s="2" t="n"/>
      <c r="AL3146" s="2" t="n"/>
      <c r="AM3146" s="2" t="n"/>
      <c r="AN3146" s="2" t="n"/>
      <c r="AO3146" s="2" t="n"/>
      <c r="AP3146" s="2" t="n"/>
      <c r="AQ3146" s="2" t="n"/>
      <c r="AR3146" s="2" t="n"/>
      <c r="AS3146" s="2" t="n"/>
      <c r="AT3146" s="2" t="n"/>
      <c r="AU3146" s="2" t="n"/>
      <c r="AV3146" s="2" t="n"/>
      <c r="AW3146" s="2" t="n"/>
      <c r="AX3146" s="2" t="n"/>
      <c r="AY3146" s="2" t="n"/>
      <c r="AZ3146" s="2" t="n"/>
      <c r="BA3146" s="2" t="n"/>
      <c r="BB3146" s="2" t="n"/>
      <c r="BC3146" s="2" t="n"/>
      <c r="BD3146" s="2" t="n"/>
      <c r="BE3146" s="2" t="n"/>
      <c r="BF3146" s="2" t="n"/>
      <c r="BG3146" s="2" t="n"/>
      <c r="BH3146" s="2" t="n"/>
      <c r="BI3146" s="2" t="n"/>
      <c r="BJ3146" s="2" t="n"/>
      <c r="BK3146" s="2" t="n"/>
      <c r="BL3146" s="2" t="n"/>
      <c r="BM3146" s="2" t="n"/>
      <c r="BN3146" s="2" t="n"/>
      <c r="BO3146" s="2" t="n"/>
      <c r="BP3146" s="143" t="n"/>
      <c r="BV3146" s="144" t="n"/>
      <c r="DU3146" s="144" t="n"/>
      <c r="DV3146" s="7" t="n"/>
      <c r="DW3146" s="2" t="n"/>
      <c r="DX3146" s="2" t="n"/>
      <c r="DY3146" s="2" t="n"/>
      <c r="DZ3146" s="2" t="n"/>
      <c r="EA3146" s="2" t="n"/>
      <c r="EB3146" s="2" t="n"/>
      <c r="EC3146" s="2" t="n"/>
    </row>
    <row r="3147" ht="6.75" customHeight="1" s="118">
      <c r="A3147" s="2" t="n"/>
      <c r="B3147" s="2" t="n"/>
      <c r="C3147" s="2" t="n"/>
      <c r="D3147" s="2" t="n"/>
      <c r="E3147" s="177" t="inlineStr">
        <is>
          <t>在籍校</t>
        </is>
      </c>
      <c r="F3147" s="140" t="n"/>
      <c r="G3147" s="140" t="n"/>
      <c r="H3147" s="140" t="n"/>
      <c r="I3147" s="140" t="n"/>
      <c r="J3147" s="140" t="n"/>
      <c r="K3147" s="141" t="n"/>
      <c r="L3147" s="34" t="n"/>
      <c r="M3147" s="18" t="n"/>
      <c r="N3147" s="18" t="n"/>
      <c r="O3147" s="18" t="n"/>
      <c r="P3147" s="18" t="n"/>
      <c r="Q3147" s="18" t="n"/>
      <c r="R3147" s="18" t="n"/>
      <c r="S3147" s="18" t="n"/>
      <c r="T3147" s="18" t="n"/>
      <c r="U3147" s="18" t="n"/>
      <c r="V3147" s="18" t="n"/>
      <c r="W3147" s="18" t="n"/>
      <c r="X3147" s="35" t="n"/>
      <c r="Y3147" s="4" t="n"/>
      <c r="Z3147" s="5" t="n"/>
      <c r="AA3147" s="5" t="n"/>
      <c r="AB3147" s="5" t="n"/>
      <c r="AC3147" s="5" t="n"/>
      <c r="AD3147" s="5" t="n"/>
      <c r="AE3147" s="5" t="n"/>
      <c r="AF3147" s="5" t="n"/>
      <c r="AG3147" s="5" t="n"/>
      <c r="AH3147" s="5" t="n"/>
      <c r="AI3147" s="5" t="n"/>
      <c r="AJ3147" s="5" t="n"/>
      <c r="AK3147" s="5" t="n"/>
      <c r="AL3147" s="5" t="n"/>
      <c r="AM3147" s="5" t="n"/>
      <c r="AN3147" s="5" t="n"/>
      <c r="AO3147" s="5" t="n"/>
      <c r="AP3147" s="5" t="n"/>
      <c r="AQ3147" s="5" t="n"/>
      <c r="AR3147" s="5" t="n"/>
      <c r="AS3147" s="5" t="n"/>
      <c r="AT3147" s="5" t="n"/>
      <c r="AU3147" s="5" t="n"/>
      <c r="AV3147" s="5" t="n"/>
      <c r="AW3147" s="89" t="inlineStr">
        <is>
          <t>卒業見込</t>
        </is>
      </c>
      <c r="AX3147" s="140" t="n"/>
      <c r="AY3147" s="140" t="n"/>
      <c r="AZ3147" s="140" t="n"/>
      <c r="BA3147" s="140" t="n"/>
      <c r="BB3147" s="140" t="n"/>
      <c r="BC3147" s="140" t="n"/>
      <c r="BD3147" s="140" t="n"/>
      <c r="BE3147" s="140" t="n"/>
      <c r="BF3147" s="140" t="n"/>
      <c r="BG3147" s="140" t="n"/>
      <c r="BH3147" s="140" t="n"/>
      <c r="BI3147" s="141" t="n"/>
      <c r="BJ3147" s="2" t="n"/>
      <c r="BK3147" s="2" t="n"/>
      <c r="BL3147" s="2" t="n"/>
      <c r="BM3147" s="2" t="n"/>
      <c r="BN3147" s="2" t="n"/>
      <c r="BO3147" s="2" t="n"/>
      <c r="BP3147" s="143" t="n"/>
      <c r="BV3147" s="144" t="n"/>
      <c r="DU3147" s="144" t="n"/>
      <c r="DV3147" s="2" t="n"/>
      <c r="DW3147" s="2" t="n"/>
      <c r="DX3147" s="2" t="n"/>
      <c r="DY3147" s="2" t="n"/>
      <c r="DZ3147" s="2" t="n"/>
      <c r="EA3147" s="2" t="n"/>
      <c r="EB3147" s="2" t="n"/>
      <c r="EC3147" s="2" t="n"/>
    </row>
    <row r="3148" ht="6.75" customHeight="1" s="118">
      <c r="A3148" s="2" t="n"/>
      <c r="B3148" s="2" t="n"/>
      <c r="C3148" s="2" t="n"/>
      <c r="D3148" s="2" t="n"/>
      <c r="E3148" s="143" t="n"/>
      <c r="K3148" s="144" t="n"/>
      <c r="L3148" s="36" t="n"/>
      <c r="M3148" s="19" t="n"/>
      <c r="N3148" s="19" t="n"/>
      <c r="O3148" s="19" t="n"/>
      <c r="P3148" s="19" t="n"/>
      <c r="Q3148" s="19" t="n"/>
      <c r="R3148" s="19" t="n"/>
      <c r="S3148" s="19" t="n"/>
      <c r="T3148" s="19" t="n"/>
      <c r="U3148" s="19" t="n"/>
      <c r="V3148" s="19" t="n"/>
      <c r="W3148" s="19" t="n"/>
      <c r="X3148" s="37" t="n"/>
      <c r="Y3148" s="178">
        <f>計算!$N$37</f>
        <v/>
      </c>
      <c r="BI3148" s="144" t="n"/>
      <c r="BJ3148" s="2" t="n"/>
      <c r="BK3148" s="2" t="n"/>
      <c r="BL3148" s="2" t="n"/>
      <c r="BM3148" s="2" t="n"/>
      <c r="BN3148" s="2" t="n"/>
      <c r="BO3148" s="2" t="n"/>
      <c r="BP3148" s="143" t="n"/>
      <c r="BV3148" s="144" t="n"/>
      <c r="DU3148" s="144" t="n"/>
      <c r="DV3148" s="2" t="n"/>
      <c r="DW3148" s="2" t="n"/>
      <c r="DX3148" s="2" t="n"/>
      <c r="DY3148" s="2" t="n"/>
      <c r="DZ3148" s="2" t="n"/>
      <c r="EA3148" s="2" t="n"/>
      <c r="EB3148" s="2" t="n"/>
      <c r="EC3148" s="2" t="n"/>
    </row>
    <row r="3149" ht="6.75" customHeight="1" s="118">
      <c r="A3149" s="2" t="n"/>
      <c r="B3149" s="2" t="n"/>
      <c r="C3149" s="2" t="n"/>
      <c r="D3149" s="2" t="n"/>
      <c r="E3149" s="143" t="n"/>
      <c r="K3149" s="144" t="n"/>
      <c r="L3149" s="36" t="n"/>
      <c r="M3149" s="19" t="n"/>
      <c r="N3149" s="19" t="n"/>
      <c r="O3149" s="19" t="n"/>
      <c r="P3149" s="179">
        <f>設定!$B$6</f>
        <v/>
      </c>
      <c r="S3149" s="11" t="n"/>
      <c r="T3149" s="11" t="n"/>
      <c r="U3149" s="179">
        <f>設定!$B$7</f>
        <v/>
      </c>
      <c r="W3149" s="11" t="n"/>
      <c r="X3149" s="12" t="n"/>
      <c r="Y3149" s="143" t="n"/>
      <c r="BI3149" s="144" t="n"/>
      <c r="BJ3149" s="2" t="n"/>
      <c r="BK3149" s="2" t="n"/>
      <c r="BL3149" s="2" t="n"/>
      <c r="BM3149" s="2" t="n"/>
      <c r="BN3149" s="2" t="n"/>
      <c r="BO3149" s="2" t="n"/>
      <c r="BP3149" s="143" t="n"/>
      <c r="BV3149" s="144" t="n"/>
      <c r="DU3149" s="144" t="n"/>
      <c r="DV3149" s="2" t="n"/>
      <c r="DW3149" s="2" t="n"/>
      <c r="DX3149" s="2" t="n"/>
      <c r="DY3149" s="2" t="n"/>
      <c r="DZ3149" s="2" t="n"/>
      <c r="EA3149" s="2" t="n"/>
      <c r="EB3149" s="2" t="n"/>
      <c r="EC3149" s="2" t="n"/>
    </row>
    <row r="3150" ht="6.75" customHeight="1" s="118">
      <c r="A3150" s="2" t="n"/>
      <c r="B3150" s="2" t="n"/>
      <c r="C3150" s="2" t="n"/>
      <c r="D3150" s="2" t="n"/>
      <c r="E3150" s="143" t="n"/>
      <c r="K3150" s="144" t="n"/>
      <c r="L3150" s="92" t="inlineStr">
        <is>
          <t>令和</t>
        </is>
      </c>
      <c r="S3150" s="52" t="inlineStr">
        <is>
          <t>年</t>
        </is>
      </c>
      <c r="W3150" s="53" t="inlineStr">
        <is>
          <t>月</t>
        </is>
      </c>
      <c r="X3150" s="144" t="n"/>
      <c r="Y3150" s="143" t="n"/>
      <c r="BI3150" s="144" t="n"/>
      <c r="BJ3150" s="2" t="n"/>
      <c r="BK3150" s="2" t="n"/>
      <c r="BL3150" s="2" t="n"/>
      <c r="BM3150" s="2" t="n"/>
      <c r="BN3150" s="2" t="n"/>
      <c r="BO3150" s="2" t="n"/>
      <c r="BP3150" s="143" t="n"/>
      <c r="BV3150" s="144" t="n"/>
      <c r="DU3150" s="144" t="n"/>
      <c r="DV3150" s="2" t="n"/>
      <c r="DW3150" s="2" t="n"/>
      <c r="DX3150" s="2" t="n"/>
      <c r="DY3150" s="2" t="n"/>
      <c r="DZ3150" s="2" t="n"/>
      <c r="EA3150" s="2" t="n"/>
      <c r="EB3150" s="2" t="n"/>
      <c r="EC3150" s="2" t="n"/>
    </row>
    <row r="3151" ht="6.75" customHeight="1" s="118">
      <c r="A3151" s="2" t="n"/>
      <c r="B3151" s="2" t="n"/>
      <c r="C3151" s="2" t="n"/>
      <c r="D3151" s="2" t="n"/>
      <c r="E3151" s="143" t="n"/>
      <c r="K3151" s="144" t="n"/>
      <c r="L3151" s="143" t="n"/>
      <c r="X3151" s="144" t="n"/>
      <c r="Y3151" s="143" t="n"/>
      <c r="AW3151" s="75" t="inlineStr">
        <is>
          <t>卒業</t>
        </is>
      </c>
      <c r="BI3151" s="144" t="n"/>
      <c r="BJ3151" s="2" t="n"/>
      <c r="BK3151" s="2" t="n"/>
      <c r="BL3151" s="2" t="n"/>
      <c r="BM3151" s="2" t="n"/>
      <c r="BN3151" s="2" t="n"/>
      <c r="BO3151" s="2" t="n"/>
      <c r="BP3151" s="143" t="n"/>
      <c r="BV3151" s="144" t="n"/>
      <c r="DU3151" s="144" t="n"/>
      <c r="DV3151" s="2" t="n"/>
      <c r="DW3151" s="2" t="n"/>
      <c r="DX3151" s="2" t="n"/>
      <c r="DY3151" s="2" t="n"/>
      <c r="DZ3151" s="2" t="n"/>
      <c r="EA3151" s="2" t="n"/>
      <c r="EB3151" s="2" t="n"/>
      <c r="EC3151" s="2" t="n"/>
    </row>
    <row r="3152" ht="6.75" customHeight="1" s="118">
      <c r="A3152" s="2" t="n"/>
      <c r="B3152" s="2" t="n"/>
      <c r="C3152" s="2" t="n"/>
      <c r="D3152" s="2" t="n"/>
      <c r="E3152" s="143" t="n"/>
      <c r="K3152" s="144" t="n"/>
      <c r="L3152" s="36" t="n"/>
      <c r="M3152" s="19" t="n"/>
      <c r="N3152" s="19" t="n"/>
      <c r="O3152" s="19" t="n"/>
      <c r="P3152" s="19" t="n"/>
      <c r="Q3152" s="19" t="n"/>
      <c r="R3152" s="19" t="n"/>
      <c r="S3152" s="19" t="n"/>
      <c r="T3152" s="19" t="n"/>
      <c r="U3152" s="19" t="n"/>
      <c r="V3152" s="19" t="n"/>
      <c r="W3152" s="19" t="n"/>
      <c r="X3152" s="37" t="n"/>
      <c r="Y3152" s="143" t="n"/>
      <c r="BI3152" s="144" t="n"/>
      <c r="BJ3152" s="2" t="n"/>
      <c r="BK3152" s="2" t="n"/>
      <c r="BL3152" s="2" t="n"/>
      <c r="BM3152" s="2" t="n"/>
      <c r="BN3152" s="2" t="n"/>
      <c r="BO3152" s="2" t="n"/>
      <c r="BP3152" s="143" t="n"/>
      <c r="BV3152" s="144" t="n"/>
      <c r="DU3152" s="144" t="n"/>
      <c r="DV3152" s="2" t="n"/>
      <c r="DW3152" s="2" t="n"/>
      <c r="DX3152" s="2" t="n"/>
      <c r="DY3152" s="2" t="n"/>
      <c r="DZ3152" s="2" t="n"/>
      <c r="EA3152" s="2" t="n"/>
      <c r="EB3152" s="2" t="n"/>
      <c r="EC3152" s="2" t="n"/>
    </row>
    <row r="3153" ht="6.75" customHeight="1" s="118">
      <c r="A3153" s="2" t="n"/>
      <c r="B3153" s="2" t="n"/>
      <c r="C3153" s="2" t="n"/>
      <c r="D3153" s="2" t="n"/>
      <c r="E3153" s="143" t="n"/>
      <c r="K3153" s="144" t="n"/>
      <c r="L3153" s="36" t="n"/>
      <c r="M3153" s="19" t="n"/>
      <c r="N3153" s="19" t="n"/>
      <c r="O3153" s="19" t="n"/>
      <c r="P3153" s="19" t="n"/>
      <c r="Q3153" s="19" t="n"/>
      <c r="R3153" s="19" t="n"/>
      <c r="S3153" s="19" t="n"/>
      <c r="T3153" s="19" t="n"/>
      <c r="U3153" s="19" t="n"/>
      <c r="V3153" s="19" t="n"/>
      <c r="W3153" s="19" t="n"/>
      <c r="X3153" s="37" t="n"/>
      <c r="Y3153" s="143" t="n"/>
      <c r="BI3153" s="144" t="n"/>
      <c r="BJ3153" s="2" t="n"/>
      <c r="BK3153" s="2" t="n"/>
      <c r="BL3153" s="2" t="n"/>
      <c r="BM3153" s="2" t="n"/>
      <c r="BN3153" s="2" t="n"/>
      <c r="BO3153" s="2" t="n"/>
      <c r="BP3153" s="143" t="n"/>
      <c r="BV3153" s="144" t="n"/>
      <c r="DU3153" s="144" t="n"/>
      <c r="DV3153" s="2" t="n"/>
      <c r="DW3153" s="2" t="n"/>
      <c r="DX3153" s="2" t="n"/>
      <c r="DY3153" s="2" t="n"/>
      <c r="DZ3153" s="2" t="n"/>
      <c r="EA3153" s="2" t="n"/>
      <c r="EB3153" s="2" t="n"/>
      <c r="EC3153" s="2" t="n"/>
    </row>
    <row r="3154" ht="6.75" customHeight="1" s="118">
      <c r="A3154" s="2" t="n"/>
      <c r="B3154" s="2" t="n"/>
      <c r="C3154" s="2" t="n"/>
      <c r="D3154" s="2" t="n"/>
      <c r="E3154" s="146" t="n"/>
      <c r="F3154" s="147" t="n"/>
      <c r="G3154" s="147" t="n"/>
      <c r="H3154" s="147" t="n"/>
      <c r="I3154" s="147" t="n"/>
      <c r="J3154" s="147" t="n"/>
      <c r="K3154" s="148" t="n"/>
      <c r="L3154" s="38" t="n"/>
      <c r="M3154" s="20" t="n"/>
      <c r="N3154" s="20" t="n"/>
      <c r="O3154" s="20" t="n"/>
      <c r="P3154" s="20" t="n"/>
      <c r="Q3154" s="20" t="n"/>
      <c r="R3154" s="20" t="n"/>
      <c r="S3154" s="20" t="n"/>
      <c r="T3154" s="20" t="n"/>
      <c r="U3154" s="20" t="n"/>
      <c r="V3154" s="20" t="n"/>
      <c r="W3154" s="20" t="n"/>
      <c r="X3154" s="39" t="n"/>
      <c r="Y3154" s="16" t="n"/>
      <c r="Z3154" s="14" t="n"/>
      <c r="AA3154" s="14" t="n"/>
      <c r="AB3154" s="14" t="n"/>
      <c r="AC3154" s="14" t="n"/>
      <c r="AD3154" s="14" t="n"/>
      <c r="AE3154" s="14" t="n"/>
      <c r="AF3154" s="14" t="n"/>
      <c r="AG3154" s="14" t="n"/>
      <c r="AH3154" s="14" t="n"/>
      <c r="AI3154" s="14" t="n"/>
      <c r="AJ3154" s="14" t="n"/>
      <c r="AK3154" s="14" t="n"/>
      <c r="AL3154" s="14" t="n"/>
      <c r="AM3154" s="14" t="n"/>
      <c r="AN3154" s="14" t="n"/>
      <c r="AO3154" s="14" t="n"/>
      <c r="AP3154" s="14" t="n"/>
      <c r="AQ3154" s="14" t="n"/>
      <c r="AR3154" s="14" t="n"/>
      <c r="AS3154" s="14" t="n"/>
      <c r="AT3154" s="14" t="n"/>
      <c r="AU3154" s="14" t="n"/>
      <c r="AV3154" s="14" t="n"/>
      <c r="AW3154" s="147" t="n"/>
      <c r="AX3154" s="147" t="n"/>
      <c r="AY3154" s="147" t="n"/>
      <c r="AZ3154" s="147" t="n"/>
      <c r="BA3154" s="147" t="n"/>
      <c r="BB3154" s="147" t="n"/>
      <c r="BC3154" s="147" t="n"/>
      <c r="BD3154" s="147" t="n"/>
      <c r="BE3154" s="147" t="n"/>
      <c r="BF3154" s="147" t="n"/>
      <c r="BG3154" s="147" t="n"/>
      <c r="BH3154" s="147" t="n"/>
      <c r="BI3154" s="148" t="n"/>
      <c r="BJ3154" s="2" t="n"/>
      <c r="BK3154" s="2" t="n"/>
      <c r="BL3154" s="2" t="n"/>
      <c r="BM3154" s="2" t="n"/>
      <c r="BN3154" s="2" t="n"/>
      <c r="BO3154" s="2" t="n"/>
      <c r="BP3154" s="143" t="n"/>
      <c r="BV3154" s="144" t="n"/>
      <c r="DU3154" s="144" t="n"/>
      <c r="DV3154" s="2" t="n"/>
      <c r="DW3154" s="2" t="n"/>
      <c r="DX3154" s="2" t="n"/>
      <c r="DY3154" s="2" t="n"/>
      <c r="DZ3154" s="2" t="n"/>
      <c r="EA3154" s="2" t="n"/>
      <c r="EB3154" s="2" t="n"/>
      <c r="EC3154" s="2" t="n"/>
    </row>
    <row r="3155" ht="6.75" customHeight="1" s="118">
      <c r="A3155" s="2" t="n"/>
      <c r="B3155" s="2" t="n"/>
      <c r="C3155" s="2" t="n"/>
      <c r="D3155" s="2" t="n"/>
      <c r="E3155" s="40" t="n"/>
      <c r="F3155" s="40" t="n"/>
      <c r="G3155" s="40" t="n"/>
      <c r="H3155" s="40" t="n"/>
      <c r="I3155" s="40" t="n"/>
      <c r="J3155" s="40" t="n"/>
      <c r="K3155" s="40" t="n"/>
      <c r="L3155" s="18" t="n"/>
      <c r="M3155" s="18" t="n"/>
      <c r="N3155" s="18" t="n"/>
      <c r="O3155" s="18" t="n"/>
      <c r="P3155" s="18" t="n"/>
      <c r="Q3155" s="18" t="n"/>
      <c r="R3155" s="18" t="n"/>
      <c r="S3155" s="76" t="n"/>
      <c r="T3155" s="140" t="n"/>
      <c r="U3155" s="17" t="n"/>
      <c r="V3155" s="17" t="n"/>
      <c r="W3155" s="76" t="n"/>
      <c r="X3155" s="140" t="n"/>
      <c r="Y3155" s="5" t="n"/>
      <c r="Z3155" s="5" t="n"/>
      <c r="AA3155" s="5" t="n"/>
      <c r="AB3155" s="5" t="n"/>
      <c r="AC3155" s="5" t="n"/>
      <c r="AD3155" s="5" t="n"/>
      <c r="AE3155" s="5" t="n"/>
      <c r="AF3155" s="5" t="n"/>
      <c r="AG3155" s="5" t="n"/>
      <c r="AH3155" s="5" t="n"/>
      <c r="AI3155" s="5" t="n"/>
      <c r="AJ3155" s="5" t="n"/>
      <c r="AK3155" s="5" t="n"/>
      <c r="AL3155" s="5" t="n"/>
      <c r="AM3155" s="5" t="n"/>
      <c r="AN3155" s="5" t="n"/>
      <c r="AO3155" s="5" t="n"/>
      <c r="AP3155" s="5" t="n"/>
      <c r="AQ3155" s="5" t="n"/>
      <c r="AR3155" s="5" t="n"/>
      <c r="AS3155" s="5" t="n"/>
      <c r="AT3155" s="5" t="n"/>
      <c r="AU3155" s="5" t="n"/>
      <c r="AV3155" s="5" t="n"/>
      <c r="AW3155" s="5" t="n"/>
      <c r="AX3155" s="5" t="n"/>
      <c r="AY3155" s="5" t="n"/>
      <c r="AZ3155" s="5" t="n"/>
      <c r="BA3155" s="5" t="n"/>
      <c r="BB3155" s="5" t="n"/>
      <c r="BC3155" s="5" t="n"/>
      <c r="BD3155" s="5" t="n"/>
      <c r="BE3155" s="5" t="n"/>
      <c r="BF3155" s="5" t="n"/>
      <c r="BG3155" s="5" t="n"/>
      <c r="BH3155" s="5" t="n"/>
      <c r="BI3155" s="5" t="n"/>
      <c r="BJ3155" s="2" t="n"/>
      <c r="BK3155" s="2" t="n"/>
      <c r="BL3155" s="2" t="n"/>
      <c r="BM3155" s="2" t="n"/>
      <c r="BN3155" s="2" t="n"/>
      <c r="BO3155" s="2" t="n"/>
      <c r="BP3155" s="143" t="n"/>
      <c r="BV3155" s="144" t="n"/>
      <c r="DU3155" s="144" t="n"/>
      <c r="DV3155" s="2" t="n"/>
      <c r="DW3155" s="2" t="n"/>
      <c r="DX3155" s="2" t="n"/>
      <c r="DY3155" s="2" t="n"/>
      <c r="DZ3155" s="2" t="n"/>
      <c r="EA3155" s="2" t="n"/>
      <c r="EB3155" s="2" t="n"/>
      <c r="EC3155" s="2" t="n"/>
    </row>
    <row r="3156" ht="6.75" customHeight="1" s="118">
      <c r="A3156" s="2" t="n"/>
      <c r="B3156" s="2" t="n"/>
      <c r="C3156" s="2" t="n"/>
      <c r="D3156" s="2" t="n"/>
      <c r="E3156" s="41" t="n"/>
      <c r="F3156" s="41" t="n"/>
      <c r="G3156" s="41" t="n"/>
      <c r="H3156" s="41" t="n"/>
      <c r="I3156" s="41" t="n"/>
      <c r="J3156" s="41" t="n"/>
      <c r="K3156" s="41" t="n"/>
      <c r="L3156" s="19" t="n"/>
      <c r="M3156" s="19" t="n"/>
      <c r="N3156" s="19" t="n"/>
      <c r="O3156" s="19" t="n"/>
      <c r="P3156" s="19" t="n"/>
      <c r="Q3156" s="19" t="n"/>
      <c r="R3156" s="19" t="n"/>
      <c r="U3156" s="11" t="n"/>
      <c r="V3156" s="11" t="n"/>
      <c r="Y3156" s="2" t="n"/>
      <c r="Z3156" s="2" t="n"/>
      <c r="AA3156" s="2" t="n"/>
      <c r="AB3156" s="2" t="n"/>
      <c r="AC3156" s="2" t="n"/>
      <c r="AD3156" s="2" t="n"/>
      <c r="AE3156" s="2" t="n"/>
      <c r="AF3156" s="2" t="n"/>
      <c r="AG3156" s="2" t="n"/>
      <c r="AH3156" s="2" t="n"/>
      <c r="AI3156" s="2" t="n"/>
      <c r="AJ3156" s="2" t="n"/>
      <c r="AK3156" s="2" t="n"/>
      <c r="AL3156" s="2" t="n"/>
      <c r="AM3156" s="2" t="n"/>
      <c r="AN3156" s="2" t="n"/>
      <c r="AO3156" s="2" t="n"/>
      <c r="AP3156" s="2" t="n"/>
      <c r="AQ3156" s="2" t="n"/>
      <c r="AR3156" s="2" t="n"/>
      <c r="AS3156" s="2" t="n"/>
      <c r="AT3156" s="2" t="n"/>
      <c r="AU3156" s="2" t="n"/>
      <c r="AV3156" s="2" t="n"/>
      <c r="AW3156" s="2" t="n"/>
      <c r="AX3156" s="2" t="n"/>
      <c r="AY3156" s="2" t="n"/>
      <c r="AZ3156" s="2" t="n"/>
      <c r="BA3156" s="2" t="n"/>
      <c r="BB3156" s="2" t="n"/>
      <c r="BC3156" s="2" t="n"/>
      <c r="BD3156" s="2" t="n"/>
      <c r="BE3156" s="2" t="n"/>
      <c r="BF3156" s="2" t="n"/>
      <c r="BG3156" s="2" t="n"/>
      <c r="BH3156" s="2" t="n"/>
      <c r="BI3156" s="2" t="n"/>
      <c r="BJ3156" s="2" t="n"/>
      <c r="BK3156" s="2" t="n"/>
      <c r="BL3156" s="2" t="n"/>
      <c r="BM3156" s="2" t="n"/>
      <c r="BN3156" s="2" t="n"/>
      <c r="BO3156" s="2" t="n"/>
      <c r="BP3156" s="143" t="n"/>
      <c r="BV3156" s="144" t="n"/>
      <c r="DU3156" s="144" t="n"/>
      <c r="DV3156" s="2" t="n"/>
      <c r="DW3156" s="2" t="n"/>
      <c r="DX3156" s="2" t="n"/>
      <c r="DY3156" s="2" t="n"/>
      <c r="DZ3156" s="2" t="n"/>
      <c r="EA3156" s="2" t="n"/>
      <c r="EB3156" s="2" t="n"/>
      <c r="EC3156" s="2" t="n"/>
    </row>
    <row r="3157" ht="9.75" customHeight="1" s="118">
      <c r="A3157" s="2" t="n"/>
      <c r="B3157" s="2" t="n"/>
      <c r="C3157" s="2" t="n"/>
      <c r="D3157" s="2" t="n"/>
      <c r="E3157" s="42" t="n"/>
      <c r="F3157" s="42" t="n"/>
      <c r="G3157" s="42" t="n"/>
      <c r="H3157" s="42" t="n"/>
      <c r="I3157" s="42" t="n"/>
      <c r="J3157" s="42" t="n"/>
      <c r="K3157" s="42" t="n"/>
      <c r="L3157" s="20" t="n"/>
      <c r="M3157" s="20" t="n"/>
      <c r="N3157" s="20" t="n"/>
      <c r="O3157" s="20" t="n"/>
      <c r="P3157" s="20" t="n"/>
      <c r="Q3157" s="20" t="n"/>
      <c r="R3157" s="20" t="n"/>
      <c r="S3157" s="20" t="n"/>
      <c r="T3157" s="20" t="n"/>
      <c r="U3157" s="20" t="n"/>
      <c r="V3157" s="20" t="n"/>
      <c r="W3157" s="20" t="n"/>
      <c r="X3157" s="20" t="n"/>
      <c r="Y3157" s="14" t="n"/>
      <c r="Z3157" s="14" t="n"/>
      <c r="AA3157" s="14" t="n"/>
      <c r="AB3157" s="14" t="n"/>
      <c r="AC3157" s="14" t="n"/>
      <c r="AD3157" s="14" t="n"/>
      <c r="AE3157" s="14" t="n"/>
      <c r="AF3157" s="14" t="n"/>
      <c r="AG3157" s="14" t="n"/>
      <c r="AH3157" s="14" t="n"/>
      <c r="AI3157" s="14" t="n"/>
      <c r="AJ3157" s="14" t="n"/>
      <c r="AK3157" s="14" t="n"/>
      <c r="AL3157" s="14" t="n"/>
      <c r="AM3157" s="14" t="n"/>
      <c r="AN3157" s="14" t="n"/>
      <c r="AO3157" s="14" t="n"/>
      <c r="AP3157" s="14" t="n"/>
      <c r="AQ3157" s="14" t="n"/>
      <c r="AR3157" s="14" t="n"/>
      <c r="AS3157" s="14" t="n"/>
      <c r="AT3157" s="14" t="n"/>
      <c r="AU3157" s="14" t="n"/>
      <c r="AV3157" s="14" t="n"/>
      <c r="AW3157" s="14" t="n"/>
      <c r="AX3157" s="14" t="n"/>
      <c r="AY3157" s="14" t="n"/>
      <c r="AZ3157" s="14" t="n"/>
      <c r="BA3157" s="14" t="n"/>
      <c r="BB3157" s="14" t="n"/>
      <c r="BC3157" s="14" t="n"/>
      <c r="BD3157" s="14" t="n"/>
      <c r="BE3157" s="14" t="n"/>
      <c r="BF3157" s="14" t="n"/>
      <c r="BG3157" s="14" t="n"/>
      <c r="BH3157" s="14" t="n"/>
      <c r="BI3157" s="14" t="n"/>
      <c r="BJ3157" s="2" t="n"/>
      <c r="BK3157" s="2" t="n"/>
      <c r="BL3157" s="2" t="n"/>
      <c r="BM3157" s="2" t="n"/>
      <c r="BN3157" s="2" t="n"/>
      <c r="BO3157" s="2" t="n"/>
      <c r="BP3157" s="143" t="n"/>
      <c r="BV3157" s="144" t="n"/>
      <c r="DU3157" s="144" t="n"/>
      <c r="DV3157" s="2" t="n"/>
      <c r="DW3157" s="2" t="n"/>
      <c r="DX3157" s="2" t="n"/>
      <c r="DY3157" s="2" t="n"/>
      <c r="DZ3157" s="2" t="n"/>
      <c r="EA3157" s="2" t="n"/>
      <c r="EB3157" s="2" t="n"/>
      <c r="EC3157" s="2" t="n"/>
    </row>
    <row r="3158" ht="6.75" customHeight="1" s="118">
      <c r="A3158" s="2" t="n"/>
      <c r="B3158" s="2" t="n"/>
      <c r="C3158" s="2" t="n"/>
      <c r="D3158" s="2" t="n"/>
      <c r="E3158" s="180" t="inlineStr">
        <is>
          <t>職　歴</t>
        </is>
      </c>
      <c r="K3158" s="144" t="n"/>
      <c r="L3158" s="54" t="inlineStr">
        <is>
          <t>平成</t>
        </is>
      </c>
      <c r="M3158" s="140" t="n"/>
      <c r="N3158" s="140" t="n"/>
      <c r="O3158" s="140" t="n"/>
      <c r="P3158" s="19" t="n"/>
      <c r="Q3158" s="19" t="n"/>
      <c r="R3158" s="19" t="n"/>
      <c r="S3158" s="19" t="n"/>
      <c r="T3158" s="19" t="n"/>
      <c r="U3158" s="19" t="n"/>
      <c r="V3158" s="19" t="n"/>
      <c r="W3158" s="19" t="n"/>
      <c r="X3158" s="37" t="n"/>
      <c r="Y3158" s="171">
        <f>計算!$AD$37</f>
        <v/>
      </c>
      <c r="BI3158" s="144" t="n"/>
      <c r="BJ3158" s="2" t="n"/>
      <c r="BK3158" s="2" t="n"/>
      <c r="BL3158" s="2" t="n"/>
      <c r="BM3158" s="2" t="n"/>
      <c r="BN3158" s="2" t="n"/>
      <c r="BO3158" s="2" t="n"/>
      <c r="BP3158" s="143" t="n"/>
      <c r="BV3158" s="144" t="n"/>
      <c r="DU3158" s="144" t="n"/>
      <c r="DV3158" s="2" t="n"/>
      <c r="DW3158" s="2" t="n"/>
      <c r="DX3158" s="2" t="n"/>
      <c r="DY3158" s="2" t="n"/>
      <c r="DZ3158" s="2" t="n"/>
      <c r="EA3158" s="2" t="n"/>
      <c r="EB3158" s="2" t="n"/>
      <c r="EC3158" s="2" t="n"/>
    </row>
    <row r="3159" ht="6.75" customHeight="1" s="118">
      <c r="A3159" s="2" t="n"/>
      <c r="B3159" s="2" t="n"/>
      <c r="C3159" s="2" t="n"/>
      <c r="D3159" s="2" t="n"/>
      <c r="E3159" s="143" t="n"/>
      <c r="K3159" s="144" t="n"/>
      <c r="L3159" s="143" t="n"/>
      <c r="P3159" s="19" t="n"/>
      <c r="Q3159" s="19" t="n"/>
      <c r="R3159" s="19" t="n"/>
      <c r="S3159" s="19" t="n"/>
      <c r="T3159" s="19" t="n"/>
      <c r="U3159" s="19" t="n"/>
      <c r="V3159" s="19" t="n"/>
      <c r="W3159" s="19" t="n"/>
      <c r="X3159" s="37" t="n"/>
      <c r="Y3159" s="143" t="n"/>
      <c r="BI3159" s="144" t="n"/>
      <c r="BJ3159" s="2" t="n"/>
      <c r="BK3159" s="2" t="n"/>
      <c r="BL3159" s="2" t="n"/>
      <c r="BM3159" s="2" t="n"/>
      <c r="BN3159" s="2" t="n"/>
      <c r="BO3159" s="2" t="n"/>
      <c r="BP3159" s="143" t="n"/>
      <c r="BV3159" s="144" t="n"/>
      <c r="DU3159" s="144" t="n"/>
      <c r="DV3159" s="2" t="n"/>
      <c r="DW3159" s="2" t="n"/>
      <c r="DX3159" s="2" t="n"/>
      <c r="DY3159" s="2" t="n"/>
      <c r="DZ3159" s="2" t="n"/>
      <c r="EA3159" s="2" t="n"/>
      <c r="EB3159" s="2" t="n"/>
      <c r="EC3159" s="2" t="n"/>
    </row>
    <row r="3160" ht="6.75" customHeight="1" s="118">
      <c r="A3160" s="2" t="n"/>
      <c r="B3160" s="2" t="n"/>
      <c r="C3160" s="2" t="n"/>
      <c r="D3160" s="2" t="n"/>
      <c r="E3160" s="143" t="n"/>
      <c r="K3160" s="144" t="n"/>
      <c r="L3160" s="143" t="n"/>
      <c r="P3160" s="179">
        <f>計算!$AB$37</f>
        <v/>
      </c>
      <c r="S3160" s="52" t="inlineStr">
        <is>
          <t>年</t>
        </is>
      </c>
      <c r="U3160" s="179">
        <f>計算!$AC$37</f>
        <v/>
      </c>
      <c r="W3160" s="53" t="inlineStr">
        <is>
          <t>月</t>
        </is>
      </c>
      <c r="X3160" s="144" t="n"/>
      <c r="Y3160" s="143" t="n"/>
      <c r="BI3160" s="144" t="n"/>
      <c r="BJ3160" s="2" t="n"/>
      <c r="BK3160" s="2" t="n"/>
      <c r="BL3160" s="2" t="n"/>
      <c r="BM3160" s="2" t="n"/>
      <c r="BN3160" s="2" t="n"/>
      <c r="BO3160" s="2" t="n"/>
      <c r="BP3160" s="143" t="n"/>
      <c r="BV3160" s="144" t="n"/>
      <c r="DU3160" s="144" t="n"/>
      <c r="DV3160" s="2" t="n"/>
      <c r="DW3160" s="2" t="n"/>
      <c r="DX3160" s="2" t="n"/>
      <c r="DY3160" s="2" t="n"/>
      <c r="DZ3160" s="2" t="n"/>
      <c r="EA3160" s="2" t="n"/>
      <c r="EB3160" s="2" t="n"/>
      <c r="EC3160" s="2" t="n"/>
    </row>
    <row r="3161" ht="6.75" customHeight="1" s="118">
      <c r="A3161" s="2" t="n"/>
      <c r="B3161" s="2" t="n"/>
      <c r="C3161" s="2" t="n"/>
      <c r="D3161" s="2" t="n"/>
      <c r="E3161" s="143" t="n"/>
      <c r="K3161" s="144" t="n"/>
      <c r="L3161" s="49" t="inlineStr">
        <is>
          <t>令和</t>
        </is>
      </c>
      <c r="X3161" s="144" t="n"/>
      <c r="Y3161" s="143" t="n"/>
      <c r="BI3161" s="144" t="n"/>
      <c r="BJ3161" s="2" t="n"/>
      <c r="BK3161" s="2" t="n"/>
      <c r="BL3161" s="2" t="n"/>
      <c r="BM3161" s="2" t="n"/>
      <c r="BN3161" s="2" t="n"/>
      <c r="BO3161" s="2" t="n"/>
      <c r="BP3161" s="143" t="n"/>
      <c r="BV3161" s="144" t="n"/>
      <c r="DU3161" s="144" t="n"/>
      <c r="DV3161" s="2" t="n"/>
      <c r="DW3161" s="2" t="n"/>
      <c r="DX3161" s="2" t="n"/>
      <c r="DY3161" s="2" t="n"/>
      <c r="DZ3161" s="2" t="n"/>
      <c r="EA3161" s="2" t="n"/>
      <c r="EB3161" s="2" t="n"/>
      <c r="EC3161" s="2" t="n"/>
    </row>
    <row r="3162" ht="6.75" customHeight="1" s="118">
      <c r="A3162" s="2" t="n"/>
      <c r="B3162" s="2" t="n"/>
      <c r="C3162" s="2" t="n"/>
      <c r="D3162" s="2" t="n"/>
      <c r="E3162" s="143" t="n"/>
      <c r="K3162" s="144" t="n"/>
      <c r="L3162" s="143" t="n"/>
      <c r="P3162" s="19" t="n"/>
      <c r="Q3162" s="19" t="n"/>
      <c r="R3162" s="19" t="n"/>
      <c r="S3162" s="19" t="n"/>
      <c r="T3162" s="19" t="n"/>
      <c r="U3162" s="19" t="n"/>
      <c r="V3162" s="19" t="n"/>
      <c r="W3162" s="19" t="n"/>
      <c r="X3162" s="37" t="n"/>
      <c r="Y3162" s="143" t="n"/>
      <c r="BI3162" s="144" t="n"/>
      <c r="BJ3162" s="2" t="n"/>
      <c r="BK3162" s="2" t="n"/>
      <c r="BL3162" s="2" t="n"/>
      <c r="BM3162" s="2" t="n"/>
      <c r="BN3162" s="2" t="n"/>
      <c r="BO3162" s="2" t="n"/>
      <c r="BP3162" s="143" t="n"/>
      <c r="BV3162" s="144" t="n"/>
      <c r="DU3162" s="144" t="n"/>
      <c r="DV3162" s="2" t="n"/>
      <c r="DW3162" s="2" t="n"/>
      <c r="DX3162" s="2" t="n"/>
      <c r="DY3162" s="2" t="n"/>
      <c r="DZ3162" s="2" t="n"/>
      <c r="EA3162" s="2" t="n"/>
      <c r="EB3162" s="2" t="n"/>
      <c r="EC3162" s="2" t="n"/>
    </row>
    <row r="3163" ht="5.25" customHeight="1" s="118">
      <c r="A3163" s="2" t="n"/>
      <c r="B3163" s="2" t="n"/>
      <c r="C3163" s="2" t="n"/>
      <c r="D3163" s="2" t="n"/>
      <c r="E3163" s="143" t="n"/>
      <c r="K3163" s="144" t="n"/>
      <c r="L3163" s="146" t="n"/>
      <c r="M3163" s="147" t="n"/>
      <c r="N3163" s="147" t="n"/>
      <c r="O3163" s="147" t="n"/>
      <c r="P3163" s="20" t="n"/>
      <c r="Q3163" s="20" t="n"/>
      <c r="R3163" s="20" t="n"/>
      <c r="S3163" s="20" t="n"/>
      <c r="T3163" s="20" t="n"/>
      <c r="U3163" s="20" t="n"/>
      <c r="V3163" s="20" t="n"/>
      <c r="W3163" s="20" t="n"/>
      <c r="X3163" s="39" t="n"/>
      <c r="Y3163" s="146" t="n"/>
      <c r="Z3163" s="147" t="n"/>
      <c r="AA3163" s="147" t="n"/>
      <c r="AB3163" s="147" t="n"/>
      <c r="AC3163" s="147" t="n"/>
      <c r="AD3163" s="147" t="n"/>
      <c r="AE3163" s="147" t="n"/>
      <c r="AF3163" s="147" t="n"/>
      <c r="AG3163" s="147" t="n"/>
      <c r="AH3163" s="147" t="n"/>
      <c r="AI3163" s="147" t="n"/>
      <c r="AJ3163" s="147" t="n"/>
      <c r="AK3163" s="147" t="n"/>
      <c r="AL3163" s="147" t="n"/>
      <c r="AM3163" s="147" t="n"/>
      <c r="AN3163" s="147" t="n"/>
      <c r="AO3163" s="147" t="n"/>
      <c r="AP3163" s="147" t="n"/>
      <c r="AQ3163" s="147" t="n"/>
      <c r="AR3163" s="147" t="n"/>
      <c r="AS3163" s="147" t="n"/>
      <c r="AT3163" s="147" t="n"/>
      <c r="AU3163" s="147" t="n"/>
      <c r="AV3163" s="147" t="n"/>
      <c r="AW3163" s="147" t="n"/>
      <c r="AX3163" s="147" t="n"/>
      <c r="AY3163" s="147" t="n"/>
      <c r="AZ3163" s="147" t="n"/>
      <c r="BA3163" s="147" t="n"/>
      <c r="BB3163" s="147" t="n"/>
      <c r="BC3163" s="147" t="n"/>
      <c r="BD3163" s="147" t="n"/>
      <c r="BE3163" s="147" t="n"/>
      <c r="BF3163" s="147" t="n"/>
      <c r="BG3163" s="147" t="n"/>
      <c r="BH3163" s="147" t="n"/>
      <c r="BI3163" s="148" t="n"/>
      <c r="BJ3163" s="2" t="n"/>
      <c r="BK3163" s="2" t="n"/>
      <c r="BL3163" s="2" t="n"/>
      <c r="BM3163" s="2" t="n"/>
      <c r="BN3163" s="2" t="n"/>
      <c r="BO3163" s="2" t="n"/>
      <c r="BP3163" s="143" t="n"/>
      <c r="BV3163" s="144" t="n"/>
      <c r="DU3163" s="144" t="n"/>
      <c r="DV3163" s="2" t="n"/>
      <c r="DW3163" s="2" t="n"/>
      <c r="DX3163" s="2" t="n"/>
      <c r="DY3163" s="2" t="n"/>
      <c r="DZ3163" s="2" t="n"/>
      <c r="EA3163" s="2" t="n"/>
      <c r="EB3163" s="2" t="n"/>
      <c r="EC3163" s="2" t="n"/>
    </row>
    <row r="3164" ht="6.75" customHeight="1" s="118">
      <c r="A3164" s="2" t="n"/>
      <c r="B3164" s="2" t="n"/>
      <c r="C3164" s="2" t="n"/>
      <c r="D3164" s="2" t="n"/>
      <c r="E3164" s="143" t="n"/>
      <c r="K3164" s="144" t="n"/>
      <c r="L3164" s="54" t="inlineStr">
        <is>
          <t>平成</t>
        </is>
      </c>
      <c r="M3164" s="140" t="n"/>
      <c r="N3164" s="140" t="n"/>
      <c r="O3164" s="140" t="n"/>
      <c r="P3164" s="18" t="n"/>
      <c r="Q3164" s="18" t="n"/>
      <c r="R3164" s="18" t="n"/>
      <c r="S3164" s="18" t="n"/>
      <c r="T3164" s="18" t="n"/>
      <c r="U3164" s="18" t="n"/>
      <c r="V3164" s="18" t="n"/>
      <c r="W3164" s="18" t="n"/>
      <c r="X3164" s="35" t="n"/>
      <c r="Y3164" s="171">
        <f>計算!$AG$37</f>
        <v/>
      </c>
      <c r="BI3164" s="144" t="n"/>
      <c r="BJ3164" s="2" t="n"/>
      <c r="BK3164" s="2" t="n"/>
      <c r="BL3164" s="2" t="n"/>
      <c r="BM3164" s="2" t="n"/>
      <c r="BN3164" s="2" t="n"/>
      <c r="BO3164" s="2" t="n"/>
      <c r="BP3164" s="143" t="n"/>
      <c r="BV3164" s="144" t="n"/>
      <c r="DU3164" s="144" t="n"/>
      <c r="DV3164" s="2" t="n"/>
      <c r="DW3164" s="2" t="n"/>
      <c r="DX3164" s="2" t="n"/>
      <c r="DY3164" s="2" t="n"/>
      <c r="DZ3164" s="2" t="n"/>
      <c r="EA3164" s="2" t="n"/>
      <c r="EB3164" s="2" t="n"/>
      <c r="EC3164" s="2" t="n"/>
    </row>
    <row r="3165" ht="6.75" customHeight="1" s="118">
      <c r="A3165" s="2" t="n"/>
      <c r="B3165" s="2" t="n"/>
      <c r="C3165" s="2" t="n"/>
      <c r="D3165" s="2" t="n"/>
      <c r="E3165" s="143" t="n"/>
      <c r="K3165" s="144" t="n"/>
      <c r="L3165" s="143" t="n"/>
      <c r="P3165" s="19" t="n"/>
      <c r="Q3165" s="19" t="n"/>
      <c r="R3165" s="19" t="n"/>
      <c r="S3165" s="19" t="n"/>
      <c r="T3165" s="19" t="n"/>
      <c r="U3165" s="19" t="n"/>
      <c r="V3165" s="19" t="n"/>
      <c r="W3165" s="19" t="n"/>
      <c r="X3165" s="37" t="n"/>
      <c r="Y3165" s="143" t="n"/>
      <c r="BI3165" s="144" t="n"/>
      <c r="BJ3165" s="2" t="n"/>
      <c r="BK3165" s="2" t="n"/>
      <c r="BL3165" s="2" t="n"/>
      <c r="BM3165" s="2" t="n"/>
      <c r="BN3165" s="2" t="n"/>
      <c r="BO3165" s="2" t="n"/>
      <c r="BP3165" s="143" t="n"/>
      <c r="BV3165" s="144" t="n"/>
      <c r="DU3165" s="144" t="n"/>
      <c r="DV3165" s="2" t="n"/>
      <c r="DW3165" s="2" t="n"/>
      <c r="DX3165" s="2" t="n"/>
      <c r="DY3165" s="2" t="n"/>
      <c r="DZ3165" s="2" t="n"/>
      <c r="EA3165" s="2" t="n"/>
      <c r="EB3165" s="2" t="n"/>
      <c r="EC3165" s="2" t="n"/>
    </row>
    <row r="3166" ht="6.75" customHeight="1" s="118">
      <c r="A3166" s="2" t="n"/>
      <c r="B3166" s="2" t="n"/>
      <c r="C3166" s="2" t="n"/>
      <c r="D3166" s="2" t="n"/>
      <c r="E3166" s="143" t="n"/>
      <c r="K3166" s="144" t="n"/>
      <c r="L3166" s="143" t="n"/>
      <c r="P3166" s="179">
        <f>計算!$AE$37</f>
        <v/>
      </c>
      <c r="S3166" s="52" t="inlineStr">
        <is>
          <t>年</t>
        </is>
      </c>
      <c r="U3166" s="179">
        <f>計算!$AF$37</f>
        <v/>
      </c>
      <c r="W3166" s="53" t="inlineStr">
        <is>
          <t>月</t>
        </is>
      </c>
      <c r="X3166" s="144" t="n"/>
      <c r="Y3166" s="143" t="n"/>
      <c r="BI3166" s="144" t="n"/>
      <c r="BJ3166" s="2" t="n"/>
      <c r="BK3166" s="2" t="n"/>
      <c r="BL3166" s="2" t="n"/>
      <c r="BM3166" s="2" t="n"/>
      <c r="BN3166" s="2" t="n"/>
      <c r="BO3166" s="2" t="n"/>
      <c r="BP3166" s="143" t="n"/>
      <c r="BV3166" s="144" t="n"/>
      <c r="DU3166" s="144" t="n"/>
      <c r="DV3166" s="2" t="n"/>
      <c r="DW3166" s="2" t="n"/>
      <c r="DX3166" s="2" t="n"/>
      <c r="DY3166" s="2" t="n"/>
      <c r="DZ3166" s="2" t="n"/>
      <c r="EA3166" s="2" t="n"/>
      <c r="EB3166" s="2" t="n"/>
      <c r="EC3166" s="2" t="n"/>
    </row>
    <row r="3167" ht="6.75" customHeight="1" s="118">
      <c r="A3167" s="2" t="n"/>
      <c r="B3167" s="2" t="n"/>
      <c r="C3167" s="2" t="n"/>
      <c r="D3167" s="2" t="n"/>
      <c r="E3167" s="143" t="n"/>
      <c r="K3167" s="144" t="n"/>
      <c r="L3167" s="49" t="inlineStr">
        <is>
          <t>令和</t>
        </is>
      </c>
      <c r="X3167" s="144" t="n"/>
      <c r="Y3167" s="143" t="n"/>
      <c r="BI3167" s="144" t="n"/>
      <c r="BJ3167" s="2" t="n"/>
      <c r="BK3167" s="2" t="n"/>
      <c r="BL3167" s="2" t="n"/>
      <c r="BM3167" s="2" t="n"/>
      <c r="BN3167" s="2" t="n"/>
      <c r="BO3167" s="2" t="n"/>
      <c r="BP3167" s="143" t="n"/>
      <c r="BV3167" s="144" t="n"/>
      <c r="DU3167" s="144" t="n"/>
      <c r="DV3167" s="2" t="n"/>
      <c r="DW3167" s="2" t="n"/>
      <c r="DX3167" s="2" t="n"/>
      <c r="DY3167" s="2" t="n"/>
      <c r="DZ3167" s="2" t="n"/>
      <c r="EA3167" s="2" t="n"/>
      <c r="EB3167" s="2" t="n"/>
      <c r="EC3167" s="2" t="n"/>
    </row>
    <row r="3168" ht="6.75" customHeight="1" s="118">
      <c r="A3168" s="2" t="n"/>
      <c r="B3168" s="2" t="n"/>
      <c r="C3168" s="2" t="n"/>
      <c r="D3168" s="2" t="n"/>
      <c r="E3168" s="143" t="n"/>
      <c r="K3168" s="144" t="n"/>
      <c r="L3168" s="143" t="n"/>
      <c r="P3168" s="19" t="n"/>
      <c r="Q3168" s="19" t="n"/>
      <c r="R3168" s="19" t="n"/>
      <c r="S3168" s="19" t="n"/>
      <c r="T3168" s="19" t="n"/>
      <c r="U3168" s="19" t="n"/>
      <c r="V3168" s="19" t="n"/>
      <c r="W3168" s="19" t="n"/>
      <c r="X3168" s="37" t="n"/>
      <c r="Y3168" s="143" t="n"/>
      <c r="BI3168" s="144" t="n"/>
      <c r="BJ3168" s="2" t="n"/>
      <c r="BK3168" s="2" t="n"/>
      <c r="BL3168" s="2" t="n"/>
      <c r="BM3168" s="2" t="n"/>
      <c r="BN3168" s="2" t="n"/>
      <c r="BO3168" s="2" t="n"/>
      <c r="BP3168" s="143" t="n"/>
      <c r="BU3168" s="43" t="n"/>
      <c r="BV3168" s="44" t="n"/>
      <c r="DU3168" s="144" t="n"/>
      <c r="DV3168" s="2" t="n"/>
      <c r="DW3168" s="2" t="n"/>
      <c r="DX3168" s="2" t="n"/>
      <c r="DY3168" s="2" t="n"/>
      <c r="DZ3168" s="2" t="n"/>
      <c r="EA3168" s="2" t="n"/>
      <c r="EB3168" s="2" t="n"/>
      <c r="EC3168" s="2" t="n"/>
    </row>
    <row r="3169" ht="4.5" customHeight="1" s="118">
      <c r="A3169" s="2" t="n"/>
      <c r="B3169" s="2" t="n"/>
      <c r="C3169" s="2" t="n"/>
      <c r="D3169" s="2" t="n"/>
      <c r="E3169" s="143" t="n"/>
      <c r="K3169" s="144" t="n"/>
      <c r="L3169" s="146" t="n"/>
      <c r="M3169" s="147" t="n"/>
      <c r="N3169" s="147" t="n"/>
      <c r="O3169" s="147" t="n"/>
      <c r="P3169" s="20" t="n"/>
      <c r="Q3169" s="20" t="n"/>
      <c r="R3169" s="20" t="n"/>
      <c r="S3169" s="20" t="n"/>
      <c r="T3169" s="20" t="n"/>
      <c r="U3169" s="20" t="n"/>
      <c r="V3169" s="20" t="n"/>
      <c r="W3169" s="20" t="n"/>
      <c r="X3169" s="39" t="n"/>
      <c r="Y3169" s="146" t="n"/>
      <c r="Z3169" s="147" t="n"/>
      <c r="AA3169" s="147" t="n"/>
      <c r="AB3169" s="147" t="n"/>
      <c r="AC3169" s="147" t="n"/>
      <c r="AD3169" s="147" t="n"/>
      <c r="AE3169" s="147" t="n"/>
      <c r="AF3169" s="147" t="n"/>
      <c r="AG3169" s="147" t="n"/>
      <c r="AH3169" s="147" t="n"/>
      <c r="AI3169" s="147" t="n"/>
      <c r="AJ3169" s="147" t="n"/>
      <c r="AK3169" s="147" t="n"/>
      <c r="AL3169" s="147" t="n"/>
      <c r="AM3169" s="147" t="n"/>
      <c r="AN3169" s="147" t="n"/>
      <c r="AO3169" s="147" t="n"/>
      <c r="AP3169" s="147" t="n"/>
      <c r="AQ3169" s="147" t="n"/>
      <c r="AR3169" s="147" t="n"/>
      <c r="AS3169" s="147" t="n"/>
      <c r="AT3169" s="147" t="n"/>
      <c r="AU3169" s="147" t="n"/>
      <c r="AV3169" s="147" t="n"/>
      <c r="AW3169" s="147" t="n"/>
      <c r="AX3169" s="147" t="n"/>
      <c r="AY3169" s="147" t="n"/>
      <c r="AZ3169" s="147" t="n"/>
      <c r="BA3169" s="147" t="n"/>
      <c r="BB3169" s="147" t="n"/>
      <c r="BC3169" s="147" t="n"/>
      <c r="BD3169" s="147" t="n"/>
      <c r="BE3169" s="147" t="n"/>
      <c r="BF3169" s="147" t="n"/>
      <c r="BG3169" s="147" t="n"/>
      <c r="BH3169" s="147" t="n"/>
      <c r="BI3169" s="148" t="n"/>
      <c r="BJ3169" s="2" t="n"/>
      <c r="BK3169" s="2" t="n"/>
      <c r="BL3169" s="2" t="n"/>
      <c r="BM3169" s="2" t="n"/>
      <c r="BN3169" s="2" t="n"/>
      <c r="BO3169" s="2" t="n"/>
      <c r="BP3169" s="146" t="n"/>
      <c r="BQ3169" s="147" t="n"/>
      <c r="BR3169" s="147" t="n"/>
      <c r="BS3169" s="147" t="n"/>
      <c r="BT3169" s="147" t="n"/>
      <c r="BU3169" s="42" t="n"/>
      <c r="BV3169" s="45" t="n"/>
      <c r="BW3169" s="147" t="n"/>
      <c r="BX3169" s="147" t="n"/>
      <c r="BY3169" s="147" t="n"/>
      <c r="BZ3169" s="147" t="n"/>
      <c r="CA3169" s="147" t="n"/>
      <c r="CB3169" s="147" t="n"/>
      <c r="CC3169" s="147" t="n"/>
      <c r="CD3169" s="147" t="n"/>
      <c r="CE3169" s="147" t="n"/>
      <c r="CF3169" s="147" t="n"/>
      <c r="CG3169" s="147" t="n"/>
      <c r="CH3169" s="147" t="n"/>
      <c r="CI3169" s="147" t="n"/>
      <c r="CJ3169" s="147" t="n"/>
      <c r="CK3169" s="147" t="n"/>
      <c r="CL3169" s="147" t="n"/>
      <c r="CM3169" s="147" t="n"/>
      <c r="CN3169" s="147" t="n"/>
      <c r="CO3169" s="147" t="n"/>
      <c r="CP3169" s="147" t="n"/>
      <c r="CQ3169" s="147" t="n"/>
      <c r="CR3169" s="147" t="n"/>
      <c r="CS3169" s="147" t="n"/>
      <c r="CT3169" s="147" t="n"/>
      <c r="CU3169" s="147" t="n"/>
      <c r="CV3169" s="147" t="n"/>
      <c r="CW3169" s="147" t="n"/>
      <c r="CX3169" s="147" t="n"/>
      <c r="CY3169" s="147" t="n"/>
      <c r="CZ3169" s="147" t="n"/>
      <c r="DA3169" s="147" t="n"/>
      <c r="DB3169" s="147" t="n"/>
      <c r="DC3169" s="147" t="n"/>
      <c r="DD3169" s="147" t="n"/>
      <c r="DE3169" s="147" t="n"/>
      <c r="DF3169" s="147" t="n"/>
      <c r="DG3169" s="147" t="n"/>
      <c r="DH3169" s="147" t="n"/>
      <c r="DI3169" s="147" t="n"/>
      <c r="DJ3169" s="147" t="n"/>
      <c r="DK3169" s="147" t="n"/>
      <c r="DL3169" s="147" t="n"/>
      <c r="DM3169" s="147" t="n"/>
      <c r="DN3169" s="147" t="n"/>
      <c r="DO3169" s="147" t="n"/>
      <c r="DP3169" s="147" t="n"/>
      <c r="DQ3169" s="147" t="n"/>
      <c r="DR3169" s="147" t="n"/>
      <c r="DS3169" s="147" t="n"/>
      <c r="DT3169" s="147" t="n"/>
      <c r="DU3169" s="148" t="n"/>
      <c r="DV3169" s="2" t="n"/>
      <c r="DW3169" s="2" t="n"/>
      <c r="DX3169" s="2" t="n"/>
      <c r="DY3169" s="2" t="n"/>
      <c r="DZ3169" s="2" t="n"/>
      <c r="EA3169" s="2" t="n"/>
      <c r="EB3169" s="2" t="n"/>
      <c r="EC3169" s="2" t="n"/>
    </row>
    <row r="3170" ht="6.75" customHeight="1" s="118">
      <c r="A3170" s="2" t="n"/>
      <c r="B3170" s="2" t="n"/>
      <c r="C3170" s="2" t="n"/>
      <c r="D3170" s="2" t="n"/>
      <c r="E3170" s="143" t="n"/>
      <c r="K3170" s="144" t="n"/>
      <c r="L3170" s="54" t="inlineStr">
        <is>
          <t>平成</t>
        </is>
      </c>
      <c r="M3170" s="140" t="n"/>
      <c r="N3170" s="140" t="n"/>
      <c r="O3170" s="140" t="n"/>
      <c r="P3170" s="18" t="n"/>
      <c r="Q3170" s="18" t="n"/>
      <c r="R3170" s="18" t="n"/>
      <c r="S3170" s="18" t="n"/>
      <c r="T3170" s="18" t="n"/>
      <c r="U3170" s="18" t="n"/>
      <c r="V3170" s="18" t="n"/>
      <c r="W3170" s="18" t="n"/>
      <c r="X3170" s="35" t="n"/>
      <c r="Y3170" s="7" t="n"/>
      <c r="Z3170" s="2" t="n"/>
      <c r="AA3170" s="2" t="n"/>
      <c r="AB3170" s="2" t="n"/>
      <c r="AC3170" s="2" t="n"/>
      <c r="AD3170" s="2" t="n"/>
      <c r="AE3170" s="2" t="n"/>
      <c r="AF3170" s="2" t="n"/>
      <c r="AG3170" s="2" t="n"/>
      <c r="AH3170" s="2" t="n"/>
      <c r="AI3170" s="2" t="n"/>
      <c r="AJ3170" s="2" t="n"/>
      <c r="AK3170" s="2" t="n"/>
      <c r="AL3170" s="2" t="n"/>
      <c r="AM3170" s="2" t="n"/>
      <c r="AN3170" s="2" t="n"/>
      <c r="AO3170" s="2" t="n"/>
      <c r="AP3170" s="2" t="n"/>
      <c r="AQ3170" s="2" t="n"/>
      <c r="AR3170" s="2" t="n"/>
      <c r="AS3170" s="2" t="n"/>
      <c r="AT3170" s="2" t="n"/>
      <c r="AU3170" s="2" t="n"/>
      <c r="AV3170" s="2" t="n"/>
      <c r="AW3170" s="2" t="n"/>
      <c r="AX3170" s="2" t="n"/>
      <c r="AY3170" s="2" t="n"/>
      <c r="AZ3170" s="2" t="n"/>
      <c r="BA3170" s="2" t="n"/>
      <c r="BB3170" s="2" t="n"/>
      <c r="BC3170" s="2" t="n"/>
      <c r="BD3170" s="2" t="n"/>
      <c r="BE3170" s="2" t="n"/>
      <c r="BF3170" s="2" t="n"/>
      <c r="BG3170" s="2" t="n"/>
      <c r="BH3170" s="2" t="n"/>
      <c r="BI3170" s="6" t="n"/>
      <c r="BJ3170" s="2" t="n"/>
      <c r="BK3170" s="2" t="n"/>
      <c r="BL3170" s="2" t="n"/>
      <c r="BM3170" s="2" t="n"/>
      <c r="BN3170" s="2" t="n"/>
      <c r="BO3170" s="2" t="n"/>
      <c r="BP3170" s="139" t="inlineStr">
        <is>
          <t>備　考</t>
        </is>
      </c>
      <c r="BQ3170" s="140" t="n"/>
      <c r="BR3170" s="140" t="n"/>
      <c r="BS3170" s="140" t="n"/>
      <c r="BT3170" s="140" t="n"/>
      <c r="BU3170" s="140" t="n"/>
      <c r="BV3170" s="141" t="n"/>
      <c r="BW3170" s="176">
        <f>計算!$AA$37</f>
        <v/>
      </c>
      <c r="BX3170" s="140" t="n"/>
      <c r="BY3170" s="140" t="n"/>
      <c r="BZ3170" s="140" t="n"/>
      <c r="CA3170" s="140" t="n"/>
      <c r="CB3170" s="140" t="n"/>
      <c r="CC3170" s="140" t="n"/>
      <c r="CD3170" s="140" t="n"/>
      <c r="CE3170" s="140" t="n"/>
      <c r="CF3170" s="140" t="n"/>
      <c r="CG3170" s="140" t="n"/>
      <c r="CH3170" s="140" t="n"/>
      <c r="CI3170" s="140" t="n"/>
      <c r="CJ3170" s="140" t="n"/>
      <c r="CK3170" s="140" t="n"/>
      <c r="CL3170" s="140" t="n"/>
      <c r="CM3170" s="140" t="n"/>
      <c r="CN3170" s="140" t="n"/>
      <c r="CO3170" s="140" t="n"/>
      <c r="CP3170" s="140" t="n"/>
      <c r="CQ3170" s="140" t="n"/>
      <c r="CR3170" s="140" t="n"/>
      <c r="CS3170" s="140" t="n"/>
      <c r="CT3170" s="140" t="n"/>
      <c r="CU3170" s="140" t="n"/>
      <c r="CV3170" s="140" t="n"/>
      <c r="CW3170" s="140" t="n"/>
      <c r="CX3170" s="140" t="n"/>
      <c r="CY3170" s="140" t="n"/>
      <c r="CZ3170" s="140" t="n"/>
      <c r="DA3170" s="140" t="n"/>
      <c r="DB3170" s="140" t="n"/>
      <c r="DC3170" s="140" t="n"/>
      <c r="DD3170" s="140" t="n"/>
      <c r="DE3170" s="140" t="n"/>
      <c r="DF3170" s="140" t="n"/>
      <c r="DG3170" s="140" t="n"/>
      <c r="DH3170" s="140" t="n"/>
      <c r="DI3170" s="140" t="n"/>
      <c r="DJ3170" s="140" t="n"/>
      <c r="DK3170" s="140" t="n"/>
      <c r="DL3170" s="140" t="n"/>
      <c r="DM3170" s="140" t="n"/>
      <c r="DN3170" s="140" t="n"/>
      <c r="DO3170" s="140" t="n"/>
      <c r="DP3170" s="140" t="n"/>
      <c r="DQ3170" s="140" t="n"/>
      <c r="DR3170" s="140" t="n"/>
      <c r="DS3170" s="140" t="n"/>
      <c r="DT3170" s="140" t="n"/>
      <c r="DU3170" s="141" t="n"/>
      <c r="DV3170" s="2" t="n"/>
      <c r="DW3170" s="2" t="n"/>
      <c r="DX3170" s="2" t="n"/>
      <c r="DY3170" s="2" t="n"/>
      <c r="DZ3170" s="2" t="n"/>
      <c r="EA3170" s="2" t="n"/>
      <c r="EB3170" s="2" t="n"/>
      <c r="EC3170" s="2" t="n"/>
    </row>
    <row r="3171" ht="6.75" customHeight="1" s="118">
      <c r="A3171" s="2" t="n"/>
      <c r="B3171" s="2" t="n"/>
      <c r="C3171" s="2" t="n"/>
      <c r="D3171" s="2" t="n"/>
      <c r="E3171" s="143" t="n"/>
      <c r="K3171" s="144" t="n"/>
      <c r="L3171" s="143" t="n"/>
      <c r="P3171" s="19" t="n"/>
      <c r="Q3171" s="19" t="n"/>
      <c r="R3171" s="19" t="n"/>
      <c r="S3171" s="19" t="n"/>
      <c r="T3171" s="19" t="n"/>
      <c r="U3171" s="19" t="n"/>
      <c r="V3171" s="19" t="n"/>
      <c r="W3171" s="19" t="n"/>
      <c r="X3171" s="37" t="n"/>
      <c r="Y3171" s="7" t="n"/>
      <c r="Z3171" s="2" t="n"/>
      <c r="AA3171" s="2" t="n"/>
      <c r="AB3171" s="2" t="n"/>
      <c r="AC3171" s="2" t="n"/>
      <c r="AD3171" s="2" t="n"/>
      <c r="AE3171" s="2" t="n"/>
      <c r="AF3171" s="2" t="n"/>
      <c r="AG3171" s="2" t="n"/>
      <c r="AH3171" s="2" t="n"/>
      <c r="AI3171" s="2" t="n"/>
      <c r="AJ3171" s="2" t="n"/>
      <c r="AK3171" s="2" t="n"/>
      <c r="AL3171" s="2" t="n"/>
      <c r="AM3171" s="2" t="n"/>
      <c r="AN3171" s="2" t="n"/>
      <c r="AO3171" s="2" t="n"/>
      <c r="AP3171" s="2" t="n"/>
      <c r="AQ3171" s="2" t="n"/>
      <c r="AR3171" s="2" t="n"/>
      <c r="AS3171" s="2" t="n"/>
      <c r="AT3171" s="2" t="n"/>
      <c r="AU3171" s="2" t="n"/>
      <c r="AV3171" s="2" t="n"/>
      <c r="AW3171" s="2" t="n"/>
      <c r="AX3171" s="2" t="n"/>
      <c r="AY3171" s="2" t="n"/>
      <c r="AZ3171" s="2" t="n"/>
      <c r="BA3171" s="2" t="n"/>
      <c r="BB3171" s="2" t="n"/>
      <c r="BC3171" s="2" t="n"/>
      <c r="BD3171" s="2" t="n"/>
      <c r="BE3171" s="2" t="n"/>
      <c r="BF3171" s="2" t="n"/>
      <c r="BG3171" s="2" t="n"/>
      <c r="BH3171" s="2" t="n"/>
      <c r="BI3171" s="8" t="n"/>
      <c r="BJ3171" s="2" t="n"/>
      <c r="BK3171" s="2" t="n"/>
      <c r="BL3171" s="2" t="n"/>
      <c r="BM3171" s="2" t="n"/>
      <c r="BN3171" s="2" t="n"/>
      <c r="BO3171" s="2" t="n"/>
      <c r="BP3171" s="143" t="n"/>
      <c r="BV3171" s="144" t="n"/>
      <c r="DU3171" s="144" t="n"/>
      <c r="DV3171" s="2" t="n"/>
      <c r="DW3171" s="2" t="n"/>
      <c r="DX3171" s="2" t="n"/>
      <c r="DY3171" s="2" t="n"/>
      <c r="DZ3171" s="2" t="n"/>
      <c r="EA3171" s="2" t="n"/>
      <c r="EB3171" s="2" t="n"/>
      <c r="EC3171" s="2" t="n"/>
    </row>
    <row r="3172" ht="6.75" customHeight="1" s="118">
      <c r="A3172" s="2" t="n"/>
      <c r="B3172" s="2" t="n"/>
      <c r="C3172" s="2" t="n"/>
      <c r="D3172" s="2" t="n"/>
      <c r="E3172" s="143" t="n"/>
      <c r="K3172" s="144" t="n"/>
      <c r="L3172" s="143" t="n"/>
      <c r="P3172" s="19" t="n"/>
      <c r="Q3172" s="19" t="n"/>
      <c r="R3172" s="19" t="n"/>
      <c r="S3172" s="52" t="inlineStr">
        <is>
          <t>年</t>
        </is>
      </c>
      <c r="U3172" s="11" t="n"/>
      <c r="V3172" s="11" t="n"/>
      <c r="W3172" s="53" t="inlineStr">
        <is>
          <t>月</t>
        </is>
      </c>
      <c r="X3172" s="144" t="n"/>
      <c r="Y3172" s="7" t="n"/>
      <c r="Z3172" s="2" t="n"/>
      <c r="AA3172" s="2" t="n"/>
      <c r="AB3172" s="2" t="n"/>
      <c r="AC3172" s="2" t="n"/>
      <c r="AD3172" s="2" t="n"/>
      <c r="AE3172" s="2" t="n"/>
      <c r="AF3172" s="2" t="n"/>
      <c r="AG3172" s="2" t="n"/>
      <c r="AH3172" s="2" t="n"/>
      <c r="AI3172" s="2" t="n"/>
      <c r="AJ3172" s="2" t="n"/>
      <c r="AK3172" s="2" t="n"/>
      <c r="AL3172" s="2" t="n"/>
      <c r="AM3172" s="2" t="n"/>
      <c r="AN3172" s="2" t="n"/>
      <c r="AO3172" s="2" t="n"/>
      <c r="AP3172" s="2" t="n"/>
      <c r="AQ3172" s="2" t="n"/>
      <c r="AR3172" s="2" t="n"/>
      <c r="AS3172" s="2" t="n"/>
      <c r="AT3172" s="2" t="n"/>
      <c r="AU3172" s="2" t="n"/>
      <c r="AV3172" s="2" t="n"/>
      <c r="AW3172" s="2" t="n"/>
      <c r="AX3172" s="2" t="n"/>
      <c r="AY3172" s="2" t="n"/>
      <c r="AZ3172" s="2" t="n"/>
      <c r="BA3172" s="2" t="n"/>
      <c r="BB3172" s="2" t="n"/>
      <c r="BC3172" s="2" t="n"/>
      <c r="BD3172" s="2" t="n"/>
      <c r="BE3172" s="2" t="n"/>
      <c r="BF3172" s="2" t="n"/>
      <c r="BG3172" s="2" t="n"/>
      <c r="BH3172" s="2" t="n"/>
      <c r="BI3172" s="8" t="n"/>
      <c r="BJ3172" s="2" t="n"/>
      <c r="BK3172" s="2" t="n"/>
      <c r="BL3172" s="2" t="n"/>
      <c r="BM3172" s="2" t="n"/>
      <c r="BN3172" s="2" t="n"/>
      <c r="BO3172" s="2" t="n"/>
      <c r="BP3172" s="143" t="n"/>
      <c r="BV3172" s="144" t="n"/>
      <c r="DU3172" s="144" t="n"/>
      <c r="DV3172" s="2" t="n"/>
      <c r="DW3172" s="2" t="n"/>
      <c r="DX3172" s="2" t="n"/>
      <c r="DY3172" s="2" t="n"/>
      <c r="DZ3172" s="2" t="n"/>
      <c r="EA3172" s="2" t="n"/>
      <c r="EB3172" s="2" t="n"/>
      <c r="EC3172" s="2" t="n"/>
    </row>
    <row r="3173" ht="6.75" customHeight="1" s="118">
      <c r="A3173" s="2" t="n"/>
      <c r="B3173" s="2" t="n"/>
      <c r="C3173" s="2" t="n"/>
      <c r="D3173" s="2" t="n"/>
      <c r="E3173" s="143" t="n"/>
      <c r="K3173" s="144" t="n"/>
      <c r="L3173" s="49" t="inlineStr">
        <is>
          <t>令和</t>
        </is>
      </c>
      <c r="P3173" s="19" t="n"/>
      <c r="Q3173" s="19" t="n"/>
      <c r="R3173" s="19" t="n"/>
      <c r="U3173" s="11" t="n"/>
      <c r="V3173" s="11" t="n"/>
      <c r="X3173" s="144" t="n"/>
      <c r="Y3173" s="7" t="n"/>
      <c r="Z3173" s="2" t="n"/>
      <c r="AA3173" s="2" t="n"/>
      <c r="AB3173" s="2" t="n"/>
      <c r="AC3173" s="2" t="n"/>
      <c r="AD3173" s="2" t="n"/>
      <c r="AE3173" s="2" t="n"/>
      <c r="AF3173" s="2" t="n"/>
      <c r="AG3173" s="2" t="n"/>
      <c r="AH3173" s="2" t="n"/>
      <c r="AI3173" s="2" t="n"/>
      <c r="AJ3173" s="2" t="n"/>
      <c r="AK3173" s="2" t="n"/>
      <c r="AL3173" s="2" t="n"/>
      <c r="AM3173" s="2" t="n"/>
      <c r="AN3173" s="2" t="n"/>
      <c r="AO3173" s="2" t="n"/>
      <c r="AP3173" s="2" t="n"/>
      <c r="AQ3173" s="2" t="n"/>
      <c r="AR3173" s="2" t="n"/>
      <c r="AS3173" s="2" t="n"/>
      <c r="AT3173" s="2" t="n"/>
      <c r="AU3173" s="2" t="n"/>
      <c r="AV3173" s="2" t="n"/>
      <c r="AW3173" s="2" t="n"/>
      <c r="AX3173" s="2" t="n"/>
      <c r="AY3173" s="2" t="n"/>
      <c r="AZ3173" s="2" t="n"/>
      <c r="BA3173" s="2" t="n"/>
      <c r="BB3173" s="2" t="n"/>
      <c r="BC3173" s="2" t="n"/>
      <c r="BD3173" s="2" t="n"/>
      <c r="BE3173" s="2" t="n"/>
      <c r="BF3173" s="2" t="n"/>
      <c r="BG3173" s="2" t="n"/>
      <c r="BH3173" s="2" t="n"/>
      <c r="BI3173" s="8" t="n"/>
      <c r="BJ3173" s="2" t="n"/>
      <c r="BK3173" s="2" t="n"/>
      <c r="BL3173" s="2" t="n"/>
      <c r="BM3173" s="2" t="n"/>
      <c r="BN3173" s="2" t="n"/>
      <c r="BO3173" s="2" t="n"/>
      <c r="BP3173" s="143" t="n"/>
      <c r="BV3173" s="144" t="n"/>
      <c r="DU3173" s="144" t="n"/>
      <c r="DV3173" s="2" t="n"/>
      <c r="DW3173" s="2" t="n"/>
      <c r="DX3173" s="2" t="n"/>
      <c r="DY3173" s="2" t="n"/>
      <c r="DZ3173" s="2" t="n"/>
      <c r="EA3173" s="2" t="n"/>
      <c r="EB3173" s="2" t="n"/>
      <c r="EC3173" s="2" t="n"/>
    </row>
    <row r="3174" ht="6.75" customHeight="1" s="118">
      <c r="A3174" s="2" t="n"/>
      <c r="B3174" s="2" t="n"/>
      <c r="C3174" s="2" t="n"/>
      <c r="D3174" s="2" t="n"/>
      <c r="E3174" s="143" t="n"/>
      <c r="K3174" s="144" t="n"/>
      <c r="L3174" s="143" t="n"/>
      <c r="P3174" s="19" t="n"/>
      <c r="Q3174" s="19" t="n"/>
      <c r="R3174" s="19" t="n"/>
      <c r="S3174" s="19" t="n"/>
      <c r="T3174" s="19" t="n"/>
      <c r="U3174" s="19" t="n"/>
      <c r="V3174" s="19" t="n"/>
      <c r="W3174" s="19" t="n"/>
      <c r="X3174" s="37" t="n"/>
      <c r="Y3174" s="7" t="n"/>
      <c r="Z3174" s="2" t="n"/>
      <c r="AA3174" s="2" t="n"/>
      <c r="AB3174" s="2" t="n"/>
      <c r="AC3174" s="2" t="n"/>
      <c r="AD3174" s="2" t="n"/>
      <c r="AE3174" s="2" t="n"/>
      <c r="AF3174" s="2" t="n"/>
      <c r="AG3174" s="2" t="n"/>
      <c r="AH3174" s="2" t="n"/>
      <c r="AI3174" s="2" t="n"/>
      <c r="AJ3174" s="2" t="n"/>
      <c r="AK3174" s="2" t="n"/>
      <c r="AL3174" s="2" t="n"/>
      <c r="AM3174" s="2" t="n"/>
      <c r="AN3174" s="2" t="n"/>
      <c r="AO3174" s="2" t="n"/>
      <c r="AP3174" s="2" t="n"/>
      <c r="AQ3174" s="2" t="n"/>
      <c r="AR3174" s="2" t="n"/>
      <c r="AS3174" s="2" t="n"/>
      <c r="AT3174" s="2" t="n"/>
      <c r="AU3174" s="2" t="n"/>
      <c r="AV3174" s="2" t="n"/>
      <c r="AW3174" s="2" t="n"/>
      <c r="AX3174" s="2" t="n"/>
      <c r="AY3174" s="2" t="n"/>
      <c r="AZ3174" s="2" t="n"/>
      <c r="BA3174" s="2" t="n"/>
      <c r="BB3174" s="2" t="n"/>
      <c r="BC3174" s="2" t="n"/>
      <c r="BD3174" s="2" t="n"/>
      <c r="BE3174" s="2" t="n"/>
      <c r="BF3174" s="2" t="n"/>
      <c r="BG3174" s="2" t="n"/>
      <c r="BH3174" s="2" t="n"/>
      <c r="BI3174" s="8" t="n"/>
      <c r="BJ3174" s="2" t="n"/>
      <c r="BK3174" s="2" t="n"/>
      <c r="BL3174" s="2" t="n"/>
      <c r="BM3174" s="2" t="n"/>
      <c r="BN3174" s="2" t="n"/>
      <c r="BO3174" s="2" t="n"/>
      <c r="BP3174" s="143" t="n"/>
      <c r="BV3174" s="144" t="n"/>
      <c r="DU3174" s="144" t="n"/>
      <c r="DV3174" s="2" t="n"/>
      <c r="DW3174" s="2" t="n"/>
      <c r="DX3174" s="2" t="n"/>
      <c r="DY3174" s="2" t="n"/>
      <c r="DZ3174" s="2" t="n"/>
      <c r="EA3174" s="2" t="n"/>
      <c r="EB3174" s="2" t="n"/>
      <c r="EC3174" s="2" t="n"/>
    </row>
    <row r="3175" ht="3.75" customHeight="1" s="118">
      <c r="A3175" s="2" t="n"/>
      <c r="B3175" s="2" t="n"/>
      <c r="C3175" s="2" t="n"/>
      <c r="D3175" s="2" t="n"/>
      <c r="E3175" s="143" t="n"/>
      <c r="K3175" s="144" t="n"/>
      <c r="L3175" s="146" t="n"/>
      <c r="M3175" s="147" t="n"/>
      <c r="N3175" s="147" t="n"/>
      <c r="O3175" s="147" t="n"/>
      <c r="P3175" s="20" t="n"/>
      <c r="Q3175" s="20" t="n"/>
      <c r="R3175" s="20" t="n"/>
      <c r="S3175" s="20" t="n"/>
      <c r="T3175" s="20" t="n"/>
      <c r="U3175" s="20" t="n"/>
      <c r="V3175" s="20" t="n"/>
      <c r="W3175" s="20" t="n"/>
      <c r="X3175" s="39" t="n"/>
      <c r="Y3175" s="16" t="n"/>
      <c r="Z3175" s="14" t="n"/>
      <c r="AA3175" s="14" t="n"/>
      <c r="AB3175" s="14" t="n"/>
      <c r="AC3175" s="14" t="n"/>
      <c r="AD3175" s="14" t="n"/>
      <c r="AE3175" s="14" t="n"/>
      <c r="AF3175" s="14" t="n"/>
      <c r="AG3175" s="14" t="n"/>
      <c r="AH3175" s="14" t="n"/>
      <c r="AI3175" s="14" t="n"/>
      <c r="AJ3175" s="14" t="n"/>
      <c r="AK3175" s="14" t="n"/>
      <c r="AL3175" s="14" t="n"/>
      <c r="AM3175" s="14" t="n"/>
      <c r="AN3175" s="14" t="n"/>
      <c r="AO3175" s="14" t="n"/>
      <c r="AP3175" s="14" t="n"/>
      <c r="AQ3175" s="14" t="n"/>
      <c r="AR3175" s="14" t="n"/>
      <c r="AS3175" s="14" t="n"/>
      <c r="AT3175" s="14" t="n"/>
      <c r="AU3175" s="14" t="n"/>
      <c r="AV3175" s="14" t="n"/>
      <c r="AW3175" s="14" t="n"/>
      <c r="AX3175" s="14" t="n"/>
      <c r="AY3175" s="14" t="n"/>
      <c r="AZ3175" s="14" t="n"/>
      <c r="BA3175" s="14" t="n"/>
      <c r="BB3175" s="14" t="n"/>
      <c r="BC3175" s="14" t="n"/>
      <c r="BD3175" s="14" t="n"/>
      <c r="BE3175" s="14" t="n"/>
      <c r="BF3175" s="14" t="n"/>
      <c r="BG3175" s="14" t="n"/>
      <c r="BH3175" s="14" t="n"/>
      <c r="BI3175" s="15" t="n"/>
      <c r="BJ3175" s="2" t="n"/>
      <c r="BK3175" s="2" t="n"/>
      <c r="BL3175" s="2" t="n"/>
      <c r="BM3175" s="2" t="n"/>
      <c r="BN3175" s="2" t="n"/>
      <c r="BO3175" s="2" t="n"/>
      <c r="BP3175" s="143" t="n"/>
      <c r="BV3175" s="144" t="n"/>
      <c r="DU3175" s="144" t="n"/>
      <c r="DV3175" s="2" t="n"/>
      <c r="DW3175" s="2" t="n"/>
      <c r="DX3175" s="2" t="n"/>
      <c r="DY3175" s="2" t="n"/>
      <c r="DZ3175" s="2" t="n"/>
      <c r="EA3175" s="2" t="n"/>
      <c r="EB3175" s="2" t="n"/>
      <c r="EC3175" s="2" t="n"/>
    </row>
    <row r="3176" ht="6.75" customHeight="1" s="118">
      <c r="A3176" s="2" t="n"/>
      <c r="B3176" s="2" t="n"/>
      <c r="C3176" s="2" t="n"/>
      <c r="D3176" s="2" t="n"/>
      <c r="E3176" s="143" t="n"/>
      <c r="K3176" s="144" t="n"/>
      <c r="L3176" s="54" t="inlineStr">
        <is>
          <t>平成</t>
        </is>
      </c>
      <c r="M3176" s="140" t="n"/>
      <c r="N3176" s="140" t="n"/>
      <c r="O3176" s="140" t="n"/>
      <c r="P3176" s="18" t="n"/>
      <c r="Q3176" s="18" t="n"/>
      <c r="R3176" s="18" t="n"/>
      <c r="S3176" s="18" t="n"/>
      <c r="T3176" s="18" t="n"/>
      <c r="U3176" s="18" t="n"/>
      <c r="V3176" s="18" t="n"/>
      <c r="W3176" s="18" t="n"/>
      <c r="X3176" s="35" t="n"/>
      <c r="Y3176" s="7" t="n"/>
      <c r="Z3176" s="2" t="n"/>
      <c r="AA3176" s="2" t="n"/>
      <c r="AB3176" s="2" t="n"/>
      <c r="AC3176" s="2" t="n"/>
      <c r="AD3176" s="2" t="n"/>
      <c r="AE3176" s="2" t="n"/>
      <c r="AF3176" s="2" t="n"/>
      <c r="AG3176" s="2" t="n"/>
      <c r="AH3176" s="2" t="n"/>
      <c r="AI3176" s="2" t="n"/>
      <c r="AJ3176" s="2" t="n"/>
      <c r="AK3176" s="2" t="n"/>
      <c r="AL3176" s="2" t="n"/>
      <c r="AM3176" s="2" t="n"/>
      <c r="AN3176" s="2" t="n"/>
      <c r="AO3176" s="2" t="n"/>
      <c r="AP3176" s="2" t="n"/>
      <c r="AQ3176" s="2" t="n"/>
      <c r="AR3176" s="2" t="n"/>
      <c r="AS3176" s="2" t="n"/>
      <c r="AT3176" s="2" t="n"/>
      <c r="AU3176" s="2" t="n"/>
      <c r="AV3176" s="2" t="n"/>
      <c r="AW3176" s="2" t="n"/>
      <c r="AX3176" s="2" t="n"/>
      <c r="AY3176" s="2" t="n"/>
      <c r="AZ3176" s="2" t="n"/>
      <c r="BA3176" s="2" t="n"/>
      <c r="BB3176" s="2" t="n"/>
      <c r="BC3176" s="2" t="n"/>
      <c r="BD3176" s="2" t="n"/>
      <c r="BE3176" s="2" t="n"/>
      <c r="BF3176" s="2" t="n"/>
      <c r="BG3176" s="2" t="n"/>
      <c r="BH3176" s="2" t="n"/>
      <c r="BI3176" s="6" t="n"/>
      <c r="BJ3176" s="2" t="n"/>
      <c r="BK3176" s="2" t="n"/>
      <c r="BL3176" s="2" t="n"/>
      <c r="BM3176" s="2" t="n"/>
      <c r="BN3176" s="2" t="n"/>
      <c r="BO3176" s="2" t="n"/>
      <c r="BP3176" s="143" t="n"/>
      <c r="BV3176" s="144" t="n"/>
      <c r="DU3176" s="144" t="n"/>
      <c r="DV3176" s="2" t="n"/>
      <c r="DW3176" s="2" t="n"/>
      <c r="DX3176" s="2" t="n"/>
      <c r="DY3176" s="2" t="n"/>
      <c r="DZ3176" s="2" t="n"/>
      <c r="EA3176" s="2" t="n"/>
      <c r="EB3176" s="2" t="n"/>
      <c r="EC3176" s="2" t="n"/>
    </row>
    <row r="3177" ht="6.75" customHeight="1" s="118">
      <c r="A3177" s="2" t="n"/>
      <c r="B3177" s="2" t="n"/>
      <c r="C3177" s="2" t="n"/>
      <c r="D3177" s="2" t="n"/>
      <c r="E3177" s="143" t="n"/>
      <c r="K3177" s="144" t="n"/>
      <c r="L3177" s="143" t="n"/>
      <c r="P3177" s="19" t="n"/>
      <c r="Q3177" s="19" t="n"/>
      <c r="R3177" s="19" t="n"/>
      <c r="S3177" s="19" t="n"/>
      <c r="T3177" s="19" t="n"/>
      <c r="U3177" s="19" t="n"/>
      <c r="V3177" s="19" t="n"/>
      <c r="W3177" s="19" t="n"/>
      <c r="X3177" s="37" t="n"/>
      <c r="Y3177" s="7" t="n"/>
      <c r="Z3177" s="2" t="n"/>
      <c r="AA3177" s="2" t="n"/>
      <c r="AB3177" s="2" t="n"/>
      <c r="AC3177" s="2" t="n"/>
      <c r="AD3177" s="2" t="n"/>
      <c r="AE3177" s="2" t="n"/>
      <c r="AF3177" s="2" t="n"/>
      <c r="AG3177" s="2" t="n"/>
      <c r="AH3177" s="2" t="n"/>
      <c r="AI3177" s="2" t="n"/>
      <c r="AJ3177" s="2" t="n"/>
      <c r="AK3177" s="2" t="n"/>
      <c r="AL3177" s="2" t="n"/>
      <c r="AM3177" s="2" t="n"/>
      <c r="AN3177" s="2" t="n"/>
      <c r="AO3177" s="2" t="n"/>
      <c r="AP3177" s="2" t="n"/>
      <c r="AQ3177" s="2" t="n"/>
      <c r="AR3177" s="2" t="n"/>
      <c r="AS3177" s="2" t="n"/>
      <c r="AT3177" s="2" t="n"/>
      <c r="AU3177" s="2" t="n"/>
      <c r="AV3177" s="2" t="n"/>
      <c r="AW3177" s="2" t="n"/>
      <c r="AX3177" s="2" t="n"/>
      <c r="AY3177" s="2" t="n"/>
      <c r="AZ3177" s="2" t="n"/>
      <c r="BA3177" s="2" t="n"/>
      <c r="BB3177" s="2" t="n"/>
      <c r="BC3177" s="2" t="n"/>
      <c r="BD3177" s="2" t="n"/>
      <c r="BE3177" s="2" t="n"/>
      <c r="BF3177" s="2" t="n"/>
      <c r="BG3177" s="2" t="n"/>
      <c r="BH3177" s="2" t="n"/>
      <c r="BI3177" s="8" t="n"/>
      <c r="BJ3177" s="2" t="n"/>
      <c r="BK3177" s="2" t="n"/>
      <c r="BL3177" s="2" t="n"/>
      <c r="BM3177" s="2" t="n"/>
      <c r="BN3177" s="2" t="n"/>
      <c r="BO3177" s="2" t="n"/>
      <c r="BP3177" s="143" t="n"/>
      <c r="BV3177" s="144" t="n"/>
      <c r="DU3177" s="144" t="n"/>
      <c r="DV3177" s="2" t="n"/>
      <c r="DW3177" s="2" t="n"/>
      <c r="DX3177" s="2" t="n"/>
      <c r="DY3177" s="2" t="n"/>
      <c r="DZ3177" s="2" t="n"/>
      <c r="EA3177" s="2" t="n"/>
      <c r="EB3177" s="2" t="n"/>
      <c r="EC3177" s="2" t="n"/>
    </row>
    <row r="3178" ht="6.75" customHeight="1" s="118">
      <c r="A3178" s="2" t="n"/>
      <c r="B3178" s="2" t="n"/>
      <c r="C3178" s="2" t="n"/>
      <c r="D3178" s="2" t="n"/>
      <c r="E3178" s="143" t="n"/>
      <c r="K3178" s="144" t="n"/>
      <c r="L3178" s="143" t="n"/>
      <c r="P3178" s="19" t="n"/>
      <c r="Q3178" s="19" t="n"/>
      <c r="R3178" s="19" t="n"/>
      <c r="S3178" s="52" t="inlineStr">
        <is>
          <t>年</t>
        </is>
      </c>
      <c r="U3178" s="11" t="n"/>
      <c r="V3178" s="11" t="n"/>
      <c r="W3178" s="53" t="inlineStr">
        <is>
          <t>月</t>
        </is>
      </c>
      <c r="X3178" s="144" t="n"/>
      <c r="Y3178" s="7" t="n"/>
      <c r="Z3178" s="2" t="n"/>
      <c r="AA3178" s="2" t="n"/>
      <c r="AB3178" s="2" t="n"/>
      <c r="AC3178" s="2" t="n"/>
      <c r="AD3178" s="2" t="n"/>
      <c r="AE3178" s="2" t="n"/>
      <c r="AF3178" s="2" t="n"/>
      <c r="AG3178" s="2" t="n"/>
      <c r="AH3178" s="2" t="n"/>
      <c r="AI3178" s="2" t="n"/>
      <c r="AJ3178" s="2" t="n"/>
      <c r="AK3178" s="2" t="n"/>
      <c r="AL3178" s="2" t="n"/>
      <c r="AM3178" s="2" t="n"/>
      <c r="AN3178" s="2" t="n"/>
      <c r="AO3178" s="2" t="n"/>
      <c r="AP3178" s="2" t="n"/>
      <c r="AQ3178" s="2" t="n"/>
      <c r="AR3178" s="2" t="n"/>
      <c r="AS3178" s="2" t="n"/>
      <c r="AT3178" s="2" t="n"/>
      <c r="AU3178" s="2" t="n"/>
      <c r="AV3178" s="2" t="n"/>
      <c r="AW3178" s="2" t="n"/>
      <c r="AX3178" s="2" t="n"/>
      <c r="AY3178" s="2" t="n"/>
      <c r="AZ3178" s="2" t="n"/>
      <c r="BA3178" s="2" t="n"/>
      <c r="BB3178" s="2" t="n"/>
      <c r="BC3178" s="2" t="n"/>
      <c r="BD3178" s="2" t="n"/>
      <c r="BE3178" s="2" t="n"/>
      <c r="BF3178" s="2" t="n"/>
      <c r="BG3178" s="2" t="n"/>
      <c r="BH3178" s="2" t="n"/>
      <c r="BI3178" s="8" t="n"/>
      <c r="BJ3178" s="2" t="n"/>
      <c r="BK3178" s="2" t="n"/>
      <c r="BL3178" s="2" t="n"/>
      <c r="BM3178" s="2" t="n"/>
      <c r="BN3178" s="2" t="n"/>
      <c r="BO3178" s="2" t="n"/>
      <c r="BP3178" s="143" t="n"/>
      <c r="BV3178" s="144" t="n"/>
      <c r="DU3178" s="144" t="n"/>
      <c r="DV3178" s="2" t="n"/>
      <c r="DW3178" s="2" t="n"/>
      <c r="DX3178" s="2" t="n"/>
      <c r="DY3178" s="2" t="n"/>
      <c r="DZ3178" s="2" t="n"/>
      <c r="EA3178" s="2" t="n"/>
      <c r="EB3178" s="2" t="n"/>
      <c r="EC3178" s="2" t="n"/>
    </row>
    <row r="3179" ht="6.75" customHeight="1" s="118">
      <c r="A3179" s="2" t="n"/>
      <c r="B3179" s="2" t="n"/>
      <c r="C3179" s="2" t="n"/>
      <c r="D3179" s="2" t="n"/>
      <c r="E3179" s="143" t="n"/>
      <c r="K3179" s="144" t="n"/>
      <c r="L3179" s="49" t="inlineStr">
        <is>
          <t>令和</t>
        </is>
      </c>
      <c r="P3179" s="19" t="n"/>
      <c r="Q3179" s="19" t="n"/>
      <c r="R3179" s="19" t="n"/>
      <c r="U3179" s="11" t="n"/>
      <c r="V3179" s="11" t="n"/>
      <c r="X3179" s="144" t="n"/>
      <c r="Y3179" s="7" t="n"/>
      <c r="Z3179" s="2" t="n"/>
      <c r="AA3179" s="2" t="n"/>
      <c r="AB3179" s="2" t="n"/>
      <c r="AC3179" s="2" t="n"/>
      <c r="AD3179" s="2" t="n"/>
      <c r="AE3179" s="2" t="n"/>
      <c r="AF3179" s="2" t="n"/>
      <c r="AG3179" s="2" t="n"/>
      <c r="AH3179" s="2" t="n"/>
      <c r="AI3179" s="2" t="n"/>
      <c r="AJ3179" s="2" t="n"/>
      <c r="AK3179" s="2" t="n"/>
      <c r="AL3179" s="2" t="n"/>
      <c r="AM3179" s="2" t="n"/>
      <c r="AN3179" s="2" t="n"/>
      <c r="AO3179" s="2" t="n"/>
      <c r="AP3179" s="2" t="n"/>
      <c r="AQ3179" s="2" t="n"/>
      <c r="AR3179" s="2" t="n"/>
      <c r="AS3179" s="2" t="n"/>
      <c r="AT3179" s="2" t="n"/>
      <c r="AU3179" s="2" t="n"/>
      <c r="AV3179" s="2" t="n"/>
      <c r="AW3179" s="2" t="n"/>
      <c r="AX3179" s="2" t="n"/>
      <c r="AY3179" s="2" t="n"/>
      <c r="AZ3179" s="2" t="n"/>
      <c r="BA3179" s="2" t="n"/>
      <c r="BB3179" s="2" t="n"/>
      <c r="BC3179" s="2" t="n"/>
      <c r="BD3179" s="2" t="n"/>
      <c r="BE3179" s="2" t="n"/>
      <c r="BF3179" s="2" t="n"/>
      <c r="BG3179" s="2" t="n"/>
      <c r="BH3179" s="2" t="n"/>
      <c r="BI3179" s="8" t="n"/>
      <c r="BJ3179" s="2" t="n"/>
      <c r="BK3179" s="2" t="n"/>
      <c r="BL3179" s="2" t="n"/>
      <c r="BM3179" s="2" t="n"/>
      <c r="BN3179" s="2" t="n"/>
      <c r="BO3179" s="2" t="n"/>
      <c r="BP3179" s="143" t="n"/>
      <c r="BV3179" s="144" t="n"/>
      <c r="DU3179" s="144" t="n"/>
      <c r="DV3179" s="2" t="n"/>
      <c r="DW3179" s="2" t="n"/>
      <c r="DX3179" s="2" t="n"/>
      <c r="DY3179" s="2" t="n"/>
      <c r="DZ3179" s="2" t="n"/>
      <c r="EA3179" s="2" t="n"/>
      <c r="EB3179" s="2" t="n"/>
      <c r="EC3179" s="2" t="n"/>
    </row>
    <row r="3180" ht="6.75" customHeight="1" s="118">
      <c r="A3180" s="2" t="n"/>
      <c r="B3180" s="2" t="n"/>
      <c r="C3180" s="2" t="n"/>
      <c r="D3180" s="2" t="n"/>
      <c r="E3180" s="143" t="n"/>
      <c r="K3180" s="144" t="n"/>
      <c r="L3180" s="143" t="n"/>
      <c r="P3180" s="19" t="n"/>
      <c r="Q3180" s="19" t="n"/>
      <c r="R3180" s="19" t="n"/>
      <c r="S3180" s="52" t="n"/>
      <c r="T3180" s="52" t="n"/>
      <c r="U3180" s="11" t="n"/>
      <c r="V3180" s="11" t="n"/>
      <c r="W3180" s="52" t="n"/>
      <c r="X3180" s="53" t="n"/>
      <c r="Y3180" s="7" t="n"/>
      <c r="Z3180" s="2" t="n"/>
      <c r="AA3180" s="2" t="n"/>
      <c r="AB3180" s="2" t="n"/>
      <c r="AC3180" s="2" t="n"/>
      <c r="AD3180" s="2" t="n"/>
      <c r="AE3180" s="2" t="n"/>
      <c r="AF3180" s="2" t="n"/>
      <c r="AG3180" s="2" t="n"/>
      <c r="AH3180" s="2" t="n"/>
      <c r="AI3180" s="2" t="n"/>
      <c r="AJ3180" s="2" t="n"/>
      <c r="AK3180" s="2" t="n"/>
      <c r="AL3180" s="2" t="n"/>
      <c r="AM3180" s="2" t="n"/>
      <c r="AN3180" s="2" t="n"/>
      <c r="AO3180" s="2" t="n"/>
      <c r="AP3180" s="2" t="n"/>
      <c r="AQ3180" s="2" t="n"/>
      <c r="AR3180" s="2" t="n"/>
      <c r="AS3180" s="2" t="n"/>
      <c r="AT3180" s="2" t="n"/>
      <c r="AU3180" s="2" t="n"/>
      <c r="AV3180" s="2" t="n"/>
      <c r="AW3180" s="2" t="n"/>
      <c r="AX3180" s="2" t="n"/>
      <c r="AY3180" s="2" t="n"/>
      <c r="AZ3180" s="2" t="n"/>
      <c r="BA3180" s="2" t="n"/>
      <c r="BB3180" s="2" t="n"/>
      <c r="BC3180" s="2" t="n"/>
      <c r="BD3180" s="2" t="n"/>
      <c r="BE3180" s="2" t="n"/>
      <c r="BF3180" s="2" t="n"/>
      <c r="BG3180" s="2" t="n"/>
      <c r="BH3180" s="2" t="n"/>
      <c r="BI3180" s="8" t="n"/>
      <c r="BJ3180" s="2" t="n"/>
      <c r="BK3180" s="2" t="n"/>
      <c r="BL3180" s="2" t="n"/>
      <c r="BM3180" s="2" t="n"/>
      <c r="BN3180" s="2" t="n"/>
      <c r="BO3180" s="2" t="n"/>
      <c r="BP3180" s="143" t="n"/>
      <c r="BV3180" s="144" t="n"/>
      <c r="DU3180" s="144" t="n"/>
      <c r="DV3180" s="2" t="n"/>
      <c r="DW3180" s="2" t="n"/>
      <c r="DX3180" s="2" t="n"/>
      <c r="DY3180" s="2" t="n"/>
      <c r="DZ3180" s="2" t="n"/>
      <c r="EA3180" s="2" t="n"/>
      <c r="EB3180" s="2" t="n"/>
      <c r="EC3180" s="2" t="n"/>
    </row>
    <row r="3181" ht="6.75" customHeight="1" s="118">
      <c r="A3181" s="2" t="n"/>
      <c r="B3181" s="2" t="n"/>
      <c r="C3181" s="2" t="n"/>
      <c r="D3181" s="2" t="n"/>
      <c r="E3181" s="146" t="n"/>
      <c r="F3181" s="147" t="n"/>
      <c r="G3181" s="147" t="n"/>
      <c r="H3181" s="147" t="n"/>
      <c r="I3181" s="147" t="n"/>
      <c r="J3181" s="147" t="n"/>
      <c r="K3181" s="148" t="n"/>
      <c r="L3181" s="146" t="n"/>
      <c r="M3181" s="147" t="n"/>
      <c r="N3181" s="147" t="n"/>
      <c r="O3181" s="147" t="n"/>
      <c r="P3181" s="20" t="n"/>
      <c r="Q3181" s="20" t="n"/>
      <c r="R3181" s="20" t="n"/>
      <c r="S3181" s="20" t="n"/>
      <c r="T3181" s="20" t="n"/>
      <c r="U3181" s="20" t="n"/>
      <c r="V3181" s="20" t="n"/>
      <c r="W3181" s="20" t="n"/>
      <c r="X3181" s="39" t="n"/>
      <c r="Y3181" s="16" t="n"/>
      <c r="Z3181" s="14" t="n"/>
      <c r="AA3181" s="14" t="n"/>
      <c r="AB3181" s="14" t="n"/>
      <c r="AC3181" s="14" t="n"/>
      <c r="AD3181" s="14" t="n"/>
      <c r="AE3181" s="14" t="n"/>
      <c r="AF3181" s="14" t="n"/>
      <c r="AG3181" s="14" t="n"/>
      <c r="AH3181" s="14" t="n"/>
      <c r="AI3181" s="14" t="n"/>
      <c r="AJ3181" s="14" t="n"/>
      <c r="AK3181" s="14" t="n"/>
      <c r="AL3181" s="14" t="n"/>
      <c r="AM3181" s="14" t="n"/>
      <c r="AN3181" s="14" t="n"/>
      <c r="AO3181" s="14" t="n"/>
      <c r="AP3181" s="14" t="n"/>
      <c r="AQ3181" s="14" t="n"/>
      <c r="AR3181" s="14" t="n"/>
      <c r="AS3181" s="14" t="n"/>
      <c r="AT3181" s="14" t="n"/>
      <c r="AU3181" s="14" t="n"/>
      <c r="AV3181" s="14" t="n"/>
      <c r="AW3181" s="14" t="n"/>
      <c r="AX3181" s="14" t="n"/>
      <c r="AY3181" s="14" t="n"/>
      <c r="AZ3181" s="14" t="n"/>
      <c r="BA3181" s="14" t="n"/>
      <c r="BB3181" s="14" t="n"/>
      <c r="BC3181" s="14" t="n"/>
      <c r="BD3181" s="14" t="n"/>
      <c r="BE3181" s="14" t="n"/>
      <c r="BF3181" s="14" t="n"/>
      <c r="BG3181" s="14" t="n"/>
      <c r="BH3181" s="14" t="n"/>
      <c r="BI3181" s="15" t="n"/>
      <c r="BJ3181" s="2" t="n"/>
      <c r="BK3181" s="2" t="n"/>
      <c r="BL3181" s="2" t="n"/>
      <c r="BM3181" s="2" t="n"/>
      <c r="BN3181" s="2" t="n"/>
      <c r="BO3181" s="2" t="n"/>
      <c r="BP3181" s="146" t="n"/>
      <c r="BQ3181" s="147" t="n"/>
      <c r="BR3181" s="147" t="n"/>
      <c r="BS3181" s="147" t="n"/>
      <c r="BT3181" s="147" t="n"/>
      <c r="BU3181" s="147" t="n"/>
      <c r="BV3181" s="148" t="n"/>
      <c r="BW3181" s="147" t="n"/>
      <c r="BX3181" s="147" t="n"/>
      <c r="BY3181" s="147" t="n"/>
      <c r="BZ3181" s="147" t="n"/>
      <c r="CA3181" s="147" t="n"/>
      <c r="CB3181" s="147" t="n"/>
      <c r="CC3181" s="147" t="n"/>
      <c r="CD3181" s="147" t="n"/>
      <c r="CE3181" s="147" t="n"/>
      <c r="CF3181" s="147" t="n"/>
      <c r="CG3181" s="147" t="n"/>
      <c r="CH3181" s="147" t="n"/>
      <c r="CI3181" s="147" t="n"/>
      <c r="CJ3181" s="147" t="n"/>
      <c r="CK3181" s="147" t="n"/>
      <c r="CL3181" s="147" t="n"/>
      <c r="CM3181" s="147" t="n"/>
      <c r="CN3181" s="147" t="n"/>
      <c r="CO3181" s="147" t="n"/>
      <c r="CP3181" s="147" t="n"/>
      <c r="CQ3181" s="147" t="n"/>
      <c r="CR3181" s="147" t="n"/>
      <c r="CS3181" s="147" t="n"/>
      <c r="CT3181" s="147" t="n"/>
      <c r="CU3181" s="147" t="n"/>
      <c r="CV3181" s="147" t="n"/>
      <c r="CW3181" s="147" t="n"/>
      <c r="CX3181" s="147" t="n"/>
      <c r="CY3181" s="147" t="n"/>
      <c r="CZ3181" s="147" t="n"/>
      <c r="DA3181" s="147" t="n"/>
      <c r="DB3181" s="147" t="n"/>
      <c r="DC3181" s="147" t="n"/>
      <c r="DD3181" s="147" t="n"/>
      <c r="DE3181" s="147" t="n"/>
      <c r="DF3181" s="147" t="n"/>
      <c r="DG3181" s="147" t="n"/>
      <c r="DH3181" s="147" t="n"/>
      <c r="DI3181" s="147" t="n"/>
      <c r="DJ3181" s="147" t="n"/>
      <c r="DK3181" s="147" t="n"/>
      <c r="DL3181" s="147" t="n"/>
      <c r="DM3181" s="147" t="n"/>
      <c r="DN3181" s="147" t="n"/>
      <c r="DO3181" s="147" t="n"/>
      <c r="DP3181" s="147" t="n"/>
      <c r="DQ3181" s="147" t="n"/>
      <c r="DR3181" s="147" t="n"/>
      <c r="DS3181" s="147" t="n"/>
      <c r="DT3181" s="147" t="n"/>
      <c r="DU3181" s="148" t="n"/>
      <c r="DV3181" s="2" t="n"/>
      <c r="DW3181" s="2" t="n"/>
      <c r="DX3181" s="2" t="n"/>
      <c r="DY3181" s="2" t="n"/>
      <c r="DZ3181" s="2" t="n"/>
      <c r="EA3181" s="2" t="n"/>
      <c r="EB3181" s="2" t="n"/>
      <c r="EC3181" s="2" t="n"/>
    </row>
    <row r="3182" ht="6.75" customHeight="1" s="118">
      <c r="A3182" s="2" t="n"/>
      <c r="B3182" s="2" t="n"/>
      <c r="C3182" s="2" t="n"/>
      <c r="D3182" s="2" t="n"/>
      <c r="E3182" s="46" t="n"/>
      <c r="F3182" s="46" t="n"/>
      <c r="G3182" s="46" t="n"/>
      <c r="H3182" s="46" t="n"/>
      <c r="I3182" s="46" t="n"/>
      <c r="J3182" s="46" t="n"/>
      <c r="K3182" s="46" t="n"/>
      <c r="L3182" s="18" t="n"/>
      <c r="M3182" s="18" t="n"/>
      <c r="N3182" s="18" t="n"/>
      <c r="O3182" s="5" t="n"/>
      <c r="P3182" s="5" t="n"/>
      <c r="Q3182" s="5" t="n"/>
      <c r="R3182" s="5" t="n"/>
      <c r="S3182" s="5" t="n"/>
      <c r="T3182" s="5" t="n"/>
      <c r="U3182" s="5" t="n"/>
      <c r="V3182" s="5" t="n"/>
      <c r="W3182" s="5" t="n"/>
      <c r="X3182" s="5" t="n"/>
      <c r="Y3182" s="5" t="n"/>
      <c r="Z3182" s="5" t="n"/>
      <c r="AA3182" s="5" t="n"/>
      <c r="AB3182" s="5" t="n"/>
      <c r="AC3182" s="5" t="n"/>
      <c r="AD3182" s="5" t="n"/>
      <c r="AE3182" s="5" t="n"/>
      <c r="AF3182" s="5" t="n"/>
      <c r="AG3182" s="5" t="n"/>
      <c r="AH3182" s="5" t="n"/>
      <c r="AI3182" s="5" t="n"/>
      <c r="AJ3182" s="5" t="n"/>
      <c r="AK3182" s="5" t="n"/>
      <c r="AL3182" s="5" t="n"/>
      <c r="AM3182" s="5" t="n"/>
      <c r="AN3182" s="5" t="n"/>
      <c r="AO3182" s="5" t="n"/>
      <c r="AP3182" s="5" t="n"/>
      <c r="AQ3182" s="5" t="n"/>
      <c r="AR3182" s="5" t="n"/>
      <c r="AS3182" s="5" t="n"/>
      <c r="AT3182" s="5" t="n"/>
      <c r="AU3182" s="5" t="n"/>
      <c r="AV3182" s="5" t="n"/>
      <c r="AW3182" s="5" t="n"/>
      <c r="AX3182" s="5" t="n"/>
      <c r="AY3182" s="5" t="n"/>
      <c r="AZ3182" s="5" t="n"/>
      <c r="BA3182" s="5" t="n"/>
      <c r="BB3182" s="5" t="n"/>
      <c r="BC3182" s="5" t="n"/>
      <c r="BD3182" s="5" t="n"/>
      <c r="BE3182" s="5" t="n"/>
      <c r="BF3182" s="5" t="n"/>
      <c r="BG3182" s="5" t="n"/>
      <c r="BH3182" s="5" t="n"/>
      <c r="BI3182" s="2" t="n"/>
      <c r="BJ3182" s="2" t="n"/>
      <c r="BK3182" s="2" t="n"/>
      <c r="BL3182" s="2" t="n"/>
      <c r="BM3182" s="2" t="n"/>
      <c r="BN3182" s="2" t="n"/>
      <c r="BO3182" s="2" t="n"/>
      <c r="BP3182" s="2" t="n"/>
      <c r="BQ3182" s="2" t="n"/>
      <c r="BR3182" s="2" t="n"/>
      <c r="BS3182" s="2" t="n"/>
      <c r="BT3182" s="2" t="n"/>
      <c r="BU3182" s="2" t="n"/>
      <c r="BV3182" s="2" t="n"/>
      <c r="BW3182" s="2" t="n"/>
      <c r="BX3182" s="2" t="n"/>
      <c r="BY3182" s="2" t="n"/>
      <c r="BZ3182" s="2" t="n"/>
      <c r="CA3182" s="2" t="n"/>
      <c r="CB3182" s="2" t="n"/>
      <c r="CC3182" s="2" t="n"/>
      <c r="CD3182" s="2" t="n"/>
      <c r="CE3182" s="2" t="n"/>
      <c r="CF3182" s="2" t="n"/>
      <c r="CG3182" s="2" t="n"/>
      <c r="CH3182" s="2" t="n"/>
      <c r="CI3182" s="2" t="n"/>
      <c r="CJ3182" s="2" t="n"/>
      <c r="CK3182" s="2" t="n"/>
      <c r="CL3182" s="2" t="n"/>
      <c r="CM3182" s="2" t="n"/>
      <c r="CN3182" s="2" t="n"/>
      <c r="CO3182" s="2" t="n"/>
      <c r="CP3182" s="2" t="n"/>
      <c r="CQ3182" s="2" t="n"/>
      <c r="CR3182" s="2" t="n"/>
      <c r="CS3182" s="2" t="n"/>
      <c r="CT3182" s="2" t="n"/>
      <c r="CU3182" s="2" t="n"/>
      <c r="CV3182" s="2" t="n"/>
      <c r="CW3182" s="2" t="n"/>
      <c r="CX3182" s="2" t="n"/>
      <c r="CY3182" s="2" t="n"/>
      <c r="CZ3182" s="2" t="n"/>
      <c r="DA3182" s="2" t="n"/>
      <c r="DB3182" s="2" t="n"/>
      <c r="DC3182" s="2" t="n"/>
      <c r="DD3182" s="2" t="n"/>
      <c r="DE3182" s="2" t="n"/>
      <c r="DF3182" s="2" t="n"/>
      <c r="DG3182" s="2" t="n"/>
      <c r="DH3182" s="2" t="n"/>
      <c r="DI3182" s="2" t="n"/>
      <c r="DJ3182" s="2" t="n"/>
      <c r="DK3182" s="2" t="n"/>
      <c r="DL3182" s="2" t="n"/>
      <c r="DM3182" s="2" t="n"/>
      <c r="DN3182" s="2" t="n"/>
      <c r="DO3182" s="2" t="n"/>
      <c r="DP3182" s="2" t="n"/>
      <c r="DQ3182" s="2" t="n"/>
      <c r="DR3182" s="2" t="n"/>
      <c r="DS3182" s="2" t="n"/>
      <c r="DT3182" s="2" t="n"/>
      <c r="DU3182" s="2" t="n"/>
      <c r="DV3182" s="2" t="n"/>
      <c r="DW3182" s="2" t="n"/>
      <c r="DX3182" s="2" t="n"/>
      <c r="DY3182" s="2" t="n"/>
      <c r="DZ3182" s="2" t="n"/>
      <c r="EA3182" s="2" t="n"/>
      <c r="EB3182" s="2" t="n"/>
      <c r="EC3182" s="2" t="n"/>
    </row>
    <row r="3183" ht="6.75" customHeight="1" s="118">
      <c r="A3183" s="2" t="n"/>
      <c r="B3183" s="2" t="n"/>
      <c r="C3183" s="2" t="n"/>
      <c r="D3183" s="2" t="n"/>
      <c r="E3183" s="43" t="n"/>
      <c r="F3183" s="43" t="n"/>
      <c r="G3183" s="43" t="n"/>
      <c r="H3183" s="43" t="n"/>
      <c r="I3183" s="43" t="n"/>
      <c r="J3183" s="43" t="n"/>
      <c r="K3183" s="43" t="n"/>
      <c r="L3183" s="2" t="n"/>
      <c r="M3183" s="2" t="n"/>
      <c r="N3183" s="2" t="n"/>
      <c r="O3183" s="2" t="n"/>
      <c r="P3183" s="2" t="n"/>
      <c r="Q3183" s="2" t="n"/>
      <c r="R3183" s="2" t="n"/>
      <c r="S3183" s="2" t="n"/>
      <c r="T3183" s="2" t="n"/>
      <c r="U3183" s="2" t="n"/>
      <c r="V3183" s="2" t="n"/>
      <c r="W3183" s="2" t="n"/>
      <c r="X3183" s="2" t="n"/>
      <c r="Y3183" s="2" t="n"/>
      <c r="Z3183" s="2" t="n"/>
      <c r="AA3183" s="2" t="n"/>
      <c r="AB3183" s="2" t="n"/>
      <c r="AC3183" s="2" t="n"/>
      <c r="AD3183" s="2" t="n"/>
      <c r="AE3183" s="2" t="n"/>
      <c r="AF3183" s="2" t="n"/>
      <c r="AG3183" s="2" t="n"/>
      <c r="AH3183" s="2" t="n"/>
      <c r="AI3183" s="2" t="n"/>
      <c r="AJ3183" s="2" t="n"/>
      <c r="AK3183" s="2" t="n"/>
      <c r="AL3183" s="2" t="n"/>
      <c r="AM3183" s="2" t="n"/>
      <c r="AN3183" s="2" t="n"/>
      <c r="AO3183" s="2" t="n"/>
      <c r="AP3183" s="2" t="n"/>
      <c r="AQ3183" s="2" t="n"/>
      <c r="AR3183" s="2" t="n"/>
      <c r="AS3183" s="2" t="n"/>
      <c r="AT3183" s="2" t="n"/>
      <c r="AU3183" s="2" t="n"/>
      <c r="AV3183" s="2" t="n"/>
      <c r="AW3183" s="2" t="n"/>
      <c r="AX3183" s="2" t="n"/>
      <c r="AY3183" s="2" t="n"/>
      <c r="AZ3183" s="2" t="n"/>
      <c r="BA3183" s="2" t="n"/>
      <c r="BB3183" s="2" t="n"/>
      <c r="BC3183" s="2" t="n"/>
      <c r="BD3183" s="2" t="n"/>
      <c r="BE3183" s="2" t="n"/>
      <c r="BF3183" s="2" t="n"/>
      <c r="BG3183" s="2" t="n"/>
      <c r="BH3183" s="2" t="n"/>
      <c r="BI3183" s="2" t="n"/>
      <c r="BJ3183" s="2" t="n"/>
      <c r="BK3183" s="2" t="n"/>
      <c r="BL3183" s="2" t="n"/>
      <c r="BM3183" s="2" t="n"/>
      <c r="BN3183" s="2" t="n"/>
      <c r="BO3183" s="2" t="n"/>
      <c r="BP3183" s="2" t="n"/>
      <c r="BQ3183" s="2" t="n"/>
      <c r="BR3183" s="2" t="n"/>
      <c r="BS3183" s="2" t="n"/>
      <c r="BT3183" s="2" t="n"/>
      <c r="BU3183" s="2" t="n"/>
      <c r="BV3183" s="2" t="n"/>
      <c r="BW3183" s="2" t="n"/>
      <c r="BX3183" s="2" t="n"/>
      <c r="BY3183" s="2" t="n"/>
      <c r="BZ3183" s="2" t="n"/>
      <c r="CA3183" s="2" t="n"/>
      <c r="CB3183" s="2" t="n"/>
      <c r="CC3183" s="2" t="n"/>
      <c r="CD3183" s="2" t="n"/>
      <c r="CE3183" s="2" t="n"/>
      <c r="CF3183" s="2" t="n"/>
      <c r="CG3183" s="2" t="n"/>
      <c r="CH3183" s="2" t="n"/>
      <c r="CI3183" s="2" t="n"/>
      <c r="CJ3183" s="51" t="inlineStr">
        <is>
          <t xml:space="preserve">    (近畿高等学校統一用紙　  その２ 　  令和７年度改定)　</t>
        </is>
      </c>
      <c r="DV3183" s="2" t="n"/>
      <c r="DW3183" s="2" t="n"/>
      <c r="DX3183" s="2" t="n"/>
      <c r="DY3183" s="2" t="n"/>
      <c r="DZ3183" s="2" t="n"/>
      <c r="EA3183" s="2" t="n"/>
      <c r="EB3183" s="2" t="n"/>
      <c r="EC3183" s="2" t="n"/>
    </row>
    <row r="3184" ht="6.75" customHeight="1" s="118">
      <c r="A3184" s="2" t="n"/>
      <c r="B3184" s="2" t="n"/>
      <c r="C3184" s="2" t="n"/>
      <c r="D3184" s="2" t="n"/>
      <c r="E3184" s="2" t="n"/>
      <c r="F3184" s="2" t="n"/>
      <c r="G3184" s="2" t="n"/>
      <c r="H3184" s="2" t="n"/>
      <c r="I3184" s="2" t="n"/>
      <c r="J3184" s="2" t="n"/>
      <c r="K3184" s="2" t="n"/>
      <c r="L3184" s="2" t="n"/>
      <c r="M3184" s="2" t="n"/>
      <c r="N3184" s="2" t="n"/>
      <c r="O3184" s="2" t="n"/>
      <c r="P3184" s="2" t="n"/>
      <c r="Q3184" s="2" t="n"/>
      <c r="R3184" s="2" t="n"/>
      <c r="S3184" s="2" t="n"/>
      <c r="T3184" s="2" t="n"/>
      <c r="U3184" s="2" t="n"/>
      <c r="V3184" s="2" t="n"/>
      <c r="W3184" s="2" t="n"/>
      <c r="X3184" s="2" t="n"/>
      <c r="Y3184" s="2" t="n"/>
      <c r="Z3184" s="2" t="n"/>
      <c r="AA3184" s="2" t="n"/>
      <c r="AB3184" s="2" t="n"/>
      <c r="AC3184" s="2" t="n"/>
      <c r="AD3184" s="2" t="n"/>
      <c r="AE3184" s="2" t="n"/>
      <c r="AF3184" s="2" t="n"/>
      <c r="AG3184" s="2" t="n"/>
      <c r="AH3184" s="2" t="n"/>
      <c r="AI3184" s="2" t="n"/>
      <c r="AJ3184" s="2" t="n"/>
      <c r="AK3184" s="2" t="n"/>
      <c r="AL3184" s="2" t="n"/>
      <c r="AM3184" s="2" t="n"/>
      <c r="AN3184" s="2" t="n"/>
      <c r="AO3184" s="2" t="n"/>
      <c r="AP3184" s="2" t="n"/>
      <c r="AQ3184" s="2" t="n"/>
      <c r="AR3184" s="2" t="n"/>
      <c r="AS3184" s="2" t="n"/>
      <c r="AT3184" s="2" t="n"/>
      <c r="AU3184" s="2" t="n"/>
      <c r="AV3184" s="2" t="n"/>
      <c r="AW3184" s="2" t="n"/>
      <c r="AX3184" s="2" t="n"/>
      <c r="AY3184" s="2" t="n"/>
      <c r="AZ3184" s="2" t="n"/>
      <c r="BA3184" s="2" t="n"/>
      <c r="BB3184" s="2" t="n"/>
      <c r="BC3184" s="2" t="n"/>
      <c r="BD3184" s="2" t="n"/>
      <c r="BE3184" s="2" t="n"/>
      <c r="BF3184" s="2" t="n"/>
      <c r="BG3184" s="2" t="n"/>
      <c r="BH3184" s="2" t="n"/>
      <c r="BI3184" s="2" t="n"/>
      <c r="BJ3184" s="2" t="n"/>
      <c r="BK3184" s="2" t="n"/>
      <c r="BL3184" s="2" t="n"/>
      <c r="BM3184" s="2" t="n"/>
      <c r="BN3184" s="2" t="n"/>
      <c r="BO3184" s="2" t="n"/>
      <c r="BP3184" s="2" t="n"/>
      <c r="BQ3184" s="2" t="n"/>
      <c r="BR3184" s="2" t="n"/>
      <c r="BS3184" s="2" t="n"/>
      <c r="BT3184" s="2" t="n"/>
      <c r="BU3184" s="2" t="n"/>
      <c r="BV3184" s="2" t="n"/>
      <c r="BW3184" s="2" t="n"/>
      <c r="BX3184" s="2" t="n"/>
      <c r="BY3184" s="2" t="n"/>
      <c r="BZ3184" s="2" t="n"/>
      <c r="CA3184" s="2" t="n"/>
      <c r="CB3184" s="2" t="n"/>
      <c r="CC3184" s="2" t="n"/>
      <c r="CD3184" s="2" t="n"/>
      <c r="CE3184" s="2" t="n"/>
      <c r="CF3184" s="2" t="n"/>
      <c r="CG3184" s="2" t="n"/>
      <c r="CH3184" s="2" t="n"/>
      <c r="CI3184" s="2" t="n"/>
      <c r="DV3184" s="2" t="n"/>
      <c r="DW3184" s="2" t="n"/>
      <c r="DX3184" s="2" t="n"/>
      <c r="DY3184" s="2" t="n"/>
      <c r="DZ3184" s="2" t="n"/>
      <c r="EA3184" s="2" t="n"/>
      <c r="EB3184" s="2" t="n"/>
      <c r="EC3184" s="2" t="n"/>
    </row>
    <row r="3185" ht="6.75" customHeight="1" s="118">
      <c r="A3185" s="2" t="n"/>
      <c r="B3185" s="2" t="n"/>
      <c r="C3185" s="3" t="n"/>
      <c r="D3185" s="3" t="n"/>
      <c r="E3185" s="3" t="n"/>
      <c r="F3185" s="3" t="n"/>
      <c r="G3185" s="3" t="n"/>
      <c r="H3185" s="3" t="n"/>
      <c r="I3185" s="3" t="n"/>
      <c r="J3185" s="3" t="n"/>
      <c r="K3185" s="3" t="n"/>
      <c r="L3185" s="3" t="n"/>
      <c r="M3185" s="3" t="n"/>
      <c r="N3185" s="3" t="n"/>
      <c r="O3185" s="3" t="n"/>
      <c r="P3185" s="3" t="n"/>
      <c r="Q3185" s="3" t="n"/>
      <c r="R3185" s="3" t="n"/>
      <c r="S3185" s="3" t="n"/>
      <c r="T3185" s="3" t="n"/>
      <c r="U3185" s="3" t="n"/>
      <c r="V3185" s="3" t="n"/>
      <c r="W3185" s="3" t="n"/>
      <c r="X3185" s="3" t="n"/>
      <c r="Y3185" s="3" t="n"/>
      <c r="Z3185" s="3" t="n"/>
      <c r="AA3185" s="3" t="n"/>
      <c r="AB3185" s="3" t="n"/>
      <c r="AC3185" s="3" t="n"/>
      <c r="AD3185" s="3" t="n"/>
      <c r="AE3185" s="3" t="n"/>
      <c r="AF3185" s="3" t="n"/>
      <c r="AG3185" s="3" t="n"/>
      <c r="AH3185" s="3" t="n"/>
      <c r="AI3185" s="3" t="n"/>
      <c r="AJ3185" s="3" t="n"/>
      <c r="AK3185" s="3" t="n"/>
      <c r="AL3185" s="3" t="n"/>
      <c r="AM3185" s="3" t="n"/>
      <c r="AN3185" s="3" t="n"/>
      <c r="AO3185" s="3" t="n"/>
      <c r="AP3185" s="3" t="n"/>
      <c r="AQ3185" s="3" t="n"/>
      <c r="AR3185" s="3" t="n"/>
      <c r="AS3185" s="2" t="n"/>
      <c r="AT3185" s="2" t="n"/>
      <c r="AU3185" s="2" t="n"/>
      <c r="AV3185" s="2" t="n"/>
      <c r="AW3185" s="2" t="n"/>
      <c r="AX3185" s="2" t="n"/>
      <c r="AY3185" s="2" t="n"/>
      <c r="AZ3185" s="2" t="n"/>
      <c r="BA3185" s="2" t="n"/>
      <c r="BB3185" s="2" t="n"/>
      <c r="BC3185" s="2" t="n"/>
      <c r="BD3185" s="2" t="n"/>
      <c r="BE3185" s="2" t="n"/>
      <c r="BF3185" s="2" t="n"/>
      <c r="BG3185" s="2" t="n"/>
      <c r="BH3185" s="2" t="n"/>
      <c r="BI3185" s="2" t="n"/>
      <c r="BJ3185" s="2" t="n"/>
      <c r="BK3185" s="2" t="n"/>
      <c r="BL3185" s="2" t="n"/>
      <c r="BM3185" s="2" t="n"/>
      <c r="BN3185" s="2" t="n"/>
      <c r="BO3185" s="2" t="n"/>
      <c r="BP3185" s="2" t="n"/>
      <c r="BQ3185" s="2" t="n"/>
      <c r="BR3185" s="2" t="n"/>
      <c r="BS3185" s="2" t="n"/>
      <c r="BT3185" s="2" t="n"/>
      <c r="BU3185" s="2" t="n"/>
      <c r="BV3185" s="2" t="n"/>
      <c r="BW3185" s="2" t="n"/>
      <c r="BX3185" s="2" t="n"/>
      <c r="BY3185" s="2" t="n"/>
      <c r="BZ3185" s="2" t="n"/>
      <c r="CA3185" s="2" t="n"/>
      <c r="CB3185" s="2" t="n"/>
      <c r="CC3185" s="2" t="n"/>
      <c r="CD3185" s="2" t="n"/>
      <c r="CE3185" s="2" t="n"/>
      <c r="CF3185" s="2" t="n"/>
      <c r="CG3185" s="2" t="n"/>
      <c r="CH3185" s="2" t="n"/>
      <c r="CI3185" s="2" t="n"/>
      <c r="CJ3185" s="2" t="n"/>
      <c r="CK3185" s="2" t="n"/>
      <c r="CL3185" s="2" t="n"/>
      <c r="CM3185" s="2" t="n"/>
      <c r="CN3185" s="2" t="n"/>
      <c r="CO3185" s="2" t="n"/>
      <c r="CP3185" s="2" t="n"/>
      <c r="CQ3185" s="2" t="n"/>
      <c r="CR3185" s="2" t="n"/>
      <c r="CS3185" s="2" t="n"/>
      <c r="CT3185" s="2" t="n"/>
      <c r="CU3185" s="2" t="n"/>
      <c r="CV3185" s="2" t="n"/>
      <c r="CW3185" s="2" t="n"/>
      <c r="CX3185" s="2" t="n"/>
      <c r="CY3185" s="2" t="n"/>
      <c r="CZ3185" s="2" t="n"/>
      <c r="DA3185" s="2" t="n"/>
      <c r="DB3185" s="2" t="n"/>
      <c r="DC3185" s="2" t="n"/>
      <c r="DD3185" s="2" t="n"/>
      <c r="DE3185" s="2" t="n"/>
      <c r="DF3185" s="2" t="n"/>
      <c r="DG3185" s="2" t="n"/>
      <c r="DH3185" s="2" t="n"/>
      <c r="DI3185" s="2" t="n"/>
      <c r="DJ3185" s="2" t="n"/>
      <c r="DK3185" s="2" t="n"/>
      <c r="DL3185" s="2" t="n"/>
      <c r="DM3185" s="2" t="n"/>
      <c r="DN3185" s="2" t="n"/>
      <c r="DO3185" s="2" t="n"/>
      <c r="DP3185" s="2" t="n"/>
      <c r="DQ3185" s="2" t="n"/>
      <c r="DR3185" s="2" t="n"/>
      <c r="DS3185" s="2" t="n"/>
      <c r="DT3185" s="2" t="n"/>
      <c r="DU3185" s="2" t="n"/>
      <c r="DV3185" s="2" t="n"/>
      <c r="DW3185" s="2" t="n"/>
      <c r="DX3185" s="2" t="n"/>
      <c r="DY3185" s="2" t="n"/>
      <c r="DZ3185" s="2" t="n"/>
      <c r="EA3185" s="2" t="n"/>
      <c r="EB3185" s="2" t="n"/>
      <c r="EC3185" s="2" t="n"/>
    </row>
    <row r="3186" ht="6.75" customHeight="1" s="118">
      <c r="A3186" s="2" t="n"/>
      <c r="B3186" s="2" t="n"/>
      <c r="C3186" s="3" t="n"/>
      <c r="D3186" s="3" t="n"/>
      <c r="E3186" s="3" t="n"/>
      <c r="F3186" s="3" t="n"/>
      <c r="G3186" s="3" t="n"/>
      <c r="H3186" s="3" t="n"/>
      <c r="I3186" s="3" t="n"/>
      <c r="J3186" s="3" t="n"/>
      <c r="K3186" s="3" t="n"/>
      <c r="L3186" s="3" t="n"/>
      <c r="M3186" s="3" t="n"/>
      <c r="N3186" s="3" t="n"/>
      <c r="O3186" s="3" t="n"/>
      <c r="P3186" s="3" t="n"/>
      <c r="Q3186" s="3" t="n"/>
      <c r="R3186" s="3" t="n"/>
      <c r="S3186" s="3" t="n"/>
      <c r="T3186" s="3" t="n"/>
      <c r="U3186" s="3" t="n"/>
      <c r="V3186" s="3" t="n"/>
      <c r="W3186" s="3" t="n"/>
      <c r="X3186" s="3" t="n"/>
      <c r="Y3186" s="3" t="n"/>
      <c r="Z3186" s="3" t="n"/>
      <c r="AA3186" s="3" t="n"/>
      <c r="AB3186" s="3" t="n"/>
      <c r="AC3186" s="3" t="n"/>
      <c r="AD3186" s="3" t="n"/>
      <c r="AE3186" s="3" t="n"/>
      <c r="AF3186" s="3" t="n"/>
      <c r="AG3186" s="3" t="n"/>
      <c r="AH3186" s="3" t="n"/>
      <c r="AI3186" s="3" t="n"/>
      <c r="AJ3186" s="3" t="n"/>
      <c r="AK3186" s="3" t="n"/>
      <c r="AL3186" s="3" t="n"/>
      <c r="AM3186" s="3" t="n"/>
      <c r="AN3186" s="3" t="n"/>
      <c r="AO3186" s="3" t="n"/>
      <c r="AP3186" s="3" t="n"/>
      <c r="AQ3186" s="3" t="n"/>
      <c r="AR3186" s="3" t="n"/>
      <c r="AS3186" s="2" t="n"/>
      <c r="AT3186" s="2" t="n"/>
      <c r="AU3186" s="2" t="n"/>
      <c r="AV3186" s="2" t="n"/>
      <c r="AW3186" s="2" t="n"/>
      <c r="AX3186" s="2" t="n"/>
      <c r="AY3186" s="2" t="n"/>
      <c r="AZ3186" s="2" t="n"/>
      <c r="BA3186" s="2" t="n"/>
      <c r="BB3186" s="2" t="n"/>
      <c r="BC3186" s="2" t="n"/>
      <c r="BD3186" s="2" t="n"/>
      <c r="BE3186" s="2" t="n"/>
      <c r="BF3186" s="2" t="n"/>
      <c r="BG3186" s="2" t="n"/>
      <c r="BH3186" s="2" t="n"/>
      <c r="BI3186" s="2" t="n"/>
      <c r="BJ3186" s="2" t="n"/>
      <c r="BK3186" s="2" t="n"/>
      <c r="BL3186" s="2" t="n"/>
      <c r="BM3186" s="2" t="n"/>
      <c r="BN3186" s="2" t="n"/>
      <c r="BO3186" s="2" t="n"/>
      <c r="BP3186" s="2" t="n"/>
      <c r="BQ3186" s="2" t="n"/>
      <c r="BR3186" s="2" t="n"/>
      <c r="BS3186" s="2" t="n"/>
      <c r="BT3186" s="2" t="n"/>
      <c r="BU3186" s="2" t="n"/>
      <c r="BV3186" s="2" t="n"/>
      <c r="BW3186" s="2" t="n"/>
      <c r="BX3186" s="2" t="n"/>
      <c r="BY3186" s="2" t="n"/>
      <c r="BZ3186" s="2" t="n"/>
      <c r="CA3186" s="2" t="n"/>
      <c r="CB3186" s="2" t="n"/>
      <c r="CC3186" s="2" t="n"/>
      <c r="CD3186" s="2" t="n"/>
      <c r="CE3186" s="2" t="n"/>
      <c r="CF3186" s="2" t="n"/>
      <c r="CG3186" s="2" t="n"/>
      <c r="CH3186" s="2" t="n"/>
      <c r="CI3186" s="2" t="n"/>
      <c r="CJ3186" s="2" t="n"/>
      <c r="CK3186" s="2" t="n"/>
      <c r="CL3186" s="2" t="n"/>
      <c r="CM3186" s="2" t="n"/>
      <c r="CN3186" s="2" t="n"/>
      <c r="CO3186" s="2" t="n"/>
      <c r="CP3186" s="2" t="n"/>
      <c r="CQ3186" s="2" t="n"/>
      <c r="CR3186" s="2" t="n"/>
      <c r="CS3186" s="2" t="n"/>
      <c r="CT3186" s="2" t="n"/>
      <c r="CU3186" s="2" t="n"/>
      <c r="CV3186" s="2" t="n"/>
      <c r="CW3186" s="2" t="n"/>
      <c r="CX3186" s="2" t="n"/>
      <c r="CY3186" s="2" t="n"/>
      <c r="CZ3186" s="2" t="n"/>
      <c r="DA3186" s="2" t="n"/>
      <c r="DB3186" s="2" t="n"/>
      <c r="DC3186" s="2" t="n"/>
      <c r="DD3186" s="2" t="n"/>
      <c r="DE3186" s="2" t="n"/>
      <c r="DF3186" s="2" t="n"/>
      <c r="DG3186" s="2" t="n"/>
      <c r="DH3186" s="2" t="n"/>
      <c r="DI3186" s="2" t="n"/>
      <c r="DJ3186" s="2" t="n"/>
      <c r="DK3186" s="2" t="n"/>
      <c r="DL3186" s="2" t="n"/>
      <c r="DM3186" s="2" t="n"/>
      <c r="DN3186" s="2" t="n"/>
      <c r="DO3186" s="2" t="n"/>
      <c r="DP3186" s="2" t="n"/>
      <c r="DQ3186" s="2" t="n"/>
      <c r="DR3186" s="2" t="n"/>
      <c r="DS3186" s="2" t="n"/>
      <c r="DT3186" s="2" t="n"/>
      <c r="DU3186" s="2" t="n"/>
      <c r="DV3186" s="2" t="n"/>
      <c r="DW3186" s="2" t="n"/>
      <c r="DX3186" s="2" t="n"/>
      <c r="DY3186" s="2" t="n"/>
      <c r="DZ3186" s="2" t="n"/>
      <c r="EA3186" s="2" t="n"/>
      <c r="EB3186" s="2" t="n"/>
      <c r="EC3186" s="2" t="n"/>
    </row>
    <row r="3187" ht="6.75" customHeight="1" s="118">
      <c r="A3187" s="2" t="n"/>
      <c r="B3187" s="2" t="n"/>
      <c r="C3187" s="3" t="n"/>
      <c r="D3187" s="3" t="n"/>
      <c r="E3187" s="3" t="n"/>
      <c r="F3187" s="3" t="n"/>
      <c r="G3187" s="3" t="n"/>
      <c r="H3187" s="3" t="n"/>
      <c r="I3187" s="3" t="n"/>
      <c r="J3187" s="3" t="n"/>
      <c r="K3187" s="3" t="n"/>
      <c r="L3187" s="3" t="n"/>
      <c r="M3187" s="3" t="n"/>
      <c r="N3187" s="3" t="n"/>
      <c r="O3187" s="3" t="n"/>
      <c r="P3187" s="3" t="n"/>
      <c r="Q3187" s="3" t="n"/>
      <c r="R3187" s="3" t="n"/>
      <c r="S3187" s="3" t="n"/>
      <c r="T3187" s="3" t="n"/>
      <c r="U3187" s="3" t="n"/>
      <c r="V3187" s="3" t="n"/>
      <c r="W3187" s="3" t="n"/>
      <c r="X3187" s="3" t="n"/>
      <c r="Y3187" s="3" t="n"/>
      <c r="Z3187" s="3" t="n"/>
      <c r="AA3187" s="3" t="n"/>
      <c r="AB3187" s="3" t="n"/>
      <c r="AC3187" s="3" t="n"/>
      <c r="AD3187" s="3" t="n"/>
      <c r="AE3187" s="3" t="n"/>
      <c r="AF3187" s="3" t="n"/>
      <c r="AG3187" s="3" t="n"/>
      <c r="AH3187" s="3" t="n"/>
      <c r="AI3187" s="3" t="n"/>
      <c r="AJ3187" s="3" t="n"/>
      <c r="AK3187" s="3" t="n"/>
      <c r="AL3187" s="3" t="n"/>
      <c r="AM3187" s="3" t="n"/>
      <c r="AN3187" s="3" t="n"/>
      <c r="AO3187" s="3" t="n"/>
      <c r="AP3187" s="3" t="n"/>
      <c r="AQ3187" s="3" t="n"/>
      <c r="AR3187" s="3" t="n"/>
      <c r="AS3187" s="2" t="n"/>
      <c r="AT3187" s="2" t="n"/>
      <c r="AU3187" s="2" t="n"/>
      <c r="AV3187" s="2" t="n"/>
      <c r="AW3187" s="2" t="n"/>
      <c r="AX3187" s="2" t="n"/>
      <c r="AY3187" s="2" t="n"/>
      <c r="AZ3187" s="2" t="n"/>
      <c r="BA3187" s="2" t="n"/>
      <c r="BB3187" s="2" t="n"/>
      <c r="BC3187" s="2" t="n"/>
      <c r="BD3187" s="2" t="n"/>
      <c r="BE3187" s="2" t="n"/>
      <c r="BF3187" s="2" t="n"/>
      <c r="BG3187" s="2" t="n"/>
      <c r="BH3187" s="2" t="n"/>
      <c r="BI3187" s="2" t="n"/>
      <c r="BJ3187" s="2" t="n"/>
      <c r="BK3187" s="2" t="n"/>
      <c r="BL3187" s="2" t="n"/>
      <c r="BM3187" s="2" t="n"/>
      <c r="BN3187" s="2" t="n"/>
      <c r="BO3187" s="2" t="n"/>
      <c r="BP3187" s="2" t="n"/>
      <c r="BQ3187" s="2" t="n"/>
      <c r="BR3187" s="2" t="n"/>
      <c r="BS3187" s="2" t="n"/>
      <c r="BT3187" s="2" t="n"/>
      <c r="BU3187" s="2" t="n"/>
      <c r="BV3187" s="2" t="n"/>
      <c r="BW3187" s="2" t="n"/>
      <c r="BX3187" s="2" t="n"/>
      <c r="BY3187" s="2" t="n"/>
      <c r="BZ3187" s="2" t="n"/>
      <c r="CA3187" s="2" t="n"/>
      <c r="CB3187" s="2" t="n"/>
      <c r="CC3187" s="2" t="n"/>
      <c r="CD3187" s="2" t="n"/>
      <c r="CE3187" s="2" t="n"/>
      <c r="CF3187" s="2" t="n"/>
      <c r="CG3187" s="2" t="n"/>
      <c r="CH3187" s="2" t="n"/>
      <c r="CI3187" s="2" t="n"/>
      <c r="CJ3187" s="2" t="n"/>
      <c r="CK3187" s="2" t="n"/>
      <c r="CL3187" s="2" t="n"/>
      <c r="CM3187" s="2" t="n"/>
      <c r="CN3187" s="2" t="n"/>
      <c r="CO3187" s="2" t="n"/>
      <c r="CP3187" s="2" t="n"/>
      <c r="CQ3187" s="2" t="n"/>
      <c r="CR3187" s="2" t="n"/>
      <c r="CS3187" s="2" t="n"/>
      <c r="CT3187" s="2" t="n"/>
      <c r="CU3187" s="2" t="n"/>
      <c r="CV3187" s="2" t="n"/>
      <c r="CW3187" s="2" t="n"/>
      <c r="CX3187" s="2" t="n"/>
      <c r="CY3187" s="2" t="n"/>
      <c r="CZ3187" s="2" t="n"/>
      <c r="DA3187" s="2" t="n"/>
      <c r="DB3187" s="2" t="n"/>
      <c r="DC3187" s="2" t="n"/>
      <c r="DD3187" s="2" t="n"/>
      <c r="DE3187" s="2" t="n"/>
      <c r="DF3187" s="2" t="n"/>
      <c r="DG3187" s="2" t="n"/>
      <c r="DH3187" s="2" t="n"/>
      <c r="DI3187" s="2" t="n"/>
      <c r="DJ3187" s="2" t="n"/>
      <c r="DK3187" s="2" t="n"/>
      <c r="DL3187" s="2" t="n"/>
      <c r="DM3187" s="2" t="n"/>
      <c r="DN3187" s="2" t="n"/>
      <c r="DO3187" s="2" t="n"/>
      <c r="DP3187" s="2" t="n"/>
      <c r="DQ3187" s="2" t="n"/>
      <c r="DR3187" s="2" t="n"/>
      <c r="DS3187" s="2" t="n"/>
      <c r="DT3187" s="2" t="n"/>
      <c r="DU3187" s="2" t="n"/>
      <c r="DV3187" s="2" t="n"/>
      <c r="DW3187" s="2" t="n"/>
      <c r="DX3187" s="2" t="n"/>
      <c r="DY3187" s="2" t="n"/>
      <c r="DZ3187" s="2" t="n"/>
      <c r="EA3187" s="2" t="n"/>
      <c r="EB3187" s="2" t="n"/>
      <c r="EC3187" s="2" t="n"/>
    </row>
    <row r="3188" ht="6.75" customHeight="1" s="118">
      <c r="A3188" s="2" t="n"/>
      <c r="B3188" s="2" t="n"/>
      <c r="C3188" s="3" t="n"/>
      <c r="D3188" s="3" t="n"/>
      <c r="E3188" s="3" t="n"/>
      <c r="F3188" s="3" t="n"/>
      <c r="G3188" s="3" t="n"/>
      <c r="H3188" s="3" t="n"/>
      <c r="I3188" s="3" t="n"/>
      <c r="J3188" s="114" t="inlineStr">
        <is>
          <t xml:space="preserve">  履 　   歴　    書</t>
        </is>
      </c>
      <c r="AN3188" s="3" t="n"/>
      <c r="AO3188" s="3" t="n"/>
      <c r="AP3188" s="3" t="n"/>
      <c r="AQ3188" s="3" t="n"/>
      <c r="AR3188" s="3" t="n"/>
      <c r="AS3188" s="2" t="n"/>
      <c r="AT3188" s="2" t="n"/>
      <c r="AU3188" s="2" t="n"/>
      <c r="AV3188" s="2" t="n"/>
      <c r="AW3188" s="2" t="n"/>
      <c r="AX3188" s="2" t="n"/>
      <c r="AY3188" s="2" t="n"/>
      <c r="AZ3188" s="2" t="n"/>
      <c r="BA3188" s="2" t="n"/>
      <c r="BB3188" s="2" t="n"/>
      <c r="BC3188" s="2" t="n"/>
      <c r="BD3188" s="2" t="n"/>
      <c r="BE3188" s="2" t="n"/>
      <c r="BF3188" s="2" t="n"/>
      <c r="BG3188" s="2" t="n"/>
      <c r="BH3188" s="2" t="n"/>
      <c r="BI3188" s="2" t="n"/>
      <c r="BJ3188" s="2" t="n"/>
      <c r="BK3188" s="2" t="n"/>
      <c r="BL3188" s="2" t="n"/>
      <c r="BM3188" s="2" t="n"/>
      <c r="BN3188" s="2" t="n"/>
      <c r="BO3188" s="2" t="n"/>
      <c r="BP3188" s="2" t="n"/>
      <c r="BQ3188" s="2" t="n"/>
      <c r="BR3188" s="2" t="n"/>
      <c r="BS3188" s="2" t="n"/>
      <c r="BT3188" s="2" t="n"/>
      <c r="BU3188" s="2" t="n"/>
      <c r="BV3188" s="2" t="n"/>
      <c r="BW3188" s="2" t="n"/>
      <c r="BX3188" s="2" t="n"/>
      <c r="BY3188" s="2" t="n"/>
      <c r="BZ3188" s="2" t="n"/>
      <c r="CA3188" s="2" t="n"/>
      <c r="CB3188" s="2" t="n"/>
      <c r="CC3188" s="2" t="n"/>
      <c r="CD3188" s="2" t="n"/>
      <c r="CE3188" s="2" t="n"/>
      <c r="CF3188" s="2" t="n"/>
      <c r="CG3188" s="2" t="n"/>
      <c r="CH3188" s="2" t="n"/>
      <c r="CI3188" s="2" t="n"/>
      <c r="CJ3188" s="2" t="n"/>
      <c r="CK3188" s="2" t="n"/>
      <c r="CL3188" s="2" t="n"/>
      <c r="CM3188" s="2" t="n"/>
      <c r="CN3188" s="2" t="n"/>
      <c r="CO3188" s="2" t="n"/>
      <c r="CP3188" s="2" t="n"/>
      <c r="CQ3188" s="2" t="n"/>
      <c r="CR3188" s="2" t="n"/>
      <c r="CS3188" s="2" t="n"/>
      <c r="CT3188" s="2" t="n"/>
      <c r="CU3188" s="2" t="n"/>
      <c r="CV3188" s="2" t="n"/>
      <c r="CW3188" s="2" t="n"/>
      <c r="CX3188" s="2" t="n"/>
      <c r="CY3188" s="2" t="n"/>
      <c r="CZ3188" s="2" t="n"/>
      <c r="DA3188" s="2" t="n"/>
      <c r="DB3188" s="2" t="n"/>
      <c r="DC3188" s="2" t="n"/>
      <c r="DD3188" s="2" t="n"/>
      <c r="DE3188" s="2" t="n"/>
      <c r="DF3188" s="2" t="n"/>
      <c r="DG3188" s="2" t="n"/>
      <c r="DH3188" s="2" t="n"/>
      <c r="DI3188" s="2" t="n"/>
      <c r="DJ3188" s="2" t="n"/>
      <c r="DK3188" s="2" t="n"/>
      <c r="DL3188" s="2" t="n"/>
      <c r="DM3188" s="2" t="n"/>
      <c r="DN3188" s="2" t="n"/>
      <c r="DO3188" s="2" t="n"/>
      <c r="DP3188" s="2" t="n"/>
      <c r="DQ3188" s="2" t="n"/>
      <c r="DR3188" s="2" t="n"/>
      <c r="DS3188" s="2" t="n"/>
      <c r="DT3188" s="2" t="n"/>
      <c r="DU3188" s="2" t="n"/>
      <c r="DV3188" s="2" t="n"/>
      <c r="DW3188" s="2" t="n"/>
      <c r="DX3188" s="2" t="n"/>
      <c r="DY3188" s="2" t="n"/>
      <c r="DZ3188" s="2" t="n"/>
      <c r="EA3188" s="2" t="n"/>
      <c r="EB3188" s="2" t="n"/>
      <c r="EC3188" s="2" t="n"/>
    </row>
    <row r="3189" ht="6.75" customHeight="1" s="118">
      <c r="A3189" s="2" t="n"/>
      <c r="B3189" s="2" t="n"/>
      <c r="C3189" s="3" t="n"/>
      <c r="D3189" s="3" t="n"/>
      <c r="E3189" s="3" t="n"/>
      <c r="F3189" s="3" t="n"/>
      <c r="G3189" s="3" t="n"/>
      <c r="H3189" s="3" t="n"/>
      <c r="I3189" s="3" t="n"/>
      <c r="AN3189" s="3" t="n"/>
      <c r="AO3189" s="3" t="n"/>
      <c r="AP3189" s="3" t="n"/>
      <c r="AQ3189" s="3" t="n"/>
      <c r="AR3189" s="3" t="n"/>
      <c r="AS3189" s="2" t="n"/>
      <c r="AT3189" s="2" t="n"/>
      <c r="AU3189" s="2" t="n"/>
      <c r="AV3189" s="2" t="n"/>
      <c r="AW3189" s="2" t="n"/>
      <c r="AX3189" s="2" t="n"/>
      <c r="AY3189" s="2" t="n"/>
      <c r="AZ3189" s="2" t="n"/>
      <c r="BA3189" s="2" t="n"/>
      <c r="BB3189" s="2" t="n"/>
      <c r="BC3189" s="2" t="n"/>
      <c r="BD3189" s="2" t="n"/>
      <c r="BE3189" s="2" t="n"/>
      <c r="BF3189" s="2" t="n"/>
      <c r="BG3189" s="2" t="n"/>
      <c r="BH3189" s="2" t="n"/>
      <c r="BI3189" s="2" t="n"/>
      <c r="BJ3189" s="2" t="n"/>
      <c r="BK3189" s="2" t="n"/>
      <c r="BL3189" s="2" t="n"/>
      <c r="BM3189" s="2" t="n"/>
      <c r="BN3189" s="2" t="n"/>
      <c r="BO3189" s="2" t="n"/>
      <c r="BP3189" s="2" t="n"/>
      <c r="BQ3189" s="2" t="n"/>
      <c r="BR3189" s="2" t="n"/>
      <c r="BS3189" s="2" t="n"/>
      <c r="BT3189" s="2" t="n"/>
      <c r="BU3189" s="2" t="n"/>
      <c r="BV3189" s="2" t="n"/>
      <c r="BW3189" s="2" t="n"/>
      <c r="BX3189" s="2" t="n"/>
      <c r="BY3189" s="2" t="n"/>
      <c r="BZ3189" s="2" t="n"/>
      <c r="CA3189" s="2" t="n"/>
      <c r="CB3189" s="2" t="n"/>
      <c r="CC3189" s="2" t="n"/>
      <c r="CD3189" s="2" t="n"/>
      <c r="CE3189" s="2" t="n"/>
      <c r="CF3189" s="2" t="n"/>
      <c r="CG3189" s="2" t="n"/>
      <c r="CH3189" s="2" t="n"/>
      <c r="CI3189" s="2" t="n"/>
      <c r="CJ3189" s="2" t="n"/>
      <c r="CK3189" s="2" t="n"/>
      <c r="CL3189" s="2" t="n"/>
      <c r="CM3189" s="2" t="n"/>
      <c r="CN3189" s="2" t="n"/>
      <c r="CO3189" s="2" t="n"/>
      <c r="CP3189" s="2" t="n"/>
      <c r="CQ3189" s="2" t="n"/>
      <c r="CR3189" s="2" t="n"/>
      <c r="CS3189" s="2" t="n"/>
      <c r="CT3189" s="2" t="n"/>
      <c r="CU3189" s="2" t="n"/>
      <c r="CV3189" s="2" t="n"/>
      <c r="CW3189" s="2" t="n"/>
      <c r="CX3189" s="2" t="n"/>
      <c r="CY3189" s="2" t="n"/>
      <c r="CZ3189" s="2" t="n"/>
      <c r="DA3189" s="2" t="n"/>
      <c r="DB3189" s="2" t="n"/>
      <c r="DC3189" s="2" t="n"/>
      <c r="DD3189" s="2" t="n"/>
      <c r="DE3189" s="2" t="n"/>
      <c r="DF3189" s="2" t="n"/>
      <c r="DG3189" s="2" t="n"/>
      <c r="DH3189" s="2" t="n"/>
      <c r="DI3189" s="2" t="n"/>
      <c r="DJ3189" s="2" t="n"/>
      <c r="DK3189" s="2" t="n"/>
      <c r="DL3189" s="2" t="n"/>
      <c r="DM3189" s="2" t="n"/>
      <c r="DN3189" s="2" t="n"/>
      <c r="DO3189" s="2" t="n"/>
      <c r="DP3189" s="2" t="n"/>
      <c r="DQ3189" s="2" t="n"/>
      <c r="DR3189" s="2" t="n"/>
      <c r="DS3189" s="2" t="n"/>
      <c r="DT3189" s="2" t="n"/>
      <c r="DU3189" s="2" t="n"/>
      <c r="DV3189" s="2" t="n"/>
      <c r="DW3189" s="2" t="n"/>
      <c r="DX3189" s="2" t="n"/>
      <c r="DY3189" s="2" t="n"/>
      <c r="DZ3189" s="2" t="n"/>
      <c r="EA3189" s="2" t="n"/>
      <c r="EB3189" s="2" t="n"/>
      <c r="EC3189" s="2" t="n"/>
    </row>
    <row r="3190" ht="4.5" customHeight="1" s="118">
      <c r="A3190" s="2" t="n"/>
      <c r="B3190" s="2" t="n"/>
      <c r="C3190" s="2" t="n"/>
      <c r="D3190" s="2" t="n"/>
      <c r="E3190" s="2" t="n"/>
      <c r="F3190" s="2" t="n"/>
      <c r="G3190" s="2" t="n"/>
      <c r="H3190" s="2" t="n"/>
      <c r="I3190" s="2" t="n"/>
      <c r="AN3190" s="3" t="n"/>
      <c r="AO3190" s="2" t="n"/>
      <c r="AP3190" s="2" t="n"/>
      <c r="AQ3190" s="2" t="n"/>
      <c r="AR3190" s="2" t="n"/>
      <c r="AS3190" s="2" t="n"/>
      <c r="AT3190" s="2" t="n"/>
      <c r="AU3190" s="2" t="n"/>
      <c r="AV3190" s="4" t="n"/>
      <c r="AW3190" s="5" t="n"/>
      <c r="AX3190" s="5" t="n"/>
      <c r="AY3190" s="5" t="n"/>
      <c r="AZ3190" s="5" t="n"/>
      <c r="BA3190" s="5" t="n"/>
      <c r="BB3190" s="5" t="n"/>
      <c r="BC3190" s="5" t="n"/>
      <c r="BD3190" s="5" t="n"/>
      <c r="BE3190" s="5" t="n"/>
      <c r="BF3190" s="5" t="n"/>
      <c r="BG3190" s="5" t="n"/>
      <c r="BH3190" s="5" t="n"/>
      <c r="BI3190" s="6" t="n"/>
      <c r="BJ3190" s="7" t="n"/>
      <c r="BK3190" s="2" t="n"/>
      <c r="BL3190" s="2" t="n"/>
      <c r="BM3190" s="2" t="n"/>
      <c r="BN3190" s="2" t="n"/>
      <c r="BO3190" s="2" t="n"/>
      <c r="BP3190" s="139" t="inlineStr">
        <is>
          <t xml:space="preserve">資 　格  等      </t>
        </is>
      </c>
      <c r="BQ3190" s="140" t="n"/>
      <c r="BR3190" s="140" t="n"/>
      <c r="BS3190" s="140" t="n"/>
      <c r="BT3190" s="140" t="n"/>
      <c r="BU3190" s="140" t="n"/>
      <c r="BV3190" s="141" t="n"/>
      <c r="BW3190" s="142" t="inlineStr">
        <is>
          <t>取  得  年  月</t>
        </is>
      </c>
      <c r="BX3190" s="140" t="n"/>
      <c r="BY3190" s="140" t="n"/>
      <c r="BZ3190" s="140" t="n"/>
      <c r="CA3190" s="140" t="n"/>
      <c r="CB3190" s="140" t="n"/>
      <c r="CC3190" s="140" t="n"/>
      <c r="CD3190" s="140" t="n"/>
      <c r="CE3190" s="140" t="n"/>
      <c r="CF3190" s="140" t="n"/>
      <c r="CG3190" s="141" t="n"/>
      <c r="CH3190" s="142" t="inlineStr">
        <is>
          <t>資       格       等       の       名       称</t>
        </is>
      </c>
      <c r="CI3190" s="140" t="n"/>
      <c r="CJ3190" s="140" t="n"/>
      <c r="CK3190" s="140" t="n"/>
      <c r="CL3190" s="140" t="n"/>
      <c r="CM3190" s="140" t="n"/>
      <c r="CN3190" s="140" t="n"/>
      <c r="CO3190" s="140" t="n"/>
      <c r="CP3190" s="140" t="n"/>
      <c r="CQ3190" s="140" t="n"/>
      <c r="CR3190" s="140" t="n"/>
      <c r="CS3190" s="140" t="n"/>
      <c r="CT3190" s="140" t="n"/>
      <c r="CU3190" s="140" t="n"/>
      <c r="CV3190" s="140" t="n"/>
      <c r="CW3190" s="140" t="n"/>
      <c r="CX3190" s="140" t="n"/>
      <c r="CY3190" s="140" t="n"/>
      <c r="CZ3190" s="140" t="n"/>
      <c r="DA3190" s="140" t="n"/>
      <c r="DB3190" s="140" t="n"/>
      <c r="DC3190" s="140" t="n"/>
      <c r="DD3190" s="140" t="n"/>
      <c r="DE3190" s="140" t="n"/>
      <c r="DF3190" s="140" t="n"/>
      <c r="DG3190" s="140" t="n"/>
      <c r="DH3190" s="140" t="n"/>
      <c r="DI3190" s="140" t="n"/>
      <c r="DJ3190" s="140" t="n"/>
      <c r="DK3190" s="140" t="n"/>
      <c r="DL3190" s="140" t="n"/>
      <c r="DM3190" s="140" t="n"/>
      <c r="DN3190" s="140" t="n"/>
      <c r="DO3190" s="140" t="n"/>
      <c r="DP3190" s="140" t="n"/>
      <c r="DQ3190" s="140" t="n"/>
      <c r="DR3190" s="140" t="n"/>
      <c r="DS3190" s="140" t="n"/>
      <c r="DT3190" s="140" t="n"/>
      <c r="DU3190" s="141" t="n"/>
      <c r="DV3190" s="2" t="n"/>
      <c r="DW3190" s="2" t="n"/>
      <c r="DX3190" s="2" t="n"/>
      <c r="DY3190" s="2" t="n"/>
      <c r="DZ3190" s="2" t="n"/>
      <c r="EA3190" s="2" t="n"/>
      <c r="EB3190" s="2" t="n"/>
      <c r="EC3190" s="2" t="n"/>
    </row>
    <row r="3191" ht="6.75" customHeight="1" s="118">
      <c r="A3191" s="2" t="n"/>
      <c r="B3191" s="2" t="n"/>
      <c r="C3191" s="2" t="n"/>
      <c r="D3191" s="2" t="n"/>
      <c r="E3191" s="2" t="n"/>
      <c r="F3191" s="2" t="n"/>
      <c r="G3191" s="2" t="n"/>
      <c r="H3191" s="2" t="n"/>
      <c r="I3191" s="2" t="n"/>
      <c r="AN3191" s="3" t="n"/>
      <c r="AO3191" s="2" t="n"/>
      <c r="AP3191" s="2" t="n"/>
      <c r="AQ3191" s="2" t="n"/>
      <c r="AR3191" s="2" t="n"/>
      <c r="AS3191" s="2" t="n"/>
      <c r="AT3191" s="2" t="n"/>
      <c r="AU3191" s="2" t="n"/>
      <c r="AV3191" s="7" t="n"/>
      <c r="AW3191" s="2" t="n"/>
      <c r="AX3191" s="2" t="n"/>
      <c r="AY3191" s="2" t="n"/>
      <c r="AZ3191" s="2" t="n"/>
      <c r="BA3191" s="2" t="n"/>
      <c r="BB3191" s="2" t="n"/>
      <c r="BC3191" s="2" t="n"/>
      <c r="BD3191" s="2" t="n"/>
      <c r="BE3191" s="2" t="n"/>
      <c r="BF3191" s="2" t="n"/>
      <c r="BG3191" s="2" t="n"/>
      <c r="BH3191" s="2" t="n"/>
      <c r="BI3191" s="8" t="n"/>
      <c r="BJ3191" s="7" t="n"/>
      <c r="BK3191" s="2" t="n"/>
      <c r="BL3191" s="2" t="n"/>
      <c r="BM3191" s="2" t="n"/>
      <c r="BN3191" s="2" t="n"/>
      <c r="BO3191" s="2" t="n"/>
      <c r="BP3191" s="143" t="n"/>
      <c r="BV3191" s="144" t="n"/>
      <c r="BW3191" s="143" t="n"/>
      <c r="CG3191" s="144" t="n"/>
      <c r="CH3191" s="143" t="n"/>
      <c r="DU3191" s="144" t="n"/>
      <c r="DV3191" s="2" t="n"/>
      <c r="DW3191" s="2" t="n"/>
      <c r="DX3191" s="2" t="n"/>
      <c r="DY3191" s="2" t="n"/>
      <c r="DZ3191" s="2" t="n"/>
      <c r="EA3191" s="2" t="n"/>
      <c r="EB3191" s="2" t="n"/>
      <c r="EC3191" s="2" t="n"/>
    </row>
    <row r="3192" ht="6.75" customHeight="1" s="118">
      <c r="A3192" s="2" t="n"/>
      <c r="B3192" s="2" t="n"/>
      <c r="C3192" s="2" t="n"/>
      <c r="D3192" s="2" t="n"/>
      <c r="E3192" s="2" t="n"/>
      <c r="F3192" s="2" t="n"/>
      <c r="G3192" s="2" t="n"/>
      <c r="H3192" s="2" t="n"/>
      <c r="I3192" s="2" t="n"/>
      <c r="J3192" s="2" t="n"/>
      <c r="K3192" s="2" t="n"/>
      <c r="L3192" s="2" t="n"/>
      <c r="M3192" s="2" t="n"/>
      <c r="N3192" s="3" t="n"/>
      <c r="O3192" s="3" t="n"/>
      <c r="P3192" s="3" t="n"/>
      <c r="Q3192" s="3" t="n"/>
      <c r="R3192" s="3" t="n"/>
      <c r="S3192" s="3" t="n"/>
      <c r="T3192" s="3" t="n"/>
      <c r="U3192" s="3" t="n"/>
      <c r="V3192" s="3" t="n"/>
      <c r="W3192" s="3" t="n"/>
      <c r="X3192" s="3" t="n"/>
      <c r="Y3192" s="3" t="n"/>
      <c r="Z3192" s="3" t="n"/>
      <c r="AA3192" s="3" t="n"/>
      <c r="AB3192" s="3" t="n"/>
      <c r="AC3192" s="3" t="n"/>
      <c r="AD3192" s="3" t="n"/>
      <c r="AE3192" s="3" t="n"/>
      <c r="AF3192" s="3" t="n"/>
      <c r="AG3192" s="3" t="n"/>
      <c r="AH3192" s="3" t="n"/>
      <c r="AI3192" s="3" t="n"/>
      <c r="AJ3192" s="3" t="n"/>
      <c r="AK3192" s="3" t="n"/>
      <c r="AL3192" s="3" t="n"/>
      <c r="AM3192" s="3" t="n"/>
      <c r="AN3192" s="2" t="n"/>
      <c r="AO3192" s="2" t="n"/>
      <c r="AP3192" s="2" t="n"/>
      <c r="AQ3192" s="2" t="n"/>
      <c r="AR3192" s="2" t="n"/>
      <c r="AS3192" s="2" t="n"/>
      <c r="AT3192" s="2" t="n"/>
      <c r="AU3192" s="2" t="n"/>
      <c r="AV3192" s="7" t="n"/>
      <c r="AW3192" s="2" t="n"/>
      <c r="AX3192" s="2" t="n"/>
      <c r="AY3192" s="2" t="n"/>
      <c r="AZ3192" s="2" t="n"/>
      <c r="BA3192" s="2" t="n"/>
      <c r="BB3192" s="2" t="n"/>
      <c r="BC3192" s="2" t="n"/>
      <c r="BD3192" s="2" t="n"/>
      <c r="BE3192" s="2" t="n"/>
      <c r="BF3192" s="2" t="n"/>
      <c r="BG3192" s="2" t="n"/>
      <c r="BH3192" s="2" t="n"/>
      <c r="BI3192" s="8" t="n"/>
      <c r="BJ3192" s="7" t="n"/>
      <c r="BK3192" s="2" t="n"/>
      <c r="BL3192" s="2" t="n"/>
      <c r="BM3192" s="2" t="n"/>
      <c r="BN3192" s="2" t="n"/>
      <c r="BO3192" s="2" t="n"/>
      <c r="BP3192" s="143" t="n"/>
      <c r="BV3192" s="144" t="n"/>
      <c r="BW3192" s="143" t="n"/>
      <c r="CG3192" s="144" t="n"/>
      <c r="CH3192" s="143" t="n"/>
      <c r="DU3192" s="144" t="n"/>
      <c r="DV3192" s="2" t="n"/>
      <c r="DW3192" s="2" t="n"/>
      <c r="DX3192" s="2" t="n"/>
      <c r="DY3192" s="2" t="n"/>
      <c r="DZ3192" s="2" t="n"/>
      <c r="EA3192" s="2" t="n"/>
      <c r="EB3192" s="2" t="n"/>
      <c r="EC3192" s="2" t="n"/>
    </row>
    <row r="3193" ht="6.75" customHeight="1" s="118">
      <c r="A3193" s="2" t="n"/>
      <c r="B3193" s="2" t="n"/>
      <c r="C3193" s="2" t="n"/>
      <c r="D3193" s="2" t="n"/>
      <c r="E3193" s="2" t="n"/>
      <c r="F3193" s="2" t="n"/>
      <c r="G3193" s="2" t="n"/>
      <c r="H3193" s="2" t="n"/>
      <c r="I3193" s="2" t="n"/>
      <c r="J3193" s="2" t="n"/>
      <c r="K3193" s="2" t="n"/>
      <c r="L3193" s="2" t="n"/>
      <c r="M3193" s="2" t="n"/>
      <c r="N3193" s="2" t="n"/>
      <c r="O3193" s="2" t="n"/>
      <c r="P3193" s="2" t="n"/>
      <c r="Q3193" s="2" t="n"/>
      <c r="R3193" s="2" t="n"/>
      <c r="S3193" s="2" t="n"/>
      <c r="T3193" s="2" t="n"/>
      <c r="U3193" s="2" t="n"/>
      <c r="V3193" s="2" t="n"/>
      <c r="W3193" s="2" t="n"/>
      <c r="X3193" s="2" t="n"/>
      <c r="Y3193" s="2" t="n"/>
      <c r="Z3193" s="95" t="inlineStr">
        <is>
          <t>令和</t>
        </is>
      </c>
      <c r="AD3193" s="145">
        <f>IF(N(設定!$B$3)=0,"",YEAR(設定!$B$3)-2018)</f>
        <v/>
      </c>
      <c r="AG3193" s="95" t="inlineStr">
        <is>
          <t>年</t>
        </is>
      </c>
      <c r="AI3193" s="145">
        <f>IF(N(設定!$B$3)=0,"",MONTH(設定!$B$3))</f>
        <v/>
      </c>
      <c r="AL3193" s="95" t="inlineStr">
        <is>
          <t>月</t>
        </is>
      </c>
      <c r="AN3193" s="145">
        <f>IF(N(設定!$B$3)=0,"",DAY(設定!$B$3))</f>
        <v/>
      </c>
      <c r="AP3193" s="95" t="inlineStr">
        <is>
          <t>日現在</t>
        </is>
      </c>
      <c r="AU3193" s="12" t="n"/>
      <c r="AV3193" s="7" t="n"/>
      <c r="AW3193" s="2" t="n"/>
      <c r="AX3193" s="2" t="n"/>
      <c r="AY3193" s="2" t="n"/>
      <c r="AZ3193" s="2" t="n"/>
      <c r="BA3193" s="2" t="n"/>
      <c r="BB3193" s="2" t="n"/>
      <c r="BC3193" s="2" t="n"/>
      <c r="BD3193" s="2" t="n"/>
      <c r="BE3193" s="2" t="n"/>
      <c r="BF3193" s="2" t="n"/>
      <c r="BG3193" s="2" t="n"/>
      <c r="BH3193" s="2" t="n"/>
      <c r="BI3193" s="8" t="n"/>
      <c r="BJ3193" s="7" t="n"/>
      <c r="BK3193" s="2" t="n"/>
      <c r="BL3193" s="2" t="n"/>
      <c r="BM3193" s="2" t="n"/>
      <c r="BN3193" s="2" t="n"/>
      <c r="BO3193" s="2" t="n"/>
      <c r="BP3193" s="143" t="n"/>
      <c r="BV3193" s="144" t="n"/>
      <c r="BW3193" s="146" t="n"/>
      <c r="BX3193" s="147" t="n"/>
      <c r="BY3193" s="147" t="n"/>
      <c r="BZ3193" s="147" t="n"/>
      <c r="CA3193" s="147" t="n"/>
      <c r="CB3193" s="147" t="n"/>
      <c r="CC3193" s="147" t="n"/>
      <c r="CD3193" s="147" t="n"/>
      <c r="CE3193" s="147" t="n"/>
      <c r="CF3193" s="147" t="n"/>
      <c r="CG3193" s="148" t="n"/>
      <c r="CH3193" s="146" t="n"/>
      <c r="CI3193" s="147" t="n"/>
      <c r="CJ3193" s="147" t="n"/>
      <c r="CK3193" s="147" t="n"/>
      <c r="CL3193" s="147" t="n"/>
      <c r="CM3193" s="147" t="n"/>
      <c r="CN3193" s="147" t="n"/>
      <c r="CO3193" s="147" t="n"/>
      <c r="CP3193" s="147" t="n"/>
      <c r="CQ3193" s="147" t="n"/>
      <c r="CR3193" s="147" t="n"/>
      <c r="CS3193" s="147" t="n"/>
      <c r="CT3193" s="147" t="n"/>
      <c r="CU3193" s="147" t="n"/>
      <c r="CV3193" s="147" t="n"/>
      <c r="CW3193" s="147" t="n"/>
      <c r="CX3193" s="147" t="n"/>
      <c r="CY3193" s="147" t="n"/>
      <c r="CZ3193" s="147" t="n"/>
      <c r="DA3193" s="147" t="n"/>
      <c r="DB3193" s="147" t="n"/>
      <c r="DC3193" s="147" t="n"/>
      <c r="DD3193" s="147" t="n"/>
      <c r="DE3193" s="147" t="n"/>
      <c r="DF3193" s="147" t="n"/>
      <c r="DG3193" s="147" t="n"/>
      <c r="DH3193" s="147" t="n"/>
      <c r="DI3193" s="147" t="n"/>
      <c r="DJ3193" s="147" t="n"/>
      <c r="DK3193" s="147" t="n"/>
      <c r="DL3193" s="147" t="n"/>
      <c r="DM3193" s="147" t="n"/>
      <c r="DN3193" s="147" t="n"/>
      <c r="DO3193" s="147" t="n"/>
      <c r="DP3193" s="147" t="n"/>
      <c r="DQ3193" s="147" t="n"/>
      <c r="DR3193" s="147" t="n"/>
      <c r="DS3193" s="147" t="n"/>
      <c r="DT3193" s="147" t="n"/>
      <c r="DU3193" s="148" t="n"/>
      <c r="DV3193" s="2" t="n"/>
      <c r="DW3193" s="2" t="n"/>
      <c r="DX3193" s="2" t="n"/>
      <c r="DY3193" s="2" t="n"/>
      <c r="DZ3193" s="2" t="n"/>
      <c r="EA3193" s="2" t="n"/>
      <c r="EB3193" s="2" t="n"/>
      <c r="EC3193" s="2" t="n"/>
    </row>
    <row r="3194" ht="6.75" customHeight="1" s="118">
      <c r="A3194" s="2" t="n"/>
      <c r="B3194" s="2" t="n"/>
      <c r="C3194" s="2" t="n"/>
      <c r="D3194" s="2" t="n"/>
      <c r="E3194" s="2" t="n"/>
      <c r="F3194" s="2" t="n"/>
      <c r="G3194" s="2" t="n"/>
      <c r="H3194" s="2" t="n"/>
      <c r="I3194" s="2" t="n"/>
      <c r="J3194" s="2" t="n"/>
      <c r="K3194" s="2" t="n"/>
      <c r="L3194" s="2" t="n"/>
      <c r="M3194" s="2" t="n"/>
      <c r="N3194" s="2" t="n"/>
      <c r="O3194" s="2" t="n"/>
      <c r="P3194" s="2" t="n"/>
      <c r="Q3194" s="2" t="n"/>
      <c r="R3194" s="2" t="n"/>
      <c r="S3194" s="2" t="n"/>
      <c r="T3194" s="2" t="n"/>
      <c r="U3194" s="2" t="n"/>
      <c r="V3194" s="2" t="n"/>
      <c r="W3194" s="2" t="n"/>
      <c r="X3194" s="2" t="n"/>
      <c r="Y3194" s="2" t="n"/>
      <c r="AU3194" s="12" t="n"/>
      <c r="AV3194" s="7" t="n"/>
      <c r="AW3194" s="48" t="inlineStr">
        <is>
          <t>写真をはる位置</t>
        </is>
      </c>
      <c r="BI3194" s="8" t="n"/>
      <c r="BJ3194" s="7" t="n"/>
      <c r="BK3194" s="2" t="n"/>
      <c r="BL3194" s="2" t="n"/>
      <c r="BM3194" s="2" t="n"/>
      <c r="BN3194" s="2" t="n"/>
      <c r="BO3194" s="2" t="n"/>
      <c r="BP3194" s="143" t="n"/>
      <c r="BV3194" s="144" t="n"/>
      <c r="BW3194" s="149">
        <f>計算!$O$38</f>
        <v/>
      </c>
      <c r="CG3194" s="144" t="n"/>
      <c r="CH3194" s="150">
        <f>計算!$P$38</f>
        <v/>
      </c>
      <c r="DU3194" s="144" t="n"/>
      <c r="DV3194" s="2" t="n"/>
      <c r="DW3194" s="2" t="n"/>
      <c r="DX3194" s="2" t="n"/>
      <c r="DY3194" s="2" t="n"/>
      <c r="DZ3194" s="2" t="n"/>
      <c r="EA3194" s="2" t="n"/>
      <c r="EB3194" s="2" t="n"/>
      <c r="EC3194" s="2" t="n"/>
    </row>
    <row r="3195" ht="6.75" customHeight="1" s="118">
      <c r="A3195" s="2" t="n"/>
      <c r="B3195" s="2" t="n"/>
      <c r="C3195" s="2" t="n"/>
      <c r="D3195" s="2" t="n"/>
      <c r="E3195" s="2" t="n"/>
      <c r="F3195" s="2" t="n"/>
      <c r="G3195" s="2" t="n"/>
      <c r="H3195" s="2" t="n"/>
      <c r="I3195" s="2" t="n"/>
      <c r="J3195" s="2" t="n"/>
      <c r="K3195" s="2" t="n"/>
      <c r="L3195" s="2" t="n"/>
      <c r="M3195" s="2" t="n"/>
      <c r="N3195" s="2" t="n"/>
      <c r="O3195" s="2" t="n"/>
      <c r="P3195" s="2" t="n"/>
      <c r="Q3195" s="2" t="n"/>
      <c r="R3195" s="2" t="n"/>
      <c r="S3195" s="2" t="n"/>
      <c r="T3195" s="2" t="n"/>
      <c r="U3195" s="2" t="n"/>
      <c r="V3195" s="2" t="n"/>
      <c r="W3195" s="2" t="n"/>
      <c r="X3195" s="2" t="n"/>
      <c r="Y3195" s="2" t="n"/>
      <c r="Z3195" s="147" t="n"/>
      <c r="AA3195" s="147" t="n"/>
      <c r="AB3195" s="147" t="n"/>
      <c r="AC3195" s="147" t="n"/>
      <c r="AD3195" s="147" t="n"/>
      <c r="AE3195" s="147" t="n"/>
      <c r="AF3195" s="147" t="n"/>
      <c r="AG3195" s="147" t="n"/>
      <c r="AH3195" s="147" t="n"/>
      <c r="AI3195" s="147" t="n"/>
      <c r="AJ3195" s="147" t="n"/>
      <c r="AK3195" s="147" t="n"/>
      <c r="AL3195" s="147" t="n"/>
      <c r="AM3195" s="147" t="n"/>
      <c r="AN3195" s="147" t="n"/>
      <c r="AO3195" s="147" t="n"/>
      <c r="AP3195" s="147" t="n"/>
      <c r="AQ3195" s="147" t="n"/>
      <c r="AR3195" s="147" t="n"/>
      <c r="AS3195" s="147" t="n"/>
      <c r="AT3195" s="147" t="n"/>
      <c r="AU3195" s="12" t="n"/>
      <c r="AV3195" s="7" t="n"/>
      <c r="BI3195" s="8" t="n"/>
      <c r="BJ3195" s="7" t="n"/>
      <c r="BK3195" s="2" t="n"/>
      <c r="BL3195" s="2" t="n"/>
      <c r="BM3195" s="2" t="n"/>
      <c r="BN3195" s="2" t="n"/>
      <c r="BO3195" s="2" t="n"/>
      <c r="BP3195" s="143" t="n"/>
      <c r="BV3195" s="144" t="n"/>
      <c r="BW3195" s="143" t="n"/>
      <c r="CG3195" s="144" t="n"/>
      <c r="DU3195" s="144" t="n"/>
      <c r="DV3195" s="2" t="n"/>
      <c r="DW3195" s="2" t="n"/>
      <c r="DX3195" s="2" t="n"/>
      <c r="DY3195" s="2" t="n"/>
      <c r="DZ3195" s="2" t="n"/>
      <c r="EA3195" s="2" t="n"/>
      <c r="EB3195" s="2" t="n"/>
      <c r="EC3195" s="2" t="n"/>
    </row>
    <row r="3196" ht="6.75" customHeight="1" s="118">
      <c r="A3196" s="2" t="n"/>
      <c r="B3196" s="2" t="n"/>
      <c r="C3196" s="2" t="n"/>
      <c r="D3196" s="2" t="n"/>
      <c r="E3196" s="142" t="inlineStr">
        <is>
          <t>ふ り が な</t>
        </is>
      </c>
      <c r="F3196" s="140" t="n"/>
      <c r="G3196" s="140" t="n"/>
      <c r="H3196" s="140" t="n"/>
      <c r="I3196" s="140" t="n"/>
      <c r="J3196" s="140" t="n"/>
      <c r="K3196" s="141" t="n"/>
      <c r="L3196" s="151">
        <f>計算!$C$38</f>
        <v/>
      </c>
      <c r="M3196" s="140" t="n"/>
      <c r="N3196" s="140" t="n"/>
      <c r="O3196" s="140" t="n"/>
      <c r="P3196" s="140" t="n"/>
      <c r="Q3196" s="140" t="n"/>
      <c r="R3196" s="140" t="n"/>
      <c r="S3196" s="140" t="n"/>
      <c r="T3196" s="140" t="n"/>
      <c r="U3196" s="140" t="n"/>
      <c r="V3196" s="140" t="n"/>
      <c r="W3196" s="140" t="n"/>
      <c r="X3196" s="140" t="n"/>
      <c r="Y3196" s="140" t="n"/>
      <c r="Z3196" s="140" t="n"/>
      <c r="AA3196" s="140" t="n"/>
      <c r="AB3196" s="140" t="n"/>
      <c r="AC3196" s="140" t="n"/>
      <c r="AD3196" s="140" t="n"/>
      <c r="AE3196" s="140" t="n"/>
      <c r="AF3196" s="140" t="n"/>
      <c r="AG3196" s="140" t="n"/>
      <c r="AH3196" s="140" t="n"/>
      <c r="AI3196" s="140" t="n"/>
      <c r="AJ3196" s="140" t="n"/>
      <c r="AK3196" s="140" t="n"/>
      <c r="AL3196" s="140" t="n"/>
      <c r="AM3196" s="140" t="n"/>
      <c r="AN3196" s="140" t="n"/>
      <c r="AO3196" s="140" t="n"/>
      <c r="AP3196" s="140" t="n"/>
      <c r="AQ3196" s="140" t="n"/>
      <c r="AR3196" s="140" t="n"/>
      <c r="AS3196" s="140" t="n"/>
      <c r="AT3196" s="141" t="n"/>
      <c r="AU3196" s="8" t="n"/>
      <c r="AV3196" s="7" t="n"/>
      <c r="AW3196" s="2" t="n"/>
      <c r="AX3196" s="2" t="n"/>
      <c r="AY3196" s="2" t="n"/>
      <c r="AZ3196" s="2" t="n"/>
      <c r="BA3196" s="2" t="n"/>
      <c r="BB3196" s="2" t="n"/>
      <c r="BC3196" s="2" t="n"/>
      <c r="BD3196" s="2" t="n"/>
      <c r="BE3196" s="2" t="n"/>
      <c r="BF3196" s="2" t="n"/>
      <c r="BG3196" s="2" t="n"/>
      <c r="BH3196" s="2" t="n"/>
      <c r="BI3196" s="8" t="n"/>
      <c r="BJ3196" s="7" t="n"/>
      <c r="BK3196" s="2" t="n"/>
      <c r="BL3196" s="2" t="n"/>
      <c r="BM3196" s="2" t="n"/>
      <c r="BN3196" s="2" t="n"/>
      <c r="BO3196" s="2" t="n"/>
      <c r="BP3196" s="143" t="n"/>
      <c r="BV3196" s="144" t="n"/>
      <c r="BW3196" s="143" t="n"/>
      <c r="CG3196" s="144" t="n"/>
      <c r="DU3196" s="144" t="n"/>
      <c r="DV3196" s="2" t="n"/>
      <c r="DW3196" s="2" t="n"/>
      <c r="DX3196" s="2" t="n"/>
      <c r="DY3196" s="2" t="n"/>
      <c r="DZ3196" s="2" t="n"/>
      <c r="EA3196" s="2" t="n"/>
      <c r="EB3196" s="2" t="n"/>
      <c r="EC3196" s="2" t="n"/>
    </row>
    <row r="3197" ht="6.75" customHeight="1" s="118">
      <c r="A3197" s="2" t="n"/>
      <c r="B3197" s="2" t="n"/>
      <c r="C3197" s="2" t="n"/>
      <c r="D3197" s="2" t="n"/>
      <c r="E3197" s="143" t="n"/>
      <c r="K3197" s="144" t="n"/>
      <c r="AT3197" s="144" t="n"/>
      <c r="AU3197" s="8" t="n"/>
      <c r="AV3197" s="7" t="n"/>
      <c r="AW3197" s="2" t="n"/>
      <c r="AX3197" s="2" t="n"/>
      <c r="AY3197" s="2" t="n"/>
      <c r="AZ3197" s="2" t="n"/>
      <c r="BA3197" s="2" t="n"/>
      <c r="BB3197" s="2" t="n"/>
      <c r="BC3197" s="2" t="n"/>
      <c r="BD3197" s="2" t="n"/>
      <c r="BE3197" s="2" t="n"/>
      <c r="BF3197" s="2" t="n"/>
      <c r="BG3197" s="2" t="n"/>
      <c r="BH3197" s="2" t="n"/>
      <c r="BI3197" s="8" t="n"/>
      <c r="BJ3197" s="7" t="n"/>
      <c r="BK3197" s="2" t="n"/>
      <c r="BL3197" s="2" t="n"/>
      <c r="BM3197" s="2" t="n"/>
      <c r="BN3197" s="2" t="n"/>
      <c r="BO3197" s="2" t="n"/>
      <c r="BP3197" s="143" t="n"/>
      <c r="BV3197" s="144" t="n"/>
      <c r="BW3197" s="143" t="n"/>
      <c r="CG3197" s="144" t="n"/>
      <c r="DU3197" s="144" t="n"/>
      <c r="DV3197" s="2" t="n"/>
      <c r="DW3197" s="2" t="n"/>
      <c r="DX3197" s="2" t="n"/>
      <c r="DY3197" s="2" t="n"/>
      <c r="DZ3197" s="2" t="n"/>
      <c r="EA3197" s="2" t="n"/>
      <c r="EB3197" s="2" t="n"/>
      <c r="EC3197" s="2" t="n"/>
    </row>
    <row r="3198" ht="6.75" customHeight="1" s="118">
      <c r="A3198" s="2" t="n"/>
      <c r="B3198" s="2" t="n"/>
      <c r="C3198" s="2" t="n"/>
      <c r="D3198" s="2" t="n"/>
      <c r="E3198" s="143" t="n"/>
      <c r="K3198" s="144" t="n"/>
      <c r="AT3198" s="144" t="n"/>
      <c r="AU3198" s="8" t="n"/>
      <c r="AV3198" s="7" t="n"/>
      <c r="AW3198" s="2" t="n"/>
      <c r="AX3198" s="2" t="n"/>
      <c r="AY3198" s="2" t="n"/>
      <c r="AZ3198" s="2" t="n"/>
      <c r="BA3198" s="2" t="n"/>
      <c r="BB3198" s="2" t="n"/>
      <c r="BC3198" s="2" t="n"/>
      <c r="BD3198" s="2" t="n"/>
      <c r="BE3198" s="2" t="n"/>
      <c r="BF3198" s="2" t="n"/>
      <c r="BG3198" s="2" t="n"/>
      <c r="BH3198" s="2" t="n"/>
      <c r="BI3198" s="8" t="n"/>
      <c r="BJ3198" s="7" t="n"/>
      <c r="BK3198" s="2" t="n"/>
      <c r="BL3198" s="2" t="n"/>
      <c r="BM3198" s="2" t="n"/>
      <c r="BN3198" s="2" t="n"/>
      <c r="BO3198" s="2" t="n"/>
      <c r="BP3198" s="143" t="n"/>
      <c r="BV3198" s="144" t="n"/>
      <c r="BW3198" s="149">
        <f>計算!$Q$38</f>
        <v/>
      </c>
      <c r="CG3198" s="144" t="n"/>
      <c r="CH3198" s="150">
        <f>計算!$R$38</f>
        <v/>
      </c>
      <c r="DU3198" s="144" t="n"/>
      <c r="DV3198" s="2" t="n"/>
      <c r="DW3198" s="2" t="n"/>
      <c r="DX3198" s="2" t="n"/>
      <c r="DY3198" s="2" t="n"/>
      <c r="DZ3198" s="2" t="n"/>
      <c r="EA3198" s="2" t="n"/>
      <c r="EB3198" s="2" t="n"/>
      <c r="EC3198" s="2" t="n"/>
    </row>
    <row r="3199" ht="6.75" customHeight="1" s="118">
      <c r="A3199" s="2" t="n"/>
      <c r="B3199" s="2" t="n"/>
      <c r="C3199" s="2" t="n"/>
      <c r="D3199" s="2" t="n"/>
      <c r="E3199" s="146" t="n"/>
      <c r="F3199" s="147" t="n"/>
      <c r="G3199" s="147" t="n"/>
      <c r="H3199" s="147" t="n"/>
      <c r="I3199" s="147" t="n"/>
      <c r="J3199" s="147" t="n"/>
      <c r="K3199" s="148" t="n"/>
      <c r="L3199" s="147" t="n"/>
      <c r="M3199" s="147" t="n"/>
      <c r="N3199" s="147" t="n"/>
      <c r="O3199" s="147" t="n"/>
      <c r="P3199" s="147" t="n"/>
      <c r="Q3199" s="147" t="n"/>
      <c r="R3199" s="147" t="n"/>
      <c r="S3199" s="147" t="n"/>
      <c r="T3199" s="147" t="n"/>
      <c r="U3199" s="147" t="n"/>
      <c r="V3199" s="147" t="n"/>
      <c r="W3199" s="147" t="n"/>
      <c r="X3199" s="147" t="n"/>
      <c r="Y3199" s="147" t="n"/>
      <c r="Z3199" s="147" t="n"/>
      <c r="AA3199" s="147" t="n"/>
      <c r="AB3199" s="147" t="n"/>
      <c r="AC3199" s="147" t="n"/>
      <c r="AD3199" s="147" t="n"/>
      <c r="AE3199" s="147" t="n"/>
      <c r="AF3199" s="147" t="n"/>
      <c r="AG3199" s="147" t="n"/>
      <c r="AH3199" s="147" t="n"/>
      <c r="AI3199" s="147" t="n"/>
      <c r="AJ3199" s="147" t="n"/>
      <c r="AK3199" s="147" t="n"/>
      <c r="AL3199" s="147" t="n"/>
      <c r="AM3199" s="147" t="n"/>
      <c r="AN3199" s="147" t="n"/>
      <c r="AO3199" s="147" t="n"/>
      <c r="AP3199" s="147" t="n"/>
      <c r="AQ3199" s="147" t="n"/>
      <c r="AR3199" s="147" t="n"/>
      <c r="AS3199" s="147" t="n"/>
      <c r="AT3199" s="148" t="n"/>
      <c r="AU3199" s="8" t="n"/>
      <c r="AV3199" s="7" t="n"/>
      <c r="AW3199" s="2" t="n"/>
      <c r="AX3199" s="2" t="n"/>
      <c r="AY3199" s="2" t="n"/>
      <c r="AZ3199" s="2" t="n"/>
      <c r="BA3199" s="2" t="n"/>
      <c r="BB3199" s="2" t="n"/>
      <c r="BC3199" s="2" t="n"/>
      <c r="BD3199" s="2" t="n"/>
      <c r="BE3199" s="2" t="n"/>
      <c r="BF3199" s="2" t="n"/>
      <c r="BG3199" s="2" t="n"/>
      <c r="BH3199" s="2" t="n"/>
      <c r="BI3199" s="8" t="n"/>
      <c r="BJ3199" s="7" t="n"/>
      <c r="BK3199" s="2" t="n"/>
      <c r="BL3199" s="2" t="n"/>
      <c r="BM3199" s="2" t="n"/>
      <c r="BN3199" s="2" t="n"/>
      <c r="BO3199" s="2" t="n"/>
      <c r="BP3199" s="143" t="n"/>
      <c r="BV3199" s="144" t="n"/>
      <c r="BW3199" s="143" t="n"/>
      <c r="CG3199" s="144" t="n"/>
      <c r="DU3199" s="144" t="n"/>
      <c r="DV3199" s="2" t="n"/>
      <c r="DW3199" s="2" t="n"/>
      <c r="DX3199" s="2" t="n"/>
      <c r="DY3199" s="2" t="n"/>
      <c r="DZ3199" s="2" t="n"/>
      <c r="EA3199" s="2" t="n"/>
      <c r="EB3199" s="2" t="n"/>
      <c r="EC3199" s="2" t="n"/>
    </row>
    <row r="3200" ht="6.75" customHeight="1" s="118">
      <c r="A3200" s="2" t="n"/>
      <c r="B3200" s="2" t="n"/>
      <c r="C3200" s="2" t="n"/>
      <c r="D3200" s="2" t="n"/>
      <c r="E3200" s="152" t="inlineStr">
        <is>
          <t>名　前</t>
        </is>
      </c>
      <c r="F3200" s="140" t="n"/>
      <c r="G3200" s="140" t="n"/>
      <c r="H3200" s="140" t="n"/>
      <c r="I3200" s="140" t="n"/>
      <c r="J3200" s="140" t="n"/>
      <c r="K3200" s="141" t="n"/>
      <c r="L3200" s="153">
        <f>計算!$B$38</f>
        <v/>
      </c>
      <c r="M3200" s="140" t="n"/>
      <c r="N3200" s="140" t="n"/>
      <c r="O3200" s="140" t="n"/>
      <c r="P3200" s="140" t="n"/>
      <c r="Q3200" s="140" t="n"/>
      <c r="R3200" s="140" t="n"/>
      <c r="S3200" s="140" t="n"/>
      <c r="T3200" s="140" t="n"/>
      <c r="U3200" s="140" t="n"/>
      <c r="V3200" s="140" t="n"/>
      <c r="W3200" s="140" t="n"/>
      <c r="X3200" s="140" t="n"/>
      <c r="Y3200" s="140" t="n"/>
      <c r="Z3200" s="140" t="n"/>
      <c r="AA3200" s="140" t="n"/>
      <c r="AB3200" s="140" t="n"/>
      <c r="AC3200" s="140" t="n"/>
      <c r="AD3200" s="140" t="n"/>
      <c r="AE3200" s="140" t="n"/>
      <c r="AF3200" s="140" t="n"/>
      <c r="AG3200" s="140" t="n"/>
      <c r="AH3200" s="140" t="n"/>
      <c r="AI3200" s="140" t="n"/>
      <c r="AJ3200" s="140" t="n"/>
      <c r="AK3200" s="140" t="n"/>
      <c r="AL3200" s="140" t="n"/>
      <c r="AM3200" s="140" t="n"/>
      <c r="AN3200" s="140" t="n"/>
      <c r="AO3200" s="140" t="n"/>
      <c r="AP3200" s="140" t="n"/>
      <c r="AQ3200" s="140" t="n"/>
      <c r="AR3200" s="140" t="n"/>
      <c r="AS3200" s="140" t="n"/>
      <c r="AT3200" s="141" t="n"/>
      <c r="AU3200" s="8" t="n"/>
      <c r="AV3200" s="7" t="n"/>
      <c r="AW3200" s="2" t="n"/>
      <c r="AX3200" s="2" t="n"/>
      <c r="AY3200" s="2" t="n"/>
      <c r="AZ3200" s="2" t="n"/>
      <c r="BA3200" s="2" t="n"/>
      <c r="BB3200" s="2" t="n"/>
      <c r="BC3200" s="2" t="n"/>
      <c r="BD3200" s="2" t="n"/>
      <c r="BE3200" s="2" t="n"/>
      <c r="BF3200" s="2" t="n"/>
      <c r="BG3200" s="2" t="n"/>
      <c r="BH3200" s="2" t="n"/>
      <c r="BI3200" s="8" t="n"/>
      <c r="BJ3200" s="7" t="n"/>
      <c r="BK3200" s="2" t="n"/>
      <c r="BL3200" s="2" t="n"/>
      <c r="BM3200" s="2" t="n"/>
      <c r="BN3200" s="2" t="n"/>
      <c r="BO3200" s="2" t="n"/>
      <c r="BP3200" s="143" t="n"/>
      <c r="BV3200" s="144" t="n"/>
      <c r="BW3200" s="143" t="n"/>
      <c r="CG3200" s="144" t="n"/>
      <c r="DU3200" s="144" t="n"/>
      <c r="DV3200" s="2" t="n"/>
      <c r="DW3200" s="2" t="n"/>
      <c r="DX3200" s="2" t="n"/>
      <c r="DY3200" s="2" t="n"/>
      <c r="DZ3200" s="2" t="n"/>
      <c r="EA3200" s="2" t="n"/>
      <c r="EB3200" s="2" t="n"/>
      <c r="EC3200" s="2" t="n"/>
    </row>
    <row r="3201" ht="6.75" customHeight="1" s="118">
      <c r="A3201" s="2" t="n"/>
      <c r="B3201" s="2" t="n"/>
      <c r="C3201" s="2" t="n"/>
      <c r="D3201" s="2" t="n"/>
      <c r="E3201" s="143" t="n"/>
      <c r="K3201" s="144" t="n"/>
      <c r="L3201" s="143" t="n"/>
      <c r="AT3201" s="144" t="n"/>
      <c r="AU3201" s="8" t="n"/>
      <c r="AV3201" s="7" t="n"/>
      <c r="AW3201" s="2" t="n"/>
      <c r="AX3201" s="52" t="inlineStr">
        <is>
          <t>（30×40mm）</t>
        </is>
      </c>
      <c r="BH3201" s="2" t="n"/>
      <c r="BI3201" s="8" t="n"/>
      <c r="BJ3201" s="7" t="n"/>
      <c r="BK3201" s="2" t="n"/>
      <c r="BL3201" s="2" t="n"/>
      <c r="BM3201" s="2" t="n"/>
      <c r="BN3201" s="2" t="n"/>
      <c r="BO3201" s="2" t="n"/>
      <c r="BP3201" s="143" t="n"/>
      <c r="BV3201" s="144" t="n"/>
      <c r="BW3201" s="143" t="n"/>
      <c r="CG3201" s="144" t="n"/>
      <c r="DU3201" s="144" t="n"/>
      <c r="DV3201" s="2" t="n"/>
      <c r="DW3201" s="2" t="n"/>
      <c r="DX3201" s="2" t="n"/>
      <c r="DY3201" s="2" t="n"/>
      <c r="DZ3201" s="2" t="n"/>
      <c r="EA3201" s="2" t="n"/>
      <c r="EB3201" s="2" t="n"/>
      <c r="EC3201" s="2" t="n"/>
    </row>
    <row r="3202" ht="6.75" customHeight="1" s="118">
      <c r="A3202" s="2" t="n"/>
      <c r="B3202" s="2" t="n"/>
      <c r="C3202" s="2" t="n"/>
      <c r="D3202" s="2" t="n"/>
      <c r="E3202" s="143" t="n"/>
      <c r="K3202" s="144" t="n"/>
      <c r="L3202" s="143" t="n"/>
      <c r="AT3202" s="144" t="n"/>
      <c r="AU3202" s="8" t="n"/>
      <c r="AV3202" s="7" t="n"/>
      <c r="AW3202" s="2" t="n"/>
      <c r="BH3202" s="2" t="n"/>
      <c r="BI3202" s="8" t="n"/>
      <c r="BJ3202" s="7" t="n"/>
      <c r="BK3202" s="2" t="n"/>
      <c r="BL3202" s="2" t="n"/>
      <c r="BM3202" s="2" t="n"/>
      <c r="BN3202" s="2" t="n"/>
      <c r="BO3202" s="2" t="n"/>
      <c r="BP3202" s="143" t="n"/>
      <c r="BV3202" s="144" t="n"/>
      <c r="BW3202" s="149">
        <f>計算!$S$38</f>
        <v/>
      </c>
      <c r="CG3202" s="144" t="n"/>
      <c r="CH3202" s="150">
        <f>計算!$T$38</f>
        <v/>
      </c>
      <c r="DU3202" s="144" t="n"/>
      <c r="DV3202" s="2" t="n"/>
      <c r="DW3202" s="2" t="n"/>
      <c r="DX3202" s="2" t="n"/>
      <c r="DY3202" s="2" t="n"/>
      <c r="DZ3202" s="2" t="n"/>
      <c r="EA3202" s="2" t="n"/>
      <c r="EB3202" s="2" t="n"/>
      <c r="EC3202" s="2" t="n"/>
    </row>
    <row r="3203" ht="6.75" customHeight="1" s="118">
      <c r="A3203" s="2" t="n"/>
      <c r="B3203" s="2" t="n"/>
      <c r="C3203" s="2" t="n"/>
      <c r="D3203" s="2" t="n"/>
      <c r="E3203" s="143" t="n"/>
      <c r="K3203" s="144" t="n"/>
      <c r="L3203" s="143" t="n"/>
      <c r="AT3203" s="144" t="n"/>
      <c r="AU3203" s="8" t="n"/>
      <c r="AV3203" s="7" t="n"/>
      <c r="AW3203" s="2" t="n"/>
      <c r="AX3203" s="2" t="n"/>
      <c r="AY3203" s="2" t="n"/>
      <c r="AZ3203" s="2" t="n"/>
      <c r="BA3203" s="2" t="n"/>
      <c r="BB3203" s="2" t="n"/>
      <c r="BC3203" s="2" t="n"/>
      <c r="BD3203" s="2" t="n"/>
      <c r="BE3203" s="2" t="n"/>
      <c r="BF3203" s="2" t="n"/>
      <c r="BG3203" s="2" t="n"/>
      <c r="BH3203" s="2" t="n"/>
      <c r="BI3203" s="8" t="n"/>
      <c r="BJ3203" s="7" t="n"/>
      <c r="BK3203" s="2" t="n"/>
      <c r="BL3203" s="2" t="n"/>
      <c r="BM3203" s="2" t="n"/>
      <c r="BN3203" s="2" t="n"/>
      <c r="BO3203" s="2" t="n"/>
      <c r="BP3203" s="143" t="n"/>
      <c r="BV3203" s="144" t="n"/>
      <c r="BW3203" s="143" t="n"/>
      <c r="CG3203" s="144" t="n"/>
      <c r="DU3203" s="144" t="n"/>
      <c r="DV3203" s="2" t="n"/>
      <c r="DW3203" s="2" t="n"/>
      <c r="DX3203" s="2" t="n"/>
      <c r="DY3203" s="2" t="n"/>
      <c r="DZ3203" s="2" t="n"/>
      <c r="EA3203" s="2" t="n"/>
      <c r="EB3203" s="2" t="n"/>
      <c r="EC3203" s="2" t="n"/>
    </row>
    <row r="3204" ht="6.75" customHeight="1" s="118">
      <c r="A3204" s="2" t="n"/>
      <c r="B3204" s="2" t="n"/>
      <c r="C3204" s="2" t="n"/>
      <c r="D3204" s="2" t="n"/>
      <c r="E3204" s="143" t="n"/>
      <c r="K3204" s="144" t="n"/>
      <c r="L3204" s="143" t="n"/>
      <c r="AT3204" s="144" t="n"/>
      <c r="AU3204" s="8" t="n"/>
      <c r="AV3204" s="7" t="n"/>
      <c r="AW3204" s="2" t="n"/>
      <c r="AX3204" s="2" t="n"/>
      <c r="AY3204" s="2" t="n"/>
      <c r="AZ3204" s="2" t="n"/>
      <c r="BA3204" s="2" t="n"/>
      <c r="BB3204" s="2" t="n"/>
      <c r="BC3204" s="2" t="n"/>
      <c r="BD3204" s="2" t="n"/>
      <c r="BE3204" s="2" t="n"/>
      <c r="BF3204" s="2" t="n"/>
      <c r="BG3204" s="2" t="n"/>
      <c r="BH3204" s="2" t="n"/>
      <c r="BI3204" s="8" t="n"/>
      <c r="BJ3204" s="7" t="n"/>
      <c r="BK3204" s="2" t="n"/>
      <c r="BL3204" s="2" t="n"/>
      <c r="BM3204" s="2" t="n"/>
      <c r="BN3204" s="2" t="n"/>
      <c r="BO3204" s="2" t="n"/>
      <c r="BP3204" s="143" t="n"/>
      <c r="BV3204" s="144" t="n"/>
      <c r="BW3204" s="143" t="n"/>
      <c r="CG3204" s="144" t="n"/>
      <c r="DU3204" s="144" t="n"/>
      <c r="DV3204" s="2" t="n"/>
      <c r="DW3204" s="2" t="n"/>
      <c r="DX3204" s="2" t="n"/>
      <c r="DY3204" s="2" t="n"/>
      <c r="DZ3204" s="2" t="n"/>
      <c r="EA3204" s="2" t="n"/>
      <c r="EB3204" s="2" t="n"/>
      <c r="EC3204" s="2" t="n"/>
    </row>
    <row r="3205" ht="4.5" customHeight="1" s="118">
      <c r="A3205" s="2" t="n"/>
      <c r="B3205" s="2" t="n"/>
      <c r="C3205" s="2" t="n"/>
      <c r="D3205" s="2" t="n"/>
      <c r="E3205" s="146" t="n"/>
      <c r="F3205" s="147" t="n"/>
      <c r="G3205" s="147" t="n"/>
      <c r="H3205" s="147" t="n"/>
      <c r="I3205" s="147" t="n"/>
      <c r="J3205" s="147" t="n"/>
      <c r="K3205" s="148" t="n"/>
      <c r="L3205" s="146" t="n"/>
      <c r="M3205" s="147" t="n"/>
      <c r="N3205" s="147" t="n"/>
      <c r="O3205" s="147" t="n"/>
      <c r="P3205" s="147" t="n"/>
      <c r="Q3205" s="147" t="n"/>
      <c r="R3205" s="147" t="n"/>
      <c r="S3205" s="147" t="n"/>
      <c r="T3205" s="147" t="n"/>
      <c r="U3205" s="147" t="n"/>
      <c r="V3205" s="147" t="n"/>
      <c r="W3205" s="147" t="n"/>
      <c r="X3205" s="147" t="n"/>
      <c r="Y3205" s="147" t="n"/>
      <c r="Z3205" s="147" t="n"/>
      <c r="AA3205" s="147" t="n"/>
      <c r="AB3205" s="147" t="n"/>
      <c r="AC3205" s="147" t="n"/>
      <c r="AD3205" s="147" t="n"/>
      <c r="AE3205" s="147" t="n"/>
      <c r="AF3205" s="147" t="n"/>
      <c r="AG3205" s="147" t="n"/>
      <c r="AH3205" s="147" t="n"/>
      <c r="AI3205" s="147" t="n"/>
      <c r="AJ3205" s="147" t="n"/>
      <c r="AK3205" s="147" t="n"/>
      <c r="AL3205" s="147" t="n"/>
      <c r="AM3205" s="147" t="n"/>
      <c r="AN3205" s="147" t="n"/>
      <c r="AO3205" s="147" t="n"/>
      <c r="AP3205" s="147" t="n"/>
      <c r="AQ3205" s="147" t="n"/>
      <c r="AR3205" s="147" t="n"/>
      <c r="AS3205" s="147" t="n"/>
      <c r="AT3205" s="148" t="n"/>
      <c r="AU3205" s="8" t="n"/>
      <c r="AV3205" s="7" t="n"/>
      <c r="AW3205" s="2" t="n"/>
      <c r="AX3205" s="2" t="n"/>
      <c r="AY3205" s="2" t="n"/>
      <c r="AZ3205" s="2" t="n"/>
      <c r="BA3205" s="2" t="n"/>
      <c r="BB3205" s="2" t="n"/>
      <c r="BC3205" s="2" t="n"/>
      <c r="BD3205" s="2" t="n"/>
      <c r="BE3205" s="2" t="n"/>
      <c r="BF3205" s="2" t="n"/>
      <c r="BG3205" s="2" t="n"/>
      <c r="BH3205" s="2" t="n"/>
      <c r="BI3205" s="8" t="n"/>
      <c r="BJ3205" s="7" t="n"/>
      <c r="BK3205" s="2" t="n"/>
      <c r="BL3205" s="2" t="n"/>
      <c r="BM3205" s="2" t="n"/>
      <c r="BN3205" s="2" t="n"/>
      <c r="BO3205" s="2" t="n"/>
      <c r="BP3205" s="143" t="n"/>
      <c r="BV3205" s="144" t="n"/>
      <c r="BW3205" s="143" t="n"/>
      <c r="CG3205" s="144" t="n"/>
      <c r="DU3205" s="144" t="n"/>
      <c r="DV3205" s="2" t="n"/>
      <c r="DW3205" s="2" t="n"/>
      <c r="DX3205" s="2" t="n"/>
      <c r="DY3205" s="2" t="n"/>
      <c r="DZ3205" s="2" t="n"/>
      <c r="EA3205" s="2" t="n"/>
      <c r="EB3205" s="2" t="n"/>
      <c r="EC3205" s="2" t="n"/>
    </row>
    <row r="3206" ht="6.75" customHeight="1" s="118">
      <c r="A3206" s="2" t="n"/>
      <c r="B3206" s="2" t="n"/>
      <c r="C3206" s="2" t="n"/>
      <c r="D3206" s="2" t="n"/>
      <c r="E3206" s="152" t="inlineStr">
        <is>
          <t>生年月日</t>
        </is>
      </c>
      <c r="F3206" s="140" t="n"/>
      <c r="G3206" s="140" t="n"/>
      <c r="H3206" s="140" t="n"/>
      <c r="I3206" s="140" t="n"/>
      <c r="J3206" s="140" t="n"/>
      <c r="K3206" s="141" t="n"/>
      <c r="L3206" s="154" t="inlineStr">
        <is>
          <t>昭和 ・ 平成</t>
        </is>
      </c>
      <c r="M3206" s="140" t="n"/>
      <c r="N3206" s="140" t="n"/>
      <c r="O3206" s="140" t="n"/>
      <c r="P3206" s="140" t="n"/>
      <c r="Q3206" s="140" t="n"/>
      <c r="R3206" s="140" t="n"/>
      <c r="S3206" s="140" t="n"/>
      <c r="T3206" s="140" t="n"/>
      <c r="U3206" s="140" t="n"/>
      <c r="V3206" s="155">
        <f>計算!$D$38</f>
        <v/>
      </c>
      <c r="W3206" s="140" t="n"/>
      <c r="X3206" s="156" t="inlineStr">
        <is>
          <t>年</t>
        </is>
      </c>
      <c r="Y3206" s="140" t="n"/>
      <c r="Z3206" s="155">
        <f>計算!$E$38</f>
        <v/>
      </c>
      <c r="AA3206" s="140" t="n"/>
      <c r="AB3206" s="140" t="n"/>
      <c r="AC3206" s="156" t="inlineStr">
        <is>
          <t>月</t>
        </is>
      </c>
      <c r="AD3206" s="140" t="n"/>
      <c r="AE3206" s="155">
        <f>計算!$F$38</f>
        <v/>
      </c>
      <c r="AF3206" s="140" t="n"/>
      <c r="AG3206" s="140" t="n"/>
      <c r="AH3206" s="156" t="inlineStr">
        <is>
          <t>日　生 （満</t>
        </is>
      </c>
      <c r="AI3206" s="140" t="n"/>
      <c r="AJ3206" s="140" t="n"/>
      <c r="AK3206" s="140" t="n"/>
      <c r="AL3206" s="140" t="n"/>
      <c r="AM3206" s="140" t="n"/>
      <c r="AN3206" s="140" t="n"/>
      <c r="AO3206" s="140" t="n"/>
      <c r="AP3206" s="157">
        <f>計算!$G$38</f>
        <v/>
      </c>
      <c r="AQ3206" s="140" t="n"/>
      <c r="AR3206" s="158" t="inlineStr">
        <is>
          <t>歳）</t>
        </is>
      </c>
      <c r="AS3206" s="140" t="n"/>
      <c r="AT3206" s="141" t="n"/>
      <c r="AU3206" s="8" t="n"/>
      <c r="AV3206" s="7" t="n"/>
      <c r="AW3206" s="2" t="n"/>
      <c r="AX3206" s="2" t="n"/>
      <c r="AY3206" s="2" t="n"/>
      <c r="AZ3206" s="2" t="n"/>
      <c r="BA3206" s="2" t="n"/>
      <c r="BB3206" s="2" t="n"/>
      <c r="BC3206" s="2" t="n"/>
      <c r="BD3206" s="2" t="n"/>
      <c r="BE3206" s="2" t="n"/>
      <c r="BF3206" s="2" t="n"/>
      <c r="BG3206" s="2" t="n"/>
      <c r="BH3206" s="2" t="n"/>
      <c r="BI3206" s="8" t="n"/>
      <c r="BJ3206" s="7" t="n"/>
      <c r="BK3206" s="2" t="n"/>
      <c r="BL3206" s="2" t="n"/>
      <c r="BM3206" s="2" t="n"/>
      <c r="BN3206" s="2" t="n"/>
      <c r="BO3206" s="2" t="n"/>
      <c r="BP3206" s="143" t="n"/>
      <c r="BV3206" s="144" t="n"/>
      <c r="BW3206" s="149">
        <f>計算!$U$38</f>
        <v/>
      </c>
      <c r="CG3206" s="144" t="n"/>
      <c r="CH3206" s="150">
        <f>計算!$V$38</f>
        <v/>
      </c>
      <c r="DU3206" s="144" t="n"/>
      <c r="DV3206" s="2" t="n"/>
      <c r="DW3206" s="2" t="n"/>
      <c r="DX3206" s="2" t="n"/>
      <c r="DY3206" s="2" t="n"/>
      <c r="DZ3206" s="2" t="n"/>
      <c r="EA3206" s="2" t="n"/>
      <c r="EB3206" s="2" t="n"/>
      <c r="EC3206" s="2" t="n"/>
    </row>
    <row r="3207" ht="6.75" customHeight="1" s="118">
      <c r="A3207" s="2" t="n"/>
      <c r="B3207" s="2" t="n"/>
      <c r="C3207" s="2" t="n"/>
      <c r="D3207" s="2" t="n"/>
      <c r="E3207" s="143" t="n"/>
      <c r="K3207" s="144" t="n"/>
      <c r="L3207" s="143" t="n"/>
      <c r="AT3207" s="144" t="n"/>
      <c r="AU3207" s="8" t="n"/>
      <c r="AV3207" s="7" t="n"/>
      <c r="AW3207" s="2" t="n"/>
      <c r="AX3207" s="2" t="n"/>
      <c r="AY3207" s="2" t="n"/>
      <c r="AZ3207" s="2" t="n"/>
      <c r="BA3207" s="2" t="n"/>
      <c r="BB3207" s="2" t="n"/>
      <c r="BC3207" s="2" t="n"/>
      <c r="BD3207" s="2" t="n"/>
      <c r="BE3207" s="2" t="n"/>
      <c r="BF3207" s="2" t="n"/>
      <c r="BG3207" s="2" t="n"/>
      <c r="BH3207" s="2" t="n"/>
      <c r="BI3207" s="8" t="n"/>
      <c r="BJ3207" s="7" t="n"/>
      <c r="BK3207" s="2" t="n"/>
      <c r="BL3207" s="2" t="n"/>
      <c r="BM3207" s="2" t="n"/>
      <c r="BN3207" s="2" t="n"/>
      <c r="BO3207" s="2" t="n"/>
      <c r="BP3207" s="143" t="n"/>
      <c r="BV3207" s="144" t="n"/>
      <c r="BW3207" s="143" t="n"/>
      <c r="CG3207" s="144" t="n"/>
      <c r="DU3207" s="144" t="n"/>
      <c r="DV3207" s="2" t="n"/>
      <c r="DW3207" s="2" t="n"/>
      <c r="DX3207" s="2" t="n"/>
      <c r="DY3207" s="2" t="n"/>
      <c r="DZ3207" s="2" t="n"/>
      <c r="EA3207" s="2" t="n"/>
      <c r="EB3207" s="2" t="n"/>
      <c r="EC3207" s="2" t="n"/>
    </row>
    <row r="3208" ht="6.75" customHeight="1" s="118">
      <c r="A3208" s="2" t="n"/>
      <c r="B3208" s="2" t="n"/>
      <c r="C3208" s="2" t="n"/>
      <c r="D3208" s="2" t="n"/>
      <c r="E3208" s="143" t="n"/>
      <c r="K3208" s="144" t="n"/>
      <c r="L3208" s="143" t="n"/>
      <c r="AT3208" s="144" t="n"/>
      <c r="AU3208" s="8" t="n"/>
      <c r="AV3208" s="16" t="n"/>
      <c r="AW3208" s="14" t="n"/>
      <c r="AX3208" s="14" t="n"/>
      <c r="AY3208" s="14" t="n"/>
      <c r="AZ3208" s="14" t="n"/>
      <c r="BA3208" s="14" t="n"/>
      <c r="BB3208" s="14" t="n"/>
      <c r="BC3208" s="14" t="n"/>
      <c r="BD3208" s="14" t="n"/>
      <c r="BE3208" s="14" t="n"/>
      <c r="BF3208" s="14" t="n"/>
      <c r="BG3208" s="14" t="n"/>
      <c r="BH3208" s="14" t="n"/>
      <c r="BI3208" s="15" t="n"/>
      <c r="BJ3208" s="7" t="n"/>
      <c r="BK3208" s="2" t="n"/>
      <c r="BL3208" s="2" t="n"/>
      <c r="BM3208" s="2" t="n"/>
      <c r="BN3208" s="2" t="n"/>
      <c r="BO3208" s="2" t="n"/>
      <c r="BP3208" s="143" t="n"/>
      <c r="BV3208" s="144" t="n"/>
      <c r="BW3208" s="143" t="n"/>
      <c r="CG3208" s="144" t="n"/>
      <c r="DU3208" s="144" t="n"/>
      <c r="DV3208" s="2" t="n"/>
      <c r="DW3208" s="2" t="n"/>
      <c r="DX3208" s="2" t="n"/>
      <c r="DY3208" s="2" t="n"/>
      <c r="DZ3208" s="2" t="n"/>
      <c r="EA3208" s="2" t="n"/>
      <c r="EB3208" s="2" t="n"/>
      <c r="EC3208" s="2" t="n"/>
    </row>
    <row r="3209" ht="3.75" customHeight="1" s="118">
      <c r="A3209" s="2" t="n"/>
      <c r="B3209" s="2" t="n"/>
      <c r="C3209" s="2" t="n"/>
      <c r="D3209" s="2" t="n"/>
      <c r="E3209" s="146" t="n"/>
      <c r="F3209" s="147" t="n"/>
      <c r="G3209" s="147" t="n"/>
      <c r="H3209" s="147" t="n"/>
      <c r="I3209" s="147" t="n"/>
      <c r="J3209" s="147" t="n"/>
      <c r="K3209" s="148" t="n"/>
      <c r="L3209" s="146" t="n"/>
      <c r="M3209" s="147" t="n"/>
      <c r="N3209" s="147" t="n"/>
      <c r="O3209" s="147" t="n"/>
      <c r="P3209" s="147" t="n"/>
      <c r="Q3209" s="147" t="n"/>
      <c r="R3209" s="147" t="n"/>
      <c r="S3209" s="147" t="n"/>
      <c r="T3209" s="147" t="n"/>
      <c r="U3209" s="147" t="n"/>
      <c r="X3209" s="147" t="n"/>
      <c r="Y3209" s="147" t="n"/>
      <c r="AC3209" s="147" t="n"/>
      <c r="AD3209" s="147" t="n"/>
      <c r="AH3209" s="147" t="n"/>
      <c r="AI3209" s="147" t="n"/>
      <c r="AJ3209" s="147" t="n"/>
      <c r="AK3209" s="147" t="n"/>
      <c r="AL3209" s="147" t="n"/>
      <c r="AM3209" s="147" t="n"/>
      <c r="AN3209" s="147" t="n"/>
      <c r="AO3209" s="147" t="n"/>
      <c r="AP3209" s="147" t="n"/>
      <c r="AQ3209" s="147" t="n"/>
      <c r="AR3209" s="147" t="n"/>
      <c r="AS3209" s="147" t="n"/>
      <c r="AT3209" s="148" t="n"/>
      <c r="AU3209" s="2" t="n"/>
      <c r="AV3209" s="21" t="n"/>
      <c r="AW3209" s="2" t="n"/>
      <c r="AX3209" s="2" t="n"/>
      <c r="AY3209" s="2" t="n"/>
      <c r="AZ3209" s="2" t="n"/>
      <c r="BA3209" s="2" t="n"/>
      <c r="BB3209" s="2" t="n"/>
      <c r="BC3209" s="2" t="n"/>
      <c r="BD3209" s="2" t="n"/>
      <c r="BE3209" s="2" t="n"/>
      <c r="BF3209" s="2" t="n"/>
      <c r="BG3209" s="2" t="n"/>
      <c r="BH3209" s="2" t="n"/>
      <c r="BI3209" s="2" t="n"/>
      <c r="BJ3209" s="2" t="n"/>
      <c r="BK3209" s="2" t="n"/>
      <c r="BL3209" s="2" t="n"/>
      <c r="BM3209" s="2" t="n"/>
      <c r="BN3209" s="2" t="n"/>
      <c r="BO3209" s="2" t="n"/>
      <c r="BP3209" s="143" t="n"/>
      <c r="BV3209" s="144" t="n"/>
      <c r="BW3209" s="143" t="n"/>
      <c r="CG3209" s="144" t="n"/>
      <c r="DU3209" s="144" t="n"/>
      <c r="DV3209" s="2" t="n"/>
      <c r="DW3209" s="2" t="n"/>
      <c r="DX3209" s="2" t="n"/>
      <c r="DY3209" s="2" t="n"/>
      <c r="DZ3209" s="2" t="n"/>
      <c r="EA3209" s="2" t="n"/>
      <c r="EB3209" s="2" t="n"/>
      <c r="EC3209" s="2" t="n"/>
    </row>
    <row r="3210" ht="6.75" customHeight="1" s="118">
      <c r="A3210" s="2" t="n"/>
      <c r="B3210" s="2" t="n"/>
      <c r="C3210" s="2" t="n"/>
      <c r="D3210" s="2" t="n"/>
      <c r="E3210" s="159" t="inlineStr">
        <is>
          <t>ふ り が な</t>
        </is>
      </c>
      <c r="F3210" s="140" t="n"/>
      <c r="G3210" s="140" t="n"/>
      <c r="H3210" s="140" t="n"/>
      <c r="I3210" s="140" t="n"/>
      <c r="J3210" s="140" t="n"/>
      <c r="K3210" s="141" t="n"/>
      <c r="L3210" s="160">
        <f>計算!$J$38</f>
        <v/>
      </c>
      <c r="M3210" s="140" t="n"/>
      <c r="N3210" s="140" t="n"/>
      <c r="O3210" s="140" t="n"/>
      <c r="P3210" s="140" t="n"/>
      <c r="Q3210" s="140" t="n"/>
      <c r="R3210" s="140" t="n"/>
      <c r="S3210" s="140" t="n"/>
      <c r="T3210" s="140" t="n"/>
      <c r="U3210" s="140" t="n"/>
      <c r="V3210" s="140" t="n"/>
      <c r="W3210" s="140" t="n"/>
      <c r="X3210" s="140" t="n"/>
      <c r="Y3210" s="140" t="n"/>
      <c r="Z3210" s="140" t="n"/>
      <c r="AA3210" s="140" t="n"/>
      <c r="AB3210" s="140" t="n"/>
      <c r="AC3210" s="140" t="n"/>
      <c r="AD3210" s="140" t="n"/>
      <c r="AE3210" s="140" t="n"/>
      <c r="AF3210" s="140" t="n"/>
      <c r="AG3210" s="140" t="n"/>
      <c r="AH3210" s="140" t="n"/>
      <c r="AI3210" s="140" t="n"/>
      <c r="AJ3210" s="140" t="n"/>
      <c r="AK3210" s="140" t="n"/>
      <c r="AL3210" s="140" t="n"/>
      <c r="AM3210" s="140" t="n"/>
      <c r="AN3210" s="140" t="n"/>
      <c r="AO3210" s="140" t="n"/>
      <c r="AP3210" s="140" t="n"/>
      <c r="AQ3210" s="140" t="n"/>
      <c r="AR3210" s="140" t="n"/>
      <c r="AS3210" s="140" t="n"/>
      <c r="AT3210" s="140" t="n"/>
      <c r="AU3210" s="140" t="n"/>
      <c r="AV3210" s="140" t="n"/>
      <c r="AW3210" s="140" t="n"/>
      <c r="AX3210" s="140" t="n"/>
      <c r="AY3210" s="140" t="n"/>
      <c r="AZ3210" s="140" t="n"/>
      <c r="BA3210" s="140" t="n"/>
      <c r="BB3210" s="140" t="n"/>
      <c r="BC3210" s="140" t="n"/>
      <c r="BD3210" s="140" t="n"/>
      <c r="BE3210" s="140" t="n"/>
      <c r="BF3210" s="140" t="n"/>
      <c r="BG3210" s="140" t="n"/>
      <c r="BH3210" s="140" t="n"/>
      <c r="BI3210" s="141" t="n"/>
      <c r="BJ3210" s="2" t="n"/>
      <c r="BK3210" s="2" t="n"/>
      <c r="BL3210" s="2" t="n"/>
      <c r="BM3210" s="2" t="n"/>
      <c r="BN3210" s="2" t="n"/>
      <c r="BO3210" s="2" t="n"/>
      <c r="BP3210" s="143" t="n"/>
      <c r="BV3210" s="144" t="n"/>
      <c r="BW3210" s="161">
        <f>計算!$W$38</f>
        <v/>
      </c>
      <c r="CG3210" s="144" t="n"/>
      <c r="CH3210" s="150">
        <f>計算!$X$38</f>
        <v/>
      </c>
      <c r="DU3210" s="144" t="n"/>
      <c r="DV3210" s="2" t="n"/>
      <c r="DW3210" s="2" t="n"/>
      <c r="DX3210" s="2" t="n"/>
      <c r="DY3210" s="2" t="n"/>
      <c r="DZ3210" s="2" t="n"/>
      <c r="EA3210" s="2" t="n"/>
      <c r="EB3210" s="2" t="n"/>
      <c r="EC3210" s="2" t="n"/>
    </row>
    <row r="3211" ht="6.75" customHeight="1" s="118">
      <c r="A3211" s="2" t="n"/>
      <c r="B3211" s="2" t="n"/>
      <c r="C3211" s="2" t="n"/>
      <c r="D3211" s="2" t="n"/>
      <c r="E3211" s="143" t="n"/>
      <c r="K3211" s="144" t="n"/>
      <c r="BI3211" s="144" t="n"/>
      <c r="BJ3211" s="2" t="n"/>
      <c r="BK3211" s="2" t="n"/>
      <c r="BL3211" s="2" t="n"/>
      <c r="BM3211" s="2" t="n"/>
      <c r="BN3211" s="2" t="n"/>
      <c r="BO3211" s="2" t="n"/>
      <c r="BP3211" s="143" t="n"/>
      <c r="BV3211" s="144" t="n"/>
      <c r="BW3211" s="143" t="n"/>
      <c r="CG3211" s="144" t="n"/>
      <c r="DU3211" s="144" t="n"/>
      <c r="DV3211" s="2" t="n"/>
      <c r="DW3211" s="2" t="n"/>
      <c r="DX3211" s="2" t="n"/>
      <c r="DY3211" s="2" t="n"/>
      <c r="DZ3211" s="2" t="n"/>
      <c r="EA3211" s="2" t="n"/>
      <c r="EB3211" s="2" t="n"/>
      <c r="EC3211" s="2" t="n"/>
    </row>
    <row r="3212" ht="6.75" customHeight="1" s="118">
      <c r="A3212" s="2" t="n"/>
      <c r="B3212" s="2" t="n"/>
      <c r="C3212" s="2" t="n"/>
      <c r="D3212" s="2" t="n"/>
      <c r="E3212" s="162" t="n"/>
      <c r="F3212" s="163" t="n"/>
      <c r="G3212" s="163" t="n"/>
      <c r="H3212" s="163" t="n"/>
      <c r="I3212" s="163" t="n"/>
      <c r="J3212" s="163" t="n"/>
      <c r="K3212" s="164" t="n"/>
      <c r="L3212" s="163" t="n"/>
      <c r="M3212" s="163" t="n"/>
      <c r="N3212" s="163" t="n"/>
      <c r="O3212" s="163" t="n"/>
      <c r="P3212" s="163" t="n"/>
      <c r="Q3212" s="163" t="n"/>
      <c r="R3212" s="163" t="n"/>
      <c r="S3212" s="163" t="n"/>
      <c r="T3212" s="163" t="n"/>
      <c r="U3212" s="163" t="n"/>
      <c r="V3212" s="163" t="n"/>
      <c r="W3212" s="163" t="n"/>
      <c r="X3212" s="163" t="n"/>
      <c r="Y3212" s="163" t="n"/>
      <c r="Z3212" s="163" t="n"/>
      <c r="AA3212" s="163" t="n"/>
      <c r="AB3212" s="163" t="n"/>
      <c r="AC3212" s="163" t="n"/>
      <c r="AD3212" s="163" t="n"/>
      <c r="AE3212" s="163" t="n"/>
      <c r="AF3212" s="163" t="n"/>
      <c r="AG3212" s="163" t="n"/>
      <c r="AH3212" s="163" t="n"/>
      <c r="AI3212" s="163" t="n"/>
      <c r="AJ3212" s="163" t="n"/>
      <c r="AK3212" s="163" t="n"/>
      <c r="AL3212" s="163" t="n"/>
      <c r="AM3212" s="163" t="n"/>
      <c r="AN3212" s="163" t="n"/>
      <c r="AO3212" s="163" t="n"/>
      <c r="AP3212" s="163" t="n"/>
      <c r="AQ3212" s="163" t="n"/>
      <c r="AR3212" s="163" t="n"/>
      <c r="AS3212" s="163" t="n"/>
      <c r="AT3212" s="163" t="n"/>
      <c r="AU3212" s="163" t="n"/>
      <c r="AV3212" s="163" t="n"/>
      <c r="AW3212" s="163" t="n"/>
      <c r="AX3212" s="163" t="n"/>
      <c r="AY3212" s="163" t="n"/>
      <c r="AZ3212" s="163" t="n"/>
      <c r="BA3212" s="163" t="n"/>
      <c r="BB3212" s="163" t="n"/>
      <c r="BC3212" s="163" t="n"/>
      <c r="BD3212" s="163" t="n"/>
      <c r="BE3212" s="163" t="n"/>
      <c r="BF3212" s="163" t="n"/>
      <c r="BG3212" s="163" t="n"/>
      <c r="BH3212" s="163" t="n"/>
      <c r="BI3212" s="164" t="n"/>
      <c r="BJ3212" s="2" t="n"/>
      <c r="BK3212" s="2" t="n"/>
      <c r="BL3212" s="2" t="n"/>
      <c r="BM3212" s="2" t="n"/>
      <c r="BN3212" s="2" t="n"/>
      <c r="BO3212" s="2" t="n"/>
      <c r="BP3212" s="143" t="n"/>
      <c r="BV3212" s="144" t="n"/>
      <c r="BW3212" s="143" t="n"/>
      <c r="CG3212" s="144" t="n"/>
      <c r="DU3212" s="144" t="n"/>
      <c r="DV3212" s="2" t="n"/>
      <c r="DW3212" s="2" t="n"/>
      <c r="DX3212" s="2" t="n"/>
      <c r="DY3212" s="2" t="n"/>
      <c r="DZ3212" s="2" t="n"/>
      <c r="EA3212" s="2" t="n"/>
      <c r="EB3212" s="2" t="n"/>
      <c r="EC3212" s="2" t="n"/>
    </row>
    <row r="3213" ht="6.75" customHeight="1" s="118">
      <c r="A3213" s="2" t="n"/>
      <c r="B3213" s="2" t="n"/>
      <c r="C3213" s="2" t="n"/>
      <c r="D3213" s="2" t="n"/>
      <c r="E3213" s="165" t="inlineStr">
        <is>
          <t>現住所</t>
        </is>
      </c>
      <c r="F3213" s="166" t="n"/>
      <c r="G3213" s="166" t="n"/>
      <c r="H3213" s="166" t="n"/>
      <c r="I3213" s="166" t="n"/>
      <c r="J3213" s="166" t="n"/>
      <c r="K3213" s="167" t="n"/>
      <c r="L3213" s="107" t="inlineStr">
        <is>
          <t>〒</t>
        </is>
      </c>
      <c r="M3213" s="166" t="n"/>
      <c r="N3213" s="166" t="n"/>
      <c r="O3213" s="166" t="n"/>
      <c r="P3213" s="168">
        <f>計算!$H$38</f>
        <v/>
      </c>
      <c r="Q3213" s="166" t="n"/>
      <c r="R3213" s="166" t="n"/>
      <c r="S3213" s="166" t="n"/>
      <c r="T3213" s="166" t="n"/>
      <c r="U3213" s="166" t="n"/>
      <c r="V3213" s="166" t="n"/>
      <c r="W3213" s="166" t="n"/>
      <c r="X3213" s="166" t="n"/>
      <c r="Y3213" s="166" t="n"/>
      <c r="Z3213" s="166" t="n"/>
      <c r="AA3213" s="166" t="n"/>
      <c r="AB3213" s="166" t="n"/>
      <c r="AC3213" s="166" t="n"/>
      <c r="AD3213" s="166" t="n"/>
      <c r="AE3213" s="166" t="n"/>
      <c r="AF3213" s="166" t="n"/>
      <c r="AG3213" s="166" t="n"/>
      <c r="AH3213" s="166" t="n"/>
      <c r="AI3213" s="166" t="n"/>
      <c r="AJ3213" s="166" t="n"/>
      <c r="AK3213" s="24" t="n"/>
      <c r="AL3213" s="24" t="n"/>
      <c r="AM3213" s="24" t="n"/>
      <c r="AN3213" s="24" t="n"/>
      <c r="AO3213" s="24" t="n"/>
      <c r="AP3213" s="24" t="n"/>
      <c r="AQ3213" s="24" t="n"/>
      <c r="AR3213" s="24" t="n"/>
      <c r="AS3213" s="24" t="n"/>
      <c r="AT3213" s="24" t="n"/>
      <c r="AU3213" s="24" t="n"/>
      <c r="AV3213" s="24" t="n"/>
      <c r="AW3213" s="24" t="n"/>
      <c r="AX3213" s="24" t="n"/>
      <c r="AY3213" s="24" t="n"/>
      <c r="AZ3213" s="24" t="n"/>
      <c r="BA3213" s="24" t="n"/>
      <c r="BB3213" s="24" t="n"/>
      <c r="BC3213" s="24" t="n"/>
      <c r="BD3213" s="24" t="n"/>
      <c r="BE3213" s="24" t="n"/>
      <c r="BF3213" s="24" t="n"/>
      <c r="BG3213" s="24" t="n"/>
      <c r="BH3213" s="24" t="n"/>
      <c r="BI3213" s="25" t="n"/>
      <c r="BJ3213" s="2" t="n"/>
      <c r="BK3213" s="2" t="n"/>
      <c r="BL3213" s="2" t="n"/>
      <c r="BM3213" s="2" t="n"/>
      <c r="BN3213" s="2" t="n"/>
      <c r="BO3213" s="2" t="n"/>
      <c r="BP3213" s="143" t="n"/>
      <c r="BV3213" s="144" t="n"/>
      <c r="BW3213" s="143" t="n"/>
      <c r="CG3213" s="144" t="n"/>
      <c r="DU3213" s="144" t="n"/>
      <c r="DV3213" s="2" t="n"/>
      <c r="DW3213" s="2" t="n"/>
      <c r="DX3213" s="2" t="n"/>
      <c r="DY3213" s="2" t="n"/>
      <c r="DZ3213" s="2" t="n"/>
      <c r="EA3213" s="2" t="n"/>
      <c r="EB3213" s="2" t="n"/>
      <c r="EC3213" s="2" t="n"/>
    </row>
    <row r="3214" ht="4.5" customHeight="1" s="118">
      <c r="A3214" s="2" t="n"/>
      <c r="B3214" s="2" t="n"/>
      <c r="C3214" s="2" t="n"/>
      <c r="D3214" s="2" t="n"/>
      <c r="E3214" s="143" t="n"/>
      <c r="K3214" s="144" t="n"/>
      <c r="L3214" s="143" t="n"/>
      <c r="AK3214" s="2" t="n"/>
      <c r="AL3214" s="2" t="n"/>
      <c r="AM3214" s="2" t="n"/>
      <c r="AN3214" s="2" t="n"/>
      <c r="AO3214" s="2" t="n"/>
      <c r="AP3214" s="2" t="n"/>
      <c r="AQ3214" s="2" t="n"/>
      <c r="AR3214" s="2" t="n"/>
      <c r="AS3214" s="2" t="n"/>
      <c r="AT3214" s="2" t="n"/>
      <c r="AU3214" s="2" t="n"/>
      <c r="AV3214" s="2" t="n"/>
      <c r="AW3214" s="2" t="n"/>
      <c r="AX3214" s="2" t="n"/>
      <c r="AY3214" s="2" t="n"/>
      <c r="AZ3214" s="2" t="n"/>
      <c r="BA3214" s="2" t="n"/>
      <c r="BB3214" s="2" t="n"/>
      <c r="BC3214" s="2" t="n"/>
      <c r="BD3214" s="2" t="n"/>
      <c r="BE3214" s="2" t="n"/>
      <c r="BF3214" s="2" t="n"/>
      <c r="BG3214" s="2" t="n"/>
      <c r="BH3214" s="2" t="n"/>
      <c r="BI3214" s="8" t="n"/>
      <c r="BJ3214" s="2" t="n"/>
      <c r="BK3214" s="2" t="n"/>
      <c r="BL3214" s="2" t="n"/>
      <c r="BM3214" s="2" t="n"/>
      <c r="BN3214" s="2" t="n"/>
      <c r="BO3214" s="2" t="n"/>
      <c r="BP3214" s="146" t="n"/>
      <c r="BQ3214" s="147" t="n"/>
      <c r="BR3214" s="147" t="n"/>
      <c r="BS3214" s="147" t="n"/>
      <c r="BT3214" s="147" t="n"/>
      <c r="BU3214" s="147" t="n"/>
      <c r="BV3214" s="148" t="n"/>
      <c r="BW3214" s="146" t="n"/>
      <c r="BX3214" s="147" t="n"/>
      <c r="BY3214" s="147" t="n"/>
      <c r="BZ3214" s="147" t="n"/>
      <c r="CA3214" s="147" t="n"/>
      <c r="CB3214" s="147" t="n"/>
      <c r="CC3214" s="147" t="n"/>
      <c r="CD3214" s="147" t="n"/>
      <c r="CE3214" s="147" t="n"/>
      <c r="CF3214" s="147" t="n"/>
      <c r="CG3214" s="148" t="n"/>
      <c r="DU3214" s="144" t="n"/>
      <c r="DV3214" s="2" t="n"/>
      <c r="DW3214" s="2" t="n"/>
      <c r="DX3214" s="2" t="n"/>
      <c r="DY3214" s="2" t="n"/>
      <c r="DZ3214" s="2" t="n"/>
      <c r="EA3214" s="2" t="n"/>
      <c r="EB3214" s="2" t="n"/>
      <c r="EC3214" s="2" t="n"/>
    </row>
    <row r="3215" ht="6.75" customHeight="1" s="118">
      <c r="A3215" s="2" t="n"/>
      <c r="B3215" s="2" t="n"/>
      <c r="C3215" s="2" t="n"/>
      <c r="D3215" s="2" t="n"/>
      <c r="E3215" s="143" t="n"/>
      <c r="K3215" s="144" t="n"/>
      <c r="L3215" s="143" t="n"/>
      <c r="AK3215" s="2" t="n"/>
      <c r="AL3215" s="2" t="n"/>
      <c r="AM3215" s="2" t="n"/>
      <c r="AN3215" s="2" t="n"/>
      <c r="AO3215" s="2" t="n"/>
      <c r="AP3215" s="2" t="n"/>
      <c r="AQ3215" s="2" t="n"/>
      <c r="AR3215" s="2" t="n"/>
      <c r="AS3215" s="2" t="n"/>
      <c r="AT3215" s="2" t="n"/>
      <c r="AU3215" s="2" t="n"/>
      <c r="AV3215" s="2" t="n"/>
      <c r="AW3215" s="2" t="n"/>
      <c r="AX3215" s="2" t="n"/>
      <c r="AY3215" s="2" t="n"/>
      <c r="AZ3215" s="2" t="n"/>
      <c r="BA3215" s="2" t="n"/>
      <c r="BB3215" s="2" t="n"/>
      <c r="BC3215" s="2" t="n"/>
      <c r="BD3215" s="2" t="n"/>
      <c r="BE3215" s="2" t="n"/>
      <c r="BF3215" s="2" t="n"/>
      <c r="BG3215" s="2" t="n"/>
      <c r="BH3215" s="2" t="n"/>
      <c r="BI3215" s="8" t="n"/>
      <c r="BJ3215" s="2" t="n"/>
      <c r="BK3215" s="2" t="n"/>
      <c r="BL3215" s="2" t="n"/>
      <c r="BM3215" s="2" t="n"/>
      <c r="BN3215" s="2" t="n"/>
      <c r="BO3215" s="2" t="n"/>
      <c r="BP3215" s="169" t="inlineStr">
        <is>
          <t>校内外の諸活動</t>
        </is>
      </c>
      <c r="BQ3215" s="140" t="n"/>
      <c r="BR3215" s="140" t="n"/>
      <c r="BS3215" s="140" t="n"/>
      <c r="BT3215" s="140" t="n"/>
      <c r="BU3215" s="140" t="n"/>
      <c r="BV3215" s="141" t="n"/>
      <c r="BW3215" s="170">
        <f>計算!$Y$38</f>
        <v/>
      </c>
      <c r="BX3215" s="140" t="n"/>
      <c r="BY3215" s="140" t="n"/>
      <c r="BZ3215" s="140" t="n"/>
      <c r="CA3215" s="140" t="n"/>
      <c r="CB3215" s="140" t="n"/>
      <c r="CC3215" s="140" t="n"/>
      <c r="CD3215" s="140" t="n"/>
      <c r="CE3215" s="140" t="n"/>
      <c r="CF3215" s="140" t="n"/>
      <c r="CG3215" s="140" t="n"/>
      <c r="CH3215" s="140" t="n"/>
      <c r="CI3215" s="140" t="n"/>
      <c r="CJ3215" s="140" t="n"/>
      <c r="CK3215" s="140" t="n"/>
      <c r="CL3215" s="140" t="n"/>
      <c r="CM3215" s="140" t="n"/>
      <c r="CN3215" s="140" t="n"/>
      <c r="CO3215" s="140" t="n"/>
      <c r="CP3215" s="140" t="n"/>
      <c r="CQ3215" s="140" t="n"/>
      <c r="CR3215" s="140" t="n"/>
      <c r="CS3215" s="140" t="n"/>
      <c r="CT3215" s="140" t="n"/>
      <c r="CU3215" s="140" t="n"/>
      <c r="CV3215" s="140" t="n"/>
      <c r="CW3215" s="140" t="n"/>
      <c r="CX3215" s="140" t="n"/>
      <c r="CY3215" s="140" t="n"/>
      <c r="CZ3215" s="140" t="n"/>
      <c r="DA3215" s="140" t="n"/>
      <c r="DB3215" s="140" t="n"/>
      <c r="DC3215" s="140" t="n"/>
      <c r="DD3215" s="140" t="n"/>
      <c r="DE3215" s="140" t="n"/>
      <c r="DF3215" s="140" t="n"/>
      <c r="DG3215" s="140" t="n"/>
      <c r="DH3215" s="140" t="n"/>
      <c r="DI3215" s="140" t="n"/>
      <c r="DJ3215" s="140" t="n"/>
      <c r="DK3215" s="140" t="n"/>
      <c r="DL3215" s="140" t="n"/>
      <c r="DM3215" s="140" t="n"/>
      <c r="DN3215" s="140" t="n"/>
      <c r="DO3215" s="140" t="n"/>
      <c r="DP3215" s="140" t="n"/>
      <c r="DQ3215" s="140" t="n"/>
      <c r="DR3215" s="140" t="n"/>
      <c r="DS3215" s="140" t="n"/>
      <c r="DT3215" s="140" t="n"/>
      <c r="DU3215" s="141" t="n"/>
      <c r="DV3215" s="7" t="n"/>
      <c r="DW3215" s="2" t="n"/>
      <c r="DX3215" s="2" t="n"/>
      <c r="DY3215" s="2" t="n"/>
      <c r="DZ3215" s="2" t="n"/>
      <c r="EA3215" s="2" t="n"/>
      <c r="EB3215" s="2" t="n"/>
      <c r="EC3215" s="2" t="n"/>
    </row>
    <row r="3216" ht="6.75" customHeight="1" s="118">
      <c r="A3216" s="2" t="n"/>
      <c r="B3216" s="2" t="n"/>
      <c r="C3216" s="2" t="n"/>
      <c r="D3216" s="2" t="n"/>
      <c r="E3216" s="143" t="n"/>
      <c r="K3216" s="144" t="n"/>
      <c r="L3216" s="171">
        <f>計算!$I$38</f>
        <v/>
      </c>
      <c r="BI3216" s="144" t="n"/>
      <c r="BJ3216" s="2" t="n"/>
      <c r="BK3216" s="2" t="n"/>
      <c r="BL3216" s="2" t="n"/>
      <c r="BM3216" s="2" t="n"/>
      <c r="BN3216" s="2" t="n"/>
      <c r="BO3216" s="2" t="n"/>
      <c r="BP3216" s="143" t="n"/>
      <c r="BV3216" s="144" t="n"/>
      <c r="DU3216" s="144" t="n"/>
      <c r="DV3216" s="7" t="n"/>
      <c r="DW3216" s="2" t="n"/>
      <c r="DX3216" s="2" t="n"/>
      <c r="DY3216" s="2" t="n"/>
      <c r="DZ3216" s="2" t="n"/>
      <c r="EA3216" s="2" t="n"/>
      <c r="EB3216" s="2" t="n"/>
      <c r="EC3216" s="2" t="n"/>
    </row>
    <row r="3217" ht="6.75" customHeight="1" s="118">
      <c r="A3217" s="2" t="n"/>
      <c r="B3217" s="2" t="n"/>
      <c r="C3217" s="2" t="n"/>
      <c r="D3217" s="2" t="n"/>
      <c r="E3217" s="143" t="n"/>
      <c r="K3217" s="144" t="n"/>
      <c r="L3217" s="143" t="n"/>
      <c r="BI3217" s="144" t="n"/>
      <c r="BJ3217" s="2" t="n"/>
      <c r="BK3217" s="2" t="n"/>
      <c r="BL3217" s="2" t="n"/>
      <c r="BM3217" s="2" t="n"/>
      <c r="BN3217" s="2" t="n"/>
      <c r="BO3217" s="2" t="n"/>
      <c r="BP3217" s="143" t="n"/>
      <c r="BV3217" s="144" t="n"/>
      <c r="DU3217" s="144" t="n"/>
      <c r="DV3217" s="7" t="n"/>
      <c r="DW3217" s="2" t="n"/>
      <c r="DX3217" s="2" t="n"/>
      <c r="DY3217" s="2" t="n"/>
      <c r="DZ3217" s="2" t="n"/>
      <c r="EA3217" s="2" t="n"/>
      <c r="EB3217" s="2" t="n"/>
      <c r="EC3217" s="2" t="n"/>
    </row>
    <row r="3218" ht="6.75" customHeight="1" s="118">
      <c r="A3218" s="2" t="n"/>
      <c r="B3218" s="2" t="n"/>
      <c r="C3218" s="2" t="n"/>
      <c r="D3218" s="2" t="n"/>
      <c r="E3218" s="146" t="n"/>
      <c r="F3218" s="147" t="n"/>
      <c r="G3218" s="147" t="n"/>
      <c r="H3218" s="147" t="n"/>
      <c r="I3218" s="147" t="n"/>
      <c r="J3218" s="147" t="n"/>
      <c r="K3218" s="148" t="n"/>
      <c r="L3218" s="146" t="n"/>
      <c r="M3218" s="147" t="n"/>
      <c r="N3218" s="147" t="n"/>
      <c r="O3218" s="147" t="n"/>
      <c r="P3218" s="147" t="n"/>
      <c r="Q3218" s="147" t="n"/>
      <c r="R3218" s="147" t="n"/>
      <c r="S3218" s="147" t="n"/>
      <c r="T3218" s="147" t="n"/>
      <c r="U3218" s="147" t="n"/>
      <c r="V3218" s="147" t="n"/>
      <c r="W3218" s="147" t="n"/>
      <c r="X3218" s="147" t="n"/>
      <c r="Y3218" s="147" t="n"/>
      <c r="Z3218" s="147" t="n"/>
      <c r="AA3218" s="147" t="n"/>
      <c r="AB3218" s="147" t="n"/>
      <c r="AC3218" s="147" t="n"/>
      <c r="AD3218" s="147" t="n"/>
      <c r="AE3218" s="147" t="n"/>
      <c r="AF3218" s="147" t="n"/>
      <c r="AG3218" s="147" t="n"/>
      <c r="AH3218" s="147" t="n"/>
      <c r="AI3218" s="147" t="n"/>
      <c r="AJ3218" s="147" t="n"/>
      <c r="AK3218" s="147" t="n"/>
      <c r="AL3218" s="147" t="n"/>
      <c r="AM3218" s="147" t="n"/>
      <c r="AN3218" s="147" t="n"/>
      <c r="AO3218" s="147" t="n"/>
      <c r="AP3218" s="147" t="n"/>
      <c r="AQ3218" s="147" t="n"/>
      <c r="AR3218" s="147" t="n"/>
      <c r="AS3218" s="147" t="n"/>
      <c r="AT3218" s="147" t="n"/>
      <c r="AU3218" s="147" t="n"/>
      <c r="AV3218" s="147" t="n"/>
      <c r="AW3218" s="147" t="n"/>
      <c r="AX3218" s="147" t="n"/>
      <c r="AY3218" s="147" t="n"/>
      <c r="AZ3218" s="147" t="n"/>
      <c r="BA3218" s="147" t="n"/>
      <c r="BB3218" s="147" t="n"/>
      <c r="BC3218" s="147" t="n"/>
      <c r="BD3218" s="147" t="n"/>
      <c r="BE3218" s="147" t="n"/>
      <c r="BF3218" s="147" t="n"/>
      <c r="BG3218" s="147" t="n"/>
      <c r="BH3218" s="147" t="n"/>
      <c r="BI3218" s="148" t="n"/>
      <c r="BJ3218" s="2" t="n"/>
      <c r="BK3218" s="2" t="n"/>
      <c r="BL3218" s="2" t="n"/>
      <c r="BM3218" s="2" t="n"/>
      <c r="BN3218" s="2" t="n"/>
      <c r="BO3218" s="2" t="n"/>
      <c r="BP3218" s="143" t="n"/>
      <c r="BV3218" s="144" t="n"/>
      <c r="DU3218" s="144" t="n"/>
      <c r="DV3218" s="7" t="n"/>
      <c r="DW3218" s="2" t="n"/>
      <c r="DX3218" s="2" t="n"/>
      <c r="DY3218" s="2" t="n"/>
      <c r="DZ3218" s="2" t="n"/>
      <c r="EA3218" s="2" t="n"/>
      <c r="EB3218" s="2" t="n"/>
      <c r="EC3218" s="2" t="n"/>
    </row>
    <row r="3219" ht="6.75" customHeight="1" s="118">
      <c r="A3219" s="2" t="n"/>
      <c r="B3219" s="2" t="n"/>
      <c r="C3219" s="2" t="n"/>
      <c r="D3219" s="2" t="n"/>
      <c r="E3219" s="159" t="inlineStr">
        <is>
          <t>ふ り が な</t>
        </is>
      </c>
      <c r="F3219" s="140" t="n"/>
      <c r="G3219" s="140" t="n"/>
      <c r="H3219" s="140" t="n"/>
      <c r="I3219" s="140" t="n"/>
      <c r="J3219" s="140" t="n"/>
      <c r="K3219" s="141" t="n"/>
      <c r="L3219" s="160">
        <f>計算!$M$38</f>
        <v/>
      </c>
      <c r="M3219" s="140" t="n"/>
      <c r="N3219" s="140" t="n"/>
      <c r="O3219" s="140" t="n"/>
      <c r="P3219" s="140" t="n"/>
      <c r="Q3219" s="140" t="n"/>
      <c r="R3219" s="140" t="n"/>
      <c r="S3219" s="140" t="n"/>
      <c r="T3219" s="140" t="n"/>
      <c r="U3219" s="140" t="n"/>
      <c r="V3219" s="140" t="n"/>
      <c r="W3219" s="140" t="n"/>
      <c r="X3219" s="140" t="n"/>
      <c r="Y3219" s="140" t="n"/>
      <c r="Z3219" s="140" t="n"/>
      <c r="AA3219" s="140" t="n"/>
      <c r="AB3219" s="140" t="n"/>
      <c r="AC3219" s="140" t="n"/>
      <c r="AD3219" s="140" t="n"/>
      <c r="AE3219" s="140" t="n"/>
      <c r="AF3219" s="140" t="n"/>
      <c r="AG3219" s="140" t="n"/>
      <c r="AH3219" s="140" t="n"/>
      <c r="AI3219" s="140" t="n"/>
      <c r="AJ3219" s="140" t="n"/>
      <c r="AK3219" s="140" t="n"/>
      <c r="AL3219" s="140" t="n"/>
      <c r="AM3219" s="140" t="n"/>
      <c r="AN3219" s="140" t="n"/>
      <c r="AO3219" s="140" t="n"/>
      <c r="AP3219" s="140" t="n"/>
      <c r="AQ3219" s="140" t="n"/>
      <c r="AR3219" s="140" t="n"/>
      <c r="AS3219" s="140" t="n"/>
      <c r="AT3219" s="140" t="n"/>
      <c r="AU3219" s="140" t="n"/>
      <c r="AV3219" s="140" t="n"/>
      <c r="AW3219" s="140" t="n"/>
      <c r="AX3219" s="140" t="n"/>
      <c r="AY3219" s="140" t="n"/>
      <c r="AZ3219" s="140" t="n"/>
      <c r="BA3219" s="140" t="n"/>
      <c r="BB3219" s="140" t="n"/>
      <c r="BC3219" s="140" t="n"/>
      <c r="BD3219" s="140" t="n"/>
      <c r="BE3219" s="140" t="n"/>
      <c r="BF3219" s="140" t="n"/>
      <c r="BG3219" s="140" t="n"/>
      <c r="BH3219" s="140" t="n"/>
      <c r="BI3219" s="141" t="n"/>
      <c r="BJ3219" s="2" t="n"/>
      <c r="BK3219" s="2" t="n"/>
      <c r="BL3219" s="2" t="n"/>
      <c r="BM3219" s="2" t="n"/>
      <c r="BN3219" s="2" t="n"/>
      <c r="BO3219" s="2" t="n"/>
      <c r="BP3219" s="143" t="n"/>
      <c r="BV3219" s="144" t="n"/>
      <c r="DU3219" s="144" t="n"/>
      <c r="DV3219" s="7" t="n"/>
      <c r="DW3219" s="2" t="n"/>
      <c r="DX3219" s="2" t="n"/>
      <c r="DY3219" s="2" t="n"/>
      <c r="DZ3219" s="2" t="n"/>
      <c r="EA3219" s="2" t="n"/>
      <c r="EB3219" s="2" t="n"/>
      <c r="EC3219" s="2" t="n"/>
    </row>
    <row r="3220" ht="6.75" customHeight="1" s="118">
      <c r="A3220" s="2" t="n"/>
      <c r="B3220" s="2" t="n"/>
      <c r="C3220" s="2" t="n"/>
      <c r="D3220" s="2" t="n"/>
      <c r="E3220" s="143" t="n"/>
      <c r="K3220" s="144" t="n"/>
      <c r="BI3220" s="144" t="n"/>
      <c r="BJ3220" s="2" t="n"/>
      <c r="BK3220" s="2" t="n"/>
      <c r="BL3220" s="2" t="n"/>
      <c r="BM3220" s="2" t="n"/>
      <c r="BN3220" s="2" t="n"/>
      <c r="BO3220" s="2" t="n"/>
      <c r="BP3220" s="143" t="n"/>
      <c r="BV3220" s="144" t="n"/>
      <c r="DU3220" s="144" t="n"/>
      <c r="DV3220" s="7" t="n"/>
      <c r="DW3220" s="2" t="n"/>
      <c r="DX3220" s="2" t="n"/>
      <c r="DY3220" s="2" t="n"/>
      <c r="DZ3220" s="2" t="n"/>
      <c r="EA3220" s="2" t="n"/>
      <c r="EB3220" s="2" t="n"/>
      <c r="EC3220" s="2" t="n"/>
    </row>
    <row r="3221" ht="6.75" customHeight="1" s="118">
      <c r="A3221" s="2" t="n"/>
      <c r="B3221" s="2" t="n"/>
      <c r="C3221" s="2" t="n"/>
      <c r="D3221" s="2" t="n"/>
      <c r="E3221" s="162" t="n"/>
      <c r="F3221" s="163" t="n"/>
      <c r="G3221" s="163" t="n"/>
      <c r="H3221" s="163" t="n"/>
      <c r="I3221" s="163" t="n"/>
      <c r="J3221" s="163" t="n"/>
      <c r="K3221" s="164" t="n"/>
      <c r="L3221" s="163" t="n"/>
      <c r="M3221" s="163" t="n"/>
      <c r="N3221" s="163" t="n"/>
      <c r="O3221" s="163" t="n"/>
      <c r="P3221" s="163" t="n"/>
      <c r="Q3221" s="163" t="n"/>
      <c r="R3221" s="163" t="n"/>
      <c r="S3221" s="163" t="n"/>
      <c r="T3221" s="163" t="n"/>
      <c r="U3221" s="163" t="n"/>
      <c r="V3221" s="163" t="n"/>
      <c r="W3221" s="163" t="n"/>
      <c r="X3221" s="163" t="n"/>
      <c r="Y3221" s="163" t="n"/>
      <c r="Z3221" s="163" t="n"/>
      <c r="AA3221" s="163" t="n"/>
      <c r="AB3221" s="163" t="n"/>
      <c r="AC3221" s="163" t="n"/>
      <c r="AD3221" s="163" t="n"/>
      <c r="AE3221" s="163" t="n"/>
      <c r="AF3221" s="163" t="n"/>
      <c r="AG3221" s="163" t="n"/>
      <c r="AH3221" s="163" t="n"/>
      <c r="AI3221" s="163" t="n"/>
      <c r="AJ3221" s="163" t="n"/>
      <c r="AK3221" s="163" t="n"/>
      <c r="AL3221" s="163" t="n"/>
      <c r="AM3221" s="163" t="n"/>
      <c r="AN3221" s="163" t="n"/>
      <c r="AO3221" s="163" t="n"/>
      <c r="AP3221" s="163" t="n"/>
      <c r="AQ3221" s="163" t="n"/>
      <c r="AR3221" s="163" t="n"/>
      <c r="AS3221" s="163" t="n"/>
      <c r="AT3221" s="163" t="n"/>
      <c r="AU3221" s="163" t="n"/>
      <c r="AV3221" s="163" t="n"/>
      <c r="AW3221" s="163" t="n"/>
      <c r="AX3221" s="163" t="n"/>
      <c r="AY3221" s="163" t="n"/>
      <c r="AZ3221" s="163" t="n"/>
      <c r="BA3221" s="163" t="n"/>
      <c r="BB3221" s="163" t="n"/>
      <c r="BC3221" s="163" t="n"/>
      <c r="BD3221" s="163" t="n"/>
      <c r="BE3221" s="163" t="n"/>
      <c r="BF3221" s="163" t="n"/>
      <c r="BG3221" s="163" t="n"/>
      <c r="BH3221" s="163" t="n"/>
      <c r="BI3221" s="164" t="n"/>
      <c r="BJ3221" s="2" t="n"/>
      <c r="BK3221" s="2" t="n"/>
      <c r="BL3221" s="2" t="n"/>
      <c r="BM3221" s="2" t="n"/>
      <c r="BN3221" s="2" t="n"/>
      <c r="BO3221" s="2" t="n"/>
      <c r="BP3221" s="143" t="n"/>
      <c r="BV3221" s="144" t="n"/>
      <c r="DU3221" s="144" t="n"/>
      <c r="DV3221" s="7" t="n"/>
      <c r="DW3221" s="2" t="n"/>
      <c r="DX3221" s="2" t="n"/>
      <c r="DY3221" s="2" t="n"/>
      <c r="DZ3221" s="2" t="n"/>
      <c r="EA3221" s="2" t="n"/>
      <c r="EB3221" s="2" t="n"/>
      <c r="EC3221" s="2" t="n"/>
    </row>
    <row r="3222" ht="6.75" customHeight="1" s="118">
      <c r="A3222" s="2" t="n"/>
      <c r="B3222" s="2" t="n"/>
      <c r="C3222" s="2" t="n"/>
      <c r="D3222" s="2" t="n"/>
      <c r="E3222" s="165" t="inlineStr">
        <is>
          <t>連絡先</t>
        </is>
      </c>
      <c r="F3222" s="166" t="n"/>
      <c r="G3222" s="166" t="n"/>
      <c r="H3222" s="166" t="n"/>
      <c r="I3222" s="166" t="n"/>
      <c r="J3222" s="166" t="n"/>
      <c r="K3222" s="167" t="n"/>
      <c r="L3222" s="107" t="inlineStr">
        <is>
          <t>〒</t>
        </is>
      </c>
      <c r="M3222" s="166" t="n"/>
      <c r="N3222" s="166" t="n"/>
      <c r="O3222" s="166" t="n"/>
      <c r="P3222" s="172">
        <f>計算!$K$38</f>
        <v/>
      </c>
      <c r="AK3222" s="2" t="n"/>
      <c r="AL3222" s="2" t="n"/>
      <c r="AM3222" s="2" t="n"/>
      <c r="AN3222" s="2" t="n"/>
      <c r="AO3222" s="2" t="n"/>
      <c r="AP3222" s="2" t="n"/>
      <c r="AQ3222" s="2" t="n"/>
      <c r="AR3222" s="2" t="n"/>
      <c r="AS3222" s="2" t="n"/>
      <c r="AT3222" s="2" t="n"/>
      <c r="AU3222" s="2" t="n"/>
      <c r="AV3222" s="2" t="n"/>
      <c r="AW3222" s="2" t="n"/>
      <c r="AX3222" s="2" t="n"/>
      <c r="AY3222" s="2" t="n"/>
      <c r="AZ3222" s="2" t="n"/>
      <c r="BA3222" s="2" t="n"/>
      <c r="BB3222" s="2" t="n"/>
      <c r="BC3222" s="2" t="n"/>
      <c r="BD3222" s="2" t="n"/>
      <c r="BE3222" s="2" t="n"/>
      <c r="BF3222" s="2" t="n"/>
      <c r="BG3222" s="2" t="n"/>
      <c r="BH3222" s="2" t="n"/>
      <c r="BI3222" s="8" t="n"/>
      <c r="BJ3222" s="2" t="n"/>
      <c r="BK3222" s="2" t="n"/>
      <c r="BL3222" s="2" t="n"/>
      <c r="BM3222" s="2" t="n"/>
      <c r="BN3222" s="2" t="n"/>
      <c r="BO3222" s="2" t="n"/>
      <c r="BP3222" s="143" t="n"/>
      <c r="BV3222" s="144" t="n"/>
      <c r="DU3222" s="144" t="n"/>
      <c r="DV3222" s="7" t="n"/>
      <c r="DW3222" s="2" t="n"/>
      <c r="DX3222" s="2" t="n"/>
      <c r="DY3222" s="2" t="n"/>
      <c r="DZ3222" s="2" t="n"/>
      <c r="EA3222" s="2" t="n"/>
      <c r="EB3222" s="2" t="n"/>
      <c r="EC3222" s="2" t="n"/>
    </row>
    <row r="3223" ht="6.75" customHeight="1" s="118">
      <c r="A3223" s="2" t="n"/>
      <c r="B3223" s="2" t="n"/>
      <c r="C3223" s="2" t="n"/>
      <c r="D3223" s="2" t="n"/>
      <c r="E3223" s="143" t="n"/>
      <c r="K3223" s="144" t="n"/>
      <c r="L3223" s="143" t="n"/>
      <c r="AK3223" s="2" t="n"/>
      <c r="AL3223" s="2" t="n"/>
      <c r="AM3223" s="2" t="n"/>
      <c r="AN3223" s="2" t="n"/>
      <c r="AO3223" s="2" t="n"/>
      <c r="AP3223" s="2" t="n"/>
      <c r="AQ3223" s="2" t="n"/>
      <c r="AR3223" s="2" t="n"/>
      <c r="AS3223" s="2" t="n"/>
      <c r="AT3223" s="2" t="n"/>
      <c r="AU3223" s="2" t="n"/>
      <c r="AV3223" s="2" t="n"/>
      <c r="AW3223" s="2" t="n"/>
      <c r="AX3223" s="2" t="n"/>
      <c r="AY3223" s="2" t="n"/>
      <c r="AZ3223" s="2" t="n"/>
      <c r="BA3223" s="2" t="n"/>
      <c r="BB3223" s="2" t="n"/>
      <c r="BC3223" s="2" t="n"/>
      <c r="BD3223" s="2" t="n"/>
      <c r="BE3223" s="2" t="n"/>
      <c r="BF3223" s="2" t="n"/>
      <c r="BG3223" s="2" t="n"/>
      <c r="BH3223" s="2" t="n"/>
      <c r="BI3223" s="8" t="n"/>
      <c r="BJ3223" s="2" t="n"/>
      <c r="BK3223" s="2" t="n"/>
      <c r="BL3223" s="2" t="n"/>
      <c r="BM3223" s="2" t="n"/>
      <c r="BN3223" s="2" t="n"/>
      <c r="BO3223" s="2" t="n"/>
      <c r="BP3223" s="143" t="n"/>
      <c r="BV3223" s="144" t="n"/>
      <c r="DU3223" s="144" t="n"/>
      <c r="DV3223" s="7" t="n"/>
      <c r="DW3223" s="2" t="n"/>
      <c r="DX3223" s="2" t="n"/>
      <c r="DY3223" s="2" t="n"/>
      <c r="DZ3223" s="2" t="n"/>
      <c r="EA3223" s="2" t="n"/>
      <c r="EB3223" s="2" t="n"/>
      <c r="EC3223" s="2" t="n"/>
    </row>
    <row r="3224" ht="6.75" customHeight="1" s="118">
      <c r="A3224" s="2" t="n"/>
      <c r="B3224" s="2" t="n"/>
      <c r="C3224" s="2" t="n"/>
      <c r="D3224" s="2" t="n"/>
      <c r="E3224" s="143" t="n"/>
      <c r="K3224" s="144" t="n"/>
      <c r="L3224" s="143" t="n"/>
      <c r="AK3224" s="2" t="n"/>
      <c r="AL3224" s="2" t="n"/>
      <c r="AM3224" s="2" t="n"/>
      <c r="AN3224" s="2" t="n"/>
      <c r="AO3224" s="2" t="n"/>
      <c r="AP3224" s="2" t="n"/>
      <c r="AQ3224" s="2" t="n"/>
      <c r="AR3224" s="2" t="n"/>
      <c r="AS3224" s="2" t="n"/>
      <c r="AT3224" s="2" t="n"/>
      <c r="AU3224" s="2" t="n"/>
      <c r="AV3224" s="2" t="n"/>
      <c r="AW3224" s="2" t="n"/>
      <c r="AX3224" s="2" t="n"/>
      <c r="AY3224" s="2" t="n"/>
      <c r="AZ3224" s="2" t="n"/>
      <c r="BA3224" s="2" t="n"/>
      <c r="BB3224" s="2" t="n"/>
      <c r="BC3224" s="2" t="n"/>
      <c r="BD3224" s="2" t="n"/>
      <c r="BE3224" s="2" t="n"/>
      <c r="BF3224" s="2" t="n"/>
      <c r="BG3224" s="2" t="n"/>
      <c r="BH3224" s="2" t="n"/>
      <c r="BI3224" s="8" t="n"/>
      <c r="BJ3224" s="2" t="n"/>
      <c r="BK3224" s="2" t="n"/>
      <c r="BL3224" s="2" t="n"/>
      <c r="BM3224" s="2" t="n"/>
      <c r="BN3224" s="2" t="n"/>
      <c r="BO3224" s="2" t="n"/>
      <c r="BP3224" s="143" t="n"/>
      <c r="BV3224" s="144" t="n"/>
      <c r="DU3224" s="144" t="n"/>
      <c r="DV3224" s="7" t="n"/>
      <c r="DW3224" s="2" t="n"/>
      <c r="DX3224" s="2" t="n"/>
      <c r="DY3224" s="2" t="n"/>
      <c r="DZ3224" s="2" t="n"/>
      <c r="EA3224" s="2" t="n"/>
      <c r="EB3224" s="2" t="n"/>
      <c r="EC3224" s="2" t="n"/>
    </row>
    <row r="3225" ht="6.75" customHeight="1" s="118">
      <c r="A3225" s="2" t="n"/>
      <c r="B3225" s="2" t="n"/>
      <c r="C3225" s="2" t="n"/>
      <c r="D3225" s="2" t="n"/>
      <c r="E3225" s="143" t="n"/>
      <c r="K3225" s="144" t="n"/>
      <c r="L3225" s="173">
        <f>計算!$L$38</f>
        <v/>
      </c>
      <c r="BI3225" s="144" t="n"/>
      <c r="BJ3225" s="2" t="n"/>
      <c r="BK3225" s="2" t="n"/>
      <c r="BL3225" s="2" t="n"/>
      <c r="BM3225" s="2" t="n"/>
      <c r="BN3225" s="2" t="n"/>
      <c r="BO3225" s="2" t="n"/>
      <c r="BP3225" s="143" t="n"/>
      <c r="BV3225" s="144" t="n"/>
      <c r="DU3225" s="144" t="n"/>
      <c r="DV3225" s="7" t="n"/>
      <c r="DW3225" s="2" t="n"/>
      <c r="DX3225" s="2" t="n"/>
      <c r="DY3225" s="2" t="n"/>
      <c r="DZ3225" s="2" t="n"/>
      <c r="EA3225" s="2" t="n"/>
      <c r="EB3225" s="2" t="n"/>
      <c r="EC3225" s="2" t="n"/>
    </row>
    <row r="3226" ht="6.75" customHeight="1" s="118">
      <c r="A3226" s="2" t="n"/>
      <c r="B3226" s="2" t="n"/>
      <c r="C3226" s="2" t="n"/>
      <c r="D3226" s="2" t="n"/>
      <c r="E3226" s="146" t="n"/>
      <c r="F3226" s="147" t="n"/>
      <c r="G3226" s="147" t="n"/>
      <c r="H3226" s="147" t="n"/>
      <c r="I3226" s="147" t="n"/>
      <c r="J3226" s="147" t="n"/>
      <c r="K3226" s="148" t="n"/>
      <c r="L3226" s="147" t="n"/>
      <c r="M3226" s="147" t="n"/>
      <c r="N3226" s="147" t="n"/>
      <c r="O3226" s="147" t="n"/>
      <c r="P3226" s="147" t="n"/>
      <c r="Q3226" s="147" t="n"/>
      <c r="R3226" s="147" t="n"/>
      <c r="S3226" s="147" t="n"/>
      <c r="T3226" s="147" t="n"/>
      <c r="U3226" s="147" t="n"/>
      <c r="V3226" s="147" t="n"/>
      <c r="W3226" s="147" t="n"/>
      <c r="X3226" s="147" t="n"/>
      <c r="Y3226" s="147" t="n"/>
      <c r="Z3226" s="147" t="n"/>
      <c r="AA3226" s="147" t="n"/>
      <c r="AB3226" s="147" t="n"/>
      <c r="AC3226" s="147" t="n"/>
      <c r="AD3226" s="147" t="n"/>
      <c r="AE3226" s="147" t="n"/>
      <c r="AF3226" s="147" t="n"/>
      <c r="AG3226" s="147" t="n"/>
      <c r="AH3226" s="147" t="n"/>
      <c r="AI3226" s="147" t="n"/>
      <c r="AJ3226" s="147" t="n"/>
      <c r="AK3226" s="147" t="n"/>
      <c r="AL3226" s="147" t="n"/>
      <c r="AM3226" s="147" t="n"/>
      <c r="AN3226" s="147" t="n"/>
      <c r="AO3226" s="147" t="n"/>
      <c r="AP3226" s="147" t="n"/>
      <c r="AQ3226" s="147" t="n"/>
      <c r="AR3226" s="147" t="n"/>
      <c r="AS3226" s="147" t="n"/>
      <c r="AT3226" s="147" t="n"/>
      <c r="AU3226" s="147" t="n"/>
      <c r="AV3226" s="147" t="n"/>
      <c r="AW3226" s="147" t="n"/>
      <c r="AX3226" s="147" t="n"/>
      <c r="AY3226" s="147" t="n"/>
      <c r="AZ3226" s="147" t="n"/>
      <c r="BA3226" s="147" t="n"/>
      <c r="BB3226" s="147" t="n"/>
      <c r="BC3226" s="147" t="n"/>
      <c r="BD3226" s="147" t="n"/>
      <c r="BE3226" s="147" t="n"/>
      <c r="BF3226" s="147" t="n"/>
      <c r="BG3226" s="147" t="n"/>
      <c r="BH3226" s="147" t="n"/>
      <c r="BI3226" s="148" t="n"/>
      <c r="BJ3226" s="2" t="n"/>
      <c r="BK3226" s="2" t="n"/>
      <c r="BL3226" s="2" t="n"/>
      <c r="BM3226" s="2" t="n"/>
      <c r="BN3226" s="2" t="n"/>
      <c r="BO3226" s="2" t="n"/>
      <c r="BP3226" s="143" t="n"/>
      <c r="BV3226" s="144" t="n"/>
      <c r="DU3226" s="144" t="n"/>
      <c r="DV3226" s="7" t="n"/>
      <c r="DW3226" s="2" t="n"/>
      <c r="DX3226" s="2" t="n"/>
      <c r="DY3226" s="2" t="n"/>
      <c r="DZ3226" s="2" t="n"/>
      <c r="EA3226" s="2" t="n"/>
      <c r="EB3226" s="2" t="n"/>
      <c r="EC3226" s="2" t="n"/>
    </row>
    <row r="3227" ht="6.75" customHeight="1" s="118">
      <c r="A3227" s="2" t="n"/>
      <c r="B3227" s="2" t="n"/>
      <c r="C3227" s="2" t="n"/>
      <c r="D3227" s="2" t="n"/>
      <c r="E3227" s="2" t="n"/>
      <c r="F3227" s="2" t="n"/>
      <c r="G3227" s="2" t="n"/>
      <c r="H3227" s="2" t="n"/>
      <c r="I3227" s="2" t="n"/>
      <c r="J3227" s="2" t="n"/>
      <c r="K3227" s="2" t="n"/>
      <c r="L3227" s="2" t="n"/>
      <c r="M3227" s="2" t="n"/>
      <c r="N3227" s="2" t="n"/>
      <c r="O3227" s="2" t="n"/>
      <c r="P3227" s="2" t="n"/>
      <c r="Q3227" s="2" t="n"/>
      <c r="R3227" s="2" t="n"/>
      <c r="S3227" s="2" t="n"/>
      <c r="T3227" s="2" t="n"/>
      <c r="U3227" s="2" t="n"/>
      <c r="V3227" s="2" t="n"/>
      <c r="W3227" s="2" t="n"/>
      <c r="X3227" s="2" t="n"/>
      <c r="Y3227" s="2" t="n"/>
      <c r="Z3227" s="2" t="n"/>
      <c r="AA3227" s="2" t="n"/>
      <c r="AB3227" s="2" t="n"/>
      <c r="AC3227" s="2" t="n"/>
      <c r="AD3227" s="2" t="n"/>
      <c r="AE3227" s="2" t="n"/>
      <c r="AF3227" s="2" t="n"/>
      <c r="AG3227" s="2" t="n"/>
      <c r="AH3227" s="2" t="n"/>
      <c r="AI3227" s="2" t="n"/>
      <c r="AJ3227" s="2" t="n"/>
      <c r="AK3227" s="2" t="n"/>
      <c r="AL3227" s="2" t="n"/>
      <c r="AM3227" s="2" t="n"/>
      <c r="AN3227" s="2" t="n"/>
      <c r="AO3227" s="2" t="n"/>
      <c r="AP3227" s="2" t="n"/>
      <c r="AQ3227" s="2" t="n"/>
      <c r="AR3227" s="2" t="n"/>
      <c r="AS3227" s="2" t="n"/>
      <c r="AT3227" s="2" t="n"/>
      <c r="AU3227" s="2" t="n"/>
      <c r="AV3227" s="2" t="n"/>
      <c r="AW3227" s="2" t="n"/>
      <c r="AX3227" s="2" t="n"/>
      <c r="AY3227" s="2" t="n"/>
      <c r="AZ3227" s="2" t="n"/>
      <c r="BA3227" s="2" t="n"/>
      <c r="BB3227" s="2" t="n"/>
      <c r="BC3227" s="2" t="n"/>
      <c r="BD3227" s="2" t="n"/>
      <c r="BE3227" s="2" t="n"/>
      <c r="BF3227" s="2" t="n"/>
      <c r="BG3227" s="2" t="n"/>
      <c r="BH3227" s="2" t="n"/>
      <c r="BI3227" s="2" t="n"/>
      <c r="BJ3227" s="2" t="n"/>
      <c r="BK3227" s="2" t="n"/>
      <c r="BL3227" s="2" t="n"/>
      <c r="BM3227" s="2" t="n"/>
      <c r="BN3227" s="2" t="n"/>
      <c r="BO3227" s="2" t="n"/>
      <c r="BP3227" s="143" t="n"/>
      <c r="BV3227" s="144" t="n"/>
      <c r="DU3227" s="144" t="n"/>
      <c r="DV3227" s="7" t="n"/>
      <c r="DW3227" s="2" t="n"/>
      <c r="DX3227" s="2" t="n"/>
      <c r="DY3227" s="2" t="n"/>
      <c r="DZ3227" s="2" t="n"/>
      <c r="EA3227" s="2" t="n"/>
      <c r="EB3227" s="2" t="n"/>
      <c r="EC3227" s="2" t="n"/>
    </row>
    <row r="3228" ht="6.75" customHeight="1" s="118">
      <c r="A3228" s="2" t="n"/>
      <c r="B3228" s="2" t="n"/>
      <c r="C3228" s="2" t="n"/>
      <c r="D3228" s="2" t="n"/>
      <c r="E3228" s="2" t="n"/>
      <c r="F3228" s="2" t="n"/>
      <c r="G3228" s="2" t="n"/>
      <c r="H3228" s="2" t="n"/>
      <c r="I3228" s="2" t="n"/>
      <c r="J3228" s="2" t="n"/>
      <c r="K3228" s="2" t="n"/>
      <c r="L3228" s="2" t="n"/>
      <c r="M3228" s="2" t="n"/>
      <c r="N3228" s="2" t="n"/>
      <c r="O3228" s="2" t="n"/>
      <c r="P3228" s="2" t="n"/>
      <c r="Q3228" s="2" t="n"/>
      <c r="R3228" s="113" t="inlineStr">
        <is>
          <t>（連絡先欄は現住所以外に連絡を希望する場合のみ記入すること）</t>
        </is>
      </c>
      <c r="BJ3228" s="2" t="n"/>
      <c r="BK3228" s="2" t="n"/>
      <c r="BL3228" s="2" t="n"/>
      <c r="BM3228" s="2" t="n"/>
      <c r="BN3228" s="2" t="n"/>
      <c r="BO3228" s="2" t="n"/>
      <c r="BP3228" s="143" t="n"/>
      <c r="BV3228" s="144" t="n"/>
      <c r="DU3228" s="144" t="n"/>
      <c r="DV3228" s="7" t="n"/>
      <c r="DW3228" s="2" t="n"/>
      <c r="DX3228" s="2" t="n"/>
      <c r="DY3228" s="2" t="n"/>
      <c r="DZ3228" s="2" t="n"/>
      <c r="EA3228" s="2" t="n"/>
      <c r="EB3228" s="2" t="n"/>
      <c r="EC3228" s="2" t="n"/>
    </row>
    <row r="3229" ht="6.75" customHeight="1" s="118">
      <c r="A3229" s="2" t="n"/>
      <c r="B3229" s="2" t="n"/>
      <c r="C3229" s="2" t="n"/>
      <c r="D3229" s="2" t="n"/>
      <c r="E3229" s="2" t="n"/>
      <c r="F3229" s="2" t="n"/>
      <c r="G3229" s="2" t="n"/>
      <c r="H3229" s="2" t="n"/>
      <c r="I3229" s="2" t="n"/>
      <c r="J3229" s="2" t="n"/>
      <c r="K3229" s="2" t="n"/>
      <c r="L3229" s="2" t="n"/>
      <c r="M3229" s="2" t="n"/>
      <c r="N3229" s="2" t="n"/>
      <c r="O3229" s="2" t="n"/>
      <c r="P3229" s="2" t="n"/>
      <c r="Q3229" s="2" t="n"/>
      <c r="BJ3229" s="2" t="n"/>
      <c r="BK3229" s="2" t="n"/>
      <c r="BL3229" s="2" t="n"/>
      <c r="BM3229" s="2" t="n"/>
      <c r="BN3229" s="2" t="n"/>
      <c r="BO3229" s="2" t="n"/>
      <c r="BP3229" s="143" t="n"/>
      <c r="BV3229" s="144" t="n"/>
      <c r="DU3229" s="144" t="n"/>
      <c r="DV3229" s="7" t="n"/>
      <c r="DW3229" s="2" t="n"/>
      <c r="DX3229" s="2" t="n"/>
      <c r="DY3229" s="2" t="n"/>
      <c r="DZ3229" s="2" t="n"/>
      <c r="EA3229" s="2" t="n"/>
      <c r="EB3229" s="2" t="n"/>
      <c r="EC3229" s="2" t="n"/>
    </row>
    <row r="3230" ht="6.75" customHeight="1" s="118">
      <c r="A3230" s="2" t="n"/>
      <c r="B3230" s="2" t="n"/>
      <c r="C3230" s="2" t="n"/>
      <c r="D3230" s="2" t="n"/>
      <c r="E3230" s="2" t="n"/>
      <c r="F3230" s="2" t="n"/>
      <c r="G3230" s="2" t="n"/>
      <c r="H3230" s="2" t="n"/>
      <c r="I3230" s="2" t="n"/>
      <c r="J3230" s="2" t="n"/>
      <c r="K3230" s="2" t="n"/>
      <c r="L3230" s="2" t="n"/>
      <c r="M3230" s="2" t="n"/>
      <c r="N3230" s="2" t="n"/>
      <c r="O3230" s="2" t="n"/>
      <c r="P3230" s="2" t="n"/>
      <c r="Q3230" s="2" t="n"/>
      <c r="BJ3230" s="2" t="n"/>
      <c r="BK3230" s="2" t="n"/>
      <c r="BL3230" s="2" t="n"/>
      <c r="BM3230" s="2" t="n"/>
      <c r="BN3230" s="2" t="n"/>
      <c r="BO3230" s="2" t="n"/>
      <c r="BP3230" s="143" t="n"/>
      <c r="BV3230" s="144" t="n"/>
      <c r="DU3230" s="144" t="n"/>
      <c r="DV3230" s="7" t="n"/>
      <c r="DW3230" s="2" t="n"/>
      <c r="DX3230" s="2" t="n"/>
      <c r="DY3230" s="2" t="n"/>
      <c r="DZ3230" s="2" t="n"/>
      <c r="EA3230" s="2" t="n"/>
      <c r="EB3230" s="2" t="n"/>
      <c r="EC3230" s="2" t="n"/>
    </row>
    <row r="3231" ht="6.75" customHeight="1" s="118">
      <c r="A3231" s="2" t="n"/>
      <c r="B3231" s="2" t="n"/>
      <c r="C3231" s="2" t="n"/>
      <c r="D3231" s="2" t="n"/>
      <c r="E3231" s="2" t="n"/>
      <c r="F3231" s="2" t="n"/>
      <c r="G3231" s="2" t="n"/>
      <c r="H3231" s="2" t="n"/>
      <c r="I3231" s="2" t="n"/>
      <c r="J3231" s="2" t="n"/>
      <c r="K3231" s="2" t="n"/>
      <c r="L3231" s="2" t="n"/>
      <c r="M3231" s="2" t="n"/>
      <c r="N3231" s="2" t="n"/>
      <c r="O3231" s="2" t="n"/>
      <c r="P3231" s="2" t="n"/>
      <c r="Q3231" s="2" t="n"/>
      <c r="R3231" s="2" t="n"/>
      <c r="S3231" s="2" t="n"/>
      <c r="T3231" s="2" t="n"/>
      <c r="U3231" s="2" t="n"/>
      <c r="V3231" s="2" t="n"/>
      <c r="W3231" s="2" t="n"/>
      <c r="X3231" s="2" t="n"/>
      <c r="Y3231" s="2" t="n"/>
      <c r="Z3231" s="2" t="n"/>
      <c r="AA3231" s="2" t="n"/>
      <c r="AB3231" s="2" t="n"/>
      <c r="AC3231" s="2" t="n"/>
      <c r="AD3231" s="2" t="n"/>
      <c r="AE3231" s="2" t="n"/>
      <c r="AF3231" s="2" t="n"/>
      <c r="AG3231" s="2" t="n"/>
      <c r="AH3231" s="2" t="n"/>
      <c r="AI3231" s="2" t="n"/>
      <c r="AJ3231" s="2" t="n"/>
      <c r="AK3231" s="2" t="n"/>
      <c r="AL3231" s="2" t="n"/>
      <c r="AM3231" s="2" t="n"/>
      <c r="AN3231" s="2" t="n"/>
      <c r="AO3231" s="2" t="n"/>
      <c r="AP3231" s="2" t="n"/>
      <c r="AQ3231" s="2" t="n"/>
      <c r="AR3231" s="2" t="n"/>
      <c r="AS3231" s="2" t="n"/>
      <c r="AT3231" s="2" t="n"/>
      <c r="AU3231" s="2" t="n"/>
      <c r="AV3231" s="2" t="n"/>
      <c r="AW3231" s="2" t="n"/>
      <c r="AX3231" s="2" t="n"/>
      <c r="AY3231" s="2" t="n"/>
      <c r="AZ3231" s="2" t="n"/>
      <c r="BA3231" s="2" t="n"/>
      <c r="BB3231" s="2" t="n"/>
      <c r="BC3231" s="2" t="n"/>
      <c r="BD3231" s="2" t="n"/>
      <c r="BE3231" s="2" t="n"/>
      <c r="BF3231" s="2" t="n"/>
      <c r="BG3231" s="2" t="n"/>
      <c r="BH3231" s="2" t="n"/>
      <c r="BI3231" s="2" t="n"/>
      <c r="BJ3231" s="2" t="n"/>
      <c r="BK3231" s="2" t="n"/>
      <c r="BL3231" s="2" t="n"/>
      <c r="BM3231" s="2" t="n"/>
      <c r="BN3231" s="2" t="n"/>
      <c r="BO3231" s="2" t="n"/>
      <c r="BP3231" s="143" t="n"/>
      <c r="BV3231" s="144" t="n"/>
      <c r="DU3231" s="144" t="n"/>
      <c r="DV3231" s="7" t="n"/>
      <c r="DW3231" s="2" t="n"/>
      <c r="DX3231" s="2" t="n"/>
      <c r="DY3231" s="2" t="n"/>
      <c r="DZ3231" s="2" t="n"/>
      <c r="EA3231" s="2" t="n"/>
      <c r="EB3231" s="2" t="n"/>
      <c r="EC3231" s="2" t="n"/>
    </row>
    <row r="3232" ht="6.75" customHeight="1" s="118">
      <c r="A3232" s="2" t="n"/>
      <c r="B3232" s="2" t="n"/>
      <c r="C3232" s="2" t="n"/>
      <c r="D3232" s="2" t="n"/>
      <c r="E3232" s="2" t="n"/>
      <c r="F3232" s="2" t="n"/>
      <c r="G3232" s="2" t="n"/>
      <c r="H3232" s="2" t="n"/>
      <c r="I3232" s="2" t="n"/>
      <c r="J3232" s="2" t="n"/>
      <c r="K3232" s="2" t="n"/>
      <c r="L3232" s="2" t="n"/>
      <c r="M3232" s="2" t="n"/>
      <c r="N3232" s="2" t="n"/>
      <c r="O3232" s="2" t="n"/>
      <c r="P3232" s="2" t="n"/>
      <c r="Q3232" s="2" t="n"/>
      <c r="R3232" s="2" t="n"/>
      <c r="S3232" s="2" t="n"/>
      <c r="T3232" s="2" t="n"/>
      <c r="U3232" s="2" t="n"/>
      <c r="V3232" s="2" t="n"/>
      <c r="W3232" s="2" t="n"/>
      <c r="X3232" s="2" t="n"/>
      <c r="Y3232" s="2" t="n"/>
      <c r="Z3232" s="2" t="n"/>
      <c r="AA3232" s="2" t="n"/>
      <c r="AB3232" s="2" t="n"/>
      <c r="AC3232" s="2" t="n"/>
      <c r="AD3232" s="2" t="n"/>
      <c r="AE3232" s="2" t="n"/>
      <c r="AF3232" s="2" t="n"/>
      <c r="AG3232" s="2" t="n"/>
      <c r="AH3232" s="2" t="n"/>
      <c r="AI3232" s="2" t="n"/>
      <c r="AJ3232" s="2" t="n"/>
      <c r="AK3232" s="2" t="n"/>
      <c r="AL3232" s="2" t="n"/>
      <c r="AM3232" s="2" t="n"/>
      <c r="AN3232" s="2" t="n"/>
      <c r="AO3232" s="2" t="n"/>
      <c r="AP3232" s="2" t="n"/>
      <c r="AQ3232" s="2" t="n"/>
      <c r="AR3232" s="2" t="n"/>
      <c r="AS3232" s="2" t="n"/>
      <c r="AT3232" s="2" t="n"/>
      <c r="AU3232" s="2" t="n"/>
      <c r="AV3232" s="2" t="n"/>
      <c r="AW3232" s="2" t="n"/>
      <c r="AX3232" s="2" t="n"/>
      <c r="AY3232" s="2" t="n"/>
      <c r="AZ3232" s="2" t="n"/>
      <c r="BA3232" s="2" t="n"/>
      <c r="BB3232" s="2" t="n"/>
      <c r="BC3232" s="2" t="n"/>
      <c r="BD3232" s="2" t="n"/>
      <c r="BE3232" s="2" t="n"/>
      <c r="BF3232" s="2" t="n"/>
      <c r="BG3232" s="2" t="n"/>
      <c r="BH3232" s="2" t="n"/>
      <c r="BI3232" s="2" t="n"/>
      <c r="BJ3232" s="2" t="n"/>
      <c r="BK3232" s="2" t="n"/>
      <c r="BL3232" s="2" t="n"/>
      <c r="BM3232" s="2" t="n"/>
      <c r="BN3232" s="2" t="n"/>
      <c r="BO3232" s="2" t="n"/>
      <c r="BP3232" s="174" t="n"/>
      <c r="BQ3232" s="140" t="n"/>
      <c r="BR3232" s="175" t="n"/>
      <c r="BS3232" s="140" t="n"/>
      <c r="BT3232" s="140" t="n"/>
      <c r="BU3232" s="28" t="n"/>
      <c r="BV3232" s="29" t="n"/>
      <c r="BW3232" s="176">
        <f>計算!$Z$38</f>
        <v/>
      </c>
      <c r="BX3232" s="140" t="n"/>
      <c r="BY3232" s="140" t="n"/>
      <c r="BZ3232" s="140" t="n"/>
      <c r="CA3232" s="140" t="n"/>
      <c r="CB3232" s="140" t="n"/>
      <c r="CC3232" s="140" t="n"/>
      <c r="CD3232" s="140" t="n"/>
      <c r="CE3232" s="140" t="n"/>
      <c r="CF3232" s="140" t="n"/>
      <c r="CG3232" s="140" t="n"/>
      <c r="CH3232" s="140" t="n"/>
      <c r="CI3232" s="140" t="n"/>
      <c r="CJ3232" s="140" t="n"/>
      <c r="CK3232" s="140" t="n"/>
      <c r="CL3232" s="140" t="n"/>
      <c r="CM3232" s="140" t="n"/>
      <c r="CN3232" s="140" t="n"/>
      <c r="CO3232" s="140" t="n"/>
      <c r="CP3232" s="140" t="n"/>
      <c r="CQ3232" s="140" t="n"/>
      <c r="CR3232" s="140" t="n"/>
      <c r="CS3232" s="140" t="n"/>
      <c r="CT3232" s="140" t="n"/>
      <c r="CU3232" s="140" t="n"/>
      <c r="CV3232" s="140" t="n"/>
      <c r="CW3232" s="140" t="n"/>
      <c r="CX3232" s="140" t="n"/>
      <c r="CY3232" s="140" t="n"/>
      <c r="CZ3232" s="140" t="n"/>
      <c r="DA3232" s="140" t="n"/>
      <c r="DB3232" s="140" t="n"/>
      <c r="DC3232" s="140" t="n"/>
      <c r="DD3232" s="140" t="n"/>
      <c r="DE3232" s="140" t="n"/>
      <c r="DF3232" s="140" t="n"/>
      <c r="DG3232" s="140" t="n"/>
      <c r="DH3232" s="140" t="n"/>
      <c r="DI3232" s="140" t="n"/>
      <c r="DJ3232" s="140" t="n"/>
      <c r="DK3232" s="140" t="n"/>
      <c r="DL3232" s="140" t="n"/>
      <c r="DM3232" s="140" t="n"/>
      <c r="DN3232" s="140" t="n"/>
      <c r="DO3232" s="140" t="n"/>
      <c r="DP3232" s="140" t="n"/>
      <c r="DQ3232" s="140" t="n"/>
      <c r="DR3232" s="140" t="n"/>
      <c r="DS3232" s="140" t="n"/>
      <c r="DT3232" s="140" t="n"/>
      <c r="DU3232" s="141" t="n"/>
      <c r="DV3232" s="7" t="n"/>
      <c r="DW3232" s="2" t="n"/>
      <c r="DX3232" s="2" t="n"/>
      <c r="DY3232" s="2" t="n"/>
      <c r="DZ3232" s="2" t="n"/>
      <c r="EA3232" s="2" t="n"/>
      <c r="EB3232" s="2" t="n"/>
      <c r="EC3232" s="2" t="n"/>
    </row>
    <row r="3233" ht="6.75" customHeight="1" s="118">
      <c r="A3233" s="2" t="n"/>
      <c r="B3233" s="2" t="n"/>
      <c r="C3233" s="2" t="n"/>
      <c r="D3233" s="2" t="n"/>
      <c r="E3233" s="2" t="n"/>
      <c r="F3233" s="2" t="n"/>
      <c r="G3233" s="2" t="n"/>
      <c r="H3233" s="2" t="n"/>
      <c r="I3233" s="2" t="n"/>
      <c r="J3233" s="2" t="n"/>
      <c r="K3233" s="2" t="n"/>
      <c r="L3233" s="2" t="n"/>
      <c r="M3233" s="2" t="n"/>
      <c r="N3233" s="2" t="n"/>
      <c r="O3233" s="2" t="n"/>
      <c r="P3233" s="2" t="n"/>
      <c r="Q3233" s="2" t="n"/>
      <c r="R3233" s="2" t="n"/>
      <c r="S3233" s="2" t="n"/>
      <c r="T3233" s="2" t="n"/>
      <c r="U3233" s="2" t="n"/>
      <c r="V3233" s="2" t="n"/>
      <c r="W3233" s="2" t="n"/>
      <c r="X3233" s="2" t="n"/>
      <c r="Y3233" s="2" t="n"/>
      <c r="Z3233" s="2" t="n"/>
      <c r="AA3233" s="2" t="n"/>
      <c r="AB3233" s="2" t="n"/>
      <c r="AC3233" s="2" t="n"/>
      <c r="AD3233" s="2" t="n"/>
      <c r="AE3233" s="2" t="n"/>
      <c r="AF3233" s="2" t="n"/>
      <c r="AG3233" s="2" t="n"/>
      <c r="AH3233" s="2" t="n"/>
      <c r="AI3233" s="2" t="n"/>
      <c r="AJ3233" s="2" t="n"/>
      <c r="AK3233" s="2" t="n"/>
      <c r="AL3233" s="2" t="n"/>
      <c r="AM3233" s="2" t="n"/>
      <c r="AN3233" s="2" t="n"/>
      <c r="AO3233" s="2" t="n"/>
      <c r="AP3233" s="2" t="n"/>
      <c r="AQ3233" s="2" t="n"/>
      <c r="AR3233" s="2" t="n"/>
      <c r="AS3233" s="2" t="n"/>
      <c r="AT3233" s="2" t="n"/>
      <c r="AU3233" s="2" t="n"/>
      <c r="AV3233" s="2" t="n"/>
      <c r="AW3233" s="2" t="n"/>
      <c r="AX3233" s="2" t="n"/>
      <c r="AY3233" s="2" t="n"/>
      <c r="AZ3233" s="2" t="n"/>
      <c r="BA3233" s="2" t="n"/>
      <c r="BB3233" s="2" t="n"/>
      <c r="BC3233" s="2" t="n"/>
      <c r="BD3233" s="2" t="n"/>
      <c r="BE3233" s="2" t="n"/>
      <c r="BF3233" s="2" t="n"/>
      <c r="BG3233" s="2" t="n"/>
      <c r="BH3233" s="2" t="n"/>
      <c r="BI3233" s="2" t="n"/>
      <c r="BJ3233" s="2" t="n"/>
      <c r="BK3233" s="2" t="n"/>
      <c r="BL3233" s="2" t="n"/>
      <c r="BM3233" s="2" t="n"/>
      <c r="BN3233" s="2" t="n"/>
      <c r="BO3233" s="2" t="n"/>
      <c r="BP3233" s="143" t="n"/>
      <c r="BU3233" s="31" t="n"/>
      <c r="BV3233" s="32" t="n"/>
      <c r="DU3233" s="144" t="n"/>
      <c r="DV3233" s="7" t="n"/>
      <c r="DW3233" s="2" t="n"/>
      <c r="DX3233" s="2" t="n"/>
      <c r="DY3233" s="2" t="n"/>
      <c r="DZ3233" s="2" t="n"/>
      <c r="EA3233" s="2" t="n"/>
      <c r="EB3233" s="2" t="n"/>
      <c r="EC3233" s="2" t="n"/>
    </row>
    <row r="3234" ht="6.75" customHeight="1" s="118">
      <c r="A3234" s="2" t="n"/>
      <c r="B3234" s="2" t="n"/>
      <c r="C3234" s="2" t="n"/>
      <c r="D3234" s="2" t="n"/>
      <c r="E3234" s="2" t="n"/>
      <c r="F3234" s="2" t="n"/>
      <c r="G3234" s="2" t="n"/>
      <c r="H3234" s="2" t="n"/>
      <c r="I3234" s="2" t="n"/>
      <c r="J3234" s="2" t="n"/>
      <c r="K3234" s="2" t="n"/>
      <c r="L3234" s="2" t="n"/>
      <c r="M3234" s="2" t="n"/>
      <c r="N3234" s="2" t="n"/>
      <c r="O3234" s="2" t="n"/>
      <c r="P3234" s="2" t="n"/>
      <c r="Q3234" s="2" t="n"/>
      <c r="R3234" s="2" t="n"/>
      <c r="S3234" s="2" t="n"/>
      <c r="T3234" s="2" t="n"/>
      <c r="U3234" s="2" t="n"/>
      <c r="V3234" s="2" t="n"/>
      <c r="W3234" s="2" t="n"/>
      <c r="X3234" s="2" t="n"/>
      <c r="Y3234" s="2" t="n"/>
      <c r="Z3234" s="2" t="n"/>
      <c r="AA3234" s="2" t="n"/>
      <c r="AB3234" s="2" t="n"/>
      <c r="AC3234" s="2" t="n"/>
      <c r="AD3234" s="2" t="n"/>
      <c r="AE3234" s="2" t="n"/>
      <c r="AF3234" s="2" t="n"/>
      <c r="AG3234" s="2" t="n"/>
      <c r="AH3234" s="2" t="n"/>
      <c r="AI3234" s="2" t="n"/>
      <c r="AJ3234" s="2" t="n"/>
      <c r="AK3234" s="2" t="n"/>
      <c r="AL3234" s="2" t="n"/>
      <c r="AM3234" s="2" t="n"/>
      <c r="AN3234" s="2" t="n"/>
      <c r="AO3234" s="2" t="n"/>
      <c r="AP3234" s="2" t="n"/>
      <c r="AQ3234" s="2" t="n"/>
      <c r="AR3234" s="2" t="n"/>
      <c r="AS3234" s="2" t="n"/>
      <c r="AT3234" s="2" t="n"/>
      <c r="AU3234" s="2" t="n"/>
      <c r="AV3234" s="2" t="n"/>
      <c r="AW3234" s="2" t="n"/>
      <c r="AX3234" s="2" t="n"/>
      <c r="AY3234" s="2" t="n"/>
      <c r="AZ3234" s="2" t="n"/>
      <c r="BA3234" s="2" t="n"/>
      <c r="BB3234" s="2" t="n"/>
      <c r="BC3234" s="2" t="n"/>
      <c r="BD3234" s="2" t="n"/>
      <c r="BE3234" s="2" t="n"/>
      <c r="BF3234" s="2" t="n"/>
      <c r="BG3234" s="2" t="n"/>
      <c r="BH3234" s="2" t="n"/>
      <c r="BI3234" s="2" t="n"/>
      <c r="BJ3234" s="2" t="n"/>
      <c r="BK3234" s="2" t="n"/>
      <c r="BL3234" s="2" t="n"/>
      <c r="BM3234" s="2" t="n"/>
      <c r="BN3234" s="2" t="n"/>
      <c r="BO3234" s="2" t="n"/>
      <c r="BP3234" s="143" t="n"/>
      <c r="BU3234" s="72" t="n"/>
      <c r="BV3234" s="144" t="n"/>
      <c r="DU3234" s="144" t="n"/>
      <c r="DV3234" s="7" t="n"/>
      <c r="DW3234" s="2" t="n"/>
      <c r="DX3234" s="2" t="n"/>
      <c r="DY3234" s="2" t="n"/>
      <c r="DZ3234" s="2" t="n"/>
      <c r="EA3234" s="2" t="n"/>
      <c r="EB3234" s="2" t="n"/>
      <c r="EC3234" s="2" t="n"/>
    </row>
    <row r="3235" ht="6.75" customHeight="1" s="118">
      <c r="A3235" s="2" t="n"/>
      <c r="B3235" s="2" t="n"/>
      <c r="C3235" s="2" t="n"/>
      <c r="D3235" s="2" t="n"/>
      <c r="E3235" s="2" t="n"/>
      <c r="F3235" s="2" t="n"/>
      <c r="G3235" s="2" t="n"/>
      <c r="H3235" s="2" t="n"/>
      <c r="I3235" s="2" t="n"/>
      <c r="J3235" s="2" t="n"/>
      <c r="K3235" s="2" t="n"/>
      <c r="L3235" s="2" t="n"/>
      <c r="M3235" s="2" t="n"/>
      <c r="N3235" s="2" t="n"/>
      <c r="O3235" s="2" t="n"/>
      <c r="P3235" s="2" t="n"/>
      <c r="Q3235" s="2" t="n"/>
      <c r="R3235" s="2" t="n"/>
      <c r="S3235" s="2" t="n"/>
      <c r="T3235" s="2" t="n"/>
      <c r="U3235" s="2" t="n"/>
      <c r="V3235" s="2" t="n"/>
      <c r="W3235" s="2" t="n"/>
      <c r="X3235" s="2" t="n"/>
      <c r="Y3235" s="2" t="n"/>
      <c r="Z3235" s="2" t="n"/>
      <c r="AA3235" s="2" t="n"/>
      <c r="AB3235" s="2" t="n"/>
      <c r="AC3235" s="2" t="n"/>
      <c r="AD3235" s="2" t="n"/>
      <c r="AE3235" s="2" t="n"/>
      <c r="AF3235" s="2" t="n"/>
      <c r="AG3235" s="2" t="n"/>
      <c r="AH3235" s="2" t="n"/>
      <c r="AI3235" s="2" t="n"/>
      <c r="AJ3235" s="2" t="n"/>
      <c r="AK3235" s="2" t="n"/>
      <c r="AL3235" s="2" t="n"/>
      <c r="AM3235" s="2" t="n"/>
      <c r="AN3235" s="2" t="n"/>
      <c r="AO3235" s="2" t="n"/>
      <c r="AP3235" s="2" t="n"/>
      <c r="AQ3235" s="2" t="n"/>
      <c r="AR3235" s="2" t="n"/>
      <c r="AS3235" s="2" t="n"/>
      <c r="AT3235" s="2" t="n"/>
      <c r="AU3235" s="2" t="n"/>
      <c r="AV3235" s="2" t="n"/>
      <c r="AW3235" s="2" t="n"/>
      <c r="AX3235" s="2" t="n"/>
      <c r="AY3235" s="2" t="n"/>
      <c r="AZ3235" s="2" t="n"/>
      <c r="BA3235" s="2" t="n"/>
      <c r="BB3235" s="2" t="n"/>
      <c r="BC3235" s="2" t="n"/>
      <c r="BD3235" s="2" t="n"/>
      <c r="BE3235" s="2" t="n"/>
      <c r="BF3235" s="2" t="n"/>
      <c r="BG3235" s="2" t="n"/>
      <c r="BH3235" s="2" t="n"/>
      <c r="BI3235" s="2" t="n"/>
      <c r="BJ3235" s="2" t="n"/>
      <c r="BK3235" s="2" t="n"/>
      <c r="BL3235" s="2" t="n"/>
      <c r="BM3235" s="2" t="n"/>
      <c r="BN3235" s="2" t="n"/>
      <c r="BO3235" s="2" t="n"/>
      <c r="BP3235" s="143" t="n"/>
      <c r="BV3235" s="144" t="n"/>
      <c r="DU3235" s="144" t="n"/>
      <c r="DV3235" s="7" t="n"/>
      <c r="DW3235" s="2" t="n"/>
      <c r="DX3235" s="2" t="n"/>
      <c r="DY3235" s="2" t="n"/>
      <c r="DZ3235" s="2" t="n"/>
      <c r="EA3235" s="2" t="n"/>
      <c r="EB3235" s="2" t="n"/>
      <c r="EC3235" s="2" t="n"/>
    </row>
    <row r="3236" ht="6.75" customHeight="1" s="118">
      <c r="A3236" s="2" t="n"/>
      <c r="B3236" s="2" t="n"/>
      <c r="C3236" s="2" t="n"/>
      <c r="D3236" s="2" t="n"/>
      <c r="E3236" s="2" t="n"/>
      <c r="F3236" s="2" t="n"/>
      <c r="G3236" s="2" t="n"/>
      <c r="H3236" s="2" t="n"/>
      <c r="I3236" s="2" t="n"/>
      <c r="J3236" s="2" t="n"/>
      <c r="K3236" s="2" t="n"/>
      <c r="L3236" s="2" t="n"/>
      <c r="M3236" s="2" t="n"/>
      <c r="N3236" s="2" t="n"/>
      <c r="O3236" s="2" t="n"/>
      <c r="P3236" s="2" t="n"/>
      <c r="Q3236" s="2" t="n"/>
      <c r="R3236" s="2" t="n"/>
      <c r="S3236" s="2" t="n"/>
      <c r="T3236" s="2" t="n"/>
      <c r="U3236" s="2" t="n"/>
      <c r="V3236" s="2" t="n"/>
      <c r="W3236" s="2" t="n"/>
      <c r="X3236" s="2" t="n"/>
      <c r="Y3236" s="2" t="n"/>
      <c r="Z3236" s="2" t="n"/>
      <c r="AA3236" s="2" t="n"/>
      <c r="AB3236" s="2" t="n"/>
      <c r="AC3236" s="2" t="n"/>
      <c r="AD3236" s="2" t="n"/>
      <c r="AE3236" s="2" t="n"/>
      <c r="AF3236" s="2" t="n"/>
      <c r="AG3236" s="2" t="n"/>
      <c r="AH3236" s="2" t="n"/>
      <c r="AI3236" s="2" t="n"/>
      <c r="AJ3236" s="2" t="n"/>
      <c r="AK3236" s="2" t="n"/>
      <c r="AL3236" s="2" t="n"/>
      <c r="AM3236" s="2" t="n"/>
      <c r="AN3236" s="2" t="n"/>
      <c r="AO3236" s="2" t="n"/>
      <c r="AP3236" s="2" t="n"/>
      <c r="AQ3236" s="2" t="n"/>
      <c r="AR3236" s="2" t="n"/>
      <c r="AS3236" s="2" t="n"/>
      <c r="AT3236" s="2" t="n"/>
      <c r="AU3236" s="2" t="n"/>
      <c r="AV3236" s="2" t="n"/>
      <c r="AW3236" s="2" t="n"/>
      <c r="AX3236" s="2" t="n"/>
      <c r="AY3236" s="2" t="n"/>
      <c r="AZ3236" s="2" t="n"/>
      <c r="BA3236" s="2" t="n"/>
      <c r="BB3236" s="2" t="n"/>
      <c r="BC3236" s="2" t="n"/>
      <c r="BD3236" s="2" t="n"/>
      <c r="BE3236" s="2" t="n"/>
      <c r="BF3236" s="2" t="n"/>
      <c r="BG3236" s="2" t="n"/>
      <c r="BH3236" s="2" t="n"/>
      <c r="BI3236" s="2" t="n"/>
      <c r="BJ3236" s="2" t="n"/>
      <c r="BK3236" s="2" t="n"/>
      <c r="BL3236" s="2" t="n"/>
      <c r="BM3236" s="2" t="n"/>
      <c r="BN3236" s="2" t="n"/>
      <c r="BO3236" s="2" t="n"/>
      <c r="BP3236" s="143" t="n"/>
      <c r="BV3236" s="144" t="n"/>
      <c r="DU3236" s="144" t="n"/>
      <c r="DV3236" s="7" t="n"/>
      <c r="DW3236" s="2" t="n"/>
      <c r="DX3236" s="2" t="n"/>
      <c r="DY3236" s="2" t="n"/>
      <c r="DZ3236" s="2" t="n"/>
      <c r="EA3236" s="2" t="n"/>
      <c r="EB3236" s="2" t="n"/>
      <c r="EC3236" s="2" t="n"/>
    </row>
    <row r="3237" ht="8.25" customHeight="1" s="118">
      <c r="A3237" s="2" t="n"/>
      <c r="B3237" s="2" t="n"/>
      <c r="C3237" s="2" t="n"/>
      <c r="D3237" s="2" t="n"/>
      <c r="E3237" s="2" t="n"/>
      <c r="F3237" s="2" t="n"/>
      <c r="G3237" s="2" t="n"/>
      <c r="H3237" s="2" t="n"/>
      <c r="I3237" s="2" t="n"/>
      <c r="J3237" s="2" t="n"/>
      <c r="K3237" s="2" t="n"/>
      <c r="L3237" s="2" t="n"/>
      <c r="M3237" s="2" t="n"/>
      <c r="N3237" s="2" t="n"/>
      <c r="O3237" s="2" t="n"/>
      <c r="P3237" s="2" t="n"/>
      <c r="Q3237" s="2" t="n"/>
      <c r="R3237" s="2" t="n"/>
      <c r="S3237" s="2" t="n"/>
      <c r="T3237" s="2" t="n"/>
      <c r="U3237" s="2" t="n"/>
      <c r="V3237" s="2" t="n"/>
      <c r="W3237" s="2" t="n"/>
      <c r="X3237" s="2" t="n"/>
      <c r="Y3237" s="2" t="n"/>
      <c r="Z3237" s="2" t="n"/>
      <c r="AA3237" s="2" t="n"/>
      <c r="AB3237" s="2" t="n"/>
      <c r="AC3237" s="2" t="n"/>
      <c r="AD3237" s="2" t="n"/>
      <c r="AE3237" s="2" t="n"/>
      <c r="AF3237" s="2" t="n"/>
      <c r="AG3237" s="2" t="n"/>
      <c r="AH3237" s="2" t="n"/>
      <c r="AI3237" s="2" t="n"/>
      <c r="AJ3237" s="2" t="n"/>
      <c r="AK3237" s="2" t="n"/>
      <c r="AL3237" s="2" t="n"/>
      <c r="AM3237" s="2" t="n"/>
      <c r="AN3237" s="2" t="n"/>
      <c r="AO3237" s="2" t="n"/>
      <c r="AP3237" s="2" t="n"/>
      <c r="AQ3237" s="2" t="n"/>
      <c r="AR3237" s="2" t="n"/>
      <c r="AS3237" s="2" t="n"/>
      <c r="AT3237" s="2" t="n"/>
      <c r="AU3237" s="2" t="n"/>
      <c r="AV3237" s="2" t="n"/>
      <c r="AW3237" s="2" t="n"/>
      <c r="AX3237" s="2" t="n"/>
      <c r="AY3237" s="2" t="n"/>
      <c r="AZ3237" s="2" t="n"/>
      <c r="BA3237" s="2" t="n"/>
      <c r="BB3237" s="2" t="n"/>
      <c r="BC3237" s="2" t="n"/>
      <c r="BD3237" s="2" t="n"/>
      <c r="BE3237" s="2" t="n"/>
      <c r="BF3237" s="2" t="n"/>
      <c r="BG3237" s="2" t="n"/>
      <c r="BH3237" s="2" t="n"/>
      <c r="BI3237" s="2" t="n"/>
      <c r="BJ3237" s="2" t="n"/>
      <c r="BK3237" s="2" t="n"/>
      <c r="BL3237" s="2" t="n"/>
      <c r="BM3237" s="2" t="n"/>
      <c r="BN3237" s="2" t="n"/>
      <c r="BO3237" s="2" t="n"/>
      <c r="BP3237" s="143" t="n"/>
      <c r="BV3237" s="144" t="n"/>
      <c r="DU3237" s="144" t="n"/>
      <c r="DV3237" s="7" t="n"/>
      <c r="DW3237" s="2" t="n"/>
      <c r="DX3237" s="2" t="n"/>
      <c r="DY3237" s="2" t="n"/>
      <c r="DZ3237" s="2" t="n"/>
      <c r="EA3237" s="2" t="n"/>
      <c r="EB3237" s="2" t="n"/>
      <c r="EC3237" s="2" t="n"/>
    </row>
    <row r="3238" ht="6.75" customHeight="1" s="118">
      <c r="A3238" s="2" t="n"/>
      <c r="B3238" s="2" t="n"/>
      <c r="C3238" s="2" t="n"/>
      <c r="D3238" s="2" t="n"/>
      <c r="E3238" s="177" t="inlineStr">
        <is>
          <t>在籍校</t>
        </is>
      </c>
      <c r="F3238" s="140" t="n"/>
      <c r="G3238" s="140" t="n"/>
      <c r="H3238" s="140" t="n"/>
      <c r="I3238" s="140" t="n"/>
      <c r="J3238" s="140" t="n"/>
      <c r="K3238" s="141" t="n"/>
      <c r="L3238" s="34" t="n"/>
      <c r="M3238" s="18" t="n"/>
      <c r="N3238" s="18" t="n"/>
      <c r="O3238" s="18" t="n"/>
      <c r="P3238" s="18" t="n"/>
      <c r="Q3238" s="18" t="n"/>
      <c r="R3238" s="18" t="n"/>
      <c r="S3238" s="18" t="n"/>
      <c r="T3238" s="18" t="n"/>
      <c r="U3238" s="18" t="n"/>
      <c r="V3238" s="18" t="n"/>
      <c r="W3238" s="18" t="n"/>
      <c r="X3238" s="35" t="n"/>
      <c r="Y3238" s="4" t="n"/>
      <c r="Z3238" s="5" t="n"/>
      <c r="AA3238" s="5" t="n"/>
      <c r="AB3238" s="5" t="n"/>
      <c r="AC3238" s="5" t="n"/>
      <c r="AD3238" s="5" t="n"/>
      <c r="AE3238" s="5" t="n"/>
      <c r="AF3238" s="5" t="n"/>
      <c r="AG3238" s="5" t="n"/>
      <c r="AH3238" s="5" t="n"/>
      <c r="AI3238" s="5" t="n"/>
      <c r="AJ3238" s="5" t="n"/>
      <c r="AK3238" s="5" t="n"/>
      <c r="AL3238" s="5" t="n"/>
      <c r="AM3238" s="5" t="n"/>
      <c r="AN3238" s="5" t="n"/>
      <c r="AO3238" s="5" t="n"/>
      <c r="AP3238" s="5" t="n"/>
      <c r="AQ3238" s="5" t="n"/>
      <c r="AR3238" s="5" t="n"/>
      <c r="AS3238" s="5" t="n"/>
      <c r="AT3238" s="5" t="n"/>
      <c r="AU3238" s="5" t="n"/>
      <c r="AV3238" s="5" t="n"/>
      <c r="AW3238" s="89" t="inlineStr">
        <is>
          <t>卒業見込</t>
        </is>
      </c>
      <c r="AX3238" s="140" t="n"/>
      <c r="AY3238" s="140" t="n"/>
      <c r="AZ3238" s="140" t="n"/>
      <c r="BA3238" s="140" t="n"/>
      <c r="BB3238" s="140" t="n"/>
      <c r="BC3238" s="140" t="n"/>
      <c r="BD3238" s="140" t="n"/>
      <c r="BE3238" s="140" t="n"/>
      <c r="BF3238" s="140" t="n"/>
      <c r="BG3238" s="140" t="n"/>
      <c r="BH3238" s="140" t="n"/>
      <c r="BI3238" s="141" t="n"/>
      <c r="BJ3238" s="2" t="n"/>
      <c r="BK3238" s="2" t="n"/>
      <c r="BL3238" s="2" t="n"/>
      <c r="BM3238" s="2" t="n"/>
      <c r="BN3238" s="2" t="n"/>
      <c r="BO3238" s="2" t="n"/>
      <c r="BP3238" s="143" t="n"/>
      <c r="BV3238" s="144" t="n"/>
      <c r="DU3238" s="144" t="n"/>
      <c r="DV3238" s="2" t="n"/>
      <c r="DW3238" s="2" t="n"/>
      <c r="DX3238" s="2" t="n"/>
      <c r="DY3238" s="2" t="n"/>
      <c r="DZ3238" s="2" t="n"/>
      <c r="EA3238" s="2" t="n"/>
      <c r="EB3238" s="2" t="n"/>
      <c r="EC3238" s="2" t="n"/>
    </row>
    <row r="3239" ht="6.75" customHeight="1" s="118">
      <c r="A3239" s="2" t="n"/>
      <c r="B3239" s="2" t="n"/>
      <c r="C3239" s="2" t="n"/>
      <c r="D3239" s="2" t="n"/>
      <c r="E3239" s="143" t="n"/>
      <c r="K3239" s="144" t="n"/>
      <c r="L3239" s="36" t="n"/>
      <c r="M3239" s="19" t="n"/>
      <c r="N3239" s="19" t="n"/>
      <c r="O3239" s="19" t="n"/>
      <c r="P3239" s="19" t="n"/>
      <c r="Q3239" s="19" t="n"/>
      <c r="R3239" s="19" t="n"/>
      <c r="S3239" s="19" t="n"/>
      <c r="T3239" s="19" t="n"/>
      <c r="U3239" s="19" t="n"/>
      <c r="V3239" s="19" t="n"/>
      <c r="W3239" s="19" t="n"/>
      <c r="X3239" s="37" t="n"/>
      <c r="Y3239" s="178">
        <f>計算!$N$38</f>
        <v/>
      </c>
      <c r="BI3239" s="144" t="n"/>
      <c r="BJ3239" s="2" t="n"/>
      <c r="BK3239" s="2" t="n"/>
      <c r="BL3239" s="2" t="n"/>
      <c r="BM3239" s="2" t="n"/>
      <c r="BN3239" s="2" t="n"/>
      <c r="BO3239" s="2" t="n"/>
      <c r="BP3239" s="143" t="n"/>
      <c r="BV3239" s="144" t="n"/>
      <c r="DU3239" s="144" t="n"/>
      <c r="DV3239" s="2" t="n"/>
      <c r="DW3239" s="2" t="n"/>
      <c r="DX3239" s="2" t="n"/>
      <c r="DY3239" s="2" t="n"/>
      <c r="DZ3239" s="2" t="n"/>
      <c r="EA3239" s="2" t="n"/>
      <c r="EB3239" s="2" t="n"/>
      <c r="EC3239" s="2" t="n"/>
    </row>
    <row r="3240" ht="6.75" customHeight="1" s="118">
      <c r="A3240" s="2" t="n"/>
      <c r="B3240" s="2" t="n"/>
      <c r="C3240" s="2" t="n"/>
      <c r="D3240" s="2" t="n"/>
      <c r="E3240" s="143" t="n"/>
      <c r="K3240" s="144" t="n"/>
      <c r="L3240" s="36" t="n"/>
      <c r="M3240" s="19" t="n"/>
      <c r="N3240" s="19" t="n"/>
      <c r="O3240" s="19" t="n"/>
      <c r="P3240" s="179">
        <f>設定!$B$6</f>
        <v/>
      </c>
      <c r="S3240" s="11" t="n"/>
      <c r="T3240" s="11" t="n"/>
      <c r="U3240" s="179">
        <f>設定!$B$7</f>
        <v/>
      </c>
      <c r="W3240" s="11" t="n"/>
      <c r="X3240" s="12" t="n"/>
      <c r="Y3240" s="143" t="n"/>
      <c r="BI3240" s="144" t="n"/>
      <c r="BJ3240" s="2" t="n"/>
      <c r="BK3240" s="2" t="n"/>
      <c r="BL3240" s="2" t="n"/>
      <c r="BM3240" s="2" t="n"/>
      <c r="BN3240" s="2" t="n"/>
      <c r="BO3240" s="2" t="n"/>
      <c r="BP3240" s="143" t="n"/>
      <c r="BV3240" s="144" t="n"/>
      <c r="DU3240" s="144" t="n"/>
      <c r="DV3240" s="2" t="n"/>
      <c r="DW3240" s="2" t="n"/>
      <c r="DX3240" s="2" t="n"/>
      <c r="DY3240" s="2" t="n"/>
      <c r="DZ3240" s="2" t="n"/>
      <c r="EA3240" s="2" t="n"/>
      <c r="EB3240" s="2" t="n"/>
      <c r="EC3240" s="2" t="n"/>
    </row>
    <row r="3241" ht="6.75" customHeight="1" s="118">
      <c r="A3241" s="2" t="n"/>
      <c r="B3241" s="2" t="n"/>
      <c r="C3241" s="2" t="n"/>
      <c r="D3241" s="2" t="n"/>
      <c r="E3241" s="143" t="n"/>
      <c r="K3241" s="144" t="n"/>
      <c r="L3241" s="92" t="inlineStr">
        <is>
          <t>令和</t>
        </is>
      </c>
      <c r="S3241" s="52" t="inlineStr">
        <is>
          <t>年</t>
        </is>
      </c>
      <c r="W3241" s="53" t="inlineStr">
        <is>
          <t>月</t>
        </is>
      </c>
      <c r="X3241" s="144" t="n"/>
      <c r="Y3241" s="143" t="n"/>
      <c r="BI3241" s="144" t="n"/>
      <c r="BJ3241" s="2" t="n"/>
      <c r="BK3241" s="2" t="n"/>
      <c r="BL3241" s="2" t="n"/>
      <c r="BM3241" s="2" t="n"/>
      <c r="BN3241" s="2" t="n"/>
      <c r="BO3241" s="2" t="n"/>
      <c r="BP3241" s="143" t="n"/>
      <c r="BV3241" s="144" t="n"/>
      <c r="DU3241" s="144" t="n"/>
      <c r="DV3241" s="2" t="n"/>
      <c r="DW3241" s="2" t="n"/>
      <c r="DX3241" s="2" t="n"/>
      <c r="DY3241" s="2" t="n"/>
      <c r="DZ3241" s="2" t="n"/>
      <c r="EA3241" s="2" t="n"/>
      <c r="EB3241" s="2" t="n"/>
      <c r="EC3241" s="2" t="n"/>
    </row>
    <row r="3242" ht="6.75" customHeight="1" s="118">
      <c r="A3242" s="2" t="n"/>
      <c r="B3242" s="2" t="n"/>
      <c r="C3242" s="2" t="n"/>
      <c r="D3242" s="2" t="n"/>
      <c r="E3242" s="143" t="n"/>
      <c r="K3242" s="144" t="n"/>
      <c r="L3242" s="143" t="n"/>
      <c r="X3242" s="144" t="n"/>
      <c r="Y3242" s="143" t="n"/>
      <c r="AW3242" s="75" t="inlineStr">
        <is>
          <t>卒業</t>
        </is>
      </c>
      <c r="BI3242" s="144" t="n"/>
      <c r="BJ3242" s="2" t="n"/>
      <c r="BK3242" s="2" t="n"/>
      <c r="BL3242" s="2" t="n"/>
      <c r="BM3242" s="2" t="n"/>
      <c r="BN3242" s="2" t="n"/>
      <c r="BO3242" s="2" t="n"/>
      <c r="BP3242" s="143" t="n"/>
      <c r="BV3242" s="144" t="n"/>
      <c r="DU3242" s="144" t="n"/>
      <c r="DV3242" s="2" t="n"/>
      <c r="DW3242" s="2" t="n"/>
      <c r="DX3242" s="2" t="n"/>
      <c r="DY3242" s="2" t="n"/>
      <c r="DZ3242" s="2" t="n"/>
      <c r="EA3242" s="2" t="n"/>
      <c r="EB3242" s="2" t="n"/>
      <c r="EC3242" s="2" t="n"/>
    </row>
    <row r="3243" ht="6.75" customHeight="1" s="118">
      <c r="A3243" s="2" t="n"/>
      <c r="B3243" s="2" t="n"/>
      <c r="C3243" s="2" t="n"/>
      <c r="D3243" s="2" t="n"/>
      <c r="E3243" s="143" t="n"/>
      <c r="K3243" s="144" t="n"/>
      <c r="L3243" s="36" t="n"/>
      <c r="M3243" s="19" t="n"/>
      <c r="N3243" s="19" t="n"/>
      <c r="O3243" s="19" t="n"/>
      <c r="P3243" s="19" t="n"/>
      <c r="Q3243" s="19" t="n"/>
      <c r="R3243" s="19" t="n"/>
      <c r="S3243" s="19" t="n"/>
      <c r="T3243" s="19" t="n"/>
      <c r="U3243" s="19" t="n"/>
      <c r="V3243" s="19" t="n"/>
      <c r="W3243" s="19" t="n"/>
      <c r="X3243" s="37" t="n"/>
      <c r="Y3243" s="143" t="n"/>
      <c r="BI3243" s="144" t="n"/>
      <c r="BJ3243" s="2" t="n"/>
      <c r="BK3243" s="2" t="n"/>
      <c r="BL3243" s="2" t="n"/>
      <c r="BM3243" s="2" t="n"/>
      <c r="BN3243" s="2" t="n"/>
      <c r="BO3243" s="2" t="n"/>
      <c r="BP3243" s="143" t="n"/>
      <c r="BV3243" s="144" t="n"/>
      <c r="DU3243" s="144" t="n"/>
      <c r="DV3243" s="2" t="n"/>
      <c r="DW3243" s="2" t="n"/>
      <c r="DX3243" s="2" t="n"/>
      <c r="DY3243" s="2" t="n"/>
      <c r="DZ3243" s="2" t="n"/>
      <c r="EA3243" s="2" t="n"/>
      <c r="EB3243" s="2" t="n"/>
      <c r="EC3243" s="2" t="n"/>
    </row>
    <row r="3244" ht="6.75" customHeight="1" s="118">
      <c r="A3244" s="2" t="n"/>
      <c r="B3244" s="2" t="n"/>
      <c r="C3244" s="2" t="n"/>
      <c r="D3244" s="2" t="n"/>
      <c r="E3244" s="143" t="n"/>
      <c r="K3244" s="144" t="n"/>
      <c r="L3244" s="36" t="n"/>
      <c r="M3244" s="19" t="n"/>
      <c r="N3244" s="19" t="n"/>
      <c r="O3244" s="19" t="n"/>
      <c r="P3244" s="19" t="n"/>
      <c r="Q3244" s="19" t="n"/>
      <c r="R3244" s="19" t="n"/>
      <c r="S3244" s="19" t="n"/>
      <c r="T3244" s="19" t="n"/>
      <c r="U3244" s="19" t="n"/>
      <c r="V3244" s="19" t="n"/>
      <c r="W3244" s="19" t="n"/>
      <c r="X3244" s="37" t="n"/>
      <c r="Y3244" s="143" t="n"/>
      <c r="BI3244" s="144" t="n"/>
      <c r="BJ3244" s="2" t="n"/>
      <c r="BK3244" s="2" t="n"/>
      <c r="BL3244" s="2" t="n"/>
      <c r="BM3244" s="2" t="n"/>
      <c r="BN3244" s="2" t="n"/>
      <c r="BO3244" s="2" t="n"/>
      <c r="BP3244" s="143" t="n"/>
      <c r="BV3244" s="144" t="n"/>
      <c r="DU3244" s="144" t="n"/>
      <c r="DV3244" s="2" t="n"/>
      <c r="DW3244" s="2" t="n"/>
      <c r="DX3244" s="2" t="n"/>
      <c r="DY3244" s="2" t="n"/>
      <c r="DZ3244" s="2" t="n"/>
      <c r="EA3244" s="2" t="n"/>
      <c r="EB3244" s="2" t="n"/>
      <c r="EC3244" s="2" t="n"/>
    </row>
    <row r="3245" ht="6.75" customHeight="1" s="118">
      <c r="A3245" s="2" t="n"/>
      <c r="B3245" s="2" t="n"/>
      <c r="C3245" s="2" t="n"/>
      <c r="D3245" s="2" t="n"/>
      <c r="E3245" s="146" t="n"/>
      <c r="F3245" s="147" t="n"/>
      <c r="G3245" s="147" t="n"/>
      <c r="H3245" s="147" t="n"/>
      <c r="I3245" s="147" t="n"/>
      <c r="J3245" s="147" t="n"/>
      <c r="K3245" s="148" t="n"/>
      <c r="L3245" s="38" t="n"/>
      <c r="M3245" s="20" t="n"/>
      <c r="N3245" s="20" t="n"/>
      <c r="O3245" s="20" t="n"/>
      <c r="P3245" s="20" t="n"/>
      <c r="Q3245" s="20" t="n"/>
      <c r="R3245" s="20" t="n"/>
      <c r="S3245" s="20" t="n"/>
      <c r="T3245" s="20" t="n"/>
      <c r="U3245" s="20" t="n"/>
      <c r="V3245" s="20" t="n"/>
      <c r="W3245" s="20" t="n"/>
      <c r="X3245" s="39" t="n"/>
      <c r="Y3245" s="16" t="n"/>
      <c r="Z3245" s="14" t="n"/>
      <c r="AA3245" s="14" t="n"/>
      <c r="AB3245" s="14" t="n"/>
      <c r="AC3245" s="14" t="n"/>
      <c r="AD3245" s="14" t="n"/>
      <c r="AE3245" s="14" t="n"/>
      <c r="AF3245" s="14" t="n"/>
      <c r="AG3245" s="14" t="n"/>
      <c r="AH3245" s="14" t="n"/>
      <c r="AI3245" s="14" t="n"/>
      <c r="AJ3245" s="14" t="n"/>
      <c r="AK3245" s="14" t="n"/>
      <c r="AL3245" s="14" t="n"/>
      <c r="AM3245" s="14" t="n"/>
      <c r="AN3245" s="14" t="n"/>
      <c r="AO3245" s="14" t="n"/>
      <c r="AP3245" s="14" t="n"/>
      <c r="AQ3245" s="14" t="n"/>
      <c r="AR3245" s="14" t="n"/>
      <c r="AS3245" s="14" t="n"/>
      <c r="AT3245" s="14" t="n"/>
      <c r="AU3245" s="14" t="n"/>
      <c r="AV3245" s="14" t="n"/>
      <c r="AW3245" s="147" t="n"/>
      <c r="AX3245" s="147" t="n"/>
      <c r="AY3245" s="147" t="n"/>
      <c r="AZ3245" s="147" t="n"/>
      <c r="BA3245" s="147" t="n"/>
      <c r="BB3245" s="147" t="n"/>
      <c r="BC3245" s="147" t="n"/>
      <c r="BD3245" s="147" t="n"/>
      <c r="BE3245" s="147" t="n"/>
      <c r="BF3245" s="147" t="n"/>
      <c r="BG3245" s="147" t="n"/>
      <c r="BH3245" s="147" t="n"/>
      <c r="BI3245" s="148" t="n"/>
      <c r="BJ3245" s="2" t="n"/>
      <c r="BK3245" s="2" t="n"/>
      <c r="BL3245" s="2" t="n"/>
      <c r="BM3245" s="2" t="n"/>
      <c r="BN3245" s="2" t="n"/>
      <c r="BO3245" s="2" t="n"/>
      <c r="BP3245" s="143" t="n"/>
      <c r="BV3245" s="144" t="n"/>
      <c r="DU3245" s="144" t="n"/>
      <c r="DV3245" s="2" t="n"/>
      <c r="DW3245" s="2" t="n"/>
      <c r="DX3245" s="2" t="n"/>
      <c r="DY3245" s="2" t="n"/>
      <c r="DZ3245" s="2" t="n"/>
      <c r="EA3245" s="2" t="n"/>
      <c r="EB3245" s="2" t="n"/>
      <c r="EC3245" s="2" t="n"/>
    </row>
    <row r="3246" ht="6.75" customHeight="1" s="118">
      <c r="A3246" s="2" t="n"/>
      <c r="B3246" s="2" t="n"/>
      <c r="C3246" s="2" t="n"/>
      <c r="D3246" s="2" t="n"/>
      <c r="E3246" s="40" t="n"/>
      <c r="F3246" s="40" t="n"/>
      <c r="G3246" s="40" t="n"/>
      <c r="H3246" s="40" t="n"/>
      <c r="I3246" s="40" t="n"/>
      <c r="J3246" s="40" t="n"/>
      <c r="K3246" s="40" t="n"/>
      <c r="L3246" s="18" t="n"/>
      <c r="M3246" s="18" t="n"/>
      <c r="N3246" s="18" t="n"/>
      <c r="O3246" s="18" t="n"/>
      <c r="P3246" s="18" t="n"/>
      <c r="Q3246" s="18" t="n"/>
      <c r="R3246" s="18" t="n"/>
      <c r="S3246" s="76" t="n"/>
      <c r="T3246" s="140" t="n"/>
      <c r="U3246" s="17" t="n"/>
      <c r="V3246" s="17" t="n"/>
      <c r="W3246" s="76" t="n"/>
      <c r="X3246" s="140" t="n"/>
      <c r="Y3246" s="5" t="n"/>
      <c r="Z3246" s="5" t="n"/>
      <c r="AA3246" s="5" t="n"/>
      <c r="AB3246" s="5" t="n"/>
      <c r="AC3246" s="5" t="n"/>
      <c r="AD3246" s="5" t="n"/>
      <c r="AE3246" s="5" t="n"/>
      <c r="AF3246" s="5" t="n"/>
      <c r="AG3246" s="5" t="n"/>
      <c r="AH3246" s="5" t="n"/>
      <c r="AI3246" s="5" t="n"/>
      <c r="AJ3246" s="5" t="n"/>
      <c r="AK3246" s="5" t="n"/>
      <c r="AL3246" s="5" t="n"/>
      <c r="AM3246" s="5" t="n"/>
      <c r="AN3246" s="5" t="n"/>
      <c r="AO3246" s="5" t="n"/>
      <c r="AP3246" s="5" t="n"/>
      <c r="AQ3246" s="5" t="n"/>
      <c r="AR3246" s="5" t="n"/>
      <c r="AS3246" s="5" t="n"/>
      <c r="AT3246" s="5" t="n"/>
      <c r="AU3246" s="5" t="n"/>
      <c r="AV3246" s="5" t="n"/>
      <c r="AW3246" s="5" t="n"/>
      <c r="AX3246" s="5" t="n"/>
      <c r="AY3246" s="5" t="n"/>
      <c r="AZ3246" s="5" t="n"/>
      <c r="BA3246" s="5" t="n"/>
      <c r="BB3246" s="5" t="n"/>
      <c r="BC3246" s="5" t="n"/>
      <c r="BD3246" s="5" t="n"/>
      <c r="BE3246" s="5" t="n"/>
      <c r="BF3246" s="5" t="n"/>
      <c r="BG3246" s="5" t="n"/>
      <c r="BH3246" s="5" t="n"/>
      <c r="BI3246" s="5" t="n"/>
      <c r="BJ3246" s="2" t="n"/>
      <c r="BK3246" s="2" t="n"/>
      <c r="BL3246" s="2" t="n"/>
      <c r="BM3246" s="2" t="n"/>
      <c r="BN3246" s="2" t="n"/>
      <c r="BO3246" s="2" t="n"/>
      <c r="BP3246" s="143" t="n"/>
      <c r="BV3246" s="144" t="n"/>
      <c r="DU3246" s="144" t="n"/>
      <c r="DV3246" s="2" t="n"/>
      <c r="DW3246" s="2" t="n"/>
      <c r="DX3246" s="2" t="n"/>
      <c r="DY3246" s="2" t="n"/>
      <c r="DZ3246" s="2" t="n"/>
      <c r="EA3246" s="2" t="n"/>
      <c r="EB3246" s="2" t="n"/>
      <c r="EC3246" s="2" t="n"/>
    </row>
    <row r="3247" ht="6.75" customHeight="1" s="118">
      <c r="A3247" s="2" t="n"/>
      <c r="B3247" s="2" t="n"/>
      <c r="C3247" s="2" t="n"/>
      <c r="D3247" s="2" t="n"/>
      <c r="E3247" s="41" t="n"/>
      <c r="F3247" s="41" t="n"/>
      <c r="G3247" s="41" t="n"/>
      <c r="H3247" s="41" t="n"/>
      <c r="I3247" s="41" t="n"/>
      <c r="J3247" s="41" t="n"/>
      <c r="K3247" s="41" t="n"/>
      <c r="L3247" s="19" t="n"/>
      <c r="M3247" s="19" t="n"/>
      <c r="N3247" s="19" t="n"/>
      <c r="O3247" s="19" t="n"/>
      <c r="P3247" s="19" t="n"/>
      <c r="Q3247" s="19" t="n"/>
      <c r="R3247" s="19" t="n"/>
      <c r="U3247" s="11" t="n"/>
      <c r="V3247" s="11" t="n"/>
      <c r="Y3247" s="2" t="n"/>
      <c r="Z3247" s="2" t="n"/>
      <c r="AA3247" s="2" t="n"/>
      <c r="AB3247" s="2" t="n"/>
      <c r="AC3247" s="2" t="n"/>
      <c r="AD3247" s="2" t="n"/>
      <c r="AE3247" s="2" t="n"/>
      <c r="AF3247" s="2" t="n"/>
      <c r="AG3247" s="2" t="n"/>
      <c r="AH3247" s="2" t="n"/>
      <c r="AI3247" s="2" t="n"/>
      <c r="AJ3247" s="2" t="n"/>
      <c r="AK3247" s="2" t="n"/>
      <c r="AL3247" s="2" t="n"/>
      <c r="AM3247" s="2" t="n"/>
      <c r="AN3247" s="2" t="n"/>
      <c r="AO3247" s="2" t="n"/>
      <c r="AP3247" s="2" t="n"/>
      <c r="AQ3247" s="2" t="n"/>
      <c r="AR3247" s="2" t="n"/>
      <c r="AS3247" s="2" t="n"/>
      <c r="AT3247" s="2" t="n"/>
      <c r="AU3247" s="2" t="n"/>
      <c r="AV3247" s="2" t="n"/>
      <c r="AW3247" s="2" t="n"/>
      <c r="AX3247" s="2" t="n"/>
      <c r="AY3247" s="2" t="n"/>
      <c r="AZ3247" s="2" t="n"/>
      <c r="BA3247" s="2" t="n"/>
      <c r="BB3247" s="2" t="n"/>
      <c r="BC3247" s="2" t="n"/>
      <c r="BD3247" s="2" t="n"/>
      <c r="BE3247" s="2" t="n"/>
      <c r="BF3247" s="2" t="n"/>
      <c r="BG3247" s="2" t="n"/>
      <c r="BH3247" s="2" t="n"/>
      <c r="BI3247" s="2" t="n"/>
      <c r="BJ3247" s="2" t="n"/>
      <c r="BK3247" s="2" t="n"/>
      <c r="BL3247" s="2" t="n"/>
      <c r="BM3247" s="2" t="n"/>
      <c r="BN3247" s="2" t="n"/>
      <c r="BO3247" s="2" t="n"/>
      <c r="BP3247" s="143" t="n"/>
      <c r="BV3247" s="144" t="n"/>
      <c r="DU3247" s="144" t="n"/>
      <c r="DV3247" s="2" t="n"/>
      <c r="DW3247" s="2" t="n"/>
      <c r="DX3247" s="2" t="n"/>
      <c r="DY3247" s="2" t="n"/>
      <c r="DZ3247" s="2" t="n"/>
      <c r="EA3247" s="2" t="n"/>
      <c r="EB3247" s="2" t="n"/>
      <c r="EC3247" s="2" t="n"/>
    </row>
    <row r="3248" ht="9.75" customHeight="1" s="118">
      <c r="A3248" s="2" t="n"/>
      <c r="B3248" s="2" t="n"/>
      <c r="C3248" s="2" t="n"/>
      <c r="D3248" s="2" t="n"/>
      <c r="E3248" s="42" t="n"/>
      <c r="F3248" s="42" t="n"/>
      <c r="G3248" s="42" t="n"/>
      <c r="H3248" s="42" t="n"/>
      <c r="I3248" s="42" t="n"/>
      <c r="J3248" s="42" t="n"/>
      <c r="K3248" s="42" t="n"/>
      <c r="L3248" s="20" t="n"/>
      <c r="M3248" s="20" t="n"/>
      <c r="N3248" s="20" t="n"/>
      <c r="O3248" s="20" t="n"/>
      <c r="P3248" s="20" t="n"/>
      <c r="Q3248" s="20" t="n"/>
      <c r="R3248" s="20" t="n"/>
      <c r="S3248" s="20" t="n"/>
      <c r="T3248" s="20" t="n"/>
      <c r="U3248" s="20" t="n"/>
      <c r="V3248" s="20" t="n"/>
      <c r="W3248" s="20" t="n"/>
      <c r="X3248" s="20" t="n"/>
      <c r="Y3248" s="14" t="n"/>
      <c r="Z3248" s="14" t="n"/>
      <c r="AA3248" s="14" t="n"/>
      <c r="AB3248" s="14" t="n"/>
      <c r="AC3248" s="14" t="n"/>
      <c r="AD3248" s="14" t="n"/>
      <c r="AE3248" s="14" t="n"/>
      <c r="AF3248" s="14" t="n"/>
      <c r="AG3248" s="14" t="n"/>
      <c r="AH3248" s="14" t="n"/>
      <c r="AI3248" s="14" t="n"/>
      <c r="AJ3248" s="14" t="n"/>
      <c r="AK3248" s="14" t="n"/>
      <c r="AL3248" s="14" t="n"/>
      <c r="AM3248" s="14" t="n"/>
      <c r="AN3248" s="14" t="n"/>
      <c r="AO3248" s="14" t="n"/>
      <c r="AP3248" s="14" t="n"/>
      <c r="AQ3248" s="14" t="n"/>
      <c r="AR3248" s="14" t="n"/>
      <c r="AS3248" s="14" t="n"/>
      <c r="AT3248" s="14" t="n"/>
      <c r="AU3248" s="14" t="n"/>
      <c r="AV3248" s="14" t="n"/>
      <c r="AW3248" s="14" t="n"/>
      <c r="AX3248" s="14" t="n"/>
      <c r="AY3248" s="14" t="n"/>
      <c r="AZ3248" s="14" t="n"/>
      <c r="BA3248" s="14" t="n"/>
      <c r="BB3248" s="14" t="n"/>
      <c r="BC3248" s="14" t="n"/>
      <c r="BD3248" s="14" t="n"/>
      <c r="BE3248" s="14" t="n"/>
      <c r="BF3248" s="14" t="n"/>
      <c r="BG3248" s="14" t="n"/>
      <c r="BH3248" s="14" t="n"/>
      <c r="BI3248" s="14" t="n"/>
      <c r="BJ3248" s="2" t="n"/>
      <c r="BK3248" s="2" t="n"/>
      <c r="BL3248" s="2" t="n"/>
      <c r="BM3248" s="2" t="n"/>
      <c r="BN3248" s="2" t="n"/>
      <c r="BO3248" s="2" t="n"/>
      <c r="BP3248" s="143" t="n"/>
      <c r="BV3248" s="144" t="n"/>
      <c r="DU3248" s="144" t="n"/>
      <c r="DV3248" s="2" t="n"/>
      <c r="DW3248" s="2" t="n"/>
      <c r="DX3248" s="2" t="n"/>
      <c r="DY3248" s="2" t="n"/>
      <c r="DZ3248" s="2" t="n"/>
      <c r="EA3248" s="2" t="n"/>
      <c r="EB3248" s="2" t="n"/>
      <c r="EC3248" s="2" t="n"/>
    </row>
    <row r="3249" ht="6.75" customHeight="1" s="118">
      <c r="A3249" s="2" t="n"/>
      <c r="B3249" s="2" t="n"/>
      <c r="C3249" s="2" t="n"/>
      <c r="D3249" s="2" t="n"/>
      <c r="E3249" s="180" t="inlineStr">
        <is>
          <t>職　歴</t>
        </is>
      </c>
      <c r="K3249" s="144" t="n"/>
      <c r="L3249" s="54" t="inlineStr">
        <is>
          <t>平成</t>
        </is>
      </c>
      <c r="M3249" s="140" t="n"/>
      <c r="N3249" s="140" t="n"/>
      <c r="O3249" s="140" t="n"/>
      <c r="P3249" s="19" t="n"/>
      <c r="Q3249" s="19" t="n"/>
      <c r="R3249" s="19" t="n"/>
      <c r="S3249" s="19" t="n"/>
      <c r="T3249" s="19" t="n"/>
      <c r="U3249" s="19" t="n"/>
      <c r="V3249" s="19" t="n"/>
      <c r="W3249" s="19" t="n"/>
      <c r="X3249" s="37" t="n"/>
      <c r="Y3249" s="171">
        <f>計算!$AD$38</f>
        <v/>
      </c>
      <c r="BI3249" s="144" t="n"/>
      <c r="BJ3249" s="2" t="n"/>
      <c r="BK3249" s="2" t="n"/>
      <c r="BL3249" s="2" t="n"/>
      <c r="BM3249" s="2" t="n"/>
      <c r="BN3249" s="2" t="n"/>
      <c r="BO3249" s="2" t="n"/>
      <c r="BP3249" s="143" t="n"/>
      <c r="BV3249" s="144" t="n"/>
      <c r="DU3249" s="144" t="n"/>
      <c r="DV3249" s="2" t="n"/>
      <c r="DW3249" s="2" t="n"/>
      <c r="DX3249" s="2" t="n"/>
      <c r="DY3249" s="2" t="n"/>
      <c r="DZ3249" s="2" t="n"/>
      <c r="EA3249" s="2" t="n"/>
      <c r="EB3249" s="2" t="n"/>
      <c r="EC3249" s="2" t="n"/>
    </row>
    <row r="3250" ht="6.75" customHeight="1" s="118">
      <c r="A3250" s="2" t="n"/>
      <c r="B3250" s="2" t="n"/>
      <c r="C3250" s="2" t="n"/>
      <c r="D3250" s="2" t="n"/>
      <c r="E3250" s="143" t="n"/>
      <c r="K3250" s="144" t="n"/>
      <c r="L3250" s="143" t="n"/>
      <c r="P3250" s="19" t="n"/>
      <c r="Q3250" s="19" t="n"/>
      <c r="R3250" s="19" t="n"/>
      <c r="S3250" s="19" t="n"/>
      <c r="T3250" s="19" t="n"/>
      <c r="U3250" s="19" t="n"/>
      <c r="V3250" s="19" t="n"/>
      <c r="W3250" s="19" t="n"/>
      <c r="X3250" s="37" t="n"/>
      <c r="Y3250" s="143" t="n"/>
      <c r="BI3250" s="144" t="n"/>
      <c r="BJ3250" s="2" t="n"/>
      <c r="BK3250" s="2" t="n"/>
      <c r="BL3250" s="2" t="n"/>
      <c r="BM3250" s="2" t="n"/>
      <c r="BN3250" s="2" t="n"/>
      <c r="BO3250" s="2" t="n"/>
      <c r="BP3250" s="143" t="n"/>
      <c r="BV3250" s="144" t="n"/>
      <c r="DU3250" s="144" t="n"/>
      <c r="DV3250" s="2" t="n"/>
      <c r="DW3250" s="2" t="n"/>
      <c r="DX3250" s="2" t="n"/>
      <c r="DY3250" s="2" t="n"/>
      <c r="DZ3250" s="2" t="n"/>
      <c r="EA3250" s="2" t="n"/>
      <c r="EB3250" s="2" t="n"/>
      <c r="EC3250" s="2" t="n"/>
    </row>
    <row r="3251" ht="6.75" customHeight="1" s="118">
      <c r="A3251" s="2" t="n"/>
      <c r="B3251" s="2" t="n"/>
      <c r="C3251" s="2" t="n"/>
      <c r="D3251" s="2" t="n"/>
      <c r="E3251" s="143" t="n"/>
      <c r="K3251" s="144" t="n"/>
      <c r="L3251" s="143" t="n"/>
      <c r="P3251" s="179">
        <f>計算!$AB$38</f>
        <v/>
      </c>
      <c r="S3251" s="52" t="inlineStr">
        <is>
          <t>年</t>
        </is>
      </c>
      <c r="U3251" s="179">
        <f>計算!$AC$38</f>
        <v/>
      </c>
      <c r="W3251" s="53" t="inlineStr">
        <is>
          <t>月</t>
        </is>
      </c>
      <c r="X3251" s="144" t="n"/>
      <c r="Y3251" s="143" t="n"/>
      <c r="BI3251" s="144" t="n"/>
      <c r="BJ3251" s="2" t="n"/>
      <c r="BK3251" s="2" t="n"/>
      <c r="BL3251" s="2" t="n"/>
      <c r="BM3251" s="2" t="n"/>
      <c r="BN3251" s="2" t="n"/>
      <c r="BO3251" s="2" t="n"/>
      <c r="BP3251" s="143" t="n"/>
      <c r="BV3251" s="144" t="n"/>
      <c r="DU3251" s="144" t="n"/>
      <c r="DV3251" s="2" t="n"/>
      <c r="DW3251" s="2" t="n"/>
      <c r="DX3251" s="2" t="n"/>
      <c r="DY3251" s="2" t="n"/>
      <c r="DZ3251" s="2" t="n"/>
      <c r="EA3251" s="2" t="n"/>
      <c r="EB3251" s="2" t="n"/>
      <c r="EC3251" s="2" t="n"/>
    </row>
    <row r="3252" ht="6.75" customHeight="1" s="118">
      <c r="A3252" s="2" t="n"/>
      <c r="B3252" s="2" t="n"/>
      <c r="C3252" s="2" t="n"/>
      <c r="D3252" s="2" t="n"/>
      <c r="E3252" s="143" t="n"/>
      <c r="K3252" s="144" t="n"/>
      <c r="L3252" s="49" t="inlineStr">
        <is>
          <t>令和</t>
        </is>
      </c>
      <c r="X3252" s="144" t="n"/>
      <c r="Y3252" s="143" t="n"/>
      <c r="BI3252" s="144" t="n"/>
      <c r="BJ3252" s="2" t="n"/>
      <c r="BK3252" s="2" t="n"/>
      <c r="BL3252" s="2" t="n"/>
      <c r="BM3252" s="2" t="n"/>
      <c r="BN3252" s="2" t="n"/>
      <c r="BO3252" s="2" t="n"/>
      <c r="BP3252" s="143" t="n"/>
      <c r="BV3252" s="144" t="n"/>
      <c r="DU3252" s="144" t="n"/>
      <c r="DV3252" s="2" t="n"/>
      <c r="DW3252" s="2" t="n"/>
      <c r="DX3252" s="2" t="n"/>
      <c r="DY3252" s="2" t="n"/>
      <c r="DZ3252" s="2" t="n"/>
      <c r="EA3252" s="2" t="n"/>
      <c r="EB3252" s="2" t="n"/>
      <c r="EC3252" s="2" t="n"/>
    </row>
    <row r="3253" ht="6.75" customHeight="1" s="118">
      <c r="A3253" s="2" t="n"/>
      <c r="B3253" s="2" t="n"/>
      <c r="C3253" s="2" t="n"/>
      <c r="D3253" s="2" t="n"/>
      <c r="E3253" s="143" t="n"/>
      <c r="K3253" s="144" t="n"/>
      <c r="L3253" s="143" t="n"/>
      <c r="P3253" s="19" t="n"/>
      <c r="Q3253" s="19" t="n"/>
      <c r="R3253" s="19" t="n"/>
      <c r="S3253" s="19" t="n"/>
      <c r="T3253" s="19" t="n"/>
      <c r="U3253" s="19" t="n"/>
      <c r="V3253" s="19" t="n"/>
      <c r="W3253" s="19" t="n"/>
      <c r="X3253" s="37" t="n"/>
      <c r="Y3253" s="143" t="n"/>
      <c r="BI3253" s="144" t="n"/>
      <c r="BJ3253" s="2" t="n"/>
      <c r="BK3253" s="2" t="n"/>
      <c r="BL3253" s="2" t="n"/>
      <c r="BM3253" s="2" t="n"/>
      <c r="BN3253" s="2" t="n"/>
      <c r="BO3253" s="2" t="n"/>
      <c r="BP3253" s="143" t="n"/>
      <c r="BV3253" s="144" t="n"/>
      <c r="DU3253" s="144" t="n"/>
      <c r="DV3253" s="2" t="n"/>
      <c r="DW3253" s="2" t="n"/>
      <c r="DX3253" s="2" t="n"/>
      <c r="DY3253" s="2" t="n"/>
      <c r="DZ3253" s="2" t="n"/>
      <c r="EA3253" s="2" t="n"/>
      <c r="EB3253" s="2" t="n"/>
      <c r="EC3253" s="2" t="n"/>
    </row>
    <row r="3254" ht="5.25" customHeight="1" s="118">
      <c r="A3254" s="2" t="n"/>
      <c r="B3254" s="2" t="n"/>
      <c r="C3254" s="2" t="n"/>
      <c r="D3254" s="2" t="n"/>
      <c r="E3254" s="143" t="n"/>
      <c r="K3254" s="144" t="n"/>
      <c r="L3254" s="146" t="n"/>
      <c r="M3254" s="147" t="n"/>
      <c r="N3254" s="147" t="n"/>
      <c r="O3254" s="147" t="n"/>
      <c r="P3254" s="20" t="n"/>
      <c r="Q3254" s="20" t="n"/>
      <c r="R3254" s="20" t="n"/>
      <c r="S3254" s="20" t="n"/>
      <c r="T3254" s="20" t="n"/>
      <c r="U3254" s="20" t="n"/>
      <c r="V3254" s="20" t="n"/>
      <c r="W3254" s="20" t="n"/>
      <c r="X3254" s="39" t="n"/>
      <c r="Y3254" s="146" t="n"/>
      <c r="Z3254" s="147" t="n"/>
      <c r="AA3254" s="147" t="n"/>
      <c r="AB3254" s="147" t="n"/>
      <c r="AC3254" s="147" t="n"/>
      <c r="AD3254" s="147" t="n"/>
      <c r="AE3254" s="147" t="n"/>
      <c r="AF3254" s="147" t="n"/>
      <c r="AG3254" s="147" t="n"/>
      <c r="AH3254" s="147" t="n"/>
      <c r="AI3254" s="147" t="n"/>
      <c r="AJ3254" s="147" t="n"/>
      <c r="AK3254" s="147" t="n"/>
      <c r="AL3254" s="147" t="n"/>
      <c r="AM3254" s="147" t="n"/>
      <c r="AN3254" s="147" t="n"/>
      <c r="AO3254" s="147" t="n"/>
      <c r="AP3254" s="147" t="n"/>
      <c r="AQ3254" s="147" t="n"/>
      <c r="AR3254" s="147" t="n"/>
      <c r="AS3254" s="147" t="n"/>
      <c r="AT3254" s="147" t="n"/>
      <c r="AU3254" s="147" t="n"/>
      <c r="AV3254" s="147" t="n"/>
      <c r="AW3254" s="147" t="n"/>
      <c r="AX3254" s="147" t="n"/>
      <c r="AY3254" s="147" t="n"/>
      <c r="AZ3254" s="147" t="n"/>
      <c r="BA3254" s="147" t="n"/>
      <c r="BB3254" s="147" t="n"/>
      <c r="BC3254" s="147" t="n"/>
      <c r="BD3254" s="147" t="n"/>
      <c r="BE3254" s="147" t="n"/>
      <c r="BF3254" s="147" t="n"/>
      <c r="BG3254" s="147" t="n"/>
      <c r="BH3254" s="147" t="n"/>
      <c r="BI3254" s="148" t="n"/>
      <c r="BJ3254" s="2" t="n"/>
      <c r="BK3254" s="2" t="n"/>
      <c r="BL3254" s="2" t="n"/>
      <c r="BM3254" s="2" t="n"/>
      <c r="BN3254" s="2" t="n"/>
      <c r="BO3254" s="2" t="n"/>
      <c r="BP3254" s="143" t="n"/>
      <c r="BV3254" s="144" t="n"/>
      <c r="DU3254" s="144" t="n"/>
      <c r="DV3254" s="2" t="n"/>
      <c r="DW3254" s="2" t="n"/>
      <c r="DX3254" s="2" t="n"/>
      <c r="DY3254" s="2" t="n"/>
      <c r="DZ3254" s="2" t="n"/>
      <c r="EA3254" s="2" t="n"/>
      <c r="EB3254" s="2" t="n"/>
      <c r="EC3254" s="2" t="n"/>
    </row>
    <row r="3255" ht="6.75" customHeight="1" s="118">
      <c r="A3255" s="2" t="n"/>
      <c r="B3255" s="2" t="n"/>
      <c r="C3255" s="2" t="n"/>
      <c r="D3255" s="2" t="n"/>
      <c r="E3255" s="143" t="n"/>
      <c r="K3255" s="144" t="n"/>
      <c r="L3255" s="54" t="inlineStr">
        <is>
          <t>平成</t>
        </is>
      </c>
      <c r="M3255" s="140" t="n"/>
      <c r="N3255" s="140" t="n"/>
      <c r="O3255" s="140" t="n"/>
      <c r="P3255" s="18" t="n"/>
      <c r="Q3255" s="18" t="n"/>
      <c r="R3255" s="18" t="n"/>
      <c r="S3255" s="18" t="n"/>
      <c r="T3255" s="18" t="n"/>
      <c r="U3255" s="18" t="n"/>
      <c r="V3255" s="18" t="n"/>
      <c r="W3255" s="18" t="n"/>
      <c r="X3255" s="35" t="n"/>
      <c r="Y3255" s="171">
        <f>計算!$AG$38</f>
        <v/>
      </c>
      <c r="BI3255" s="144" t="n"/>
      <c r="BJ3255" s="2" t="n"/>
      <c r="BK3255" s="2" t="n"/>
      <c r="BL3255" s="2" t="n"/>
      <c r="BM3255" s="2" t="n"/>
      <c r="BN3255" s="2" t="n"/>
      <c r="BO3255" s="2" t="n"/>
      <c r="BP3255" s="143" t="n"/>
      <c r="BV3255" s="144" t="n"/>
      <c r="DU3255" s="144" t="n"/>
      <c r="DV3255" s="2" t="n"/>
      <c r="DW3255" s="2" t="n"/>
      <c r="DX3255" s="2" t="n"/>
      <c r="DY3255" s="2" t="n"/>
      <c r="DZ3255" s="2" t="n"/>
      <c r="EA3255" s="2" t="n"/>
      <c r="EB3255" s="2" t="n"/>
      <c r="EC3255" s="2" t="n"/>
    </row>
    <row r="3256" ht="6.75" customHeight="1" s="118">
      <c r="A3256" s="2" t="n"/>
      <c r="B3256" s="2" t="n"/>
      <c r="C3256" s="2" t="n"/>
      <c r="D3256" s="2" t="n"/>
      <c r="E3256" s="143" t="n"/>
      <c r="K3256" s="144" t="n"/>
      <c r="L3256" s="143" t="n"/>
      <c r="P3256" s="19" t="n"/>
      <c r="Q3256" s="19" t="n"/>
      <c r="R3256" s="19" t="n"/>
      <c r="S3256" s="19" t="n"/>
      <c r="T3256" s="19" t="n"/>
      <c r="U3256" s="19" t="n"/>
      <c r="V3256" s="19" t="n"/>
      <c r="W3256" s="19" t="n"/>
      <c r="X3256" s="37" t="n"/>
      <c r="Y3256" s="143" t="n"/>
      <c r="BI3256" s="144" t="n"/>
      <c r="BJ3256" s="2" t="n"/>
      <c r="BK3256" s="2" t="n"/>
      <c r="BL3256" s="2" t="n"/>
      <c r="BM3256" s="2" t="n"/>
      <c r="BN3256" s="2" t="n"/>
      <c r="BO3256" s="2" t="n"/>
      <c r="BP3256" s="143" t="n"/>
      <c r="BV3256" s="144" t="n"/>
      <c r="DU3256" s="144" t="n"/>
      <c r="DV3256" s="2" t="n"/>
      <c r="DW3256" s="2" t="n"/>
      <c r="DX3256" s="2" t="n"/>
      <c r="DY3256" s="2" t="n"/>
      <c r="DZ3256" s="2" t="n"/>
      <c r="EA3256" s="2" t="n"/>
      <c r="EB3256" s="2" t="n"/>
      <c r="EC3256" s="2" t="n"/>
    </row>
    <row r="3257" ht="6.75" customHeight="1" s="118">
      <c r="A3257" s="2" t="n"/>
      <c r="B3257" s="2" t="n"/>
      <c r="C3257" s="2" t="n"/>
      <c r="D3257" s="2" t="n"/>
      <c r="E3257" s="143" t="n"/>
      <c r="K3257" s="144" t="n"/>
      <c r="L3257" s="143" t="n"/>
      <c r="P3257" s="179">
        <f>計算!$AE$38</f>
        <v/>
      </c>
      <c r="S3257" s="52" t="inlineStr">
        <is>
          <t>年</t>
        </is>
      </c>
      <c r="U3257" s="179">
        <f>計算!$AF$38</f>
        <v/>
      </c>
      <c r="W3257" s="53" t="inlineStr">
        <is>
          <t>月</t>
        </is>
      </c>
      <c r="X3257" s="144" t="n"/>
      <c r="Y3257" s="143" t="n"/>
      <c r="BI3257" s="144" t="n"/>
      <c r="BJ3257" s="2" t="n"/>
      <c r="BK3257" s="2" t="n"/>
      <c r="BL3257" s="2" t="n"/>
      <c r="BM3257" s="2" t="n"/>
      <c r="BN3257" s="2" t="n"/>
      <c r="BO3257" s="2" t="n"/>
      <c r="BP3257" s="143" t="n"/>
      <c r="BV3257" s="144" t="n"/>
      <c r="DU3257" s="144" t="n"/>
      <c r="DV3257" s="2" t="n"/>
      <c r="DW3257" s="2" t="n"/>
      <c r="DX3257" s="2" t="n"/>
      <c r="DY3257" s="2" t="n"/>
      <c r="DZ3257" s="2" t="n"/>
      <c r="EA3257" s="2" t="n"/>
      <c r="EB3257" s="2" t="n"/>
      <c r="EC3257" s="2" t="n"/>
    </row>
    <row r="3258" ht="6.75" customHeight="1" s="118">
      <c r="A3258" s="2" t="n"/>
      <c r="B3258" s="2" t="n"/>
      <c r="C3258" s="2" t="n"/>
      <c r="D3258" s="2" t="n"/>
      <c r="E3258" s="143" t="n"/>
      <c r="K3258" s="144" t="n"/>
      <c r="L3258" s="49" t="inlineStr">
        <is>
          <t>令和</t>
        </is>
      </c>
      <c r="X3258" s="144" t="n"/>
      <c r="Y3258" s="143" t="n"/>
      <c r="BI3258" s="144" t="n"/>
      <c r="BJ3258" s="2" t="n"/>
      <c r="BK3258" s="2" t="n"/>
      <c r="BL3258" s="2" t="n"/>
      <c r="BM3258" s="2" t="n"/>
      <c r="BN3258" s="2" t="n"/>
      <c r="BO3258" s="2" t="n"/>
      <c r="BP3258" s="143" t="n"/>
      <c r="BV3258" s="144" t="n"/>
      <c r="DU3258" s="144" t="n"/>
      <c r="DV3258" s="2" t="n"/>
      <c r="DW3258" s="2" t="n"/>
      <c r="DX3258" s="2" t="n"/>
      <c r="DY3258" s="2" t="n"/>
      <c r="DZ3258" s="2" t="n"/>
      <c r="EA3258" s="2" t="n"/>
      <c r="EB3258" s="2" t="n"/>
      <c r="EC3258" s="2" t="n"/>
    </row>
    <row r="3259" ht="6.75" customHeight="1" s="118">
      <c r="A3259" s="2" t="n"/>
      <c r="B3259" s="2" t="n"/>
      <c r="C3259" s="2" t="n"/>
      <c r="D3259" s="2" t="n"/>
      <c r="E3259" s="143" t="n"/>
      <c r="K3259" s="144" t="n"/>
      <c r="L3259" s="143" t="n"/>
      <c r="P3259" s="19" t="n"/>
      <c r="Q3259" s="19" t="n"/>
      <c r="R3259" s="19" t="n"/>
      <c r="S3259" s="19" t="n"/>
      <c r="T3259" s="19" t="n"/>
      <c r="U3259" s="19" t="n"/>
      <c r="V3259" s="19" t="n"/>
      <c r="W3259" s="19" t="n"/>
      <c r="X3259" s="37" t="n"/>
      <c r="Y3259" s="143" t="n"/>
      <c r="BI3259" s="144" t="n"/>
      <c r="BJ3259" s="2" t="n"/>
      <c r="BK3259" s="2" t="n"/>
      <c r="BL3259" s="2" t="n"/>
      <c r="BM3259" s="2" t="n"/>
      <c r="BN3259" s="2" t="n"/>
      <c r="BO3259" s="2" t="n"/>
      <c r="BP3259" s="143" t="n"/>
      <c r="BU3259" s="43" t="n"/>
      <c r="BV3259" s="44" t="n"/>
      <c r="DU3259" s="144" t="n"/>
      <c r="DV3259" s="2" t="n"/>
      <c r="DW3259" s="2" t="n"/>
      <c r="DX3259" s="2" t="n"/>
      <c r="DY3259" s="2" t="n"/>
      <c r="DZ3259" s="2" t="n"/>
      <c r="EA3259" s="2" t="n"/>
      <c r="EB3259" s="2" t="n"/>
      <c r="EC3259" s="2" t="n"/>
    </row>
    <row r="3260" ht="4.5" customHeight="1" s="118">
      <c r="A3260" s="2" t="n"/>
      <c r="B3260" s="2" t="n"/>
      <c r="C3260" s="2" t="n"/>
      <c r="D3260" s="2" t="n"/>
      <c r="E3260" s="143" t="n"/>
      <c r="K3260" s="144" t="n"/>
      <c r="L3260" s="146" t="n"/>
      <c r="M3260" s="147" t="n"/>
      <c r="N3260" s="147" t="n"/>
      <c r="O3260" s="147" t="n"/>
      <c r="P3260" s="20" t="n"/>
      <c r="Q3260" s="20" t="n"/>
      <c r="R3260" s="20" t="n"/>
      <c r="S3260" s="20" t="n"/>
      <c r="T3260" s="20" t="n"/>
      <c r="U3260" s="20" t="n"/>
      <c r="V3260" s="20" t="n"/>
      <c r="W3260" s="20" t="n"/>
      <c r="X3260" s="39" t="n"/>
      <c r="Y3260" s="146" t="n"/>
      <c r="Z3260" s="147" t="n"/>
      <c r="AA3260" s="147" t="n"/>
      <c r="AB3260" s="147" t="n"/>
      <c r="AC3260" s="147" t="n"/>
      <c r="AD3260" s="147" t="n"/>
      <c r="AE3260" s="147" t="n"/>
      <c r="AF3260" s="147" t="n"/>
      <c r="AG3260" s="147" t="n"/>
      <c r="AH3260" s="147" t="n"/>
      <c r="AI3260" s="147" t="n"/>
      <c r="AJ3260" s="147" t="n"/>
      <c r="AK3260" s="147" t="n"/>
      <c r="AL3260" s="147" t="n"/>
      <c r="AM3260" s="147" t="n"/>
      <c r="AN3260" s="147" t="n"/>
      <c r="AO3260" s="147" t="n"/>
      <c r="AP3260" s="147" t="n"/>
      <c r="AQ3260" s="147" t="n"/>
      <c r="AR3260" s="147" t="n"/>
      <c r="AS3260" s="147" t="n"/>
      <c r="AT3260" s="147" t="n"/>
      <c r="AU3260" s="147" t="n"/>
      <c r="AV3260" s="147" t="n"/>
      <c r="AW3260" s="147" t="n"/>
      <c r="AX3260" s="147" t="n"/>
      <c r="AY3260" s="147" t="n"/>
      <c r="AZ3260" s="147" t="n"/>
      <c r="BA3260" s="147" t="n"/>
      <c r="BB3260" s="147" t="n"/>
      <c r="BC3260" s="147" t="n"/>
      <c r="BD3260" s="147" t="n"/>
      <c r="BE3260" s="147" t="n"/>
      <c r="BF3260" s="147" t="n"/>
      <c r="BG3260" s="147" t="n"/>
      <c r="BH3260" s="147" t="n"/>
      <c r="BI3260" s="148" t="n"/>
      <c r="BJ3260" s="2" t="n"/>
      <c r="BK3260" s="2" t="n"/>
      <c r="BL3260" s="2" t="n"/>
      <c r="BM3260" s="2" t="n"/>
      <c r="BN3260" s="2" t="n"/>
      <c r="BO3260" s="2" t="n"/>
      <c r="BP3260" s="146" t="n"/>
      <c r="BQ3260" s="147" t="n"/>
      <c r="BR3260" s="147" t="n"/>
      <c r="BS3260" s="147" t="n"/>
      <c r="BT3260" s="147" t="n"/>
      <c r="BU3260" s="42" t="n"/>
      <c r="BV3260" s="45" t="n"/>
      <c r="BW3260" s="147" t="n"/>
      <c r="BX3260" s="147" t="n"/>
      <c r="BY3260" s="147" t="n"/>
      <c r="BZ3260" s="147" t="n"/>
      <c r="CA3260" s="147" t="n"/>
      <c r="CB3260" s="147" t="n"/>
      <c r="CC3260" s="147" t="n"/>
      <c r="CD3260" s="147" t="n"/>
      <c r="CE3260" s="147" t="n"/>
      <c r="CF3260" s="147" t="n"/>
      <c r="CG3260" s="147" t="n"/>
      <c r="CH3260" s="147" t="n"/>
      <c r="CI3260" s="147" t="n"/>
      <c r="CJ3260" s="147" t="n"/>
      <c r="CK3260" s="147" t="n"/>
      <c r="CL3260" s="147" t="n"/>
      <c r="CM3260" s="147" t="n"/>
      <c r="CN3260" s="147" t="n"/>
      <c r="CO3260" s="147" t="n"/>
      <c r="CP3260" s="147" t="n"/>
      <c r="CQ3260" s="147" t="n"/>
      <c r="CR3260" s="147" t="n"/>
      <c r="CS3260" s="147" t="n"/>
      <c r="CT3260" s="147" t="n"/>
      <c r="CU3260" s="147" t="n"/>
      <c r="CV3260" s="147" t="n"/>
      <c r="CW3260" s="147" t="n"/>
      <c r="CX3260" s="147" t="n"/>
      <c r="CY3260" s="147" t="n"/>
      <c r="CZ3260" s="147" t="n"/>
      <c r="DA3260" s="147" t="n"/>
      <c r="DB3260" s="147" t="n"/>
      <c r="DC3260" s="147" t="n"/>
      <c r="DD3260" s="147" t="n"/>
      <c r="DE3260" s="147" t="n"/>
      <c r="DF3260" s="147" t="n"/>
      <c r="DG3260" s="147" t="n"/>
      <c r="DH3260" s="147" t="n"/>
      <c r="DI3260" s="147" t="n"/>
      <c r="DJ3260" s="147" t="n"/>
      <c r="DK3260" s="147" t="n"/>
      <c r="DL3260" s="147" t="n"/>
      <c r="DM3260" s="147" t="n"/>
      <c r="DN3260" s="147" t="n"/>
      <c r="DO3260" s="147" t="n"/>
      <c r="DP3260" s="147" t="n"/>
      <c r="DQ3260" s="147" t="n"/>
      <c r="DR3260" s="147" t="n"/>
      <c r="DS3260" s="147" t="n"/>
      <c r="DT3260" s="147" t="n"/>
      <c r="DU3260" s="148" t="n"/>
      <c r="DV3260" s="2" t="n"/>
      <c r="DW3260" s="2" t="n"/>
      <c r="DX3260" s="2" t="n"/>
      <c r="DY3260" s="2" t="n"/>
      <c r="DZ3260" s="2" t="n"/>
      <c r="EA3260" s="2" t="n"/>
      <c r="EB3260" s="2" t="n"/>
      <c r="EC3260" s="2" t="n"/>
    </row>
    <row r="3261" ht="6.75" customHeight="1" s="118">
      <c r="A3261" s="2" t="n"/>
      <c r="B3261" s="2" t="n"/>
      <c r="C3261" s="2" t="n"/>
      <c r="D3261" s="2" t="n"/>
      <c r="E3261" s="143" t="n"/>
      <c r="K3261" s="144" t="n"/>
      <c r="L3261" s="54" t="inlineStr">
        <is>
          <t>平成</t>
        </is>
      </c>
      <c r="M3261" s="140" t="n"/>
      <c r="N3261" s="140" t="n"/>
      <c r="O3261" s="140" t="n"/>
      <c r="P3261" s="18" t="n"/>
      <c r="Q3261" s="18" t="n"/>
      <c r="R3261" s="18" t="n"/>
      <c r="S3261" s="18" t="n"/>
      <c r="T3261" s="18" t="n"/>
      <c r="U3261" s="18" t="n"/>
      <c r="V3261" s="18" t="n"/>
      <c r="W3261" s="18" t="n"/>
      <c r="X3261" s="35" t="n"/>
      <c r="Y3261" s="7" t="n"/>
      <c r="Z3261" s="2" t="n"/>
      <c r="AA3261" s="2" t="n"/>
      <c r="AB3261" s="2" t="n"/>
      <c r="AC3261" s="2" t="n"/>
      <c r="AD3261" s="2" t="n"/>
      <c r="AE3261" s="2" t="n"/>
      <c r="AF3261" s="2" t="n"/>
      <c r="AG3261" s="2" t="n"/>
      <c r="AH3261" s="2" t="n"/>
      <c r="AI3261" s="2" t="n"/>
      <c r="AJ3261" s="2" t="n"/>
      <c r="AK3261" s="2" t="n"/>
      <c r="AL3261" s="2" t="n"/>
      <c r="AM3261" s="2" t="n"/>
      <c r="AN3261" s="2" t="n"/>
      <c r="AO3261" s="2" t="n"/>
      <c r="AP3261" s="2" t="n"/>
      <c r="AQ3261" s="2" t="n"/>
      <c r="AR3261" s="2" t="n"/>
      <c r="AS3261" s="2" t="n"/>
      <c r="AT3261" s="2" t="n"/>
      <c r="AU3261" s="2" t="n"/>
      <c r="AV3261" s="2" t="n"/>
      <c r="AW3261" s="2" t="n"/>
      <c r="AX3261" s="2" t="n"/>
      <c r="AY3261" s="2" t="n"/>
      <c r="AZ3261" s="2" t="n"/>
      <c r="BA3261" s="2" t="n"/>
      <c r="BB3261" s="2" t="n"/>
      <c r="BC3261" s="2" t="n"/>
      <c r="BD3261" s="2" t="n"/>
      <c r="BE3261" s="2" t="n"/>
      <c r="BF3261" s="2" t="n"/>
      <c r="BG3261" s="2" t="n"/>
      <c r="BH3261" s="2" t="n"/>
      <c r="BI3261" s="6" t="n"/>
      <c r="BJ3261" s="2" t="n"/>
      <c r="BK3261" s="2" t="n"/>
      <c r="BL3261" s="2" t="n"/>
      <c r="BM3261" s="2" t="n"/>
      <c r="BN3261" s="2" t="n"/>
      <c r="BO3261" s="2" t="n"/>
      <c r="BP3261" s="139" t="inlineStr">
        <is>
          <t>備　考</t>
        </is>
      </c>
      <c r="BQ3261" s="140" t="n"/>
      <c r="BR3261" s="140" t="n"/>
      <c r="BS3261" s="140" t="n"/>
      <c r="BT3261" s="140" t="n"/>
      <c r="BU3261" s="140" t="n"/>
      <c r="BV3261" s="141" t="n"/>
      <c r="BW3261" s="176">
        <f>計算!$AA$38</f>
        <v/>
      </c>
      <c r="BX3261" s="140" t="n"/>
      <c r="BY3261" s="140" t="n"/>
      <c r="BZ3261" s="140" t="n"/>
      <c r="CA3261" s="140" t="n"/>
      <c r="CB3261" s="140" t="n"/>
      <c r="CC3261" s="140" t="n"/>
      <c r="CD3261" s="140" t="n"/>
      <c r="CE3261" s="140" t="n"/>
      <c r="CF3261" s="140" t="n"/>
      <c r="CG3261" s="140" t="n"/>
      <c r="CH3261" s="140" t="n"/>
      <c r="CI3261" s="140" t="n"/>
      <c r="CJ3261" s="140" t="n"/>
      <c r="CK3261" s="140" t="n"/>
      <c r="CL3261" s="140" t="n"/>
      <c r="CM3261" s="140" t="n"/>
      <c r="CN3261" s="140" t="n"/>
      <c r="CO3261" s="140" t="n"/>
      <c r="CP3261" s="140" t="n"/>
      <c r="CQ3261" s="140" t="n"/>
      <c r="CR3261" s="140" t="n"/>
      <c r="CS3261" s="140" t="n"/>
      <c r="CT3261" s="140" t="n"/>
      <c r="CU3261" s="140" t="n"/>
      <c r="CV3261" s="140" t="n"/>
      <c r="CW3261" s="140" t="n"/>
      <c r="CX3261" s="140" t="n"/>
      <c r="CY3261" s="140" t="n"/>
      <c r="CZ3261" s="140" t="n"/>
      <c r="DA3261" s="140" t="n"/>
      <c r="DB3261" s="140" t="n"/>
      <c r="DC3261" s="140" t="n"/>
      <c r="DD3261" s="140" t="n"/>
      <c r="DE3261" s="140" t="n"/>
      <c r="DF3261" s="140" t="n"/>
      <c r="DG3261" s="140" t="n"/>
      <c r="DH3261" s="140" t="n"/>
      <c r="DI3261" s="140" t="n"/>
      <c r="DJ3261" s="140" t="n"/>
      <c r="DK3261" s="140" t="n"/>
      <c r="DL3261" s="140" t="n"/>
      <c r="DM3261" s="140" t="n"/>
      <c r="DN3261" s="140" t="n"/>
      <c r="DO3261" s="140" t="n"/>
      <c r="DP3261" s="140" t="n"/>
      <c r="DQ3261" s="140" t="n"/>
      <c r="DR3261" s="140" t="n"/>
      <c r="DS3261" s="140" t="n"/>
      <c r="DT3261" s="140" t="n"/>
      <c r="DU3261" s="141" t="n"/>
      <c r="DV3261" s="2" t="n"/>
      <c r="DW3261" s="2" t="n"/>
      <c r="DX3261" s="2" t="n"/>
      <c r="DY3261" s="2" t="n"/>
      <c r="DZ3261" s="2" t="n"/>
      <c r="EA3261" s="2" t="n"/>
      <c r="EB3261" s="2" t="n"/>
      <c r="EC3261" s="2" t="n"/>
    </row>
    <row r="3262" ht="6.75" customHeight="1" s="118">
      <c r="A3262" s="2" t="n"/>
      <c r="B3262" s="2" t="n"/>
      <c r="C3262" s="2" t="n"/>
      <c r="D3262" s="2" t="n"/>
      <c r="E3262" s="143" t="n"/>
      <c r="K3262" s="144" t="n"/>
      <c r="L3262" s="143" t="n"/>
      <c r="P3262" s="19" t="n"/>
      <c r="Q3262" s="19" t="n"/>
      <c r="R3262" s="19" t="n"/>
      <c r="S3262" s="19" t="n"/>
      <c r="T3262" s="19" t="n"/>
      <c r="U3262" s="19" t="n"/>
      <c r="V3262" s="19" t="n"/>
      <c r="W3262" s="19" t="n"/>
      <c r="X3262" s="37" t="n"/>
      <c r="Y3262" s="7" t="n"/>
      <c r="Z3262" s="2" t="n"/>
      <c r="AA3262" s="2" t="n"/>
      <c r="AB3262" s="2" t="n"/>
      <c r="AC3262" s="2" t="n"/>
      <c r="AD3262" s="2" t="n"/>
      <c r="AE3262" s="2" t="n"/>
      <c r="AF3262" s="2" t="n"/>
      <c r="AG3262" s="2" t="n"/>
      <c r="AH3262" s="2" t="n"/>
      <c r="AI3262" s="2" t="n"/>
      <c r="AJ3262" s="2" t="n"/>
      <c r="AK3262" s="2" t="n"/>
      <c r="AL3262" s="2" t="n"/>
      <c r="AM3262" s="2" t="n"/>
      <c r="AN3262" s="2" t="n"/>
      <c r="AO3262" s="2" t="n"/>
      <c r="AP3262" s="2" t="n"/>
      <c r="AQ3262" s="2" t="n"/>
      <c r="AR3262" s="2" t="n"/>
      <c r="AS3262" s="2" t="n"/>
      <c r="AT3262" s="2" t="n"/>
      <c r="AU3262" s="2" t="n"/>
      <c r="AV3262" s="2" t="n"/>
      <c r="AW3262" s="2" t="n"/>
      <c r="AX3262" s="2" t="n"/>
      <c r="AY3262" s="2" t="n"/>
      <c r="AZ3262" s="2" t="n"/>
      <c r="BA3262" s="2" t="n"/>
      <c r="BB3262" s="2" t="n"/>
      <c r="BC3262" s="2" t="n"/>
      <c r="BD3262" s="2" t="n"/>
      <c r="BE3262" s="2" t="n"/>
      <c r="BF3262" s="2" t="n"/>
      <c r="BG3262" s="2" t="n"/>
      <c r="BH3262" s="2" t="n"/>
      <c r="BI3262" s="8" t="n"/>
      <c r="BJ3262" s="2" t="n"/>
      <c r="BK3262" s="2" t="n"/>
      <c r="BL3262" s="2" t="n"/>
      <c r="BM3262" s="2" t="n"/>
      <c r="BN3262" s="2" t="n"/>
      <c r="BO3262" s="2" t="n"/>
      <c r="BP3262" s="143" t="n"/>
      <c r="BV3262" s="144" t="n"/>
      <c r="DU3262" s="144" t="n"/>
      <c r="DV3262" s="2" t="n"/>
      <c r="DW3262" s="2" t="n"/>
      <c r="DX3262" s="2" t="n"/>
      <c r="DY3262" s="2" t="n"/>
      <c r="DZ3262" s="2" t="n"/>
      <c r="EA3262" s="2" t="n"/>
      <c r="EB3262" s="2" t="n"/>
      <c r="EC3262" s="2" t="n"/>
    </row>
    <row r="3263" ht="6.75" customHeight="1" s="118">
      <c r="A3263" s="2" t="n"/>
      <c r="B3263" s="2" t="n"/>
      <c r="C3263" s="2" t="n"/>
      <c r="D3263" s="2" t="n"/>
      <c r="E3263" s="143" t="n"/>
      <c r="K3263" s="144" t="n"/>
      <c r="L3263" s="143" t="n"/>
      <c r="P3263" s="19" t="n"/>
      <c r="Q3263" s="19" t="n"/>
      <c r="R3263" s="19" t="n"/>
      <c r="S3263" s="52" t="inlineStr">
        <is>
          <t>年</t>
        </is>
      </c>
      <c r="U3263" s="11" t="n"/>
      <c r="V3263" s="11" t="n"/>
      <c r="W3263" s="53" t="inlineStr">
        <is>
          <t>月</t>
        </is>
      </c>
      <c r="X3263" s="144" t="n"/>
      <c r="Y3263" s="7" t="n"/>
      <c r="Z3263" s="2" t="n"/>
      <c r="AA3263" s="2" t="n"/>
      <c r="AB3263" s="2" t="n"/>
      <c r="AC3263" s="2" t="n"/>
      <c r="AD3263" s="2" t="n"/>
      <c r="AE3263" s="2" t="n"/>
      <c r="AF3263" s="2" t="n"/>
      <c r="AG3263" s="2" t="n"/>
      <c r="AH3263" s="2" t="n"/>
      <c r="AI3263" s="2" t="n"/>
      <c r="AJ3263" s="2" t="n"/>
      <c r="AK3263" s="2" t="n"/>
      <c r="AL3263" s="2" t="n"/>
      <c r="AM3263" s="2" t="n"/>
      <c r="AN3263" s="2" t="n"/>
      <c r="AO3263" s="2" t="n"/>
      <c r="AP3263" s="2" t="n"/>
      <c r="AQ3263" s="2" t="n"/>
      <c r="AR3263" s="2" t="n"/>
      <c r="AS3263" s="2" t="n"/>
      <c r="AT3263" s="2" t="n"/>
      <c r="AU3263" s="2" t="n"/>
      <c r="AV3263" s="2" t="n"/>
      <c r="AW3263" s="2" t="n"/>
      <c r="AX3263" s="2" t="n"/>
      <c r="AY3263" s="2" t="n"/>
      <c r="AZ3263" s="2" t="n"/>
      <c r="BA3263" s="2" t="n"/>
      <c r="BB3263" s="2" t="n"/>
      <c r="BC3263" s="2" t="n"/>
      <c r="BD3263" s="2" t="n"/>
      <c r="BE3263" s="2" t="n"/>
      <c r="BF3263" s="2" t="n"/>
      <c r="BG3263" s="2" t="n"/>
      <c r="BH3263" s="2" t="n"/>
      <c r="BI3263" s="8" t="n"/>
      <c r="BJ3263" s="2" t="n"/>
      <c r="BK3263" s="2" t="n"/>
      <c r="BL3263" s="2" t="n"/>
      <c r="BM3263" s="2" t="n"/>
      <c r="BN3263" s="2" t="n"/>
      <c r="BO3263" s="2" t="n"/>
      <c r="BP3263" s="143" t="n"/>
      <c r="BV3263" s="144" t="n"/>
      <c r="DU3263" s="144" t="n"/>
      <c r="DV3263" s="2" t="n"/>
      <c r="DW3263" s="2" t="n"/>
      <c r="DX3263" s="2" t="n"/>
      <c r="DY3263" s="2" t="n"/>
      <c r="DZ3263" s="2" t="n"/>
      <c r="EA3263" s="2" t="n"/>
      <c r="EB3263" s="2" t="n"/>
      <c r="EC3263" s="2" t="n"/>
    </row>
    <row r="3264" ht="6.75" customHeight="1" s="118">
      <c r="A3264" s="2" t="n"/>
      <c r="B3264" s="2" t="n"/>
      <c r="C3264" s="2" t="n"/>
      <c r="D3264" s="2" t="n"/>
      <c r="E3264" s="143" t="n"/>
      <c r="K3264" s="144" t="n"/>
      <c r="L3264" s="49" t="inlineStr">
        <is>
          <t>令和</t>
        </is>
      </c>
      <c r="P3264" s="19" t="n"/>
      <c r="Q3264" s="19" t="n"/>
      <c r="R3264" s="19" t="n"/>
      <c r="U3264" s="11" t="n"/>
      <c r="V3264" s="11" t="n"/>
      <c r="X3264" s="144" t="n"/>
      <c r="Y3264" s="7" t="n"/>
      <c r="Z3264" s="2" t="n"/>
      <c r="AA3264" s="2" t="n"/>
      <c r="AB3264" s="2" t="n"/>
      <c r="AC3264" s="2" t="n"/>
      <c r="AD3264" s="2" t="n"/>
      <c r="AE3264" s="2" t="n"/>
      <c r="AF3264" s="2" t="n"/>
      <c r="AG3264" s="2" t="n"/>
      <c r="AH3264" s="2" t="n"/>
      <c r="AI3264" s="2" t="n"/>
      <c r="AJ3264" s="2" t="n"/>
      <c r="AK3264" s="2" t="n"/>
      <c r="AL3264" s="2" t="n"/>
      <c r="AM3264" s="2" t="n"/>
      <c r="AN3264" s="2" t="n"/>
      <c r="AO3264" s="2" t="n"/>
      <c r="AP3264" s="2" t="n"/>
      <c r="AQ3264" s="2" t="n"/>
      <c r="AR3264" s="2" t="n"/>
      <c r="AS3264" s="2" t="n"/>
      <c r="AT3264" s="2" t="n"/>
      <c r="AU3264" s="2" t="n"/>
      <c r="AV3264" s="2" t="n"/>
      <c r="AW3264" s="2" t="n"/>
      <c r="AX3264" s="2" t="n"/>
      <c r="AY3264" s="2" t="n"/>
      <c r="AZ3264" s="2" t="n"/>
      <c r="BA3264" s="2" t="n"/>
      <c r="BB3264" s="2" t="n"/>
      <c r="BC3264" s="2" t="n"/>
      <c r="BD3264" s="2" t="n"/>
      <c r="BE3264" s="2" t="n"/>
      <c r="BF3264" s="2" t="n"/>
      <c r="BG3264" s="2" t="n"/>
      <c r="BH3264" s="2" t="n"/>
      <c r="BI3264" s="8" t="n"/>
      <c r="BJ3264" s="2" t="n"/>
      <c r="BK3264" s="2" t="n"/>
      <c r="BL3264" s="2" t="n"/>
      <c r="BM3264" s="2" t="n"/>
      <c r="BN3264" s="2" t="n"/>
      <c r="BO3264" s="2" t="n"/>
      <c r="BP3264" s="143" t="n"/>
      <c r="BV3264" s="144" t="n"/>
      <c r="DU3264" s="144" t="n"/>
      <c r="DV3264" s="2" t="n"/>
      <c r="DW3264" s="2" t="n"/>
      <c r="DX3264" s="2" t="n"/>
      <c r="DY3264" s="2" t="n"/>
      <c r="DZ3264" s="2" t="n"/>
      <c r="EA3264" s="2" t="n"/>
      <c r="EB3264" s="2" t="n"/>
      <c r="EC3264" s="2" t="n"/>
    </row>
    <row r="3265" ht="6.75" customHeight="1" s="118">
      <c r="A3265" s="2" t="n"/>
      <c r="B3265" s="2" t="n"/>
      <c r="C3265" s="2" t="n"/>
      <c r="D3265" s="2" t="n"/>
      <c r="E3265" s="143" t="n"/>
      <c r="K3265" s="144" t="n"/>
      <c r="L3265" s="143" t="n"/>
      <c r="P3265" s="19" t="n"/>
      <c r="Q3265" s="19" t="n"/>
      <c r="R3265" s="19" t="n"/>
      <c r="S3265" s="19" t="n"/>
      <c r="T3265" s="19" t="n"/>
      <c r="U3265" s="19" t="n"/>
      <c r="V3265" s="19" t="n"/>
      <c r="W3265" s="19" t="n"/>
      <c r="X3265" s="37" t="n"/>
      <c r="Y3265" s="7" t="n"/>
      <c r="Z3265" s="2" t="n"/>
      <c r="AA3265" s="2" t="n"/>
      <c r="AB3265" s="2" t="n"/>
      <c r="AC3265" s="2" t="n"/>
      <c r="AD3265" s="2" t="n"/>
      <c r="AE3265" s="2" t="n"/>
      <c r="AF3265" s="2" t="n"/>
      <c r="AG3265" s="2" t="n"/>
      <c r="AH3265" s="2" t="n"/>
      <c r="AI3265" s="2" t="n"/>
      <c r="AJ3265" s="2" t="n"/>
      <c r="AK3265" s="2" t="n"/>
      <c r="AL3265" s="2" t="n"/>
      <c r="AM3265" s="2" t="n"/>
      <c r="AN3265" s="2" t="n"/>
      <c r="AO3265" s="2" t="n"/>
      <c r="AP3265" s="2" t="n"/>
      <c r="AQ3265" s="2" t="n"/>
      <c r="AR3265" s="2" t="n"/>
      <c r="AS3265" s="2" t="n"/>
      <c r="AT3265" s="2" t="n"/>
      <c r="AU3265" s="2" t="n"/>
      <c r="AV3265" s="2" t="n"/>
      <c r="AW3265" s="2" t="n"/>
      <c r="AX3265" s="2" t="n"/>
      <c r="AY3265" s="2" t="n"/>
      <c r="AZ3265" s="2" t="n"/>
      <c r="BA3265" s="2" t="n"/>
      <c r="BB3265" s="2" t="n"/>
      <c r="BC3265" s="2" t="n"/>
      <c r="BD3265" s="2" t="n"/>
      <c r="BE3265" s="2" t="n"/>
      <c r="BF3265" s="2" t="n"/>
      <c r="BG3265" s="2" t="n"/>
      <c r="BH3265" s="2" t="n"/>
      <c r="BI3265" s="8" t="n"/>
      <c r="BJ3265" s="2" t="n"/>
      <c r="BK3265" s="2" t="n"/>
      <c r="BL3265" s="2" t="n"/>
      <c r="BM3265" s="2" t="n"/>
      <c r="BN3265" s="2" t="n"/>
      <c r="BO3265" s="2" t="n"/>
      <c r="BP3265" s="143" t="n"/>
      <c r="BV3265" s="144" t="n"/>
      <c r="DU3265" s="144" t="n"/>
      <c r="DV3265" s="2" t="n"/>
      <c r="DW3265" s="2" t="n"/>
      <c r="DX3265" s="2" t="n"/>
      <c r="DY3265" s="2" t="n"/>
      <c r="DZ3265" s="2" t="n"/>
      <c r="EA3265" s="2" t="n"/>
      <c r="EB3265" s="2" t="n"/>
      <c r="EC3265" s="2" t="n"/>
    </row>
    <row r="3266" ht="3.75" customHeight="1" s="118">
      <c r="A3266" s="2" t="n"/>
      <c r="B3266" s="2" t="n"/>
      <c r="C3266" s="2" t="n"/>
      <c r="D3266" s="2" t="n"/>
      <c r="E3266" s="143" t="n"/>
      <c r="K3266" s="144" t="n"/>
      <c r="L3266" s="146" t="n"/>
      <c r="M3266" s="147" t="n"/>
      <c r="N3266" s="147" t="n"/>
      <c r="O3266" s="147" t="n"/>
      <c r="P3266" s="20" t="n"/>
      <c r="Q3266" s="20" t="n"/>
      <c r="R3266" s="20" t="n"/>
      <c r="S3266" s="20" t="n"/>
      <c r="T3266" s="20" t="n"/>
      <c r="U3266" s="20" t="n"/>
      <c r="V3266" s="20" t="n"/>
      <c r="W3266" s="20" t="n"/>
      <c r="X3266" s="39" t="n"/>
      <c r="Y3266" s="16" t="n"/>
      <c r="Z3266" s="14" t="n"/>
      <c r="AA3266" s="14" t="n"/>
      <c r="AB3266" s="14" t="n"/>
      <c r="AC3266" s="14" t="n"/>
      <c r="AD3266" s="14" t="n"/>
      <c r="AE3266" s="14" t="n"/>
      <c r="AF3266" s="14" t="n"/>
      <c r="AG3266" s="14" t="n"/>
      <c r="AH3266" s="14" t="n"/>
      <c r="AI3266" s="14" t="n"/>
      <c r="AJ3266" s="14" t="n"/>
      <c r="AK3266" s="14" t="n"/>
      <c r="AL3266" s="14" t="n"/>
      <c r="AM3266" s="14" t="n"/>
      <c r="AN3266" s="14" t="n"/>
      <c r="AO3266" s="14" t="n"/>
      <c r="AP3266" s="14" t="n"/>
      <c r="AQ3266" s="14" t="n"/>
      <c r="AR3266" s="14" t="n"/>
      <c r="AS3266" s="14" t="n"/>
      <c r="AT3266" s="14" t="n"/>
      <c r="AU3266" s="14" t="n"/>
      <c r="AV3266" s="14" t="n"/>
      <c r="AW3266" s="14" t="n"/>
      <c r="AX3266" s="14" t="n"/>
      <c r="AY3266" s="14" t="n"/>
      <c r="AZ3266" s="14" t="n"/>
      <c r="BA3266" s="14" t="n"/>
      <c r="BB3266" s="14" t="n"/>
      <c r="BC3266" s="14" t="n"/>
      <c r="BD3266" s="14" t="n"/>
      <c r="BE3266" s="14" t="n"/>
      <c r="BF3266" s="14" t="n"/>
      <c r="BG3266" s="14" t="n"/>
      <c r="BH3266" s="14" t="n"/>
      <c r="BI3266" s="15" t="n"/>
      <c r="BJ3266" s="2" t="n"/>
      <c r="BK3266" s="2" t="n"/>
      <c r="BL3266" s="2" t="n"/>
      <c r="BM3266" s="2" t="n"/>
      <c r="BN3266" s="2" t="n"/>
      <c r="BO3266" s="2" t="n"/>
      <c r="BP3266" s="143" t="n"/>
      <c r="BV3266" s="144" t="n"/>
      <c r="DU3266" s="144" t="n"/>
      <c r="DV3266" s="2" t="n"/>
      <c r="DW3266" s="2" t="n"/>
      <c r="DX3266" s="2" t="n"/>
      <c r="DY3266" s="2" t="n"/>
      <c r="DZ3266" s="2" t="n"/>
      <c r="EA3266" s="2" t="n"/>
      <c r="EB3266" s="2" t="n"/>
      <c r="EC3266" s="2" t="n"/>
    </row>
    <row r="3267" ht="6.75" customHeight="1" s="118">
      <c r="A3267" s="2" t="n"/>
      <c r="B3267" s="2" t="n"/>
      <c r="C3267" s="2" t="n"/>
      <c r="D3267" s="2" t="n"/>
      <c r="E3267" s="143" t="n"/>
      <c r="K3267" s="144" t="n"/>
      <c r="L3267" s="54" t="inlineStr">
        <is>
          <t>平成</t>
        </is>
      </c>
      <c r="M3267" s="140" t="n"/>
      <c r="N3267" s="140" t="n"/>
      <c r="O3267" s="140" t="n"/>
      <c r="P3267" s="18" t="n"/>
      <c r="Q3267" s="18" t="n"/>
      <c r="R3267" s="18" t="n"/>
      <c r="S3267" s="18" t="n"/>
      <c r="T3267" s="18" t="n"/>
      <c r="U3267" s="18" t="n"/>
      <c r="V3267" s="18" t="n"/>
      <c r="W3267" s="18" t="n"/>
      <c r="X3267" s="35" t="n"/>
      <c r="Y3267" s="7" t="n"/>
      <c r="Z3267" s="2" t="n"/>
      <c r="AA3267" s="2" t="n"/>
      <c r="AB3267" s="2" t="n"/>
      <c r="AC3267" s="2" t="n"/>
      <c r="AD3267" s="2" t="n"/>
      <c r="AE3267" s="2" t="n"/>
      <c r="AF3267" s="2" t="n"/>
      <c r="AG3267" s="2" t="n"/>
      <c r="AH3267" s="2" t="n"/>
      <c r="AI3267" s="2" t="n"/>
      <c r="AJ3267" s="2" t="n"/>
      <c r="AK3267" s="2" t="n"/>
      <c r="AL3267" s="2" t="n"/>
      <c r="AM3267" s="2" t="n"/>
      <c r="AN3267" s="2" t="n"/>
      <c r="AO3267" s="2" t="n"/>
      <c r="AP3267" s="2" t="n"/>
      <c r="AQ3267" s="2" t="n"/>
      <c r="AR3267" s="2" t="n"/>
      <c r="AS3267" s="2" t="n"/>
      <c r="AT3267" s="2" t="n"/>
      <c r="AU3267" s="2" t="n"/>
      <c r="AV3267" s="2" t="n"/>
      <c r="AW3267" s="2" t="n"/>
      <c r="AX3267" s="2" t="n"/>
      <c r="AY3267" s="2" t="n"/>
      <c r="AZ3267" s="2" t="n"/>
      <c r="BA3267" s="2" t="n"/>
      <c r="BB3267" s="2" t="n"/>
      <c r="BC3267" s="2" t="n"/>
      <c r="BD3267" s="2" t="n"/>
      <c r="BE3267" s="2" t="n"/>
      <c r="BF3267" s="2" t="n"/>
      <c r="BG3267" s="2" t="n"/>
      <c r="BH3267" s="2" t="n"/>
      <c r="BI3267" s="6" t="n"/>
      <c r="BJ3267" s="2" t="n"/>
      <c r="BK3267" s="2" t="n"/>
      <c r="BL3267" s="2" t="n"/>
      <c r="BM3267" s="2" t="n"/>
      <c r="BN3267" s="2" t="n"/>
      <c r="BO3267" s="2" t="n"/>
      <c r="BP3267" s="143" t="n"/>
      <c r="BV3267" s="144" t="n"/>
      <c r="DU3267" s="144" t="n"/>
      <c r="DV3267" s="2" t="n"/>
      <c r="DW3267" s="2" t="n"/>
      <c r="DX3267" s="2" t="n"/>
      <c r="DY3267" s="2" t="n"/>
      <c r="DZ3267" s="2" t="n"/>
      <c r="EA3267" s="2" t="n"/>
      <c r="EB3267" s="2" t="n"/>
      <c r="EC3267" s="2" t="n"/>
    </row>
    <row r="3268" ht="6.75" customHeight="1" s="118">
      <c r="A3268" s="2" t="n"/>
      <c r="B3268" s="2" t="n"/>
      <c r="C3268" s="2" t="n"/>
      <c r="D3268" s="2" t="n"/>
      <c r="E3268" s="143" t="n"/>
      <c r="K3268" s="144" t="n"/>
      <c r="L3268" s="143" t="n"/>
      <c r="P3268" s="19" t="n"/>
      <c r="Q3268" s="19" t="n"/>
      <c r="R3268" s="19" t="n"/>
      <c r="S3268" s="19" t="n"/>
      <c r="T3268" s="19" t="n"/>
      <c r="U3268" s="19" t="n"/>
      <c r="V3268" s="19" t="n"/>
      <c r="W3268" s="19" t="n"/>
      <c r="X3268" s="37" t="n"/>
      <c r="Y3268" s="7" t="n"/>
      <c r="Z3268" s="2" t="n"/>
      <c r="AA3268" s="2" t="n"/>
      <c r="AB3268" s="2" t="n"/>
      <c r="AC3268" s="2" t="n"/>
      <c r="AD3268" s="2" t="n"/>
      <c r="AE3268" s="2" t="n"/>
      <c r="AF3268" s="2" t="n"/>
      <c r="AG3268" s="2" t="n"/>
      <c r="AH3268" s="2" t="n"/>
      <c r="AI3268" s="2" t="n"/>
      <c r="AJ3268" s="2" t="n"/>
      <c r="AK3268" s="2" t="n"/>
      <c r="AL3268" s="2" t="n"/>
      <c r="AM3268" s="2" t="n"/>
      <c r="AN3268" s="2" t="n"/>
      <c r="AO3268" s="2" t="n"/>
      <c r="AP3268" s="2" t="n"/>
      <c r="AQ3268" s="2" t="n"/>
      <c r="AR3268" s="2" t="n"/>
      <c r="AS3268" s="2" t="n"/>
      <c r="AT3268" s="2" t="n"/>
      <c r="AU3268" s="2" t="n"/>
      <c r="AV3268" s="2" t="n"/>
      <c r="AW3268" s="2" t="n"/>
      <c r="AX3268" s="2" t="n"/>
      <c r="AY3268" s="2" t="n"/>
      <c r="AZ3268" s="2" t="n"/>
      <c r="BA3268" s="2" t="n"/>
      <c r="BB3268" s="2" t="n"/>
      <c r="BC3268" s="2" t="n"/>
      <c r="BD3268" s="2" t="n"/>
      <c r="BE3268" s="2" t="n"/>
      <c r="BF3268" s="2" t="n"/>
      <c r="BG3268" s="2" t="n"/>
      <c r="BH3268" s="2" t="n"/>
      <c r="BI3268" s="8" t="n"/>
      <c r="BJ3268" s="2" t="n"/>
      <c r="BK3268" s="2" t="n"/>
      <c r="BL3268" s="2" t="n"/>
      <c r="BM3268" s="2" t="n"/>
      <c r="BN3268" s="2" t="n"/>
      <c r="BO3268" s="2" t="n"/>
      <c r="BP3268" s="143" t="n"/>
      <c r="BV3268" s="144" t="n"/>
      <c r="DU3268" s="144" t="n"/>
      <c r="DV3268" s="2" t="n"/>
      <c r="DW3268" s="2" t="n"/>
      <c r="DX3268" s="2" t="n"/>
      <c r="DY3268" s="2" t="n"/>
      <c r="DZ3268" s="2" t="n"/>
      <c r="EA3268" s="2" t="n"/>
      <c r="EB3268" s="2" t="n"/>
      <c r="EC3268" s="2" t="n"/>
    </row>
    <row r="3269" ht="6.75" customHeight="1" s="118">
      <c r="A3269" s="2" t="n"/>
      <c r="B3269" s="2" t="n"/>
      <c r="C3269" s="2" t="n"/>
      <c r="D3269" s="2" t="n"/>
      <c r="E3269" s="143" t="n"/>
      <c r="K3269" s="144" t="n"/>
      <c r="L3269" s="143" t="n"/>
      <c r="P3269" s="19" t="n"/>
      <c r="Q3269" s="19" t="n"/>
      <c r="R3269" s="19" t="n"/>
      <c r="S3269" s="52" t="inlineStr">
        <is>
          <t>年</t>
        </is>
      </c>
      <c r="U3269" s="11" t="n"/>
      <c r="V3269" s="11" t="n"/>
      <c r="W3269" s="53" t="inlineStr">
        <is>
          <t>月</t>
        </is>
      </c>
      <c r="X3269" s="144" t="n"/>
      <c r="Y3269" s="7" t="n"/>
      <c r="Z3269" s="2" t="n"/>
      <c r="AA3269" s="2" t="n"/>
      <c r="AB3269" s="2" t="n"/>
      <c r="AC3269" s="2" t="n"/>
      <c r="AD3269" s="2" t="n"/>
      <c r="AE3269" s="2" t="n"/>
      <c r="AF3269" s="2" t="n"/>
      <c r="AG3269" s="2" t="n"/>
      <c r="AH3269" s="2" t="n"/>
      <c r="AI3269" s="2" t="n"/>
      <c r="AJ3269" s="2" t="n"/>
      <c r="AK3269" s="2" t="n"/>
      <c r="AL3269" s="2" t="n"/>
      <c r="AM3269" s="2" t="n"/>
      <c r="AN3269" s="2" t="n"/>
      <c r="AO3269" s="2" t="n"/>
      <c r="AP3269" s="2" t="n"/>
      <c r="AQ3269" s="2" t="n"/>
      <c r="AR3269" s="2" t="n"/>
      <c r="AS3269" s="2" t="n"/>
      <c r="AT3269" s="2" t="n"/>
      <c r="AU3269" s="2" t="n"/>
      <c r="AV3269" s="2" t="n"/>
      <c r="AW3269" s="2" t="n"/>
      <c r="AX3269" s="2" t="n"/>
      <c r="AY3269" s="2" t="n"/>
      <c r="AZ3269" s="2" t="n"/>
      <c r="BA3269" s="2" t="n"/>
      <c r="BB3269" s="2" t="n"/>
      <c r="BC3269" s="2" t="n"/>
      <c r="BD3269" s="2" t="n"/>
      <c r="BE3269" s="2" t="n"/>
      <c r="BF3269" s="2" t="n"/>
      <c r="BG3269" s="2" t="n"/>
      <c r="BH3269" s="2" t="n"/>
      <c r="BI3269" s="8" t="n"/>
      <c r="BJ3269" s="2" t="n"/>
      <c r="BK3269" s="2" t="n"/>
      <c r="BL3269" s="2" t="n"/>
      <c r="BM3269" s="2" t="n"/>
      <c r="BN3269" s="2" t="n"/>
      <c r="BO3269" s="2" t="n"/>
      <c r="BP3269" s="143" t="n"/>
      <c r="BV3269" s="144" t="n"/>
      <c r="DU3269" s="144" t="n"/>
      <c r="DV3269" s="2" t="n"/>
      <c r="DW3269" s="2" t="n"/>
      <c r="DX3269" s="2" t="n"/>
      <c r="DY3269" s="2" t="n"/>
      <c r="DZ3269" s="2" t="n"/>
      <c r="EA3269" s="2" t="n"/>
      <c r="EB3269" s="2" t="n"/>
      <c r="EC3269" s="2" t="n"/>
    </row>
    <row r="3270" ht="6.75" customHeight="1" s="118">
      <c r="A3270" s="2" t="n"/>
      <c r="B3270" s="2" t="n"/>
      <c r="C3270" s="2" t="n"/>
      <c r="D3270" s="2" t="n"/>
      <c r="E3270" s="143" t="n"/>
      <c r="K3270" s="144" t="n"/>
      <c r="L3270" s="49" t="inlineStr">
        <is>
          <t>令和</t>
        </is>
      </c>
      <c r="P3270" s="19" t="n"/>
      <c r="Q3270" s="19" t="n"/>
      <c r="R3270" s="19" t="n"/>
      <c r="U3270" s="11" t="n"/>
      <c r="V3270" s="11" t="n"/>
      <c r="X3270" s="144" t="n"/>
      <c r="Y3270" s="7" t="n"/>
      <c r="Z3270" s="2" t="n"/>
      <c r="AA3270" s="2" t="n"/>
      <c r="AB3270" s="2" t="n"/>
      <c r="AC3270" s="2" t="n"/>
      <c r="AD3270" s="2" t="n"/>
      <c r="AE3270" s="2" t="n"/>
      <c r="AF3270" s="2" t="n"/>
      <c r="AG3270" s="2" t="n"/>
      <c r="AH3270" s="2" t="n"/>
      <c r="AI3270" s="2" t="n"/>
      <c r="AJ3270" s="2" t="n"/>
      <c r="AK3270" s="2" t="n"/>
      <c r="AL3270" s="2" t="n"/>
      <c r="AM3270" s="2" t="n"/>
      <c r="AN3270" s="2" t="n"/>
      <c r="AO3270" s="2" t="n"/>
      <c r="AP3270" s="2" t="n"/>
      <c r="AQ3270" s="2" t="n"/>
      <c r="AR3270" s="2" t="n"/>
      <c r="AS3270" s="2" t="n"/>
      <c r="AT3270" s="2" t="n"/>
      <c r="AU3270" s="2" t="n"/>
      <c r="AV3270" s="2" t="n"/>
      <c r="AW3270" s="2" t="n"/>
      <c r="AX3270" s="2" t="n"/>
      <c r="AY3270" s="2" t="n"/>
      <c r="AZ3270" s="2" t="n"/>
      <c r="BA3270" s="2" t="n"/>
      <c r="BB3270" s="2" t="n"/>
      <c r="BC3270" s="2" t="n"/>
      <c r="BD3270" s="2" t="n"/>
      <c r="BE3270" s="2" t="n"/>
      <c r="BF3270" s="2" t="n"/>
      <c r="BG3270" s="2" t="n"/>
      <c r="BH3270" s="2" t="n"/>
      <c r="BI3270" s="8" t="n"/>
      <c r="BJ3270" s="2" t="n"/>
      <c r="BK3270" s="2" t="n"/>
      <c r="BL3270" s="2" t="n"/>
      <c r="BM3270" s="2" t="n"/>
      <c r="BN3270" s="2" t="n"/>
      <c r="BO3270" s="2" t="n"/>
      <c r="BP3270" s="143" t="n"/>
      <c r="BV3270" s="144" t="n"/>
      <c r="DU3270" s="144" t="n"/>
      <c r="DV3270" s="2" t="n"/>
      <c r="DW3270" s="2" t="n"/>
      <c r="DX3270" s="2" t="n"/>
      <c r="DY3270" s="2" t="n"/>
      <c r="DZ3270" s="2" t="n"/>
      <c r="EA3270" s="2" t="n"/>
      <c r="EB3270" s="2" t="n"/>
      <c r="EC3270" s="2" t="n"/>
    </row>
    <row r="3271" ht="6.75" customHeight="1" s="118">
      <c r="A3271" s="2" t="n"/>
      <c r="B3271" s="2" t="n"/>
      <c r="C3271" s="2" t="n"/>
      <c r="D3271" s="2" t="n"/>
      <c r="E3271" s="143" t="n"/>
      <c r="K3271" s="144" t="n"/>
      <c r="L3271" s="143" t="n"/>
      <c r="P3271" s="19" t="n"/>
      <c r="Q3271" s="19" t="n"/>
      <c r="R3271" s="19" t="n"/>
      <c r="S3271" s="52" t="n"/>
      <c r="T3271" s="52" t="n"/>
      <c r="U3271" s="11" t="n"/>
      <c r="V3271" s="11" t="n"/>
      <c r="W3271" s="52" t="n"/>
      <c r="X3271" s="53" t="n"/>
      <c r="Y3271" s="7" t="n"/>
      <c r="Z3271" s="2" t="n"/>
      <c r="AA3271" s="2" t="n"/>
      <c r="AB3271" s="2" t="n"/>
      <c r="AC3271" s="2" t="n"/>
      <c r="AD3271" s="2" t="n"/>
      <c r="AE3271" s="2" t="n"/>
      <c r="AF3271" s="2" t="n"/>
      <c r="AG3271" s="2" t="n"/>
      <c r="AH3271" s="2" t="n"/>
      <c r="AI3271" s="2" t="n"/>
      <c r="AJ3271" s="2" t="n"/>
      <c r="AK3271" s="2" t="n"/>
      <c r="AL3271" s="2" t="n"/>
      <c r="AM3271" s="2" t="n"/>
      <c r="AN3271" s="2" t="n"/>
      <c r="AO3271" s="2" t="n"/>
      <c r="AP3271" s="2" t="n"/>
      <c r="AQ3271" s="2" t="n"/>
      <c r="AR3271" s="2" t="n"/>
      <c r="AS3271" s="2" t="n"/>
      <c r="AT3271" s="2" t="n"/>
      <c r="AU3271" s="2" t="n"/>
      <c r="AV3271" s="2" t="n"/>
      <c r="AW3271" s="2" t="n"/>
      <c r="AX3271" s="2" t="n"/>
      <c r="AY3271" s="2" t="n"/>
      <c r="AZ3271" s="2" t="n"/>
      <c r="BA3271" s="2" t="n"/>
      <c r="BB3271" s="2" t="n"/>
      <c r="BC3271" s="2" t="n"/>
      <c r="BD3271" s="2" t="n"/>
      <c r="BE3271" s="2" t="n"/>
      <c r="BF3271" s="2" t="n"/>
      <c r="BG3271" s="2" t="n"/>
      <c r="BH3271" s="2" t="n"/>
      <c r="BI3271" s="8" t="n"/>
      <c r="BJ3271" s="2" t="n"/>
      <c r="BK3271" s="2" t="n"/>
      <c r="BL3271" s="2" t="n"/>
      <c r="BM3271" s="2" t="n"/>
      <c r="BN3271" s="2" t="n"/>
      <c r="BO3271" s="2" t="n"/>
      <c r="BP3271" s="143" t="n"/>
      <c r="BV3271" s="144" t="n"/>
      <c r="DU3271" s="144" t="n"/>
      <c r="DV3271" s="2" t="n"/>
      <c r="DW3271" s="2" t="n"/>
      <c r="DX3271" s="2" t="n"/>
      <c r="DY3271" s="2" t="n"/>
      <c r="DZ3271" s="2" t="n"/>
      <c r="EA3271" s="2" t="n"/>
      <c r="EB3271" s="2" t="n"/>
      <c r="EC3271" s="2" t="n"/>
    </row>
    <row r="3272" ht="6.75" customHeight="1" s="118">
      <c r="A3272" s="2" t="n"/>
      <c r="B3272" s="2" t="n"/>
      <c r="C3272" s="2" t="n"/>
      <c r="D3272" s="2" t="n"/>
      <c r="E3272" s="146" t="n"/>
      <c r="F3272" s="147" t="n"/>
      <c r="G3272" s="147" t="n"/>
      <c r="H3272" s="147" t="n"/>
      <c r="I3272" s="147" t="n"/>
      <c r="J3272" s="147" t="n"/>
      <c r="K3272" s="148" t="n"/>
      <c r="L3272" s="146" t="n"/>
      <c r="M3272" s="147" t="n"/>
      <c r="N3272" s="147" t="n"/>
      <c r="O3272" s="147" t="n"/>
      <c r="P3272" s="20" t="n"/>
      <c r="Q3272" s="20" t="n"/>
      <c r="R3272" s="20" t="n"/>
      <c r="S3272" s="20" t="n"/>
      <c r="T3272" s="20" t="n"/>
      <c r="U3272" s="20" t="n"/>
      <c r="V3272" s="20" t="n"/>
      <c r="W3272" s="20" t="n"/>
      <c r="X3272" s="39" t="n"/>
      <c r="Y3272" s="16" t="n"/>
      <c r="Z3272" s="14" t="n"/>
      <c r="AA3272" s="14" t="n"/>
      <c r="AB3272" s="14" t="n"/>
      <c r="AC3272" s="14" t="n"/>
      <c r="AD3272" s="14" t="n"/>
      <c r="AE3272" s="14" t="n"/>
      <c r="AF3272" s="14" t="n"/>
      <c r="AG3272" s="14" t="n"/>
      <c r="AH3272" s="14" t="n"/>
      <c r="AI3272" s="14" t="n"/>
      <c r="AJ3272" s="14" t="n"/>
      <c r="AK3272" s="14" t="n"/>
      <c r="AL3272" s="14" t="n"/>
      <c r="AM3272" s="14" t="n"/>
      <c r="AN3272" s="14" t="n"/>
      <c r="AO3272" s="14" t="n"/>
      <c r="AP3272" s="14" t="n"/>
      <c r="AQ3272" s="14" t="n"/>
      <c r="AR3272" s="14" t="n"/>
      <c r="AS3272" s="14" t="n"/>
      <c r="AT3272" s="14" t="n"/>
      <c r="AU3272" s="14" t="n"/>
      <c r="AV3272" s="14" t="n"/>
      <c r="AW3272" s="14" t="n"/>
      <c r="AX3272" s="14" t="n"/>
      <c r="AY3272" s="14" t="n"/>
      <c r="AZ3272" s="14" t="n"/>
      <c r="BA3272" s="14" t="n"/>
      <c r="BB3272" s="14" t="n"/>
      <c r="BC3272" s="14" t="n"/>
      <c r="BD3272" s="14" t="n"/>
      <c r="BE3272" s="14" t="n"/>
      <c r="BF3272" s="14" t="n"/>
      <c r="BG3272" s="14" t="n"/>
      <c r="BH3272" s="14" t="n"/>
      <c r="BI3272" s="15" t="n"/>
      <c r="BJ3272" s="2" t="n"/>
      <c r="BK3272" s="2" t="n"/>
      <c r="BL3272" s="2" t="n"/>
      <c r="BM3272" s="2" t="n"/>
      <c r="BN3272" s="2" t="n"/>
      <c r="BO3272" s="2" t="n"/>
      <c r="BP3272" s="146" t="n"/>
      <c r="BQ3272" s="147" t="n"/>
      <c r="BR3272" s="147" t="n"/>
      <c r="BS3272" s="147" t="n"/>
      <c r="BT3272" s="147" t="n"/>
      <c r="BU3272" s="147" t="n"/>
      <c r="BV3272" s="148" t="n"/>
      <c r="BW3272" s="147" t="n"/>
      <c r="BX3272" s="147" t="n"/>
      <c r="BY3272" s="147" t="n"/>
      <c r="BZ3272" s="147" t="n"/>
      <c r="CA3272" s="147" t="n"/>
      <c r="CB3272" s="147" t="n"/>
      <c r="CC3272" s="147" t="n"/>
      <c r="CD3272" s="147" t="n"/>
      <c r="CE3272" s="147" t="n"/>
      <c r="CF3272" s="147" t="n"/>
      <c r="CG3272" s="147" t="n"/>
      <c r="CH3272" s="147" t="n"/>
      <c r="CI3272" s="147" t="n"/>
      <c r="CJ3272" s="147" t="n"/>
      <c r="CK3272" s="147" t="n"/>
      <c r="CL3272" s="147" t="n"/>
      <c r="CM3272" s="147" t="n"/>
      <c r="CN3272" s="147" t="n"/>
      <c r="CO3272" s="147" t="n"/>
      <c r="CP3272" s="147" t="n"/>
      <c r="CQ3272" s="147" t="n"/>
      <c r="CR3272" s="147" t="n"/>
      <c r="CS3272" s="147" t="n"/>
      <c r="CT3272" s="147" t="n"/>
      <c r="CU3272" s="147" t="n"/>
      <c r="CV3272" s="147" t="n"/>
      <c r="CW3272" s="147" t="n"/>
      <c r="CX3272" s="147" t="n"/>
      <c r="CY3272" s="147" t="n"/>
      <c r="CZ3272" s="147" t="n"/>
      <c r="DA3272" s="147" t="n"/>
      <c r="DB3272" s="147" t="n"/>
      <c r="DC3272" s="147" t="n"/>
      <c r="DD3272" s="147" t="n"/>
      <c r="DE3272" s="147" t="n"/>
      <c r="DF3272" s="147" t="n"/>
      <c r="DG3272" s="147" t="n"/>
      <c r="DH3272" s="147" t="n"/>
      <c r="DI3272" s="147" t="n"/>
      <c r="DJ3272" s="147" t="n"/>
      <c r="DK3272" s="147" t="n"/>
      <c r="DL3272" s="147" t="n"/>
      <c r="DM3272" s="147" t="n"/>
      <c r="DN3272" s="147" t="n"/>
      <c r="DO3272" s="147" t="n"/>
      <c r="DP3272" s="147" t="n"/>
      <c r="DQ3272" s="147" t="n"/>
      <c r="DR3272" s="147" t="n"/>
      <c r="DS3272" s="147" t="n"/>
      <c r="DT3272" s="147" t="n"/>
      <c r="DU3272" s="148" t="n"/>
      <c r="DV3272" s="2" t="n"/>
      <c r="DW3272" s="2" t="n"/>
      <c r="DX3272" s="2" t="n"/>
      <c r="DY3272" s="2" t="n"/>
      <c r="DZ3272" s="2" t="n"/>
      <c r="EA3272" s="2" t="n"/>
      <c r="EB3272" s="2" t="n"/>
      <c r="EC3272" s="2" t="n"/>
    </row>
    <row r="3273" ht="6.75" customHeight="1" s="118">
      <c r="A3273" s="2" t="n"/>
      <c r="B3273" s="2" t="n"/>
      <c r="C3273" s="2" t="n"/>
      <c r="D3273" s="2" t="n"/>
      <c r="E3273" s="46" t="n"/>
      <c r="F3273" s="46" t="n"/>
      <c r="G3273" s="46" t="n"/>
      <c r="H3273" s="46" t="n"/>
      <c r="I3273" s="46" t="n"/>
      <c r="J3273" s="46" t="n"/>
      <c r="K3273" s="46" t="n"/>
      <c r="L3273" s="18" t="n"/>
      <c r="M3273" s="18" t="n"/>
      <c r="N3273" s="18" t="n"/>
      <c r="O3273" s="5" t="n"/>
      <c r="P3273" s="5" t="n"/>
      <c r="Q3273" s="5" t="n"/>
      <c r="R3273" s="5" t="n"/>
      <c r="S3273" s="5" t="n"/>
      <c r="T3273" s="5" t="n"/>
      <c r="U3273" s="5" t="n"/>
      <c r="V3273" s="5" t="n"/>
      <c r="W3273" s="5" t="n"/>
      <c r="X3273" s="5" t="n"/>
      <c r="Y3273" s="5" t="n"/>
      <c r="Z3273" s="5" t="n"/>
      <c r="AA3273" s="5" t="n"/>
      <c r="AB3273" s="5" t="n"/>
      <c r="AC3273" s="5" t="n"/>
      <c r="AD3273" s="5" t="n"/>
      <c r="AE3273" s="5" t="n"/>
      <c r="AF3273" s="5" t="n"/>
      <c r="AG3273" s="5" t="n"/>
      <c r="AH3273" s="5" t="n"/>
      <c r="AI3273" s="5" t="n"/>
      <c r="AJ3273" s="5" t="n"/>
      <c r="AK3273" s="5" t="n"/>
      <c r="AL3273" s="5" t="n"/>
      <c r="AM3273" s="5" t="n"/>
      <c r="AN3273" s="5" t="n"/>
      <c r="AO3273" s="5" t="n"/>
      <c r="AP3273" s="5" t="n"/>
      <c r="AQ3273" s="5" t="n"/>
      <c r="AR3273" s="5" t="n"/>
      <c r="AS3273" s="5" t="n"/>
      <c r="AT3273" s="5" t="n"/>
      <c r="AU3273" s="5" t="n"/>
      <c r="AV3273" s="5" t="n"/>
      <c r="AW3273" s="5" t="n"/>
      <c r="AX3273" s="5" t="n"/>
      <c r="AY3273" s="5" t="n"/>
      <c r="AZ3273" s="5" t="n"/>
      <c r="BA3273" s="5" t="n"/>
      <c r="BB3273" s="5" t="n"/>
      <c r="BC3273" s="5" t="n"/>
      <c r="BD3273" s="5" t="n"/>
      <c r="BE3273" s="5" t="n"/>
      <c r="BF3273" s="5" t="n"/>
      <c r="BG3273" s="5" t="n"/>
      <c r="BH3273" s="5" t="n"/>
      <c r="BI3273" s="2" t="n"/>
      <c r="BJ3273" s="2" t="n"/>
      <c r="BK3273" s="2" t="n"/>
      <c r="BL3273" s="2" t="n"/>
      <c r="BM3273" s="2" t="n"/>
      <c r="BN3273" s="2" t="n"/>
      <c r="BO3273" s="2" t="n"/>
      <c r="BP3273" s="2" t="n"/>
      <c r="BQ3273" s="2" t="n"/>
      <c r="BR3273" s="2" t="n"/>
      <c r="BS3273" s="2" t="n"/>
      <c r="BT3273" s="2" t="n"/>
      <c r="BU3273" s="2" t="n"/>
      <c r="BV3273" s="2" t="n"/>
      <c r="BW3273" s="2" t="n"/>
      <c r="BX3273" s="2" t="n"/>
      <c r="BY3273" s="2" t="n"/>
      <c r="BZ3273" s="2" t="n"/>
      <c r="CA3273" s="2" t="n"/>
      <c r="CB3273" s="2" t="n"/>
      <c r="CC3273" s="2" t="n"/>
      <c r="CD3273" s="2" t="n"/>
      <c r="CE3273" s="2" t="n"/>
      <c r="CF3273" s="2" t="n"/>
      <c r="CG3273" s="2" t="n"/>
      <c r="CH3273" s="2" t="n"/>
      <c r="CI3273" s="2" t="n"/>
      <c r="CJ3273" s="2" t="n"/>
      <c r="CK3273" s="2" t="n"/>
      <c r="CL3273" s="2" t="n"/>
      <c r="CM3273" s="2" t="n"/>
      <c r="CN3273" s="2" t="n"/>
      <c r="CO3273" s="2" t="n"/>
      <c r="CP3273" s="2" t="n"/>
      <c r="CQ3273" s="2" t="n"/>
      <c r="CR3273" s="2" t="n"/>
      <c r="CS3273" s="2" t="n"/>
      <c r="CT3273" s="2" t="n"/>
      <c r="CU3273" s="2" t="n"/>
      <c r="CV3273" s="2" t="n"/>
      <c r="CW3273" s="2" t="n"/>
      <c r="CX3273" s="2" t="n"/>
      <c r="CY3273" s="2" t="n"/>
      <c r="CZ3273" s="2" t="n"/>
      <c r="DA3273" s="2" t="n"/>
      <c r="DB3273" s="2" t="n"/>
      <c r="DC3273" s="2" t="n"/>
      <c r="DD3273" s="2" t="n"/>
      <c r="DE3273" s="2" t="n"/>
      <c r="DF3273" s="2" t="n"/>
      <c r="DG3273" s="2" t="n"/>
      <c r="DH3273" s="2" t="n"/>
      <c r="DI3273" s="2" t="n"/>
      <c r="DJ3273" s="2" t="n"/>
      <c r="DK3273" s="2" t="n"/>
      <c r="DL3273" s="2" t="n"/>
      <c r="DM3273" s="2" t="n"/>
      <c r="DN3273" s="2" t="n"/>
      <c r="DO3273" s="2" t="n"/>
      <c r="DP3273" s="2" t="n"/>
      <c r="DQ3273" s="2" t="n"/>
      <c r="DR3273" s="2" t="n"/>
      <c r="DS3273" s="2" t="n"/>
      <c r="DT3273" s="2" t="n"/>
      <c r="DU3273" s="2" t="n"/>
      <c r="DV3273" s="2" t="n"/>
      <c r="DW3273" s="2" t="n"/>
      <c r="DX3273" s="2" t="n"/>
      <c r="DY3273" s="2" t="n"/>
      <c r="DZ3273" s="2" t="n"/>
      <c r="EA3273" s="2" t="n"/>
      <c r="EB3273" s="2" t="n"/>
      <c r="EC3273" s="2" t="n"/>
    </row>
    <row r="3274" ht="6.75" customHeight="1" s="118">
      <c r="A3274" s="2" t="n"/>
      <c r="B3274" s="2" t="n"/>
      <c r="C3274" s="2" t="n"/>
      <c r="D3274" s="2" t="n"/>
      <c r="E3274" s="43" t="n"/>
      <c r="F3274" s="43" t="n"/>
      <c r="G3274" s="43" t="n"/>
      <c r="H3274" s="43" t="n"/>
      <c r="I3274" s="43" t="n"/>
      <c r="J3274" s="43" t="n"/>
      <c r="K3274" s="43" t="n"/>
      <c r="L3274" s="2" t="n"/>
      <c r="M3274" s="2" t="n"/>
      <c r="N3274" s="2" t="n"/>
      <c r="O3274" s="2" t="n"/>
      <c r="P3274" s="2" t="n"/>
      <c r="Q3274" s="2" t="n"/>
      <c r="R3274" s="2" t="n"/>
      <c r="S3274" s="2" t="n"/>
      <c r="T3274" s="2" t="n"/>
      <c r="U3274" s="2" t="n"/>
      <c r="V3274" s="2" t="n"/>
      <c r="W3274" s="2" t="n"/>
      <c r="X3274" s="2" t="n"/>
      <c r="Y3274" s="2" t="n"/>
      <c r="Z3274" s="2" t="n"/>
      <c r="AA3274" s="2" t="n"/>
      <c r="AB3274" s="2" t="n"/>
      <c r="AC3274" s="2" t="n"/>
      <c r="AD3274" s="2" t="n"/>
      <c r="AE3274" s="2" t="n"/>
      <c r="AF3274" s="2" t="n"/>
      <c r="AG3274" s="2" t="n"/>
      <c r="AH3274" s="2" t="n"/>
      <c r="AI3274" s="2" t="n"/>
      <c r="AJ3274" s="2" t="n"/>
      <c r="AK3274" s="2" t="n"/>
      <c r="AL3274" s="2" t="n"/>
      <c r="AM3274" s="2" t="n"/>
      <c r="AN3274" s="2" t="n"/>
      <c r="AO3274" s="2" t="n"/>
      <c r="AP3274" s="2" t="n"/>
      <c r="AQ3274" s="2" t="n"/>
      <c r="AR3274" s="2" t="n"/>
      <c r="AS3274" s="2" t="n"/>
      <c r="AT3274" s="2" t="n"/>
      <c r="AU3274" s="2" t="n"/>
      <c r="AV3274" s="2" t="n"/>
      <c r="AW3274" s="2" t="n"/>
      <c r="AX3274" s="2" t="n"/>
      <c r="AY3274" s="2" t="n"/>
      <c r="AZ3274" s="2" t="n"/>
      <c r="BA3274" s="2" t="n"/>
      <c r="BB3274" s="2" t="n"/>
      <c r="BC3274" s="2" t="n"/>
      <c r="BD3274" s="2" t="n"/>
      <c r="BE3274" s="2" t="n"/>
      <c r="BF3274" s="2" t="n"/>
      <c r="BG3274" s="2" t="n"/>
      <c r="BH3274" s="2" t="n"/>
      <c r="BI3274" s="2" t="n"/>
      <c r="BJ3274" s="2" t="n"/>
      <c r="BK3274" s="2" t="n"/>
      <c r="BL3274" s="2" t="n"/>
      <c r="BM3274" s="2" t="n"/>
      <c r="BN3274" s="2" t="n"/>
      <c r="BO3274" s="2" t="n"/>
      <c r="BP3274" s="2" t="n"/>
      <c r="BQ3274" s="2" t="n"/>
      <c r="BR3274" s="2" t="n"/>
      <c r="BS3274" s="2" t="n"/>
      <c r="BT3274" s="2" t="n"/>
      <c r="BU3274" s="2" t="n"/>
      <c r="BV3274" s="2" t="n"/>
      <c r="BW3274" s="2" t="n"/>
      <c r="BX3274" s="2" t="n"/>
      <c r="BY3274" s="2" t="n"/>
      <c r="BZ3274" s="2" t="n"/>
      <c r="CA3274" s="2" t="n"/>
      <c r="CB3274" s="2" t="n"/>
      <c r="CC3274" s="2" t="n"/>
      <c r="CD3274" s="2" t="n"/>
      <c r="CE3274" s="2" t="n"/>
      <c r="CF3274" s="2" t="n"/>
      <c r="CG3274" s="2" t="n"/>
      <c r="CH3274" s="2" t="n"/>
      <c r="CI3274" s="2" t="n"/>
      <c r="CJ3274" s="51" t="inlineStr">
        <is>
          <t xml:space="preserve">    (近畿高等学校統一用紙　  その２ 　  令和７年度改定)　</t>
        </is>
      </c>
      <c r="DV3274" s="2" t="n"/>
      <c r="DW3274" s="2" t="n"/>
      <c r="DX3274" s="2" t="n"/>
      <c r="DY3274" s="2" t="n"/>
      <c r="DZ3274" s="2" t="n"/>
      <c r="EA3274" s="2" t="n"/>
      <c r="EB3274" s="2" t="n"/>
      <c r="EC3274" s="2" t="n"/>
    </row>
    <row r="3275" ht="6.75" customHeight="1" s="118">
      <c r="A3275" s="2" t="n"/>
      <c r="B3275" s="2" t="n"/>
      <c r="C3275" s="2" t="n"/>
      <c r="D3275" s="2" t="n"/>
      <c r="E3275" s="2" t="n"/>
      <c r="F3275" s="2" t="n"/>
      <c r="G3275" s="2" t="n"/>
      <c r="H3275" s="2" t="n"/>
      <c r="I3275" s="2" t="n"/>
      <c r="J3275" s="2" t="n"/>
      <c r="K3275" s="2" t="n"/>
      <c r="L3275" s="2" t="n"/>
      <c r="M3275" s="2" t="n"/>
      <c r="N3275" s="2" t="n"/>
      <c r="O3275" s="2" t="n"/>
      <c r="P3275" s="2" t="n"/>
      <c r="Q3275" s="2" t="n"/>
      <c r="R3275" s="2" t="n"/>
      <c r="S3275" s="2" t="n"/>
      <c r="T3275" s="2" t="n"/>
      <c r="U3275" s="2" t="n"/>
      <c r="V3275" s="2" t="n"/>
      <c r="W3275" s="2" t="n"/>
      <c r="X3275" s="2" t="n"/>
      <c r="Y3275" s="2" t="n"/>
      <c r="Z3275" s="2" t="n"/>
      <c r="AA3275" s="2" t="n"/>
      <c r="AB3275" s="2" t="n"/>
      <c r="AC3275" s="2" t="n"/>
      <c r="AD3275" s="2" t="n"/>
      <c r="AE3275" s="2" t="n"/>
      <c r="AF3275" s="2" t="n"/>
      <c r="AG3275" s="2" t="n"/>
      <c r="AH3275" s="2" t="n"/>
      <c r="AI3275" s="2" t="n"/>
      <c r="AJ3275" s="2" t="n"/>
      <c r="AK3275" s="2" t="n"/>
      <c r="AL3275" s="2" t="n"/>
      <c r="AM3275" s="2" t="n"/>
      <c r="AN3275" s="2" t="n"/>
      <c r="AO3275" s="2" t="n"/>
      <c r="AP3275" s="2" t="n"/>
      <c r="AQ3275" s="2" t="n"/>
      <c r="AR3275" s="2" t="n"/>
      <c r="AS3275" s="2" t="n"/>
      <c r="AT3275" s="2" t="n"/>
      <c r="AU3275" s="2" t="n"/>
      <c r="AV3275" s="2" t="n"/>
      <c r="AW3275" s="2" t="n"/>
      <c r="AX3275" s="2" t="n"/>
      <c r="AY3275" s="2" t="n"/>
      <c r="AZ3275" s="2" t="n"/>
      <c r="BA3275" s="2" t="n"/>
      <c r="BB3275" s="2" t="n"/>
      <c r="BC3275" s="2" t="n"/>
      <c r="BD3275" s="2" t="n"/>
      <c r="BE3275" s="2" t="n"/>
      <c r="BF3275" s="2" t="n"/>
      <c r="BG3275" s="2" t="n"/>
      <c r="BH3275" s="2" t="n"/>
      <c r="BI3275" s="2" t="n"/>
      <c r="BJ3275" s="2" t="n"/>
      <c r="BK3275" s="2" t="n"/>
      <c r="BL3275" s="2" t="n"/>
      <c r="BM3275" s="2" t="n"/>
      <c r="BN3275" s="2" t="n"/>
      <c r="BO3275" s="2" t="n"/>
      <c r="BP3275" s="2" t="n"/>
      <c r="BQ3275" s="2" t="n"/>
      <c r="BR3275" s="2" t="n"/>
      <c r="BS3275" s="2" t="n"/>
      <c r="BT3275" s="2" t="n"/>
      <c r="BU3275" s="2" t="n"/>
      <c r="BV3275" s="2" t="n"/>
      <c r="BW3275" s="2" t="n"/>
      <c r="BX3275" s="2" t="n"/>
      <c r="BY3275" s="2" t="n"/>
      <c r="BZ3275" s="2" t="n"/>
      <c r="CA3275" s="2" t="n"/>
      <c r="CB3275" s="2" t="n"/>
      <c r="CC3275" s="2" t="n"/>
      <c r="CD3275" s="2" t="n"/>
      <c r="CE3275" s="2" t="n"/>
      <c r="CF3275" s="2" t="n"/>
      <c r="CG3275" s="2" t="n"/>
      <c r="CH3275" s="2" t="n"/>
      <c r="CI3275" s="2" t="n"/>
      <c r="DV3275" s="2" t="n"/>
      <c r="DW3275" s="2" t="n"/>
      <c r="DX3275" s="2" t="n"/>
      <c r="DY3275" s="2" t="n"/>
      <c r="DZ3275" s="2" t="n"/>
      <c r="EA3275" s="2" t="n"/>
      <c r="EB3275" s="2" t="n"/>
      <c r="EC3275" s="2" t="n"/>
    </row>
    <row r="3276" ht="6.75" customHeight="1" s="118">
      <c r="A3276" s="2" t="n"/>
      <c r="B3276" s="2" t="n"/>
      <c r="C3276" s="3" t="n"/>
      <c r="D3276" s="3" t="n"/>
      <c r="E3276" s="3" t="n"/>
      <c r="F3276" s="3" t="n"/>
      <c r="G3276" s="3" t="n"/>
      <c r="H3276" s="3" t="n"/>
      <c r="I3276" s="3" t="n"/>
      <c r="J3276" s="3" t="n"/>
      <c r="K3276" s="3" t="n"/>
      <c r="L3276" s="3" t="n"/>
      <c r="M3276" s="3" t="n"/>
      <c r="N3276" s="3" t="n"/>
      <c r="O3276" s="3" t="n"/>
      <c r="P3276" s="3" t="n"/>
      <c r="Q3276" s="3" t="n"/>
      <c r="R3276" s="3" t="n"/>
      <c r="S3276" s="3" t="n"/>
      <c r="T3276" s="3" t="n"/>
      <c r="U3276" s="3" t="n"/>
      <c r="V3276" s="3" t="n"/>
      <c r="W3276" s="3" t="n"/>
      <c r="X3276" s="3" t="n"/>
      <c r="Y3276" s="3" t="n"/>
      <c r="Z3276" s="3" t="n"/>
      <c r="AA3276" s="3" t="n"/>
      <c r="AB3276" s="3" t="n"/>
      <c r="AC3276" s="3" t="n"/>
      <c r="AD3276" s="3" t="n"/>
      <c r="AE3276" s="3" t="n"/>
      <c r="AF3276" s="3" t="n"/>
      <c r="AG3276" s="3" t="n"/>
      <c r="AH3276" s="3" t="n"/>
      <c r="AI3276" s="3" t="n"/>
      <c r="AJ3276" s="3" t="n"/>
      <c r="AK3276" s="3" t="n"/>
      <c r="AL3276" s="3" t="n"/>
      <c r="AM3276" s="3" t="n"/>
      <c r="AN3276" s="3" t="n"/>
      <c r="AO3276" s="3" t="n"/>
      <c r="AP3276" s="3" t="n"/>
      <c r="AQ3276" s="3" t="n"/>
      <c r="AR3276" s="3" t="n"/>
      <c r="AS3276" s="2" t="n"/>
      <c r="AT3276" s="2" t="n"/>
      <c r="AU3276" s="2" t="n"/>
      <c r="AV3276" s="2" t="n"/>
      <c r="AW3276" s="2" t="n"/>
      <c r="AX3276" s="2" t="n"/>
      <c r="AY3276" s="2" t="n"/>
      <c r="AZ3276" s="2" t="n"/>
      <c r="BA3276" s="2" t="n"/>
      <c r="BB3276" s="2" t="n"/>
      <c r="BC3276" s="2" t="n"/>
      <c r="BD3276" s="2" t="n"/>
      <c r="BE3276" s="2" t="n"/>
      <c r="BF3276" s="2" t="n"/>
      <c r="BG3276" s="2" t="n"/>
      <c r="BH3276" s="2" t="n"/>
      <c r="BI3276" s="2" t="n"/>
      <c r="BJ3276" s="2" t="n"/>
      <c r="BK3276" s="2" t="n"/>
      <c r="BL3276" s="2" t="n"/>
      <c r="BM3276" s="2" t="n"/>
      <c r="BN3276" s="2" t="n"/>
      <c r="BO3276" s="2" t="n"/>
      <c r="BP3276" s="2" t="n"/>
      <c r="BQ3276" s="2" t="n"/>
      <c r="BR3276" s="2" t="n"/>
      <c r="BS3276" s="2" t="n"/>
      <c r="BT3276" s="2" t="n"/>
      <c r="BU3276" s="2" t="n"/>
      <c r="BV3276" s="2" t="n"/>
      <c r="BW3276" s="2" t="n"/>
      <c r="BX3276" s="2" t="n"/>
      <c r="BY3276" s="2" t="n"/>
      <c r="BZ3276" s="2" t="n"/>
      <c r="CA3276" s="2" t="n"/>
      <c r="CB3276" s="2" t="n"/>
      <c r="CC3276" s="2" t="n"/>
      <c r="CD3276" s="2" t="n"/>
      <c r="CE3276" s="2" t="n"/>
      <c r="CF3276" s="2" t="n"/>
      <c r="CG3276" s="2" t="n"/>
      <c r="CH3276" s="2" t="n"/>
      <c r="CI3276" s="2" t="n"/>
      <c r="CJ3276" s="2" t="n"/>
      <c r="CK3276" s="2" t="n"/>
      <c r="CL3276" s="2" t="n"/>
      <c r="CM3276" s="2" t="n"/>
      <c r="CN3276" s="2" t="n"/>
      <c r="CO3276" s="2" t="n"/>
      <c r="CP3276" s="2" t="n"/>
      <c r="CQ3276" s="2" t="n"/>
      <c r="CR3276" s="2" t="n"/>
      <c r="CS3276" s="2" t="n"/>
      <c r="CT3276" s="2" t="n"/>
      <c r="CU3276" s="2" t="n"/>
      <c r="CV3276" s="2" t="n"/>
      <c r="CW3276" s="2" t="n"/>
      <c r="CX3276" s="2" t="n"/>
      <c r="CY3276" s="2" t="n"/>
      <c r="CZ3276" s="2" t="n"/>
      <c r="DA3276" s="2" t="n"/>
      <c r="DB3276" s="2" t="n"/>
      <c r="DC3276" s="2" t="n"/>
      <c r="DD3276" s="2" t="n"/>
      <c r="DE3276" s="2" t="n"/>
      <c r="DF3276" s="2" t="n"/>
      <c r="DG3276" s="2" t="n"/>
      <c r="DH3276" s="2" t="n"/>
      <c r="DI3276" s="2" t="n"/>
      <c r="DJ3276" s="2" t="n"/>
      <c r="DK3276" s="2" t="n"/>
      <c r="DL3276" s="2" t="n"/>
      <c r="DM3276" s="2" t="n"/>
      <c r="DN3276" s="2" t="n"/>
      <c r="DO3276" s="2" t="n"/>
      <c r="DP3276" s="2" t="n"/>
      <c r="DQ3276" s="2" t="n"/>
      <c r="DR3276" s="2" t="n"/>
      <c r="DS3276" s="2" t="n"/>
      <c r="DT3276" s="2" t="n"/>
      <c r="DU3276" s="2" t="n"/>
      <c r="DV3276" s="2" t="n"/>
      <c r="DW3276" s="2" t="n"/>
      <c r="DX3276" s="2" t="n"/>
      <c r="DY3276" s="2" t="n"/>
      <c r="DZ3276" s="2" t="n"/>
      <c r="EA3276" s="2" t="n"/>
      <c r="EB3276" s="2" t="n"/>
      <c r="EC3276" s="2" t="n"/>
    </row>
    <row r="3277" ht="6.75" customHeight="1" s="118">
      <c r="A3277" s="2" t="n"/>
      <c r="B3277" s="2" t="n"/>
      <c r="C3277" s="3" t="n"/>
      <c r="D3277" s="3" t="n"/>
      <c r="E3277" s="3" t="n"/>
      <c r="F3277" s="3" t="n"/>
      <c r="G3277" s="3" t="n"/>
      <c r="H3277" s="3" t="n"/>
      <c r="I3277" s="3" t="n"/>
      <c r="J3277" s="3" t="n"/>
      <c r="K3277" s="3" t="n"/>
      <c r="L3277" s="3" t="n"/>
      <c r="M3277" s="3" t="n"/>
      <c r="N3277" s="3" t="n"/>
      <c r="O3277" s="3" t="n"/>
      <c r="P3277" s="3" t="n"/>
      <c r="Q3277" s="3" t="n"/>
      <c r="R3277" s="3" t="n"/>
      <c r="S3277" s="3" t="n"/>
      <c r="T3277" s="3" t="n"/>
      <c r="U3277" s="3" t="n"/>
      <c r="V3277" s="3" t="n"/>
      <c r="W3277" s="3" t="n"/>
      <c r="X3277" s="3" t="n"/>
      <c r="Y3277" s="3" t="n"/>
      <c r="Z3277" s="3" t="n"/>
      <c r="AA3277" s="3" t="n"/>
      <c r="AB3277" s="3" t="n"/>
      <c r="AC3277" s="3" t="n"/>
      <c r="AD3277" s="3" t="n"/>
      <c r="AE3277" s="3" t="n"/>
      <c r="AF3277" s="3" t="n"/>
      <c r="AG3277" s="3" t="n"/>
      <c r="AH3277" s="3" t="n"/>
      <c r="AI3277" s="3" t="n"/>
      <c r="AJ3277" s="3" t="n"/>
      <c r="AK3277" s="3" t="n"/>
      <c r="AL3277" s="3" t="n"/>
      <c r="AM3277" s="3" t="n"/>
      <c r="AN3277" s="3" t="n"/>
      <c r="AO3277" s="3" t="n"/>
      <c r="AP3277" s="3" t="n"/>
      <c r="AQ3277" s="3" t="n"/>
      <c r="AR3277" s="3" t="n"/>
      <c r="AS3277" s="2" t="n"/>
      <c r="AT3277" s="2" t="n"/>
      <c r="AU3277" s="2" t="n"/>
      <c r="AV3277" s="2" t="n"/>
      <c r="AW3277" s="2" t="n"/>
      <c r="AX3277" s="2" t="n"/>
      <c r="AY3277" s="2" t="n"/>
      <c r="AZ3277" s="2" t="n"/>
      <c r="BA3277" s="2" t="n"/>
      <c r="BB3277" s="2" t="n"/>
      <c r="BC3277" s="2" t="n"/>
      <c r="BD3277" s="2" t="n"/>
      <c r="BE3277" s="2" t="n"/>
      <c r="BF3277" s="2" t="n"/>
      <c r="BG3277" s="2" t="n"/>
      <c r="BH3277" s="2" t="n"/>
      <c r="BI3277" s="2" t="n"/>
      <c r="BJ3277" s="2" t="n"/>
      <c r="BK3277" s="2" t="n"/>
      <c r="BL3277" s="2" t="n"/>
      <c r="BM3277" s="2" t="n"/>
      <c r="BN3277" s="2" t="n"/>
      <c r="BO3277" s="2" t="n"/>
      <c r="BP3277" s="2" t="n"/>
      <c r="BQ3277" s="2" t="n"/>
      <c r="BR3277" s="2" t="n"/>
      <c r="BS3277" s="2" t="n"/>
      <c r="BT3277" s="2" t="n"/>
      <c r="BU3277" s="2" t="n"/>
      <c r="BV3277" s="2" t="n"/>
      <c r="BW3277" s="2" t="n"/>
      <c r="BX3277" s="2" t="n"/>
      <c r="BY3277" s="2" t="n"/>
      <c r="BZ3277" s="2" t="n"/>
      <c r="CA3277" s="2" t="n"/>
      <c r="CB3277" s="2" t="n"/>
      <c r="CC3277" s="2" t="n"/>
      <c r="CD3277" s="2" t="n"/>
      <c r="CE3277" s="2" t="n"/>
      <c r="CF3277" s="2" t="n"/>
      <c r="CG3277" s="2" t="n"/>
      <c r="CH3277" s="2" t="n"/>
      <c r="CI3277" s="2" t="n"/>
      <c r="CJ3277" s="2" t="n"/>
      <c r="CK3277" s="2" t="n"/>
      <c r="CL3277" s="2" t="n"/>
      <c r="CM3277" s="2" t="n"/>
      <c r="CN3277" s="2" t="n"/>
      <c r="CO3277" s="2" t="n"/>
      <c r="CP3277" s="2" t="n"/>
      <c r="CQ3277" s="2" t="n"/>
      <c r="CR3277" s="2" t="n"/>
      <c r="CS3277" s="2" t="n"/>
      <c r="CT3277" s="2" t="n"/>
      <c r="CU3277" s="2" t="n"/>
      <c r="CV3277" s="2" t="n"/>
      <c r="CW3277" s="2" t="n"/>
      <c r="CX3277" s="2" t="n"/>
      <c r="CY3277" s="2" t="n"/>
      <c r="CZ3277" s="2" t="n"/>
      <c r="DA3277" s="2" t="n"/>
      <c r="DB3277" s="2" t="n"/>
      <c r="DC3277" s="2" t="n"/>
      <c r="DD3277" s="2" t="n"/>
      <c r="DE3277" s="2" t="n"/>
      <c r="DF3277" s="2" t="n"/>
      <c r="DG3277" s="2" t="n"/>
      <c r="DH3277" s="2" t="n"/>
      <c r="DI3277" s="2" t="n"/>
      <c r="DJ3277" s="2" t="n"/>
      <c r="DK3277" s="2" t="n"/>
      <c r="DL3277" s="2" t="n"/>
      <c r="DM3277" s="2" t="n"/>
      <c r="DN3277" s="2" t="n"/>
      <c r="DO3277" s="2" t="n"/>
      <c r="DP3277" s="2" t="n"/>
      <c r="DQ3277" s="2" t="n"/>
      <c r="DR3277" s="2" t="n"/>
      <c r="DS3277" s="2" t="n"/>
      <c r="DT3277" s="2" t="n"/>
      <c r="DU3277" s="2" t="n"/>
      <c r="DV3277" s="2" t="n"/>
      <c r="DW3277" s="2" t="n"/>
      <c r="DX3277" s="2" t="n"/>
      <c r="DY3277" s="2" t="n"/>
      <c r="DZ3277" s="2" t="n"/>
      <c r="EA3277" s="2" t="n"/>
      <c r="EB3277" s="2" t="n"/>
      <c r="EC3277" s="2" t="n"/>
    </row>
    <row r="3278" ht="6.75" customHeight="1" s="118">
      <c r="A3278" s="2" t="n"/>
      <c r="B3278" s="2" t="n"/>
      <c r="C3278" s="3" t="n"/>
      <c r="D3278" s="3" t="n"/>
      <c r="E3278" s="3" t="n"/>
      <c r="F3278" s="3" t="n"/>
      <c r="G3278" s="3" t="n"/>
      <c r="H3278" s="3" t="n"/>
      <c r="I3278" s="3" t="n"/>
      <c r="J3278" s="3" t="n"/>
      <c r="K3278" s="3" t="n"/>
      <c r="L3278" s="3" t="n"/>
      <c r="M3278" s="3" t="n"/>
      <c r="N3278" s="3" t="n"/>
      <c r="O3278" s="3" t="n"/>
      <c r="P3278" s="3" t="n"/>
      <c r="Q3278" s="3" t="n"/>
      <c r="R3278" s="3" t="n"/>
      <c r="S3278" s="3" t="n"/>
      <c r="T3278" s="3" t="n"/>
      <c r="U3278" s="3" t="n"/>
      <c r="V3278" s="3" t="n"/>
      <c r="W3278" s="3" t="n"/>
      <c r="X3278" s="3" t="n"/>
      <c r="Y3278" s="3" t="n"/>
      <c r="Z3278" s="3" t="n"/>
      <c r="AA3278" s="3" t="n"/>
      <c r="AB3278" s="3" t="n"/>
      <c r="AC3278" s="3" t="n"/>
      <c r="AD3278" s="3" t="n"/>
      <c r="AE3278" s="3" t="n"/>
      <c r="AF3278" s="3" t="n"/>
      <c r="AG3278" s="3" t="n"/>
      <c r="AH3278" s="3" t="n"/>
      <c r="AI3278" s="3" t="n"/>
      <c r="AJ3278" s="3" t="n"/>
      <c r="AK3278" s="3" t="n"/>
      <c r="AL3278" s="3" t="n"/>
      <c r="AM3278" s="3" t="n"/>
      <c r="AN3278" s="3" t="n"/>
      <c r="AO3278" s="3" t="n"/>
      <c r="AP3278" s="3" t="n"/>
      <c r="AQ3278" s="3" t="n"/>
      <c r="AR3278" s="3" t="n"/>
      <c r="AS3278" s="2" t="n"/>
      <c r="AT3278" s="2" t="n"/>
      <c r="AU3278" s="2" t="n"/>
      <c r="AV3278" s="2" t="n"/>
      <c r="AW3278" s="2" t="n"/>
      <c r="AX3278" s="2" t="n"/>
      <c r="AY3278" s="2" t="n"/>
      <c r="AZ3278" s="2" t="n"/>
      <c r="BA3278" s="2" t="n"/>
      <c r="BB3278" s="2" t="n"/>
      <c r="BC3278" s="2" t="n"/>
      <c r="BD3278" s="2" t="n"/>
      <c r="BE3278" s="2" t="n"/>
      <c r="BF3278" s="2" t="n"/>
      <c r="BG3278" s="2" t="n"/>
      <c r="BH3278" s="2" t="n"/>
      <c r="BI3278" s="2" t="n"/>
      <c r="BJ3278" s="2" t="n"/>
      <c r="BK3278" s="2" t="n"/>
      <c r="BL3278" s="2" t="n"/>
      <c r="BM3278" s="2" t="n"/>
      <c r="BN3278" s="2" t="n"/>
      <c r="BO3278" s="2" t="n"/>
      <c r="BP3278" s="2" t="n"/>
      <c r="BQ3278" s="2" t="n"/>
      <c r="BR3278" s="2" t="n"/>
      <c r="BS3278" s="2" t="n"/>
      <c r="BT3278" s="2" t="n"/>
      <c r="BU3278" s="2" t="n"/>
      <c r="BV3278" s="2" t="n"/>
      <c r="BW3278" s="2" t="n"/>
      <c r="BX3278" s="2" t="n"/>
      <c r="BY3278" s="2" t="n"/>
      <c r="BZ3278" s="2" t="n"/>
      <c r="CA3278" s="2" t="n"/>
      <c r="CB3278" s="2" t="n"/>
      <c r="CC3278" s="2" t="n"/>
      <c r="CD3278" s="2" t="n"/>
      <c r="CE3278" s="2" t="n"/>
      <c r="CF3278" s="2" t="n"/>
      <c r="CG3278" s="2" t="n"/>
      <c r="CH3278" s="2" t="n"/>
      <c r="CI3278" s="2" t="n"/>
      <c r="CJ3278" s="2" t="n"/>
      <c r="CK3278" s="2" t="n"/>
      <c r="CL3278" s="2" t="n"/>
      <c r="CM3278" s="2" t="n"/>
      <c r="CN3278" s="2" t="n"/>
      <c r="CO3278" s="2" t="n"/>
      <c r="CP3278" s="2" t="n"/>
      <c r="CQ3278" s="2" t="n"/>
      <c r="CR3278" s="2" t="n"/>
      <c r="CS3278" s="2" t="n"/>
      <c r="CT3278" s="2" t="n"/>
      <c r="CU3278" s="2" t="n"/>
      <c r="CV3278" s="2" t="n"/>
      <c r="CW3278" s="2" t="n"/>
      <c r="CX3278" s="2" t="n"/>
      <c r="CY3278" s="2" t="n"/>
      <c r="CZ3278" s="2" t="n"/>
      <c r="DA3278" s="2" t="n"/>
      <c r="DB3278" s="2" t="n"/>
      <c r="DC3278" s="2" t="n"/>
      <c r="DD3278" s="2" t="n"/>
      <c r="DE3278" s="2" t="n"/>
      <c r="DF3278" s="2" t="n"/>
      <c r="DG3278" s="2" t="n"/>
      <c r="DH3278" s="2" t="n"/>
      <c r="DI3278" s="2" t="n"/>
      <c r="DJ3278" s="2" t="n"/>
      <c r="DK3278" s="2" t="n"/>
      <c r="DL3278" s="2" t="n"/>
      <c r="DM3278" s="2" t="n"/>
      <c r="DN3278" s="2" t="n"/>
      <c r="DO3278" s="2" t="n"/>
      <c r="DP3278" s="2" t="n"/>
      <c r="DQ3278" s="2" t="n"/>
      <c r="DR3278" s="2" t="n"/>
      <c r="DS3278" s="2" t="n"/>
      <c r="DT3278" s="2" t="n"/>
      <c r="DU3278" s="2" t="n"/>
      <c r="DV3278" s="2" t="n"/>
      <c r="DW3278" s="2" t="n"/>
      <c r="DX3278" s="2" t="n"/>
      <c r="DY3278" s="2" t="n"/>
      <c r="DZ3278" s="2" t="n"/>
      <c r="EA3278" s="2" t="n"/>
      <c r="EB3278" s="2" t="n"/>
      <c r="EC3278" s="2" t="n"/>
    </row>
    <row r="3279" ht="6.75" customHeight="1" s="118">
      <c r="A3279" s="2" t="n"/>
      <c r="B3279" s="2" t="n"/>
      <c r="C3279" s="3" t="n"/>
      <c r="D3279" s="3" t="n"/>
      <c r="E3279" s="3" t="n"/>
      <c r="F3279" s="3" t="n"/>
      <c r="G3279" s="3" t="n"/>
      <c r="H3279" s="3" t="n"/>
      <c r="I3279" s="3" t="n"/>
      <c r="J3279" s="114" t="inlineStr">
        <is>
          <t xml:space="preserve">  履 　   歴　    書</t>
        </is>
      </c>
      <c r="AN3279" s="3" t="n"/>
      <c r="AO3279" s="3" t="n"/>
      <c r="AP3279" s="3" t="n"/>
      <c r="AQ3279" s="3" t="n"/>
      <c r="AR3279" s="3" t="n"/>
      <c r="AS3279" s="2" t="n"/>
      <c r="AT3279" s="2" t="n"/>
      <c r="AU3279" s="2" t="n"/>
      <c r="AV3279" s="2" t="n"/>
      <c r="AW3279" s="2" t="n"/>
      <c r="AX3279" s="2" t="n"/>
      <c r="AY3279" s="2" t="n"/>
      <c r="AZ3279" s="2" t="n"/>
      <c r="BA3279" s="2" t="n"/>
      <c r="BB3279" s="2" t="n"/>
      <c r="BC3279" s="2" t="n"/>
      <c r="BD3279" s="2" t="n"/>
      <c r="BE3279" s="2" t="n"/>
      <c r="BF3279" s="2" t="n"/>
      <c r="BG3279" s="2" t="n"/>
      <c r="BH3279" s="2" t="n"/>
      <c r="BI3279" s="2" t="n"/>
      <c r="BJ3279" s="2" t="n"/>
      <c r="BK3279" s="2" t="n"/>
      <c r="BL3279" s="2" t="n"/>
      <c r="BM3279" s="2" t="n"/>
      <c r="BN3279" s="2" t="n"/>
      <c r="BO3279" s="2" t="n"/>
      <c r="BP3279" s="2" t="n"/>
      <c r="BQ3279" s="2" t="n"/>
      <c r="BR3279" s="2" t="n"/>
      <c r="BS3279" s="2" t="n"/>
      <c r="BT3279" s="2" t="n"/>
      <c r="BU3279" s="2" t="n"/>
      <c r="BV3279" s="2" t="n"/>
      <c r="BW3279" s="2" t="n"/>
      <c r="BX3279" s="2" t="n"/>
      <c r="BY3279" s="2" t="n"/>
      <c r="BZ3279" s="2" t="n"/>
      <c r="CA3279" s="2" t="n"/>
      <c r="CB3279" s="2" t="n"/>
      <c r="CC3279" s="2" t="n"/>
      <c r="CD3279" s="2" t="n"/>
      <c r="CE3279" s="2" t="n"/>
      <c r="CF3279" s="2" t="n"/>
      <c r="CG3279" s="2" t="n"/>
      <c r="CH3279" s="2" t="n"/>
      <c r="CI3279" s="2" t="n"/>
      <c r="CJ3279" s="2" t="n"/>
      <c r="CK3279" s="2" t="n"/>
      <c r="CL3279" s="2" t="n"/>
      <c r="CM3279" s="2" t="n"/>
      <c r="CN3279" s="2" t="n"/>
      <c r="CO3279" s="2" t="n"/>
      <c r="CP3279" s="2" t="n"/>
      <c r="CQ3279" s="2" t="n"/>
      <c r="CR3279" s="2" t="n"/>
      <c r="CS3279" s="2" t="n"/>
      <c r="CT3279" s="2" t="n"/>
      <c r="CU3279" s="2" t="n"/>
      <c r="CV3279" s="2" t="n"/>
      <c r="CW3279" s="2" t="n"/>
      <c r="CX3279" s="2" t="n"/>
      <c r="CY3279" s="2" t="n"/>
      <c r="CZ3279" s="2" t="n"/>
      <c r="DA3279" s="2" t="n"/>
      <c r="DB3279" s="2" t="n"/>
      <c r="DC3279" s="2" t="n"/>
      <c r="DD3279" s="2" t="n"/>
      <c r="DE3279" s="2" t="n"/>
      <c r="DF3279" s="2" t="n"/>
      <c r="DG3279" s="2" t="n"/>
      <c r="DH3279" s="2" t="n"/>
      <c r="DI3279" s="2" t="n"/>
      <c r="DJ3279" s="2" t="n"/>
      <c r="DK3279" s="2" t="n"/>
      <c r="DL3279" s="2" t="n"/>
      <c r="DM3279" s="2" t="n"/>
      <c r="DN3279" s="2" t="n"/>
      <c r="DO3279" s="2" t="n"/>
      <c r="DP3279" s="2" t="n"/>
      <c r="DQ3279" s="2" t="n"/>
      <c r="DR3279" s="2" t="n"/>
      <c r="DS3279" s="2" t="n"/>
      <c r="DT3279" s="2" t="n"/>
      <c r="DU3279" s="2" t="n"/>
      <c r="DV3279" s="2" t="n"/>
      <c r="DW3279" s="2" t="n"/>
      <c r="DX3279" s="2" t="n"/>
      <c r="DY3279" s="2" t="n"/>
      <c r="DZ3279" s="2" t="n"/>
      <c r="EA3279" s="2" t="n"/>
      <c r="EB3279" s="2" t="n"/>
      <c r="EC3279" s="2" t="n"/>
    </row>
    <row r="3280" ht="6.75" customHeight="1" s="118">
      <c r="A3280" s="2" t="n"/>
      <c r="B3280" s="2" t="n"/>
      <c r="C3280" s="3" t="n"/>
      <c r="D3280" s="3" t="n"/>
      <c r="E3280" s="3" t="n"/>
      <c r="F3280" s="3" t="n"/>
      <c r="G3280" s="3" t="n"/>
      <c r="H3280" s="3" t="n"/>
      <c r="I3280" s="3" t="n"/>
      <c r="AN3280" s="3" t="n"/>
      <c r="AO3280" s="3" t="n"/>
      <c r="AP3280" s="3" t="n"/>
      <c r="AQ3280" s="3" t="n"/>
      <c r="AR3280" s="3" t="n"/>
      <c r="AS3280" s="2" t="n"/>
      <c r="AT3280" s="2" t="n"/>
      <c r="AU3280" s="2" t="n"/>
      <c r="AV3280" s="2" t="n"/>
      <c r="AW3280" s="2" t="n"/>
      <c r="AX3280" s="2" t="n"/>
      <c r="AY3280" s="2" t="n"/>
      <c r="AZ3280" s="2" t="n"/>
      <c r="BA3280" s="2" t="n"/>
      <c r="BB3280" s="2" t="n"/>
      <c r="BC3280" s="2" t="n"/>
      <c r="BD3280" s="2" t="n"/>
      <c r="BE3280" s="2" t="n"/>
      <c r="BF3280" s="2" t="n"/>
      <c r="BG3280" s="2" t="n"/>
      <c r="BH3280" s="2" t="n"/>
      <c r="BI3280" s="2" t="n"/>
      <c r="BJ3280" s="2" t="n"/>
      <c r="BK3280" s="2" t="n"/>
      <c r="BL3280" s="2" t="n"/>
      <c r="BM3280" s="2" t="n"/>
      <c r="BN3280" s="2" t="n"/>
      <c r="BO3280" s="2" t="n"/>
      <c r="BP3280" s="2" t="n"/>
      <c r="BQ3280" s="2" t="n"/>
      <c r="BR3280" s="2" t="n"/>
      <c r="BS3280" s="2" t="n"/>
      <c r="BT3280" s="2" t="n"/>
      <c r="BU3280" s="2" t="n"/>
      <c r="BV3280" s="2" t="n"/>
      <c r="BW3280" s="2" t="n"/>
      <c r="BX3280" s="2" t="n"/>
      <c r="BY3280" s="2" t="n"/>
      <c r="BZ3280" s="2" t="n"/>
      <c r="CA3280" s="2" t="n"/>
      <c r="CB3280" s="2" t="n"/>
      <c r="CC3280" s="2" t="n"/>
      <c r="CD3280" s="2" t="n"/>
      <c r="CE3280" s="2" t="n"/>
      <c r="CF3280" s="2" t="n"/>
      <c r="CG3280" s="2" t="n"/>
      <c r="CH3280" s="2" t="n"/>
      <c r="CI3280" s="2" t="n"/>
      <c r="CJ3280" s="2" t="n"/>
      <c r="CK3280" s="2" t="n"/>
      <c r="CL3280" s="2" t="n"/>
      <c r="CM3280" s="2" t="n"/>
      <c r="CN3280" s="2" t="n"/>
      <c r="CO3280" s="2" t="n"/>
      <c r="CP3280" s="2" t="n"/>
      <c r="CQ3280" s="2" t="n"/>
      <c r="CR3280" s="2" t="n"/>
      <c r="CS3280" s="2" t="n"/>
      <c r="CT3280" s="2" t="n"/>
      <c r="CU3280" s="2" t="n"/>
      <c r="CV3280" s="2" t="n"/>
      <c r="CW3280" s="2" t="n"/>
      <c r="CX3280" s="2" t="n"/>
      <c r="CY3280" s="2" t="n"/>
      <c r="CZ3280" s="2" t="n"/>
      <c r="DA3280" s="2" t="n"/>
      <c r="DB3280" s="2" t="n"/>
      <c r="DC3280" s="2" t="n"/>
      <c r="DD3280" s="2" t="n"/>
      <c r="DE3280" s="2" t="n"/>
      <c r="DF3280" s="2" t="n"/>
      <c r="DG3280" s="2" t="n"/>
      <c r="DH3280" s="2" t="n"/>
      <c r="DI3280" s="2" t="n"/>
      <c r="DJ3280" s="2" t="n"/>
      <c r="DK3280" s="2" t="n"/>
      <c r="DL3280" s="2" t="n"/>
      <c r="DM3280" s="2" t="n"/>
      <c r="DN3280" s="2" t="n"/>
      <c r="DO3280" s="2" t="n"/>
      <c r="DP3280" s="2" t="n"/>
      <c r="DQ3280" s="2" t="n"/>
      <c r="DR3280" s="2" t="n"/>
      <c r="DS3280" s="2" t="n"/>
      <c r="DT3280" s="2" t="n"/>
      <c r="DU3280" s="2" t="n"/>
      <c r="DV3280" s="2" t="n"/>
      <c r="DW3280" s="2" t="n"/>
      <c r="DX3280" s="2" t="n"/>
      <c r="DY3280" s="2" t="n"/>
      <c r="DZ3280" s="2" t="n"/>
      <c r="EA3280" s="2" t="n"/>
      <c r="EB3280" s="2" t="n"/>
      <c r="EC3280" s="2" t="n"/>
    </row>
    <row r="3281" ht="4.5" customHeight="1" s="118">
      <c r="A3281" s="2" t="n"/>
      <c r="B3281" s="2" t="n"/>
      <c r="C3281" s="2" t="n"/>
      <c r="D3281" s="2" t="n"/>
      <c r="E3281" s="2" t="n"/>
      <c r="F3281" s="2" t="n"/>
      <c r="G3281" s="2" t="n"/>
      <c r="H3281" s="2" t="n"/>
      <c r="I3281" s="2" t="n"/>
      <c r="AN3281" s="3" t="n"/>
      <c r="AO3281" s="2" t="n"/>
      <c r="AP3281" s="2" t="n"/>
      <c r="AQ3281" s="2" t="n"/>
      <c r="AR3281" s="2" t="n"/>
      <c r="AS3281" s="2" t="n"/>
      <c r="AT3281" s="2" t="n"/>
      <c r="AU3281" s="2" t="n"/>
      <c r="AV3281" s="4" t="n"/>
      <c r="AW3281" s="5" t="n"/>
      <c r="AX3281" s="5" t="n"/>
      <c r="AY3281" s="5" t="n"/>
      <c r="AZ3281" s="5" t="n"/>
      <c r="BA3281" s="5" t="n"/>
      <c r="BB3281" s="5" t="n"/>
      <c r="BC3281" s="5" t="n"/>
      <c r="BD3281" s="5" t="n"/>
      <c r="BE3281" s="5" t="n"/>
      <c r="BF3281" s="5" t="n"/>
      <c r="BG3281" s="5" t="n"/>
      <c r="BH3281" s="5" t="n"/>
      <c r="BI3281" s="6" t="n"/>
      <c r="BJ3281" s="7" t="n"/>
      <c r="BK3281" s="2" t="n"/>
      <c r="BL3281" s="2" t="n"/>
      <c r="BM3281" s="2" t="n"/>
      <c r="BN3281" s="2" t="n"/>
      <c r="BO3281" s="2" t="n"/>
      <c r="BP3281" s="139" t="inlineStr">
        <is>
          <t xml:space="preserve">資 　格  等      </t>
        </is>
      </c>
      <c r="BQ3281" s="140" t="n"/>
      <c r="BR3281" s="140" t="n"/>
      <c r="BS3281" s="140" t="n"/>
      <c r="BT3281" s="140" t="n"/>
      <c r="BU3281" s="140" t="n"/>
      <c r="BV3281" s="141" t="n"/>
      <c r="BW3281" s="142" t="inlineStr">
        <is>
          <t>取  得  年  月</t>
        </is>
      </c>
      <c r="BX3281" s="140" t="n"/>
      <c r="BY3281" s="140" t="n"/>
      <c r="BZ3281" s="140" t="n"/>
      <c r="CA3281" s="140" t="n"/>
      <c r="CB3281" s="140" t="n"/>
      <c r="CC3281" s="140" t="n"/>
      <c r="CD3281" s="140" t="n"/>
      <c r="CE3281" s="140" t="n"/>
      <c r="CF3281" s="140" t="n"/>
      <c r="CG3281" s="141" t="n"/>
      <c r="CH3281" s="142" t="inlineStr">
        <is>
          <t>資       格       等       の       名       称</t>
        </is>
      </c>
      <c r="CI3281" s="140" t="n"/>
      <c r="CJ3281" s="140" t="n"/>
      <c r="CK3281" s="140" t="n"/>
      <c r="CL3281" s="140" t="n"/>
      <c r="CM3281" s="140" t="n"/>
      <c r="CN3281" s="140" t="n"/>
      <c r="CO3281" s="140" t="n"/>
      <c r="CP3281" s="140" t="n"/>
      <c r="CQ3281" s="140" t="n"/>
      <c r="CR3281" s="140" t="n"/>
      <c r="CS3281" s="140" t="n"/>
      <c r="CT3281" s="140" t="n"/>
      <c r="CU3281" s="140" t="n"/>
      <c r="CV3281" s="140" t="n"/>
      <c r="CW3281" s="140" t="n"/>
      <c r="CX3281" s="140" t="n"/>
      <c r="CY3281" s="140" t="n"/>
      <c r="CZ3281" s="140" t="n"/>
      <c r="DA3281" s="140" t="n"/>
      <c r="DB3281" s="140" t="n"/>
      <c r="DC3281" s="140" t="n"/>
      <c r="DD3281" s="140" t="n"/>
      <c r="DE3281" s="140" t="n"/>
      <c r="DF3281" s="140" t="n"/>
      <c r="DG3281" s="140" t="n"/>
      <c r="DH3281" s="140" t="n"/>
      <c r="DI3281" s="140" t="n"/>
      <c r="DJ3281" s="140" t="n"/>
      <c r="DK3281" s="140" t="n"/>
      <c r="DL3281" s="140" t="n"/>
      <c r="DM3281" s="140" t="n"/>
      <c r="DN3281" s="140" t="n"/>
      <c r="DO3281" s="140" t="n"/>
      <c r="DP3281" s="140" t="n"/>
      <c r="DQ3281" s="140" t="n"/>
      <c r="DR3281" s="140" t="n"/>
      <c r="DS3281" s="140" t="n"/>
      <c r="DT3281" s="140" t="n"/>
      <c r="DU3281" s="141" t="n"/>
      <c r="DV3281" s="2" t="n"/>
      <c r="DW3281" s="2" t="n"/>
      <c r="DX3281" s="2" t="n"/>
      <c r="DY3281" s="2" t="n"/>
      <c r="DZ3281" s="2" t="n"/>
      <c r="EA3281" s="2" t="n"/>
      <c r="EB3281" s="2" t="n"/>
      <c r="EC3281" s="2" t="n"/>
    </row>
    <row r="3282" ht="6.75" customHeight="1" s="118">
      <c r="A3282" s="2" t="n"/>
      <c r="B3282" s="2" t="n"/>
      <c r="C3282" s="2" t="n"/>
      <c r="D3282" s="2" t="n"/>
      <c r="E3282" s="2" t="n"/>
      <c r="F3282" s="2" t="n"/>
      <c r="G3282" s="2" t="n"/>
      <c r="H3282" s="2" t="n"/>
      <c r="I3282" s="2" t="n"/>
      <c r="AN3282" s="3" t="n"/>
      <c r="AO3282" s="2" t="n"/>
      <c r="AP3282" s="2" t="n"/>
      <c r="AQ3282" s="2" t="n"/>
      <c r="AR3282" s="2" t="n"/>
      <c r="AS3282" s="2" t="n"/>
      <c r="AT3282" s="2" t="n"/>
      <c r="AU3282" s="2" t="n"/>
      <c r="AV3282" s="7" t="n"/>
      <c r="AW3282" s="2" t="n"/>
      <c r="AX3282" s="2" t="n"/>
      <c r="AY3282" s="2" t="n"/>
      <c r="AZ3282" s="2" t="n"/>
      <c r="BA3282" s="2" t="n"/>
      <c r="BB3282" s="2" t="n"/>
      <c r="BC3282" s="2" t="n"/>
      <c r="BD3282" s="2" t="n"/>
      <c r="BE3282" s="2" t="n"/>
      <c r="BF3282" s="2" t="n"/>
      <c r="BG3282" s="2" t="n"/>
      <c r="BH3282" s="2" t="n"/>
      <c r="BI3282" s="8" t="n"/>
      <c r="BJ3282" s="7" t="n"/>
      <c r="BK3282" s="2" t="n"/>
      <c r="BL3282" s="2" t="n"/>
      <c r="BM3282" s="2" t="n"/>
      <c r="BN3282" s="2" t="n"/>
      <c r="BO3282" s="2" t="n"/>
      <c r="BP3282" s="143" t="n"/>
      <c r="BV3282" s="144" t="n"/>
      <c r="BW3282" s="143" t="n"/>
      <c r="CG3282" s="144" t="n"/>
      <c r="CH3282" s="143" t="n"/>
      <c r="DU3282" s="144" t="n"/>
      <c r="DV3282" s="2" t="n"/>
      <c r="DW3282" s="2" t="n"/>
      <c r="DX3282" s="2" t="n"/>
      <c r="DY3282" s="2" t="n"/>
      <c r="DZ3282" s="2" t="n"/>
      <c r="EA3282" s="2" t="n"/>
      <c r="EB3282" s="2" t="n"/>
      <c r="EC3282" s="2" t="n"/>
    </row>
    <row r="3283" ht="6.75" customHeight="1" s="118">
      <c r="A3283" s="2" t="n"/>
      <c r="B3283" s="2" t="n"/>
      <c r="C3283" s="2" t="n"/>
      <c r="D3283" s="2" t="n"/>
      <c r="E3283" s="2" t="n"/>
      <c r="F3283" s="2" t="n"/>
      <c r="G3283" s="2" t="n"/>
      <c r="H3283" s="2" t="n"/>
      <c r="I3283" s="2" t="n"/>
      <c r="J3283" s="2" t="n"/>
      <c r="K3283" s="2" t="n"/>
      <c r="L3283" s="2" t="n"/>
      <c r="M3283" s="2" t="n"/>
      <c r="N3283" s="3" t="n"/>
      <c r="O3283" s="3" t="n"/>
      <c r="P3283" s="3" t="n"/>
      <c r="Q3283" s="3" t="n"/>
      <c r="R3283" s="3" t="n"/>
      <c r="S3283" s="3" t="n"/>
      <c r="T3283" s="3" t="n"/>
      <c r="U3283" s="3" t="n"/>
      <c r="V3283" s="3" t="n"/>
      <c r="W3283" s="3" t="n"/>
      <c r="X3283" s="3" t="n"/>
      <c r="Y3283" s="3" t="n"/>
      <c r="Z3283" s="3" t="n"/>
      <c r="AA3283" s="3" t="n"/>
      <c r="AB3283" s="3" t="n"/>
      <c r="AC3283" s="3" t="n"/>
      <c r="AD3283" s="3" t="n"/>
      <c r="AE3283" s="3" t="n"/>
      <c r="AF3283" s="3" t="n"/>
      <c r="AG3283" s="3" t="n"/>
      <c r="AH3283" s="3" t="n"/>
      <c r="AI3283" s="3" t="n"/>
      <c r="AJ3283" s="3" t="n"/>
      <c r="AK3283" s="3" t="n"/>
      <c r="AL3283" s="3" t="n"/>
      <c r="AM3283" s="3" t="n"/>
      <c r="AN3283" s="2" t="n"/>
      <c r="AO3283" s="2" t="n"/>
      <c r="AP3283" s="2" t="n"/>
      <c r="AQ3283" s="2" t="n"/>
      <c r="AR3283" s="2" t="n"/>
      <c r="AS3283" s="2" t="n"/>
      <c r="AT3283" s="2" t="n"/>
      <c r="AU3283" s="2" t="n"/>
      <c r="AV3283" s="7" t="n"/>
      <c r="AW3283" s="2" t="n"/>
      <c r="AX3283" s="2" t="n"/>
      <c r="AY3283" s="2" t="n"/>
      <c r="AZ3283" s="2" t="n"/>
      <c r="BA3283" s="2" t="n"/>
      <c r="BB3283" s="2" t="n"/>
      <c r="BC3283" s="2" t="n"/>
      <c r="BD3283" s="2" t="n"/>
      <c r="BE3283" s="2" t="n"/>
      <c r="BF3283" s="2" t="n"/>
      <c r="BG3283" s="2" t="n"/>
      <c r="BH3283" s="2" t="n"/>
      <c r="BI3283" s="8" t="n"/>
      <c r="BJ3283" s="7" t="n"/>
      <c r="BK3283" s="2" t="n"/>
      <c r="BL3283" s="2" t="n"/>
      <c r="BM3283" s="2" t="n"/>
      <c r="BN3283" s="2" t="n"/>
      <c r="BO3283" s="2" t="n"/>
      <c r="BP3283" s="143" t="n"/>
      <c r="BV3283" s="144" t="n"/>
      <c r="BW3283" s="143" t="n"/>
      <c r="CG3283" s="144" t="n"/>
      <c r="CH3283" s="143" t="n"/>
      <c r="DU3283" s="144" t="n"/>
      <c r="DV3283" s="2" t="n"/>
      <c r="DW3283" s="2" t="n"/>
      <c r="DX3283" s="2" t="n"/>
      <c r="DY3283" s="2" t="n"/>
      <c r="DZ3283" s="2" t="n"/>
      <c r="EA3283" s="2" t="n"/>
      <c r="EB3283" s="2" t="n"/>
      <c r="EC3283" s="2" t="n"/>
    </row>
    <row r="3284" ht="6.75" customHeight="1" s="118">
      <c r="A3284" s="2" t="n"/>
      <c r="B3284" s="2" t="n"/>
      <c r="C3284" s="2" t="n"/>
      <c r="D3284" s="2" t="n"/>
      <c r="E3284" s="2" t="n"/>
      <c r="F3284" s="2" t="n"/>
      <c r="G3284" s="2" t="n"/>
      <c r="H3284" s="2" t="n"/>
      <c r="I3284" s="2" t="n"/>
      <c r="J3284" s="2" t="n"/>
      <c r="K3284" s="2" t="n"/>
      <c r="L3284" s="2" t="n"/>
      <c r="M3284" s="2" t="n"/>
      <c r="N3284" s="2" t="n"/>
      <c r="O3284" s="2" t="n"/>
      <c r="P3284" s="2" t="n"/>
      <c r="Q3284" s="2" t="n"/>
      <c r="R3284" s="2" t="n"/>
      <c r="S3284" s="2" t="n"/>
      <c r="T3284" s="2" t="n"/>
      <c r="U3284" s="2" t="n"/>
      <c r="V3284" s="2" t="n"/>
      <c r="W3284" s="2" t="n"/>
      <c r="X3284" s="2" t="n"/>
      <c r="Y3284" s="2" t="n"/>
      <c r="Z3284" s="95" t="inlineStr">
        <is>
          <t>令和</t>
        </is>
      </c>
      <c r="AD3284" s="145">
        <f>IF(N(設定!$B$3)=0,"",YEAR(設定!$B$3)-2018)</f>
        <v/>
      </c>
      <c r="AG3284" s="95" t="inlineStr">
        <is>
          <t>年</t>
        </is>
      </c>
      <c r="AI3284" s="145">
        <f>IF(N(設定!$B$3)=0,"",MONTH(設定!$B$3))</f>
        <v/>
      </c>
      <c r="AL3284" s="95" t="inlineStr">
        <is>
          <t>月</t>
        </is>
      </c>
      <c r="AN3284" s="145">
        <f>IF(N(設定!$B$3)=0,"",DAY(設定!$B$3))</f>
        <v/>
      </c>
      <c r="AP3284" s="95" t="inlineStr">
        <is>
          <t>日現在</t>
        </is>
      </c>
      <c r="AU3284" s="12" t="n"/>
      <c r="AV3284" s="7" t="n"/>
      <c r="AW3284" s="2" t="n"/>
      <c r="AX3284" s="2" t="n"/>
      <c r="AY3284" s="2" t="n"/>
      <c r="AZ3284" s="2" t="n"/>
      <c r="BA3284" s="2" t="n"/>
      <c r="BB3284" s="2" t="n"/>
      <c r="BC3284" s="2" t="n"/>
      <c r="BD3284" s="2" t="n"/>
      <c r="BE3284" s="2" t="n"/>
      <c r="BF3284" s="2" t="n"/>
      <c r="BG3284" s="2" t="n"/>
      <c r="BH3284" s="2" t="n"/>
      <c r="BI3284" s="8" t="n"/>
      <c r="BJ3284" s="7" t="n"/>
      <c r="BK3284" s="2" t="n"/>
      <c r="BL3284" s="2" t="n"/>
      <c r="BM3284" s="2" t="n"/>
      <c r="BN3284" s="2" t="n"/>
      <c r="BO3284" s="2" t="n"/>
      <c r="BP3284" s="143" t="n"/>
      <c r="BV3284" s="144" t="n"/>
      <c r="BW3284" s="146" t="n"/>
      <c r="BX3284" s="147" t="n"/>
      <c r="BY3284" s="147" t="n"/>
      <c r="BZ3284" s="147" t="n"/>
      <c r="CA3284" s="147" t="n"/>
      <c r="CB3284" s="147" t="n"/>
      <c r="CC3284" s="147" t="n"/>
      <c r="CD3284" s="147" t="n"/>
      <c r="CE3284" s="147" t="n"/>
      <c r="CF3284" s="147" t="n"/>
      <c r="CG3284" s="148" t="n"/>
      <c r="CH3284" s="146" t="n"/>
      <c r="CI3284" s="147" t="n"/>
      <c r="CJ3284" s="147" t="n"/>
      <c r="CK3284" s="147" t="n"/>
      <c r="CL3284" s="147" t="n"/>
      <c r="CM3284" s="147" t="n"/>
      <c r="CN3284" s="147" t="n"/>
      <c r="CO3284" s="147" t="n"/>
      <c r="CP3284" s="147" t="n"/>
      <c r="CQ3284" s="147" t="n"/>
      <c r="CR3284" s="147" t="n"/>
      <c r="CS3284" s="147" t="n"/>
      <c r="CT3284" s="147" t="n"/>
      <c r="CU3284" s="147" t="n"/>
      <c r="CV3284" s="147" t="n"/>
      <c r="CW3284" s="147" t="n"/>
      <c r="CX3284" s="147" t="n"/>
      <c r="CY3284" s="147" t="n"/>
      <c r="CZ3284" s="147" t="n"/>
      <c r="DA3284" s="147" t="n"/>
      <c r="DB3284" s="147" t="n"/>
      <c r="DC3284" s="147" t="n"/>
      <c r="DD3284" s="147" t="n"/>
      <c r="DE3284" s="147" t="n"/>
      <c r="DF3284" s="147" t="n"/>
      <c r="DG3284" s="147" t="n"/>
      <c r="DH3284" s="147" t="n"/>
      <c r="DI3284" s="147" t="n"/>
      <c r="DJ3284" s="147" t="n"/>
      <c r="DK3284" s="147" t="n"/>
      <c r="DL3284" s="147" t="n"/>
      <c r="DM3284" s="147" t="n"/>
      <c r="DN3284" s="147" t="n"/>
      <c r="DO3284" s="147" t="n"/>
      <c r="DP3284" s="147" t="n"/>
      <c r="DQ3284" s="147" t="n"/>
      <c r="DR3284" s="147" t="n"/>
      <c r="DS3284" s="147" t="n"/>
      <c r="DT3284" s="147" t="n"/>
      <c r="DU3284" s="148" t="n"/>
      <c r="DV3284" s="2" t="n"/>
      <c r="DW3284" s="2" t="n"/>
      <c r="DX3284" s="2" t="n"/>
      <c r="DY3284" s="2" t="n"/>
      <c r="DZ3284" s="2" t="n"/>
      <c r="EA3284" s="2" t="n"/>
      <c r="EB3284" s="2" t="n"/>
      <c r="EC3284" s="2" t="n"/>
    </row>
    <row r="3285" ht="6.75" customHeight="1" s="118">
      <c r="A3285" s="2" t="n"/>
      <c r="B3285" s="2" t="n"/>
      <c r="C3285" s="2" t="n"/>
      <c r="D3285" s="2" t="n"/>
      <c r="E3285" s="2" t="n"/>
      <c r="F3285" s="2" t="n"/>
      <c r="G3285" s="2" t="n"/>
      <c r="H3285" s="2" t="n"/>
      <c r="I3285" s="2" t="n"/>
      <c r="J3285" s="2" t="n"/>
      <c r="K3285" s="2" t="n"/>
      <c r="L3285" s="2" t="n"/>
      <c r="M3285" s="2" t="n"/>
      <c r="N3285" s="2" t="n"/>
      <c r="O3285" s="2" t="n"/>
      <c r="P3285" s="2" t="n"/>
      <c r="Q3285" s="2" t="n"/>
      <c r="R3285" s="2" t="n"/>
      <c r="S3285" s="2" t="n"/>
      <c r="T3285" s="2" t="n"/>
      <c r="U3285" s="2" t="n"/>
      <c r="V3285" s="2" t="n"/>
      <c r="W3285" s="2" t="n"/>
      <c r="X3285" s="2" t="n"/>
      <c r="Y3285" s="2" t="n"/>
      <c r="AU3285" s="12" t="n"/>
      <c r="AV3285" s="7" t="n"/>
      <c r="AW3285" s="48" t="inlineStr">
        <is>
          <t>写真をはる位置</t>
        </is>
      </c>
      <c r="BI3285" s="8" t="n"/>
      <c r="BJ3285" s="7" t="n"/>
      <c r="BK3285" s="2" t="n"/>
      <c r="BL3285" s="2" t="n"/>
      <c r="BM3285" s="2" t="n"/>
      <c r="BN3285" s="2" t="n"/>
      <c r="BO3285" s="2" t="n"/>
      <c r="BP3285" s="143" t="n"/>
      <c r="BV3285" s="144" t="n"/>
      <c r="BW3285" s="149">
        <f>計算!$O$39</f>
        <v/>
      </c>
      <c r="CG3285" s="144" t="n"/>
      <c r="CH3285" s="150">
        <f>計算!$P$39</f>
        <v/>
      </c>
      <c r="DU3285" s="144" t="n"/>
      <c r="DV3285" s="2" t="n"/>
      <c r="DW3285" s="2" t="n"/>
      <c r="DX3285" s="2" t="n"/>
      <c r="DY3285" s="2" t="n"/>
      <c r="DZ3285" s="2" t="n"/>
      <c r="EA3285" s="2" t="n"/>
      <c r="EB3285" s="2" t="n"/>
      <c r="EC3285" s="2" t="n"/>
    </row>
    <row r="3286" ht="6.75" customHeight="1" s="118">
      <c r="A3286" s="2" t="n"/>
      <c r="B3286" s="2" t="n"/>
      <c r="C3286" s="2" t="n"/>
      <c r="D3286" s="2" t="n"/>
      <c r="E3286" s="2" t="n"/>
      <c r="F3286" s="2" t="n"/>
      <c r="G3286" s="2" t="n"/>
      <c r="H3286" s="2" t="n"/>
      <c r="I3286" s="2" t="n"/>
      <c r="J3286" s="2" t="n"/>
      <c r="K3286" s="2" t="n"/>
      <c r="L3286" s="2" t="n"/>
      <c r="M3286" s="2" t="n"/>
      <c r="N3286" s="2" t="n"/>
      <c r="O3286" s="2" t="n"/>
      <c r="P3286" s="2" t="n"/>
      <c r="Q3286" s="2" t="n"/>
      <c r="R3286" s="2" t="n"/>
      <c r="S3286" s="2" t="n"/>
      <c r="T3286" s="2" t="n"/>
      <c r="U3286" s="2" t="n"/>
      <c r="V3286" s="2" t="n"/>
      <c r="W3286" s="2" t="n"/>
      <c r="X3286" s="2" t="n"/>
      <c r="Y3286" s="2" t="n"/>
      <c r="Z3286" s="147" t="n"/>
      <c r="AA3286" s="147" t="n"/>
      <c r="AB3286" s="147" t="n"/>
      <c r="AC3286" s="147" t="n"/>
      <c r="AD3286" s="147" t="n"/>
      <c r="AE3286" s="147" t="n"/>
      <c r="AF3286" s="147" t="n"/>
      <c r="AG3286" s="147" t="n"/>
      <c r="AH3286" s="147" t="n"/>
      <c r="AI3286" s="147" t="n"/>
      <c r="AJ3286" s="147" t="n"/>
      <c r="AK3286" s="147" t="n"/>
      <c r="AL3286" s="147" t="n"/>
      <c r="AM3286" s="147" t="n"/>
      <c r="AN3286" s="147" t="n"/>
      <c r="AO3286" s="147" t="n"/>
      <c r="AP3286" s="147" t="n"/>
      <c r="AQ3286" s="147" t="n"/>
      <c r="AR3286" s="147" t="n"/>
      <c r="AS3286" s="147" t="n"/>
      <c r="AT3286" s="147" t="n"/>
      <c r="AU3286" s="12" t="n"/>
      <c r="AV3286" s="7" t="n"/>
      <c r="BI3286" s="8" t="n"/>
      <c r="BJ3286" s="7" t="n"/>
      <c r="BK3286" s="2" t="n"/>
      <c r="BL3286" s="2" t="n"/>
      <c r="BM3286" s="2" t="n"/>
      <c r="BN3286" s="2" t="n"/>
      <c r="BO3286" s="2" t="n"/>
      <c r="BP3286" s="143" t="n"/>
      <c r="BV3286" s="144" t="n"/>
      <c r="BW3286" s="143" t="n"/>
      <c r="CG3286" s="144" t="n"/>
      <c r="DU3286" s="144" t="n"/>
      <c r="DV3286" s="2" t="n"/>
      <c r="DW3286" s="2" t="n"/>
      <c r="DX3286" s="2" t="n"/>
      <c r="DY3286" s="2" t="n"/>
      <c r="DZ3286" s="2" t="n"/>
      <c r="EA3286" s="2" t="n"/>
      <c r="EB3286" s="2" t="n"/>
      <c r="EC3286" s="2" t="n"/>
    </row>
    <row r="3287" ht="6.75" customHeight="1" s="118">
      <c r="A3287" s="2" t="n"/>
      <c r="B3287" s="2" t="n"/>
      <c r="C3287" s="2" t="n"/>
      <c r="D3287" s="2" t="n"/>
      <c r="E3287" s="142" t="inlineStr">
        <is>
          <t>ふ り が な</t>
        </is>
      </c>
      <c r="F3287" s="140" t="n"/>
      <c r="G3287" s="140" t="n"/>
      <c r="H3287" s="140" t="n"/>
      <c r="I3287" s="140" t="n"/>
      <c r="J3287" s="140" t="n"/>
      <c r="K3287" s="141" t="n"/>
      <c r="L3287" s="151">
        <f>計算!$C$39</f>
        <v/>
      </c>
      <c r="M3287" s="140" t="n"/>
      <c r="N3287" s="140" t="n"/>
      <c r="O3287" s="140" t="n"/>
      <c r="P3287" s="140" t="n"/>
      <c r="Q3287" s="140" t="n"/>
      <c r="R3287" s="140" t="n"/>
      <c r="S3287" s="140" t="n"/>
      <c r="T3287" s="140" t="n"/>
      <c r="U3287" s="140" t="n"/>
      <c r="V3287" s="140" t="n"/>
      <c r="W3287" s="140" t="n"/>
      <c r="X3287" s="140" t="n"/>
      <c r="Y3287" s="140" t="n"/>
      <c r="Z3287" s="140" t="n"/>
      <c r="AA3287" s="140" t="n"/>
      <c r="AB3287" s="140" t="n"/>
      <c r="AC3287" s="140" t="n"/>
      <c r="AD3287" s="140" t="n"/>
      <c r="AE3287" s="140" t="n"/>
      <c r="AF3287" s="140" t="n"/>
      <c r="AG3287" s="140" t="n"/>
      <c r="AH3287" s="140" t="n"/>
      <c r="AI3287" s="140" t="n"/>
      <c r="AJ3287" s="140" t="n"/>
      <c r="AK3287" s="140" t="n"/>
      <c r="AL3287" s="140" t="n"/>
      <c r="AM3287" s="140" t="n"/>
      <c r="AN3287" s="140" t="n"/>
      <c r="AO3287" s="140" t="n"/>
      <c r="AP3287" s="140" t="n"/>
      <c r="AQ3287" s="140" t="n"/>
      <c r="AR3287" s="140" t="n"/>
      <c r="AS3287" s="140" t="n"/>
      <c r="AT3287" s="141" t="n"/>
      <c r="AU3287" s="8" t="n"/>
      <c r="AV3287" s="7" t="n"/>
      <c r="AW3287" s="2" t="n"/>
      <c r="AX3287" s="2" t="n"/>
      <c r="AY3287" s="2" t="n"/>
      <c r="AZ3287" s="2" t="n"/>
      <c r="BA3287" s="2" t="n"/>
      <c r="BB3287" s="2" t="n"/>
      <c r="BC3287" s="2" t="n"/>
      <c r="BD3287" s="2" t="n"/>
      <c r="BE3287" s="2" t="n"/>
      <c r="BF3287" s="2" t="n"/>
      <c r="BG3287" s="2" t="n"/>
      <c r="BH3287" s="2" t="n"/>
      <c r="BI3287" s="8" t="n"/>
      <c r="BJ3287" s="7" t="n"/>
      <c r="BK3287" s="2" t="n"/>
      <c r="BL3287" s="2" t="n"/>
      <c r="BM3287" s="2" t="n"/>
      <c r="BN3287" s="2" t="n"/>
      <c r="BO3287" s="2" t="n"/>
      <c r="BP3287" s="143" t="n"/>
      <c r="BV3287" s="144" t="n"/>
      <c r="BW3287" s="143" t="n"/>
      <c r="CG3287" s="144" t="n"/>
      <c r="DU3287" s="144" t="n"/>
      <c r="DV3287" s="2" t="n"/>
      <c r="DW3287" s="2" t="n"/>
      <c r="DX3287" s="2" t="n"/>
      <c r="DY3287" s="2" t="n"/>
      <c r="DZ3287" s="2" t="n"/>
      <c r="EA3287" s="2" t="n"/>
      <c r="EB3287" s="2" t="n"/>
      <c r="EC3287" s="2" t="n"/>
    </row>
    <row r="3288" ht="6.75" customHeight="1" s="118">
      <c r="A3288" s="2" t="n"/>
      <c r="B3288" s="2" t="n"/>
      <c r="C3288" s="2" t="n"/>
      <c r="D3288" s="2" t="n"/>
      <c r="E3288" s="143" t="n"/>
      <c r="K3288" s="144" t="n"/>
      <c r="AT3288" s="144" t="n"/>
      <c r="AU3288" s="8" t="n"/>
      <c r="AV3288" s="7" t="n"/>
      <c r="AW3288" s="2" t="n"/>
      <c r="AX3288" s="2" t="n"/>
      <c r="AY3288" s="2" t="n"/>
      <c r="AZ3288" s="2" t="n"/>
      <c r="BA3288" s="2" t="n"/>
      <c r="BB3288" s="2" t="n"/>
      <c r="BC3288" s="2" t="n"/>
      <c r="BD3288" s="2" t="n"/>
      <c r="BE3288" s="2" t="n"/>
      <c r="BF3288" s="2" t="n"/>
      <c r="BG3288" s="2" t="n"/>
      <c r="BH3288" s="2" t="n"/>
      <c r="BI3288" s="8" t="n"/>
      <c r="BJ3288" s="7" t="n"/>
      <c r="BK3288" s="2" t="n"/>
      <c r="BL3288" s="2" t="n"/>
      <c r="BM3288" s="2" t="n"/>
      <c r="BN3288" s="2" t="n"/>
      <c r="BO3288" s="2" t="n"/>
      <c r="BP3288" s="143" t="n"/>
      <c r="BV3288" s="144" t="n"/>
      <c r="BW3288" s="143" t="n"/>
      <c r="CG3288" s="144" t="n"/>
      <c r="DU3288" s="144" t="n"/>
      <c r="DV3288" s="2" t="n"/>
      <c r="DW3288" s="2" t="n"/>
      <c r="DX3288" s="2" t="n"/>
      <c r="DY3288" s="2" t="n"/>
      <c r="DZ3288" s="2" t="n"/>
      <c r="EA3288" s="2" t="n"/>
      <c r="EB3288" s="2" t="n"/>
      <c r="EC3288" s="2" t="n"/>
    </row>
    <row r="3289" ht="6.75" customHeight="1" s="118">
      <c r="A3289" s="2" t="n"/>
      <c r="B3289" s="2" t="n"/>
      <c r="C3289" s="2" t="n"/>
      <c r="D3289" s="2" t="n"/>
      <c r="E3289" s="143" t="n"/>
      <c r="K3289" s="144" t="n"/>
      <c r="AT3289" s="144" t="n"/>
      <c r="AU3289" s="8" t="n"/>
      <c r="AV3289" s="7" t="n"/>
      <c r="AW3289" s="2" t="n"/>
      <c r="AX3289" s="2" t="n"/>
      <c r="AY3289" s="2" t="n"/>
      <c r="AZ3289" s="2" t="n"/>
      <c r="BA3289" s="2" t="n"/>
      <c r="BB3289" s="2" t="n"/>
      <c r="BC3289" s="2" t="n"/>
      <c r="BD3289" s="2" t="n"/>
      <c r="BE3289" s="2" t="n"/>
      <c r="BF3289" s="2" t="n"/>
      <c r="BG3289" s="2" t="n"/>
      <c r="BH3289" s="2" t="n"/>
      <c r="BI3289" s="8" t="n"/>
      <c r="BJ3289" s="7" t="n"/>
      <c r="BK3289" s="2" t="n"/>
      <c r="BL3289" s="2" t="n"/>
      <c r="BM3289" s="2" t="n"/>
      <c r="BN3289" s="2" t="n"/>
      <c r="BO3289" s="2" t="n"/>
      <c r="BP3289" s="143" t="n"/>
      <c r="BV3289" s="144" t="n"/>
      <c r="BW3289" s="149">
        <f>計算!$Q$39</f>
        <v/>
      </c>
      <c r="CG3289" s="144" t="n"/>
      <c r="CH3289" s="150">
        <f>計算!$R$39</f>
        <v/>
      </c>
      <c r="DU3289" s="144" t="n"/>
      <c r="DV3289" s="2" t="n"/>
      <c r="DW3289" s="2" t="n"/>
      <c r="DX3289" s="2" t="n"/>
      <c r="DY3289" s="2" t="n"/>
      <c r="DZ3289" s="2" t="n"/>
      <c r="EA3289" s="2" t="n"/>
      <c r="EB3289" s="2" t="n"/>
      <c r="EC3289" s="2" t="n"/>
    </row>
    <row r="3290" ht="6.75" customHeight="1" s="118">
      <c r="A3290" s="2" t="n"/>
      <c r="B3290" s="2" t="n"/>
      <c r="C3290" s="2" t="n"/>
      <c r="D3290" s="2" t="n"/>
      <c r="E3290" s="146" t="n"/>
      <c r="F3290" s="147" t="n"/>
      <c r="G3290" s="147" t="n"/>
      <c r="H3290" s="147" t="n"/>
      <c r="I3290" s="147" t="n"/>
      <c r="J3290" s="147" t="n"/>
      <c r="K3290" s="148" t="n"/>
      <c r="L3290" s="147" t="n"/>
      <c r="M3290" s="147" t="n"/>
      <c r="N3290" s="147" t="n"/>
      <c r="O3290" s="147" t="n"/>
      <c r="P3290" s="147" t="n"/>
      <c r="Q3290" s="147" t="n"/>
      <c r="R3290" s="147" t="n"/>
      <c r="S3290" s="147" t="n"/>
      <c r="T3290" s="147" t="n"/>
      <c r="U3290" s="147" t="n"/>
      <c r="V3290" s="147" t="n"/>
      <c r="W3290" s="147" t="n"/>
      <c r="X3290" s="147" t="n"/>
      <c r="Y3290" s="147" t="n"/>
      <c r="Z3290" s="147" t="n"/>
      <c r="AA3290" s="147" t="n"/>
      <c r="AB3290" s="147" t="n"/>
      <c r="AC3290" s="147" t="n"/>
      <c r="AD3290" s="147" t="n"/>
      <c r="AE3290" s="147" t="n"/>
      <c r="AF3290" s="147" t="n"/>
      <c r="AG3290" s="147" t="n"/>
      <c r="AH3290" s="147" t="n"/>
      <c r="AI3290" s="147" t="n"/>
      <c r="AJ3290" s="147" t="n"/>
      <c r="AK3290" s="147" t="n"/>
      <c r="AL3290" s="147" t="n"/>
      <c r="AM3290" s="147" t="n"/>
      <c r="AN3290" s="147" t="n"/>
      <c r="AO3290" s="147" t="n"/>
      <c r="AP3290" s="147" t="n"/>
      <c r="AQ3290" s="147" t="n"/>
      <c r="AR3290" s="147" t="n"/>
      <c r="AS3290" s="147" t="n"/>
      <c r="AT3290" s="148" t="n"/>
      <c r="AU3290" s="8" t="n"/>
      <c r="AV3290" s="7" t="n"/>
      <c r="AW3290" s="2" t="n"/>
      <c r="AX3290" s="2" t="n"/>
      <c r="AY3290" s="2" t="n"/>
      <c r="AZ3290" s="2" t="n"/>
      <c r="BA3290" s="2" t="n"/>
      <c r="BB3290" s="2" t="n"/>
      <c r="BC3290" s="2" t="n"/>
      <c r="BD3290" s="2" t="n"/>
      <c r="BE3290" s="2" t="n"/>
      <c r="BF3290" s="2" t="n"/>
      <c r="BG3290" s="2" t="n"/>
      <c r="BH3290" s="2" t="n"/>
      <c r="BI3290" s="8" t="n"/>
      <c r="BJ3290" s="7" t="n"/>
      <c r="BK3290" s="2" t="n"/>
      <c r="BL3290" s="2" t="n"/>
      <c r="BM3290" s="2" t="n"/>
      <c r="BN3290" s="2" t="n"/>
      <c r="BO3290" s="2" t="n"/>
      <c r="BP3290" s="143" t="n"/>
      <c r="BV3290" s="144" t="n"/>
      <c r="BW3290" s="143" t="n"/>
      <c r="CG3290" s="144" t="n"/>
      <c r="DU3290" s="144" t="n"/>
      <c r="DV3290" s="2" t="n"/>
      <c r="DW3290" s="2" t="n"/>
      <c r="DX3290" s="2" t="n"/>
      <c r="DY3290" s="2" t="n"/>
      <c r="DZ3290" s="2" t="n"/>
      <c r="EA3290" s="2" t="n"/>
      <c r="EB3290" s="2" t="n"/>
      <c r="EC3290" s="2" t="n"/>
    </row>
    <row r="3291" ht="6.75" customHeight="1" s="118">
      <c r="A3291" s="2" t="n"/>
      <c r="B3291" s="2" t="n"/>
      <c r="C3291" s="2" t="n"/>
      <c r="D3291" s="2" t="n"/>
      <c r="E3291" s="152" t="inlineStr">
        <is>
          <t>名　前</t>
        </is>
      </c>
      <c r="F3291" s="140" t="n"/>
      <c r="G3291" s="140" t="n"/>
      <c r="H3291" s="140" t="n"/>
      <c r="I3291" s="140" t="n"/>
      <c r="J3291" s="140" t="n"/>
      <c r="K3291" s="141" t="n"/>
      <c r="L3291" s="153">
        <f>計算!$B$39</f>
        <v/>
      </c>
      <c r="M3291" s="140" t="n"/>
      <c r="N3291" s="140" t="n"/>
      <c r="O3291" s="140" t="n"/>
      <c r="P3291" s="140" t="n"/>
      <c r="Q3291" s="140" t="n"/>
      <c r="R3291" s="140" t="n"/>
      <c r="S3291" s="140" t="n"/>
      <c r="T3291" s="140" t="n"/>
      <c r="U3291" s="140" t="n"/>
      <c r="V3291" s="140" t="n"/>
      <c r="W3291" s="140" t="n"/>
      <c r="X3291" s="140" t="n"/>
      <c r="Y3291" s="140" t="n"/>
      <c r="Z3291" s="140" t="n"/>
      <c r="AA3291" s="140" t="n"/>
      <c r="AB3291" s="140" t="n"/>
      <c r="AC3291" s="140" t="n"/>
      <c r="AD3291" s="140" t="n"/>
      <c r="AE3291" s="140" t="n"/>
      <c r="AF3291" s="140" t="n"/>
      <c r="AG3291" s="140" t="n"/>
      <c r="AH3291" s="140" t="n"/>
      <c r="AI3291" s="140" t="n"/>
      <c r="AJ3291" s="140" t="n"/>
      <c r="AK3291" s="140" t="n"/>
      <c r="AL3291" s="140" t="n"/>
      <c r="AM3291" s="140" t="n"/>
      <c r="AN3291" s="140" t="n"/>
      <c r="AO3291" s="140" t="n"/>
      <c r="AP3291" s="140" t="n"/>
      <c r="AQ3291" s="140" t="n"/>
      <c r="AR3291" s="140" t="n"/>
      <c r="AS3291" s="140" t="n"/>
      <c r="AT3291" s="141" t="n"/>
      <c r="AU3291" s="8" t="n"/>
      <c r="AV3291" s="7" t="n"/>
      <c r="AW3291" s="2" t="n"/>
      <c r="AX3291" s="2" t="n"/>
      <c r="AY3291" s="2" t="n"/>
      <c r="AZ3291" s="2" t="n"/>
      <c r="BA3291" s="2" t="n"/>
      <c r="BB3291" s="2" t="n"/>
      <c r="BC3291" s="2" t="n"/>
      <c r="BD3291" s="2" t="n"/>
      <c r="BE3291" s="2" t="n"/>
      <c r="BF3291" s="2" t="n"/>
      <c r="BG3291" s="2" t="n"/>
      <c r="BH3291" s="2" t="n"/>
      <c r="BI3291" s="8" t="n"/>
      <c r="BJ3291" s="7" t="n"/>
      <c r="BK3291" s="2" t="n"/>
      <c r="BL3291" s="2" t="n"/>
      <c r="BM3291" s="2" t="n"/>
      <c r="BN3291" s="2" t="n"/>
      <c r="BO3291" s="2" t="n"/>
      <c r="BP3291" s="143" t="n"/>
      <c r="BV3291" s="144" t="n"/>
      <c r="BW3291" s="143" t="n"/>
      <c r="CG3291" s="144" t="n"/>
      <c r="DU3291" s="144" t="n"/>
      <c r="DV3291" s="2" t="n"/>
      <c r="DW3291" s="2" t="n"/>
      <c r="DX3291" s="2" t="n"/>
      <c r="DY3291" s="2" t="n"/>
      <c r="DZ3291" s="2" t="n"/>
      <c r="EA3291" s="2" t="n"/>
      <c r="EB3291" s="2" t="n"/>
      <c r="EC3291" s="2" t="n"/>
    </row>
    <row r="3292" ht="6.75" customHeight="1" s="118">
      <c r="A3292" s="2" t="n"/>
      <c r="B3292" s="2" t="n"/>
      <c r="C3292" s="2" t="n"/>
      <c r="D3292" s="2" t="n"/>
      <c r="E3292" s="143" t="n"/>
      <c r="K3292" s="144" t="n"/>
      <c r="L3292" s="143" t="n"/>
      <c r="AT3292" s="144" t="n"/>
      <c r="AU3292" s="8" t="n"/>
      <c r="AV3292" s="7" t="n"/>
      <c r="AW3292" s="2" t="n"/>
      <c r="AX3292" s="52" t="inlineStr">
        <is>
          <t>（30×40mm）</t>
        </is>
      </c>
      <c r="BH3292" s="2" t="n"/>
      <c r="BI3292" s="8" t="n"/>
      <c r="BJ3292" s="7" t="n"/>
      <c r="BK3292" s="2" t="n"/>
      <c r="BL3292" s="2" t="n"/>
      <c r="BM3292" s="2" t="n"/>
      <c r="BN3292" s="2" t="n"/>
      <c r="BO3292" s="2" t="n"/>
      <c r="BP3292" s="143" t="n"/>
      <c r="BV3292" s="144" t="n"/>
      <c r="BW3292" s="143" t="n"/>
      <c r="CG3292" s="144" t="n"/>
      <c r="DU3292" s="144" t="n"/>
      <c r="DV3292" s="2" t="n"/>
      <c r="DW3292" s="2" t="n"/>
      <c r="DX3292" s="2" t="n"/>
      <c r="DY3292" s="2" t="n"/>
      <c r="DZ3292" s="2" t="n"/>
      <c r="EA3292" s="2" t="n"/>
      <c r="EB3292" s="2" t="n"/>
      <c r="EC3292" s="2" t="n"/>
    </row>
    <row r="3293" ht="6.75" customHeight="1" s="118">
      <c r="A3293" s="2" t="n"/>
      <c r="B3293" s="2" t="n"/>
      <c r="C3293" s="2" t="n"/>
      <c r="D3293" s="2" t="n"/>
      <c r="E3293" s="143" t="n"/>
      <c r="K3293" s="144" t="n"/>
      <c r="L3293" s="143" t="n"/>
      <c r="AT3293" s="144" t="n"/>
      <c r="AU3293" s="8" t="n"/>
      <c r="AV3293" s="7" t="n"/>
      <c r="AW3293" s="2" t="n"/>
      <c r="BH3293" s="2" t="n"/>
      <c r="BI3293" s="8" t="n"/>
      <c r="BJ3293" s="7" t="n"/>
      <c r="BK3293" s="2" t="n"/>
      <c r="BL3293" s="2" t="n"/>
      <c r="BM3293" s="2" t="n"/>
      <c r="BN3293" s="2" t="n"/>
      <c r="BO3293" s="2" t="n"/>
      <c r="BP3293" s="143" t="n"/>
      <c r="BV3293" s="144" t="n"/>
      <c r="BW3293" s="149">
        <f>計算!$S$39</f>
        <v/>
      </c>
      <c r="CG3293" s="144" t="n"/>
      <c r="CH3293" s="150">
        <f>計算!$T$39</f>
        <v/>
      </c>
      <c r="DU3293" s="144" t="n"/>
      <c r="DV3293" s="2" t="n"/>
      <c r="DW3293" s="2" t="n"/>
      <c r="DX3293" s="2" t="n"/>
      <c r="DY3293" s="2" t="n"/>
      <c r="DZ3293" s="2" t="n"/>
      <c r="EA3293" s="2" t="n"/>
      <c r="EB3293" s="2" t="n"/>
      <c r="EC3293" s="2" t="n"/>
    </row>
    <row r="3294" ht="6.75" customHeight="1" s="118">
      <c r="A3294" s="2" t="n"/>
      <c r="B3294" s="2" t="n"/>
      <c r="C3294" s="2" t="n"/>
      <c r="D3294" s="2" t="n"/>
      <c r="E3294" s="143" t="n"/>
      <c r="K3294" s="144" t="n"/>
      <c r="L3294" s="143" t="n"/>
      <c r="AT3294" s="144" t="n"/>
      <c r="AU3294" s="8" t="n"/>
      <c r="AV3294" s="7" t="n"/>
      <c r="AW3294" s="2" t="n"/>
      <c r="AX3294" s="2" t="n"/>
      <c r="AY3294" s="2" t="n"/>
      <c r="AZ3294" s="2" t="n"/>
      <c r="BA3294" s="2" t="n"/>
      <c r="BB3294" s="2" t="n"/>
      <c r="BC3294" s="2" t="n"/>
      <c r="BD3294" s="2" t="n"/>
      <c r="BE3294" s="2" t="n"/>
      <c r="BF3294" s="2" t="n"/>
      <c r="BG3294" s="2" t="n"/>
      <c r="BH3294" s="2" t="n"/>
      <c r="BI3294" s="8" t="n"/>
      <c r="BJ3294" s="7" t="n"/>
      <c r="BK3294" s="2" t="n"/>
      <c r="BL3294" s="2" t="n"/>
      <c r="BM3294" s="2" t="n"/>
      <c r="BN3294" s="2" t="n"/>
      <c r="BO3294" s="2" t="n"/>
      <c r="BP3294" s="143" t="n"/>
      <c r="BV3294" s="144" t="n"/>
      <c r="BW3294" s="143" t="n"/>
      <c r="CG3294" s="144" t="n"/>
      <c r="DU3294" s="144" t="n"/>
      <c r="DV3294" s="2" t="n"/>
      <c r="DW3294" s="2" t="n"/>
      <c r="DX3294" s="2" t="n"/>
      <c r="DY3294" s="2" t="n"/>
      <c r="DZ3294" s="2" t="n"/>
      <c r="EA3294" s="2" t="n"/>
      <c r="EB3294" s="2" t="n"/>
      <c r="EC3294" s="2" t="n"/>
    </row>
    <row r="3295" ht="6.75" customHeight="1" s="118">
      <c r="A3295" s="2" t="n"/>
      <c r="B3295" s="2" t="n"/>
      <c r="C3295" s="2" t="n"/>
      <c r="D3295" s="2" t="n"/>
      <c r="E3295" s="143" t="n"/>
      <c r="K3295" s="144" t="n"/>
      <c r="L3295" s="143" t="n"/>
      <c r="AT3295" s="144" t="n"/>
      <c r="AU3295" s="8" t="n"/>
      <c r="AV3295" s="7" t="n"/>
      <c r="AW3295" s="2" t="n"/>
      <c r="AX3295" s="2" t="n"/>
      <c r="AY3295" s="2" t="n"/>
      <c r="AZ3295" s="2" t="n"/>
      <c r="BA3295" s="2" t="n"/>
      <c r="BB3295" s="2" t="n"/>
      <c r="BC3295" s="2" t="n"/>
      <c r="BD3295" s="2" t="n"/>
      <c r="BE3295" s="2" t="n"/>
      <c r="BF3295" s="2" t="n"/>
      <c r="BG3295" s="2" t="n"/>
      <c r="BH3295" s="2" t="n"/>
      <c r="BI3295" s="8" t="n"/>
      <c r="BJ3295" s="7" t="n"/>
      <c r="BK3295" s="2" t="n"/>
      <c r="BL3295" s="2" t="n"/>
      <c r="BM3295" s="2" t="n"/>
      <c r="BN3295" s="2" t="n"/>
      <c r="BO3295" s="2" t="n"/>
      <c r="BP3295" s="143" t="n"/>
      <c r="BV3295" s="144" t="n"/>
      <c r="BW3295" s="143" t="n"/>
      <c r="CG3295" s="144" t="n"/>
      <c r="DU3295" s="144" t="n"/>
      <c r="DV3295" s="2" t="n"/>
      <c r="DW3295" s="2" t="n"/>
      <c r="DX3295" s="2" t="n"/>
      <c r="DY3295" s="2" t="n"/>
      <c r="DZ3295" s="2" t="n"/>
      <c r="EA3295" s="2" t="n"/>
      <c r="EB3295" s="2" t="n"/>
      <c r="EC3295" s="2" t="n"/>
    </row>
    <row r="3296" ht="4.5" customHeight="1" s="118">
      <c r="A3296" s="2" t="n"/>
      <c r="B3296" s="2" t="n"/>
      <c r="C3296" s="2" t="n"/>
      <c r="D3296" s="2" t="n"/>
      <c r="E3296" s="146" t="n"/>
      <c r="F3296" s="147" t="n"/>
      <c r="G3296" s="147" t="n"/>
      <c r="H3296" s="147" t="n"/>
      <c r="I3296" s="147" t="n"/>
      <c r="J3296" s="147" t="n"/>
      <c r="K3296" s="148" t="n"/>
      <c r="L3296" s="146" t="n"/>
      <c r="M3296" s="147" t="n"/>
      <c r="N3296" s="147" t="n"/>
      <c r="O3296" s="147" t="n"/>
      <c r="P3296" s="147" t="n"/>
      <c r="Q3296" s="147" t="n"/>
      <c r="R3296" s="147" t="n"/>
      <c r="S3296" s="147" t="n"/>
      <c r="T3296" s="147" t="n"/>
      <c r="U3296" s="147" t="n"/>
      <c r="V3296" s="147" t="n"/>
      <c r="W3296" s="147" t="n"/>
      <c r="X3296" s="147" t="n"/>
      <c r="Y3296" s="147" t="n"/>
      <c r="Z3296" s="147" t="n"/>
      <c r="AA3296" s="147" t="n"/>
      <c r="AB3296" s="147" t="n"/>
      <c r="AC3296" s="147" t="n"/>
      <c r="AD3296" s="147" t="n"/>
      <c r="AE3296" s="147" t="n"/>
      <c r="AF3296" s="147" t="n"/>
      <c r="AG3296" s="147" t="n"/>
      <c r="AH3296" s="147" t="n"/>
      <c r="AI3296" s="147" t="n"/>
      <c r="AJ3296" s="147" t="n"/>
      <c r="AK3296" s="147" t="n"/>
      <c r="AL3296" s="147" t="n"/>
      <c r="AM3296" s="147" t="n"/>
      <c r="AN3296" s="147" t="n"/>
      <c r="AO3296" s="147" t="n"/>
      <c r="AP3296" s="147" t="n"/>
      <c r="AQ3296" s="147" t="n"/>
      <c r="AR3296" s="147" t="n"/>
      <c r="AS3296" s="147" t="n"/>
      <c r="AT3296" s="148" t="n"/>
      <c r="AU3296" s="8" t="n"/>
      <c r="AV3296" s="7" t="n"/>
      <c r="AW3296" s="2" t="n"/>
      <c r="AX3296" s="2" t="n"/>
      <c r="AY3296" s="2" t="n"/>
      <c r="AZ3296" s="2" t="n"/>
      <c r="BA3296" s="2" t="n"/>
      <c r="BB3296" s="2" t="n"/>
      <c r="BC3296" s="2" t="n"/>
      <c r="BD3296" s="2" t="n"/>
      <c r="BE3296" s="2" t="n"/>
      <c r="BF3296" s="2" t="n"/>
      <c r="BG3296" s="2" t="n"/>
      <c r="BH3296" s="2" t="n"/>
      <c r="BI3296" s="8" t="n"/>
      <c r="BJ3296" s="7" t="n"/>
      <c r="BK3296" s="2" t="n"/>
      <c r="BL3296" s="2" t="n"/>
      <c r="BM3296" s="2" t="n"/>
      <c r="BN3296" s="2" t="n"/>
      <c r="BO3296" s="2" t="n"/>
      <c r="BP3296" s="143" t="n"/>
      <c r="BV3296" s="144" t="n"/>
      <c r="BW3296" s="143" t="n"/>
      <c r="CG3296" s="144" t="n"/>
      <c r="DU3296" s="144" t="n"/>
      <c r="DV3296" s="2" t="n"/>
      <c r="DW3296" s="2" t="n"/>
      <c r="DX3296" s="2" t="n"/>
      <c r="DY3296" s="2" t="n"/>
      <c r="DZ3296" s="2" t="n"/>
      <c r="EA3296" s="2" t="n"/>
      <c r="EB3296" s="2" t="n"/>
      <c r="EC3296" s="2" t="n"/>
    </row>
    <row r="3297" ht="6.75" customHeight="1" s="118">
      <c r="A3297" s="2" t="n"/>
      <c r="B3297" s="2" t="n"/>
      <c r="C3297" s="2" t="n"/>
      <c r="D3297" s="2" t="n"/>
      <c r="E3297" s="152" t="inlineStr">
        <is>
          <t>生年月日</t>
        </is>
      </c>
      <c r="F3297" s="140" t="n"/>
      <c r="G3297" s="140" t="n"/>
      <c r="H3297" s="140" t="n"/>
      <c r="I3297" s="140" t="n"/>
      <c r="J3297" s="140" t="n"/>
      <c r="K3297" s="141" t="n"/>
      <c r="L3297" s="154" t="inlineStr">
        <is>
          <t>昭和 ・ 平成</t>
        </is>
      </c>
      <c r="M3297" s="140" t="n"/>
      <c r="N3297" s="140" t="n"/>
      <c r="O3297" s="140" t="n"/>
      <c r="P3297" s="140" t="n"/>
      <c r="Q3297" s="140" t="n"/>
      <c r="R3297" s="140" t="n"/>
      <c r="S3297" s="140" t="n"/>
      <c r="T3297" s="140" t="n"/>
      <c r="U3297" s="140" t="n"/>
      <c r="V3297" s="155">
        <f>計算!$D$39</f>
        <v/>
      </c>
      <c r="W3297" s="140" t="n"/>
      <c r="X3297" s="156" t="inlineStr">
        <is>
          <t>年</t>
        </is>
      </c>
      <c r="Y3297" s="140" t="n"/>
      <c r="Z3297" s="155">
        <f>計算!$E$39</f>
        <v/>
      </c>
      <c r="AA3297" s="140" t="n"/>
      <c r="AB3297" s="140" t="n"/>
      <c r="AC3297" s="156" t="inlineStr">
        <is>
          <t>月</t>
        </is>
      </c>
      <c r="AD3297" s="140" t="n"/>
      <c r="AE3297" s="155">
        <f>計算!$F$39</f>
        <v/>
      </c>
      <c r="AF3297" s="140" t="n"/>
      <c r="AG3297" s="140" t="n"/>
      <c r="AH3297" s="156" t="inlineStr">
        <is>
          <t>日　生 （満</t>
        </is>
      </c>
      <c r="AI3297" s="140" t="n"/>
      <c r="AJ3297" s="140" t="n"/>
      <c r="AK3297" s="140" t="n"/>
      <c r="AL3297" s="140" t="n"/>
      <c r="AM3297" s="140" t="n"/>
      <c r="AN3297" s="140" t="n"/>
      <c r="AO3297" s="140" t="n"/>
      <c r="AP3297" s="157">
        <f>計算!$G$39</f>
        <v/>
      </c>
      <c r="AQ3297" s="140" t="n"/>
      <c r="AR3297" s="158" t="inlineStr">
        <is>
          <t>歳）</t>
        </is>
      </c>
      <c r="AS3297" s="140" t="n"/>
      <c r="AT3297" s="141" t="n"/>
      <c r="AU3297" s="8" t="n"/>
      <c r="AV3297" s="7" t="n"/>
      <c r="AW3297" s="2" t="n"/>
      <c r="AX3297" s="2" t="n"/>
      <c r="AY3297" s="2" t="n"/>
      <c r="AZ3297" s="2" t="n"/>
      <c r="BA3297" s="2" t="n"/>
      <c r="BB3297" s="2" t="n"/>
      <c r="BC3297" s="2" t="n"/>
      <c r="BD3297" s="2" t="n"/>
      <c r="BE3297" s="2" t="n"/>
      <c r="BF3297" s="2" t="n"/>
      <c r="BG3297" s="2" t="n"/>
      <c r="BH3297" s="2" t="n"/>
      <c r="BI3297" s="8" t="n"/>
      <c r="BJ3297" s="7" t="n"/>
      <c r="BK3297" s="2" t="n"/>
      <c r="BL3297" s="2" t="n"/>
      <c r="BM3297" s="2" t="n"/>
      <c r="BN3297" s="2" t="n"/>
      <c r="BO3297" s="2" t="n"/>
      <c r="BP3297" s="143" t="n"/>
      <c r="BV3297" s="144" t="n"/>
      <c r="BW3297" s="149">
        <f>計算!$U$39</f>
        <v/>
      </c>
      <c r="CG3297" s="144" t="n"/>
      <c r="CH3297" s="150">
        <f>計算!$V$39</f>
        <v/>
      </c>
      <c r="DU3297" s="144" t="n"/>
      <c r="DV3297" s="2" t="n"/>
      <c r="DW3297" s="2" t="n"/>
      <c r="DX3297" s="2" t="n"/>
      <c r="DY3297" s="2" t="n"/>
      <c r="DZ3297" s="2" t="n"/>
      <c r="EA3297" s="2" t="n"/>
      <c r="EB3297" s="2" t="n"/>
      <c r="EC3297" s="2" t="n"/>
    </row>
    <row r="3298" ht="6.75" customHeight="1" s="118">
      <c r="A3298" s="2" t="n"/>
      <c r="B3298" s="2" t="n"/>
      <c r="C3298" s="2" t="n"/>
      <c r="D3298" s="2" t="n"/>
      <c r="E3298" s="143" t="n"/>
      <c r="K3298" s="144" t="n"/>
      <c r="L3298" s="143" t="n"/>
      <c r="AT3298" s="144" t="n"/>
      <c r="AU3298" s="8" t="n"/>
      <c r="AV3298" s="7" t="n"/>
      <c r="AW3298" s="2" t="n"/>
      <c r="AX3298" s="2" t="n"/>
      <c r="AY3298" s="2" t="n"/>
      <c r="AZ3298" s="2" t="n"/>
      <c r="BA3298" s="2" t="n"/>
      <c r="BB3298" s="2" t="n"/>
      <c r="BC3298" s="2" t="n"/>
      <c r="BD3298" s="2" t="n"/>
      <c r="BE3298" s="2" t="n"/>
      <c r="BF3298" s="2" t="n"/>
      <c r="BG3298" s="2" t="n"/>
      <c r="BH3298" s="2" t="n"/>
      <c r="BI3298" s="8" t="n"/>
      <c r="BJ3298" s="7" t="n"/>
      <c r="BK3298" s="2" t="n"/>
      <c r="BL3298" s="2" t="n"/>
      <c r="BM3298" s="2" t="n"/>
      <c r="BN3298" s="2" t="n"/>
      <c r="BO3298" s="2" t="n"/>
      <c r="BP3298" s="143" t="n"/>
      <c r="BV3298" s="144" t="n"/>
      <c r="BW3298" s="143" t="n"/>
      <c r="CG3298" s="144" t="n"/>
      <c r="DU3298" s="144" t="n"/>
      <c r="DV3298" s="2" t="n"/>
      <c r="DW3298" s="2" t="n"/>
      <c r="DX3298" s="2" t="n"/>
      <c r="DY3298" s="2" t="n"/>
      <c r="DZ3298" s="2" t="n"/>
      <c r="EA3298" s="2" t="n"/>
      <c r="EB3298" s="2" t="n"/>
      <c r="EC3298" s="2" t="n"/>
    </row>
    <row r="3299" ht="6.75" customHeight="1" s="118">
      <c r="A3299" s="2" t="n"/>
      <c r="B3299" s="2" t="n"/>
      <c r="C3299" s="2" t="n"/>
      <c r="D3299" s="2" t="n"/>
      <c r="E3299" s="143" t="n"/>
      <c r="K3299" s="144" t="n"/>
      <c r="L3299" s="143" t="n"/>
      <c r="AT3299" s="144" t="n"/>
      <c r="AU3299" s="8" t="n"/>
      <c r="AV3299" s="16" t="n"/>
      <c r="AW3299" s="14" t="n"/>
      <c r="AX3299" s="14" t="n"/>
      <c r="AY3299" s="14" t="n"/>
      <c r="AZ3299" s="14" t="n"/>
      <c r="BA3299" s="14" t="n"/>
      <c r="BB3299" s="14" t="n"/>
      <c r="BC3299" s="14" t="n"/>
      <c r="BD3299" s="14" t="n"/>
      <c r="BE3299" s="14" t="n"/>
      <c r="BF3299" s="14" t="n"/>
      <c r="BG3299" s="14" t="n"/>
      <c r="BH3299" s="14" t="n"/>
      <c r="BI3299" s="15" t="n"/>
      <c r="BJ3299" s="7" t="n"/>
      <c r="BK3299" s="2" t="n"/>
      <c r="BL3299" s="2" t="n"/>
      <c r="BM3299" s="2" t="n"/>
      <c r="BN3299" s="2" t="n"/>
      <c r="BO3299" s="2" t="n"/>
      <c r="BP3299" s="143" t="n"/>
      <c r="BV3299" s="144" t="n"/>
      <c r="BW3299" s="143" t="n"/>
      <c r="CG3299" s="144" t="n"/>
      <c r="DU3299" s="144" t="n"/>
      <c r="DV3299" s="2" t="n"/>
      <c r="DW3299" s="2" t="n"/>
      <c r="DX3299" s="2" t="n"/>
      <c r="DY3299" s="2" t="n"/>
      <c r="DZ3299" s="2" t="n"/>
      <c r="EA3299" s="2" t="n"/>
      <c r="EB3299" s="2" t="n"/>
      <c r="EC3299" s="2" t="n"/>
    </row>
    <row r="3300" ht="3.75" customHeight="1" s="118">
      <c r="A3300" s="2" t="n"/>
      <c r="B3300" s="2" t="n"/>
      <c r="C3300" s="2" t="n"/>
      <c r="D3300" s="2" t="n"/>
      <c r="E3300" s="146" t="n"/>
      <c r="F3300" s="147" t="n"/>
      <c r="G3300" s="147" t="n"/>
      <c r="H3300" s="147" t="n"/>
      <c r="I3300" s="147" t="n"/>
      <c r="J3300" s="147" t="n"/>
      <c r="K3300" s="148" t="n"/>
      <c r="L3300" s="146" t="n"/>
      <c r="M3300" s="147" t="n"/>
      <c r="N3300" s="147" t="n"/>
      <c r="O3300" s="147" t="n"/>
      <c r="P3300" s="147" t="n"/>
      <c r="Q3300" s="147" t="n"/>
      <c r="R3300" s="147" t="n"/>
      <c r="S3300" s="147" t="n"/>
      <c r="T3300" s="147" t="n"/>
      <c r="U3300" s="147" t="n"/>
      <c r="X3300" s="147" t="n"/>
      <c r="Y3300" s="147" t="n"/>
      <c r="AC3300" s="147" t="n"/>
      <c r="AD3300" s="147" t="n"/>
      <c r="AH3300" s="147" t="n"/>
      <c r="AI3300" s="147" t="n"/>
      <c r="AJ3300" s="147" t="n"/>
      <c r="AK3300" s="147" t="n"/>
      <c r="AL3300" s="147" t="n"/>
      <c r="AM3300" s="147" t="n"/>
      <c r="AN3300" s="147" t="n"/>
      <c r="AO3300" s="147" t="n"/>
      <c r="AP3300" s="147" t="n"/>
      <c r="AQ3300" s="147" t="n"/>
      <c r="AR3300" s="147" t="n"/>
      <c r="AS3300" s="147" t="n"/>
      <c r="AT3300" s="148" t="n"/>
      <c r="AU3300" s="2" t="n"/>
      <c r="AV3300" s="21" t="n"/>
      <c r="AW3300" s="2" t="n"/>
      <c r="AX3300" s="2" t="n"/>
      <c r="AY3300" s="2" t="n"/>
      <c r="AZ3300" s="2" t="n"/>
      <c r="BA3300" s="2" t="n"/>
      <c r="BB3300" s="2" t="n"/>
      <c r="BC3300" s="2" t="n"/>
      <c r="BD3300" s="2" t="n"/>
      <c r="BE3300" s="2" t="n"/>
      <c r="BF3300" s="2" t="n"/>
      <c r="BG3300" s="2" t="n"/>
      <c r="BH3300" s="2" t="n"/>
      <c r="BI3300" s="2" t="n"/>
      <c r="BJ3300" s="2" t="n"/>
      <c r="BK3300" s="2" t="n"/>
      <c r="BL3300" s="2" t="n"/>
      <c r="BM3300" s="2" t="n"/>
      <c r="BN3300" s="2" t="n"/>
      <c r="BO3300" s="2" t="n"/>
      <c r="BP3300" s="143" t="n"/>
      <c r="BV3300" s="144" t="n"/>
      <c r="BW3300" s="143" t="n"/>
      <c r="CG3300" s="144" t="n"/>
      <c r="DU3300" s="144" t="n"/>
      <c r="DV3300" s="2" t="n"/>
      <c r="DW3300" s="2" t="n"/>
      <c r="DX3300" s="2" t="n"/>
      <c r="DY3300" s="2" t="n"/>
      <c r="DZ3300" s="2" t="n"/>
      <c r="EA3300" s="2" t="n"/>
      <c r="EB3300" s="2" t="n"/>
      <c r="EC3300" s="2" t="n"/>
    </row>
    <row r="3301" ht="6.75" customHeight="1" s="118">
      <c r="A3301" s="2" t="n"/>
      <c r="B3301" s="2" t="n"/>
      <c r="C3301" s="2" t="n"/>
      <c r="D3301" s="2" t="n"/>
      <c r="E3301" s="159" t="inlineStr">
        <is>
          <t>ふ り が な</t>
        </is>
      </c>
      <c r="F3301" s="140" t="n"/>
      <c r="G3301" s="140" t="n"/>
      <c r="H3301" s="140" t="n"/>
      <c r="I3301" s="140" t="n"/>
      <c r="J3301" s="140" t="n"/>
      <c r="K3301" s="141" t="n"/>
      <c r="L3301" s="160">
        <f>計算!$J$39</f>
        <v/>
      </c>
      <c r="M3301" s="140" t="n"/>
      <c r="N3301" s="140" t="n"/>
      <c r="O3301" s="140" t="n"/>
      <c r="P3301" s="140" t="n"/>
      <c r="Q3301" s="140" t="n"/>
      <c r="R3301" s="140" t="n"/>
      <c r="S3301" s="140" t="n"/>
      <c r="T3301" s="140" t="n"/>
      <c r="U3301" s="140" t="n"/>
      <c r="V3301" s="140" t="n"/>
      <c r="W3301" s="140" t="n"/>
      <c r="X3301" s="140" t="n"/>
      <c r="Y3301" s="140" t="n"/>
      <c r="Z3301" s="140" t="n"/>
      <c r="AA3301" s="140" t="n"/>
      <c r="AB3301" s="140" t="n"/>
      <c r="AC3301" s="140" t="n"/>
      <c r="AD3301" s="140" t="n"/>
      <c r="AE3301" s="140" t="n"/>
      <c r="AF3301" s="140" t="n"/>
      <c r="AG3301" s="140" t="n"/>
      <c r="AH3301" s="140" t="n"/>
      <c r="AI3301" s="140" t="n"/>
      <c r="AJ3301" s="140" t="n"/>
      <c r="AK3301" s="140" t="n"/>
      <c r="AL3301" s="140" t="n"/>
      <c r="AM3301" s="140" t="n"/>
      <c r="AN3301" s="140" t="n"/>
      <c r="AO3301" s="140" t="n"/>
      <c r="AP3301" s="140" t="n"/>
      <c r="AQ3301" s="140" t="n"/>
      <c r="AR3301" s="140" t="n"/>
      <c r="AS3301" s="140" t="n"/>
      <c r="AT3301" s="140" t="n"/>
      <c r="AU3301" s="140" t="n"/>
      <c r="AV3301" s="140" t="n"/>
      <c r="AW3301" s="140" t="n"/>
      <c r="AX3301" s="140" t="n"/>
      <c r="AY3301" s="140" t="n"/>
      <c r="AZ3301" s="140" t="n"/>
      <c r="BA3301" s="140" t="n"/>
      <c r="BB3301" s="140" t="n"/>
      <c r="BC3301" s="140" t="n"/>
      <c r="BD3301" s="140" t="n"/>
      <c r="BE3301" s="140" t="n"/>
      <c r="BF3301" s="140" t="n"/>
      <c r="BG3301" s="140" t="n"/>
      <c r="BH3301" s="140" t="n"/>
      <c r="BI3301" s="141" t="n"/>
      <c r="BJ3301" s="2" t="n"/>
      <c r="BK3301" s="2" t="n"/>
      <c r="BL3301" s="2" t="n"/>
      <c r="BM3301" s="2" t="n"/>
      <c r="BN3301" s="2" t="n"/>
      <c r="BO3301" s="2" t="n"/>
      <c r="BP3301" s="143" t="n"/>
      <c r="BV3301" s="144" t="n"/>
      <c r="BW3301" s="161">
        <f>計算!$W$39</f>
        <v/>
      </c>
      <c r="CG3301" s="144" t="n"/>
      <c r="CH3301" s="150">
        <f>計算!$X$39</f>
        <v/>
      </c>
      <c r="DU3301" s="144" t="n"/>
      <c r="DV3301" s="2" t="n"/>
      <c r="DW3301" s="2" t="n"/>
      <c r="DX3301" s="2" t="n"/>
      <c r="DY3301" s="2" t="n"/>
      <c r="DZ3301" s="2" t="n"/>
      <c r="EA3301" s="2" t="n"/>
      <c r="EB3301" s="2" t="n"/>
      <c r="EC3301" s="2" t="n"/>
    </row>
    <row r="3302" ht="6.75" customHeight="1" s="118">
      <c r="A3302" s="2" t="n"/>
      <c r="B3302" s="2" t="n"/>
      <c r="C3302" s="2" t="n"/>
      <c r="D3302" s="2" t="n"/>
      <c r="E3302" s="143" t="n"/>
      <c r="K3302" s="144" t="n"/>
      <c r="BI3302" s="144" t="n"/>
      <c r="BJ3302" s="2" t="n"/>
      <c r="BK3302" s="2" t="n"/>
      <c r="BL3302" s="2" t="n"/>
      <c r="BM3302" s="2" t="n"/>
      <c r="BN3302" s="2" t="n"/>
      <c r="BO3302" s="2" t="n"/>
      <c r="BP3302" s="143" t="n"/>
      <c r="BV3302" s="144" t="n"/>
      <c r="BW3302" s="143" t="n"/>
      <c r="CG3302" s="144" t="n"/>
      <c r="DU3302" s="144" t="n"/>
      <c r="DV3302" s="2" t="n"/>
      <c r="DW3302" s="2" t="n"/>
      <c r="DX3302" s="2" t="n"/>
      <c r="DY3302" s="2" t="n"/>
      <c r="DZ3302" s="2" t="n"/>
      <c r="EA3302" s="2" t="n"/>
      <c r="EB3302" s="2" t="n"/>
      <c r="EC3302" s="2" t="n"/>
    </row>
    <row r="3303" ht="6.75" customHeight="1" s="118">
      <c r="A3303" s="2" t="n"/>
      <c r="B3303" s="2" t="n"/>
      <c r="C3303" s="2" t="n"/>
      <c r="D3303" s="2" t="n"/>
      <c r="E3303" s="162" t="n"/>
      <c r="F3303" s="163" t="n"/>
      <c r="G3303" s="163" t="n"/>
      <c r="H3303" s="163" t="n"/>
      <c r="I3303" s="163" t="n"/>
      <c r="J3303" s="163" t="n"/>
      <c r="K3303" s="164" t="n"/>
      <c r="L3303" s="163" t="n"/>
      <c r="M3303" s="163" t="n"/>
      <c r="N3303" s="163" t="n"/>
      <c r="O3303" s="163" t="n"/>
      <c r="P3303" s="163" t="n"/>
      <c r="Q3303" s="163" t="n"/>
      <c r="R3303" s="163" t="n"/>
      <c r="S3303" s="163" t="n"/>
      <c r="T3303" s="163" t="n"/>
      <c r="U3303" s="163" t="n"/>
      <c r="V3303" s="163" t="n"/>
      <c r="W3303" s="163" t="n"/>
      <c r="X3303" s="163" t="n"/>
      <c r="Y3303" s="163" t="n"/>
      <c r="Z3303" s="163" t="n"/>
      <c r="AA3303" s="163" t="n"/>
      <c r="AB3303" s="163" t="n"/>
      <c r="AC3303" s="163" t="n"/>
      <c r="AD3303" s="163" t="n"/>
      <c r="AE3303" s="163" t="n"/>
      <c r="AF3303" s="163" t="n"/>
      <c r="AG3303" s="163" t="n"/>
      <c r="AH3303" s="163" t="n"/>
      <c r="AI3303" s="163" t="n"/>
      <c r="AJ3303" s="163" t="n"/>
      <c r="AK3303" s="163" t="n"/>
      <c r="AL3303" s="163" t="n"/>
      <c r="AM3303" s="163" t="n"/>
      <c r="AN3303" s="163" t="n"/>
      <c r="AO3303" s="163" t="n"/>
      <c r="AP3303" s="163" t="n"/>
      <c r="AQ3303" s="163" t="n"/>
      <c r="AR3303" s="163" t="n"/>
      <c r="AS3303" s="163" t="n"/>
      <c r="AT3303" s="163" t="n"/>
      <c r="AU3303" s="163" t="n"/>
      <c r="AV3303" s="163" t="n"/>
      <c r="AW3303" s="163" t="n"/>
      <c r="AX3303" s="163" t="n"/>
      <c r="AY3303" s="163" t="n"/>
      <c r="AZ3303" s="163" t="n"/>
      <c r="BA3303" s="163" t="n"/>
      <c r="BB3303" s="163" t="n"/>
      <c r="BC3303" s="163" t="n"/>
      <c r="BD3303" s="163" t="n"/>
      <c r="BE3303" s="163" t="n"/>
      <c r="BF3303" s="163" t="n"/>
      <c r="BG3303" s="163" t="n"/>
      <c r="BH3303" s="163" t="n"/>
      <c r="BI3303" s="164" t="n"/>
      <c r="BJ3303" s="2" t="n"/>
      <c r="BK3303" s="2" t="n"/>
      <c r="BL3303" s="2" t="n"/>
      <c r="BM3303" s="2" t="n"/>
      <c r="BN3303" s="2" t="n"/>
      <c r="BO3303" s="2" t="n"/>
      <c r="BP3303" s="143" t="n"/>
      <c r="BV3303" s="144" t="n"/>
      <c r="BW3303" s="143" t="n"/>
      <c r="CG3303" s="144" t="n"/>
      <c r="DU3303" s="144" t="n"/>
      <c r="DV3303" s="2" t="n"/>
      <c r="DW3303" s="2" t="n"/>
      <c r="DX3303" s="2" t="n"/>
      <c r="DY3303" s="2" t="n"/>
      <c r="DZ3303" s="2" t="n"/>
      <c r="EA3303" s="2" t="n"/>
      <c r="EB3303" s="2" t="n"/>
      <c r="EC3303" s="2" t="n"/>
    </row>
    <row r="3304" ht="6.75" customHeight="1" s="118">
      <c r="A3304" s="2" t="n"/>
      <c r="B3304" s="2" t="n"/>
      <c r="C3304" s="2" t="n"/>
      <c r="D3304" s="2" t="n"/>
      <c r="E3304" s="165" t="inlineStr">
        <is>
          <t>現住所</t>
        </is>
      </c>
      <c r="F3304" s="166" t="n"/>
      <c r="G3304" s="166" t="n"/>
      <c r="H3304" s="166" t="n"/>
      <c r="I3304" s="166" t="n"/>
      <c r="J3304" s="166" t="n"/>
      <c r="K3304" s="167" t="n"/>
      <c r="L3304" s="107" t="inlineStr">
        <is>
          <t>〒</t>
        </is>
      </c>
      <c r="M3304" s="166" t="n"/>
      <c r="N3304" s="166" t="n"/>
      <c r="O3304" s="166" t="n"/>
      <c r="P3304" s="168">
        <f>計算!$H$39</f>
        <v/>
      </c>
      <c r="Q3304" s="166" t="n"/>
      <c r="R3304" s="166" t="n"/>
      <c r="S3304" s="166" t="n"/>
      <c r="T3304" s="166" t="n"/>
      <c r="U3304" s="166" t="n"/>
      <c r="V3304" s="166" t="n"/>
      <c r="W3304" s="166" t="n"/>
      <c r="X3304" s="166" t="n"/>
      <c r="Y3304" s="166" t="n"/>
      <c r="Z3304" s="166" t="n"/>
      <c r="AA3304" s="166" t="n"/>
      <c r="AB3304" s="166" t="n"/>
      <c r="AC3304" s="166" t="n"/>
      <c r="AD3304" s="166" t="n"/>
      <c r="AE3304" s="166" t="n"/>
      <c r="AF3304" s="166" t="n"/>
      <c r="AG3304" s="166" t="n"/>
      <c r="AH3304" s="166" t="n"/>
      <c r="AI3304" s="166" t="n"/>
      <c r="AJ3304" s="166" t="n"/>
      <c r="AK3304" s="24" t="n"/>
      <c r="AL3304" s="24" t="n"/>
      <c r="AM3304" s="24" t="n"/>
      <c r="AN3304" s="24" t="n"/>
      <c r="AO3304" s="24" t="n"/>
      <c r="AP3304" s="24" t="n"/>
      <c r="AQ3304" s="24" t="n"/>
      <c r="AR3304" s="24" t="n"/>
      <c r="AS3304" s="24" t="n"/>
      <c r="AT3304" s="24" t="n"/>
      <c r="AU3304" s="24" t="n"/>
      <c r="AV3304" s="24" t="n"/>
      <c r="AW3304" s="24" t="n"/>
      <c r="AX3304" s="24" t="n"/>
      <c r="AY3304" s="24" t="n"/>
      <c r="AZ3304" s="24" t="n"/>
      <c r="BA3304" s="24" t="n"/>
      <c r="BB3304" s="24" t="n"/>
      <c r="BC3304" s="24" t="n"/>
      <c r="BD3304" s="24" t="n"/>
      <c r="BE3304" s="24" t="n"/>
      <c r="BF3304" s="24" t="n"/>
      <c r="BG3304" s="24" t="n"/>
      <c r="BH3304" s="24" t="n"/>
      <c r="BI3304" s="25" t="n"/>
      <c r="BJ3304" s="2" t="n"/>
      <c r="BK3304" s="2" t="n"/>
      <c r="BL3304" s="2" t="n"/>
      <c r="BM3304" s="2" t="n"/>
      <c r="BN3304" s="2" t="n"/>
      <c r="BO3304" s="2" t="n"/>
      <c r="BP3304" s="143" t="n"/>
      <c r="BV3304" s="144" t="n"/>
      <c r="BW3304" s="143" t="n"/>
      <c r="CG3304" s="144" t="n"/>
      <c r="DU3304" s="144" t="n"/>
      <c r="DV3304" s="2" t="n"/>
      <c r="DW3304" s="2" t="n"/>
      <c r="DX3304" s="2" t="n"/>
      <c r="DY3304" s="2" t="n"/>
      <c r="DZ3304" s="2" t="n"/>
      <c r="EA3304" s="2" t="n"/>
      <c r="EB3304" s="2" t="n"/>
      <c r="EC3304" s="2" t="n"/>
    </row>
    <row r="3305" ht="4.5" customHeight="1" s="118">
      <c r="A3305" s="2" t="n"/>
      <c r="B3305" s="2" t="n"/>
      <c r="C3305" s="2" t="n"/>
      <c r="D3305" s="2" t="n"/>
      <c r="E3305" s="143" t="n"/>
      <c r="K3305" s="144" t="n"/>
      <c r="L3305" s="143" t="n"/>
      <c r="AK3305" s="2" t="n"/>
      <c r="AL3305" s="2" t="n"/>
      <c r="AM3305" s="2" t="n"/>
      <c r="AN3305" s="2" t="n"/>
      <c r="AO3305" s="2" t="n"/>
      <c r="AP3305" s="2" t="n"/>
      <c r="AQ3305" s="2" t="n"/>
      <c r="AR3305" s="2" t="n"/>
      <c r="AS3305" s="2" t="n"/>
      <c r="AT3305" s="2" t="n"/>
      <c r="AU3305" s="2" t="n"/>
      <c r="AV3305" s="2" t="n"/>
      <c r="AW3305" s="2" t="n"/>
      <c r="AX3305" s="2" t="n"/>
      <c r="AY3305" s="2" t="n"/>
      <c r="AZ3305" s="2" t="n"/>
      <c r="BA3305" s="2" t="n"/>
      <c r="BB3305" s="2" t="n"/>
      <c r="BC3305" s="2" t="n"/>
      <c r="BD3305" s="2" t="n"/>
      <c r="BE3305" s="2" t="n"/>
      <c r="BF3305" s="2" t="n"/>
      <c r="BG3305" s="2" t="n"/>
      <c r="BH3305" s="2" t="n"/>
      <c r="BI3305" s="8" t="n"/>
      <c r="BJ3305" s="2" t="n"/>
      <c r="BK3305" s="2" t="n"/>
      <c r="BL3305" s="2" t="n"/>
      <c r="BM3305" s="2" t="n"/>
      <c r="BN3305" s="2" t="n"/>
      <c r="BO3305" s="2" t="n"/>
      <c r="BP3305" s="146" t="n"/>
      <c r="BQ3305" s="147" t="n"/>
      <c r="BR3305" s="147" t="n"/>
      <c r="BS3305" s="147" t="n"/>
      <c r="BT3305" s="147" t="n"/>
      <c r="BU3305" s="147" t="n"/>
      <c r="BV3305" s="148" t="n"/>
      <c r="BW3305" s="146" t="n"/>
      <c r="BX3305" s="147" t="n"/>
      <c r="BY3305" s="147" t="n"/>
      <c r="BZ3305" s="147" t="n"/>
      <c r="CA3305" s="147" t="n"/>
      <c r="CB3305" s="147" t="n"/>
      <c r="CC3305" s="147" t="n"/>
      <c r="CD3305" s="147" t="n"/>
      <c r="CE3305" s="147" t="n"/>
      <c r="CF3305" s="147" t="n"/>
      <c r="CG3305" s="148" t="n"/>
      <c r="DU3305" s="144" t="n"/>
      <c r="DV3305" s="2" t="n"/>
      <c r="DW3305" s="2" t="n"/>
      <c r="DX3305" s="2" t="n"/>
      <c r="DY3305" s="2" t="n"/>
      <c r="DZ3305" s="2" t="n"/>
      <c r="EA3305" s="2" t="n"/>
      <c r="EB3305" s="2" t="n"/>
      <c r="EC3305" s="2" t="n"/>
    </row>
    <row r="3306" ht="6.75" customHeight="1" s="118">
      <c r="A3306" s="2" t="n"/>
      <c r="B3306" s="2" t="n"/>
      <c r="C3306" s="2" t="n"/>
      <c r="D3306" s="2" t="n"/>
      <c r="E3306" s="143" t="n"/>
      <c r="K3306" s="144" t="n"/>
      <c r="L3306" s="143" t="n"/>
      <c r="AK3306" s="2" t="n"/>
      <c r="AL3306" s="2" t="n"/>
      <c r="AM3306" s="2" t="n"/>
      <c r="AN3306" s="2" t="n"/>
      <c r="AO3306" s="2" t="n"/>
      <c r="AP3306" s="2" t="n"/>
      <c r="AQ3306" s="2" t="n"/>
      <c r="AR3306" s="2" t="n"/>
      <c r="AS3306" s="2" t="n"/>
      <c r="AT3306" s="2" t="n"/>
      <c r="AU3306" s="2" t="n"/>
      <c r="AV3306" s="2" t="n"/>
      <c r="AW3306" s="2" t="n"/>
      <c r="AX3306" s="2" t="n"/>
      <c r="AY3306" s="2" t="n"/>
      <c r="AZ3306" s="2" t="n"/>
      <c r="BA3306" s="2" t="n"/>
      <c r="BB3306" s="2" t="n"/>
      <c r="BC3306" s="2" t="n"/>
      <c r="BD3306" s="2" t="n"/>
      <c r="BE3306" s="2" t="n"/>
      <c r="BF3306" s="2" t="n"/>
      <c r="BG3306" s="2" t="n"/>
      <c r="BH3306" s="2" t="n"/>
      <c r="BI3306" s="8" t="n"/>
      <c r="BJ3306" s="2" t="n"/>
      <c r="BK3306" s="2" t="n"/>
      <c r="BL3306" s="2" t="n"/>
      <c r="BM3306" s="2" t="n"/>
      <c r="BN3306" s="2" t="n"/>
      <c r="BO3306" s="2" t="n"/>
      <c r="BP3306" s="169" t="inlineStr">
        <is>
          <t>校内外の諸活動</t>
        </is>
      </c>
      <c r="BQ3306" s="140" t="n"/>
      <c r="BR3306" s="140" t="n"/>
      <c r="BS3306" s="140" t="n"/>
      <c r="BT3306" s="140" t="n"/>
      <c r="BU3306" s="140" t="n"/>
      <c r="BV3306" s="141" t="n"/>
      <c r="BW3306" s="170">
        <f>計算!$Y$39</f>
        <v/>
      </c>
      <c r="BX3306" s="140" t="n"/>
      <c r="BY3306" s="140" t="n"/>
      <c r="BZ3306" s="140" t="n"/>
      <c r="CA3306" s="140" t="n"/>
      <c r="CB3306" s="140" t="n"/>
      <c r="CC3306" s="140" t="n"/>
      <c r="CD3306" s="140" t="n"/>
      <c r="CE3306" s="140" t="n"/>
      <c r="CF3306" s="140" t="n"/>
      <c r="CG3306" s="140" t="n"/>
      <c r="CH3306" s="140" t="n"/>
      <c r="CI3306" s="140" t="n"/>
      <c r="CJ3306" s="140" t="n"/>
      <c r="CK3306" s="140" t="n"/>
      <c r="CL3306" s="140" t="n"/>
      <c r="CM3306" s="140" t="n"/>
      <c r="CN3306" s="140" t="n"/>
      <c r="CO3306" s="140" t="n"/>
      <c r="CP3306" s="140" t="n"/>
      <c r="CQ3306" s="140" t="n"/>
      <c r="CR3306" s="140" t="n"/>
      <c r="CS3306" s="140" t="n"/>
      <c r="CT3306" s="140" t="n"/>
      <c r="CU3306" s="140" t="n"/>
      <c r="CV3306" s="140" t="n"/>
      <c r="CW3306" s="140" t="n"/>
      <c r="CX3306" s="140" t="n"/>
      <c r="CY3306" s="140" t="n"/>
      <c r="CZ3306" s="140" t="n"/>
      <c r="DA3306" s="140" t="n"/>
      <c r="DB3306" s="140" t="n"/>
      <c r="DC3306" s="140" t="n"/>
      <c r="DD3306" s="140" t="n"/>
      <c r="DE3306" s="140" t="n"/>
      <c r="DF3306" s="140" t="n"/>
      <c r="DG3306" s="140" t="n"/>
      <c r="DH3306" s="140" t="n"/>
      <c r="DI3306" s="140" t="n"/>
      <c r="DJ3306" s="140" t="n"/>
      <c r="DK3306" s="140" t="n"/>
      <c r="DL3306" s="140" t="n"/>
      <c r="DM3306" s="140" t="n"/>
      <c r="DN3306" s="140" t="n"/>
      <c r="DO3306" s="140" t="n"/>
      <c r="DP3306" s="140" t="n"/>
      <c r="DQ3306" s="140" t="n"/>
      <c r="DR3306" s="140" t="n"/>
      <c r="DS3306" s="140" t="n"/>
      <c r="DT3306" s="140" t="n"/>
      <c r="DU3306" s="141" t="n"/>
      <c r="DV3306" s="7" t="n"/>
      <c r="DW3306" s="2" t="n"/>
      <c r="DX3306" s="2" t="n"/>
      <c r="DY3306" s="2" t="n"/>
      <c r="DZ3306" s="2" t="n"/>
      <c r="EA3306" s="2" t="n"/>
      <c r="EB3306" s="2" t="n"/>
      <c r="EC3306" s="2" t="n"/>
    </row>
    <row r="3307" ht="6.75" customHeight="1" s="118">
      <c r="A3307" s="2" t="n"/>
      <c r="B3307" s="2" t="n"/>
      <c r="C3307" s="2" t="n"/>
      <c r="D3307" s="2" t="n"/>
      <c r="E3307" s="143" t="n"/>
      <c r="K3307" s="144" t="n"/>
      <c r="L3307" s="171">
        <f>計算!$I$39</f>
        <v/>
      </c>
      <c r="BI3307" s="144" t="n"/>
      <c r="BJ3307" s="2" t="n"/>
      <c r="BK3307" s="2" t="n"/>
      <c r="BL3307" s="2" t="n"/>
      <c r="BM3307" s="2" t="n"/>
      <c r="BN3307" s="2" t="n"/>
      <c r="BO3307" s="2" t="n"/>
      <c r="BP3307" s="143" t="n"/>
      <c r="BV3307" s="144" t="n"/>
      <c r="DU3307" s="144" t="n"/>
      <c r="DV3307" s="7" t="n"/>
      <c r="DW3307" s="2" t="n"/>
      <c r="DX3307" s="2" t="n"/>
      <c r="DY3307" s="2" t="n"/>
      <c r="DZ3307" s="2" t="n"/>
      <c r="EA3307" s="2" t="n"/>
      <c r="EB3307" s="2" t="n"/>
      <c r="EC3307" s="2" t="n"/>
    </row>
    <row r="3308" ht="6.75" customHeight="1" s="118">
      <c r="A3308" s="2" t="n"/>
      <c r="B3308" s="2" t="n"/>
      <c r="C3308" s="2" t="n"/>
      <c r="D3308" s="2" t="n"/>
      <c r="E3308" s="143" t="n"/>
      <c r="K3308" s="144" t="n"/>
      <c r="L3308" s="143" t="n"/>
      <c r="BI3308" s="144" t="n"/>
      <c r="BJ3308" s="2" t="n"/>
      <c r="BK3308" s="2" t="n"/>
      <c r="BL3308" s="2" t="n"/>
      <c r="BM3308" s="2" t="n"/>
      <c r="BN3308" s="2" t="n"/>
      <c r="BO3308" s="2" t="n"/>
      <c r="BP3308" s="143" t="n"/>
      <c r="BV3308" s="144" t="n"/>
      <c r="DU3308" s="144" t="n"/>
      <c r="DV3308" s="7" t="n"/>
      <c r="DW3308" s="2" t="n"/>
      <c r="DX3308" s="2" t="n"/>
      <c r="DY3308" s="2" t="n"/>
      <c r="DZ3308" s="2" t="n"/>
      <c r="EA3308" s="2" t="n"/>
      <c r="EB3308" s="2" t="n"/>
      <c r="EC3308" s="2" t="n"/>
    </row>
    <row r="3309" ht="6.75" customHeight="1" s="118">
      <c r="A3309" s="2" t="n"/>
      <c r="B3309" s="2" t="n"/>
      <c r="C3309" s="2" t="n"/>
      <c r="D3309" s="2" t="n"/>
      <c r="E3309" s="146" t="n"/>
      <c r="F3309" s="147" t="n"/>
      <c r="G3309" s="147" t="n"/>
      <c r="H3309" s="147" t="n"/>
      <c r="I3309" s="147" t="n"/>
      <c r="J3309" s="147" t="n"/>
      <c r="K3309" s="148" t="n"/>
      <c r="L3309" s="146" t="n"/>
      <c r="M3309" s="147" t="n"/>
      <c r="N3309" s="147" t="n"/>
      <c r="O3309" s="147" t="n"/>
      <c r="P3309" s="147" t="n"/>
      <c r="Q3309" s="147" t="n"/>
      <c r="R3309" s="147" t="n"/>
      <c r="S3309" s="147" t="n"/>
      <c r="T3309" s="147" t="n"/>
      <c r="U3309" s="147" t="n"/>
      <c r="V3309" s="147" t="n"/>
      <c r="W3309" s="147" t="n"/>
      <c r="X3309" s="147" t="n"/>
      <c r="Y3309" s="147" t="n"/>
      <c r="Z3309" s="147" t="n"/>
      <c r="AA3309" s="147" t="n"/>
      <c r="AB3309" s="147" t="n"/>
      <c r="AC3309" s="147" t="n"/>
      <c r="AD3309" s="147" t="n"/>
      <c r="AE3309" s="147" t="n"/>
      <c r="AF3309" s="147" t="n"/>
      <c r="AG3309" s="147" t="n"/>
      <c r="AH3309" s="147" t="n"/>
      <c r="AI3309" s="147" t="n"/>
      <c r="AJ3309" s="147" t="n"/>
      <c r="AK3309" s="147" t="n"/>
      <c r="AL3309" s="147" t="n"/>
      <c r="AM3309" s="147" t="n"/>
      <c r="AN3309" s="147" t="n"/>
      <c r="AO3309" s="147" t="n"/>
      <c r="AP3309" s="147" t="n"/>
      <c r="AQ3309" s="147" t="n"/>
      <c r="AR3309" s="147" t="n"/>
      <c r="AS3309" s="147" t="n"/>
      <c r="AT3309" s="147" t="n"/>
      <c r="AU3309" s="147" t="n"/>
      <c r="AV3309" s="147" t="n"/>
      <c r="AW3309" s="147" t="n"/>
      <c r="AX3309" s="147" t="n"/>
      <c r="AY3309" s="147" t="n"/>
      <c r="AZ3309" s="147" t="n"/>
      <c r="BA3309" s="147" t="n"/>
      <c r="BB3309" s="147" t="n"/>
      <c r="BC3309" s="147" t="n"/>
      <c r="BD3309" s="147" t="n"/>
      <c r="BE3309" s="147" t="n"/>
      <c r="BF3309" s="147" t="n"/>
      <c r="BG3309" s="147" t="n"/>
      <c r="BH3309" s="147" t="n"/>
      <c r="BI3309" s="148" t="n"/>
      <c r="BJ3309" s="2" t="n"/>
      <c r="BK3309" s="2" t="n"/>
      <c r="BL3309" s="2" t="n"/>
      <c r="BM3309" s="2" t="n"/>
      <c r="BN3309" s="2" t="n"/>
      <c r="BO3309" s="2" t="n"/>
      <c r="BP3309" s="143" t="n"/>
      <c r="BV3309" s="144" t="n"/>
      <c r="DU3309" s="144" t="n"/>
      <c r="DV3309" s="7" t="n"/>
      <c r="DW3309" s="2" t="n"/>
      <c r="DX3309" s="2" t="n"/>
      <c r="DY3309" s="2" t="n"/>
      <c r="DZ3309" s="2" t="n"/>
      <c r="EA3309" s="2" t="n"/>
      <c r="EB3309" s="2" t="n"/>
      <c r="EC3309" s="2" t="n"/>
    </row>
    <row r="3310" ht="6.75" customHeight="1" s="118">
      <c r="A3310" s="2" t="n"/>
      <c r="B3310" s="2" t="n"/>
      <c r="C3310" s="2" t="n"/>
      <c r="D3310" s="2" t="n"/>
      <c r="E3310" s="159" t="inlineStr">
        <is>
          <t>ふ り が な</t>
        </is>
      </c>
      <c r="F3310" s="140" t="n"/>
      <c r="G3310" s="140" t="n"/>
      <c r="H3310" s="140" t="n"/>
      <c r="I3310" s="140" t="n"/>
      <c r="J3310" s="140" t="n"/>
      <c r="K3310" s="141" t="n"/>
      <c r="L3310" s="160">
        <f>計算!$M$39</f>
        <v/>
      </c>
      <c r="M3310" s="140" t="n"/>
      <c r="N3310" s="140" t="n"/>
      <c r="O3310" s="140" t="n"/>
      <c r="P3310" s="140" t="n"/>
      <c r="Q3310" s="140" t="n"/>
      <c r="R3310" s="140" t="n"/>
      <c r="S3310" s="140" t="n"/>
      <c r="T3310" s="140" t="n"/>
      <c r="U3310" s="140" t="n"/>
      <c r="V3310" s="140" t="n"/>
      <c r="W3310" s="140" t="n"/>
      <c r="X3310" s="140" t="n"/>
      <c r="Y3310" s="140" t="n"/>
      <c r="Z3310" s="140" t="n"/>
      <c r="AA3310" s="140" t="n"/>
      <c r="AB3310" s="140" t="n"/>
      <c r="AC3310" s="140" t="n"/>
      <c r="AD3310" s="140" t="n"/>
      <c r="AE3310" s="140" t="n"/>
      <c r="AF3310" s="140" t="n"/>
      <c r="AG3310" s="140" t="n"/>
      <c r="AH3310" s="140" t="n"/>
      <c r="AI3310" s="140" t="n"/>
      <c r="AJ3310" s="140" t="n"/>
      <c r="AK3310" s="140" t="n"/>
      <c r="AL3310" s="140" t="n"/>
      <c r="AM3310" s="140" t="n"/>
      <c r="AN3310" s="140" t="n"/>
      <c r="AO3310" s="140" t="n"/>
      <c r="AP3310" s="140" t="n"/>
      <c r="AQ3310" s="140" t="n"/>
      <c r="AR3310" s="140" t="n"/>
      <c r="AS3310" s="140" t="n"/>
      <c r="AT3310" s="140" t="n"/>
      <c r="AU3310" s="140" t="n"/>
      <c r="AV3310" s="140" t="n"/>
      <c r="AW3310" s="140" t="n"/>
      <c r="AX3310" s="140" t="n"/>
      <c r="AY3310" s="140" t="n"/>
      <c r="AZ3310" s="140" t="n"/>
      <c r="BA3310" s="140" t="n"/>
      <c r="BB3310" s="140" t="n"/>
      <c r="BC3310" s="140" t="n"/>
      <c r="BD3310" s="140" t="n"/>
      <c r="BE3310" s="140" t="n"/>
      <c r="BF3310" s="140" t="n"/>
      <c r="BG3310" s="140" t="n"/>
      <c r="BH3310" s="140" t="n"/>
      <c r="BI3310" s="141" t="n"/>
      <c r="BJ3310" s="2" t="n"/>
      <c r="BK3310" s="2" t="n"/>
      <c r="BL3310" s="2" t="n"/>
      <c r="BM3310" s="2" t="n"/>
      <c r="BN3310" s="2" t="n"/>
      <c r="BO3310" s="2" t="n"/>
      <c r="BP3310" s="143" t="n"/>
      <c r="BV3310" s="144" t="n"/>
      <c r="DU3310" s="144" t="n"/>
      <c r="DV3310" s="7" t="n"/>
      <c r="DW3310" s="2" t="n"/>
      <c r="DX3310" s="2" t="n"/>
      <c r="DY3310" s="2" t="n"/>
      <c r="DZ3310" s="2" t="n"/>
      <c r="EA3310" s="2" t="n"/>
      <c r="EB3310" s="2" t="n"/>
      <c r="EC3310" s="2" t="n"/>
    </row>
    <row r="3311" ht="6.75" customHeight="1" s="118">
      <c r="A3311" s="2" t="n"/>
      <c r="B3311" s="2" t="n"/>
      <c r="C3311" s="2" t="n"/>
      <c r="D3311" s="2" t="n"/>
      <c r="E3311" s="143" t="n"/>
      <c r="K3311" s="144" t="n"/>
      <c r="BI3311" s="144" t="n"/>
      <c r="BJ3311" s="2" t="n"/>
      <c r="BK3311" s="2" t="n"/>
      <c r="BL3311" s="2" t="n"/>
      <c r="BM3311" s="2" t="n"/>
      <c r="BN3311" s="2" t="n"/>
      <c r="BO3311" s="2" t="n"/>
      <c r="BP3311" s="143" t="n"/>
      <c r="BV3311" s="144" t="n"/>
      <c r="DU3311" s="144" t="n"/>
      <c r="DV3311" s="7" t="n"/>
      <c r="DW3311" s="2" t="n"/>
      <c r="DX3311" s="2" t="n"/>
      <c r="DY3311" s="2" t="n"/>
      <c r="DZ3311" s="2" t="n"/>
      <c r="EA3311" s="2" t="n"/>
      <c r="EB3311" s="2" t="n"/>
      <c r="EC3311" s="2" t="n"/>
    </row>
    <row r="3312" ht="6.75" customHeight="1" s="118">
      <c r="A3312" s="2" t="n"/>
      <c r="B3312" s="2" t="n"/>
      <c r="C3312" s="2" t="n"/>
      <c r="D3312" s="2" t="n"/>
      <c r="E3312" s="162" t="n"/>
      <c r="F3312" s="163" t="n"/>
      <c r="G3312" s="163" t="n"/>
      <c r="H3312" s="163" t="n"/>
      <c r="I3312" s="163" t="n"/>
      <c r="J3312" s="163" t="n"/>
      <c r="K3312" s="164" t="n"/>
      <c r="L3312" s="163" t="n"/>
      <c r="M3312" s="163" t="n"/>
      <c r="N3312" s="163" t="n"/>
      <c r="O3312" s="163" t="n"/>
      <c r="P3312" s="163" t="n"/>
      <c r="Q3312" s="163" t="n"/>
      <c r="R3312" s="163" t="n"/>
      <c r="S3312" s="163" t="n"/>
      <c r="T3312" s="163" t="n"/>
      <c r="U3312" s="163" t="n"/>
      <c r="V3312" s="163" t="n"/>
      <c r="W3312" s="163" t="n"/>
      <c r="X3312" s="163" t="n"/>
      <c r="Y3312" s="163" t="n"/>
      <c r="Z3312" s="163" t="n"/>
      <c r="AA3312" s="163" t="n"/>
      <c r="AB3312" s="163" t="n"/>
      <c r="AC3312" s="163" t="n"/>
      <c r="AD3312" s="163" t="n"/>
      <c r="AE3312" s="163" t="n"/>
      <c r="AF3312" s="163" t="n"/>
      <c r="AG3312" s="163" t="n"/>
      <c r="AH3312" s="163" t="n"/>
      <c r="AI3312" s="163" t="n"/>
      <c r="AJ3312" s="163" t="n"/>
      <c r="AK3312" s="163" t="n"/>
      <c r="AL3312" s="163" t="n"/>
      <c r="AM3312" s="163" t="n"/>
      <c r="AN3312" s="163" t="n"/>
      <c r="AO3312" s="163" t="n"/>
      <c r="AP3312" s="163" t="n"/>
      <c r="AQ3312" s="163" t="n"/>
      <c r="AR3312" s="163" t="n"/>
      <c r="AS3312" s="163" t="n"/>
      <c r="AT3312" s="163" t="n"/>
      <c r="AU3312" s="163" t="n"/>
      <c r="AV3312" s="163" t="n"/>
      <c r="AW3312" s="163" t="n"/>
      <c r="AX3312" s="163" t="n"/>
      <c r="AY3312" s="163" t="n"/>
      <c r="AZ3312" s="163" t="n"/>
      <c r="BA3312" s="163" t="n"/>
      <c r="BB3312" s="163" t="n"/>
      <c r="BC3312" s="163" t="n"/>
      <c r="BD3312" s="163" t="n"/>
      <c r="BE3312" s="163" t="n"/>
      <c r="BF3312" s="163" t="n"/>
      <c r="BG3312" s="163" t="n"/>
      <c r="BH3312" s="163" t="n"/>
      <c r="BI3312" s="164" t="n"/>
      <c r="BJ3312" s="2" t="n"/>
      <c r="BK3312" s="2" t="n"/>
      <c r="BL3312" s="2" t="n"/>
      <c r="BM3312" s="2" t="n"/>
      <c r="BN3312" s="2" t="n"/>
      <c r="BO3312" s="2" t="n"/>
      <c r="BP3312" s="143" t="n"/>
      <c r="BV3312" s="144" t="n"/>
      <c r="DU3312" s="144" t="n"/>
      <c r="DV3312" s="7" t="n"/>
      <c r="DW3312" s="2" t="n"/>
      <c r="DX3312" s="2" t="n"/>
      <c r="DY3312" s="2" t="n"/>
      <c r="DZ3312" s="2" t="n"/>
      <c r="EA3312" s="2" t="n"/>
      <c r="EB3312" s="2" t="n"/>
      <c r="EC3312" s="2" t="n"/>
    </row>
    <row r="3313" ht="6.75" customHeight="1" s="118">
      <c r="A3313" s="2" t="n"/>
      <c r="B3313" s="2" t="n"/>
      <c r="C3313" s="2" t="n"/>
      <c r="D3313" s="2" t="n"/>
      <c r="E3313" s="165" t="inlineStr">
        <is>
          <t>連絡先</t>
        </is>
      </c>
      <c r="F3313" s="166" t="n"/>
      <c r="G3313" s="166" t="n"/>
      <c r="H3313" s="166" t="n"/>
      <c r="I3313" s="166" t="n"/>
      <c r="J3313" s="166" t="n"/>
      <c r="K3313" s="167" t="n"/>
      <c r="L3313" s="107" t="inlineStr">
        <is>
          <t>〒</t>
        </is>
      </c>
      <c r="M3313" s="166" t="n"/>
      <c r="N3313" s="166" t="n"/>
      <c r="O3313" s="166" t="n"/>
      <c r="P3313" s="172">
        <f>計算!$K$39</f>
        <v/>
      </c>
      <c r="AK3313" s="2" t="n"/>
      <c r="AL3313" s="2" t="n"/>
      <c r="AM3313" s="2" t="n"/>
      <c r="AN3313" s="2" t="n"/>
      <c r="AO3313" s="2" t="n"/>
      <c r="AP3313" s="2" t="n"/>
      <c r="AQ3313" s="2" t="n"/>
      <c r="AR3313" s="2" t="n"/>
      <c r="AS3313" s="2" t="n"/>
      <c r="AT3313" s="2" t="n"/>
      <c r="AU3313" s="2" t="n"/>
      <c r="AV3313" s="2" t="n"/>
      <c r="AW3313" s="2" t="n"/>
      <c r="AX3313" s="2" t="n"/>
      <c r="AY3313" s="2" t="n"/>
      <c r="AZ3313" s="2" t="n"/>
      <c r="BA3313" s="2" t="n"/>
      <c r="BB3313" s="2" t="n"/>
      <c r="BC3313" s="2" t="n"/>
      <c r="BD3313" s="2" t="n"/>
      <c r="BE3313" s="2" t="n"/>
      <c r="BF3313" s="2" t="n"/>
      <c r="BG3313" s="2" t="n"/>
      <c r="BH3313" s="2" t="n"/>
      <c r="BI3313" s="8" t="n"/>
      <c r="BJ3313" s="2" t="n"/>
      <c r="BK3313" s="2" t="n"/>
      <c r="BL3313" s="2" t="n"/>
      <c r="BM3313" s="2" t="n"/>
      <c r="BN3313" s="2" t="n"/>
      <c r="BO3313" s="2" t="n"/>
      <c r="BP3313" s="143" t="n"/>
      <c r="BV3313" s="144" t="n"/>
      <c r="DU3313" s="144" t="n"/>
      <c r="DV3313" s="7" t="n"/>
      <c r="DW3313" s="2" t="n"/>
      <c r="DX3313" s="2" t="n"/>
      <c r="DY3313" s="2" t="n"/>
      <c r="DZ3313" s="2" t="n"/>
      <c r="EA3313" s="2" t="n"/>
      <c r="EB3313" s="2" t="n"/>
      <c r="EC3313" s="2" t="n"/>
    </row>
    <row r="3314" ht="6.75" customHeight="1" s="118">
      <c r="A3314" s="2" t="n"/>
      <c r="B3314" s="2" t="n"/>
      <c r="C3314" s="2" t="n"/>
      <c r="D3314" s="2" t="n"/>
      <c r="E3314" s="143" t="n"/>
      <c r="K3314" s="144" t="n"/>
      <c r="L3314" s="143" t="n"/>
      <c r="AK3314" s="2" t="n"/>
      <c r="AL3314" s="2" t="n"/>
      <c r="AM3314" s="2" t="n"/>
      <c r="AN3314" s="2" t="n"/>
      <c r="AO3314" s="2" t="n"/>
      <c r="AP3314" s="2" t="n"/>
      <c r="AQ3314" s="2" t="n"/>
      <c r="AR3314" s="2" t="n"/>
      <c r="AS3314" s="2" t="n"/>
      <c r="AT3314" s="2" t="n"/>
      <c r="AU3314" s="2" t="n"/>
      <c r="AV3314" s="2" t="n"/>
      <c r="AW3314" s="2" t="n"/>
      <c r="AX3314" s="2" t="n"/>
      <c r="AY3314" s="2" t="n"/>
      <c r="AZ3314" s="2" t="n"/>
      <c r="BA3314" s="2" t="n"/>
      <c r="BB3314" s="2" t="n"/>
      <c r="BC3314" s="2" t="n"/>
      <c r="BD3314" s="2" t="n"/>
      <c r="BE3314" s="2" t="n"/>
      <c r="BF3314" s="2" t="n"/>
      <c r="BG3314" s="2" t="n"/>
      <c r="BH3314" s="2" t="n"/>
      <c r="BI3314" s="8" t="n"/>
      <c r="BJ3314" s="2" t="n"/>
      <c r="BK3314" s="2" t="n"/>
      <c r="BL3314" s="2" t="n"/>
      <c r="BM3314" s="2" t="n"/>
      <c r="BN3314" s="2" t="n"/>
      <c r="BO3314" s="2" t="n"/>
      <c r="BP3314" s="143" t="n"/>
      <c r="BV3314" s="144" t="n"/>
      <c r="DU3314" s="144" t="n"/>
      <c r="DV3314" s="7" t="n"/>
      <c r="DW3314" s="2" t="n"/>
      <c r="DX3314" s="2" t="n"/>
      <c r="DY3314" s="2" t="n"/>
      <c r="DZ3314" s="2" t="n"/>
      <c r="EA3314" s="2" t="n"/>
      <c r="EB3314" s="2" t="n"/>
      <c r="EC3314" s="2" t="n"/>
    </row>
    <row r="3315" ht="6.75" customHeight="1" s="118">
      <c r="A3315" s="2" t="n"/>
      <c r="B3315" s="2" t="n"/>
      <c r="C3315" s="2" t="n"/>
      <c r="D3315" s="2" t="n"/>
      <c r="E3315" s="143" t="n"/>
      <c r="K3315" s="144" t="n"/>
      <c r="L3315" s="143" t="n"/>
      <c r="AK3315" s="2" t="n"/>
      <c r="AL3315" s="2" t="n"/>
      <c r="AM3315" s="2" t="n"/>
      <c r="AN3315" s="2" t="n"/>
      <c r="AO3315" s="2" t="n"/>
      <c r="AP3315" s="2" t="n"/>
      <c r="AQ3315" s="2" t="n"/>
      <c r="AR3315" s="2" t="n"/>
      <c r="AS3315" s="2" t="n"/>
      <c r="AT3315" s="2" t="n"/>
      <c r="AU3315" s="2" t="n"/>
      <c r="AV3315" s="2" t="n"/>
      <c r="AW3315" s="2" t="n"/>
      <c r="AX3315" s="2" t="n"/>
      <c r="AY3315" s="2" t="n"/>
      <c r="AZ3315" s="2" t="n"/>
      <c r="BA3315" s="2" t="n"/>
      <c r="BB3315" s="2" t="n"/>
      <c r="BC3315" s="2" t="n"/>
      <c r="BD3315" s="2" t="n"/>
      <c r="BE3315" s="2" t="n"/>
      <c r="BF3315" s="2" t="n"/>
      <c r="BG3315" s="2" t="n"/>
      <c r="BH3315" s="2" t="n"/>
      <c r="BI3315" s="8" t="n"/>
      <c r="BJ3315" s="2" t="n"/>
      <c r="BK3315" s="2" t="n"/>
      <c r="BL3315" s="2" t="n"/>
      <c r="BM3315" s="2" t="n"/>
      <c r="BN3315" s="2" t="n"/>
      <c r="BO3315" s="2" t="n"/>
      <c r="BP3315" s="143" t="n"/>
      <c r="BV3315" s="144" t="n"/>
      <c r="DU3315" s="144" t="n"/>
      <c r="DV3315" s="7" t="n"/>
      <c r="DW3315" s="2" t="n"/>
      <c r="DX3315" s="2" t="n"/>
      <c r="DY3315" s="2" t="n"/>
      <c r="DZ3315" s="2" t="n"/>
      <c r="EA3315" s="2" t="n"/>
      <c r="EB3315" s="2" t="n"/>
      <c r="EC3315" s="2" t="n"/>
    </row>
    <row r="3316" ht="6.75" customHeight="1" s="118">
      <c r="A3316" s="2" t="n"/>
      <c r="B3316" s="2" t="n"/>
      <c r="C3316" s="2" t="n"/>
      <c r="D3316" s="2" t="n"/>
      <c r="E3316" s="143" t="n"/>
      <c r="K3316" s="144" t="n"/>
      <c r="L3316" s="173">
        <f>計算!$L$39</f>
        <v/>
      </c>
      <c r="BI3316" s="144" t="n"/>
      <c r="BJ3316" s="2" t="n"/>
      <c r="BK3316" s="2" t="n"/>
      <c r="BL3316" s="2" t="n"/>
      <c r="BM3316" s="2" t="n"/>
      <c r="BN3316" s="2" t="n"/>
      <c r="BO3316" s="2" t="n"/>
      <c r="BP3316" s="143" t="n"/>
      <c r="BV3316" s="144" t="n"/>
      <c r="DU3316" s="144" t="n"/>
      <c r="DV3316" s="7" t="n"/>
      <c r="DW3316" s="2" t="n"/>
      <c r="DX3316" s="2" t="n"/>
      <c r="DY3316" s="2" t="n"/>
      <c r="DZ3316" s="2" t="n"/>
      <c r="EA3316" s="2" t="n"/>
      <c r="EB3316" s="2" t="n"/>
      <c r="EC3316" s="2" t="n"/>
    </row>
    <row r="3317" ht="6.75" customHeight="1" s="118">
      <c r="A3317" s="2" t="n"/>
      <c r="B3317" s="2" t="n"/>
      <c r="C3317" s="2" t="n"/>
      <c r="D3317" s="2" t="n"/>
      <c r="E3317" s="146" t="n"/>
      <c r="F3317" s="147" t="n"/>
      <c r="G3317" s="147" t="n"/>
      <c r="H3317" s="147" t="n"/>
      <c r="I3317" s="147" t="n"/>
      <c r="J3317" s="147" t="n"/>
      <c r="K3317" s="148" t="n"/>
      <c r="L3317" s="147" t="n"/>
      <c r="M3317" s="147" t="n"/>
      <c r="N3317" s="147" t="n"/>
      <c r="O3317" s="147" t="n"/>
      <c r="P3317" s="147" t="n"/>
      <c r="Q3317" s="147" t="n"/>
      <c r="R3317" s="147" t="n"/>
      <c r="S3317" s="147" t="n"/>
      <c r="T3317" s="147" t="n"/>
      <c r="U3317" s="147" t="n"/>
      <c r="V3317" s="147" t="n"/>
      <c r="W3317" s="147" t="n"/>
      <c r="X3317" s="147" t="n"/>
      <c r="Y3317" s="147" t="n"/>
      <c r="Z3317" s="147" t="n"/>
      <c r="AA3317" s="147" t="n"/>
      <c r="AB3317" s="147" t="n"/>
      <c r="AC3317" s="147" t="n"/>
      <c r="AD3317" s="147" t="n"/>
      <c r="AE3317" s="147" t="n"/>
      <c r="AF3317" s="147" t="n"/>
      <c r="AG3317" s="147" t="n"/>
      <c r="AH3317" s="147" t="n"/>
      <c r="AI3317" s="147" t="n"/>
      <c r="AJ3317" s="147" t="n"/>
      <c r="AK3317" s="147" t="n"/>
      <c r="AL3317" s="147" t="n"/>
      <c r="AM3317" s="147" t="n"/>
      <c r="AN3317" s="147" t="n"/>
      <c r="AO3317" s="147" t="n"/>
      <c r="AP3317" s="147" t="n"/>
      <c r="AQ3317" s="147" t="n"/>
      <c r="AR3317" s="147" t="n"/>
      <c r="AS3317" s="147" t="n"/>
      <c r="AT3317" s="147" t="n"/>
      <c r="AU3317" s="147" t="n"/>
      <c r="AV3317" s="147" t="n"/>
      <c r="AW3317" s="147" t="n"/>
      <c r="AX3317" s="147" t="n"/>
      <c r="AY3317" s="147" t="n"/>
      <c r="AZ3317" s="147" t="n"/>
      <c r="BA3317" s="147" t="n"/>
      <c r="BB3317" s="147" t="n"/>
      <c r="BC3317" s="147" t="n"/>
      <c r="BD3317" s="147" t="n"/>
      <c r="BE3317" s="147" t="n"/>
      <c r="BF3317" s="147" t="n"/>
      <c r="BG3317" s="147" t="n"/>
      <c r="BH3317" s="147" t="n"/>
      <c r="BI3317" s="148" t="n"/>
      <c r="BJ3317" s="2" t="n"/>
      <c r="BK3317" s="2" t="n"/>
      <c r="BL3317" s="2" t="n"/>
      <c r="BM3317" s="2" t="n"/>
      <c r="BN3317" s="2" t="n"/>
      <c r="BO3317" s="2" t="n"/>
      <c r="BP3317" s="143" t="n"/>
      <c r="BV3317" s="144" t="n"/>
      <c r="DU3317" s="144" t="n"/>
      <c r="DV3317" s="7" t="n"/>
      <c r="DW3317" s="2" t="n"/>
      <c r="DX3317" s="2" t="n"/>
      <c r="DY3317" s="2" t="n"/>
      <c r="DZ3317" s="2" t="n"/>
      <c r="EA3317" s="2" t="n"/>
      <c r="EB3317" s="2" t="n"/>
      <c r="EC3317" s="2" t="n"/>
    </row>
    <row r="3318" ht="6.75" customHeight="1" s="118">
      <c r="A3318" s="2" t="n"/>
      <c r="B3318" s="2" t="n"/>
      <c r="C3318" s="2" t="n"/>
      <c r="D3318" s="2" t="n"/>
      <c r="E3318" s="2" t="n"/>
      <c r="F3318" s="2" t="n"/>
      <c r="G3318" s="2" t="n"/>
      <c r="H3318" s="2" t="n"/>
      <c r="I3318" s="2" t="n"/>
      <c r="J3318" s="2" t="n"/>
      <c r="K3318" s="2" t="n"/>
      <c r="L3318" s="2" t="n"/>
      <c r="M3318" s="2" t="n"/>
      <c r="N3318" s="2" t="n"/>
      <c r="O3318" s="2" t="n"/>
      <c r="P3318" s="2" t="n"/>
      <c r="Q3318" s="2" t="n"/>
      <c r="R3318" s="2" t="n"/>
      <c r="S3318" s="2" t="n"/>
      <c r="T3318" s="2" t="n"/>
      <c r="U3318" s="2" t="n"/>
      <c r="V3318" s="2" t="n"/>
      <c r="W3318" s="2" t="n"/>
      <c r="X3318" s="2" t="n"/>
      <c r="Y3318" s="2" t="n"/>
      <c r="Z3318" s="2" t="n"/>
      <c r="AA3318" s="2" t="n"/>
      <c r="AB3318" s="2" t="n"/>
      <c r="AC3318" s="2" t="n"/>
      <c r="AD3318" s="2" t="n"/>
      <c r="AE3318" s="2" t="n"/>
      <c r="AF3318" s="2" t="n"/>
      <c r="AG3318" s="2" t="n"/>
      <c r="AH3318" s="2" t="n"/>
      <c r="AI3318" s="2" t="n"/>
      <c r="AJ3318" s="2" t="n"/>
      <c r="AK3318" s="2" t="n"/>
      <c r="AL3318" s="2" t="n"/>
      <c r="AM3318" s="2" t="n"/>
      <c r="AN3318" s="2" t="n"/>
      <c r="AO3318" s="2" t="n"/>
      <c r="AP3318" s="2" t="n"/>
      <c r="AQ3318" s="2" t="n"/>
      <c r="AR3318" s="2" t="n"/>
      <c r="AS3318" s="2" t="n"/>
      <c r="AT3318" s="2" t="n"/>
      <c r="AU3318" s="2" t="n"/>
      <c r="AV3318" s="2" t="n"/>
      <c r="AW3318" s="2" t="n"/>
      <c r="AX3318" s="2" t="n"/>
      <c r="AY3318" s="2" t="n"/>
      <c r="AZ3318" s="2" t="n"/>
      <c r="BA3318" s="2" t="n"/>
      <c r="BB3318" s="2" t="n"/>
      <c r="BC3318" s="2" t="n"/>
      <c r="BD3318" s="2" t="n"/>
      <c r="BE3318" s="2" t="n"/>
      <c r="BF3318" s="2" t="n"/>
      <c r="BG3318" s="2" t="n"/>
      <c r="BH3318" s="2" t="n"/>
      <c r="BI3318" s="2" t="n"/>
      <c r="BJ3318" s="2" t="n"/>
      <c r="BK3318" s="2" t="n"/>
      <c r="BL3318" s="2" t="n"/>
      <c r="BM3318" s="2" t="n"/>
      <c r="BN3318" s="2" t="n"/>
      <c r="BO3318" s="2" t="n"/>
      <c r="BP3318" s="143" t="n"/>
      <c r="BV3318" s="144" t="n"/>
      <c r="DU3318" s="144" t="n"/>
      <c r="DV3318" s="7" t="n"/>
      <c r="DW3318" s="2" t="n"/>
      <c r="DX3318" s="2" t="n"/>
      <c r="DY3318" s="2" t="n"/>
      <c r="DZ3318" s="2" t="n"/>
      <c r="EA3318" s="2" t="n"/>
      <c r="EB3318" s="2" t="n"/>
      <c r="EC3318" s="2" t="n"/>
    </row>
    <row r="3319" ht="6.75" customHeight="1" s="118">
      <c r="A3319" s="2" t="n"/>
      <c r="B3319" s="2" t="n"/>
      <c r="C3319" s="2" t="n"/>
      <c r="D3319" s="2" t="n"/>
      <c r="E3319" s="2" t="n"/>
      <c r="F3319" s="2" t="n"/>
      <c r="G3319" s="2" t="n"/>
      <c r="H3319" s="2" t="n"/>
      <c r="I3319" s="2" t="n"/>
      <c r="J3319" s="2" t="n"/>
      <c r="K3319" s="2" t="n"/>
      <c r="L3319" s="2" t="n"/>
      <c r="M3319" s="2" t="n"/>
      <c r="N3319" s="2" t="n"/>
      <c r="O3319" s="2" t="n"/>
      <c r="P3319" s="2" t="n"/>
      <c r="Q3319" s="2" t="n"/>
      <c r="R3319" s="113" t="inlineStr">
        <is>
          <t>（連絡先欄は現住所以外に連絡を希望する場合のみ記入すること）</t>
        </is>
      </c>
      <c r="BJ3319" s="2" t="n"/>
      <c r="BK3319" s="2" t="n"/>
      <c r="BL3319" s="2" t="n"/>
      <c r="BM3319" s="2" t="n"/>
      <c r="BN3319" s="2" t="n"/>
      <c r="BO3319" s="2" t="n"/>
      <c r="BP3319" s="143" t="n"/>
      <c r="BV3319" s="144" t="n"/>
      <c r="DU3319" s="144" t="n"/>
      <c r="DV3319" s="7" t="n"/>
      <c r="DW3319" s="2" t="n"/>
      <c r="DX3319" s="2" t="n"/>
      <c r="DY3319" s="2" t="n"/>
      <c r="DZ3319" s="2" t="n"/>
      <c r="EA3319" s="2" t="n"/>
      <c r="EB3319" s="2" t="n"/>
      <c r="EC3319" s="2" t="n"/>
    </row>
    <row r="3320" ht="6.75" customHeight="1" s="118">
      <c r="A3320" s="2" t="n"/>
      <c r="B3320" s="2" t="n"/>
      <c r="C3320" s="2" t="n"/>
      <c r="D3320" s="2" t="n"/>
      <c r="E3320" s="2" t="n"/>
      <c r="F3320" s="2" t="n"/>
      <c r="G3320" s="2" t="n"/>
      <c r="H3320" s="2" t="n"/>
      <c r="I3320" s="2" t="n"/>
      <c r="J3320" s="2" t="n"/>
      <c r="K3320" s="2" t="n"/>
      <c r="L3320" s="2" t="n"/>
      <c r="M3320" s="2" t="n"/>
      <c r="N3320" s="2" t="n"/>
      <c r="O3320" s="2" t="n"/>
      <c r="P3320" s="2" t="n"/>
      <c r="Q3320" s="2" t="n"/>
      <c r="BJ3320" s="2" t="n"/>
      <c r="BK3320" s="2" t="n"/>
      <c r="BL3320" s="2" t="n"/>
      <c r="BM3320" s="2" t="n"/>
      <c r="BN3320" s="2" t="n"/>
      <c r="BO3320" s="2" t="n"/>
      <c r="BP3320" s="143" t="n"/>
      <c r="BV3320" s="144" t="n"/>
      <c r="DU3320" s="144" t="n"/>
      <c r="DV3320" s="7" t="n"/>
      <c r="DW3320" s="2" t="n"/>
      <c r="DX3320" s="2" t="n"/>
      <c r="DY3320" s="2" t="n"/>
      <c r="DZ3320" s="2" t="n"/>
      <c r="EA3320" s="2" t="n"/>
      <c r="EB3320" s="2" t="n"/>
      <c r="EC3320" s="2" t="n"/>
    </row>
    <row r="3321" ht="6.75" customHeight="1" s="118">
      <c r="A3321" s="2" t="n"/>
      <c r="B3321" s="2" t="n"/>
      <c r="C3321" s="2" t="n"/>
      <c r="D3321" s="2" t="n"/>
      <c r="E3321" s="2" t="n"/>
      <c r="F3321" s="2" t="n"/>
      <c r="G3321" s="2" t="n"/>
      <c r="H3321" s="2" t="n"/>
      <c r="I3321" s="2" t="n"/>
      <c r="J3321" s="2" t="n"/>
      <c r="K3321" s="2" t="n"/>
      <c r="L3321" s="2" t="n"/>
      <c r="M3321" s="2" t="n"/>
      <c r="N3321" s="2" t="n"/>
      <c r="O3321" s="2" t="n"/>
      <c r="P3321" s="2" t="n"/>
      <c r="Q3321" s="2" t="n"/>
      <c r="BJ3321" s="2" t="n"/>
      <c r="BK3321" s="2" t="n"/>
      <c r="BL3321" s="2" t="n"/>
      <c r="BM3321" s="2" t="n"/>
      <c r="BN3321" s="2" t="n"/>
      <c r="BO3321" s="2" t="n"/>
      <c r="BP3321" s="143" t="n"/>
      <c r="BV3321" s="144" t="n"/>
      <c r="DU3321" s="144" t="n"/>
      <c r="DV3321" s="7" t="n"/>
      <c r="DW3321" s="2" t="n"/>
      <c r="DX3321" s="2" t="n"/>
      <c r="DY3321" s="2" t="n"/>
      <c r="DZ3321" s="2" t="n"/>
      <c r="EA3321" s="2" t="n"/>
      <c r="EB3321" s="2" t="n"/>
      <c r="EC3321" s="2" t="n"/>
    </row>
    <row r="3322" ht="6.75" customHeight="1" s="118">
      <c r="A3322" s="2" t="n"/>
      <c r="B3322" s="2" t="n"/>
      <c r="C3322" s="2" t="n"/>
      <c r="D3322" s="2" t="n"/>
      <c r="E3322" s="2" t="n"/>
      <c r="F3322" s="2" t="n"/>
      <c r="G3322" s="2" t="n"/>
      <c r="H3322" s="2" t="n"/>
      <c r="I3322" s="2" t="n"/>
      <c r="J3322" s="2" t="n"/>
      <c r="K3322" s="2" t="n"/>
      <c r="L3322" s="2" t="n"/>
      <c r="M3322" s="2" t="n"/>
      <c r="N3322" s="2" t="n"/>
      <c r="O3322" s="2" t="n"/>
      <c r="P3322" s="2" t="n"/>
      <c r="Q3322" s="2" t="n"/>
      <c r="R3322" s="2" t="n"/>
      <c r="S3322" s="2" t="n"/>
      <c r="T3322" s="2" t="n"/>
      <c r="U3322" s="2" t="n"/>
      <c r="V3322" s="2" t="n"/>
      <c r="W3322" s="2" t="n"/>
      <c r="X3322" s="2" t="n"/>
      <c r="Y3322" s="2" t="n"/>
      <c r="Z3322" s="2" t="n"/>
      <c r="AA3322" s="2" t="n"/>
      <c r="AB3322" s="2" t="n"/>
      <c r="AC3322" s="2" t="n"/>
      <c r="AD3322" s="2" t="n"/>
      <c r="AE3322" s="2" t="n"/>
      <c r="AF3322" s="2" t="n"/>
      <c r="AG3322" s="2" t="n"/>
      <c r="AH3322" s="2" t="n"/>
      <c r="AI3322" s="2" t="n"/>
      <c r="AJ3322" s="2" t="n"/>
      <c r="AK3322" s="2" t="n"/>
      <c r="AL3322" s="2" t="n"/>
      <c r="AM3322" s="2" t="n"/>
      <c r="AN3322" s="2" t="n"/>
      <c r="AO3322" s="2" t="n"/>
      <c r="AP3322" s="2" t="n"/>
      <c r="AQ3322" s="2" t="n"/>
      <c r="AR3322" s="2" t="n"/>
      <c r="AS3322" s="2" t="n"/>
      <c r="AT3322" s="2" t="n"/>
      <c r="AU3322" s="2" t="n"/>
      <c r="AV3322" s="2" t="n"/>
      <c r="AW3322" s="2" t="n"/>
      <c r="AX3322" s="2" t="n"/>
      <c r="AY3322" s="2" t="n"/>
      <c r="AZ3322" s="2" t="n"/>
      <c r="BA3322" s="2" t="n"/>
      <c r="BB3322" s="2" t="n"/>
      <c r="BC3322" s="2" t="n"/>
      <c r="BD3322" s="2" t="n"/>
      <c r="BE3322" s="2" t="n"/>
      <c r="BF3322" s="2" t="n"/>
      <c r="BG3322" s="2" t="n"/>
      <c r="BH3322" s="2" t="n"/>
      <c r="BI3322" s="2" t="n"/>
      <c r="BJ3322" s="2" t="n"/>
      <c r="BK3322" s="2" t="n"/>
      <c r="BL3322" s="2" t="n"/>
      <c r="BM3322" s="2" t="n"/>
      <c r="BN3322" s="2" t="n"/>
      <c r="BO3322" s="2" t="n"/>
      <c r="BP3322" s="143" t="n"/>
      <c r="BV3322" s="144" t="n"/>
      <c r="DU3322" s="144" t="n"/>
      <c r="DV3322" s="7" t="n"/>
      <c r="DW3322" s="2" t="n"/>
      <c r="DX3322" s="2" t="n"/>
      <c r="DY3322" s="2" t="n"/>
      <c r="DZ3322" s="2" t="n"/>
      <c r="EA3322" s="2" t="n"/>
      <c r="EB3322" s="2" t="n"/>
      <c r="EC3322" s="2" t="n"/>
    </row>
    <row r="3323" ht="6.75" customHeight="1" s="118">
      <c r="A3323" s="2" t="n"/>
      <c r="B3323" s="2" t="n"/>
      <c r="C3323" s="2" t="n"/>
      <c r="D3323" s="2" t="n"/>
      <c r="E3323" s="2" t="n"/>
      <c r="F3323" s="2" t="n"/>
      <c r="G3323" s="2" t="n"/>
      <c r="H3323" s="2" t="n"/>
      <c r="I3323" s="2" t="n"/>
      <c r="J3323" s="2" t="n"/>
      <c r="K3323" s="2" t="n"/>
      <c r="L3323" s="2" t="n"/>
      <c r="M3323" s="2" t="n"/>
      <c r="N3323" s="2" t="n"/>
      <c r="O3323" s="2" t="n"/>
      <c r="P3323" s="2" t="n"/>
      <c r="Q3323" s="2" t="n"/>
      <c r="R3323" s="2" t="n"/>
      <c r="S3323" s="2" t="n"/>
      <c r="T3323" s="2" t="n"/>
      <c r="U3323" s="2" t="n"/>
      <c r="V3323" s="2" t="n"/>
      <c r="W3323" s="2" t="n"/>
      <c r="X3323" s="2" t="n"/>
      <c r="Y3323" s="2" t="n"/>
      <c r="Z3323" s="2" t="n"/>
      <c r="AA3323" s="2" t="n"/>
      <c r="AB3323" s="2" t="n"/>
      <c r="AC3323" s="2" t="n"/>
      <c r="AD3323" s="2" t="n"/>
      <c r="AE3323" s="2" t="n"/>
      <c r="AF3323" s="2" t="n"/>
      <c r="AG3323" s="2" t="n"/>
      <c r="AH3323" s="2" t="n"/>
      <c r="AI3323" s="2" t="n"/>
      <c r="AJ3323" s="2" t="n"/>
      <c r="AK3323" s="2" t="n"/>
      <c r="AL3323" s="2" t="n"/>
      <c r="AM3323" s="2" t="n"/>
      <c r="AN3323" s="2" t="n"/>
      <c r="AO3323" s="2" t="n"/>
      <c r="AP3323" s="2" t="n"/>
      <c r="AQ3323" s="2" t="n"/>
      <c r="AR3323" s="2" t="n"/>
      <c r="AS3323" s="2" t="n"/>
      <c r="AT3323" s="2" t="n"/>
      <c r="AU3323" s="2" t="n"/>
      <c r="AV3323" s="2" t="n"/>
      <c r="AW3323" s="2" t="n"/>
      <c r="AX3323" s="2" t="n"/>
      <c r="AY3323" s="2" t="n"/>
      <c r="AZ3323" s="2" t="n"/>
      <c r="BA3323" s="2" t="n"/>
      <c r="BB3323" s="2" t="n"/>
      <c r="BC3323" s="2" t="n"/>
      <c r="BD3323" s="2" t="n"/>
      <c r="BE3323" s="2" t="n"/>
      <c r="BF3323" s="2" t="n"/>
      <c r="BG3323" s="2" t="n"/>
      <c r="BH3323" s="2" t="n"/>
      <c r="BI3323" s="2" t="n"/>
      <c r="BJ3323" s="2" t="n"/>
      <c r="BK3323" s="2" t="n"/>
      <c r="BL3323" s="2" t="n"/>
      <c r="BM3323" s="2" t="n"/>
      <c r="BN3323" s="2" t="n"/>
      <c r="BO3323" s="2" t="n"/>
      <c r="BP3323" s="174" t="n"/>
      <c r="BQ3323" s="140" t="n"/>
      <c r="BR3323" s="175" t="n"/>
      <c r="BS3323" s="140" t="n"/>
      <c r="BT3323" s="140" t="n"/>
      <c r="BU3323" s="28" t="n"/>
      <c r="BV3323" s="29" t="n"/>
      <c r="BW3323" s="176">
        <f>計算!$Z$39</f>
        <v/>
      </c>
      <c r="BX3323" s="140" t="n"/>
      <c r="BY3323" s="140" t="n"/>
      <c r="BZ3323" s="140" t="n"/>
      <c r="CA3323" s="140" t="n"/>
      <c r="CB3323" s="140" t="n"/>
      <c r="CC3323" s="140" t="n"/>
      <c r="CD3323" s="140" t="n"/>
      <c r="CE3323" s="140" t="n"/>
      <c r="CF3323" s="140" t="n"/>
      <c r="CG3323" s="140" t="n"/>
      <c r="CH3323" s="140" t="n"/>
      <c r="CI3323" s="140" t="n"/>
      <c r="CJ3323" s="140" t="n"/>
      <c r="CK3323" s="140" t="n"/>
      <c r="CL3323" s="140" t="n"/>
      <c r="CM3323" s="140" t="n"/>
      <c r="CN3323" s="140" t="n"/>
      <c r="CO3323" s="140" t="n"/>
      <c r="CP3323" s="140" t="n"/>
      <c r="CQ3323" s="140" t="n"/>
      <c r="CR3323" s="140" t="n"/>
      <c r="CS3323" s="140" t="n"/>
      <c r="CT3323" s="140" t="n"/>
      <c r="CU3323" s="140" t="n"/>
      <c r="CV3323" s="140" t="n"/>
      <c r="CW3323" s="140" t="n"/>
      <c r="CX3323" s="140" t="n"/>
      <c r="CY3323" s="140" t="n"/>
      <c r="CZ3323" s="140" t="n"/>
      <c r="DA3323" s="140" t="n"/>
      <c r="DB3323" s="140" t="n"/>
      <c r="DC3323" s="140" t="n"/>
      <c r="DD3323" s="140" t="n"/>
      <c r="DE3323" s="140" t="n"/>
      <c r="DF3323" s="140" t="n"/>
      <c r="DG3323" s="140" t="n"/>
      <c r="DH3323" s="140" t="n"/>
      <c r="DI3323" s="140" t="n"/>
      <c r="DJ3323" s="140" t="n"/>
      <c r="DK3323" s="140" t="n"/>
      <c r="DL3323" s="140" t="n"/>
      <c r="DM3323" s="140" t="n"/>
      <c r="DN3323" s="140" t="n"/>
      <c r="DO3323" s="140" t="n"/>
      <c r="DP3323" s="140" t="n"/>
      <c r="DQ3323" s="140" t="n"/>
      <c r="DR3323" s="140" t="n"/>
      <c r="DS3323" s="140" t="n"/>
      <c r="DT3323" s="140" t="n"/>
      <c r="DU3323" s="141" t="n"/>
      <c r="DV3323" s="7" t="n"/>
      <c r="DW3323" s="2" t="n"/>
      <c r="DX3323" s="2" t="n"/>
      <c r="DY3323" s="2" t="n"/>
      <c r="DZ3323" s="2" t="n"/>
      <c r="EA3323" s="2" t="n"/>
      <c r="EB3323" s="2" t="n"/>
      <c r="EC3323" s="2" t="n"/>
    </row>
    <row r="3324" ht="6.75" customHeight="1" s="118">
      <c r="A3324" s="2" t="n"/>
      <c r="B3324" s="2" t="n"/>
      <c r="C3324" s="2" t="n"/>
      <c r="D3324" s="2" t="n"/>
      <c r="E3324" s="2" t="n"/>
      <c r="F3324" s="2" t="n"/>
      <c r="G3324" s="2" t="n"/>
      <c r="H3324" s="2" t="n"/>
      <c r="I3324" s="2" t="n"/>
      <c r="J3324" s="2" t="n"/>
      <c r="K3324" s="2" t="n"/>
      <c r="L3324" s="2" t="n"/>
      <c r="M3324" s="2" t="n"/>
      <c r="N3324" s="2" t="n"/>
      <c r="O3324" s="2" t="n"/>
      <c r="P3324" s="2" t="n"/>
      <c r="Q3324" s="2" t="n"/>
      <c r="R3324" s="2" t="n"/>
      <c r="S3324" s="2" t="n"/>
      <c r="T3324" s="2" t="n"/>
      <c r="U3324" s="2" t="n"/>
      <c r="V3324" s="2" t="n"/>
      <c r="W3324" s="2" t="n"/>
      <c r="X3324" s="2" t="n"/>
      <c r="Y3324" s="2" t="n"/>
      <c r="Z3324" s="2" t="n"/>
      <c r="AA3324" s="2" t="n"/>
      <c r="AB3324" s="2" t="n"/>
      <c r="AC3324" s="2" t="n"/>
      <c r="AD3324" s="2" t="n"/>
      <c r="AE3324" s="2" t="n"/>
      <c r="AF3324" s="2" t="n"/>
      <c r="AG3324" s="2" t="n"/>
      <c r="AH3324" s="2" t="n"/>
      <c r="AI3324" s="2" t="n"/>
      <c r="AJ3324" s="2" t="n"/>
      <c r="AK3324" s="2" t="n"/>
      <c r="AL3324" s="2" t="n"/>
      <c r="AM3324" s="2" t="n"/>
      <c r="AN3324" s="2" t="n"/>
      <c r="AO3324" s="2" t="n"/>
      <c r="AP3324" s="2" t="n"/>
      <c r="AQ3324" s="2" t="n"/>
      <c r="AR3324" s="2" t="n"/>
      <c r="AS3324" s="2" t="n"/>
      <c r="AT3324" s="2" t="n"/>
      <c r="AU3324" s="2" t="n"/>
      <c r="AV3324" s="2" t="n"/>
      <c r="AW3324" s="2" t="n"/>
      <c r="AX3324" s="2" t="n"/>
      <c r="AY3324" s="2" t="n"/>
      <c r="AZ3324" s="2" t="n"/>
      <c r="BA3324" s="2" t="n"/>
      <c r="BB3324" s="2" t="n"/>
      <c r="BC3324" s="2" t="n"/>
      <c r="BD3324" s="2" t="n"/>
      <c r="BE3324" s="2" t="n"/>
      <c r="BF3324" s="2" t="n"/>
      <c r="BG3324" s="2" t="n"/>
      <c r="BH3324" s="2" t="n"/>
      <c r="BI3324" s="2" t="n"/>
      <c r="BJ3324" s="2" t="n"/>
      <c r="BK3324" s="2" t="n"/>
      <c r="BL3324" s="2" t="n"/>
      <c r="BM3324" s="2" t="n"/>
      <c r="BN3324" s="2" t="n"/>
      <c r="BO3324" s="2" t="n"/>
      <c r="BP3324" s="143" t="n"/>
      <c r="BU3324" s="31" t="n"/>
      <c r="BV3324" s="32" t="n"/>
      <c r="DU3324" s="144" t="n"/>
      <c r="DV3324" s="7" t="n"/>
      <c r="DW3324" s="2" t="n"/>
      <c r="DX3324" s="2" t="n"/>
      <c r="DY3324" s="2" t="n"/>
      <c r="DZ3324" s="2" t="n"/>
      <c r="EA3324" s="2" t="n"/>
      <c r="EB3324" s="2" t="n"/>
      <c r="EC3324" s="2" t="n"/>
    </row>
    <row r="3325" ht="6.75" customHeight="1" s="118">
      <c r="A3325" s="2" t="n"/>
      <c r="B3325" s="2" t="n"/>
      <c r="C3325" s="2" t="n"/>
      <c r="D3325" s="2" t="n"/>
      <c r="E3325" s="2" t="n"/>
      <c r="F3325" s="2" t="n"/>
      <c r="G3325" s="2" t="n"/>
      <c r="H3325" s="2" t="n"/>
      <c r="I3325" s="2" t="n"/>
      <c r="J3325" s="2" t="n"/>
      <c r="K3325" s="2" t="n"/>
      <c r="L3325" s="2" t="n"/>
      <c r="M3325" s="2" t="n"/>
      <c r="N3325" s="2" t="n"/>
      <c r="O3325" s="2" t="n"/>
      <c r="P3325" s="2" t="n"/>
      <c r="Q3325" s="2" t="n"/>
      <c r="R3325" s="2" t="n"/>
      <c r="S3325" s="2" t="n"/>
      <c r="T3325" s="2" t="n"/>
      <c r="U3325" s="2" t="n"/>
      <c r="V3325" s="2" t="n"/>
      <c r="W3325" s="2" t="n"/>
      <c r="X3325" s="2" t="n"/>
      <c r="Y3325" s="2" t="n"/>
      <c r="Z3325" s="2" t="n"/>
      <c r="AA3325" s="2" t="n"/>
      <c r="AB3325" s="2" t="n"/>
      <c r="AC3325" s="2" t="n"/>
      <c r="AD3325" s="2" t="n"/>
      <c r="AE3325" s="2" t="n"/>
      <c r="AF3325" s="2" t="n"/>
      <c r="AG3325" s="2" t="n"/>
      <c r="AH3325" s="2" t="n"/>
      <c r="AI3325" s="2" t="n"/>
      <c r="AJ3325" s="2" t="n"/>
      <c r="AK3325" s="2" t="n"/>
      <c r="AL3325" s="2" t="n"/>
      <c r="AM3325" s="2" t="n"/>
      <c r="AN3325" s="2" t="n"/>
      <c r="AO3325" s="2" t="n"/>
      <c r="AP3325" s="2" t="n"/>
      <c r="AQ3325" s="2" t="n"/>
      <c r="AR3325" s="2" t="n"/>
      <c r="AS3325" s="2" t="n"/>
      <c r="AT3325" s="2" t="n"/>
      <c r="AU3325" s="2" t="n"/>
      <c r="AV3325" s="2" t="n"/>
      <c r="AW3325" s="2" t="n"/>
      <c r="AX3325" s="2" t="n"/>
      <c r="AY3325" s="2" t="n"/>
      <c r="AZ3325" s="2" t="n"/>
      <c r="BA3325" s="2" t="n"/>
      <c r="BB3325" s="2" t="n"/>
      <c r="BC3325" s="2" t="n"/>
      <c r="BD3325" s="2" t="n"/>
      <c r="BE3325" s="2" t="n"/>
      <c r="BF3325" s="2" t="n"/>
      <c r="BG3325" s="2" t="n"/>
      <c r="BH3325" s="2" t="n"/>
      <c r="BI3325" s="2" t="n"/>
      <c r="BJ3325" s="2" t="n"/>
      <c r="BK3325" s="2" t="n"/>
      <c r="BL3325" s="2" t="n"/>
      <c r="BM3325" s="2" t="n"/>
      <c r="BN3325" s="2" t="n"/>
      <c r="BO3325" s="2" t="n"/>
      <c r="BP3325" s="143" t="n"/>
      <c r="BU3325" s="72" t="n"/>
      <c r="BV3325" s="144" t="n"/>
      <c r="DU3325" s="144" t="n"/>
      <c r="DV3325" s="7" t="n"/>
      <c r="DW3325" s="2" t="n"/>
      <c r="DX3325" s="2" t="n"/>
      <c r="DY3325" s="2" t="n"/>
      <c r="DZ3325" s="2" t="n"/>
      <c r="EA3325" s="2" t="n"/>
      <c r="EB3325" s="2" t="n"/>
      <c r="EC3325" s="2" t="n"/>
    </row>
    <row r="3326" ht="6.75" customHeight="1" s="118">
      <c r="A3326" s="2" t="n"/>
      <c r="B3326" s="2" t="n"/>
      <c r="C3326" s="2" t="n"/>
      <c r="D3326" s="2" t="n"/>
      <c r="E3326" s="2" t="n"/>
      <c r="F3326" s="2" t="n"/>
      <c r="G3326" s="2" t="n"/>
      <c r="H3326" s="2" t="n"/>
      <c r="I3326" s="2" t="n"/>
      <c r="J3326" s="2" t="n"/>
      <c r="K3326" s="2" t="n"/>
      <c r="L3326" s="2" t="n"/>
      <c r="M3326" s="2" t="n"/>
      <c r="N3326" s="2" t="n"/>
      <c r="O3326" s="2" t="n"/>
      <c r="P3326" s="2" t="n"/>
      <c r="Q3326" s="2" t="n"/>
      <c r="R3326" s="2" t="n"/>
      <c r="S3326" s="2" t="n"/>
      <c r="T3326" s="2" t="n"/>
      <c r="U3326" s="2" t="n"/>
      <c r="V3326" s="2" t="n"/>
      <c r="W3326" s="2" t="n"/>
      <c r="X3326" s="2" t="n"/>
      <c r="Y3326" s="2" t="n"/>
      <c r="Z3326" s="2" t="n"/>
      <c r="AA3326" s="2" t="n"/>
      <c r="AB3326" s="2" t="n"/>
      <c r="AC3326" s="2" t="n"/>
      <c r="AD3326" s="2" t="n"/>
      <c r="AE3326" s="2" t="n"/>
      <c r="AF3326" s="2" t="n"/>
      <c r="AG3326" s="2" t="n"/>
      <c r="AH3326" s="2" t="n"/>
      <c r="AI3326" s="2" t="n"/>
      <c r="AJ3326" s="2" t="n"/>
      <c r="AK3326" s="2" t="n"/>
      <c r="AL3326" s="2" t="n"/>
      <c r="AM3326" s="2" t="n"/>
      <c r="AN3326" s="2" t="n"/>
      <c r="AO3326" s="2" t="n"/>
      <c r="AP3326" s="2" t="n"/>
      <c r="AQ3326" s="2" t="n"/>
      <c r="AR3326" s="2" t="n"/>
      <c r="AS3326" s="2" t="n"/>
      <c r="AT3326" s="2" t="n"/>
      <c r="AU3326" s="2" t="n"/>
      <c r="AV3326" s="2" t="n"/>
      <c r="AW3326" s="2" t="n"/>
      <c r="AX3326" s="2" t="n"/>
      <c r="AY3326" s="2" t="n"/>
      <c r="AZ3326" s="2" t="n"/>
      <c r="BA3326" s="2" t="n"/>
      <c r="BB3326" s="2" t="n"/>
      <c r="BC3326" s="2" t="n"/>
      <c r="BD3326" s="2" t="n"/>
      <c r="BE3326" s="2" t="n"/>
      <c r="BF3326" s="2" t="n"/>
      <c r="BG3326" s="2" t="n"/>
      <c r="BH3326" s="2" t="n"/>
      <c r="BI3326" s="2" t="n"/>
      <c r="BJ3326" s="2" t="n"/>
      <c r="BK3326" s="2" t="n"/>
      <c r="BL3326" s="2" t="n"/>
      <c r="BM3326" s="2" t="n"/>
      <c r="BN3326" s="2" t="n"/>
      <c r="BO3326" s="2" t="n"/>
      <c r="BP3326" s="143" t="n"/>
      <c r="BV3326" s="144" t="n"/>
      <c r="DU3326" s="144" t="n"/>
      <c r="DV3326" s="7" t="n"/>
      <c r="DW3326" s="2" t="n"/>
      <c r="DX3326" s="2" t="n"/>
      <c r="DY3326" s="2" t="n"/>
      <c r="DZ3326" s="2" t="n"/>
      <c r="EA3326" s="2" t="n"/>
      <c r="EB3326" s="2" t="n"/>
      <c r="EC3326" s="2" t="n"/>
    </row>
    <row r="3327" ht="6.75" customHeight="1" s="118">
      <c r="A3327" s="2" t="n"/>
      <c r="B3327" s="2" t="n"/>
      <c r="C3327" s="2" t="n"/>
      <c r="D3327" s="2" t="n"/>
      <c r="E3327" s="2" t="n"/>
      <c r="F3327" s="2" t="n"/>
      <c r="G3327" s="2" t="n"/>
      <c r="H3327" s="2" t="n"/>
      <c r="I3327" s="2" t="n"/>
      <c r="J3327" s="2" t="n"/>
      <c r="K3327" s="2" t="n"/>
      <c r="L3327" s="2" t="n"/>
      <c r="M3327" s="2" t="n"/>
      <c r="N3327" s="2" t="n"/>
      <c r="O3327" s="2" t="n"/>
      <c r="P3327" s="2" t="n"/>
      <c r="Q3327" s="2" t="n"/>
      <c r="R3327" s="2" t="n"/>
      <c r="S3327" s="2" t="n"/>
      <c r="T3327" s="2" t="n"/>
      <c r="U3327" s="2" t="n"/>
      <c r="V3327" s="2" t="n"/>
      <c r="W3327" s="2" t="n"/>
      <c r="X3327" s="2" t="n"/>
      <c r="Y3327" s="2" t="n"/>
      <c r="Z3327" s="2" t="n"/>
      <c r="AA3327" s="2" t="n"/>
      <c r="AB3327" s="2" t="n"/>
      <c r="AC3327" s="2" t="n"/>
      <c r="AD3327" s="2" t="n"/>
      <c r="AE3327" s="2" t="n"/>
      <c r="AF3327" s="2" t="n"/>
      <c r="AG3327" s="2" t="n"/>
      <c r="AH3327" s="2" t="n"/>
      <c r="AI3327" s="2" t="n"/>
      <c r="AJ3327" s="2" t="n"/>
      <c r="AK3327" s="2" t="n"/>
      <c r="AL3327" s="2" t="n"/>
      <c r="AM3327" s="2" t="n"/>
      <c r="AN3327" s="2" t="n"/>
      <c r="AO3327" s="2" t="n"/>
      <c r="AP3327" s="2" t="n"/>
      <c r="AQ3327" s="2" t="n"/>
      <c r="AR3327" s="2" t="n"/>
      <c r="AS3327" s="2" t="n"/>
      <c r="AT3327" s="2" t="n"/>
      <c r="AU3327" s="2" t="n"/>
      <c r="AV3327" s="2" t="n"/>
      <c r="AW3327" s="2" t="n"/>
      <c r="AX3327" s="2" t="n"/>
      <c r="AY3327" s="2" t="n"/>
      <c r="AZ3327" s="2" t="n"/>
      <c r="BA3327" s="2" t="n"/>
      <c r="BB3327" s="2" t="n"/>
      <c r="BC3327" s="2" t="n"/>
      <c r="BD3327" s="2" t="n"/>
      <c r="BE3327" s="2" t="n"/>
      <c r="BF3327" s="2" t="n"/>
      <c r="BG3327" s="2" t="n"/>
      <c r="BH3327" s="2" t="n"/>
      <c r="BI3327" s="2" t="n"/>
      <c r="BJ3327" s="2" t="n"/>
      <c r="BK3327" s="2" t="n"/>
      <c r="BL3327" s="2" t="n"/>
      <c r="BM3327" s="2" t="n"/>
      <c r="BN3327" s="2" t="n"/>
      <c r="BO3327" s="2" t="n"/>
      <c r="BP3327" s="143" t="n"/>
      <c r="BV3327" s="144" t="n"/>
      <c r="DU3327" s="144" t="n"/>
      <c r="DV3327" s="7" t="n"/>
      <c r="DW3327" s="2" t="n"/>
      <c r="DX3327" s="2" t="n"/>
      <c r="DY3327" s="2" t="n"/>
      <c r="DZ3327" s="2" t="n"/>
      <c r="EA3327" s="2" t="n"/>
      <c r="EB3327" s="2" t="n"/>
      <c r="EC3327" s="2" t="n"/>
    </row>
    <row r="3328" ht="8.25" customHeight="1" s="118">
      <c r="A3328" s="2" t="n"/>
      <c r="B3328" s="2" t="n"/>
      <c r="C3328" s="2" t="n"/>
      <c r="D3328" s="2" t="n"/>
      <c r="E3328" s="2" t="n"/>
      <c r="F3328" s="2" t="n"/>
      <c r="G3328" s="2" t="n"/>
      <c r="H3328" s="2" t="n"/>
      <c r="I3328" s="2" t="n"/>
      <c r="J3328" s="2" t="n"/>
      <c r="K3328" s="2" t="n"/>
      <c r="L3328" s="2" t="n"/>
      <c r="M3328" s="2" t="n"/>
      <c r="N3328" s="2" t="n"/>
      <c r="O3328" s="2" t="n"/>
      <c r="P3328" s="2" t="n"/>
      <c r="Q3328" s="2" t="n"/>
      <c r="R3328" s="2" t="n"/>
      <c r="S3328" s="2" t="n"/>
      <c r="T3328" s="2" t="n"/>
      <c r="U3328" s="2" t="n"/>
      <c r="V3328" s="2" t="n"/>
      <c r="W3328" s="2" t="n"/>
      <c r="X3328" s="2" t="n"/>
      <c r="Y3328" s="2" t="n"/>
      <c r="Z3328" s="2" t="n"/>
      <c r="AA3328" s="2" t="n"/>
      <c r="AB3328" s="2" t="n"/>
      <c r="AC3328" s="2" t="n"/>
      <c r="AD3328" s="2" t="n"/>
      <c r="AE3328" s="2" t="n"/>
      <c r="AF3328" s="2" t="n"/>
      <c r="AG3328" s="2" t="n"/>
      <c r="AH3328" s="2" t="n"/>
      <c r="AI3328" s="2" t="n"/>
      <c r="AJ3328" s="2" t="n"/>
      <c r="AK3328" s="2" t="n"/>
      <c r="AL3328" s="2" t="n"/>
      <c r="AM3328" s="2" t="n"/>
      <c r="AN3328" s="2" t="n"/>
      <c r="AO3328" s="2" t="n"/>
      <c r="AP3328" s="2" t="n"/>
      <c r="AQ3328" s="2" t="n"/>
      <c r="AR3328" s="2" t="n"/>
      <c r="AS3328" s="2" t="n"/>
      <c r="AT3328" s="2" t="n"/>
      <c r="AU3328" s="2" t="n"/>
      <c r="AV3328" s="2" t="n"/>
      <c r="AW3328" s="2" t="n"/>
      <c r="AX3328" s="2" t="n"/>
      <c r="AY3328" s="2" t="n"/>
      <c r="AZ3328" s="2" t="n"/>
      <c r="BA3328" s="2" t="n"/>
      <c r="BB3328" s="2" t="n"/>
      <c r="BC3328" s="2" t="n"/>
      <c r="BD3328" s="2" t="n"/>
      <c r="BE3328" s="2" t="n"/>
      <c r="BF3328" s="2" t="n"/>
      <c r="BG3328" s="2" t="n"/>
      <c r="BH3328" s="2" t="n"/>
      <c r="BI3328" s="2" t="n"/>
      <c r="BJ3328" s="2" t="n"/>
      <c r="BK3328" s="2" t="n"/>
      <c r="BL3328" s="2" t="n"/>
      <c r="BM3328" s="2" t="n"/>
      <c r="BN3328" s="2" t="n"/>
      <c r="BO3328" s="2" t="n"/>
      <c r="BP3328" s="143" t="n"/>
      <c r="BV3328" s="144" t="n"/>
      <c r="DU3328" s="144" t="n"/>
      <c r="DV3328" s="7" t="n"/>
      <c r="DW3328" s="2" t="n"/>
      <c r="DX3328" s="2" t="n"/>
      <c r="DY3328" s="2" t="n"/>
      <c r="DZ3328" s="2" t="n"/>
      <c r="EA3328" s="2" t="n"/>
      <c r="EB3328" s="2" t="n"/>
      <c r="EC3328" s="2" t="n"/>
    </row>
    <row r="3329" ht="6.75" customHeight="1" s="118">
      <c r="A3329" s="2" t="n"/>
      <c r="B3329" s="2" t="n"/>
      <c r="C3329" s="2" t="n"/>
      <c r="D3329" s="2" t="n"/>
      <c r="E3329" s="177" t="inlineStr">
        <is>
          <t>在籍校</t>
        </is>
      </c>
      <c r="F3329" s="140" t="n"/>
      <c r="G3329" s="140" t="n"/>
      <c r="H3329" s="140" t="n"/>
      <c r="I3329" s="140" t="n"/>
      <c r="J3329" s="140" t="n"/>
      <c r="K3329" s="141" t="n"/>
      <c r="L3329" s="34" t="n"/>
      <c r="M3329" s="18" t="n"/>
      <c r="N3329" s="18" t="n"/>
      <c r="O3329" s="18" t="n"/>
      <c r="P3329" s="18" t="n"/>
      <c r="Q3329" s="18" t="n"/>
      <c r="R3329" s="18" t="n"/>
      <c r="S3329" s="18" t="n"/>
      <c r="T3329" s="18" t="n"/>
      <c r="U3329" s="18" t="n"/>
      <c r="V3329" s="18" t="n"/>
      <c r="W3329" s="18" t="n"/>
      <c r="X3329" s="35" t="n"/>
      <c r="Y3329" s="4" t="n"/>
      <c r="Z3329" s="5" t="n"/>
      <c r="AA3329" s="5" t="n"/>
      <c r="AB3329" s="5" t="n"/>
      <c r="AC3329" s="5" t="n"/>
      <c r="AD3329" s="5" t="n"/>
      <c r="AE3329" s="5" t="n"/>
      <c r="AF3329" s="5" t="n"/>
      <c r="AG3329" s="5" t="n"/>
      <c r="AH3329" s="5" t="n"/>
      <c r="AI3329" s="5" t="n"/>
      <c r="AJ3329" s="5" t="n"/>
      <c r="AK3329" s="5" t="n"/>
      <c r="AL3329" s="5" t="n"/>
      <c r="AM3329" s="5" t="n"/>
      <c r="AN3329" s="5" t="n"/>
      <c r="AO3329" s="5" t="n"/>
      <c r="AP3329" s="5" t="n"/>
      <c r="AQ3329" s="5" t="n"/>
      <c r="AR3329" s="5" t="n"/>
      <c r="AS3329" s="5" t="n"/>
      <c r="AT3329" s="5" t="n"/>
      <c r="AU3329" s="5" t="n"/>
      <c r="AV3329" s="5" t="n"/>
      <c r="AW3329" s="89" t="inlineStr">
        <is>
          <t>卒業見込</t>
        </is>
      </c>
      <c r="AX3329" s="140" t="n"/>
      <c r="AY3329" s="140" t="n"/>
      <c r="AZ3329" s="140" t="n"/>
      <c r="BA3329" s="140" t="n"/>
      <c r="BB3329" s="140" t="n"/>
      <c r="BC3329" s="140" t="n"/>
      <c r="BD3329" s="140" t="n"/>
      <c r="BE3329" s="140" t="n"/>
      <c r="BF3329" s="140" t="n"/>
      <c r="BG3329" s="140" t="n"/>
      <c r="BH3329" s="140" t="n"/>
      <c r="BI3329" s="141" t="n"/>
      <c r="BJ3329" s="2" t="n"/>
      <c r="BK3329" s="2" t="n"/>
      <c r="BL3329" s="2" t="n"/>
      <c r="BM3329" s="2" t="n"/>
      <c r="BN3329" s="2" t="n"/>
      <c r="BO3329" s="2" t="n"/>
      <c r="BP3329" s="143" t="n"/>
      <c r="BV3329" s="144" t="n"/>
      <c r="DU3329" s="144" t="n"/>
      <c r="DV3329" s="2" t="n"/>
      <c r="DW3329" s="2" t="n"/>
      <c r="DX3329" s="2" t="n"/>
      <c r="DY3329" s="2" t="n"/>
      <c r="DZ3329" s="2" t="n"/>
      <c r="EA3329" s="2" t="n"/>
      <c r="EB3329" s="2" t="n"/>
      <c r="EC3329" s="2" t="n"/>
    </row>
    <row r="3330" ht="6.75" customHeight="1" s="118">
      <c r="A3330" s="2" t="n"/>
      <c r="B3330" s="2" t="n"/>
      <c r="C3330" s="2" t="n"/>
      <c r="D3330" s="2" t="n"/>
      <c r="E3330" s="143" t="n"/>
      <c r="K3330" s="144" t="n"/>
      <c r="L3330" s="36" t="n"/>
      <c r="M3330" s="19" t="n"/>
      <c r="N3330" s="19" t="n"/>
      <c r="O3330" s="19" t="n"/>
      <c r="P3330" s="19" t="n"/>
      <c r="Q3330" s="19" t="n"/>
      <c r="R3330" s="19" t="n"/>
      <c r="S3330" s="19" t="n"/>
      <c r="T3330" s="19" t="n"/>
      <c r="U3330" s="19" t="n"/>
      <c r="V3330" s="19" t="n"/>
      <c r="W3330" s="19" t="n"/>
      <c r="X3330" s="37" t="n"/>
      <c r="Y3330" s="178">
        <f>計算!$N$39</f>
        <v/>
      </c>
      <c r="BI3330" s="144" t="n"/>
      <c r="BJ3330" s="2" t="n"/>
      <c r="BK3330" s="2" t="n"/>
      <c r="BL3330" s="2" t="n"/>
      <c r="BM3330" s="2" t="n"/>
      <c r="BN3330" s="2" t="n"/>
      <c r="BO3330" s="2" t="n"/>
      <c r="BP3330" s="143" t="n"/>
      <c r="BV3330" s="144" t="n"/>
      <c r="DU3330" s="144" t="n"/>
      <c r="DV3330" s="2" t="n"/>
      <c r="DW3330" s="2" t="n"/>
      <c r="DX3330" s="2" t="n"/>
      <c r="DY3330" s="2" t="n"/>
      <c r="DZ3330" s="2" t="n"/>
      <c r="EA3330" s="2" t="n"/>
      <c r="EB3330" s="2" t="n"/>
      <c r="EC3330" s="2" t="n"/>
    </row>
    <row r="3331" ht="6.75" customHeight="1" s="118">
      <c r="A3331" s="2" t="n"/>
      <c r="B3331" s="2" t="n"/>
      <c r="C3331" s="2" t="n"/>
      <c r="D3331" s="2" t="n"/>
      <c r="E3331" s="143" t="n"/>
      <c r="K3331" s="144" t="n"/>
      <c r="L3331" s="36" t="n"/>
      <c r="M3331" s="19" t="n"/>
      <c r="N3331" s="19" t="n"/>
      <c r="O3331" s="19" t="n"/>
      <c r="P3331" s="179">
        <f>設定!$B$6</f>
        <v/>
      </c>
      <c r="S3331" s="11" t="n"/>
      <c r="T3331" s="11" t="n"/>
      <c r="U3331" s="179">
        <f>設定!$B$7</f>
        <v/>
      </c>
      <c r="W3331" s="11" t="n"/>
      <c r="X3331" s="12" t="n"/>
      <c r="Y3331" s="143" t="n"/>
      <c r="BI3331" s="144" t="n"/>
      <c r="BJ3331" s="2" t="n"/>
      <c r="BK3331" s="2" t="n"/>
      <c r="BL3331" s="2" t="n"/>
      <c r="BM3331" s="2" t="n"/>
      <c r="BN3331" s="2" t="n"/>
      <c r="BO3331" s="2" t="n"/>
      <c r="BP3331" s="143" t="n"/>
      <c r="BV3331" s="144" t="n"/>
      <c r="DU3331" s="144" t="n"/>
      <c r="DV3331" s="2" t="n"/>
      <c r="DW3331" s="2" t="n"/>
      <c r="DX3331" s="2" t="n"/>
      <c r="DY3331" s="2" t="n"/>
      <c r="DZ3331" s="2" t="n"/>
      <c r="EA3331" s="2" t="n"/>
      <c r="EB3331" s="2" t="n"/>
      <c r="EC3331" s="2" t="n"/>
    </row>
    <row r="3332" ht="6.75" customHeight="1" s="118">
      <c r="A3332" s="2" t="n"/>
      <c r="B3332" s="2" t="n"/>
      <c r="C3332" s="2" t="n"/>
      <c r="D3332" s="2" t="n"/>
      <c r="E3332" s="143" t="n"/>
      <c r="K3332" s="144" t="n"/>
      <c r="L3332" s="92" t="inlineStr">
        <is>
          <t>令和</t>
        </is>
      </c>
      <c r="S3332" s="52" t="inlineStr">
        <is>
          <t>年</t>
        </is>
      </c>
      <c r="W3332" s="53" t="inlineStr">
        <is>
          <t>月</t>
        </is>
      </c>
      <c r="X3332" s="144" t="n"/>
      <c r="Y3332" s="143" t="n"/>
      <c r="BI3332" s="144" t="n"/>
      <c r="BJ3332" s="2" t="n"/>
      <c r="BK3332" s="2" t="n"/>
      <c r="BL3332" s="2" t="n"/>
      <c r="BM3332" s="2" t="n"/>
      <c r="BN3332" s="2" t="n"/>
      <c r="BO3332" s="2" t="n"/>
      <c r="BP3332" s="143" t="n"/>
      <c r="BV3332" s="144" t="n"/>
      <c r="DU3332" s="144" t="n"/>
      <c r="DV3332" s="2" t="n"/>
      <c r="DW3332" s="2" t="n"/>
      <c r="DX3332" s="2" t="n"/>
      <c r="DY3332" s="2" t="n"/>
      <c r="DZ3332" s="2" t="n"/>
      <c r="EA3332" s="2" t="n"/>
      <c r="EB3332" s="2" t="n"/>
      <c r="EC3332" s="2" t="n"/>
    </row>
    <row r="3333" ht="6.75" customHeight="1" s="118">
      <c r="A3333" s="2" t="n"/>
      <c r="B3333" s="2" t="n"/>
      <c r="C3333" s="2" t="n"/>
      <c r="D3333" s="2" t="n"/>
      <c r="E3333" s="143" t="n"/>
      <c r="K3333" s="144" t="n"/>
      <c r="L3333" s="143" t="n"/>
      <c r="X3333" s="144" t="n"/>
      <c r="Y3333" s="143" t="n"/>
      <c r="AW3333" s="75" t="inlineStr">
        <is>
          <t>卒業</t>
        </is>
      </c>
      <c r="BI3333" s="144" t="n"/>
      <c r="BJ3333" s="2" t="n"/>
      <c r="BK3333" s="2" t="n"/>
      <c r="BL3333" s="2" t="n"/>
      <c r="BM3333" s="2" t="n"/>
      <c r="BN3333" s="2" t="n"/>
      <c r="BO3333" s="2" t="n"/>
      <c r="BP3333" s="143" t="n"/>
      <c r="BV3333" s="144" t="n"/>
      <c r="DU3333" s="144" t="n"/>
      <c r="DV3333" s="2" t="n"/>
      <c r="DW3333" s="2" t="n"/>
      <c r="DX3333" s="2" t="n"/>
      <c r="DY3333" s="2" t="n"/>
      <c r="DZ3333" s="2" t="n"/>
      <c r="EA3333" s="2" t="n"/>
      <c r="EB3333" s="2" t="n"/>
      <c r="EC3333" s="2" t="n"/>
    </row>
    <row r="3334" ht="6.75" customHeight="1" s="118">
      <c r="A3334" s="2" t="n"/>
      <c r="B3334" s="2" t="n"/>
      <c r="C3334" s="2" t="n"/>
      <c r="D3334" s="2" t="n"/>
      <c r="E3334" s="143" t="n"/>
      <c r="K3334" s="144" t="n"/>
      <c r="L3334" s="36" t="n"/>
      <c r="M3334" s="19" t="n"/>
      <c r="N3334" s="19" t="n"/>
      <c r="O3334" s="19" t="n"/>
      <c r="P3334" s="19" t="n"/>
      <c r="Q3334" s="19" t="n"/>
      <c r="R3334" s="19" t="n"/>
      <c r="S3334" s="19" t="n"/>
      <c r="T3334" s="19" t="n"/>
      <c r="U3334" s="19" t="n"/>
      <c r="V3334" s="19" t="n"/>
      <c r="W3334" s="19" t="n"/>
      <c r="X3334" s="37" t="n"/>
      <c r="Y3334" s="143" t="n"/>
      <c r="BI3334" s="144" t="n"/>
      <c r="BJ3334" s="2" t="n"/>
      <c r="BK3334" s="2" t="n"/>
      <c r="BL3334" s="2" t="n"/>
      <c r="BM3334" s="2" t="n"/>
      <c r="BN3334" s="2" t="n"/>
      <c r="BO3334" s="2" t="n"/>
      <c r="BP3334" s="143" t="n"/>
      <c r="BV3334" s="144" t="n"/>
      <c r="DU3334" s="144" t="n"/>
      <c r="DV3334" s="2" t="n"/>
      <c r="DW3334" s="2" t="n"/>
      <c r="DX3334" s="2" t="n"/>
      <c r="DY3334" s="2" t="n"/>
      <c r="DZ3334" s="2" t="n"/>
      <c r="EA3334" s="2" t="n"/>
      <c r="EB3334" s="2" t="n"/>
      <c r="EC3334" s="2" t="n"/>
    </row>
    <row r="3335" ht="6.75" customHeight="1" s="118">
      <c r="A3335" s="2" t="n"/>
      <c r="B3335" s="2" t="n"/>
      <c r="C3335" s="2" t="n"/>
      <c r="D3335" s="2" t="n"/>
      <c r="E3335" s="143" t="n"/>
      <c r="K3335" s="144" t="n"/>
      <c r="L3335" s="36" t="n"/>
      <c r="M3335" s="19" t="n"/>
      <c r="N3335" s="19" t="n"/>
      <c r="O3335" s="19" t="n"/>
      <c r="P3335" s="19" t="n"/>
      <c r="Q3335" s="19" t="n"/>
      <c r="R3335" s="19" t="n"/>
      <c r="S3335" s="19" t="n"/>
      <c r="T3335" s="19" t="n"/>
      <c r="U3335" s="19" t="n"/>
      <c r="V3335" s="19" t="n"/>
      <c r="W3335" s="19" t="n"/>
      <c r="X3335" s="37" t="n"/>
      <c r="Y3335" s="143" t="n"/>
      <c r="BI3335" s="144" t="n"/>
      <c r="BJ3335" s="2" t="n"/>
      <c r="BK3335" s="2" t="n"/>
      <c r="BL3335" s="2" t="n"/>
      <c r="BM3335" s="2" t="n"/>
      <c r="BN3335" s="2" t="n"/>
      <c r="BO3335" s="2" t="n"/>
      <c r="BP3335" s="143" t="n"/>
      <c r="BV3335" s="144" t="n"/>
      <c r="DU3335" s="144" t="n"/>
      <c r="DV3335" s="2" t="n"/>
      <c r="DW3335" s="2" t="n"/>
      <c r="DX3335" s="2" t="n"/>
      <c r="DY3335" s="2" t="n"/>
      <c r="DZ3335" s="2" t="n"/>
      <c r="EA3335" s="2" t="n"/>
      <c r="EB3335" s="2" t="n"/>
      <c r="EC3335" s="2" t="n"/>
    </row>
    <row r="3336" ht="6.75" customHeight="1" s="118">
      <c r="A3336" s="2" t="n"/>
      <c r="B3336" s="2" t="n"/>
      <c r="C3336" s="2" t="n"/>
      <c r="D3336" s="2" t="n"/>
      <c r="E3336" s="146" t="n"/>
      <c r="F3336" s="147" t="n"/>
      <c r="G3336" s="147" t="n"/>
      <c r="H3336" s="147" t="n"/>
      <c r="I3336" s="147" t="n"/>
      <c r="J3336" s="147" t="n"/>
      <c r="K3336" s="148" t="n"/>
      <c r="L3336" s="38" t="n"/>
      <c r="M3336" s="20" t="n"/>
      <c r="N3336" s="20" t="n"/>
      <c r="O3336" s="20" t="n"/>
      <c r="P3336" s="20" t="n"/>
      <c r="Q3336" s="20" t="n"/>
      <c r="R3336" s="20" t="n"/>
      <c r="S3336" s="20" t="n"/>
      <c r="T3336" s="20" t="n"/>
      <c r="U3336" s="20" t="n"/>
      <c r="V3336" s="20" t="n"/>
      <c r="W3336" s="20" t="n"/>
      <c r="X3336" s="39" t="n"/>
      <c r="Y3336" s="16" t="n"/>
      <c r="Z3336" s="14" t="n"/>
      <c r="AA3336" s="14" t="n"/>
      <c r="AB3336" s="14" t="n"/>
      <c r="AC3336" s="14" t="n"/>
      <c r="AD3336" s="14" t="n"/>
      <c r="AE3336" s="14" t="n"/>
      <c r="AF3336" s="14" t="n"/>
      <c r="AG3336" s="14" t="n"/>
      <c r="AH3336" s="14" t="n"/>
      <c r="AI3336" s="14" t="n"/>
      <c r="AJ3336" s="14" t="n"/>
      <c r="AK3336" s="14" t="n"/>
      <c r="AL3336" s="14" t="n"/>
      <c r="AM3336" s="14" t="n"/>
      <c r="AN3336" s="14" t="n"/>
      <c r="AO3336" s="14" t="n"/>
      <c r="AP3336" s="14" t="n"/>
      <c r="AQ3336" s="14" t="n"/>
      <c r="AR3336" s="14" t="n"/>
      <c r="AS3336" s="14" t="n"/>
      <c r="AT3336" s="14" t="n"/>
      <c r="AU3336" s="14" t="n"/>
      <c r="AV3336" s="14" t="n"/>
      <c r="AW3336" s="147" t="n"/>
      <c r="AX3336" s="147" t="n"/>
      <c r="AY3336" s="147" t="n"/>
      <c r="AZ3336" s="147" t="n"/>
      <c r="BA3336" s="147" t="n"/>
      <c r="BB3336" s="147" t="n"/>
      <c r="BC3336" s="147" t="n"/>
      <c r="BD3336" s="147" t="n"/>
      <c r="BE3336" s="147" t="n"/>
      <c r="BF3336" s="147" t="n"/>
      <c r="BG3336" s="147" t="n"/>
      <c r="BH3336" s="147" t="n"/>
      <c r="BI3336" s="148" t="n"/>
      <c r="BJ3336" s="2" t="n"/>
      <c r="BK3336" s="2" t="n"/>
      <c r="BL3336" s="2" t="n"/>
      <c r="BM3336" s="2" t="n"/>
      <c r="BN3336" s="2" t="n"/>
      <c r="BO3336" s="2" t="n"/>
      <c r="BP3336" s="143" t="n"/>
      <c r="BV3336" s="144" t="n"/>
      <c r="DU3336" s="144" t="n"/>
      <c r="DV3336" s="2" t="n"/>
      <c r="DW3336" s="2" t="n"/>
      <c r="DX3336" s="2" t="n"/>
      <c r="DY3336" s="2" t="n"/>
      <c r="DZ3336" s="2" t="n"/>
      <c r="EA3336" s="2" t="n"/>
      <c r="EB3336" s="2" t="n"/>
      <c r="EC3336" s="2" t="n"/>
    </row>
    <row r="3337" ht="6.75" customHeight="1" s="118">
      <c r="A3337" s="2" t="n"/>
      <c r="B3337" s="2" t="n"/>
      <c r="C3337" s="2" t="n"/>
      <c r="D3337" s="2" t="n"/>
      <c r="E3337" s="40" t="n"/>
      <c r="F3337" s="40" t="n"/>
      <c r="G3337" s="40" t="n"/>
      <c r="H3337" s="40" t="n"/>
      <c r="I3337" s="40" t="n"/>
      <c r="J3337" s="40" t="n"/>
      <c r="K3337" s="40" t="n"/>
      <c r="L3337" s="18" t="n"/>
      <c r="M3337" s="18" t="n"/>
      <c r="N3337" s="18" t="n"/>
      <c r="O3337" s="18" t="n"/>
      <c r="P3337" s="18" t="n"/>
      <c r="Q3337" s="18" t="n"/>
      <c r="R3337" s="18" t="n"/>
      <c r="S3337" s="76" t="n"/>
      <c r="T3337" s="140" t="n"/>
      <c r="U3337" s="17" t="n"/>
      <c r="V3337" s="17" t="n"/>
      <c r="W3337" s="76" t="n"/>
      <c r="X3337" s="140" t="n"/>
      <c r="Y3337" s="5" t="n"/>
      <c r="Z3337" s="5" t="n"/>
      <c r="AA3337" s="5" t="n"/>
      <c r="AB3337" s="5" t="n"/>
      <c r="AC3337" s="5" t="n"/>
      <c r="AD3337" s="5" t="n"/>
      <c r="AE3337" s="5" t="n"/>
      <c r="AF3337" s="5" t="n"/>
      <c r="AG3337" s="5" t="n"/>
      <c r="AH3337" s="5" t="n"/>
      <c r="AI3337" s="5" t="n"/>
      <c r="AJ3337" s="5" t="n"/>
      <c r="AK3337" s="5" t="n"/>
      <c r="AL3337" s="5" t="n"/>
      <c r="AM3337" s="5" t="n"/>
      <c r="AN3337" s="5" t="n"/>
      <c r="AO3337" s="5" t="n"/>
      <c r="AP3337" s="5" t="n"/>
      <c r="AQ3337" s="5" t="n"/>
      <c r="AR3337" s="5" t="n"/>
      <c r="AS3337" s="5" t="n"/>
      <c r="AT3337" s="5" t="n"/>
      <c r="AU3337" s="5" t="n"/>
      <c r="AV3337" s="5" t="n"/>
      <c r="AW3337" s="5" t="n"/>
      <c r="AX3337" s="5" t="n"/>
      <c r="AY3337" s="5" t="n"/>
      <c r="AZ3337" s="5" t="n"/>
      <c r="BA3337" s="5" t="n"/>
      <c r="BB3337" s="5" t="n"/>
      <c r="BC3337" s="5" t="n"/>
      <c r="BD3337" s="5" t="n"/>
      <c r="BE3337" s="5" t="n"/>
      <c r="BF3337" s="5" t="n"/>
      <c r="BG3337" s="5" t="n"/>
      <c r="BH3337" s="5" t="n"/>
      <c r="BI3337" s="5" t="n"/>
      <c r="BJ3337" s="2" t="n"/>
      <c r="BK3337" s="2" t="n"/>
      <c r="BL3337" s="2" t="n"/>
      <c r="BM3337" s="2" t="n"/>
      <c r="BN3337" s="2" t="n"/>
      <c r="BO3337" s="2" t="n"/>
      <c r="BP3337" s="143" t="n"/>
      <c r="BV3337" s="144" t="n"/>
      <c r="DU3337" s="144" t="n"/>
      <c r="DV3337" s="2" t="n"/>
      <c r="DW3337" s="2" t="n"/>
      <c r="DX3337" s="2" t="n"/>
      <c r="DY3337" s="2" t="n"/>
      <c r="DZ3337" s="2" t="n"/>
      <c r="EA3337" s="2" t="n"/>
      <c r="EB3337" s="2" t="n"/>
      <c r="EC3337" s="2" t="n"/>
    </row>
    <row r="3338" ht="6.75" customHeight="1" s="118">
      <c r="A3338" s="2" t="n"/>
      <c r="B3338" s="2" t="n"/>
      <c r="C3338" s="2" t="n"/>
      <c r="D3338" s="2" t="n"/>
      <c r="E3338" s="41" t="n"/>
      <c r="F3338" s="41" t="n"/>
      <c r="G3338" s="41" t="n"/>
      <c r="H3338" s="41" t="n"/>
      <c r="I3338" s="41" t="n"/>
      <c r="J3338" s="41" t="n"/>
      <c r="K3338" s="41" t="n"/>
      <c r="L3338" s="19" t="n"/>
      <c r="M3338" s="19" t="n"/>
      <c r="N3338" s="19" t="n"/>
      <c r="O3338" s="19" t="n"/>
      <c r="P3338" s="19" t="n"/>
      <c r="Q3338" s="19" t="n"/>
      <c r="R3338" s="19" t="n"/>
      <c r="U3338" s="11" t="n"/>
      <c r="V3338" s="11" t="n"/>
      <c r="Y3338" s="2" t="n"/>
      <c r="Z3338" s="2" t="n"/>
      <c r="AA3338" s="2" t="n"/>
      <c r="AB3338" s="2" t="n"/>
      <c r="AC3338" s="2" t="n"/>
      <c r="AD3338" s="2" t="n"/>
      <c r="AE3338" s="2" t="n"/>
      <c r="AF3338" s="2" t="n"/>
      <c r="AG3338" s="2" t="n"/>
      <c r="AH3338" s="2" t="n"/>
      <c r="AI3338" s="2" t="n"/>
      <c r="AJ3338" s="2" t="n"/>
      <c r="AK3338" s="2" t="n"/>
      <c r="AL3338" s="2" t="n"/>
      <c r="AM3338" s="2" t="n"/>
      <c r="AN3338" s="2" t="n"/>
      <c r="AO3338" s="2" t="n"/>
      <c r="AP3338" s="2" t="n"/>
      <c r="AQ3338" s="2" t="n"/>
      <c r="AR3338" s="2" t="n"/>
      <c r="AS3338" s="2" t="n"/>
      <c r="AT3338" s="2" t="n"/>
      <c r="AU3338" s="2" t="n"/>
      <c r="AV3338" s="2" t="n"/>
      <c r="AW3338" s="2" t="n"/>
      <c r="AX3338" s="2" t="n"/>
      <c r="AY3338" s="2" t="n"/>
      <c r="AZ3338" s="2" t="n"/>
      <c r="BA3338" s="2" t="n"/>
      <c r="BB3338" s="2" t="n"/>
      <c r="BC3338" s="2" t="n"/>
      <c r="BD3338" s="2" t="n"/>
      <c r="BE3338" s="2" t="n"/>
      <c r="BF3338" s="2" t="n"/>
      <c r="BG3338" s="2" t="n"/>
      <c r="BH3338" s="2" t="n"/>
      <c r="BI3338" s="2" t="n"/>
      <c r="BJ3338" s="2" t="n"/>
      <c r="BK3338" s="2" t="n"/>
      <c r="BL3338" s="2" t="n"/>
      <c r="BM3338" s="2" t="n"/>
      <c r="BN3338" s="2" t="n"/>
      <c r="BO3338" s="2" t="n"/>
      <c r="BP3338" s="143" t="n"/>
      <c r="BV3338" s="144" t="n"/>
      <c r="DU3338" s="144" t="n"/>
      <c r="DV3338" s="2" t="n"/>
      <c r="DW3338" s="2" t="n"/>
      <c r="DX3338" s="2" t="n"/>
      <c r="DY3338" s="2" t="n"/>
      <c r="DZ3338" s="2" t="n"/>
      <c r="EA3338" s="2" t="n"/>
      <c r="EB3338" s="2" t="n"/>
      <c r="EC3338" s="2" t="n"/>
    </row>
    <row r="3339" ht="9.75" customHeight="1" s="118">
      <c r="A3339" s="2" t="n"/>
      <c r="B3339" s="2" t="n"/>
      <c r="C3339" s="2" t="n"/>
      <c r="D3339" s="2" t="n"/>
      <c r="E3339" s="42" t="n"/>
      <c r="F3339" s="42" t="n"/>
      <c r="G3339" s="42" t="n"/>
      <c r="H3339" s="42" t="n"/>
      <c r="I3339" s="42" t="n"/>
      <c r="J3339" s="42" t="n"/>
      <c r="K3339" s="42" t="n"/>
      <c r="L3339" s="20" t="n"/>
      <c r="M3339" s="20" t="n"/>
      <c r="N3339" s="20" t="n"/>
      <c r="O3339" s="20" t="n"/>
      <c r="P3339" s="20" t="n"/>
      <c r="Q3339" s="20" t="n"/>
      <c r="R3339" s="20" t="n"/>
      <c r="S3339" s="20" t="n"/>
      <c r="T3339" s="20" t="n"/>
      <c r="U3339" s="20" t="n"/>
      <c r="V3339" s="20" t="n"/>
      <c r="W3339" s="20" t="n"/>
      <c r="X3339" s="20" t="n"/>
      <c r="Y3339" s="14" t="n"/>
      <c r="Z3339" s="14" t="n"/>
      <c r="AA3339" s="14" t="n"/>
      <c r="AB3339" s="14" t="n"/>
      <c r="AC3339" s="14" t="n"/>
      <c r="AD3339" s="14" t="n"/>
      <c r="AE3339" s="14" t="n"/>
      <c r="AF3339" s="14" t="n"/>
      <c r="AG3339" s="14" t="n"/>
      <c r="AH3339" s="14" t="n"/>
      <c r="AI3339" s="14" t="n"/>
      <c r="AJ3339" s="14" t="n"/>
      <c r="AK3339" s="14" t="n"/>
      <c r="AL3339" s="14" t="n"/>
      <c r="AM3339" s="14" t="n"/>
      <c r="AN3339" s="14" t="n"/>
      <c r="AO3339" s="14" t="n"/>
      <c r="AP3339" s="14" t="n"/>
      <c r="AQ3339" s="14" t="n"/>
      <c r="AR3339" s="14" t="n"/>
      <c r="AS3339" s="14" t="n"/>
      <c r="AT3339" s="14" t="n"/>
      <c r="AU3339" s="14" t="n"/>
      <c r="AV3339" s="14" t="n"/>
      <c r="AW3339" s="14" t="n"/>
      <c r="AX3339" s="14" t="n"/>
      <c r="AY3339" s="14" t="n"/>
      <c r="AZ3339" s="14" t="n"/>
      <c r="BA3339" s="14" t="n"/>
      <c r="BB3339" s="14" t="n"/>
      <c r="BC3339" s="14" t="n"/>
      <c r="BD3339" s="14" t="n"/>
      <c r="BE3339" s="14" t="n"/>
      <c r="BF3339" s="14" t="n"/>
      <c r="BG3339" s="14" t="n"/>
      <c r="BH3339" s="14" t="n"/>
      <c r="BI3339" s="14" t="n"/>
      <c r="BJ3339" s="2" t="n"/>
      <c r="BK3339" s="2" t="n"/>
      <c r="BL3339" s="2" t="n"/>
      <c r="BM3339" s="2" t="n"/>
      <c r="BN3339" s="2" t="n"/>
      <c r="BO3339" s="2" t="n"/>
      <c r="BP3339" s="143" t="n"/>
      <c r="BV3339" s="144" t="n"/>
      <c r="DU3339" s="144" t="n"/>
      <c r="DV3339" s="2" t="n"/>
      <c r="DW3339" s="2" t="n"/>
      <c r="DX3339" s="2" t="n"/>
      <c r="DY3339" s="2" t="n"/>
      <c r="DZ3339" s="2" t="n"/>
      <c r="EA3339" s="2" t="n"/>
      <c r="EB3339" s="2" t="n"/>
      <c r="EC3339" s="2" t="n"/>
    </row>
    <row r="3340" ht="6.75" customHeight="1" s="118">
      <c r="A3340" s="2" t="n"/>
      <c r="B3340" s="2" t="n"/>
      <c r="C3340" s="2" t="n"/>
      <c r="D3340" s="2" t="n"/>
      <c r="E3340" s="180" t="inlineStr">
        <is>
          <t>職　歴</t>
        </is>
      </c>
      <c r="K3340" s="144" t="n"/>
      <c r="L3340" s="54" t="inlineStr">
        <is>
          <t>平成</t>
        </is>
      </c>
      <c r="M3340" s="140" t="n"/>
      <c r="N3340" s="140" t="n"/>
      <c r="O3340" s="140" t="n"/>
      <c r="P3340" s="19" t="n"/>
      <c r="Q3340" s="19" t="n"/>
      <c r="R3340" s="19" t="n"/>
      <c r="S3340" s="19" t="n"/>
      <c r="T3340" s="19" t="n"/>
      <c r="U3340" s="19" t="n"/>
      <c r="V3340" s="19" t="n"/>
      <c r="W3340" s="19" t="n"/>
      <c r="X3340" s="37" t="n"/>
      <c r="Y3340" s="171">
        <f>計算!$AD$39</f>
        <v/>
      </c>
      <c r="BI3340" s="144" t="n"/>
      <c r="BJ3340" s="2" t="n"/>
      <c r="BK3340" s="2" t="n"/>
      <c r="BL3340" s="2" t="n"/>
      <c r="BM3340" s="2" t="n"/>
      <c r="BN3340" s="2" t="n"/>
      <c r="BO3340" s="2" t="n"/>
      <c r="BP3340" s="143" t="n"/>
      <c r="BV3340" s="144" t="n"/>
      <c r="DU3340" s="144" t="n"/>
      <c r="DV3340" s="2" t="n"/>
      <c r="DW3340" s="2" t="n"/>
      <c r="DX3340" s="2" t="n"/>
      <c r="DY3340" s="2" t="n"/>
      <c r="DZ3340" s="2" t="n"/>
      <c r="EA3340" s="2" t="n"/>
      <c r="EB3340" s="2" t="n"/>
      <c r="EC3340" s="2" t="n"/>
    </row>
    <row r="3341" ht="6.75" customHeight="1" s="118">
      <c r="A3341" s="2" t="n"/>
      <c r="B3341" s="2" t="n"/>
      <c r="C3341" s="2" t="n"/>
      <c r="D3341" s="2" t="n"/>
      <c r="E3341" s="143" t="n"/>
      <c r="K3341" s="144" t="n"/>
      <c r="L3341" s="143" t="n"/>
      <c r="P3341" s="19" t="n"/>
      <c r="Q3341" s="19" t="n"/>
      <c r="R3341" s="19" t="n"/>
      <c r="S3341" s="19" t="n"/>
      <c r="T3341" s="19" t="n"/>
      <c r="U3341" s="19" t="n"/>
      <c r="V3341" s="19" t="n"/>
      <c r="W3341" s="19" t="n"/>
      <c r="X3341" s="37" t="n"/>
      <c r="Y3341" s="143" t="n"/>
      <c r="BI3341" s="144" t="n"/>
      <c r="BJ3341" s="2" t="n"/>
      <c r="BK3341" s="2" t="n"/>
      <c r="BL3341" s="2" t="n"/>
      <c r="BM3341" s="2" t="n"/>
      <c r="BN3341" s="2" t="n"/>
      <c r="BO3341" s="2" t="n"/>
      <c r="BP3341" s="143" t="n"/>
      <c r="BV3341" s="144" t="n"/>
      <c r="DU3341" s="144" t="n"/>
      <c r="DV3341" s="2" t="n"/>
      <c r="DW3341" s="2" t="n"/>
      <c r="DX3341" s="2" t="n"/>
      <c r="DY3341" s="2" t="n"/>
      <c r="DZ3341" s="2" t="n"/>
      <c r="EA3341" s="2" t="n"/>
      <c r="EB3341" s="2" t="n"/>
      <c r="EC3341" s="2" t="n"/>
    </row>
    <row r="3342" ht="6.75" customHeight="1" s="118">
      <c r="A3342" s="2" t="n"/>
      <c r="B3342" s="2" t="n"/>
      <c r="C3342" s="2" t="n"/>
      <c r="D3342" s="2" t="n"/>
      <c r="E3342" s="143" t="n"/>
      <c r="K3342" s="144" t="n"/>
      <c r="L3342" s="143" t="n"/>
      <c r="P3342" s="179">
        <f>計算!$AB$39</f>
        <v/>
      </c>
      <c r="S3342" s="52" t="inlineStr">
        <is>
          <t>年</t>
        </is>
      </c>
      <c r="U3342" s="179">
        <f>計算!$AC$39</f>
        <v/>
      </c>
      <c r="W3342" s="53" t="inlineStr">
        <is>
          <t>月</t>
        </is>
      </c>
      <c r="X3342" s="144" t="n"/>
      <c r="Y3342" s="143" t="n"/>
      <c r="BI3342" s="144" t="n"/>
      <c r="BJ3342" s="2" t="n"/>
      <c r="BK3342" s="2" t="n"/>
      <c r="BL3342" s="2" t="n"/>
      <c r="BM3342" s="2" t="n"/>
      <c r="BN3342" s="2" t="n"/>
      <c r="BO3342" s="2" t="n"/>
      <c r="BP3342" s="143" t="n"/>
      <c r="BV3342" s="144" t="n"/>
      <c r="DU3342" s="144" t="n"/>
      <c r="DV3342" s="2" t="n"/>
      <c r="DW3342" s="2" t="n"/>
      <c r="DX3342" s="2" t="n"/>
      <c r="DY3342" s="2" t="n"/>
      <c r="DZ3342" s="2" t="n"/>
      <c r="EA3342" s="2" t="n"/>
      <c r="EB3342" s="2" t="n"/>
      <c r="EC3342" s="2" t="n"/>
    </row>
    <row r="3343" ht="6.75" customHeight="1" s="118">
      <c r="A3343" s="2" t="n"/>
      <c r="B3343" s="2" t="n"/>
      <c r="C3343" s="2" t="n"/>
      <c r="D3343" s="2" t="n"/>
      <c r="E3343" s="143" t="n"/>
      <c r="K3343" s="144" t="n"/>
      <c r="L3343" s="49" t="inlineStr">
        <is>
          <t>令和</t>
        </is>
      </c>
      <c r="X3343" s="144" t="n"/>
      <c r="Y3343" s="143" t="n"/>
      <c r="BI3343" s="144" t="n"/>
      <c r="BJ3343" s="2" t="n"/>
      <c r="BK3343" s="2" t="n"/>
      <c r="BL3343" s="2" t="n"/>
      <c r="BM3343" s="2" t="n"/>
      <c r="BN3343" s="2" t="n"/>
      <c r="BO3343" s="2" t="n"/>
      <c r="BP3343" s="143" t="n"/>
      <c r="BV3343" s="144" t="n"/>
      <c r="DU3343" s="144" t="n"/>
      <c r="DV3343" s="2" t="n"/>
      <c r="DW3343" s="2" t="n"/>
      <c r="DX3343" s="2" t="n"/>
      <c r="DY3343" s="2" t="n"/>
      <c r="DZ3343" s="2" t="n"/>
      <c r="EA3343" s="2" t="n"/>
      <c r="EB3343" s="2" t="n"/>
      <c r="EC3343" s="2" t="n"/>
    </row>
    <row r="3344" ht="6.75" customHeight="1" s="118">
      <c r="A3344" s="2" t="n"/>
      <c r="B3344" s="2" t="n"/>
      <c r="C3344" s="2" t="n"/>
      <c r="D3344" s="2" t="n"/>
      <c r="E3344" s="143" t="n"/>
      <c r="K3344" s="144" t="n"/>
      <c r="L3344" s="143" t="n"/>
      <c r="P3344" s="19" t="n"/>
      <c r="Q3344" s="19" t="n"/>
      <c r="R3344" s="19" t="n"/>
      <c r="S3344" s="19" t="n"/>
      <c r="T3344" s="19" t="n"/>
      <c r="U3344" s="19" t="n"/>
      <c r="V3344" s="19" t="n"/>
      <c r="W3344" s="19" t="n"/>
      <c r="X3344" s="37" t="n"/>
      <c r="Y3344" s="143" t="n"/>
      <c r="BI3344" s="144" t="n"/>
      <c r="BJ3344" s="2" t="n"/>
      <c r="BK3344" s="2" t="n"/>
      <c r="BL3344" s="2" t="n"/>
      <c r="BM3344" s="2" t="n"/>
      <c r="BN3344" s="2" t="n"/>
      <c r="BO3344" s="2" t="n"/>
      <c r="BP3344" s="143" t="n"/>
      <c r="BV3344" s="144" t="n"/>
      <c r="DU3344" s="144" t="n"/>
      <c r="DV3344" s="2" t="n"/>
      <c r="DW3344" s="2" t="n"/>
      <c r="DX3344" s="2" t="n"/>
      <c r="DY3344" s="2" t="n"/>
      <c r="DZ3344" s="2" t="n"/>
      <c r="EA3344" s="2" t="n"/>
      <c r="EB3344" s="2" t="n"/>
      <c r="EC3344" s="2" t="n"/>
    </row>
    <row r="3345" ht="5.25" customHeight="1" s="118">
      <c r="A3345" s="2" t="n"/>
      <c r="B3345" s="2" t="n"/>
      <c r="C3345" s="2" t="n"/>
      <c r="D3345" s="2" t="n"/>
      <c r="E3345" s="143" t="n"/>
      <c r="K3345" s="144" t="n"/>
      <c r="L3345" s="146" t="n"/>
      <c r="M3345" s="147" t="n"/>
      <c r="N3345" s="147" t="n"/>
      <c r="O3345" s="147" t="n"/>
      <c r="P3345" s="20" t="n"/>
      <c r="Q3345" s="20" t="n"/>
      <c r="R3345" s="20" t="n"/>
      <c r="S3345" s="20" t="n"/>
      <c r="T3345" s="20" t="n"/>
      <c r="U3345" s="20" t="n"/>
      <c r="V3345" s="20" t="n"/>
      <c r="W3345" s="20" t="n"/>
      <c r="X3345" s="39" t="n"/>
      <c r="Y3345" s="146" t="n"/>
      <c r="Z3345" s="147" t="n"/>
      <c r="AA3345" s="147" t="n"/>
      <c r="AB3345" s="147" t="n"/>
      <c r="AC3345" s="147" t="n"/>
      <c r="AD3345" s="147" t="n"/>
      <c r="AE3345" s="147" t="n"/>
      <c r="AF3345" s="147" t="n"/>
      <c r="AG3345" s="147" t="n"/>
      <c r="AH3345" s="147" t="n"/>
      <c r="AI3345" s="147" t="n"/>
      <c r="AJ3345" s="147" t="n"/>
      <c r="AK3345" s="147" t="n"/>
      <c r="AL3345" s="147" t="n"/>
      <c r="AM3345" s="147" t="n"/>
      <c r="AN3345" s="147" t="n"/>
      <c r="AO3345" s="147" t="n"/>
      <c r="AP3345" s="147" t="n"/>
      <c r="AQ3345" s="147" t="n"/>
      <c r="AR3345" s="147" t="n"/>
      <c r="AS3345" s="147" t="n"/>
      <c r="AT3345" s="147" t="n"/>
      <c r="AU3345" s="147" t="n"/>
      <c r="AV3345" s="147" t="n"/>
      <c r="AW3345" s="147" t="n"/>
      <c r="AX3345" s="147" t="n"/>
      <c r="AY3345" s="147" t="n"/>
      <c r="AZ3345" s="147" t="n"/>
      <c r="BA3345" s="147" t="n"/>
      <c r="BB3345" s="147" t="n"/>
      <c r="BC3345" s="147" t="n"/>
      <c r="BD3345" s="147" t="n"/>
      <c r="BE3345" s="147" t="n"/>
      <c r="BF3345" s="147" t="n"/>
      <c r="BG3345" s="147" t="n"/>
      <c r="BH3345" s="147" t="n"/>
      <c r="BI3345" s="148" t="n"/>
      <c r="BJ3345" s="2" t="n"/>
      <c r="BK3345" s="2" t="n"/>
      <c r="BL3345" s="2" t="n"/>
      <c r="BM3345" s="2" t="n"/>
      <c r="BN3345" s="2" t="n"/>
      <c r="BO3345" s="2" t="n"/>
      <c r="BP3345" s="143" t="n"/>
      <c r="BV3345" s="144" t="n"/>
      <c r="DU3345" s="144" t="n"/>
      <c r="DV3345" s="2" t="n"/>
      <c r="DW3345" s="2" t="n"/>
      <c r="DX3345" s="2" t="n"/>
      <c r="DY3345" s="2" t="n"/>
      <c r="DZ3345" s="2" t="n"/>
      <c r="EA3345" s="2" t="n"/>
      <c r="EB3345" s="2" t="n"/>
      <c r="EC3345" s="2" t="n"/>
    </row>
    <row r="3346" ht="6.75" customHeight="1" s="118">
      <c r="A3346" s="2" t="n"/>
      <c r="B3346" s="2" t="n"/>
      <c r="C3346" s="2" t="n"/>
      <c r="D3346" s="2" t="n"/>
      <c r="E3346" s="143" t="n"/>
      <c r="K3346" s="144" t="n"/>
      <c r="L3346" s="54" t="inlineStr">
        <is>
          <t>平成</t>
        </is>
      </c>
      <c r="M3346" s="140" t="n"/>
      <c r="N3346" s="140" t="n"/>
      <c r="O3346" s="140" t="n"/>
      <c r="P3346" s="18" t="n"/>
      <c r="Q3346" s="18" t="n"/>
      <c r="R3346" s="18" t="n"/>
      <c r="S3346" s="18" t="n"/>
      <c r="T3346" s="18" t="n"/>
      <c r="U3346" s="18" t="n"/>
      <c r="V3346" s="18" t="n"/>
      <c r="W3346" s="18" t="n"/>
      <c r="X3346" s="35" t="n"/>
      <c r="Y3346" s="171">
        <f>計算!$AG$39</f>
        <v/>
      </c>
      <c r="BI3346" s="144" t="n"/>
      <c r="BJ3346" s="2" t="n"/>
      <c r="BK3346" s="2" t="n"/>
      <c r="BL3346" s="2" t="n"/>
      <c r="BM3346" s="2" t="n"/>
      <c r="BN3346" s="2" t="n"/>
      <c r="BO3346" s="2" t="n"/>
      <c r="BP3346" s="143" t="n"/>
      <c r="BV3346" s="144" t="n"/>
      <c r="DU3346" s="144" t="n"/>
      <c r="DV3346" s="2" t="n"/>
      <c r="DW3346" s="2" t="n"/>
      <c r="DX3346" s="2" t="n"/>
      <c r="DY3346" s="2" t="n"/>
      <c r="DZ3346" s="2" t="n"/>
      <c r="EA3346" s="2" t="n"/>
      <c r="EB3346" s="2" t="n"/>
      <c r="EC3346" s="2" t="n"/>
    </row>
    <row r="3347" ht="6.75" customHeight="1" s="118">
      <c r="A3347" s="2" t="n"/>
      <c r="B3347" s="2" t="n"/>
      <c r="C3347" s="2" t="n"/>
      <c r="D3347" s="2" t="n"/>
      <c r="E3347" s="143" t="n"/>
      <c r="K3347" s="144" t="n"/>
      <c r="L3347" s="143" t="n"/>
      <c r="P3347" s="19" t="n"/>
      <c r="Q3347" s="19" t="n"/>
      <c r="R3347" s="19" t="n"/>
      <c r="S3347" s="19" t="n"/>
      <c r="T3347" s="19" t="n"/>
      <c r="U3347" s="19" t="n"/>
      <c r="V3347" s="19" t="n"/>
      <c r="W3347" s="19" t="n"/>
      <c r="X3347" s="37" t="n"/>
      <c r="Y3347" s="143" t="n"/>
      <c r="BI3347" s="144" t="n"/>
      <c r="BJ3347" s="2" t="n"/>
      <c r="BK3347" s="2" t="n"/>
      <c r="BL3347" s="2" t="n"/>
      <c r="BM3347" s="2" t="n"/>
      <c r="BN3347" s="2" t="n"/>
      <c r="BO3347" s="2" t="n"/>
      <c r="BP3347" s="143" t="n"/>
      <c r="BV3347" s="144" t="n"/>
      <c r="DU3347" s="144" t="n"/>
      <c r="DV3347" s="2" t="n"/>
      <c r="DW3347" s="2" t="n"/>
      <c r="DX3347" s="2" t="n"/>
      <c r="DY3347" s="2" t="n"/>
      <c r="DZ3347" s="2" t="n"/>
      <c r="EA3347" s="2" t="n"/>
      <c r="EB3347" s="2" t="n"/>
      <c r="EC3347" s="2" t="n"/>
    </row>
    <row r="3348" ht="6.75" customHeight="1" s="118">
      <c r="A3348" s="2" t="n"/>
      <c r="B3348" s="2" t="n"/>
      <c r="C3348" s="2" t="n"/>
      <c r="D3348" s="2" t="n"/>
      <c r="E3348" s="143" t="n"/>
      <c r="K3348" s="144" t="n"/>
      <c r="L3348" s="143" t="n"/>
      <c r="P3348" s="179">
        <f>計算!$AE$39</f>
        <v/>
      </c>
      <c r="S3348" s="52" t="inlineStr">
        <is>
          <t>年</t>
        </is>
      </c>
      <c r="U3348" s="179">
        <f>計算!$AF$39</f>
        <v/>
      </c>
      <c r="W3348" s="53" t="inlineStr">
        <is>
          <t>月</t>
        </is>
      </c>
      <c r="X3348" s="144" t="n"/>
      <c r="Y3348" s="143" t="n"/>
      <c r="BI3348" s="144" t="n"/>
      <c r="BJ3348" s="2" t="n"/>
      <c r="BK3348" s="2" t="n"/>
      <c r="BL3348" s="2" t="n"/>
      <c r="BM3348" s="2" t="n"/>
      <c r="BN3348" s="2" t="n"/>
      <c r="BO3348" s="2" t="n"/>
      <c r="BP3348" s="143" t="n"/>
      <c r="BV3348" s="144" t="n"/>
      <c r="DU3348" s="144" t="n"/>
      <c r="DV3348" s="2" t="n"/>
      <c r="DW3348" s="2" t="n"/>
      <c r="DX3348" s="2" t="n"/>
      <c r="DY3348" s="2" t="n"/>
      <c r="DZ3348" s="2" t="n"/>
      <c r="EA3348" s="2" t="n"/>
      <c r="EB3348" s="2" t="n"/>
      <c r="EC3348" s="2" t="n"/>
    </row>
    <row r="3349" ht="6.75" customHeight="1" s="118">
      <c r="A3349" s="2" t="n"/>
      <c r="B3349" s="2" t="n"/>
      <c r="C3349" s="2" t="n"/>
      <c r="D3349" s="2" t="n"/>
      <c r="E3349" s="143" t="n"/>
      <c r="K3349" s="144" t="n"/>
      <c r="L3349" s="49" t="inlineStr">
        <is>
          <t>令和</t>
        </is>
      </c>
      <c r="X3349" s="144" t="n"/>
      <c r="Y3349" s="143" t="n"/>
      <c r="BI3349" s="144" t="n"/>
      <c r="BJ3349" s="2" t="n"/>
      <c r="BK3349" s="2" t="n"/>
      <c r="BL3349" s="2" t="n"/>
      <c r="BM3349" s="2" t="n"/>
      <c r="BN3349" s="2" t="n"/>
      <c r="BO3349" s="2" t="n"/>
      <c r="BP3349" s="143" t="n"/>
      <c r="BV3349" s="144" t="n"/>
      <c r="DU3349" s="144" t="n"/>
      <c r="DV3349" s="2" t="n"/>
      <c r="DW3349" s="2" t="n"/>
      <c r="DX3349" s="2" t="n"/>
      <c r="DY3349" s="2" t="n"/>
      <c r="DZ3349" s="2" t="n"/>
      <c r="EA3349" s="2" t="n"/>
      <c r="EB3349" s="2" t="n"/>
      <c r="EC3349" s="2" t="n"/>
    </row>
    <row r="3350" ht="6.75" customHeight="1" s="118">
      <c r="A3350" s="2" t="n"/>
      <c r="B3350" s="2" t="n"/>
      <c r="C3350" s="2" t="n"/>
      <c r="D3350" s="2" t="n"/>
      <c r="E3350" s="143" t="n"/>
      <c r="K3350" s="144" t="n"/>
      <c r="L3350" s="143" t="n"/>
      <c r="P3350" s="19" t="n"/>
      <c r="Q3350" s="19" t="n"/>
      <c r="R3350" s="19" t="n"/>
      <c r="S3350" s="19" t="n"/>
      <c r="T3350" s="19" t="n"/>
      <c r="U3350" s="19" t="n"/>
      <c r="V3350" s="19" t="n"/>
      <c r="W3350" s="19" t="n"/>
      <c r="X3350" s="37" t="n"/>
      <c r="Y3350" s="143" t="n"/>
      <c r="BI3350" s="144" t="n"/>
      <c r="BJ3350" s="2" t="n"/>
      <c r="BK3350" s="2" t="n"/>
      <c r="BL3350" s="2" t="n"/>
      <c r="BM3350" s="2" t="n"/>
      <c r="BN3350" s="2" t="n"/>
      <c r="BO3350" s="2" t="n"/>
      <c r="BP3350" s="143" t="n"/>
      <c r="BU3350" s="43" t="n"/>
      <c r="BV3350" s="44" t="n"/>
      <c r="DU3350" s="144" t="n"/>
      <c r="DV3350" s="2" t="n"/>
      <c r="DW3350" s="2" t="n"/>
      <c r="DX3350" s="2" t="n"/>
      <c r="DY3350" s="2" t="n"/>
      <c r="DZ3350" s="2" t="n"/>
      <c r="EA3350" s="2" t="n"/>
      <c r="EB3350" s="2" t="n"/>
      <c r="EC3350" s="2" t="n"/>
    </row>
    <row r="3351" ht="4.5" customHeight="1" s="118">
      <c r="A3351" s="2" t="n"/>
      <c r="B3351" s="2" t="n"/>
      <c r="C3351" s="2" t="n"/>
      <c r="D3351" s="2" t="n"/>
      <c r="E3351" s="143" t="n"/>
      <c r="K3351" s="144" t="n"/>
      <c r="L3351" s="146" t="n"/>
      <c r="M3351" s="147" t="n"/>
      <c r="N3351" s="147" t="n"/>
      <c r="O3351" s="147" t="n"/>
      <c r="P3351" s="20" t="n"/>
      <c r="Q3351" s="20" t="n"/>
      <c r="R3351" s="20" t="n"/>
      <c r="S3351" s="20" t="n"/>
      <c r="T3351" s="20" t="n"/>
      <c r="U3351" s="20" t="n"/>
      <c r="V3351" s="20" t="n"/>
      <c r="W3351" s="20" t="n"/>
      <c r="X3351" s="39" t="n"/>
      <c r="Y3351" s="146" t="n"/>
      <c r="Z3351" s="147" t="n"/>
      <c r="AA3351" s="147" t="n"/>
      <c r="AB3351" s="147" t="n"/>
      <c r="AC3351" s="147" t="n"/>
      <c r="AD3351" s="147" t="n"/>
      <c r="AE3351" s="147" t="n"/>
      <c r="AF3351" s="147" t="n"/>
      <c r="AG3351" s="147" t="n"/>
      <c r="AH3351" s="147" t="n"/>
      <c r="AI3351" s="147" t="n"/>
      <c r="AJ3351" s="147" t="n"/>
      <c r="AK3351" s="147" t="n"/>
      <c r="AL3351" s="147" t="n"/>
      <c r="AM3351" s="147" t="n"/>
      <c r="AN3351" s="147" t="n"/>
      <c r="AO3351" s="147" t="n"/>
      <c r="AP3351" s="147" t="n"/>
      <c r="AQ3351" s="147" t="n"/>
      <c r="AR3351" s="147" t="n"/>
      <c r="AS3351" s="147" t="n"/>
      <c r="AT3351" s="147" t="n"/>
      <c r="AU3351" s="147" t="n"/>
      <c r="AV3351" s="147" t="n"/>
      <c r="AW3351" s="147" t="n"/>
      <c r="AX3351" s="147" t="n"/>
      <c r="AY3351" s="147" t="n"/>
      <c r="AZ3351" s="147" t="n"/>
      <c r="BA3351" s="147" t="n"/>
      <c r="BB3351" s="147" t="n"/>
      <c r="BC3351" s="147" t="n"/>
      <c r="BD3351" s="147" t="n"/>
      <c r="BE3351" s="147" t="n"/>
      <c r="BF3351" s="147" t="n"/>
      <c r="BG3351" s="147" t="n"/>
      <c r="BH3351" s="147" t="n"/>
      <c r="BI3351" s="148" t="n"/>
      <c r="BJ3351" s="2" t="n"/>
      <c r="BK3351" s="2" t="n"/>
      <c r="BL3351" s="2" t="n"/>
      <c r="BM3351" s="2" t="n"/>
      <c r="BN3351" s="2" t="n"/>
      <c r="BO3351" s="2" t="n"/>
      <c r="BP3351" s="146" t="n"/>
      <c r="BQ3351" s="147" t="n"/>
      <c r="BR3351" s="147" t="n"/>
      <c r="BS3351" s="147" t="n"/>
      <c r="BT3351" s="147" t="n"/>
      <c r="BU3351" s="42" t="n"/>
      <c r="BV3351" s="45" t="n"/>
      <c r="BW3351" s="147" t="n"/>
      <c r="BX3351" s="147" t="n"/>
      <c r="BY3351" s="147" t="n"/>
      <c r="BZ3351" s="147" t="n"/>
      <c r="CA3351" s="147" t="n"/>
      <c r="CB3351" s="147" t="n"/>
      <c r="CC3351" s="147" t="n"/>
      <c r="CD3351" s="147" t="n"/>
      <c r="CE3351" s="147" t="n"/>
      <c r="CF3351" s="147" t="n"/>
      <c r="CG3351" s="147" t="n"/>
      <c r="CH3351" s="147" t="n"/>
      <c r="CI3351" s="147" t="n"/>
      <c r="CJ3351" s="147" t="n"/>
      <c r="CK3351" s="147" t="n"/>
      <c r="CL3351" s="147" t="n"/>
      <c r="CM3351" s="147" t="n"/>
      <c r="CN3351" s="147" t="n"/>
      <c r="CO3351" s="147" t="n"/>
      <c r="CP3351" s="147" t="n"/>
      <c r="CQ3351" s="147" t="n"/>
      <c r="CR3351" s="147" t="n"/>
      <c r="CS3351" s="147" t="n"/>
      <c r="CT3351" s="147" t="n"/>
      <c r="CU3351" s="147" t="n"/>
      <c r="CV3351" s="147" t="n"/>
      <c r="CW3351" s="147" t="n"/>
      <c r="CX3351" s="147" t="n"/>
      <c r="CY3351" s="147" t="n"/>
      <c r="CZ3351" s="147" t="n"/>
      <c r="DA3351" s="147" t="n"/>
      <c r="DB3351" s="147" t="n"/>
      <c r="DC3351" s="147" t="n"/>
      <c r="DD3351" s="147" t="n"/>
      <c r="DE3351" s="147" t="n"/>
      <c r="DF3351" s="147" t="n"/>
      <c r="DG3351" s="147" t="n"/>
      <c r="DH3351" s="147" t="n"/>
      <c r="DI3351" s="147" t="n"/>
      <c r="DJ3351" s="147" t="n"/>
      <c r="DK3351" s="147" t="n"/>
      <c r="DL3351" s="147" t="n"/>
      <c r="DM3351" s="147" t="n"/>
      <c r="DN3351" s="147" t="n"/>
      <c r="DO3351" s="147" t="n"/>
      <c r="DP3351" s="147" t="n"/>
      <c r="DQ3351" s="147" t="n"/>
      <c r="DR3351" s="147" t="n"/>
      <c r="DS3351" s="147" t="n"/>
      <c r="DT3351" s="147" t="n"/>
      <c r="DU3351" s="148" t="n"/>
      <c r="DV3351" s="2" t="n"/>
      <c r="DW3351" s="2" t="n"/>
      <c r="DX3351" s="2" t="n"/>
      <c r="DY3351" s="2" t="n"/>
      <c r="DZ3351" s="2" t="n"/>
      <c r="EA3351" s="2" t="n"/>
      <c r="EB3351" s="2" t="n"/>
      <c r="EC3351" s="2" t="n"/>
    </row>
    <row r="3352" ht="6.75" customHeight="1" s="118">
      <c r="A3352" s="2" t="n"/>
      <c r="B3352" s="2" t="n"/>
      <c r="C3352" s="2" t="n"/>
      <c r="D3352" s="2" t="n"/>
      <c r="E3352" s="143" t="n"/>
      <c r="K3352" s="144" t="n"/>
      <c r="L3352" s="54" t="inlineStr">
        <is>
          <t>平成</t>
        </is>
      </c>
      <c r="M3352" s="140" t="n"/>
      <c r="N3352" s="140" t="n"/>
      <c r="O3352" s="140" t="n"/>
      <c r="P3352" s="18" t="n"/>
      <c r="Q3352" s="18" t="n"/>
      <c r="R3352" s="18" t="n"/>
      <c r="S3352" s="18" t="n"/>
      <c r="T3352" s="18" t="n"/>
      <c r="U3352" s="18" t="n"/>
      <c r="V3352" s="18" t="n"/>
      <c r="W3352" s="18" t="n"/>
      <c r="X3352" s="35" t="n"/>
      <c r="Y3352" s="7" t="n"/>
      <c r="Z3352" s="2" t="n"/>
      <c r="AA3352" s="2" t="n"/>
      <c r="AB3352" s="2" t="n"/>
      <c r="AC3352" s="2" t="n"/>
      <c r="AD3352" s="2" t="n"/>
      <c r="AE3352" s="2" t="n"/>
      <c r="AF3352" s="2" t="n"/>
      <c r="AG3352" s="2" t="n"/>
      <c r="AH3352" s="2" t="n"/>
      <c r="AI3352" s="2" t="n"/>
      <c r="AJ3352" s="2" t="n"/>
      <c r="AK3352" s="2" t="n"/>
      <c r="AL3352" s="2" t="n"/>
      <c r="AM3352" s="2" t="n"/>
      <c r="AN3352" s="2" t="n"/>
      <c r="AO3352" s="2" t="n"/>
      <c r="AP3352" s="2" t="n"/>
      <c r="AQ3352" s="2" t="n"/>
      <c r="AR3352" s="2" t="n"/>
      <c r="AS3352" s="2" t="n"/>
      <c r="AT3352" s="2" t="n"/>
      <c r="AU3352" s="2" t="n"/>
      <c r="AV3352" s="2" t="n"/>
      <c r="AW3352" s="2" t="n"/>
      <c r="AX3352" s="2" t="n"/>
      <c r="AY3352" s="2" t="n"/>
      <c r="AZ3352" s="2" t="n"/>
      <c r="BA3352" s="2" t="n"/>
      <c r="BB3352" s="2" t="n"/>
      <c r="BC3352" s="2" t="n"/>
      <c r="BD3352" s="2" t="n"/>
      <c r="BE3352" s="2" t="n"/>
      <c r="BF3352" s="2" t="n"/>
      <c r="BG3352" s="2" t="n"/>
      <c r="BH3352" s="2" t="n"/>
      <c r="BI3352" s="6" t="n"/>
      <c r="BJ3352" s="2" t="n"/>
      <c r="BK3352" s="2" t="n"/>
      <c r="BL3352" s="2" t="n"/>
      <c r="BM3352" s="2" t="n"/>
      <c r="BN3352" s="2" t="n"/>
      <c r="BO3352" s="2" t="n"/>
      <c r="BP3352" s="139" t="inlineStr">
        <is>
          <t>備　考</t>
        </is>
      </c>
      <c r="BQ3352" s="140" t="n"/>
      <c r="BR3352" s="140" t="n"/>
      <c r="BS3352" s="140" t="n"/>
      <c r="BT3352" s="140" t="n"/>
      <c r="BU3352" s="140" t="n"/>
      <c r="BV3352" s="141" t="n"/>
      <c r="BW3352" s="176">
        <f>計算!$AA$39</f>
        <v/>
      </c>
      <c r="BX3352" s="140" t="n"/>
      <c r="BY3352" s="140" t="n"/>
      <c r="BZ3352" s="140" t="n"/>
      <c r="CA3352" s="140" t="n"/>
      <c r="CB3352" s="140" t="n"/>
      <c r="CC3352" s="140" t="n"/>
      <c r="CD3352" s="140" t="n"/>
      <c r="CE3352" s="140" t="n"/>
      <c r="CF3352" s="140" t="n"/>
      <c r="CG3352" s="140" t="n"/>
      <c r="CH3352" s="140" t="n"/>
      <c r="CI3352" s="140" t="n"/>
      <c r="CJ3352" s="140" t="n"/>
      <c r="CK3352" s="140" t="n"/>
      <c r="CL3352" s="140" t="n"/>
      <c r="CM3352" s="140" t="n"/>
      <c r="CN3352" s="140" t="n"/>
      <c r="CO3352" s="140" t="n"/>
      <c r="CP3352" s="140" t="n"/>
      <c r="CQ3352" s="140" t="n"/>
      <c r="CR3352" s="140" t="n"/>
      <c r="CS3352" s="140" t="n"/>
      <c r="CT3352" s="140" t="n"/>
      <c r="CU3352" s="140" t="n"/>
      <c r="CV3352" s="140" t="n"/>
      <c r="CW3352" s="140" t="n"/>
      <c r="CX3352" s="140" t="n"/>
      <c r="CY3352" s="140" t="n"/>
      <c r="CZ3352" s="140" t="n"/>
      <c r="DA3352" s="140" t="n"/>
      <c r="DB3352" s="140" t="n"/>
      <c r="DC3352" s="140" t="n"/>
      <c r="DD3352" s="140" t="n"/>
      <c r="DE3352" s="140" t="n"/>
      <c r="DF3352" s="140" t="n"/>
      <c r="DG3352" s="140" t="n"/>
      <c r="DH3352" s="140" t="n"/>
      <c r="DI3352" s="140" t="n"/>
      <c r="DJ3352" s="140" t="n"/>
      <c r="DK3352" s="140" t="n"/>
      <c r="DL3352" s="140" t="n"/>
      <c r="DM3352" s="140" t="n"/>
      <c r="DN3352" s="140" t="n"/>
      <c r="DO3352" s="140" t="n"/>
      <c r="DP3352" s="140" t="n"/>
      <c r="DQ3352" s="140" t="n"/>
      <c r="DR3352" s="140" t="n"/>
      <c r="DS3352" s="140" t="n"/>
      <c r="DT3352" s="140" t="n"/>
      <c r="DU3352" s="141" t="n"/>
      <c r="DV3352" s="2" t="n"/>
      <c r="DW3352" s="2" t="n"/>
      <c r="DX3352" s="2" t="n"/>
      <c r="DY3352" s="2" t="n"/>
      <c r="DZ3352" s="2" t="n"/>
      <c r="EA3352" s="2" t="n"/>
      <c r="EB3352" s="2" t="n"/>
      <c r="EC3352" s="2" t="n"/>
    </row>
    <row r="3353" ht="6.75" customHeight="1" s="118">
      <c r="A3353" s="2" t="n"/>
      <c r="B3353" s="2" t="n"/>
      <c r="C3353" s="2" t="n"/>
      <c r="D3353" s="2" t="n"/>
      <c r="E3353" s="143" t="n"/>
      <c r="K3353" s="144" t="n"/>
      <c r="L3353" s="143" t="n"/>
      <c r="P3353" s="19" t="n"/>
      <c r="Q3353" s="19" t="n"/>
      <c r="R3353" s="19" t="n"/>
      <c r="S3353" s="19" t="n"/>
      <c r="T3353" s="19" t="n"/>
      <c r="U3353" s="19" t="n"/>
      <c r="V3353" s="19" t="n"/>
      <c r="W3353" s="19" t="n"/>
      <c r="X3353" s="37" t="n"/>
      <c r="Y3353" s="7" t="n"/>
      <c r="Z3353" s="2" t="n"/>
      <c r="AA3353" s="2" t="n"/>
      <c r="AB3353" s="2" t="n"/>
      <c r="AC3353" s="2" t="n"/>
      <c r="AD3353" s="2" t="n"/>
      <c r="AE3353" s="2" t="n"/>
      <c r="AF3353" s="2" t="n"/>
      <c r="AG3353" s="2" t="n"/>
      <c r="AH3353" s="2" t="n"/>
      <c r="AI3353" s="2" t="n"/>
      <c r="AJ3353" s="2" t="n"/>
      <c r="AK3353" s="2" t="n"/>
      <c r="AL3353" s="2" t="n"/>
      <c r="AM3353" s="2" t="n"/>
      <c r="AN3353" s="2" t="n"/>
      <c r="AO3353" s="2" t="n"/>
      <c r="AP3353" s="2" t="n"/>
      <c r="AQ3353" s="2" t="n"/>
      <c r="AR3353" s="2" t="n"/>
      <c r="AS3353" s="2" t="n"/>
      <c r="AT3353" s="2" t="n"/>
      <c r="AU3353" s="2" t="n"/>
      <c r="AV3353" s="2" t="n"/>
      <c r="AW3353" s="2" t="n"/>
      <c r="AX3353" s="2" t="n"/>
      <c r="AY3353" s="2" t="n"/>
      <c r="AZ3353" s="2" t="n"/>
      <c r="BA3353" s="2" t="n"/>
      <c r="BB3353" s="2" t="n"/>
      <c r="BC3353" s="2" t="n"/>
      <c r="BD3353" s="2" t="n"/>
      <c r="BE3353" s="2" t="n"/>
      <c r="BF3353" s="2" t="n"/>
      <c r="BG3353" s="2" t="n"/>
      <c r="BH3353" s="2" t="n"/>
      <c r="BI3353" s="8" t="n"/>
      <c r="BJ3353" s="2" t="n"/>
      <c r="BK3353" s="2" t="n"/>
      <c r="BL3353" s="2" t="n"/>
      <c r="BM3353" s="2" t="n"/>
      <c r="BN3353" s="2" t="n"/>
      <c r="BO3353" s="2" t="n"/>
      <c r="BP3353" s="143" t="n"/>
      <c r="BV3353" s="144" t="n"/>
      <c r="DU3353" s="144" t="n"/>
      <c r="DV3353" s="2" t="n"/>
      <c r="DW3353" s="2" t="n"/>
      <c r="DX3353" s="2" t="n"/>
      <c r="DY3353" s="2" t="n"/>
      <c r="DZ3353" s="2" t="n"/>
      <c r="EA3353" s="2" t="n"/>
      <c r="EB3353" s="2" t="n"/>
      <c r="EC3353" s="2" t="n"/>
    </row>
    <row r="3354" ht="6.75" customHeight="1" s="118">
      <c r="A3354" s="2" t="n"/>
      <c r="B3354" s="2" t="n"/>
      <c r="C3354" s="2" t="n"/>
      <c r="D3354" s="2" t="n"/>
      <c r="E3354" s="143" t="n"/>
      <c r="K3354" s="144" t="n"/>
      <c r="L3354" s="143" t="n"/>
      <c r="P3354" s="19" t="n"/>
      <c r="Q3354" s="19" t="n"/>
      <c r="R3354" s="19" t="n"/>
      <c r="S3354" s="52" t="inlineStr">
        <is>
          <t>年</t>
        </is>
      </c>
      <c r="U3354" s="11" t="n"/>
      <c r="V3354" s="11" t="n"/>
      <c r="W3354" s="53" t="inlineStr">
        <is>
          <t>月</t>
        </is>
      </c>
      <c r="X3354" s="144" t="n"/>
      <c r="Y3354" s="7" t="n"/>
      <c r="Z3354" s="2" t="n"/>
      <c r="AA3354" s="2" t="n"/>
      <c r="AB3354" s="2" t="n"/>
      <c r="AC3354" s="2" t="n"/>
      <c r="AD3354" s="2" t="n"/>
      <c r="AE3354" s="2" t="n"/>
      <c r="AF3354" s="2" t="n"/>
      <c r="AG3354" s="2" t="n"/>
      <c r="AH3354" s="2" t="n"/>
      <c r="AI3354" s="2" t="n"/>
      <c r="AJ3354" s="2" t="n"/>
      <c r="AK3354" s="2" t="n"/>
      <c r="AL3354" s="2" t="n"/>
      <c r="AM3354" s="2" t="n"/>
      <c r="AN3354" s="2" t="n"/>
      <c r="AO3354" s="2" t="n"/>
      <c r="AP3354" s="2" t="n"/>
      <c r="AQ3354" s="2" t="n"/>
      <c r="AR3354" s="2" t="n"/>
      <c r="AS3354" s="2" t="n"/>
      <c r="AT3354" s="2" t="n"/>
      <c r="AU3354" s="2" t="n"/>
      <c r="AV3354" s="2" t="n"/>
      <c r="AW3354" s="2" t="n"/>
      <c r="AX3354" s="2" t="n"/>
      <c r="AY3354" s="2" t="n"/>
      <c r="AZ3354" s="2" t="n"/>
      <c r="BA3354" s="2" t="n"/>
      <c r="BB3354" s="2" t="n"/>
      <c r="BC3354" s="2" t="n"/>
      <c r="BD3354" s="2" t="n"/>
      <c r="BE3354" s="2" t="n"/>
      <c r="BF3354" s="2" t="n"/>
      <c r="BG3354" s="2" t="n"/>
      <c r="BH3354" s="2" t="n"/>
      <c r="BI3354" s="8" t="n"/>
      <c r="BJ3354" s="2" t="n"/>
      <c r="BK3354" s="2" t="n"/>
      <c r="BL3354" s="2" t="n"/>
      <c r="BM3354" s="2" t="n"/>
      <c r="BN3354" s="2" t="n"/>
      <c r="BO3354" s="2" t="n"/>
      <c r="BP3354" s="143" t="n"/>
      <c r="BV3354" s="144" t="n"/>
      <c r="DU3354" s="144" t="n"/>
      <c r="DV3354" s="2" t="n"/>
      <c r="DW3354" s="2" t="n"/>
      <c r="DX3354" s="2" t="n"/>
      <c r="DY3354" s="2" t="n"/>
      <c r="DZ3354" s="2" t="n"/>
      <c r="EA3354" s="2" t="n"/>
      <c r="EB3354" s="2" t="n"/>
      <c r="EC3354" s="2" t="n"/>
    </row>
    <row r="3355" ht="6.75" customHeight="1" s="118">
      <c r="A3355" s="2" t="n"/>
      <c r="B3355" s="2" t="n"/>
      <c r="C3355" s="2" t="n"/>
      <c r="D3355" s="2" t="n"/>
      <c r="E3355" s="143" t="n"/>
      <c r="K3355" s="144" t="n"/>
      <c r="L3355" s="49" t="inlineStr">
        <is>
          <t>令和</t>
        </is>
      </c>
      <c r="P3355" s="19" t="n"/>
      <c r="Q3355" s="19" t="n"/>
      <c r="R3355" s="19" t="n"/>
      <c r="U3355" s="11" t="n"/>
      <c r="V3355" s="11" t="n"/>
      <c r="X3355" s="144" t="n"/>
      <c r="Y3355" s="7" t="n"/>
      <c r="Z3355" s="2" t="n"/>
      <c r="AA3355" s="2" t="n"/>
      <c r="AB3355" s="2" t="n"/>
      <c r="AC3355" s="2" t="n"/>
      <c r="AD3355" s="2" t="n"/>
      <c r="AE3355" s="2" t="n"/>
      <c r="AF3355" s="2" t="n"/>
      <c r="AG3355" s="2" t="n"/>
      <c r="AH3355" s="2" t="n"/>
      <c r="AI3355" s="2" t="n"/>
      <c r="AJ3355" s="2" t="n"/>
      <c r="AK3355" s="2" t="n"/>
      <c r="AL3355" s="2" t="n"/>
      <c r="AM3355" s="2" t="n"/>
      <c r="AN3355" s="2" t="n"/>
      <c r="AO3355" s="2" t="n"/>
      <c r="AP3355" s="2" t="n"/>
      <c r="AQ3355" s="2" t="n"/>
      <c r="AR3355" s="2" t="n"/>
      <c r="AS3355" s="2" t="n"/>
      <c r="AT3355" s="2" t="n"/>
      <c r="AU3355" s="2" t="n"/>
      <c r="AV3355" s="2" t="n"/>
      <c r="AW3355" s="2" t="n"/>
      <c r="AX3355" s="2" t="n"/>
      <c r="AY3355" s="2" t="n"/>
      <c r="AZ3355" s="2" t="n"/>
      <c r="BA3355" s="2" t="n"/>
      <c r="BB3355" s="2" t="n"/>
      <c r="BC3355" s="2" t="n"/>
      <c r="BD3355" s="2" t="n"/>
      <c r="BE3355" s="2" t="n"/>
      <c r="BF3355" s="2" t="n"/>
      <c r="BG3355" s="2" t="n"/>
      <c r="BH3355" s="2" t="n"/>
      <c r="BI3355" s="8" t="n"/>
      <c r="BJ3355" s="2" t="n"/>
      <c r="BK3355" s="2" t="n"/>
      <c r="BL3355" s="2" t="n"/>
      <c r="BM3355" s="2" t="n"/>
      <c r="BN3355" s="2" t="n"/>
      <c r="BO3355" s="2" t="n"/>
      <c r="BP3355" s="143" t="n"/>
      <c r="BV3355" s="144" t="n"/>
      <c r="DU3355" s="144" t="n"/>
      <c r="DV3355" s="2" t="n"/>
      <c r="DW3355" s="2" t="n"/>
      <c r="DX3355" s="2" t="n"/>
      <c r="DY3355" s="2" t="n"/>
      <c r="DZ3355" s="2" t="n"/>
      <c r="EA3355" s="2" t="n"/>
      <c r="EB3355" s="2" t="n"/>
      <c r="EC3355" s="2" t="n"/>
    </row>
    <row r="3356" ht="6.75" customHeight="1" s="118">
      <c r="A3356" s="2" t="n"/>
      <c r="B3356" s="2" t="n"/>
      <c r="C3356" s="2" t="n"/>
      <c r="D3356" s="2" t="n"/>
      <c r="E3356" s="143" t="n"/>
      <c r="K3356" s="144" t="n"/>
      <c r="L3356" s="143" t="n"/>
      <c r="P3356" s="19" t="n"/>
      <c r="Q3356" s="19" t="n"/>
      <c r="R3356" s="19" t="n"/>
      <c r="S3356" s="19" t="n"/>
      <c r="T3356" s="19" t="n"/>
      <c r="U3356" s="19" t="n"/>
      <c r="V3356" s="19" t="n"/>
      <c r="W3356" s="19" t="n"/>
      <c r="X3356" s="37" t="n"/>
      <c r="Y3356" s="7" t="n"/>
      <c r="Z3356" s="2" t="n"/>
      <c r="AA3356" s="2" t="n"/>
      <c r="AB3356" s="2" t="n"/>
      <c r="AC3356" s="2" t="n"/>
      <c r="AD3356" s="2" t="n"/>
      <c r="AE3356" s="2" t="n"/>
      <c r="AF3356" s="2" t="n"/>
      <c r="AG3356" s="2" t="n"/>
      <c r="AH3356" s="2" t="n"/>
      <c r="AI3356" s="2" t="n"/>
      <c r="AJ3356" s="2" t="n"/>
      <c r="AK3356" s="2" t="n"/>
      <c r="AL3356" s="2" t="n"/>
      <c r="AM3356" s="2" t="n"/>
      <c r="AN3356" s="2" t="n"/>
      <c r="AO3356" s="2" t="n"/>
      <c r="AP3356" s="2" t="n"/>
      <c r="AQ3356" s="2" t="n"/>
      <c r="AR3356" s="2" t="n"/>
      <c r="AS3356" s="2" t="n"/>
      <c r="AT3356" s="2" t="n"/>
      <c r="AU3356" s="2" t="n"/>
      <c r="AV3356" s="2" t="n"/>
      <c r="AW3356" s="2" t="n"/>
      <c r="AX3356" s="2" t="n"/>
      <c r="AY3356" s="2" t="n"/>
      <c r="AZ3356" s="2" t="n"/>
      <c r="BA3356" s="2" t="n"/>
      <c r="BB3356" s="2" t="n"/>
      <c r="BC3356" s="2" t="n"/>
      <c r="BD3356" s="2" t="n"/>
      <c r="BE3356" s="2" t="n"/>
      <c r="BF3356" s="2" t="n"/>
      <c r="BG3356" s="2" t="n"/>
      <c r="BH3356" s="2" t="n"/>
      <c r="BI3356" s="8" t="n"/>
      <c r="BJ3356" s="2" t="n"/>
      <c r="BK3356" s="2" t="n"/>
      <c r="BL3356" s="2" t="n"/>
      <c r="BM3356" s="2" t="n"/>
      <c r="BN3356" s="2" t="n"/>
      <c r="BO3356" s="2" t="n"/>
      <c r="BP3356" s="143" t="n"/>
      <c r="BV3356" s="144" t="n"/>
      <c r="DU3356" s="144" t="n"/>
      <c r="DV3356" s="2" t="n"/>
      <c r="DW3356" s="2" t="n"/>
      <c r="DX3356" s="2" t="n"/>
      <c r="DY3356" s="2" t="n"/>
      <c r="DZ3356" s="2" t="n"/>
      <c r="EA3356" s="2" t="n"/>
      <c r="EB3356" s="2" t="n"/>
      <c r="EC3356" s="2" t="n"/>
    </row>
    <row r="3357" ht="3.75" customHeight="1" s="118">
      <c r="A3357" s="2" t="n"/>
      <c r="B3357" s="2" t="n"/>
      <c r="C3357" s="2" t="n"/>
      <c r="D3357" s="2" t="n"/>
      <c r="E3357" s="143" t="n"/>
      <c r="K3357" s="144" t="n"/>
      <c r="L3357" s="146" t="n"/>
      <c r="M3357" s="147" t="n"/>
      <c r="N3357" s="147" t="n"/>
      <c r="O3357" s="147" t="n"/>
      <c r="P3357" s="20" t="n"/>
      <c r="Q3357" s="20" t="n"/>
      <c r="R3357" s="20" t="n"/>
      <c r="S3357" s="20" t="n"/>
      <c r="T3357" s="20" t="n"/>
      <c r="U3357" s="20" t="n"/>
      <c r="V3357" s="20" t="n"/>
      <c r="W3357" s="20" t="n"/>
      <c r="X3357" s="39" t="n"/>
      <c r="Y3357" s="16" t="n"/>
      <c r="Z3357" s="14" t="n"/>
      <c r="AA3357" s="14" t="n"/>
      <c r="AB3357" s="14" t="n"/>
      <c r="AC3357" s="14" t="n"/>
      <c r="AD3357" s="14" t="n"/>
      <c r="AE3357" s="14" t="n"/>
      <c r="AF3357" s="14" t="n"/>
      <c r="AG3357" s="14" t="n"/>
      <c r="AH3357" s="14" t="n"/>
      <c r="AI3357" s="14" t="n"/>
      <c r="AJ3357" s="14" t="n"/>
      <c r="AK3357" s="14" t="n"/>
      <c r="AL3357" s="14" t="n"/>
      <c r="AM3357" s="14" t="n"/>
      <c r="AN3357" s="14" t="n"/>
      <c r="AO3357" s="14" t="n"/>
      <c r="AP3357" s="14" t="n"/>
      <c r="AQ3357" s="14" t="n"/>
      <c r="AR3357" s="14" t="n"/>
      <c r="AS3357" s="14" t="n"/>
      <c r="AT3357" s="14" t="n"/>
      <c r="AU3357" s="14" t="n"/>
      <c r="AV3357" s="14" t="n"/>
      <c r="AW3357" s="14" t="n"/>
      <c r="AX3357" s="14" t="n"/>
      <c r="AY3357" s="14" t="n"/>
      <c r="AZ3357" s="14" t="n"/>
      <c r="BA3357" s="14" t="n"/>
      <c r="BB3357" s="14" t="n"/>
      <c r="BC3357" s="14" t="n"/>
      <c r="BD3357" s="14" t="n"/>
      <c r="BE3357" s="14" t="n"/>
      <c r="BF3357" s="14" t="n"/>
      <c r="BG3357" s="14" t="n"/>
      <c r="BH3357" s="14" t="n"/>
      <c r="BI3357" s="15" t="n"/>
      <c r="BJ3357" s="2" t="n"/>
      <c r="BK3357" s="2" t="n"/>
      <c r="BL3357" s="2" t="n"/>
      <c r="BM3357" s="2" t="n"/>
      <c r="BN3357" s="2" t="n"/>
      <c r="BO3357" s="2" t="n"/>
      <c r="BP3357" s="143" t="n"/>
      <c r="BV3357" s="144" t="n"/>
      <c r="DU3357" s="144" t="n"/>
      <c r="DV3357" s="2" t="n"/>
      <c r="DW3357" s="2" t="n"/>
      <c r="DX3357" s="2" t="n"/>
      <c r="DY3357" s="2" t="n"/>
      <c r="DZ3357" s="2" t="n"/>
      <c r="EA3357" s="2" t="n"/>
      <c r="EB3357" s="2" t="n"/>
      <c r="EC3357" s="2" t="n"/>
    </row>
    <row r="3358" ht="6.75" customHeight="1" s="118">
      <c r="A3358" s="2" t="n"/>
      <c r="B3358" s="2" t="n"/>
      <c r="C3358" s="2" t="n"/>
      <c r="D3358" s="2" t="n"/>
      <c r="E3358" s="143" t="n"/>
      <c r="K3358" s="144" t="n"/>
      <c r="L3358" s="54" t="inlineStr">
        <is>
          <t>平成</t>
        </is>
      </c>
      <c r="M3358" s="140" t="n"/>
      <c r="N3358" s="140" t="n"/>
      <c r="O3358" s="140" t="n"/>
      <c r="P3358" s="18" t="n"/>
      <c r="Q3358" s="18" t="n"/>
      <c r="R3358" s="18" t="n"/>
      <c r="S3358" s="18" t="n"/>
      <c r="T3358" s="18" t="n"/>
      <c r="U3358" s="18" t="n"/>
      <c r="V3358" s="18" t="n"/>
      <c r="W3358" s="18" t="n"/>
      <c r="X3358" s="35" t="n"/>
      <c r="Y3358" s="7" t="n"/>
      <c r="Z3358" s="2" t="n"/>
      <c r="AA3358" s="2" t="n"/>
      <c r="AB3358" s="2" t="n"/>
      <c r="AC3358" s="2" t="n"/>
      <c r="AD3358" s="2" t="n"/>
      <c r="AE3358" s="2" t="n"/>
      <c r="AF3358" s="2" t="n"/>
      <c r="AG3358" s="2" t="n"/>
      <c r="AH3358" s="2" t="n"/>
      <c r="AI3358" s="2" t="n"/>
      <c r="AJ3358" s="2" t="n"/>
      <c r="AK3358" s="2" t="n"/>
      <c r="AL3358" s="2" t="n"/>
      <c r="AM3358" s="2" t="n"/>
      <c r="AN3358" s="2" t="n"/>
      <c r="AO3358" s="2" t="n"/>
      <c r="AP3358" s="2" t="n"/>
      <c r="AQ3358" s="2" t="n"/>
      <c r="AR3358" s="2" t="n"/>
      <c r="AS3358" s="2" t="n"/>
      <c r="AT3358" s="2" t="n"/>
      <c r="AU3358" s="2" t="n"/>
      <c r="AV3358" s="2" t="n"/>
      <c r="AW3358" s="2" t="n"/>
      <c r="AX3358" s="2" t="n"/>
      <c r="AY3358" s="2" t="n"/>
      <c r="AZ3358" s="2" t="n"/>
      <c r="BA3358" s="2" t="n"/>
      <c r="BB3358" s="2" t="n"/>
      <c r="BC3358" s="2" t="n"/>
      <c r="BD3358" s="2" t="n"/>
      <c r="BE3358" s="2" t="n"/>
      <c r="BF3358" s="2" t="n"/>
      <c r="BG3358" s="2" t="n"/>
      <c r="BH3358" s="2" t="n"/>
      <c r="BI3358" s="6" t="n"/>
      <c r="BJ3358" s="2" t="n"/>
      <c r="BK3358" s="2" t="n"/>
      <c r="BL3358" s="2" t="n"/>
      <c r="BM3358" s="2" t="n"/>
      <c r="BN3358" s="2" t="n"/>
      <c r="BO3358" s="2" t="n"/>
      <c r="BP3358" s="143" t="n"/>
      <c r="BV3358" s="144" t="n"/>
      <c r="DU3358" s="144" t="n"/>
      <c r="DV3358" s="2" t="n"/>
      <c r="DW3358" s="2" t="n"/>
      <c r="DX3358" s="2" t="n"/>
      <c r="DY3358" s="2" t="n"/>
      <c r="DZ3358" s="2" t="n"/>
      <c r="EA3358" s="2" t="n"/>
      <c r="EB3358" s="2" t="n"/>
      <c r="EC3358" s="2" t="n"/>
    </row>
    <row r="3359" ht="6.75" customHeight="1" s="118">
      <c r="A3359" s="2" t="n"/>
      <c r="B3359" s="2" t="n"/>
      <c r="C3359" s="2" t="n"/>
      <c r="D3359" s="2" t="n"/>
      <c r="E3359" s="143" t="n"/>
      <c r="K3359" s="144" t="n"/>
      <c r="L3359" s="143" t="n"/>
      <c r="P3359" s="19" t="n"/>
      <c r="Q3359" s="19" t="n"/>
      <c r="R3359" s="19" t="n"/>
      <c r="S3359" s="19" t="n"/>
      <c r="T3359" s="19" t="n"/>
      <c r="U3359" s="19" t="n"/>
      <c r="V3359" s="19" t="n"/>
      <c r="W3359" s="19" t="n"/>
      <c r="X3359" s="37" t="n"/>
      <c r="Y3359" s="7" t="n"/>
      <c r="Z3359" s="2" t="n"/>
      <c r="AA3359" s="2" t="n"/>
      <c r="AB3359" s="2" t="n"/>
      <c r="AC3359" s="2" t="n"/>
      <c r="AD3359" s="2" t="n"/>
      <c r="AE3359" s="2" t="n"/>
      <c r="AF3359" s="2" t="n"/>
      <c r="AG3359" s="2" t="n"/>
      <c r="AH3359" s="2" t="n"/>
      <c r="AI3359" s="2" t="n"/>
      <c r="AJ3359" s="2" t="n"/>
      <c r="AK3359" s="2" t="n"/>
      <c r="AL3359" s="2" t="n"/>
      <c r="AM3359" s="2" t="n"/>
      <c r="AN3359" s="2" t="n"/>
      <c r="AO3359" s="2" t="n"/>
      <c r="AP3359" s="2" t="n"/>
      <c r="AQ3359" s="2" t="n"/>
      <c r="AR3359" s="2" t="n"/>
      <c r="AS3359" s="2" t="n"/>
      <c r="AT3359" s="2" t="n"/>
      <c r="AU3359" s="2" t="n"/>
      <c r="AV3359" s="2" t="n"/>
      <c r="AW3359" s="2" t="n"/>
      <c r="AX3359" s="2" t="n"/>
      <c r="AY3359" s="2" t="n"/>
      <c r="AZ3359" s="2" t="n"/>
      <c r="BA3359" s="2" t="n"/>
      <c r="BB3359" s="2" t="n"/>
      <c r="BC3359" s="2" t="n"/>
      <c r="BD3359" s="2" t="n"/>
      <c r="BE3359" s="2" t="n"/>
      <c r="BF3359" s="2" t="n"/>
      <c r="BG3359" s="2" t="n"/>
      <c r="BH3359" s="2" t="n"/>
      <c r="BI3359" s="8" t="n"/>
      <c r="BJ3359" s="2" t="n"/>
      <c r="BK3359" s="2" t="n"/>
      <c r="BL3359" s="2" t="n"/>
      <c r="BM3359" s="2" t="n"/>
      <c r="BN3359" s="2" t="n"/>
      <c r="BO3359" s="2" t="n"/>
      <c r="BP3359" s="143" t="n"/>
      <c r="BV3359" s="144" t="n"/>
      <c r="DU3359" s="144" t="n"/>
      <c r="DV3359" s="2" t="n"/>
      <c r="DW3359" s="2" t="n"/>
      <c r="DX3359" s="2" t="n"/>
      <c r="DY3359" s="2" t="n"/>
      <c r="DZ3359" s="2" t="n"/>
      <c r="EA3359" s="2" t="n"/>
      <c r="EB3359" s="2" t="n"/>
      <c r="EC3359" s="2" t="n"/>
    </row>
    <row r="3360" ht="6.75" customHeight="1" s="118">
      <c r="A3360" s="2" t="n"/>
      <c r="B3360" s="2" t="n"/>
      <c r="C3360" s="2" t="n"/>
      <c r="D3360" s="2" t="n"/>
      <c r="E3360" s="143" t="n"/>
      <c r="K3360" s="144" t="n"/>
      <c r="L3360" s="143" t="n"/>
      <c r="P3360" s="19" t="n"/>
      <c r="Q3360" s="19" t="n"/>
      <c r="R3360" s="19" t="n"/>
      <c r="S3360" s="52" t="inlineStr">
        <is>
          <t>年</t>
        </is>
      </c>
      <c r="U3360" s="11" t="n"/>
      <c r="V3360" s="11" t="n"/>
      <c r="W3360" s="53" t="inlineStr">
        <is>
          <t>月</t>
        </is>
      </c>
      <c r="X3360" s="144" t="n"/>
      <c r="Y3360" s="7" t="n"/>
      <c r="Z3360" s="2" t="n"/>
      <c r="AA3360" s="2" t="n"/>
      <c r="AB3360" s="2" t="n"/>
      <c r="AC3360" s="2" t="n"/>
      <c r="AD3360" s="2" t="n"/>
      <c r="AE3360" s="2" t="n"/>
      <c r="AF3360" s="2" t="n"/>
      <c r="AG3360" s="2" t="n"/>
      <c r="AH3360" s="2" t="n"/>
      <c r="AI3360" s="2" t="n"/>
      <c r="AJ3360" s="2" t="n"/>
      <c r="AK3360" s="2" t="n"/>
      <c r="AL3360" s="2" t="n"/>
      <c r="AM3360" s="2" t="n"/>
      <c r="AN3360" s="2" t="n"/>
      <c r="AO3360" s="2" t="n"/>
      <c r="AP3360" s="2" t="n"/>
      <c r="AQ3360" s="2" t="n"/>
      <c r="AR3360" s="2" t="n"/>
      <c r="AS3360" s="2" t="n"/>
      <c r="AT3360" s="2" t="n"/>
      <c r="AU3360" s="2" t="n"/>
      <c r="AV3360" s="2" t="n"/>
      <c r="AW3360" s="2" t="n"/>
      <c r="AX3360" s="2" t="n"/>
      <c r="AY3360" s="2" t="n"/>
      <c r="AZ3360" s="2" t="n"/>
      <c r="BA3360" s="2" t="n"/>
      <c r="BB3360" s="2" t="n"/>
      <c r="BC3360" s="2" t="n"/>
      <c r="BD3360" s="2" t="n"/>
      <c r="BE3360" s="2" t="n"/>
      <c r="BF3360" s="2" t="n"/>
      <c r="BG3360" s="2" t="n"/>
      <c r="BH3360" s="2" t="n"/>
      <c r="BI3360" s="8" t="n"/>
      <c r="BJ3360" s="2" t="n"/>
      <c r="BK3360" s="2" t="n"/>
      <c r="BL3360" s="2" t="n"/>
      <c r="BM3360" s="2" t="n"/>
      <c r="BN3360" s="2" t="n"/>
      <c r="BO3360" s="2" t="n"/>
      <c r="BP3360" s="143" t="n"/>
      <c r="BV3360" s="144" t="n"/>
      <c r="DU3360" s="144" t="n"/>
      <c r="DV3360" s="2" t="n"/>
      <c r="DW3360" s="2" t="n"/>
      <c r="DX3360" s="2" t="n"/>
      <c r="DY3360" s="2" t="n"/>
      <c r="DZ3360" s="2" t="n"/>
      <c r="EA3360" s="2" t="n"/>
      <c r="EB3360" s="2" t="n"/>
      <c r="EC3360" s="2" t="n"/>
    </row>
    <row r="3361" ht="6.75" customHeight="1" s="118">
      <c r="A3361" s="2" t="n"/>
      <c r="B3361" s="2" t="n"/>
      <c r="C3361" s="2" t="n"/>
      <c r="D3361" s="2" t="n"/>
      <c r="E3361" s="143" t="n"/>
      <c r="K3361" s="144" t="n"/>
      <c r="L3361" s="49" t="inlineStr">
        <is>
          <t>令和</t>
        </is>
      </c>
      <c r="P3361" s="19" t="n"/>
      <c r="Q3361" s="19" t="n"/>
      <c r="R3361" s="19" t="n"/>
      <c r="U3361" s="11" t="n"/>
      <c r="V3361" s="11" t="n"/>
      <c r="X3361" s="144" t="n"/>
      <c r="Y3361" s="7" t="n"/>
      <c r="Z3361" s="2" t="n"/>
      <c r="AA3361" s="2" t="n"/>
      <c r="AB3361" s="2" t="n"/>
      <c r="AC3361" s="2" t="n"/>
      <c r="AD3361" s="2" t="n"/>
      <c r="AE3361" s="2" t="n"/>
      <c r="AF3361" s="2" t="n"/>
      <c r="AG3361" s="2" t="n"/>
      <c r="AH3361" s="2" t="n"/>
      <c r="AI3361" s="2" t="n"/>
      <c r="AJ3361" s="2" t="n"/>
      <c r="AK3361" s="2" t="n"/>
      <c r="AL3361" s="2" t="n"/>
      <c r="AM3361" s="2" t="n"/>
      <c r="AN3361" s="2" t="n"/>
      <c r="AO3361" s="2" t="n"/>
      <c r="AP3361" s="2" t="n"/>
      <c r="AQ3361" s="2" t="n"/>
      <c r="AR3361" s="2" t="n"/>
      <c r="AS3361" s="2" t="n"/>
      <c r="AT3361" s="2" t="n"/>
      <c r="AU3361" s="2" t="n"/>
      <c r="AV3361" s="2" t="n"/>
      <c r="AW3361" s="2" t="n"/>
      <c r="AX3361" s="2" t="n"/>
      <c r="AY3361" s="2" t="n"/>
      <c r="AZ3361" s="2" t="n"/>
      <c r="BA3361" s="2" t="n"/>
      <c r="BB3361" s="2" t="n"/>
      <c r="BC3361" s="2" t="n"/>
      <c r="BD3361" s="2" t="n"/>
      <c r="BE3361" s="2" t="n"/>
      <c r="BF3361" s="2" t="n"/>
      <c r="BG3361" s="2" t="n"/>
      <c r="BH3361" s="2" t="n"/>
      <c r="BI3361" s="8" t="n"/>
      <c r="BJ3361" s="2" t="n"/>
      <c r="BK3361" s="2" t="n"/>
      <c r="BL3361" s="2" t="n"/>
      <c r="BM3361" s="2" t="n"/>
      <c r="BN3361" s="2" t="n"/>
      <c r="BO3361" s="2" t="n"/>
      <c r="BP3361" s="143" t="n"/>
      <c r="BV3361" s="144" t="n"/>
      <c r="DU3361" s="144" t="n"/>
      <c r="DV3361" s="2" t="n"/>
      <c r="DW3361" s="2" t="n"/>
      <c r="DX3361" s="2" t="n"/>
      <c r="DY3361" s="2" t="n"/>
      <c r="DZ3361" s="2" t="n"/>
      <c r="EA3361" s="2" t="n"/>
      <c r="EB3361" s="2" t="n"/>
      <c r="EC3361" s="2" t="n"/>
    </row>
    <row r="3362" ht="6.75" customHeight="1" s="118">
      <c r="A3362" s="2" t="n"/>
      <c r="B3362" s="2" t="n"/>
      <c r="C3362" s="2" t="n"/>
      <c r="D3362" s="2" t="n"/>
      <c r="E3362" s="143" t="n"/>
      <c r="K3362" s="144" t="n"/>
      <c r="L3362" s="143" t="n"/>
      <c r="P3362" s="19" t="n"/>
      <c r="Q3362" s="19" t="n"/>
      <c r="R3362" s="19" t="n"/>
      <c r="S3362" s="52" t="n"/>
      <c r="T3362" s="52" t="n"/>
      <c r="U3362" s="11" t="n"/>
      <c r="V3362" s="11" t="n"/>
      <c r="W3362" s="52" t="n"/>
      <c r="X3362" s="53" t="n"/>
      <c r="Y3362" s="7" t="n"/>
      <c r="Z3362" s="2" t="n"/>
      <c r="AA3362" s="2" t="n"/>
      <c r="AB3362" s="2" t="n"/>
      <c r="AC3362" s="2" t="n"/>
      <c r="AD3362" s="2" t="n"/>
      <c r="AE3362" s="2" t="n"/>
      <c r="AF3362" s="2" t="n"/>
      <c r="AG3362" s="2" t="n"/>
      <c r="AH3362" s="2" t="n"/>
      <c r="AI3362" s="2" t="n"/>
      <c r="AJ3362" s="2" t="n"/>
      <c r="AK3362" s="2" t="n"/>
      <c r="AL3362" s="2" t="n"/>
      <c r="AM3362" s="2" t="n"/>
      <c r="AN3362" s="2" t="n"/>
      <c r="AO3362" s="2" t="n"/>
      <c r="AP3362" s="2" t="n"/>
      <c r="AQ3362" s="2" t="n"/>
      <c r="AR3362" s="2" t="n"/>
      <c r="AS3362" s="2" t="n"/>
      <c r="AT3362" s="2" t="n"/>
      <c r="AU3362" s="2" t="n"/>
      <c r="AV3362" s="2" t="n"/>
      <c r="AW3362" s="2" t="n"/>
      <c r="AX3362" s="2" t="n"/>
      <c r="AY3362" s="2" t="n"/>
      <c r="AZ3362" s="2" t="n"/>
      <c r="BA3362" s="2" t="n"/>
      <c r="BB3362" s="2" t="n"/>
      <c r="BC3362" s="2" t="n"/>
      <c r="BD3362" s="2" t="n"/>
      <c r="BE3362" s="2" t="n"/>
      <c r="BF3362" s="2" t="n"/>
      <c r="BG3362" s="2" t="n"/>
      <c r="BH3362" s="2" t="n"/>
      <c r="BI3362" s="8" t="n"/>
      <c r="BJ3362" s="2" t="n"/>
      <c r="BK3362" s="2" t="n"/>
      <c r="BL3362" s="2" t="n"/>
      <c r="BM3362" s="2" t="n"/>
      <c r="BN3362" s="2" t="n"/>
      <c r="BO3362" s="2" t="n"/>
      <c r="BP3362" s="143" t="n"/>
      <c r="BV3362" s="144" t="n"/>
      <c r="DU3362" s="144" t="n"/>
      <c r="DV3362" s="2" t="n"/>
      <c r="DW3362" s="2" t="n"/>
      <c r="DX3362" s="2" t="n"/>
      <c r="DY3362" s="2" t="n"/>
      <c r="DZ3362" s="2" t="n"/>
      <c r="EA3362" s="2" t="n"/>
      <c r="EB3362" s="2" t="n"/>
      <c r="EC3362" s="2" t="n"/>
    </row>
    <row r="3363" ht="6.75" customHeight="1" s="118">
      <c r="A3363" s="2" t="n"/>
      <c r="B3363" s="2" t="n"/>
      <c r="C3363" s="2" t="n"/>
      <c r="D3363" s="2" t="n"/>
      <c r="E3363" s="146" t="n"/>
      <c r="F3363" s="147" t="n"/>
      <c r="G3363" s="147" t="n"/>
      <c r="H3363" s="147" t="n"/>
      <c r="I3363" s="147" t="n"/>
      <c r="J3363" s="147" t="n"/>
      <c r="K3363" s="148" t="n"/>
      <c r="L3363" s="146" t="n"/>
      <c r="M3363" s="147" t="n"/>
      <c r="N3363" s="147" t="n"/>
      <c r="O3363" s="147" t="n"/>
      <c r="P3363" s="20" t="n"/>
      <c r="Q3363" s="20" t="n"/>
      <c r="R3363" s="20" t="n"/>
      <c r="S3363" s="20" t="n"/>
      <c r="T3363" s="20" t="n"/>
      <c r="U3363" s="20" t="n"/>
      <c r="V3363" s="20" t="n"/>
      <c r="W3363" s="20" t="n"/>
      <c r="X3363" s="39" t="n"/>
      <c r="Y3363" s="16" t="n"/>
      <c r="Z3363" s="14" t="n"/>
      <c r="AA3363" s="14" t="n"/>
      <c r="AB3363" s="14" t="n"/>
      <c r="AC3363" s="14" t="n"/>
      <c r="AD3363" s="14" t="n"/>
      <c r="AE3363" s="14" t="n"/>
      <c r="AF3363" s="14" t="n"/>
      <c r="AG3363" s="14" t="n"/>
      <c r="AH3363" s="14" t="n"/>
      <c r="AI3363" s="14" t="n"/>
      <c r="AJ3363" s="14" t="n"/>
      <c r="AK3363" s="14" t="n"/>
      <c r="AL3363" s="14" t="n"/>
      <c r="AM3363" s="14" t="n"/>
      <c r="AN3363" s="14" t="n"/>
      <c r="AO3363" s="14" t="n"/>
      <c r="AP3363" s="14" t="n"/>
      <c r="AQ3363" s="14" t="n"/>
      <c r="AR3363" s="14" t="n"/>
      <c r="AS3363" s="14" t="n"/>
      <c r="AT3363" s="14" t="n"/>
      <c r="AU3363" s="14" t="n"/>
      <c r="AV3363" s="14" t="n"/>
      <c r="AW3363" s="14" t="n"/>
      <c r="AX3363" s="14" t="n"/>
      <c r="AY3363" s="14" t="n"/>
      <c r="AZ3363" s="14" t="n"/>
      <c r="BA3363" s="14" t="n"/>
      <c r="BB3363" s="14" t="n"/>
      <c r="BC3363" s="14" t="n"/>
      <c r="BD3363" s="14" t="n"/>
      <c r="BE3363" s="14" t="n"/>
      <c r="BF3363" s="14" t="n"/>
      <c r="BG3363" s="14" t="n"/>
      <c r="BH3363" s="14" t="n"/>
      <c r="BI3363" s="15" t="n"/>
      <c r="BJ3363" s="2" t="n"/>
      <c r="BK3363" s="2" t="n"/>
      <c r="BL3363" s="2" t="n"/>
      <c r="BM3363" s="2" t="n"/>
      <c r="BN3363" s="2" t="n"/>
      <c r="BO3363" s="2" t="n"/>
      <c r="BP3363" s="146" t="n"/>
      <c r="BQ3363" s="147" t="n"/>
      <c r="BR3363" s="147" t="n"/>
      <c r="BS3363" s="147" t="n"/>
      <c r="BT3363" s="147" t="n"/>
      <c r="BU3363" s="147" t="n"/>
      <c r="BV3363" s="148" t="n"/>
      <c r="BW3363" s="147" t="n"/>
      <c r="BX3363" s="147" t="n"/>
      <c r="BY3363" s="147" t="n"/>
      <c r="BZ3363" s="147" t="n"/>
      <c r="CA3363" s="147" t="n"/>
      <c r="CB3363" s="147" t="n"/>
      <c r="CC3363" s="147" t="n"/>
      <c r="CD3363" s="147" t="n"/>
      <c r="CE3363" s="147" t="n"/>
      <c r="CF3363" s="147" t="n"/>
      <c r="CG3363" s="147" t="n"/>
      <c r="CH3363" s="147" t="n"/>
      <c r="CI3363" s="147" t="n"/>
      <c r="CJ3363" s="147" t="n"/>
      <c r="CK3363" s="147" t="n"/>
      <c r="CL3363" s="147" t="n"/>
      <c r="CM3363" s="147" t="n"/>
      <c r="CN3363" s="147" t="n"/>
      <c r="CO3363" s="147" t="n"/>
      <c r="CP3363" s="147" t="n"/>
      <c r="CQ3363" s="147" t="n"/>
      <c r="CR3363" s="147" t="n"/>
      <c r="CS3363" s="147" t="n"/>
      <c r="CT3363" s="147" t="n"/>
      <c r="CU3363" s="147" t="n"/>
      <c r="CV3363" s="147" t="n"/>
      <c r="CW3363" s="147" t="n"/>
      <c r="CX3363" s="147" t="n"/>
      <c r="CY3363" s="147" t="n"/>
      <c r="CZ3363" s="147" t="n"/>
      <c r="DA3363" s="147" t="n"/>
      <c r="DB3363" s="147" t="n"/>
      <c r="DC3363" s="147" t="n"/>
      <c r="DD3363" s="147" t="n"/>
      <c r="DE3363" s="147" t="n"/>
      <c r="DF3363" s="147" t="n"/>
      <c r="DG3363" s="147" t="n"/>
      <c r="DH3363" s="147" t="n"/>
      <c r="DI3363" s="147" t="n"/>
      <c r="DJ3363" s="147" t="n"/>
      <c r="DK3363" s="147" t="n"/>
      <c r="DL3363" s="147" t="n"/>
      <c r="DM3363" s="147" t="n"/>
      <c r="DN3363" s="147" t="n"/>
      <c r="DO3363" s="147" t="n"/>
      <c r="DP3363" s="147" t="n"/>
      <c r="DQ3363" s="147" t="n"/>
      <c r="DR3363" s="147" t="n"/>
      <c r="DS3363" s="147" t="n"/>
      <c r="DT3363" s="147" t="n"/>
      <c r="DU3363" s="148" t="n"/>
      <c r="DV3363" s="2" t="n"/>
      <c r="DW3363" s="2" t="n"/>
      <c r="DX3363" s="2" t="n"/>
      <c r="DY3363" s="2" t="n"/>
      <c r="DZ3363" s="2" t="n"/>
      <c r="EA3363" s="2" t="n"/>
      <c r="EB3363" s="2" t="n"/>
      <c r="EC3363" s="2" t="n"/>
    </row>
    <row r="3364" ht="6.75" customHeight="1" s="118">
      <c r="A3364" s="2" t="n"/>
      <c r="B3364" s="2" t="n"/>
      <c r="C3364" s="2" t="n"/>
      <c r="D3364" s="2" t="n"/>
      <c r="E3364" s="46" t="n"/>
      <c r="F3364" s="46" t="n"/>
      <c r="G3364" s="46" t="n"/>
      <c r="H3364" s="46" t="n"/>
      <c r="I3364" s="46" t="n"/>
      <c r="J3364" s="46" t="n"/>
      <c r="K3364" s="46" t="n"/>
      <c r="L3364" s="18" t="n"/>
      <c r="M3364" s="18" t="n"/>
      <c r="N3364" s="18" t="n"/>
      <c r="O3364" s="5" t="n"/>
      <c r="P3364" s="5" t="n"/>
      <c r="Q3364" s="5" t="n"/>
      <c r="R3364" s="5" t="n"/>
      <c r="S3364" s="5" t="n"/>
      <c r="T3364" s="5" t="n"/>
      <c r="U3364" s="5" t="n"/>
      <c r="V3364" s="5" t="n"/>
      <c r="W3364" s="5" t="n"/>
      <c r="X3364" s="5" t="n"/>
      <c r="Y3364" s="5" t="n"/>
      <c r="Z3364" s="5" t="n"/>
      <c r="AA3364" s="5" t="n"/>
      <c r="AB3364" s="5" t="n"/>
      <c r="AC3364" s="5" t="n"/>
      <c r="AD3364" s="5" t="n"/>
      <c r="AE3364" s="5" t="n"/>
      <c r="AF3364" s="5" t="n"/>
      <c r="AG3364" s="5" t="n"/>
      <c r="AH3364" s="5" t="n"/>
      <c r="AI3364" s="5" t="n"/>
      <c r="AJ3364" s="5" t="n"/>
      <c r="AK3364" s="5" t="n"/>
      <c r="AL3364" s="5" t="n"/>
      <c r="AM3364" s="5" t="n"/>
      <c r="AN3364" s="5" t="n"/>
      <c r="AO3364" s="5" t="n"/>
      <c r="AP3364" s="5" t="n"/>
      <c r="AQ3364" s="5" t="n"/>
      <c r="AR3364" s="5" t="n"/>
      <c r="AS3364" s="5" t="n"/>
      <c r="AT3364" s="5" t="n"/>
      <c r="AU3364" s="5" t="n"/>
      <c r="AV3364" s="5" t="n"/>
      <c r="AW3364" s="5" t="n"/>
      <c r="AX3364" s="5" t="n"/>
      <c r="AY3364" s="5" t="n"/>
      <c r="AZ3364" s="5" t="n"/>
      <c r="BA3364" s="5" t="n"/>
      <c r="BB3364" s="5" t="n"/>
      <c r="BC3364" s="5" t="n"/>
      <c r="BD3364" s="5" t="n"/>
      <c r="BE3364" s="5" t="n"/>
      <c r="BF3364" s="5" t="n"/>
      <c r="BG3364" s="5" t="n"/>
      <c r="BH3364" s="5" t="n"/>
      <c r="BI3364" s="2" t="n"/>
      <c r="BJ3364" s="2" t="n"/>
      <c r="BK3364" s="2" t="n"/>
      <c r="BL3364" s="2" t="n"/>
      <c r="BM3364" s="2" t="n"/>
      <c r="BN3364" s="2" t="n"/>
      <c r="BO3364" s="2" t="n"/>
      <c r="BP3364" s="2" t="n"/>
      <c r="BQ3364" s="2" t="n"/>
      <c r="BR3364" s="2" t="n"/>
      <c r="BS3364" s="2" t="n"/>
      <c r="BT3364" s="2" t="n"/>
      <c r="BU3364" s="2" t="n"/>
      <c r="BV3364" s="2" t="n"/>
      <c r="BW3364" s="2" t="n"/>
      <c r="BX3364" s="2" t="n"/>
      <c r="BY3364" s="2" t="n"/>
      <c r="BZ3364" s="2" t="n"/>
      <c r="CA3364" s="2" t="n"/>
      <c r="CB3364" s="2" t="n"/>
      <c r="CC3364" s="2" t="n"/>
      <c r="CD3364" s="2" t="n"/>
      <c r="CE3364" s="2" t="n"/>
      <c r="CF3364" s="2" t="n"/>
      <c r="CG3364" s="2" t="n"/>
      <c r="CH3364" s="2" t="n"/>
      <c r="CI3364" s="2" t="n"/>
      <c r="CJ3364" s="2" t="n"/>
      <c r="CK3364" s="2" t="n"/>
      <c r="CL3364" s="2" t="n"/>
      <c r="CM3364" s="2" t="n"/>
      <c r="CN3364" s="2" t="n"/>
      <c r="CO3364" s="2" t="n"/>
      <c r="CP3364" s="2" t="n"/>
      <c r="CQ3364" s="2" t="n"/>
      <c r="CR3364" s="2" t="n"/>
      <c r="CS3364" s="2" t="n"/>
      <c r="CT3364" s="2" t="n"/>
      <c r="CU3364" s="2" t="n"/>
      <c r="CV3364" s="2" t="n"/>
      <c r="CW3364" s="2" t="n"/>
      <c r="CX3364" s="2" t="n"/>
      <c r="CY3364" s="2" t="n"/>
      <c r="CZ3364" s="2" t="n"/>
      <c r="DA3364" s="2" t="n"/>
      <c r="DB3364" s="2" t="n"/>
      <c r="DC3364" s="2" t="n"/>
      <c r="DD3364" s="2" t="n"/>
      <c r="DE3364" s="2" t="n"/>
      <c r="DF3364" s="2" t="n"/>
      <c r="DG3364" s="2" t="n"/>
      <c r="DH3364" s="2" t="n"/>
      <c r="DI3364" s="2" t="n"/>
      <c r="DJ3364" s="2" t="n"/>
      <c r="DK3364" s="2" t="n"/>
      <c r="DL3364" s="2" t="n"/>
      <c r="DM3364" s="2" t="n"/>
      <c r="DN3364" s="2" t="n"/>
      <c r="DO3364" s="2" t="n"/>
      <c r="DP3364" s="2" t="n"/>
      <c r="DQ3364" s="2" t="n"/>
      <c r="DR3364" s="2" t="n"/>
      <c r="DS3364" s="2" t="n"/>
      <c r="DT3364" s="2" t="n"/>
      <c r="DU3364" s="2" t="n"/>
      <c r="DV3364" s="2" t="n"/>
      <c r="DW3364" s="2" t="n"/>
      <c r="DX3364" s="2" t="n"/>
      <c r="DY3364" s="2" t="n"/>
      <c r="DZ3364" s="2" t="n"/>
      <c r="EA3364" s="2" t="n"/>
      <c r="EB3364" s="2" t="n"/>
      <c r="EC3364" s="2" t="n"/>
    </row>
    <row r="3365" ht="6.75" customHeight="1" s="118">
      <c r="A3365" s="2" t="n"/>
      <c r="B3365" s="2" t="n"/>
      <c r="C3365" s="2" t="n"/>
      <c r="D3365" s="2" t="n"/>
      <c r="E3365" s="43" t="n"/>
      <c r="F3365" s="43" t="n"/>
      <c r="G3365" s="43" t="n"/>
      <c r="H3365" s="43" t="n"/>
      <c r="I3365" s="43" t="n"/>
      <c r="J3365" s="43" t="n"/>
      <c r="K3365" s="43" t="n"/>
      <c r="L3365" s="2" t="n"/>
      <c r="M3365" s="2" t="n"/>
      <c r="N3365" s="2" t="n"/>
      <c r="O3365" s="2" t="n"/>
      <c r="P3365" s="2" t="n"/>
      <c r="Q3365" s="2" t="n"/>
      <c r="R3365" s="2" t="n"/>
      <c r="S3365" s="2" t="n"/>
      <c r="T3365" s="2" t="n"/>
      <c r="U3365" s="2" t="n"/>
      <c r="V3365" s="2" t="n"/>
      <c r="W3365" s="2" t="n"/>
      <c r="X3365" s="2" t="n"/>
      <c r="Y3365" s="2" t="n"/>
      <c r="Z3365" s="2" t="n"/>
      <c r="AA3365" s="2" t="n"/>
      <c r="AB3365" s="2" t="n"/>
      <c r="AC3365" s="2" t="n"/>
      <c r="AD3365" s="2" t="n"/>
      <c r="AE3365" s="2" t="n"/>
      <c r="AF3365" s="2" t="n"/>
      <c r="AG3365" s="2" t="n"/>
      <c r="AH3365" s="2" t="n"/>
      <c r="AI3365" s="2" t="n"/>
      <c r="AJ3365" s="2" t="n"/>
      <c r="AK3365" s="2" t="n"/>
      <c r="AL3365" s="2" t="n"/>
      <c r="AM3365" s="2" t="n"/>
      <c r="AN3365" s="2" t="n"/>
      <c r="AO3365" s="2" t="n"/>
      <c r="AP3365" s="2" t="n"/>
      <c r="AQ3365" s="2" t="n"/>
      <c r="AR3365" s="2" t="n"/>
      <c r="AS3365" s="2" t="n"/>
      <c r="AT3365" s="2" t="n"/>
      <c r="AU3365" s="2" t="n"/>
      <c r="AV3365" s="2" t="n"/>
      <c r="AW3365" s="2" t="n"/>
      <c r="AX3365" s="2" t="n"/>
      <c r="AY3365" s="2" t="n"/>
      <c r="AZ3365" s="2" t="n"/>
      <c r="BA3365" s="2" t="n"/>
      <c r="BB3365" s="2" t="n"/>
      <c r="BC3365" s="2" t="n"/>
      <c r="BD3365" s="2" t="n"/>
      <c r="BE3365" s="2" t="n"/>
      <c r="BF3365" s="2" t="n"/>
      <c r="BG3365" s="2" t="n"/>
      <c r="BH3365" s="2" t="n"/>
      <c r="BI3365" s="2" t="n"/>
      <c r="BJ3365" s="2" t="n"/>
      <c r="BK3365" s="2" t="n"/>
      <c r="BL3365" s="2" t="n"/>
      <c r="BM3365" s="2" t="n"/>
      <c r="BN3365" s="2" t="n"/>
      <c r="BO3365" s="2" t="n"/>
      <c r="BP3365" s="2" t="n"/>
      <c r="BQ3365" s="2" t="n"/>
      <c r="BR3365" s="2" t="n"/>
      <c r="BS3365" s="2" t="n"/>
      <c r="BT3365" s="2" t="n"/>
      <c r="BU3365" s="2" t="n"/>
      <c r="BV3365" s="2" t="n"/>
      <c r="BW3365" s="2" t="n"/>
      <c r="BX3365" s="2" t="n"/>
      <c r="BY3365" s="2" t="n"/>
      <c r="BZ3365" s="2" t="n"/>
      <c r="CA3365" s="2" t="n"/>
      <c r="CB3365" s="2" t="n"/>
      <c r="CC3365" s="2" t="n"/>
      <c r="CD3365" s="2" t="n"/>
      <c r="CE3365" s="2" t="n"/>
      <c r="CF3365" s="2" t="n"/>
      <c r="CG3365" s="2" t="n"/>
      <c r="CH3365" s="2" t="n"/>
      <c r="CI3365" s="2" t="n"/>
      <c r="CJ3365" s="51" t="inlineStr">
        <is>
          <t xml:space="preserve">    (近畿高等学校統一用紙　  その２ 　  令和７年度改定)　</t>
        </is>
      </c>
      <c r="DV3365" s="2" t="n"/>
      <c r="DW3365" s="2" t="n"/>
      <c r="DX3365" s="2" t="n"/>
      <c r="DY3365" s="2" t="n"/>
      <c r="DZ3365" s="2" t="n"/>
      <c r="EA3365" s="2" t="n"/>
      <c r="EB3365" s="2" t="n"/>
      <c r="EC3365" s="2" t="n"/>
    </row>
    <row r="3366" ht="6.75" customHeight="1" s="118">
      <c r="A3366" s="2" t="n"/>
      <c r="B3366" s="2" t="n"/>
      <c r="C3366" s="2" t="n"/>
      <c r="D3366" s="2" t="n"/>
      <c r="E3366" s="2" t="n"/>
      <c r="F3366" s="2" t="n"/>
      <c r="G3366" s="2" t="n"/>
      <c r="H3366" s="2" t="n"/>
      <c r="I3366" s="2" t="n"/>
      <c r="J3366" s="2" t="n"/>
      <c r="K3366" s="2" t="n"/>
      <c r="L3366" s="2" t="n"/>
      <c r="M3366" s="2" t="n"/>
      <c r="N3366" s="2" t="n"/>
      <c r="O3366" s="2" t="n"/>
      <c r="P3366" s="2" t="n"/>
      <c r="Q3366" s="2" t="n"/>
      <c r="R3366" s="2" t="n"/>
      <c r="S3366" s="2" t="n"/>
      <c r="T3366" s="2" t="n"/>
      <c r="U3366" s="2" t="n"/>
      <c r="V3366" s="2" t="n"/>
      <c r="W3366" s="2" t="n"/>
      <c r="X3366" s="2" t="n"/>
      <c r="Y3366" s="2" t="n"/>
      <c r="Z3366" s="2" t="n"/>
      <c r="AA3366" s="2" t="n"/>
      <c r="AB3366" s="2" t="n"/>
      <c r="AC3366" s="2" t="n"/>
      <c r="AD3366" s="2" t="n"/>
      <c r="AE3366" s="2" t="n"/>
      <c r="AF3366" s="2" t="n"/>
      <c r="AG3366" s="2" t="n"/>
      <c r="AH3366" s="2" t="n"/>
      <c r="AI3366" s="2" t="n"/>
      <c r="AJ3366" s="2" t="n"/>
      <c r="AK3366" s="2" t="n"/>
      <c r="AL3366" s="2" t="n"/>
      <c r="AM3366" s="2" t="n"/>
      <c r="AN3366" s="2" t="n"/>
      <c r="AO3366" s="2" t="n"/>
      <c r="AP3366" s="2" t="n"/>
      <c r="AQ3366" s="2" t="n"/>
      <c r="AR3366" s="2" t="n"/>
      <c r="AS3366" s="2" t="n"/>
      <c r="AT3366" s="2" t="n"/>
      <c r="AU3366" s="2" t="n"/>
      <c r="AV3366" s="2" t="n"/>
      <c r="AW3366" s="2" t="n"/>
      <c r="AX3366" s="2" t="n"/>
      <c r="AY3366" s="2" t="n"/>
      <c r="AZ3366" s="2" t="n"/>
      <c r="BA3366" s="2" t="n"/>
      <c r="BB3366" s="2" t="n"/>
      <c r="BC3366" s="2" t="n"/>
      <c r="BD3366" s="2" t="n"/>
      <c r="BE3366" s="2" t="n"/>
      <c r="BF3366" s="2" t="n"/>
      <c r="BG3366" s="2" t="n"/>
      <c r="BH3366" s="2" t="n"/>
      <c r="BI3366" s="2" t="n"/>
      <c r="BJ3366" s="2" t="n"/>
      <c r="BK3366" s="2" t="n"/>
      <c r="BL3366" s="2" t="n"/>
      <c r="BM3366" s="2" t="n"/>
      <c r="BN3366" s="2" t="n"/>
      <c r="BO3366" s="2" t="n"/>
      <c r="BP3366" s="2" t="n"/>
      <c r="BQ3366" s="2" t="n"/>
      <c r="BR3366" s="2" t="n"/>
      <c r="BS3366" s="2" t="n"/>
      <c r="BT3366" s="2" t="n"/>
      <c r="BU3366" s="2" t="n"/>
      <c r="BV3366" s="2" t="n"/>
      <c r="BW3366" s="2" t="n"/>
      <c r="BX3366" s="2" t="n"/>
      <c r="BY3366" s="2" t="n"/>
      <c r="BZ3366" s="2" t="n"/>
      <c r="CA3366" s="2" t="n"/>
      <c r="CB3366" s="2" t="n"/>
      <c r="CC3366" s="2" t="n"/>
      <c r="CD3366" s="2" t="n"/>
      <c r="CE3366" s="2" t="n"/>
      <c r="CF3366" s="2" t="n"/>
      <c r="CG3366" s="2" t="n"/>
      <c r="CH3366" s="2" t="n"/>
      <c r="CI3366" s="2" t="n"/>
      <c r="DV3366" s="2" t="n"/>
      <c r="DW3366" s="2" t="n"/>
      <c r="DX3366" s="2" t="n"/>
      <c r="DY3366" s="2" t="n"/>
      <c r="DZ3366" s="2" t="n"/>
      <c r="EA3366" s="2" t="n"/>
      <c r="EB3366" s="2" t="n"/>
      <c r="EC3366" s="2" t="n"/>
    </row>
    <row r="3367" ht="6.75" customHeight="1" s="118">
      <c r="A3367" s="2" t="n"/>
      <c r="B3367" s="2" t="n"/>
      <c r="C3367" s="3" t="n"/>
      <c r="D3367" s="3" t="n"/>
      <c r="E3367" s="3" t="n"/>
      <c r="F3367" s="3" t="n"/>
      <c r="G3367" s="3" t="n"/>
      <c r="H3367" s="3" t="n"/>
      <c r="I3367" s="3" t="n"/>
      <c r="J3367" s="3" t="n"/>
      <c r="K3367" s="3" t="n"/>
      <c r="L3367" s="3" t="n"/>
      <c r="M3367" s="3" t="n"/>
      <c r="N3367" s="3" t="n"/>
      <c r="O3367" s="3" t="n"/>
      <c r="P3367" s="3" t="n"/>
      <c r="Q3367" s="3" t="n"/>
      <c r="R3367" s="3" t="n"/>
      <c r="S3367" s="3" t="n"/>
      <c r="T3367" s="3" t="n"/>
      <c r="U3367" s="3" t="n"/>
      <c r="V3367" s="3" t="n"/>
      <c r="W3367" s="3" t="n"/>
      <c r="X3367" s="3" t="n"/>
      <c r="Y3367" s="3" t="n"/>
      <c r="Z3367" s="3" t="n"/>
      <c r="AA3367" s="3" t="n"/>
      <c r="AB3367" s="3" t="n"/>
      <c r="AC3367" s="3" t="n"/>
      <c r="AD3367" s="3" t="n"/>
      <c r="AE3367" s="3" t="n"/>
      <c r="AF3367" s="3" t="n"/>
      <c r="AG3367" s="3" t="n"/>
      <c r="AH3367" s="3" t="n"/>
      <c r="AI3367" s="3" t="n"/>
      <c r="AJ3367" s="3" t="n"/>
      <c r="AK3367" s="3" t="n"/>
      <c r="AL3367" s="3" t="n"/>
      <c r="AM3367" s="3" t="n"/>
      <c r="AN3367" s="3" t="n"/>
      <c r="AO3367" s="3" t="n"/>
      <c r="AP3367" s="3" t="n"/>
      <c r="AQ3367" s="3" t="n"/>
      <c r="AR3367" s="3" t="n"/>
      <c r="AS3367" s="2" t="n"/>
      <c r="AT3367" s="2" t="n"/>
      <c r="AU3367" s="2" t="n"/>
      <c r="AV3367" s="2" t="n"/>
      <c r="AW3367" s="2" t="n"/>
      <c r="AX3367" s="2" t="n"/>
      <c r="AY3367" s="2" t="n"/>
      <c r="AZ3367" s="2" t="n"/>
      <c r="BA3367" s="2" t="n"/>
      <c r="BB3367" s="2" t="n"/>
      <c r="BC3367" s="2" t="n"/>
      <c r="BD3367" s="2" t="n"/>
      <c r="BE3367" s="2" t="n"/>
      <c r="BF3367" s="2" t="n"/>
      <c r="BG3367" s="2" t="n"/>
      <c r="BH3367" s="2" t="n"/>
      <c r="BI3367" s="2" t="n"/>
      <c r="BJ3367" s="2" t="n"/>
      <c r="BK3367" s="2" t="n"/>
      <c r="BL3367" s="2" t="n"/>
      <c r="BM3367" s="2" t="n"/>
      <c r="BN3367" s="2" t="n"/>
      <c r="BO3367" s="2" t="n"/>
      <c r="BP3367" s="2" t="n"/>
      <c r="BQ3367" s="2" t="n"/>
      <c r="BR3367" s="2" t="n"/>
      <c r="BS3367" s="2" t="n"/>
      <c r="BT3367" s="2" t="n"/>
      <c r="BU3367" s="2" t="n"/>
      <c r="BV3367" s="2" t="n"/>
      <c r="BW3367" s="2" t="n"/>
      <c r="BX3367" s="2" t="n"/>
      <c r="BY3367" s="2" t="n"/>
      <c r="BZ3367" s="2" t="n"/>
      <c r="CA3367" s="2" t="n"/>
      <c r="CB3367" s="2" t="n"/>
      <c r="CC3367" s="2" t="n"/>
      <c r="CD3367" s="2" t="n"/>
      <c r="CE3367" s="2" t="n"/>
      <c r="CF3367" s="2" t="n"/>
      <c r="CG3367" s="2" t="n"/>
      <c r="CH3367" s="2" t="n"/>
      <c r="CI3367" s="2" t="n"/>
      <c r="CJ3367" s="2" t="n"/>
      <c r="CK3367" s="2" t="n"/>
      <c r="CL3367" s="2" t="n"/>
      <c r="CM3367" s="2" t="n"/>
      <c r="CN3367" s="2" t="n"/>
      <c r="CO3367" s="2" t="n"/>
      <c r="CP3367" s="2" t="n"/>
      <c r="CQ3367" s="2" t="n"/>
      <c r="CR3367" s="2" t="n"/>
      <c r="CS3367" s="2" t="n"/>
      <c r="CT3367" s="2" t="n"/>
      <c r="CU3367" s="2" t="n"/>
      <c r="CV3367" s="2" t="n"/>
      <c r="CW3367" s="2" t="n"/>
      <c r="CX3367" s="2" t="n"/>
      <c r="CY3367" s="2" t="n"/>
      <c r="CZ3367" s="2" t="n"/>
      <c r="DA3367" s="2" t="n"/>
      <c r="DB3367" s="2" t="n"/>
      <c r="DC3367" s="2" t="n"/>
      <c r="DD3367" s="2" t="n"/>
      <c r="DE3367" s="2" t="n"/>
      <c r="DF3367" s="2" t="n"/>
      <c r="DG3367" s="2" t="n"/>
      <c r="DH3367" s="2" t="n"/>
      <c r="DI3367" s="2" t="n"/>
      <c r="DJ3367" s="2" t="n"/>
      <c r="DK3367" s="2" t="n"/>
      <c r="DL3367" s="2" t="n"/>
      <c r="DM3367" s="2" t="n"/>
      <c r="DN3367" s="2" t="n"/>
      <c r="DO3367" s="2" t="n"/>
      <c r="DP3367" s="2" t="n"/>
      <c r="DQ3367" s="2" t="n"/>
      <c r="DR3367" s="2" t="n"/>
      <c r="DS3367" s="2" t="n"/>
      <c r="DT3367" s="2" t="n"/>
      <c r="DU3367" s="2" t="n"/>
      <c r="DV3367" s="2" t="n"/>
      <c r="DW3367" s="2" t="n"/>
      <c r="DX3367" s="2" t="n"/>
      <c r="DY3367" s="2" t="n"/>
      <c r="DZ3367" s="2" t="n"/>
      <c r="EA3367" s="2" t="n"/>
      <c r="EB3367" s="2" t="n"/>
      <c r="EC3367" s="2" t="n"/>
    </row>
    <row r="3368" ht="6.75" customHeight="1" s="118">
      <c r="A3368" s="2" t="n"/>
      <c r="B3368" s="2" t="n"/>
      <c r="C3368" s="3" t="n"/>
      <c r="D3368" s="3" t="n"/>
      <c r="E3368" s="3" t="n"/>
      <c r="F3368" s="3" t="n"/>
      <c r="G3368" s="3" t="n"/>
      <c r="H3368" s="3" t="n"/>
      <c r="I3368" s="3" t="n"/>
      <c r="J3368" s="3" t="n"/>
      <c r="K3368" s="3" t="n"/>
      <c r="L3368" s="3" t="n"/>
      <c r="M3368" s="3" t="n"/>
      <c r="N3368" s="3" t="n"/>
      <c r="O3368" s="3" t="n"/>
      <c r="P3368" s="3" t="n"/>
      <c r="Q3368" s="3" t="n"/>
      <c r="R3368" s="3" t="n"/>
      <c r="S3368" s="3" t="n"/>
      <c r="T3368" s="3" t="n"/>
      <c r="U3368" s="3" t="n"/>
      <c r="V3368" s="3" t="n"/>
      <c r="W3368" s="3" t="n"/>
      <c r="X3368" s="3" t="n"/>
      <c r="Y3368" s="3" t="n"/>
      <c r="Z3368" s="3" t="n"/>
      <c r="AA3368" s="3" t="n"/>
      <c r="AB3368" s="3" t="n"/>
      <c r="AC3368" s="3" t="n"/>
      <c r="AD3368" s="3" t="n"/>
      <c r="AE3368" s="3" t="n"/>
      <c r="AF3368" s="3" t="n"/>
      <c r="AG3368" s="3" t="n"/>
      <c r="AH3368" s="3" t="n"/>
      <c r="AI3368" s="3" t="n"/>
      <c r="AJ3368" s="3" t="n"/>
      <c r="AK3368" s="3" t="n"/>
      <c r="AL3368" s="3" t="n"/>
      <c r="AM3368" s="3" t="n"/>
      <c r="AN3368" s="3" t="n"/>
      <c r="AO3368" s="3" t="n"/>
      <c r="AP3368" s="3" t="n"/>
      <c r="AQ3368" s="3" t="n"/>
      <c r="AR3368" s="3" t="n"/>
      <c r="AS3368" s="2" t="n"/>
      <c r="AT3368" s="2" t="n"/>
      <c r="AU3368" s="2" t="n"/>
      <c r="AV3368" s="2" t="n"/>
      <c r="AW3368" s="2" t="n"/>
      <c r="AX3368" s="2" t="n"/>
      <c r="AY3368" s="2" t="n"/>
      <c r="AZ3368" s="2" t="n"/>
      <c r="BA3368" s="2" t="n"/>
      <c r="BB3368" s="2" t="n"/>
      <c r="BC3368" s="2" t="n"/>
      <c r="BD3368" s="2" t="n"/>
      <c r="BE3368" s="2" t="n"/>
      <c r="BF3368" s="2" t="n"/>
      <c r="BG3368" s="2" t="n"/>
      <c r="BH3368" s="2" t="n"/>
      <c r="BI3368" s="2" t="n"/>
      <c r="BJ3368" s="2" t="n"/>
      <c r="BK3368" s="2" t="n"/>
      <c r="BL3368" s="2" t="n"/>
      <c r="BM3368" s="2" t="n"/>
      <c r="BN3368" s="2" t="n"/>
      <c r="BO3368" s="2" t="n"/>
      <c r="BP3368" s="2" t="n"/>
      <c r="BQ3368" s="2" t="n"/>
      <c r="BR3368" s="2" t="n"/>
      <c r="BS3368" s="2" t="n"/>
      <c r="BT3368" s="2" t="n"/>
      <c r="BU3368" s="2" t="n"/>
      <c r="BV3368" s="2" t="n"/>
      <c r="BW3368" s="2" t="n"/>
      <c r="BX3368" s="2" t="n"/>
      <c r="BY3368" s="2" t="n"/>
      <c r="BZ3368" s="2" t="n"/>
      <c r="CA3368" s="2" t="n"/>
      <c r="CB3368" s="2" t="n"/>
      <c r="CC3368" s="2" t="n"/>
      <c r="CD3368" s="2" t="n"/>
      <c r="CE3368" s="2" t="n"/>
      <c r="CF3368" s="2" t="n"/>
      <c r="CG3368" s="2" t="n"/>
      <c r="CH3368" s="2" t="n"/>
      <c r="CI3368" s="2" t="n"/>
      <c r="CJ3368" s="2" t="n"/>
      <c r="CK3368" s="2" t="n"/>
      <c r="CL3368" s="2" t="n"/>
      <c r="CM3368" s="2" t="n"/>
      <c r="CN3368" s="2" t="n"/>
      <c r="CO3368" s="2" t="n"/>
      <c r="CP3368" s="2" t="n"/>
      <c r="CQ3368" s="2" t="n"/>
      <c r="CR3368" s="2" t="n"/>
      <c r="CS3368" s="2" t="n"/>
      <c r="CT3368" s="2" t="n"/>
      <c r="CU3368" s="2" t="n"/>
      <c r="CV3368" s="2" t="n"/>
      <c r="CW3368" s="2" t="n"/>
      <c r="CX3368" s="2" t="n"/>
      <c r="CY3368" s="2" t="n"/>
      <c r="CZ3368" s="2" t="n"/>
      <c r="DA3368" s="2" t="n"/>
      <c r="DB3368" s="2" t="n"/>
      <c r="DC3368" s="2" t="n"/>
      <c r="DD3368" s="2" t="n"/>
      <c r="DE3368" s="2" t="n"/>
      <c r="DF3368" s="2" t="n"/>
      <c r="DG3368" s="2" t="n"/>
      <c r="DH3368" s="2" t="n"/>
      <c r="DI3368" s="2" t="n"/>
      <c r="DJ3368" s="2" t="n"/>
      <c r="DK3368" s="2" t="n"/>
      <c r="DL3368" s="2" t="n"/>
      <c r="DM3368" s="2" t="n"/>
      <c r="DN3368" s="2" t="n"/>
      <c r="DO3368" s="2" t="n"/>
      <c r="DP3368" s="2" t="n"/>
      <c r="DQ3368" s="2" t="n"/>
      <c r="DR3368" s="2" t="n"/>
      <c r="DS3368" s="2" t="n"/>
      <c r="DT3368" s="2" t="n"/>
      <c r="DU3368" s="2" t="n"/>
      <c r="DV3368" s="2" t="n"/>
      <c r="DW3368" s="2" t="n"/>
      <c r="DX3368" s="2" t="n"/>
      <c r="DY3368" s="2" t="n"/>
      <c r="DZ3368" s="2" t="n"/>
      <c r="EA3368" s="2" t="n"/>
      <c r="EB3368" s="2" t="n"/>
      <c r="EC3368" s="2" t="n"/>
    </row>
    <row r="3369" ht="6.75" customHeight="1" s="118">
      <c r="A3369" s="2" t="n"/>
      <c r="B3369" s="2" t="n"/>
      <c r="C3369" s="3" t="n"/>
      <c r="D3369" s="3" t="n"/>
      <c r="E3369" s="3" t="n"/>
      <c r="F3369" s="3" t="n"/>
      <c r="G3369" s="3" t="n"/>
      <c r="H3369" s="3" t="n"/>
      <c r="I3369" s="3" t="n"/>
      <c r="J3369" s="3" t="n"/>
      <c r="K3369" s="3" t="n"/>
      <c r="L3369" s="3" t="n"/>
      <c r="M3369" s="3" t="n"/>
      <c r="N3369" s="3" t="n"/>
      <c r="O3369" s="3" t="n"/>
      <c r="P3369" s="3" t="n"/>
      <c r="Q3369" s="3" t="n"/>
      <c r="R3369" s="3" t="n"/>
      <c r="S3369" s="3" t="n"/>
      <c r="T3369" s="3" t="n"/>
      <c r="U3369" s="3" t="n"/>
      <c r="V3369" s="3" t="n"/>
      <c r="W3369" s="3" t="n"/>
      <c r="X3369" s="3" t="n"/>
      <c r="Y3369" s="3" t="n"/>
      <c r="Z3369" s="3" t="n"/>
      <c r="AA3369" s="3" t="n"/>
      <c r="AB3369" s="3" t="n"/>
      <c r="AC3369" s="3" t="n"/>
      <c r="AD3369" s="3" t="n"/>
      <c r="AE3369" s="3" t="n"/>
      <c r="AF3369" s="3" t="n"/>
      <c r="AG3369" s="3" t="n"/>
      <c r="AH3369" s="3" t="n"/>
      <c r="AI3369" s="3" t="n"/>
      <c r="AJ3369" s="3" t="n"/>
      <c r="AK3369" s="3" t="n"/>
      <c r="AL3369" s="3" t="n"/>
      <c r="AM3369" s="3" t="n"/>
      <c r="AN3369" s="3" t="n"/>
      <c r="AO3369" s="3" t="n"/>
      <c r="AP3369" s="3" t="n"/>
      <c r="AQ3369" s="3" t="n"/>
      <c r="AR3369" s="3" t="n"/>
      <c r="AS3369" s="2" t="n"/>
      <c r="AT3369" s="2" t="n"/>
      <c r="AU3369" s="2" t="n"/>
      <c r="AV3369" s="2" t="n"/>
      <c r="AW3369" s="2" t="n"/>
      <c r="AX3369" s="2" t="n"/>
      <c r="AY3369" s="2" t="n"/>
      <c r="AZ3369" s="2" t="n"/>
      <c r="BA3369" s="2" t="n"/>
      <c r="BB3369" s="2" t="n"/>
      <c r="BC3369" s="2" t="n"/>
      <c r="BD3369" s="2" t="n"/>
      <c r="BE3369" s="2" t="n"/>
      <c r="BF3369" s="2" t="n"/>
      <c r="BG3369" s="2" t="n"/>
      <c r="BH3369" s="2" t="n"/>
      <c r="BI3369" s="2" t="n"/>
      <c r="BJ3369" s="2" t="n"/>
      <c r="BK3369" s="2" t="n"/>
      <c r="BL3369" s="2" t="n"/>
      <c r="BM3369" s="2" t="n"/>
      <c r="BN3369" s="2" t="n"/>
      <c r="BO3369" s="2" t="n"/>
      <c r="BP3369" s="2" t="n"/>
      <c r="BQ3369" s="2" t="n"/>
      <c r="BR3369" s="2" t="n"/>
      <c r="BS3369" s="2" t="n"/>
      <c r="BT3369" s="2" t="n"/>
      <c r="BU3369" s="2" t="n"/>
      <c r="BV3369" s="2" t="n"/>
      <c r="BW3369" s="2" t="n"/>
      <c r="BX3369" s="2" t="n"/>
      <c r="BY3369" s="2" t="n"/>
      <c r="BZ3369" s="2" t="n"/>
      <c r="CA3369" s="2" t="n"/>
      <c r="CB3369" s="2" t="n"/>
      <c r="CC3369" s="2" t="n"/>
      <c r="CD3369" s="2" t="n"/>
      <c r="CE3369" s="2" t="n"/>
      <c r="CF3369" s="2" t="n"/>
      <c r="CG3369" s="2" t="n"/>
      <c r="CH3369" s="2" t="n"/>
      <c r="CI3369" s="2" t="n"/>
      <c r="CJ3369" s="2" t="n"/>
      <c r="CK3369" s="2" t="n"/>
      <c r="CL3369" s="2" t="n"/>
      <c r="CM3369" s="2" t="n"/>
      <c r="CN3369" s="2" t="n"/>
      <c r="CO3369" s="2" t="n"/>
      <c r="CP3369" s="2" t="n"/>
      <c r="CQ3369" s="2" t="n"/>
      <c r="CR3369" s="2" t="n"/>
      <c r="CS3369" s="2" t="n"/>
      <c r="CT3369" s="2" t="n"/>
      <c r="CU3369" s="2" t="n"/>
      <c r="CV3369" s="2" t="n"/>
      <c r="CW3369" s="2" t="n"/>
      <c r="CX3369" s="2" t="n"/>
      <c r="CY3369" s="2" t="n"/>
      <c r="CZ3369" s="2" t="n"/>
      <c r="DA3369" s="2" t="n"/>
      <c r="DB3369" s="2" t="n"/>
      <c r="DC3369" s="2" t="n"/>
      <c r="DD3369" s="2" t="n"/>
      <c r="DE3369" s="2" t="n"/>
      <c r="DF3369" s="2" t="n"/>
      <c r="DG3369" s="2" t="n"/>
      <c r="DH3369" s="2" t="n"/>
      <c r="DI3369" s="2" t="n"/>
      <c r="DJ3369" s="2" t="n"/>
      <c r="DK3369" s="2" t="n"/>
      <c r="DL3369" s="2" t="n"/>
      <c r="DM3369" s="2" t="n"/>
      <c r="DN3369" s="2" t="n"/>
      <c r="DO3369" s="2" t="n"/>
      <c r="DP3369" s="2" t="n"/>
      <c r="DQ3369" s="2" t="n"/>
      <c r="DR3369" s="2" t="n"/>
      <c r="DS3369" s="2" t="n"/>
      <c r="DT3369" s="2" t="n"/>
      <c r="DU3369" s="2" t="n"/>
      <c r="DV3369" s="2" t="n"/>
      <c r="DW3369" s="2" t="n"/>
      <c r="DX3369" s="2" t="n"/>
      <c r="DY3369" s="2" t="n"/>
      <c r="DZ3369" s="2" t="n"/>
      <c r="EA3369" s="2" t="n"/>
      <c r="EB3369" s="2" t="n"/>
      <c r="EC3369" s="2" t="n"/>
    </row>
    <row r="3370" ht="6.75" customHeight="1" s="118">
      <c r="A3370" s="2" t="n"/>
      <c r="B3370" s="2" t="n"/>
      <c r="C3370" s="3" t="n"/>
      <c r="D3370" s="3" t="n"/>
      <c r="E3370" s="3" t="n"/>
      <c r="F3370" s="3" t="n"/>
      <c r="G3370" s="3" t="n"/>
      <c r="H3370" s="3" t="n"/>
      <c r="I3370" s="3" t="n"/>
      <c r="J3370" s="114" t="inlineStr">
        <is>
          <t xml:space="preserve">  履 　   歴　    書</t>
        </is>
      </c>
      <c r="AN3370" s="3" t="n"/>
      <c r="AO3370" s="3" t="n"/>
      <c r="AP3370" s="3" t="n"/>
      <c r="AQ3370" s="3" t="n"/>
      <c r="AR3370" s="3" t="n"/>
      <c r="AS3370" s="2" t="n"/>
      <c r="AT3370" s="2" t="n"/>
      <c r="AU3370" s="2" t="n"/>
      <c r="AV3370" s="2" t="n"/>
      <c r="AW3370" s="2" t="n"/>
      <c r="AX3370" s="2" t="n"/>
      <c r="AY3370" s="2" t="n"/>
      <c r="AZ3370" s="2" t="n"/>
      <c r="BA3370" s="2" t="n"/>
      <c r="BB3370" s="2" t="n"/>
      <c r="BC3370" s="2" t="n"/>
      <c r="BD3370" s="2" t="n"/>
      <c r="BE3370" s="2" t="n"/>
      <c r="BF3370" s="2" t="n"/>
      <c r="BG3370" s="2" t="n"/>
      <c r="BH3370" s="2" t="n"/>
      <c r="BI3370" s="2" t="n"/>
      <c r="BJ3370" s="2" t="n"/>
      <c r="BK3370" s="2" t="n"/>
      <c r="BL3370" s="2" t="n"/>
      <c r="BM3370" s="2" t="n"/>
      <c r="BN3370" s="2" t="n"/>
      <c r="BO3370" s="2" t="n"/>
      <c r="BP3370" s="2" t="n"/>
      <c r="BQ3370" s="2" t="n"/>
      <c r="BR3370" s="2" t="n"/>
      <c r="BS3370" s="2" t="n"/>
      <c r="BT3370" s="2" t="n"/>
      <c r="BU3370" s="2" t="n"/>
      <c r="BV3370" s="2" t="n"/>
      <c r="BW3370" s="2" t="n"/>
      <c r="BX3370" s="2" t="n"/>
      <c r="BY3370" s="2" t="n"/>
      <c r="BZ3370" s="2" t="n"/>
      <c r="CA3370" s="2" t="n"/>
      <c r="CB3370" s="2" t="n"/>
      <c r="CC3370" s="2" t="n"/>
      <c r="CD3370" s="2" t="n"/>
      <c r="CE3370" s="2" t="n"/>
      <c r="CF3370" s="2" t="n"/>
      <c r="CG3370" s="2" t="n"/>
      <c r="CH3370" s="2" t="n"/>
      <c r="CI3370" s="2" t="n"/>
      <c r="CJ3370" s="2" t="n"/>
      <c r="CK3370" s="2" t="n"/>
      <c r="CL3370" s="2" t="n"/>
      <c r="CM3370" s="2" t="n"/>
      <c r="CN3370" s="2" t="n"/>
      <c r="CO3370" s="2" t="n"/>
      <c r="CP3370" s="2" t="n"/>
      <c r="CQ3370" s="2" t="n"/>
      <c r="CR3370" s="2" t="n"/>
      <c r="CS3370" s="2" t="n"/>
      <c r="CT3370" s="2" t="n"/>
      <c r="CU3370" s="2" t="n"/>
      <c r="CV3370" s="2" t="n"/>
      <c r="CW3370" s="2" t="n"/>
      <c r="CX3370" s="2" t="n"/>
      <c r="CY3370" s="2" t="n"/>
      <c r="CZ3370" s="2" t="n"/>
      <c r="DA3370" s="2" t="n"/>
      <c r="DB3370" s="2" t="n"/>
      <c r="DC3370" s="2" t="n"/>
      <c r="DD3370" s="2" t="n"/>
      <c r="DE3370" s="2" t="n"/>
      <c r="DF3370" s="2" t="n"/>
      <c r="DG3370" s="2" t="n"/>
      <c r="DH3370" s="2" t="n"/>
      <c r="DI3370" s="2" t="n"/>
      <c r="DJ3370" s="2" t="n"/>
      <c r="DK3370" s="2" t="n"/>
      <c r="DL3370" s="2" t="n"/>
      <c r="DM3370" s="2" t="n"/>
      <c r="DN3370" s="2" t="n"/>
      <c r="DO3370" s="2" t="n"/>
      <c r="DP3370" s="2" t="n"/>
      <c r="DQ3370" s="2" t="n"/>
      <c r="DR3370" s="2" t="n"/>
      <c r="DS3370" s="2" t="n"/>
      <c r="DT3370" s="2" t="n"/>
      <c r="DU3370" s="2" t="n"/>
      <c r="DV3370" s="2" t="n"/>
      <c r="DW3370" s="2" t="n"/>
      <c r="DX3370" s="2" t="n"/>
      <c r="DY3370" s="2" t="n"/>
      <c r="DZ3370" s="2" t="n"/>
      <c r="EA3370" s="2" t="n"/>
      <c r="EB3370" s="2" t="n"/>
      <c r="EC3370" s="2" t="n"/>
    </row>
    <row r="3371" ht="6.75" customHeight="1" s="118">
      <c r="A3371" s="2" t="n"/>
      <c r="B3371" s="2" t="n"/>
      <c r="C3371" s="3" t="n"/>
      <c r="D3371" s="3" t="n"/>
      <c r="E3371" s="3" t="n"/>
      <c r="F3371" s="3" t="n"/>
      <c r="G3371" s="3" t="n"/>
      <c r="H3371" s="3" t="n"/>
      <c r="I3371" s="3" t="n"/>
      <c r="AN3371" s="3" t="n"/>
      <c r="AO3371" s="3" t="n"/>
      <c r="AP3371" s="3" t="n"/>
      <c r="AQ3371" s="3" t="n"/>
      <c r="AR3371" s="3" t="n"/>
      <c r="AS3371" s="2" t="n"/>
      <c r="AT3371" s="2" t="n"/>
      <c r="AU3371" s="2" t="n"/>
      <c r="AV3371" s="2" t="n"/>
      <c r="AW3371" s="2" t="n"/>
      <c r="AX3371" s="2" t="n"/>
      <c r="AY3371" s="2" t="n"/>
      <c r="AZ3371" s="2" t="n"/>
      <c r="BA3371" s="2" t="n"/>
      <c r="BB3371" s="2" t="n"/>
      <c r="BC3371" s="2" t="n"/>
      <c r="BD3371" s="2" t="n"/>
      <c r="BE3371" s="2" t="n"/>
      <c r="BF3371" s="2" t="n"/>
      <c r="BG3371" s="2" t="n"/>
      <c r="BH3371" s="2" t="n"/>
      <c r="BI3371" s="2" t="n"/>
      <c r="BJ3371" s="2" t="n"/>
      <c r="BK3371" s="2" t="n"/>
      <c r="BL3371" s="2" t="n"/>
      <c r="BM3371" s="2" t="n"/>
      <c r="BN3371" s="2" t="n"/>
      <c r="BO3371" s="2" t="n"/>
      <c r="BP3371" s="2" t="n"/>
      <c r="BQ3371" s="2" t="n"/>
      <c r="BR3371" s="2" t="n"/>
      <c r="BS3371" s="2" t="n"/>
      <c r="BT3371" s="2" t="n"/>
      <c r="BU3371" s="2" t="n"/>
      <c r="BV3371" s="2" t="n"/>
      <c r="BW3371" s="2" t="n"/>
      <c r="BX3371" s="2" t="n"/>
      <c r="BY3371" s="2" t="n"/>
      <c r="BZ3371" s="2" t="n"/>
      <c r="CA3371" s="2" t="n"/>
      <c r="CB3371" s="2" t="n"/>
      <c r="CC3371" s="2" t="n"/>
      <c r="CD3371" s="2" t="n"/>
      <c r="CE3371" s="2" t="n"/>
      <c r="CF3371" s="2" t="n"/>
      <c r="CG3371" s="2" t="n"/>
      <c r="CH3371" s="2" t="n"/>
      <c r="CI3371" s="2" t="n"/>
      <c r="CJ3371" s="2" t="n"/>
      <c r="CK3371" s="2" t="n"/>
      <c r="CL3371" s="2" t="n"/>
      <c r="CM3371" s="2" t="n"/>
      <c r="CN3371" s="2" t="n"/>
      <c r="CO3371" s="2" t="n"/>
      <c r="CP3371" s="2" t="n"/>
      <c r="CQ3371" s="2" t="n"/>
      <c r="CR3371" s="2" t="n"/>
      <c r="CS3371" s="2" t="n"/>
      <c r="CT3371" s="2" t="n"/>
      <c r="CU3371" s="2" t="n"/>
      <c r="CV3371" s="2" t="n"/>
      <c r="CW3371" s="2" t="n"/>
      <c r="CX3371" s="2" t="n"/>
      <c r="CY3371" s="2" t="n"/>
      <c r="CZ3371" s="2" t="n"/>
      <c r="DA3371" s="2" t="n"/>
      <c r="DB3371" s="2" t="n"/>
      <c r="DC3371" s="2" t="n"/>
      <c r="DD3371" s="2" t="n"/>
      <c r="DE3371" s="2" t="n"/>
      <c r="DF3371" s="2" t="n"/>
      <c r="DG3371" s="2" t="n"/>
      <c r="DH3371" s="2" t="n"/>
      <c r="DI3371" s="2" t="n"/>
      <c r="DJ3371" s="2" t="n"/>
      <c r="DK3371" s="2" t="n"/>
      <c r="DL3371" s="2" t="n"/>
      <c r="DM3371" s="2" t="n"/>
      <c r="DN3371" s="2" t="n"/>
      <c r="DO3371" s="2" t="n"/>
      <c r="DP3371" s="2" t="n"/>
      <c r="DQ3371" s="2" t="n"/>
      <c r="DR3371" s="2" t="n"/>
      <c r="DS3371" s="2" t="n"/>
      <c r="DT3371" s="2" t="n"/>
      <c r="DU3371" s="2" t="n"/>
      <c r="DV3371" s="2" t="n"/>
      <c r="DW3371" s="2" t="n"/>
      <c r="DX3371" s="2" t="n"/>
      <c r="DY3371" s="2" t="n"/>
      <c r="DZ3371" s="2" t="n"/>
      <c r="EA3371" s="2" t="n"/>
      <c r="EB3371" s="2" t="n"/>
      <c r="EC3371" s="2" t="n"/>
    </row>
    <row r="3372" ht="4.5" customHeight="1" s="118">
      <c r="A3372" s="2" t="n"/>
      <c r="B3372" s="2" t="n"/>
      <c r="C3372" s="2" t="n"/>
      <c r="D3372" s="2" t="n"/>
      <c r="E3372" s="2" t="n"/>
      <c r="F3372" s="2" t="n"/>
      <c r="G3372" s="2" t="n"/>
      <c r="H3372" s="2" t="n"/>
      <c r="I3372" s="2" t="n"/>
      <c r="AN3372" s="3" t="n"/>
      <c r="AO3372" s="2" t="n"/>
      <c r="AP3372" s="2" t="n"/>
      <c r="AQ3372" s="2" t="n"/>
      <c r="AR3372" s="2" t="n"/>
      <c r="AS3372" s="2" t="n"/>
      <c r="AT3372" s="2" t="n"/>
      <c r="AU3372" s="2" t="n"/>
      <c r="AV3372" s="4" t="n"/>
      <c r="AW3372" s="5" t="n"/>
      <c r="AX3372" s="5" t="n"/>
      <c r="AY3372" s="5" t="n"/>
      <c r="AZ3372" s="5" t="n"/>
      <c r="BA3372" s="5" t="n"/>
      <c r="BB3372" s="5" t="n"/>
      <c r="BC3372" s="5" t="n"/>
      <c r="BD3372" s="5" t="n"/>
      <c r="BE3372" s="5" t="n"/>
      <c r="BF3372" s="5" t="n"/>
      <c r="BG3372" s="5" t="n"/>
      <c r="BH3372" s="5" t="n"/>
      <c r="BI3372" s="6" t="n"/>
      <c r="BJ3372" s="7" t="n"/>
      <c r="BK3372" s="2" t="n"/>
      <c r="BL3372" s="2" t="n"/>
      <c r="BM3372" s="2" t="n"/>
      <c r="BN3372" s="2" t="n"/>
      <c r="BO3372" s="2" t="n"/>
      <c r="BP3372" s="139" t="inlineStr">
        <is>
          <t xml:space="preserve">資 　格  等      </t>
        </is>
      </c>
      <c r="BQ3372" s="140" t="n"/>
      <c r="BR3372" s="140" t="n"/>
      <c r="BS3372" s="140" t="n"/>
      <c r="BT3372" s="140" t="n"/>
      <c r="BU3372" s="140" t="n"/>
      <c r="BV3372" s="141" t="n"/>
      <c r="BW3372" s="142" t="inlineStr">
        <is>
          <t>取  得  年  月</t>
        </is>
      </c>
      <c r="BX3372" s="140" t="n"/>
      <c r="BY3372" s="140" t="n"/>
      <c r="BZ3372" s="140" t="n"/>
      <c r="CA3372" s="140" t="n"/>
      <c r="CB3372" s="140" t="n"/>
      <c r="CC3372" s="140" t="n"/>
      <c r="CD3372" s="140" t="n"/>
      <c r="CE3372" s="140" t="n"/>
      <c r="CF3372" s="140" t="n"/>
      <c r="CG3372" s="141" t="n"/>
      <c r="CH3372" s="142" t="inlineStr">
        <is>
          <t>資       格       等       の       名       称</t>
        </is>
      </c>
      <c r="CI3372" s="140" t="n"/>
      <c r="CJ3372" s="140" t="n"/>
      <c r="CK3372" s="140" t="n"/>
      <c r="CL3372" s="140" t="n"/>
      <c r="CM3372" s="140" t="n"/>
      <c r="CN3372" s="140" t="n"/>
      <c r="CO3372" s="140" t="n"/>
      <c r="CP3372" s="140" t="n"/>
      <c r="CQ3372" s="140" t="n"/>
      <c r="CR3372" s="140" t="n"/>
      <c r="CS3372" s="140" t="n"/>
      <c r="CT3372" s="140" t="n"/>
      <c r="CU3372" s="140" t="n"/>
      <c r="CV3372" s="140" t="n"/>
      <c r="CW3372" s="140" t="n"/>
      <c r="CX3372" s="140" t="n"/>
      <c r="CY3372" s="140" t="n"/>
      <c r="CZ3372" s="140" t="n"/>
      <c r="DA3372" s="140" t="n"/>
      <c r="DB3372" s="140" t="n"/>
      <c r="DC3372" s="140" t="n"/>
      <c r="DD3372" s="140" t="n"/>
      <c r="DE3372" s="140" t="n"/>
      <c r="DF3372" s="140" t="n"/>
      <c r="DG3372" s="140" t="n"/>
      <c r="DH3372" s="140" t="n"/>
      <c r="DI3372" s="140" t="n"/>
      <c r="DJ3372" s="140" t="n"/>
      <c r="DK3372" s="140" t="n"/>
      <c r="DL3372" s="140" t="n"/>
      <c r="DM3372" s="140" t="n"/>
      <c r="DN3372" s="140" t="n"/>
      <c r="DO3372" s="140" t="n"/>
      <c r="DP3372" s="140" t="n"/>
      <c r="DQ3372" s="140" t="n"/>
      <c r="DR3372" s="140" t="n"/>
      <c r="DS3372" s="140" t="n"/>
      <c r="DT3372" s="140" t="n"/>
      <c r="DU3372" s="141" t="n"/>
      <c r="DV3372" s="2" t="n"/>
      <c r="DW3372" s="2" t="n"/>
      <c r="DX3372" s="2" t="n"/>
      <c r="DY3372" s="2" t="n"/>
      <c r="DZ3372" s="2" t="n"/>
      <c r="EA3372" s="2" t="n"/>
      <c r="EB3372" s="2" t="n"/>
      <c r="EC3372" s="2" t="n"/>
    </row>
    <row r="3373" ht="6.75" customHeight="1" s="118">
      <c r="A3373" s="2" t="n"/>
      <c r="B3373" s="2" t="n"/>
      <c r="C3373" s="2" t="n"/>
      <c r="D3373" s="2" t="n"/>
      <c r="E3373" s="2" t="n"/>
      <c r="F3373" s="2" t="n"/>
      <c r="G3373" s="2" t="n"/>
      <c r="H3373" s="2" t="n"/>
      <c r="I3373" s="2" t="n"/>
      <c r="AN3373" s="3" t="n"/>
      <c r="AO3373" s="2" t="n"/>
      <c r="AP3373" s="2" t="n"/>
      <c r="AQ3373" s="2" t="n"/>
      <c r="AR3373" s="2" t="n"/>
      <c r="AS3373" s="2" t="n"/>
      <c r="AT3373" s="2" t="n"/>
      <c r="AU3373" s="2" t="n"/>
      <c r="AV3373" s="7" t="n"/>
      <c r="AW3373" s="2" t="n"/>
      <c r="AX3373" s="2" t="n"/>
      <c r="AY3373" s="2" t="n"/>
      <c r="AZ3373" s="2" t="n"/>
      <c r="BA3373" s="2" t="n"/>
      <c r="BB3373" s="2" t="n"/>
      <c r="BC3373" s="2" t="n"/>
      <c r="BD3373" s="2" t="n"/>
      <c r="BE3373" s="2" t="n"/>
      <c r="BF3373" s="2" t="n"/>
      <c r="BG3373" s="2" t="n"/>
      <c r="BH3373" s="2" t="n"/>
      <c r="BI3373" s="8" t="n"/>
      <c r="BJ3373" s="7" t="n"/>
      <c r="BK3373" s="2" t="n"/>
      <c r="BL3373" s="2" t="n"/>
      <c r="BM3373" s="2" t="n"/>
      <c r="BN3373" s="2" t="n"/>
      <c r="BO3373" s="2" t="n"/>
      <c r="BP3373" s="143" t="n"/>
      <c r="BV3373" s="144" t="n"/>
      <c r="BW3373" s="143" t="n"/>
      <c r="CG3373" s="144" t="n"/>
      <c r="CH3373" s="143" t="n"/>
      <c r="DU3373" s="144" t="n"/>
      <c r="DV3373" s="2" t="n"/>
      <c r="DW3373" s="2" t="n"/>
      <c r="DX3373" s="2" t="n"/>
      <c r="DY3373" s="2" t="n"/>
      <c r="DZ3373" s="2" t="n"/>
      <c r="EA3373" s="2" t="n"/>
      <c r="EB3373" s="2" t="n"/>
      <c r="EC3373" s="2" t="n"/>
    </row>
    <row r="3374" ht="6.75" customHeight="1" s="118">
      <c r="A3374" s="2" t="n"/>
      <c r="B3374" s="2" t="n"/>
      <c r="C3374" s="2" t="n"/>
      <c r="D3374" s="2" t="n"/>
      <c r="E3374" s="2" t="n"/>
      <c r="F3374" s="2" t="n"/>
      <c r="G3374" s="2" t="n"/>
      <c r="H3374" s="2" t="n"/>
      <c r="I3374" s="2" t="n"/>
      <c r="J3374" s="2" t="n"/>
      <c r="K3374" s="2" t="n"/>
      <c r="L3374" s="2" t="n"/>
      <c r="M3374" s="2" t="n"/>
      <c r="N3374" s="3" t="n"/>
      <c r="O3374" s="3" t="n"/>
      <c r="P3374" s="3" t="n"/>
      <c r="Q3374" s="3" t="n"/>
      <c r="R3374" s="3" t="n"/>
      <c r="S3374" s="3" t="n"/>
      <c r="T3374" s="3" t="n"/>
      <c r="U3374" s="3" t="n"/>
      <c r="V3374" s="3" t="n"/>
      <c r="W3374" s="3" t="n"/>
      <c r="X3374" s="3" t="n"/>
      <c r="Y3374" s="3" t="n"/>
      <c r="Z3374" s="3" t="n"/>
      <c r="AA3374" s="3" t="n"/>
      <c r="AB3374" s="3" t="n"/>
      <c r="AC3374" s="3" t="n"/>
      <c r="AD3374" s="3" t="n"/>
      <c r="AE3374" s="3" t="n"/>
      <c r="AF3374" s="3" t="n"/>
      <c r="AG3374" s="3" t="n"/>
      <c r="AH3374" s="3" t="n"/>
      <c r="AI3374" s="3" t="n"/>
      <c r="AJ3374" s="3" t="n"/>
      <c r="AK3374" s="3" t="n"/>
      <c r="AL3374" s="3" t="n"/>
      <c r="AM3374" s="3" t="n"/>
      <c r="AN3374" s="2" t="n"/>
      <c r="AO3374" s="2" t="n"/>
      <c r="AP3374" s="2" t="n"/>
      <c r="AQ3374" s="2" t="n"/>
      <c r="AR3374" s="2" t="n"/>
      <c r="AS3374" s="2" t="n"/>
      <c r="AT3374" s="2" t="n"/>
      <c r="AU3374" s="2" t="n"/>
      <c r="AV3374" s="7" t="n"/>
      <c r="AW3374" s="2" t="n"/>
      <c r="AX3374" s="2" t="n"/>
      <c r="AY3374" s="2" t="n"/>
      <c r="AZ3374" s="2" t="n"/>
      <c r="BA3374" s="2" t="n"/>
      <c r="BB3374" s="2" t="n"/>
      <c r="BC3374" s="2" t="n"/>
      <c r="BD3374" s="2" t="n"/>
      <c r="BE3374" s="2" t="n"/>
      <c r="BF3374" s="2" t="n"/>
      <c r="BG3374" s="2" t="n"/>
      <c r="BH3374" s="2" t="n"/>
      <c r="BI3374" s="8" t="n"/>
      <c r="BJ3374" s="7" t="n"/>
      <c r="BK3374" s="2" t="n"/>
      <c r="BL3374" s="2" t="n"/>
      <c r="BM3374" s="2" t="n"/>
      <c r="BN3374" s="2" t="n"/>
      <c r="BO3374" s="2" t="n"/>
      <c r="BP3374" s="143" t="n"/>
      <c r="BV3374" s="144" t="n"/>
      <c r="BW3374" s="143" t="n"/>
      <c r="CG3374" s="144" t="n"/>
      <c r="CH3374" s="143" t="n"/>
      <c r="DU3374" s="144" t="n"/>
      <c r="DV3374" s="2" t="n"/>
      <c r="DW3374" s="2" t="n"/>
      <c r="DX3374" s="2" t="n"/>
      <c r="DY3374" s="2" t="n"/>
      <c r="DZ3374" s="2" t="n"/>
      <c r="EA3374" s="2" t="n"/>
      <c r="EB3374" s="2" t="n"/>
      <c r="EC3374" s="2" t="n"/>
    </row>
    <row r="3375" ht="6.75" customHeight="1" s="118">
      <c r="A3375" s="2" t="n"/>
      <c r="B3375" s="2" t="n"/>
      <c r="C3375" s="2" t="n"/>
      <c r="D3375" s="2" t="n"/>
      <c r="E3375" s="2" t="n"/>
      <c r="F3375" s="2" t="n"/>
      <c r="G3375" s="2" t="n"/>
      <c r="H3375" s="2" t="n"/>
      <c r="I3375" s="2" t="n"/>
      <c r="J3375" s="2" t="n"/>
      <c r="K3375" s="2" t="n"/>
      <c r="L3375" s="2" t="n"/>
      <c r="M3375" s="2" t="n"/>
      <c r="N3375" s="2" t="n"/>
      <c r="O3375" s="2" t="n"/>
      <c r="P3375" s="2" t="n"/>
      <c r="Q3375" s="2" t="n"/>
      <c r="R3375" s="2" t="n"/>
      <c r="S3375" s="2" t="n"/>
      <c r="T3375" s="2" t="n"/>
      <c r="U3375" s="2" t="n"/>
      <c r="V3375" s="2" t="n"/>
      <c r="W3375" s="2" t="n"/>
      <c r="X3375" s="2" t="n"/>
      <c r="Y3375" s="2" t="n"/>
      <c r="Z3375" s="95" t="inlineStr">
        <is>
          <t>令和</t>
        </is>
      </c>
      <c r="AD3375" s="145">
        <f>IF(N(設定!$B$3)=0,"",YEAR(設定!$B$3)-2018)</f>
        <v/>
      </c>
      <c r="AG3375" s="95" t="inlineStr">
        <is>
          <t>年</t>
        </is>
      </c>
      <c r="AI3375" s="145">
        <f>IF(N(設定!$B$3)=0,"",MONTH(設定!$B$3))</f>
        <v/>
      </c>
      <c r="AL3375" s="95" t="inlineStr">
        <is>
          <t>月</t>
        </is>
      </c>
      <c r="AN3375" s="145">
        <f>IF(N(設定!$B$3)=0,"",DAY(設定!$B$3))</f>
        <v/>
      </c>
      <c r="AP3375" s="95" t="inlineStr">
        <is>
          <t>日現在</t>
        </is>
      </c>
      <c r="AU3375" s="12" t="n"/>
      <c r="AV3375" s="7" t="n"/>
      <c r="AW3375" s="2" t="n"/>
      <c r="AX3375" s="2" t="n"/>
      <c r="AY3375" s="2" t="n"/>
      <c r="AZ3375" s="2" t="n"/>
      <c r="BA3375" s="2" t="n"/>
      <c r="BB3375" s="2" t="n"/>
      <c r="BC3375" s="2" t="n"/>
      <c r="BD3375" s="2" t="n"/>
      <c r="BE3375" s="2" t="n"/>
      <c r="BF3375" s="2" t="n"/>
      <c r="BG3375" s="2" t="n"/>
      <c r="BH3375" s="2" t="n"/>
      <c r="BI3375" s="8" t="n"/>
      <c r="BJ3375" s="7" t="n"/>
      <c r="BK3375" s="2" t="n"/>
      <c r="BL3375" s="2" t="n"/>
      <c r="BM3375" s="2" t="n"/>
      <c r="BN3375" s="2" t="n"/>
      <c r="BO3375" s="2" t="n"/>
      <c r="BP3375" s="143" t="n"/>
      <c r="BV3375" s="144" t="n"/>
      <c r="BW3375" s="146" t="n"/>
      <c r="BX3375" s="147" t="n"/>
      <c r="BY3375" s="147" t="n"/>
      <c r="BZ3375" s="147" t="n"/>
      <c r="CA3375" s="147" t="n"/>
      <c r="CB3375" s="147" t="n"/>
      <c r="CC3375" s="147" t="n"/>
      <c r="CD3375" s="147" t="n"/>
      <c r="CE3375" s="147" t="n"/>
      <c r="CF3375" s="147" t="n"/>
      <c r="CG3375" s="148" t="n"/>
      <c r="CH3375" s="146" t="n"/>
      <c r="CI3375" s="147" t="n"/>
      <c r="CJ3375" s="147" t="n"/>
      <c r="CK3375" s="147" t="n"/>
      <c r="CL3375" s="147" t="n"/>
      <c r="CM3375" s="147" t="n"/>
      <c r="CN3375" s="147" t="n"/>
      <c r="CO3375" s="147" t="n"/>
      <c r="CP3375" s="147" t="n"/>
      <c r="CQ3375" s="147" t="n"/>
      <c r="CR3375" s="147" t="n"/>
      <c r="CS3375" s="147" t="n"/>
      <c r="CT3375" s="147" t="n"/>
      <c r="CU3375" s="147" t="n"/>
      <c r="CV3375" s="147" t="n"/>
      <c r="CW3375" s="147" t="n"/>
      <c r="CX3375" s="147" t="n"/>
      <c r="CY3375" s="147" t="n"/>
      <c r="CZ3375" s="147" t="n"/>
      <c r="DA3375" s="147" t="n"/>
      <c r="DB3375" s="147" t="n"/>
      <c r="DC3375" s="147" t="n"/>
      <c r="DD3375" s="147" t="n"/>
      <c r="DE3375" s="147" t="n"/>
      <c r="DF3375" s="147" t="n"/>
      <c r="DG3375" s="147" t="n"/>
      <c r="DH3375" s="147" t="n"/>
      <c r="DI3375" s="147" t="n"/>
      <c r="DJ3375" s="147" t="n"/>
      <c r="DK3375" s="147" t="n"/>
      <c r="DL3375" s="147" t="n"/>
      <c r="DM3375" s="147" t="n"/>
      <c r="DN3375" s="147" t="n"/>
      <c r="DO3375" s="147" t="n"/>
      <c r="DP3375" s="147" t="n"/>
      <c r="DQ3375" s="147" t="n"/>
      <c r="DR3375" s="147" t="n"/>
      <c r="DS3375" s="147" t="n"/>
      <c r="DT3375" s="147" t="n"/>
      <c r="DU3375" s="148" t="n"/>
      <c r="DV3375" s="2" t="n"/>
      <c r="DW3375" s="2" t="n"/>
      <c r="DX3375" s="2" t="n"/>
      <c r="DY3375" s="2" t="n"/>
      <c r="DZ3375" s="2" t="n"/>
      <c r="EA3375" s="2" t="n"/>
      <c r="EB3375" s="2" t="n"/>
      <c r="EC3375" s="2" t="n"/>
    </row>
    <row r="3376" ht="6.75" customHeight="1" s="118">
      <c r="A3376" s="2" t="n"/>
      <c r="B3376" s="2" t="n"/>
      <c r="C3376" s="2" t="n"/>
      <c r="D3376" s="2" t="n"/>
      <c r="E3376" s="2" t="n"/>
      <c r="F3376" s="2" t="n"/>
      <c r="G3376" s="2" t="n"/>
      <c r="H3376" s="2" t="n"/>
      <c r="I3376" s="2" t="n"/>
      <c r="J3376" s="2" t="n"/>
      <c r="K3376" s="2" t="n"/>
      <c r="L3376" s="2" t="n"/>
      <c r="M3376" s="2" t="n"/>
      <c r="N3376" s="2" t="n"/>
      <c r="O3376" s="2" t="n"/>
      <c r="P3376" s="2" t="n"/>
      <c r="Q3376" s="2" t="n"/>
      <c r="R3376" s="2" t="n"/>
      <c r="S3376" s="2" t="n"/>
      <c r="T3376" s="2" t="n"/>
      <c r="U3376" s="2" t="n"/>
      <c r="V3376" s="2" t="n"/>
      <c r="W3376" s="2" t="n"/>
      <c r="X3376" s="2" t="n"/>
      <c r="Y3376" s="2" t="n"/>
      <c r="AU3376" s="12" t="n"/>
      <c r="AV3376" s="7" t="n"/>
      <c r="AW3376" s="48" t="inlineStr">
        <is>
          <t>写真をはる位置</t>
        </is>
      </c>
      <c r="BI3376" s="8" t="n"/>
      <c r="BJ3376" s="7" t="n"/>
      <c r="BK3376" s="2" t="n"/>
      <c r="BL3376" s="2" t="n"/>
      <c r="BM3376" s="2" t="n"/>
      <c r="BN3376" s="2" t="n"/>
      <c r="BO3376" s="2" t="n"/>
      <c r="BP3376" s="143" t="n"/>
      <c r="BV3376" s="144" t="n"/>
      <c r="BW3376" s="149">
        <f>計算!$O$40</f>
        <v/>
      </c>
      <c r="CG3376" s="144" t="n"/>
      <c r="CH3376" s="150">
        <f>計算!$P$40</f>
        <v/>
      </c>
      <c r="DU3376" s="144" t="n"/>
      <c r="DV3376" s="2" t="n"/>
      <c r="DW3376" s="2" t="n"/>
      <c r="DX3376" s="2" t="n"/>
      <c r="DY3376" s="2" t="n"/>
      <c r="DZ3376" s="2" t="n"/>
      <c r="EA3376" s="2" t="n"/>
      <c r="EB3376" s="2" t="n"/>
      <c r="EC3376" s="2" t="n"/>
    </row>
    <row r="3377" ht="6.75" customHeight="1" s="118">
      <c r="A3377" s="2" t="n"/>
      <c r="B3377" s="2" t="n"/>
      <c r="C3377" s="2" t="n"/>
      <c r="D3377" s="2" t="n"/>
      <c r="E3377" s="2" t="n"/>
      <c r="F3377" s="2" t="n"/>
      <c r="G3377" s="2" t="n"/>
      <c r="H3377" s="2" t="n"/>
      <c r="I3377" s="2" t="n"/>
      <c r="J3377" s="2" t="n"/>
      <c r="K3377" s="2" t="n"/>
      <c r="L3377" s="2" t="n"/>
      <c r="M3377" s="2" t="n"/>
      <c r="N3377" s="2" t="n"/>
      <c r="O3377" s="2" t="n"/>
      <c r="P3377" s="2" t="n"/>
      <c r="Q3377" s="2" t="n"/>
      <c r="R3377" s="2" t="n"/>
      <c r="S3377" s="2" t="n"/>
      <c r="T3377" s="2" t="n"/>
      <c r="U3377" s="2" t="n"/>
      <c r="V3377" s="2" t="n"/>
      <c r="W3377" s="2" t="n"/>
      <c r="X3377" s="2" t="n"/>
      <c r="Y3377" s="2" t="n"/>
      <c r="Z3377" s="147" t="n"/>
      <c r="AA3377" s="147" t="n"/>
      <c r="AB3377" s="147" t="n"/>
      <c r="AC3377" s="147" t="n"/>
      <c r="AD3377" s="147" t="n"/>
      <c r="AE3377" s="147" t="n"/>
      <c r="AF3377" s="147" t="n"/>
      <c r="AG3377" s="147" t="n"/>
      <c r="AH3377" s="147" t="n"/>
      <c r="AI3377" s="147" t="n"/>
      <c r="AJ3377" s="147" t="n"/>
      <c r="AK3377" s="147" t="n"/>
      <c r="AL3377" s="147" t="n"/>
      <c r="AM3377" s="147" t="n"/>
      <c r="AN3377" s="147" t="n"/>
      <c r="AO3377" s="147" t="n"/>
      <c r="AP3377" s="147" t="n"/>
      <c r="AQ3377" s="147" t="n"/>
      <c r="AR3377" s="147" t="n"/>
      <c r="AS3377" s="147" t="n"/>
      <c r="AT3377" s="147" t="n"/>
      <c r="AU3377" s="12" t="n"/>
      <c r="AV3377" s="7" t="n"/>
      <c r="BI3377" s="8" t="n"/>
      <c r="BJ3377" s="7" t="n"/>
      <c r="BK3377" s="2" t="n"/>
      <c r="BL3377" s="2" t="n"/>
      <c r="BM3377" s="2" t="n"/>
      <c r="BN3377" s="2" t="n"/>
      <c r="BO3377" s="2" t="n"/>
      <c r="BP3377" s="143" t="n"/>
      <c r="BV3377" s="144" t="n"/>
      <c r="BW3377" s="143" t="n"/>
      <c r="CG3377" s="144" t="n"/>
      <c r="DU3377" s="144" t="n"/>
      <c r="DV3377" s="2" t="n"/>
      <c r="DW3377" s="2" t="n"/>
      <c r="DX3377" s="2" t="n"/>
      <c r="DY3377" s="2" t="n"/>
      <c r="DZ3377" s="2" t="n"/>
      <c r="EA3377" s="2" t="n"/>
      <c r="EB3377" s="2" t="n"/>
      <c r="EC3377" s="2" t="n"/>
    </row>
    <row r="3378" ht="6.75" customHeight="1" s="118">
      <c r="A3378" s="2" t="n"/>
      <c r="B3378" s="2" t="n"/>
      <c r="C3378" s="2" t="n"/>
      <c r="D3378" s="2" t="n"/>
      <c r="E3378" s="142" t="inlineStr">
        <is>
          <t>ふ り が な</t>
        </is>
      </c>
      <c r="F3378" s="140" t="n"/>
      <c r="G3378" s="140" t="n"/>
      <c r="H3378" s="140" t="n"/>
      <c r="I3378" s="140" t="n"/>
      <c r="J3378" s="140" t="n"/>
      <c r="K3378" s="141" t="n"/>
      <c r="L3378" s="151">
        <f>計算!$C$40</f>
        <v/>
      </c>
      <c r="M3378" s="140" t="n"/>
      <c r="N3378" s="140" t="n"/>
      <c r="O3378" s="140" t="n"/>
      <c r="P3378" s="140" t="n"/>
      <c r="Q3378" s="140" t="n"/>
      <c r="R3378" s="140" t="n"/>
      <c r="S3378" s="140" t="n"/>
      <c r="T3378" s="140" t="n"/>
      <c r="U3378" s="140" t="n"/>
      <c r="V3378" s="140" t="n"/>
      <c r="W3378" s="140" t="n"/>
      <c r="X3378" s="140" t="n"/>
      <c r="Y3378" s="140" t="n"/>
      <c r="Z3378" s="140" t="n"/>
      <c r="AA3378" s="140" t="n"/>
      <c r="AB3378" s="140" t="n"/>
      <c r="AC3378" s="140" t="n"/>
      <c r="AD3378" s="140" t="n"/>
      <c r="AE3378" s="140" t="n"/>
      <c r="AF3378" s="140" t="n"/>
      <c r="AG3378" s="140" t="n"/>
      <c r="AH3378" s="140" t="n"/>
      <c r="AI3378" s="140" t="n"/>
      <c r="AJ3378" s="140" t="n"/>
      <c r="AK3378" s="140" t="n"/>
      <c r="AL3378" s="140" t="n"/>
      <c r="AM3378" s="140" t="n"/>
      <c r="AN3378" s="140" t="n"/>
      <c r="AO3378" s="140" t="n"/>
      <c r="AP3378" s="140" t="n"/>
      <c r="AQ3378" s="140" t="n"/>
      <c r="AR3378" s="140" t="n"/>
      <c r="AS3378" s="140" t="n"/>
      <c r="AT3378" s="141" t="n"/>
      <c r="AU3378" s="8" t="n"/>
      <c r="AV3378" s="7" t="n"/>
      <c r="AW3378" s="2" t="n"/>
      <c r="AX3378" s="2" t="n"/>
      <c r="AY3378" s="2" t="n"/>
      <c r="AZ3378" s="2" t="n"/>
      <c r="BA3378" s="2" t="n"/>
      <c r="BB3378" s="2" t="n"/>
      <c r="BC3378" s="2" t="n"/>
      <c r="BD3378" s="2" t="n"/>
      <c r="BE3378" s="2" t="n"/>
      <c r="BF3378" s="2" t="n"/>
      <c r="BG3378" s="2" t="n"/>
      <c r="BH3378" s="2" t="n"/>
      <c r="BI3378" s="8" t="n"/>
      <c r="BJ3378" s="7" t="n"/>
      <c r="BK3378" s="2" t="n"/>
      <c r="BL3378" s="2" t="n"/>
      <c r="BM3378" s="2" t="n"/>
      <c r="BN3378" s="2" t="n"/>
      <c r="BO3378" s="2" t="n"/>
      <c r="BP3378" s="143" t="n"/>
      <c r="BV3378" s="144" t="n"/>
      <c r="BW3378" s="143" t="n"/>
      <c r="CG3378" s="144" t="n"/>
      <c r="DU3378" s="144" t="n"/>
      <c r="DV3378" s="2" t="n"/>
      <c r="DW3378" s="2" t="n"/>
      <c r="DX3378" s="2" t="n"/>
      <c r="DY3378" s="2" t="n"/>
      <c r="DZ3378" s="2" t="n"/>
      <c r="EA3378" s="2" t="n"/>
      <c r="EB3378" s="2" t="n"/>
      <c r="EC3378" s="2" t="n"/>
    </row>
    <row r="3379" ht="6.75" customHeight="1" s="118">
      <c r="A3379" s="2" t="n"/>
      <c r="B3379" s="2" t="n"/>
      <c r="C3379" s="2" t="n"/>
      <c r="D3379" s="2" t="n"/>
      <c r="E3379" s="143" t="n"/>
      <c r="K3379" s="144" t="n"/>
      <c r="AT3379" s="144" t="n"/>
      <c r="AU3379" s="8" t="n"/>
      <c r="AV3379" s="7" t="n"/>
      <c r="AW3379" s="2" t="n"/>
      <c r="AX3379" s="2" t="n"/>
      <c r="AY3379" s="2" t="n"/>
      <c r="AZ3379" s="2" t="n"/>
      <c r="BA3379" s="2" t="n"/>
      <c r="BB3379" s="2" t="n"/>
      <c r="BC3379" s="2" t="n"/>
      <c r="BD3379" s="2" t="n"/>
      <c r="BE3379" s="2" t="n"/>
      <c r="BF3379" s="2" t="n"/>
      <c r="BG3379" s="2" t="n"/>
      <c r="BH3379" s="2" t="n"/>
      <c r="BI3379" s="8" t="n"/>
      <c r="BJ3379" s="7" t="n"/>
      <c r="BK3379" s="2" t="n"/>
      <c r="BL3379" s="2" t="n"/>
      <c r="BM3379" s="2" t="n"/>
      <c r="BN3379" s="2" t="n"/>
      <c r="BO3379" s="2" t="n"/>
      <c r="BP3379" s="143" t="n"/>
      <c r="BV3379" s="144" t="n"/>
      <c r="BW3379" s="143" t="n"/>
      <c r="CG3379" s="144" t="n"/>
      <c r="DU3379" s="144" t="n"/>
      <c r="DV3379" s="2" t="n"/>
      <c r="DW3379" s="2" t="n"/>
      <c r="DX3379" s="2" t="n"/>
      <c r="DY3379" s="2" t="n"/>
      <c r="DZ3379" s="2" t="n"/>
      <c r="EA3379" s="2" t="n"/>
      <c r="EB3379" s="2" t="n"/>
      <c r="EC3379" s="2" t="n"/>
    </row>
    <row r="3380" ht="6.75" customHeight="1" s="118">
      <c r="A3380" s="2" t="n"/>
      <c r="B3380" s="2" t="n"/>
      <c r="C3380" s="2" t="n"/>
      <c r="D3380" s="2" t="n"/>
      <c r="E3380" s="143" t="n"/>
      <c r="K3380" s="144" t="n"/>
      <c r="AT3380" s="144" t="n"/>
      <c r="AU3380" s="8" t="n"/>
      <c r="AV3380" s="7" t="n"/>
      <c r="AW3380" s="2" t="n"/>
      <c r="AX3380" s="2" t="n"/>
      <c r="AY3380" s="2" t="n"/>
      <c r="AZ3380" s="2" t="n"/>
      <c r="BA3380" s="2" t="n"/>
      <c r="BB3380" s="2" t="n"/>
      <c r="BC3380" s="2" t="n"/>
      <c r="BD3380" s="2" t="n"/>
      <c r="BE3380" s="2" t="n"/>
      <c r="BF3380" s="2" t="n"/>
      <c r="BG3380" s="2" t="n"/>
      <c r="BH3380" s="2" t="n"/>
      <c r="BI3380" s="8" t="n"/>
      <c r="BJ3380" s="7" t="n"/>
      <c r="BK3380" s="2" t="n"/>
      <c r="BL3380" s="2" t="n"/>
      <c r="BM3380" s="2" t="n"/>
      <c r="BN3380" s="2" t="n"/>
      <c r="BO3380" s="2" t="n"/>
      <c r="BP3380" s="143" t="n"/>
      <c r="BV3380" s="144" t="n"/>
      <c r="BW3380" s="149">
        <f>計算!$Q$40</f>
        <v/>
      </c>
      <c r="CG3380" s="144" t="n"/>
      <c r="CH3380" s="150">
        <f>計算!$R$40</f>
        <v/>
      </c>
      <c r="DU3380" s="144" t="n"/>
      <c r="DV3380" s="2" t="n"/>
      <c r="DW3380" s="2" t="n"/>
      <c r="DX3380" s="2" t="n"/>
      <c r="DY3380" s="2" t="n"/>
      <c r="DZ3380" s="2" t="n"/>
      <c r="EA3380" s="2" t="n"/>
      <c r="EB3380" s="2" t="n"/>
      <c r="EC3380" s="2" t="n"/>
    </row>
    <row r="3381" ht="6.75" customHeight="1" s="118">
      <c r="A3381" s="2" t="n"/>
      <c r="B3381" s="2" t="n"/>
      <c r="C3381" s="2" t="n"/>
      <c r="D3381" s="2" t="n"/>
      <c r="E3381" s="146" t="n"/>
      <c r="F3381" s="147" t="n"/>
      <c r="G3381" s="147" t="n"/>
      <c r="H3381" s="147" t="n"/>
      <c r="I3381" s="147" t="n"/>
      <c r="J3381" s="147" t="n"/>
      <c r="K3381" s="148" t="n"/>
      <c r="L3381" s="147" t="n"/>
      <c r="M3381" s="147" t="n"/>
      <c r="N3381" s="147" t="n"/>
      <c r="O3381" s="147" t="n"/>
      <c r="P3381" s="147" t="n"/>
      <c r="Q3381" s="147" t="n"/>
      <c r="R3381" s="147" t="n"/>
      <c r="S3381" s="147" t="n"/>
      <c r="T3381" s="147" t="n"/>
      <c r="U3381" s="147" t="n"/>
      <c r="V3381" s="147" t="n"/>
      <c r="W3381" s="147" t="n"/>
      <c r="X3381" s="147" t="n"/>
      <c r="Y3381" s="147" t="n"/>
      <c r="Z3381" s="147" t="n"/>
      <c r="AA3381" s="147" t="n"/>
      <c r="AB3381" s="147" t="n"/>
      <c r="AC3381" s="147" t="n"/>
      <c r="AD3381" s="147" t="n"/>
      <c r="AE3381" s="147" t="n"/>
      <c r="AF3381" s="147" t="n"/>
      <c r="AG3381" s="147" t="n"/>
      <c r="AH3381" s="147" t="n"/>
      <c r="AI3381" s="147" t="n"/>
      <c r="AJ3381" s="147" t="n"/>
      <c r="AK3381" s="147" t="n"/>
      <c r="AL3381" s="147" t="n"/>
      <c r="AM3381" s="147" t="n"/>
      <c r="AN3381" s="147" t="n"/>
      <c r="AO3381" s="147" t="n"/>
      <c r="AP3381" s="147" t="n"/>
      <c r="AQ3381" s="147" t="n"/>
      <c r="AR3381" s="147" t="n"/>
      <c r="AS3381" s="147" t="n"/>
      <c r="AT3381" s="148" t="n"/>
      <c r="AU3381" s="8" t="n"/>
      <c r="AV3381" s="7" t="n"/>
      <c r="AW3381" s="2" t="n"/>
      <c r="AX3381" s="2" t="n"/>
      <c r="AY3381" s="2" t="n"/>
      <c r="AZ3381" s="2" t="n"/>
      <c r="BA3381" s="2" t="n"/>
      <c r="BB3381" s="2" t="n"/>
      <c r="BC3381" s="2" t="n"/>
      <c r="BD3381" s="2" t="n"/>
      <c r="BE3381" s="2" t="n"/>
      <c r="BF3381" s="2" t="n"/>
      <c r="BG3381" s="2" t="n"/>
      <c r="BH3381" s="2" t="n"/>
      <c r="BI3381" s="8" t="n"/>
      <c r="BJ3381" s="7" t="n"/>
      <c r="BK3381" s="2" t="n"/>
      <c r="BL3381" s="2" t="n"/>
      <c r="BM3381" s="2" t="n"/>
      <c r="BN3381" s="2" t="n"/>
      <c r="BO3381" s="2" t="n"/>
      <c r="BP3381" s="143" t="n"/>
      <c r="BV3381" s="144" t="n"/>
      <c r="BW3381" s="143" t="n"/>
      <c r="CG3381" s="144" t="n"/>
      <c r="DU3381" s="144" t="n"/>
      <c r="DV3381" s="2" t="n"/>
      <c r="DW3381" s="2" t="n"/>
      <c r="DX3381" s="2" t="n"/>
      <c r="DY3381" s="2" t="n"/>
      <c r="DZ3381" s="2" t="n"/>
      <c r="EA3381" s="2" t="n"/>
      <c r="EB3381" s="2" t="n"/>
      <c r="EC3381" s="2" t="n"/>
    </row>
    <row r="3382" ht="6.75" customHeight="1" s="118">
      <c r="A3382" s="2" t="n"/>
      <c r="B3382" s="2" t="n"/>
      <c r="C3382" s="2" t="n"/>
      <c r="D3382" s="2" t="n"/>
      <c r="E3382" s="152" t="inlineStr">
        <is>
          <t>名　前</t>
        </is>
      </c>
      <c r="F3382" s="140" t="n"/>
      <c r="G3382" s="140" t="n"/>
      <c r="H3382" s="140" t="n"/>
      <c r="I3382" s="140" t="n"/>
      <c r="J3382" s="140" t="n"/>
      <c r="K3382" s="141" t="n"/>
      <c r="L3382" s="153">
        <f>計算!$B$40</f>
        <v/>
      </c>
      <c r="M3382" s="140" t="n"/>
      <c r="N3382" s="140" t="n"/>
      <c r="O3382" s="140" t="n"/>
      <c r="P3382" s="140" t="n"/>
      <c r="Q3382" s="140" t="n"/>
      <c r="R3382" s="140" t="n"/>
      <c r="S3382" s="140" t="n"/>
      <c r="T3382" s="140" t="n"/>
      <c r="U3382" s="140" t="n"/>
      <c r="V3382" s="140" t="n"/>
      <c r="W3382" s="140" t="n"/>
      <c r="X3382" s="140" t="n"/>
      <c r="Y3382" s="140" t="n"/>
      <c r="Z3382" s="140" t="n"/>
      <c r="AA3382" s="140" t="n"/>
      <c r="AB3382" s="140" t="n"/>
      <c r="AC3382" s="140" t="n"/>
      <c r="AD3382" s="140" t="n"/>
      <c r="AE3382" s="140" t="n"/>
      <c r="AF3382" s="140" t="n"/>
      <c r="AG3382" s="140" t="n"/>
      <c r="AH3382" s="140" t="n"/>
      <c r="AI3382" s="140" t="n"/>
      <c r="AJ3382" s="140" t="n"/>
      <c r="AK3382" s="140" t="n"/>
      <c r="AL3382" s="140" t="n"/>
      <c r="AM3382" s="140" t="n"/>
      <c r="AN3382" s="140" t="n"/>
      <c r="AO3382" s="140" t="n"/>
      <c r="AP3382" s="140" t="n"/>
      <c r="AQ3382" s="140" t="n"/>
      <c r="AR3382" s="140" t="n"/>
      <c r="AS3382" s="140" t="n"/>
      <c r="AT3382" s="141" t="n"/>
      <c r="AU3382" s="8" t="n"/>
      <c r="AV3382" s="7" t="n"/>
      <c r="AW3382" s="2" t="n"/>
      <c r="AX3382" s="2" t="n"/>
      <c r="AY3382" s="2" t="n"/>
      <c r="AZ3382" s="2" t="n"/>
      <c r="BA3382" s="2" t="n"/>
      <c r="BB3382" s="2" t="n"/>
      <c r="BC3382" s="2" t="n"/>
      <c r="BD3382" s="2" t="n"/>
      <c r="BE3382" s="2" t="n"/>
      <c r="BF3382" s="2" t="n"/>
      <c r="BG3382" s="2" t="n"/>
      <c r="BH3382" s="2" t="n"/>
      <c r="BI3382" s="8" t="n"/>
      <c r="BJ3382" s="7" t="n"/>
      <c r="BK3382" s="2" t="n"/>
      <c r="BL3382" s="2" t="n"/>
      <c r="BM3382" s="2" t="n"/>
      <c r="BN3382" s="2" t="n"/>
      <c r="BO3382" s="2" t="n"/>
      <c r="BP3382" s="143" t="n"/>
      <c r="BV3382" s="144" t="n"/>
      <c r="BW3382" s="143" t="n"/>
      <c r="CG3382" s="144" t="n"/>
      <c r="DU3382" s="144" t="n"/>
      <c r="DV3382" s="2" t="n"/>
      <c r="DW3382" s="2" t="n"/>
      <c r="DX3382" s="2" t="n"/>
      <c r="DY3382" s="2" t="n"/>
      <c r="DZ3382" s="2" t="n"/>
      <c r="EA3382" s="2" t="n"/>
      <c r="EB3382" s="2" t="n"/>
      <c r="EC3382" s="2" t="n"/>
    </row>
    <row r="3383" ht="6.75" customHeight="1" s="118">
      <c r="A3383" s="2" t="n"/>
      <c r="B3383" s="2" t="n"/>
      <c r="C3383" s="2" t="n"/>
      <c r="D3383" s="2" t="n"/>
      <c r="E3383" s="143" t="n"/>
      <c r="K3383" s="144" t="n"/>
      <c r="L3383" s="143" t="n"/>
      <c r="AT3383" s="144" t="n"/>
      <c r="AU3383" s="8" t="n"/>
      <c r="AV3383" s="7" t="n"/>
      <c r="AW3383" s="2" t="n"/>
      <c r="AX3383" s="52" t="inlineStr">
        <is>
          <t>（30×40mm）</t>
        </is>
      </c>
      <c r="BH3383" s="2" t="n"/>
      <c r="BI3383" s="8" t="n"/>
      <c r="BJ3383" s="7" t="n"/>
      <c r="BK3383" s="2" t="n"/>
      <c r="BL3383" s="2" t="n"/>
      <c r="BM3383" s="2" t="n"/>
      <c r="BN3383" s="2" t="n"/>
      <c r="BO3383" s="2" t="n"/>
      <c r="BP3383" s="143" t="n"/>
      <c r="BV3383" s="144" t="n"/>
      <c r="BW3383" s="143" t="n"/>
      <c r="CG3383" s="144" t="n"/>
      <c r="DU3383" s="144" t="n"/>
      <c r="DV3383" s="2" t="n"/>
      <c r="DW3383" s="2" t="n"/>
      <c r="DX3383" s="2" t="n"/>
      <c r="DY3383" s="2" t="n"/>
      <c r="DZ3383" s="2" t="n"/>
      <c r="EA3383" s="2" t="n"/>
      <c r="EB3383" s="2" t="n"/>
      <c r="EC3383" s="2" t="n"/>
    </row>
    <row r="3384" ht="6.75" customHeight="1" s="118">
      <c r="A3384" s="2" t="n"/>
      <c r="B3384" s="2" t="n"/>
      <c r="C3384" s="2" t="n"/>
      <c r="D3384" s="2" t="n"/>
      <c r="E3384" s="143" t="n"/>
      <c r="K3384" s="144" t="n"/>
      <c r="L3384" s="143" t="n"/>
      <c r="AT3384" s="144" t="n"/>
      <c r="AU3384" s="8" t="n"/>
      <c r="AV3384" s="7" t="n"/>
      <c r="AW3384" s="2" t="n"/>
      <c r="BH3384" s="2" t="n"/>
      <c r="BI3384" s="8" t="n"/>
      <c r="BJ3384" s="7" t="n"/>
      <c r="BK3384" s="2" t="n"/>
      <c r="BL3384" s="2" t="n"/>
      <c r="BM3384" s="2" t="n"/>
      <c r="BN3384" s="2" t="n"/>
      <c r="BO3384" s="2" t="n"/>
      <c r="BP3384" s="143" t="n"/>
      <c r="BV3384" s="144" t="n"/>
      <c r="BW3384" s="149">
        <f>計算!$S$40</f>
        <v/>
      </c>
      <c r="CG3384" s="144" t="n"/>
      <c r="CH3384" s="150">
        <f>計算!$T$40</f>
        <v/>
      </c>
      <c r="DU3384" s="144" t="n"/>
      <c r="DV3384" s="2" t="n"/>
      <c r="DW3384" s="2" t="n"/>
      <c r="DX3384" s="2" t="n"/>
      <c r="DY3384" s="2" t="n"/>
      <c r="DZ3384" s="2" t="n"/>
      <c r="EA3384" s="2" t="n"/>
      <c r="EB3384" s="2" t="n"/>
      <c r="EC3384" s="2" t="n"/>
    </row>
    <row r="3385" ht="6.75" customHeight="1" s="118">
      <c r="A3385" s="2" t="n"/>
      <c r="B3385" s="2" t="n"/>
      <c r="C3385" s="2" t="n"/>
      <c r="D3385" s="2" t="n"/>
      <c r="E3385" s="143" t="n"/>
      <c r="K3385" s="144" t="n"/>
      <c r="L3385" s="143" t="n"/>
      <c r="AT3385" s="144" t="n"/>
      <c r="AU3385" s="8" t="n"/>
      <c r="AV3385" s="7" t="n"/>
      <c r="AW3385" s="2" t="n"/>
      <c r="AX3385" s="2" t="n"/>
      <c r="AY3385" s="2" t="n"/>
      <c r="AZ3385" s="2" t="n"/>
      <c r="BA3385" s="2" t="n"/>
      <c r="BB3385" s="2" t="n"/>
      <c r="BC3385" s="2" t="n"/>
      <c r="BD3385" s="2" t="n"/>
      <c r="BE3385" s="2" t="n"/>
      <c r="BF3385" s="2" t="n"/>
      <c r="BG3385" s="2" t="n"/>
      <c r="BH3385" s="2" t="n"/>
      <c r="BI3385" s="8" t="n"/>
      <c r="BJ3385" s="7" t="n"/>
      <c r="BK3385" s="2" t="n"/>
      <c r="BL3385" s="2" t="n"/>
      <c r="BM3385" s="2" t="n"/>
      <c r="BN3385" s="2" t="n"/>
      <c r="BO3385" s="2" t="n"/>
      <c r="BP3385" s="143" t="n"/>
      <c r="BV3385" s="144" t="n"/>
      <c r="BW3385" s="143" t="n"/>
      <c r="CG3385" s="144" t="n"/>
      <c r="DU3385" s="144" t="n"/>
      <c r="DV3385" s="2" t="n"/>
      <c r="DW3385" s="2" t="n"/>
      <c r="DX3385" s="2" t="n"/>
      <c r="DY3385" s="2" t="n"/>
      <c r="DZ3385" s="2" t="n"/>
      <c r="EA3385" s="2" t="n"/>
      <c r="EB3385" s="2" t="n"/>
      <c r="EC3385" s="2" t="n"/>
    </row>
    <row r="3386" ht="6.75" customHeight="1" s="118">
      <c r="A3386" s="2" t="n"/>
      <c r="B3386" s="2" t="n"/>
      <c r="C3386" s="2" t="n"/>
      <c r="D3386" s="2" t="n"/>
      <c r="E3386" s="143" t="n"/>
      <c r="K3386" s="144" t="n"/>
      <c r="L3386" s="143" t="n"/>
      <c r="AT3386" s="144" t="n"/>
      <c r="AU3386" s="8" t="n"/>
      <c r="AV3386" s="7" t="n"/>
      <c r="AW3386" s="2" t="n"/>
      <c r="AX3386" s="2" t="n"/>
      <c r="AY3386" s="2" t="n"/>
      <c r="AZ3386" s="2" t="n"/>
      <c r="BA3386" s="2" t="n"/>
      <c r="BB3386" s="2" t="n"/>
      <c r="BC3386" s="2" t="n"/>
      <c r="BD3386" s="2" t="n"/>
      <c r="BE3386" s="2" t="n"/>
      <c r="BF3386" s="2" t="n"/>
      <c r="BG3386" s="2" t="n"/>
      <c r="BH3386" s="2" t="n"/>
      <c r="BI3386" s="8" t="n"/>
      <c r="BJ3386" s="7" t="n"/>
      <c r="BK3386" s="2" t="n"/>
      <c r="BL3386" s="2" t="n"/>
      <c r="BM3386" s="2" t="n"/>
      <c r="BN3386" s="2" t="n"/>
      <c r="BO3386" s="2" t="n"/>
      <c r="BP3386" s="143" t="n"/>
      <c r="BV3386" s="144" t="n"/>
      <c r="BW3386" s="143" t="n"/>
      <c r="CG3386" s="144" t="n"/>
      <c r="DU3386" s="144" t="n"/>
      <c r="DV3386" s="2" t="n"/>
      <c r="DW3386" s="2" t="n"/>
      <c r="DX3386" s="2" t="n"/>
      <c r="DY3386" s="2" t="n"/>
      <c r="DZ3386" s="2" t="n"/>
      <c r="EA3386" s="2" t="n"/>
      <c r="EB3386" s="2" t="n"/>
      <c r="EC3386" s="2" t="n"/>
    </row>
    <row r="3387" ht="4.5" customHeight="1" s="118">
      <c r="A3387" s="2" t="n"/>
      <c r="B3387" s="2" t="n"/>
      <c r="C3387" s="2" t="n"/>
      <c r="D3387" s="2" t="n"/>
      <c r="E3387" s="146" t="n"/>
      <c r="F3387" s="147" t="n"/>
      <c r="G3387" s="147" t="n"/>
      <c r="H3387" s="147" t="n"/>
      <c r="I3387" s="147" t="n"/>
      <c r="J3387" s="147" t="n"/>
      <c r="K3387" s="148" t="n"/>
      <c r="L3387" s="146" t="n"/>
      <c r="M3387" s="147" t="n"/>
      <c r="N3387" s="147" t="n"/>
      <c r="O3387" s="147" t="n"/>
      <c r="P3387" s="147" t="n"/>
      <c r="Q3387" s="147" t="n"/>
      <c r="R3387" s="147" t="n"/>
      <c r="S3387" s="147" t="n"/>
      <c r="T3387" s="147" t="n"/>
      <c r="U3387" s="147" t="n"/>
      <c r="V3387" s="147" t="n"/>
      <c r="W3387" s="147" t="n"/>
      <c r="X3387" s="147" t="n"/>
      <c r="Y3387" s="147" t="n"/>
      <c r="Z3387" s="147" t="n"/>
      <c r="AA3387" s="147" t="n"/>
      <c r="AB3387" s="147" t="n"/>
      <c r="AC3387" s="147" t="n"/>
      <c r="AD3387" s="147" t="n"/>
      <c r="AE3387" s="147" t="n"/>
      <c r="AF3387" s="147" t="n"/>
      <c r="AG3387" s="147" t="n"/>
      <c r="AH3387" s="147" t="n"/>
      <c r="AI3387" s="147" t="n"/>
      <c r="AJ3387" s="147" t="n"/>
      <c r="AK3387" s="147" t="n"/>
      <c r="AL3387" s="147" t="n"/>
      <c r="AM3387" s="147" t="n"/>
      <c r="AN3387" s="147" t="n"/>
      <c r="AO3387" s="147" t="n"/>
      <c r="AP3387" s="147" t="n"/>
      <c r="AQ3387" s="147" t="n"/>
      <c r="AR3387" s="147" t="n"/>
      <c r="AS3387" s="147" t="n"/>
      <c r="AT3387" s="148" t="n"/>
      <c r="AU3387" s="8" t="n"/>
      <c r="AV3387" s="7" t="n"/>
      <c r="AW3387" s="2" t="n"/>
      <c r="AX3387" s="2" t="n"/>
      <c r="AY3387" s="2" t="n"/>
      <c r="AZ3387" s="2" t="n"/>
      <c r="BA3387" s="2" t="n"/>
      <c r="BB3387" s="2" t="n"/>
      <c r="BC3387" s="2" t="n"/>
      <c r="BD3387" s="2" t="n"/>
      <c r="BE3387" s="2" t="n"/>
      <c r="BF3387" s="2" t="n"/>
      <c r="BG3387" s="2" t="n"/>
      <c r="BH3387" s="2" t="n"/>
      <c r="BI3387" s="8" t="n"/>
      <c r="BJ3387" s="7" t="n"/>
      <c r="BK3387" s="2" t="n"/>
      <c r="BL3387" s="2" t="n"/>
      <c r="BM3387" s="2" t="n"/>
      <c r="BN3387" s="2" t="n"/>
      <c r="BO3387" s="2" t="n"/>
      <c r="BP3387" s="143" t="n"/>
      <c r="BV3387" s="144" t="n"/>
      <c r="BW3387" s="143" t="n"/>
      <c r="CG3387" s="144" t="n"/>
      <c r="DU3387" s="144" t="n"/>
      <c r="DV3387" s="2" t="n"/>
      <c r="DW3387" s="2" t="n"/>
      <c r="DX3387" s="2" t="n"/>
      <c r="DY3387" s="2" t="n"/>
      <c r="DZ3387" s="2" t="n"/>
      <c r="EA3387" s="2" t="n"/>
      <c r="EB3387" s="2" t="n"/>
      <c r="EC3387" s="2" t="n"/>
    </row>
    <row r="3388" ht="6.75" customHeight="1" s="118">
      <c r="A3388" s="2" t="n"/>
      <c r="B3388" s="2" t="n"/>
      <c r="C3388" s="2" t="n"/>
      <c r="D3388" s="2" t="n"/>
      <c r="E3388" s="152" t="inlineStr">
        <is>
          <t>生年月日</t>
        </is>
      </c>
      <c r="F3388" s="140" t="n"/>
      <c r="G3388" s="140" t="n"/>
      <c r="H3388" s="140" t="n"/>
      <c r="I3388" s="140" t="n"/>
      <c r="J3388" s="140" t="n"/>
      <c r="K3388" s="141" t="n"/>
      <c r="L3388" s="154" t="inlineStr">
        <is>
          <t>昭和 ・ 平成</t>
        </is>
      </c>
      <c r="M3388" s="140" t="n"/>
      <c r="N3388" s="140" t="n"/>
      <c r="O3388" s="140" t="n"/>
      <c r="P3388" s="140" t="n"/>
      <c r="Q3388" s="140" t="n"/>
      <c r="R3388" s="140" t="n"/>
      <c r="S3388" s="140" t="n"/>
      <c r="T3388" s="140" t="n"/>
      <c r="U3388" s="140" t="n"/>
      <c r="V3388" s="155">
        <f>計算!$D$40</f>
        <v/>
      </c>
      <c r="W3388" s="140" t="n"/>
      <c r="X3388" s="156" t="inlineStr">
        <is>
          <t>年</t>
        </is>
      </c>
      <c r="Y3388" s="140" t="n"/>
      <c r="Z3388" s="155">
        <f>計算!$E$40</f>
        <v/>
      </c>
      <c r="AA3388" s="140" t="n"/>
      <c r="AB3388" s="140" t="n"/>
      <c r="AC3388" s="156" t="inlineStr">
        <is>
          <t>月</t>
        </is>
      </c>
      <c r="AD3388" s="140" t="n"/>
      <c r="AE3388" s="155">
        <f>計算!$F$40</f>
        <v/>
      </c>
      <c r="AF3388" s="140" t="n"/>
      <c r="AG3388" s="140" t="n"/>
      <c r="AH3388" s="156" t="inlineStr">
        <is>
          <t>日　生 （満</t>
        </is>
      </c>
      <c r="AI3388" s="140" t="n"/>
      <c r="AJ3388" s="140" t="n"/>
      <c r="AK3388" s="140" t="n"/>
      <c r="AL3388" s="140" t="n"/>
      <c r="AM3388" s="140" t="n"/>
      <c r="AN3388" s="140" t="n"/>
      <c r="AO3388" s="140" t="n"/>
      <c r="AP3388" s="157">
        <f>計算!$G$40</f>
        <v/>
      </c>
      <c r="AQ3388" s="140" t="n"/>
      <c r="AR3388" s="158" t="inlineStr">
        <is>
          <t>歳）</t>
        </is>
      </c>
      <c r="AS3388" s="140" t="n"/>
      <c r="AT3388" s="141" t="n"/>
      <c r="AU3388" s="8" t="n"/>
      <c r="AV3388" s="7" t="n"/>
      <c r="AW3388" s="2" t="n"/>
      <c r="AX3388" s="2" t="n"/>
      <c r="AY3388" s="2" t="n"/>
      <c r="AZ3388" s="2" t="n"/>
      <c r="BA3388" s="2" t="n"/>
      <c r="BB3388" s="2" t="n"/>
      <c r="BC3388" s="2" t="n"/>
      <c r="BD3388" s="2" t="n"/>
      <c r="BE3388" s="2" t="n"/>
      <c r="BF3388" s="2" t="n"/>
      <c r="BG3388" s="2" t="n"/>
      <c r="BH3388" s="2" t="n"/>
      <c r="BI3388" s="8" t="n"/>
      <c r="BJ3388" s="7" t="n"/>
      <c r="BK3388" s="2" t="n"/>
      <c r="BL3388" s="2" t="n"/>
      <c r="BM3388" s="2" t="n"/>
      <c r="BN3388" s="2" t="n"/>
      <c r="BO3388" s="2" t="n"/>
      <c r="BP3388" s="143" t="n"/>
      <c r="BV3388" s="144" t="n"/>
      <c r="BW3388" s="149">
        <f>計算!$U$40</f>
        <v/>
      </c>
      <c r="CG3388" s="144" t="n"/>
      <c r="CH3388" s="150">
        <f>計算!$V$40</f>
        <v/>
      </c>
      <c r="DU3388" s="144" t="n"/>
      <c r="DV3388" s="2" t="n"/>
      <c r="DW3388" s="2" t="n"/>
      <c r="DX3388" s="2" t="n"/>
      <c r="DY3388" s="2" t="n"/>
      <c r="DZ3388" s="2" t="n"/>
      <c r="EA3388" s="2" t="n"/>
      <c r="EB3388" s="2" t="n"/>
      <c r="EC3388" s="2" t="n"/>
    </row>
    <row r="3389" ht="6.75" customHeight="1" s="118">
      <c r="A3389" s="2" t="n"/>
      <c r="B3389" s="2" t="n"/>
      <c r="C3389" s="2" t="n"/>
      <c r="D3389" s="2" t="n"/>
      <c r="E3389" s="143" t="n"/>
      <c r="K3389" s="144" t="n"/>
      <c r="L3389" s="143" t="n"/>
      <c r="AT3389" s="144" t="n"/>
      <c r="AU3389" s="8" t="n"/>
      <c r="AV3389" s="7" t="n"/>
      <c r="AW3389" s="2" t="n"/>
      <c r="AX3389" s="2" t="n"/>
      <c r="AY3389" s="2" t="n"/>
      <c r="AZ3389" s="2" t="n"/>
      <c r="BA3389" s="2" t="n"/>
      <c r="BB3389" s="2" t="n"/>
      <c r="BC3389" s="2" t="n"/>
      <c r="BD3389" s="2" t="n"/>
      <c r="BE3389" s="2" t="n"/>
      <c r="BF3389" s="2" t="n"/>
      <c r="BG3389" s="2" t="n"/>
      <c r="BH3389" s="2" t="n"/>
      <c r="BI3389" s="8" t="n"/>
      <c r="BJ3389" s="7" t="n"/>
      <c r="BK3389" s="2" t="n"/>
      <c r="BL3389" s="2" t="n"/>
      <c r="BM3389" s="2" t="n"/>
      <c r="BN3389" s="2" t="n"/>
      <c r="BO3389" s="2" t="n"/>
      <c r="BP3389" s="143" t="n"/>
      <c r="BV3389" s="144" t="n"/>
      <c r="BW3389" s="143" t="n"/>
      <c r="CG3389" s="144" t="n"/>
      <c r="DU3389" s="144" t="n"/>
      <c r="DV3389" s="2" t="n"/>
      <c r="DW3389" s="2" t="n"/>
      <c r="DX3389" s="2" t="n"/>
      <c r="DY3389" s="2" t="n"/>
      <c r="DZ3389" s="2" t="n"/>
      <c r="EA3389" s="2" t="n"/>
      <c r="EB3389" s="2" t="n"/>
      <c r="EC3389" s="2" t="n"/>
    </row>
    <row r="3390" ht="6.75" customHeight="1" s="118">
      <c r="A3390" s="2" t="n"/>
      <c r="B3390" s="2" t="n"/>
      <c r="C3390" s="2" t="n"/>
      <c r="D3390" s="2" t="n"/>
      <c r="E3390" s="143" t="n"/>
      <c r="K3390" s="144" t="n"/>
      <c r="L3390" s="143" t="n"/>
      <c r="AT3390" s="144" t="n"/>
      <c r="AU3390" s="8" t="n"/>
      <c r="AV3390" s="16" t="n"/>
      <c r="AW3390" s="14" t="n"/>
      <c r="AX3390" s="14" t="n"/>
      <c r="AY3390" s="14" t="n"/>
      <c r="AZ3390" s="14" t="n"/>
      <c r="BA3390" s="14" t="n"/>
      <c r="BB3390" s="14" t="n"/>
      <c r="BC3390" s="14" t="n"/>
      <c r="BD3390" s="14" t="n"/>
      <c r="BE3390" s="14" t="n"/>
      <c r="BF3390" s="14" t="n"/>
      <c r="BG3390" s="14" t="n"/>
      <c r="BH3390" s="14" t="n"/>
      <c r="BI3390" s="15" t="n"/>
      <c r="BJ3390" s="7" t="n"/>
      <c r="BK3390" s="2" t="n"/>
      <c r="BL3390" s="2" t="n"/>
      <c r="BM3390" s="2" t="n"/>
      <c r="BN3390" s="2" t="n"/>
      <c r="BO3390" s="2" t="n"/>
      <c r="BP3390" s="143" t="n"/>
      <c r="BV3390" s="144" t="n"/>
      <c r="BW3390" s="143" t="n"/>
      <c r="CG3390" s="144" t="n"/>
      <c r="DU3390" s="144" t="n"/>
      <c r="DV3390" s="2" t="n"/>
      <c r="DW3390" s="2" t="n"/>
      <c r="DX3390" s="2" t="n"/>
      <c r="DY3390" s="2" t="n"/>
      <c r="DZ3390" s="2" t="n"/>
      <c r="EA3390" s="2" t="n"/>
      <c r="EB3390" s="2" t="n"/>
      <c r="EC3390" s="2" t="n"/>
    </row>
    <row r="3391" ht="3.75" customHeight="1" s="118">
      <c r="A3391" s="2" t="n"/>
      <c r="B3391" s="2" t="n"/>
      <c r="C3391" s="2" t="n"/>
      <c r="D3391" s="2" t="n"/>
      <c r="E3391" s="146" t="n"/>
      <c r="F3391" s="147" t="n"/>
      <c r="G3391" s="147" t="n"/>
      <c r="H3391" s="147" t="n"/>
      <c r="I3391" s="147" t="n"/>
      <c r="J3391" s="147" t="n"/>
      <c r="K3391" s="148" t="n"/>
      <c r="L3391" s="146" t="n"/>
      <c r="M3391" s="147" t="n"/>
      <c r="N3391" s="147" t="n"/>
      <c r="O3391" s="147" t="n"/>
      <c r="P3391" s="147" t="n"/>
      <c r="Q3391" s="147" t="n"/>
      <c r="R3391" s="147" t="n"/>
      <c r="S3391" s="147" t="n"/>
      <c r="T3391" s="147" t="n"/>
      <c r="U3391" s="147" t="n"/>
      <c r="X3391" s="147" t="n"/>
      <c r="Y3391" s="147" t="n"/>
      <c r="AC3391" s="147" t="n"/>
      <c r="AD3391" s="147" t="n"/>
      <c r="AH3391" s="147" t="n"/>
      <c r="AI3391" s="147" t="n"/>
      <c r="AJ3391" s="147" t="n"/>
      <c r="AK3391" s="147" t="n"/>
      <c r="AL3391" s="147" t="n"/>
      <c r="AM3391" s="147" t="n"/>
      <c r="AN3391" s="147" t="n"/>
      <c r="AO3391" s="147" t="n"/>
      <c r="AP3391" s="147" t="n"/>
      <c r="AQ3391" s="147" t="n"/>
      <c r="AR3391" s="147" t="n"/>
      <c r="AS3391" s="147" t="n"/>
      <c r="AT3391" s="148" t="n"/>
      <c r="AU3391" s="2" t="n"/>
      <c r="AV3391" s="21" t="n"/>
      <c r="AW3391" s="2" t="n"/>
      <c r="AX3391" s="2" t="n"/>
      <c r="AY3391" s="2" t="n"/>
      <c r="AZ3391" s="2" t="n"/>
      <c r="BA3391" s="2" t="n"/>
      <c r="BB3391" s="2" t="n"/>
      <c r="BC3391" s="2" t="n"/>
      <c r="BD3391" s="2" t="n"/>
      <c r="BE3391" s="2" t="n"/>
      <c r="BF3391" s="2" t="n"/>
      <c r="BG3391" s="2" t="n"/>
      <c r="BH3391" s="2" t="n"/>
      <c r="BI3391" s="2" t="n"/>
      <c r="BJ3391" s="2" t="n"/>
      <c r="BK3391" s="2" t="n"/>
      <c r="BL3391" s="2" t="n"/>
      <c r="BM3391" s="2" t="n"/>
      <c r="BN3391" s="2" t="n"/>
      <c r="BO3391" s="2" t="n"/>
      <c r="BP3391" s="143" t="n"/>
      <c r="BV3391" s="144" t="n"/>
      <c r="BW3391" s="143" t="n"/>
      <c r="CG3391" s="144" t="n"/>
      <c r="DU3391" s="144" t="n"/>
      <c r="DV3391" s="2" t="n"/>
      <c r="DW3391" s="2" t="n"/>
      <c r="DX3391" s="2" t="n"/>
      <c r="DY3391" s="2" t="n"/>
      <c r="DZ3391" s="2" t="n"/>
      <c r="EA3391" s="2" t="n"/>
      <c r="EB3391" s="2" t="n"/>
      <c r="EC3391" s="2" t="n"/>
    </row>
    <row r="3392" ht="6.75" customHeight="1" s="118">
      <c r="A3392" s="2" t="n"/>
      <c r="B3392" s="2" t="n"/>
      <c r="C3392" s="2" t="n"/>
      <c r="D3392" s="2" t="n"/>
      <c r="E3392" s="159" t="inlineStr">
        <is>
          <t>ふ り が な</t>
        </is>
      </c>
      <c r="F3392" s="140" t="n"/>
      <c r="G3392" s="140" t="n"/>
      <c r="H3392" s="140" t="n"/>
      <c r="I3392" s="140" t="n"/>
      <c r="J3392" s="140" t="n"/>
      <c r="K3392" s="141" t="n"/>
      <c r="L3392" s="160">
        <f>計算!$J$40</f>
        <v/>
      </c>
      <c r="M3392" s="140" t="n"/>
      <c r="N3392" s="140" t="n"/>
      <c r="O3392" s="140" t="n"/>
      <c r="P3392" s="140" t="n"/>
      <c r="Q3392" s="140" t="n"/>
      <c r="R3392" s="140" t="n"/>
      <c r="S3392" s="140" t="n"/>
      <c r="T3392" s="140" t="n"/>
      <c r="U3392" s="140" t="n"/>
      <c r="V3392" s="140" t="n"/>
      <c r="W3392" s="140" t="n"/>
      <c r="X3392" s="140" t="n"/>
      <c r="Y3392" s="140" t="n"/>
      <c r="Z3392" s="140" t="n"/>
      <c r="AA3392" s="140" t="n"/>
      <c r="AB3392" s="140" t="n"/>
      <c r="AC3392" s="140" t="n"/>
      <c r="AD3392" s="140" t="n"/>
      <c r="AE3392" s="140" t="n"/>
      <c r="AF3392" s="140" t="n"/>
      <c r="AG3392" s="140" t="n"/>
      <c r="AH3392" s="140" t="n"/>
      <c r="AI3392" s="140" t="n"/>
      <c r="AJ3392" s="140" t="n"/>
      <c r="AK3392" s="140" t="n"/>
      <c r="AL3392" s="140" t="n"/>
      <c r="AM3392" s="140" t="n"/>
      <c r="AN3392" s="140" t="n"/>
      <c r="AO3392" s="140" t="n"/>
      <c r="AP3392" s="140" t="n"/>
      <c r="AQ3392" s="140" t="n"/>
      <c r="AR3392" s="140" t="n"/>
      <c r="AS3392" s="140" t="n"/>
      <c r="AT3392" s="140" t="n"/>
      <c r="AU3392" s="140" t="n"/>
      <c r="AV3392" s="140" t="n"/>
      <c r="AW3392" s="140" t="n"/>
      <c r="AX3392" s="140" t="n"/>
      <c r="AY3392" s="140" t="n"/>
      <c r="AZ3392" s="140" t="n"/>
      <c r="BA3392" s="140" t="n"/>
      <c r="BB3392" s="140" t="n"/>
      <c r="BC3392" s="140" t="n"/>
      <c r="BD3392" s="140" t="n"/>
      <c r="BE3392" s="140" t="n"/>
      <c r="BF3392" s="140" t="n"/>
      <c r="BG3392" s="140" t="n"/>
      <c r="BH3392" s="140" t="n"/>
      <c r="BI3392" s="141" t="n"/>
      <c r="BJ3392" s="2" t="n"/>
      <c r="BK3392" s="2" t="n"/>
      <c r="BL3392" s="2" t="n"/>
      <c r="BM3392" s="2" t="n"/>
      <c r="BN3392" s="2" t="n"/>
      <c r="BO3392" s="2" t="n"/>
      <c r="BP3392" s="143" t="n"/>
      <c r="BV3392" s="144" t="n"/>
      <c r="BW3392" s="161">
        <f>計算!$W$40</f>
        <v/>
      </c>
      <c r="CG3392" s="144" t="n"/>
      <c r="CH3392" s="150">
        <f>計算!$X$40</f>
        <v/>
      </c>
      <c r="DU3392" s="144" t="n"/>
      <c r="DV3392" s="2" t="n"/>
      <c r="DW3392" s="2" t="n"/>
      <c r="DX3392" s="2" t="n"/>
      <c r="DY3392" s="2" t="n"/>
      <c r="DZ3392" s="2" t="n"/>
      <c r="EA3392" s="2" t="n"/>
      <c r="EB3392" s="2" t="n"/>
      <c r="EC3392" s="2" t="n"/>
    </row>
    <row r="3393" ht="6.75" customHeight="1" s="118">
      <c r="A3393" s="2" t="n"/>
      <c r="B3393" s="2" t="n"/>
      <c r="C3393" s="2" t="n"/>
      <c r="D3393" s="2" t="n"/>
      <c r="E3393" s="143" t="n"/>
      <c r="K3393" s="144" t="n"/>
      <c r="BI3393" s="144" t="n"/>
      <c r="BJ3393" s="2" t="n"/>
      <c r="BK3393" s="2" t="n"/>
      <c r="BL3393" s="2" t="n"/>
      <c r="BM3393" s="2" t="n"/>
      <c r="BN3393" s="2" t="n"/>
      <c r="BO3393" s="2" t="n"/>
      <c r="BP3393" s="143" t="n"/>
      <c r="BV3393" s="144" t="n"/>
      <c r="BW3393" s="143" t="n"/>
      <c r="CG3393" s="144" t="n"/>
      <c r="DU3393" s="144" t="n"/>
      <c r="DV3393" s="2" t="n"/>
      <c r="DW3393" s="2" t="n"/>
      <c r="DX3393" s="2" t="n"/>
      <c r="DY3393" s="2" t="n"/>
      <c r="DZ3393" s="2" t="n"/>
      <c r="EA3393" s="2" t="n"/>
      <c r="EB3393" s="2" t="n"/>
      <c r="EC3393" s="2" t="n"/>
    </row>
    <row r="3394" ht="6.75" customHeight="1" s="118">
      <c r="A3394" s="2" t="n"/>
      <c r="B3394" s="2" t="n"/>
      <c r="C3394" s="2" t="n"/>
      <c r="D3394" s="2" t="n"/>
      <c r="E3394" s="162" t="n"/>
      <c r="F3394" s="163" t="n"/>
      <c r="G3394" s="163" t="n"/>
      <c r="H3394" s="163" t="n"/>
      <c r="I3394" s="163" t="n"/>
      <c r="J3394" s="163" t="n"/>
      <c r="K3394" s="164" t="n"/>
      <c r="L3394" s="163" t="n"/>
      <c r="M3394" s="163" t="n"/>
      <c r="N3394" s="163" t="n"/>
      <c r="O3394" s="163" t="n"/>
      <c r="P3394" s="163" t="n"/>
      <c r="Q3394" s="163" t="n"/>
      <c r="R3394" s="163" t="n"/>
      <c r="S3394" s="163" t="n"/>
      <c r="T3394" s="163" t="n"/>
      <c r="U3394" s="163" t="n"/>
      <c r="V3394" s="163" t="n"/>
      <c r="W3394" s="163" t="n"/>
      <c r="X3394" s="163" t="n"/>
      <c r="Y3394" s="163" t="n"/>
      <c r="Z3394" s="163" t="n"/>
      <c r="AA3394" s="163" t="n"/>
      <c r="AB3394" s="163" t="n"/>
      <c r="AC3394" s="163" t="n"/>
      <c r="AD3394" s="163" t="n"/>
      <c r="AE3394" s="163" t="n"/>
      <c r="AF3394" s="163" t="n"/>
      <c r="AG3394" s="163" t="n"/>
      <c r="AH3394" s="163" t="n"/>
      <c r="AI3394" s="163" t="n"/>
      <c r="AJ3394" s="163" t="n"/>
      <c r="AK3394" s="163" t="n"/>
      <c r="AL3394" s="163" t="n"/>
      <c r="AM3394" s="163" t="n"/>
      <c r="AN3394" s="163" t="n"/>
      <c r="AO3394" s="163" t="n"/>
      <c r="AP3394" s="163" t="n"/>
      <c r="AQ3394" s="163" t="n"/>
      <c r="AR3394" s="163" t="n"/>
      <c r="AS3394" s="163" t="n"/>
      <c r="AT3394" s="163" t="n"/>
      <c r="AU3394" s="163" t="n"/>
      <c r="AV3394" s="163" t="n"/>
      <c r="AW3394" s="163" t="n"/>
      <c r="AX3394" s="163" t="n"/>
      <c r="AY3394" s="163" t="n"/>
      <c r="AZ3394" s="163" t="n"/>
      <c r="BA3394" s="163" t="n"/>
      <c r="BB3394" s="163" t="n"/>
      <c r="BC3394" s="163" t="n"/>
      <c r="BD3394" s="163" t="n"/>
      <c r="BE3394" s="163" t="n"/>
      <c r="BF3394" s="163" t="n"/>
      <c r="BG3394" s="163" t="n"/>
      <c r="BH3394" s="163" t="n"/>
      <c r="BI3394" s="164" t="n"/>
      <c r="BJ3394" s="2" t="n"/>
      <c r="BK3394" s="2" t="n"/>
      <c r="BL3394" s="2" t="n"/>
      <c r="BM3394" s="2" t="n"/>
      <c r="BN3394" s="2" t="n"/>
      <c r="BO3394" s="2" t="n"/>
      <c r="BP3394" s="143" t="n"/>
      <c r="BV3394" s="144" t="n"/>
      <c r="BW3394" s="143" t="n"/>
      <c r="CG3394" s="144" t="n"/>
      <c r="DU3394" s="144" t="n"/>
      <c r="DV3394" s="2" t="n"/>
      <c r="DW3394" s="2" t="n"/>
      <c r="DX3394" s="2" t="n"/>
      <c r="DY3394" s="2" t="n"/>
      <c r="DZ3394" s="2" t="n"/>
      <c r="EA3394" s="2" t="n"/>
      <c r="EB3394" s="2" t="n"/>
      <c r="EC3394" s="2" t="n"/>
    </row>
    <row r="3395" ht="6.75" customHeight="1" s="118">
      <c r="A3395" s="2" t="n"/>
      <c r="B3395" s="2" t="n"/>
      <c r="C3395" s="2" t="n"/>
      <c r="D3395" s="2" t="n"/>
      <c r="E3395" s="165" t="inlineStr">
        <is>
          <t>現住所</t>
        </is>
      </c>
      <c r="F3395" s="166" t="n"/>
      <c r="G3395" s="166" t="n"/>
      <c r="H3395" s="166" t="n"/>
      <c r="I3395" s="166" t="n"/>
      <c r="J3395" s="166" t="n"/>
      <c r="K3395" s="167" t="n"/>
      <c r="L3395" s="107" t="inlineStr">
        <is>
          <t>〒</t>
        </is>
      </c>
      <c r="M3395" s="166" t="n"/>
      <c r="N3395" s="166" t="n"/>
      <c r="O3395" s="166" t="n"/>
      <c r="P3395" s="168">
        <f>計算!$H$40</f>
        <v/>
      </c>
      <c r="Q3395" s="166" t="n"/>
      <c r="R3395" s="166" t="n"/>
      <c r="S3395" s="166" t="n"/>
      <c r="T3395" s="166" t="n"/>
      <c r="U3395" s="166" t="n"/>
      <c r="V3395" s="166" t="n"/>
      <c r="W3395" s="166" t="n"/>
      <c r="X3395" s="166" t="n"/>
      <c r="Y3395" s="166" t="n"/>
      <c r="Z3395" s="166" t="n"/>
      <c r="AA3395" s="166" t="n"/>
      <c r="AB3395" s="166" t="n"/>
      <c r="AC3395" s="166" t="n"/>
      <c r="AD3395" s="166" t="n"/>
      <c r="AE3395" s="166" t="n"/>
      <c r="AF3395" s="166" t="n"/>
      <c r="AG3395" s="166" t="n"/>
      <c r="AH3395" s="166" t="n"/>
      <c r="AI3395" s="166" t="n"/>
      <c r="AJ3395" s="166" t="n"/>
      <c r="AK3395" s="24" t="n"/>
      <c r="AL3395" s="24" t="n"/>
      <c r="AM3395" s="24" t="n"/>
      <c r="AN3395" s="24" t="n"/>
      <c r="AO3395" s="24" t="n"/>
      <c r="AP3395" s="24" t="n"/>
      <c r="AQ3395" s="24" t="n"/>
      <c r="AR3395" s="24" t="n"/>
      <c r="AS3395" s="24" t="n"/>
      <c r="AT3395" s="24" t="n"/>
      <c r="AU3395" s="24" t="n"/>
      <c r="AV3395" s="24" t="n"/>
      <c r="AW3395" s="24" t="n"/>
      <c r="AX3395" s="24" t="n"/>
      <c r="AY3395" s="24" t="n"/>
      <c r="AZ3395" s="24" t="n"/>
      <c r="BA3395" s="24" t="n"/>
      <c r="BB3395" s="24" t="n"/>
      <c r="BC3395" s="24" t="n"/>
      <c r="BD3395" s="24" t="n"/>
      <c r="BE3395" s="24" t="n"/>
      <c r="BF3395" s="24" t="n"/>
      <c r="BG3395" s="24" t="n"/>
      <c r="BH3395" s="24" t="n"/>
      <c r="BI3395" s="25" t="n"/>
      <c r="BJ3395" s="2" t="n"/>
      <c r="BK3395" s="2" t="n"/>
      <c r="BL3395" s="2" t="n"/>
      <c r="BM3395" s="2" t="n"/>
      <c r="BN3395" s="2" t="n"/>
      <c r="BO3395" s="2" t="n"/>
      <c r="BP3395" s="143" t="n"/>
      <c r="BV3395" s="144" t="n"/>
      <c r="BW3395" s="143" t="n"/>
      <c r="CG3395" s="144" t="n"/>
      <c r="DU3395" s="144" t="n"/>
      <c r="DV3395" s="2" t="n"/>
      <c r="DW3395" s="2" t="n"/>
      <c r="DX3395" s="2" t="n"/>
      <c r="DY3395" s="2" t="n"/>
      <c r="DZ3395" s="2" t="n"/>
      <c r="EA3395" s="2" t="n"/>
      <c r="EB3395" s="2" t="n"/>
      <c r="EC3395" s="2" t="n"/>
    </row>
    <row r="3396" ht="4.5" customHeight="1" s="118">
      <c r="A3396" s="2" t="n"/>
      <c r="B3396" s="2" t="n"/>
      <c r="C3396" s="2" t="n"/>
      <c r="D3396" s="2" t="n"/>
      <c r="E3396" s="143" t="n"/>
      <c r="K3396" s="144" t="n"/>
      <c r="L3396" s="143" t="n"/>
      <c r="AK3396" s="2" t="n"/>
      <c r="AL3396" s="2" t="n"/>
      <c r="AM3396" s="2" t="n"/>
      <c r="AN3396" s="2" t="n"/>
      <c r="AO3396" s="2" t="n"/>
      <c r="AP3396" s="2" t="n"/>
      <c r="AQ3396" s="2" t="n"/>
      <c r="AR3396" s="2" t="n"/>
      <c r="AS3396" s="2" t="n"/>
      <c r="AT3396" s="2" t="n"/>
      <c r="AU3396" s="2" t="n"/>
      <c r="AV3396" s="2" t="n"/>
      <c r="AW3396" s="2" t="n"/>
      <c r="AX3396" s="2" t="n"/>
      <c r="AY3396" s="2" t="n"/>
      <c r="AZ3396" s="2" t="n"/>
      <c r="BA3396" s="2" t="n"/>
      <c r="BB3396" s="2" t="n"/>
      <c r="BC3396" s="2" t="n"/>
      <c r="BD3396" s="2" t="n"/>
      <c r="BE3396" s="2" t="n"/>
      <c r="BF3396" s="2" t="n"/>
      <c r="BG3396" s="2" t="n"/>
      <c r="BH3396" s="2" t="n"/>
      <c r="BI3396" s="8" t="n"/>
      <c r="BJ3396" s="2" t="n"/>
      <c r="BK3396" s="2" t="n"/>
      <c r="BL3396" s="2" t="n"/>
      <c r="BM3396" s="2" t="n"/>
      <c r="BN3396" s="2" t="n"/>
      <c r="BO3396" s="2" t="n"/>
      <c r="BP3396" s="146" t="n"/>
      <c r="BQ3396" s="147" t="n"/>
      <c r="BR3396" s="147" t="n"/>
      <c r="BS3396" s="147" t="n"/>
      <c r="BT3396" s="147" t="n"/>
      <c r="BU3396" s="147" t="n"/>
      <c r="BV3396" s="148" t="n"/>
      <c r="BW3396" s="146" t="n"/>
      <c r="BX3396" s="147" t="n"/>
      <c r="BY3396" s="147" t="n"/>
      <c r="BZ3396" s="147" t="n"/>
      <c r="CA3396" s="147" t="n"/>
      <c r="CB3396" s="147" t="n"/>
      <c r="CC3396" s="147" t="n"/>
      <c r="CD3396" s="147" t="n"/>
      <c r="CE3396" s="147" t="n"/>
      <c r="CF3396" s="147" t="n"/>
      <c r="CG3396" s="148" t="n"/>
      <c r="DU3396" s="144" t="n"/>
      <c r="DV3396" s="2" t="n"/>
      <c r="DW3396" s="2" t="n"/>
      <c r="DX3396" s="2" t="n"/>
      <c r="DY3396" s="2" t="n"/>
      <c r="DZ3396" s="2" t="n"/>
      <c r="EA3396" s="2" t="n"/>
      <c r="EB3396" s="2" t="n"/>
      <c r="EC3396" s="2" t="n"/>
    </row>
    <row r="3397" ht="6.75" customHeight="1" s="118">
      <c r="A3397" s="2" t="n"/>
      <c r="B3397" s="2" t="n"/>
      <c r="C3397" s="2" t="n"/>
      <c r="D3397" s="2" t="n"/>
      <c r="E3397" s="143" t="n"/>
      <c r="K3397" s="144" t="n"/>
      <c r="L3397" s="143" t="n"/>
      <c r="AK3397" s="2" t="n"/>
      <c r="AL3397" s="2" t="n"/>
      <c r="AM3397" s="2" t="n"/>
      <c r="AN3397" s="2" t="n"/>
      <c r="AO3397" s="2" t="n"/>
      <c r="AP3397" s="2" t="n"/>
      <c r="AQ3397" s="2" t="n"/>
      <c r="AR3397" s="2" t="n"/>
      <c r="AS3397" s="2" t="n"/>
      <c r="AT3397" s="2" t="n"/>
      <c r="AU3397" s="2" t="n"/>
      <c r="AV3397" s="2" t="n"/>
      <c r="AW3397" s="2" t="n"/>
      <c r="AX3397" s="2" t="n"/>
      <c r="AY3397" s="2" t="n"/>
      <c r="AZ3397" s="2" t="n"/>
      <c r="BA3397" s="2" t="n"/>
      <c r="BB3397" s="2" t="n"/>
      <c r="BC3397" s="2" t="n"/>
      <c r="BD3397" s="2" t="n"/>
      <c r="BE3397" s="2" t="n"/>
      <c r="BF3397" s="2" t="n"/>
      <c r="BG3397" s="2" t="n"/>
      <c r="BH3397" s="2" t="n"/>
      <c r="BI3397" s="8" t="n"/>
      <c r="BJ3397" s="2" t="n"/>
      <c r="BK3397" s="2" t="n"/>
      <c r="BL3397" s="2" t="n"/>
      <c r="BM3397" s="2" t="n"/>
      <c r="BN3397" s="2" t="n"/>
      <c r="BO3397" s="2" t="n"/>
      <c r="BP3397" s="169" t="inlineStr">
        <is>
          <t>校内外の諸活動</t>
        </is>
      </c>
      <c r="BQ3397" s="140" t="n"/>
      <c r="BR3397" s="140" t="n"/>
      <c r="BS3397" s="140" t="n"/>
      <c r="BT3397" s="140" t="n"/>
      <c r="BU3397" s="140" t="n"/>
      <c r="BV3397" s="141" t="n"/>
      <c r="BW3397" s="170">
        <f>計算!$Y$40</f>
        <v/>
      </c>
      <c r="BX3397" s="140" t="n"/>
      <c r="BY3397" s="140" t="n"/>
      <c r="BZ3397" s="140" t="n"/>
      <c r="CA3397" s="140" t="n"/>
      <c r="CB3397" s="140" t="n"/>
      <c r="CC3397" s="140" t="n"/>
      <c r="CD3397" s="140" t="n"/>
      <c r="CE3397" s="140" t="n"/>
      <c r="CF3397" s="140" t="n"/>
      <c r="CG3397" s="140" t="n"/>
      <c r="CH3397" s="140" t="n"/>
      <c r="CI3397" s="140" t="n"/>
      <c r="CJ3397" s="140" t="n"/>
      <c r="CK3397" s="140" t="n"/>
      <c r="CL3397" s="140" t="n"/>
      <c r="CM3397" s="140" t="n"/>
      <c r="CN3397" s="140" t="n"/>
      <c r="CO3397" s="140" t="n"/>
      <c r="CP3397" s="140" t="n"/>
      <c r="CQ3397" s="140" t="n"/>
      <c r="CR3397" s="140" t="n"/>
      <c r="CS3397" s="140" t="n"/>
      <c r="CT3397" s="140" t="n"/>
      <c r="CU3397" s="140" t="n"/>
      <c r="CV3397" s="140" t="n"/>
      <c r="CW3397" s="140" t="n"/>
      <c r="CX3397" s="140" t="n"/>
      <c r="CY3397" s="140" t="n"/>
      <c r="CZ3397" s="140" t="n"/>
      <c r="DA3397" s="140" t="n"/>
      <c r="DB3397" s="140" t="n"/>
      <c r="DC3397" s="140" t="n"/>
      <c r="DD3397" s="140" t="n"/>
      <c r="DE3397" s="140" t="n"/>
      <c r="DF3397" s="140" t="n"/>
      <c r="DG3397" s="140" t="n"/>
      <c r="DH3397" s="140" t="n"/>
      <c r="DI3397" s="140" t="n"/>
      <c r="DJ3397" s="140" t="n"/>
      <c r="DK3397" s="140" t="n"/>
      <c r="DL3397" s="140" t="n"/>
      <c r="DM3397" s="140" t="n"/>
      <c r="DN3397" s="140" t="n"/>
      <c r="DO3397" s="140" t="n"/>
      <c r="DP3397" s="140" t="n"/>
      <c r="DQ3397" s="140" t="n"/>
      <c r="DR3397" s="140" t="n"/>
      <c r="DS3397" s="140" t="n"/>
      <c r="DT3397" s="140" t="n"/>
      <c r="DU3397" s="141" t="n"/>
      <c r="DV3397" s="7" t="n"/>
      <c r="DW3397" s="2" t="n"/>
      <c r="DX3397" s="2" t="n"/>
      <c r="DY3397" s="2" t="n"/>
      <c r="DZ3397" s="2" t="n"/>
      <c r="EA3397" s="2" t="n"/>
      <c r="EB3397" s="2" t="n"/>
      <c r="EC3397" s="2" t="n"/>
    </row>
    <row r="3398" ht="6.75" customHeight="1" s="118">
      <c r="A3398" s="2" t="n"/>
      <c r="B3398" s="2" t="n"/>
      <c r="C3398" s="2" t="n"/>
      <c r="D3398" s="2" t="n"/>
      <c r="E3398" s="143" t="n"/>
      <c r="K3398" s="144" t="n"/>
      <c r="L3398" s="171">
        <f>計算!$I$40</f>
        <v/>
      </c>
      <c r="BI3398" s="144" t="n"/>
      <c r="BJ3398" s="2" t="n"/>
      <c r="BK3398" s="2" t="n"/>
      <c r="BL3398" s="2" t="n"/>
      <c r="BM3398" s="2" t="n"/>
      <c r="BN3398" s="2" t="n"/>
      <c r="BO3398" s="2" t="n"/>
      <c r="BP3398" s="143" t="n"/>
      <c r="BV3398" s="144" t="n"/>
      <c r="DU3398" s="144" t="n"/>
      <c r="DV3398" s="7" t="n"/>
      <c r="DW3398" s="2" t="n"/>
      <c r="DX3398" s="2" t="n"/>
      <c r="DY3398" s="2" t="n"/>
      <c r="DZ3398" s="2" t="n"/>
      <c r="EA3398" s="2" t="n"/>
      <c r="EB3398" s="2" t="n"/>
      <c r="EC3398" s="2" t="n"/>
    </row>
    <row r="3399" ht="6.75" customHeight="1" s="118">
      <c r="A3399" s="2" t="n"/>
      <c r="B3399" s="2" t="n"/>
      <c r="C3399" s="2" t="n"/>
      <c r="D3399" s="2" t="n"/>
      <c r="E3399" s="143" t="n"/>
      <c r="K3399" s="144" t="n"/>
      <c r="L3399" s="143" t="n"/>
      <c r="BI3399" s="144" t="n"/>
      <c r="BJ3399" s="2" t="n"/>
      <c r="BK3399" s="2" t="n"/>
      <c r="BL3399" s="2" t="n"/>
      <c r="BM3399" s="2" t="n"/>
      <c r="BN3399" s="2" t="n"/>
      <c r="BO3399" s="2" t="n"/>
      <c r="BP3399" s="143" t="n"/>
      <c r="BV3399" s="144" t="n"/>
      <c r="DU3399" s="144" t="n"/>
      <c r="DV3399" s="7" t="n"/>
      <c r="DW3399" s="2" t="n"/>
      <c r="DX3399" s="2" t="n"/>
      <c r="DY3399" s="2" t="n"/>
      <c r="DZ3399" s="2" t="n"/>
      <c r="EA3399" s="2" t="n"/>
      <c r="EB3399" s="2" t="n"/>
      <c r="EC3399" s="2" t="n"/>
    </row>
    <row r="3400" ht="6.75" customHeight="1" s="118">
      <c r="A3400" s="2" t="n"/>
      <c r="B3400" s="2" t="n"/>
      <c r="C3400" s="2" t="n"/>
      <c r="D3400" s="2" t="n"/>
      <c r="E3400" s="146" t="n"/>
      <c r="F3400" s="147" t="n"/>
      <c r="G3400" s="147" t="n"/>
      <c r="H3400" s="147" t="n"/>
      <c r="I3400" s="147" t="n"/>
      <c r="J3400" s="147" t="n"/>
      <c r="K3400" s="148" t="n"/>
      <c r="L3400" s="146" t="n"/>
      <c r="M3400" s="147" t="n"/>
      <c r="N3400" s="147" t="n"/>
      <c r="O3400" s="147" t="n"/>
      <c r="P3400" s="147" t="n"/>
      <c r="Q3400" s="147" t="n"/>
      <c r="R3400" s="147" t="n"/>
      <c r="S3400" s="147" t="n"/>
      <c r="T3400" s="147" t="n"/>
      <c r="U3400" s="147" t="n"/>
      <c r="V3400" s="147" t="n"/>
      <c r="W3400" s="147" t="n"/>
      <c r="X3400" s="147" t="n"/>
      <c r="Y3400" s="147" t="n"/>
      <c r="Z3400" s="147" t="n"/>
      <c r="AA3400" s="147" t="n"/>
      <c r="AB3400" s="147" t="n"/>
      <c r="AC3400" s="147" t="n"/>
      <c r="AD3400" s="147" t="n"/>
      <c r="AE3400" s="147" t="n"/>
      <c r="AF3400" s="147" t="n"/>
      <c r="AG3400" s="147" t="n"/>
      <c r="AH3400" s="147" t="n"/>
      <c r="AI3400" s="147" t="n"/>
      <c r="AJ3400" s="147" t="n"/>
      <c r="AK3400" s="147" t="n"/>
      <c r="AL3400" s="147" t="n"/>
      <c r="AM3400" s="147" t="n"/>
      <c r="AN3400" s="147" t="n"/>
      <c r="AO3400" s="147" t="n"/>
      <c r="AP3400" s="147" t="n"/>
      <c r="AQ3400" s="147" t="n"/>
      <c r="AR3400" s="147" t="n"/>
      <c r="AS3400" s="147" t="n"/>
      <c r="AT3400" s="147" t="n"/>
      <c r="AU3400" s="147" t="n"/>
      <c r="AV3400" s="147" t="n"/>
      <c r="AW3400" s="147" t="n"/>
      <c r="AX3400" s="147" t="n"/>
      <c r="AY3400" s="147" t="n"/>
      <c r="AZ3400" s="147" t="n"/>
      <c r="BA3400" s="147" t="n"/>
      <c r="BB3400" s="147" t="n"/>
      <c r="BC3400" s="147" t="n"/>
      <c r="BD3400" s="147" t="n"/>
      <c r="BE3400" s="147" t="n"/>
      <c r="BF3400" s="147" t="n"/>
      <c r="BG3400" s="147" t="n"/>
      <c r="BH3400" s="147" t="n"/>
      <c r="BI3400" s="148" t="n"/>
      <c r="BJ3400" s="2" t="n"/>
      <c r="BK3400" s="2" t="n"/>
      <c r="BL3400" s="2" t="n"/>
      <c r="BM3400" s="2" t="n"/>
      <c r="BN3400" s="2" t="n"/>
      <c r="BO3400" s="2" t="n"/>
      <c r="BP3400" s="143" t="n"/>
      <c r="BV3400" s="144" t="n"/>
      <c r="DU3400" s="144" t="n"/>
      <c r="DV3400" s="7" t="n"/>
      <c r="DW3400" s="2" t="n"/>
      <c r="DX3400" s="2" t="n"/>
      <c r="DY3400" s="2" t="n"/>
      <c r="DZ3400" s="2" t="n"/>
      <c r="EA3400" s="2" t="n"/>
      <c r="EB3400" s="2" t="n"/>
      <c r="EC3400" s="2" t="n"/>
    </row>
    <row r="3401" ht="6.75" customHeight="1" s="118">
      <c r="A3401" s="2" t="n"/>
      <c r="B3401" s="2" t="n"/>
      <c r="C3401" s="2" t="n"/>
      <c r="D3401" s="2" t="n"/>
      <c r="E3401" s="159" t="inlineStr">
        <is>
          <t>ふ り が な</t>
        </is>
      </c>
      <c r="F3401" s="140" t="n"/>
      <c r="G3401" s="140" t="n"/>
      <c r="H3401" s="140" t="n"/>
      <c r="I3401" s="140" t="n"/>
      <c r="J3401" s="140" t="n"/>
      <c r="K3401" s="141" t="n"/>
      <c r="L3401" s="160">
        <f>計算!$M$40</f>
        <v/>
      </c>
      <c r="M3401" s="140" t="n"/>
      <c r="N3401" s="140" t="n"/>
      <c r="O3401" s="140" t="n"/>
      <c r="P3401" s="140" t="n"/>
      <c r="Q3401" s="140" t="n"/>
      <c r="R3401" s="140" t="n"/>
      <c r="S3401" s="140" t="n"/>
      <c r="T3401" s="140" t="n"/>
      <c r="U3401" s="140" t="n"/>
      <c r="V3401" s="140" t="n"/>
      <c r="W3401" s="140" t="n"/>
      <c r="X3401" s="140" t="n"/>
      <c r="Y3401" s="140" t="n"/>
      <c r="Z3401" s="140" t="n"/>
      <c r="AA3401" s="140" t="n"/>
      <c r="AB3401" s="140" t="n"/>
      <c r="AC3401" s="140" t="n"/>
      <c r="AD3401" s="140" t="n"/>
      <c r="AE3401" s="140" t="n"/>
      <c r="AF3401" s="140" t="n"/>
      <c r="AG3401" s="140" t="n"/>
      <c r="AH3401" s="140" t="n"/>
      <c r="AI3401" s="140" t="n"/>
      <c r="AJ3401" s="140" t="n"/>
      <c r="AK3401" s="140" t="n"/>
      <c r="AL3401" s="140" t="n"/>
      <c r="AM3401" s="140" t="n"/>
      <c r="AN3401" s="140" t="n"/>
      <c r="AO3401" s="140" t="n"/>
      <c r="AP3401" s="140" t="n"/>
      <c r="AQ3401" s="140" t="n"/>
      <c r="AR3401" s="140" t="n"/>
      <c r="AS3401" s="140" t="n"/>
      <c r="AT3401" s="140" t="n"/>
      <c r="AU3401" s="140" t="n"/>
      <c r="AV3401" s="140" t="n"/>
      <c r="AW3401" s="140" t="n"/>
      <c r="AX3401" s="140" t="n"/>
      <c r="AY3401" s="140" t="n"/>
      <c r="AZ3401" s="140" t="n"/>
      <c r="BA3401" s="140" t="n"/>
      <c r="BB3401" s="140" t="n"/>
      <c r="BC3401" s="140" t="n"/>
      <c r="BD3401" s="140" t="n"/>
      <c r="BE3401" s="140" t="n"/>
      <c r="BF3401" s="140" t="n"/>
      <c r="BG3401" s="140" t="n"/>
      <c r="BH3401" s="140" t="n"/>
      <c r="BI3401" s="141" t="n"/>
      <c r="BJ3401" s="2" t="n"/>
      <c r="BK3401" s="2" t="n"/>
      <c r="BL3401" s="2" t="n"/>
      <c r="BM3401" s="2" t="n"/>
      <c r="BN3401" s="2" t="n"/>
      <c r="BO3401" s="2" t="n"/>
      <c r="BP3401" s="143" t="n"/>
      <c r="BV3401" s="144" t="n"/>
      <c r="DU3401" s="144" t="n"/>
      <c r="DV3401" s="7" t="n"/>
      <c r="DW3401" s="2" t="n"/>
      <c r="DX3401" s="2" t="n"/>
      <c r="DY3401" s="2" t="n"/>
      <c r="DZ3401" s="2" t="n"/>
      <c r="EA3401" s="2" t="n"/>
      <c r="EB3401" s="2" t="n"/>
      <c r="EC3401" s="2" t="n"/>
    </row>
    <row r="3402" ht="6.75" customHeight="1" s="118">
      <c r="A3402" s="2" t="n"/>
      <c r="B3402" s="2" t="n"/>
      <c r="C3402" s="2" t="n"/>
      <c r="D3402" s="2" t="n"/>
      <c r="E3402" s="143" t="n"/>
      <c r="K3402" s="144" t="n"/>
      <c r="BI3402" s="144" t="n"/>
      <c r="BJ3402" s="2" t="n"/>
      <c r="BK3402" s="2" t="n"/>
      <c r="BL3402" s="2" t="n"/>
      <c r="BM3402" s="2" t="n"/>
      <c r="BN3402" s="2" t="n"/>
      <c r="BO3402" s="2" t="n"/>
      <c r="BP3402" s="143" t="n"/>
      <c r="BV3402" s="144" t="n"/>
      <c r="DU3402" s="144" t="n"/>
      <c r="DV3402" s="7" t="n"/>
      <c r="DW3402" s="2" t="n"/>
      <c r="DX3402" s="2" t="n"/>
      <c r="DY3402" s="2" t="n"/>
      <c r="DZ3402" s="2" t="n"/>
      <c r="EA3402" s="2" t="n"/>
      <c r="EB3402" s="2" t="n"/>
      <c r="EC3402" s="2" t="n"/>
    </row>
    <row r="3403" ht="6.75" customHeight="1" s="118">
      <c r="A3403" s="2" t="n"/>
      <c r="B3403" s="2" t="n"/>
      <c r="C3403" s="2" t="n"/>
      <c r="D3403" s="2" t="n"/>
      <c r="E3403" s="162" t="n"/>
      <c r="F3403" s="163" t="n"/>
      <c r="G3403" s="163" t="n"/>
      <c r="H3403" s="163" t="n"/>
      <c r="I3403" s="163" t="n"/>
      <c r="J3403" s="163" t="n"/>
      <c r="K3403" s="164" t="n"/>
      <c r="L3403" s="163" t="n"/>
      <c r="M3403" s="163" t="n"/>
      <c r="N3403" s="163" t="n"/>
      <c r="O3403" s="163" t="n"/>
      <c r="P3403" s="163" t="n"/>
      <c r="Q3403" s="163" t="n"/>
      <c r="R3403" s="163" t="n"/>
      <c r="S3403" s="163" t="n"/>
      <c r="T3403" s="163" t="n"/>
      <c r="U3403" s="163" t="n"/>
      <c r="V3403" s="163" t="n"/>
      <c r="W3403" s="163" t="n"/>
      <c r="X3403" s="163" t="n"/>
      <c r="Y3403" s="163" t="n"/>
      <c r="Z3403" s="163" t="n"/>
      <c r="AA3403" s="163" t="n"/>
      <c r="AB3403" s="163" t="n"/>
      <c r="AC3403" s="163" t="n"/>
      <c r="AD3403" s="163" t="n"/>
      <c r="AE3403" s="163" t="n"/>
      <c r="AF3403" s="163" t="n"/>
      <c r="AG3403" s="163" t="n"/>
      <c r="AH3403" s="163" t="n"/>
      <c r="AI3403" s="163" t="n"/>
      <c r="AJ3403" s="163" t="n"/>
      <c r="AK3403" s="163" t="n"/>
      <c r="AL3403" s="163" t="n"/>
      <c r="AM3403" s="163" t="n"/>
      <c r="AN3403" s="163" t="n"/>
      <c r="AO3403" s="163" t="n"/>
      <c r="AP3403" s="163" t="n"/>
      <c r="AQ3403" s="163" t="n"/>
      <c r="AR3403" s="163" t="n"/>
      <c r="AS3403" s="163" t="n"/>
      <c r="AT3403" s="163" t="n"/>
      <c r="AU3403" s="163" t="n"/>
      <c r="AV3403" s="163" t="n"/>
      <c r="AW3403" s="163" t="n"/>
      <c r="AX3403" s="163" t="n"/>
      <c r="AY3403" s="163" t="n"/>
      <c r="AZ3403" s="163" t="n"/>
      <c r="BA3403" s="163" t="n"/>
      <c r="BB3403" s="163" t="n"/>
      <c r="BC3403" s="163" t="n"/>
      <c r="BD3403" s="163" t="n"/>
      <c r="BE3403" s="163" t="n"/>
      <c r="BF3403" s="163" t="n"/>
      <c r="BG3403" s="163" t="n"/>
      <c r="BH3403" s="163" t="n"/>
      <c r="BI3403" s="164" t="n"/>
      <c r="BJ3403" s="2" t="n"/>
      <c r="BK3403" s="2" t="n"/>
      <c r="BL3403" s="2" t="n"/>
      <c r="BM3403" s="2" t="n"/>
      <c r="BN3403" s="2" t="n"/>
      <c r="BO3403" s="2" t="n"/>
      <c r="BP3403" s="143" t="n"/>
      <c r="BV3403" s="144" t="n"/>
      <c r="DU3403" s="144" t="n"/>
      <c r="DV3403" s="7" t="n"/>
      <c r="DW3403" s="2" t="n"/>
      <c r="DX3403" s="2" t="n"/>
      <c r="DY3403" s="2" t="n"/>
      <c r="DZ3403" s="2" t="n"/>
      <c r="EA3403" s="2" t="n"/>
      <c r="EB3403" s="2" t="n"/>
      <c r="EC3403" s="2" t="n"/>
    </row>
    <row r="3404" ht="6.75" customHeight="1" s="118">
      <c r="A3404" s="2" t="n"/>
      <c r="B3404" s="2" t="n"/>
      <c r="C3404" s="2" t="n"/>
      <c r="D3404" s="2" t="n"/>
      <c r="E3404" s="165" t="inlineStr">
        <is>
          <t>連絡先</t>
        </is>
      </c>
      <c r="F3404" s="166" t="n"/>
      <c r="G3404" s="166" t="n"/>
      <c r="H3404" s="166" t="n"/>
      <c r="I3404" s="166" t="n"/>
      <c r="J3404" s="166" t="n"/>
      <c r="K3404" s="167" t="n"/>
      <c r="L3404" s="107" t="inlineStr">
        <is>
          <t>〒</t>
        </is>
      </c>
      <c r="M3404" s="166" t="n"/>
      <c r="N3404" s="166" t="n"/>
      <c r="O3404" s="166" t="n"/>
      <c r="P3404" s="172">
        <f>計算!$K$40</f>
        <v/>
      </c>
      <c r="AK3404" s="2" t="n"/>
      <c r="AL3404" s="2" t="n"/>
      <c r="AM3404" s="2" t="n"/>
      <c r="AN3404" s="2" t="n"/>
      <c r="AO3404" s="2" t="n"/>
      <c r="AP3404" s="2" t="n"/>
      <c r="AQ3404" s="2" t="n"/>
      <c r="AR3404" s="2" t="n"/>
      <c r="AS3404" s="2" t="n"/>
      <c r="AT3404" s="2" t="n"/>
      <c r="AU3404" s="2" t="n"/>
      <c r="AV3404" s="2" t="n"/>
      <c r="AW3404" s="2" t="n"/>
      <c r="AX3404" s="2" t="n"/>
      <c r="AY3404" s="2" t="n"/>
      <c r="AZ3404" s="2" t="n"/>
      <c r="BA3404" s="2" t="n"/>
      <c r="BB3404" s="2" t="n"/>
      <c r="BC3404" s="2" t="n"/>
      <c r="BD3404" s="2" t="n"/>
      <c r="BE3404" s="2" t="n"/>
      <c r="BF3404" s="2" t="n"/>
      <c r="BG3404" s="2" t="n"/>
      <c r="BH3404" s="2" t="n"/>
      <c r="BI3404" s="8" t="n"/>
      <c r="BJ3404" s="2" t="n"/>
      <c r="BK3404" s="2" t="n"/>
      <c r="BL3404" s="2" t="n"/>
      <c r="BM3404" s="2" t="n"/>
      <c r="BN3404" s="2" t="n"/>
      <c r="BO3404" s="2" t="n"/>
      <c r="BP3404" s="143" t="n"/>
      <c r="BV3404" s="144" t="n"/>
      <c r="DU3404" s="144" t="n"/>
      <c r="DV3404" s="7" t="n"/>
      <c r="DW3404" s="2" t="n"/>
      <c r="DX3404" s="2" t="n"/>
      <c r="DY3404" s="2" t="n"/>
      <c r="DZ3404" s="2" t="n"/>
      <c r="EA3404" s="2" t="n"/>
      <c r="EB3404" s="2" t="n"/>
      <c r="EC3404" s="2" t="n"/>
    </row>
    <row r="3405" ht="6.75" customHeight="1" s="118">
      <c r="A3405" s="2" t="n"/>
      <c r="B3405" s="2" t="n"/>
      <c r="C3405" s="2" t="n"/>
      <c r="D3405" s="2" t="n"/>
      <c r="E3405" s="143" t="n"/>
      <c r="K3405" s="144" t="n"/>
      <c r="L3405" s="143" t="n"/>
      <c r="AK3405" s="2" t="n"/>
      <c r="AL3405" s="2" t="n"/>
      <c r="AM3405" s="2" t="n"/>
      <c r="AN3405" s="2" t="n"/>
      <c r="AO3405" s="2" t="n"/>
      <c r="AP3405" s="2" t="n"/>
      <c r="AQ3405" s="2" t="n"/>
      <c r="AR3405" s="2" t="n"/>
      <c r="AS3405" s="2" t="n"/>
      <c r="AT3405" s="2" t="n"/>
      <c r="AU3405" s="2" t="n"/>
      <c r="AV3405" s="2" t="n"/>
      <c r="AW3405" s="2" t="n"/>
      <c r="AX3405" s="2" t="n"/>
      <c r="AY3405" s="2" t="n"/>
      <c r="AZ3405" s="2" t="n"/>
      <c r="BA3405" s="2" t="n"/>
      <c r="BB3405" s="2" t="n"/>
      <c r="BC3405" s="2" t="n"/>
      <c r="BD3405" s="2" t="n"/>
      <c r="BE3405" s="2" t="n"/>
      <c r="BF3405" s="2" t="n"/>
      <c r="BG3405" s="2" t="n"/>
      <c r="BH3405" s="2" t="n"/>
      <c r="BI3405" s="8" t="n"/>
      <c r="BJ3405" s="2" t="n"/>
      <c r="BK3405" s="2" t="n"/>
      <c r="BL3405" s="2" t="n"/>
      <c r="BM3405" s="2" t="n"/>
      <c r="BN3405" s="2" t="n"/>
      <c r="BO3405" s="2" t="n"/>
      <c r="BP3405" s="143" t="n"/>
      <c r="BV3405" s="144" t="n"/>
      <c r="DU3405" s="144" t="n"/>
      <c r="DV3405" s="7" t="n"/>
      <c r="DW3405" s="2" t="n"/>
      <c r="DX3405" s="2" t="n"/>
      <c r="DY3405" s="2" t="n"/>
      <c r="DZ3405" s="2" t="n"/>
      <c r="EA3405" s="2" t="n"/>
      <c r="EB3405" s="2" t="n"/>
      <c r="EC3405" s="2" t="n"/>
    </row>
    <row r="3406" ht="6.75" customHeight="1" s="118">
      <c r="A3406" s="2" t="n"/>
      <c r="B3406" s="2" t="n"/>
      <c r="C3406" s="2" t="n"/>
      <c r="D3406" s="2" t="n"/>
      <c r="E3406" s="143" t="n"/>
      <c r="K3406" s="144" t="n"/>
      <c r="L3406" s="143" t="n"/>
      <c r="AK3406" s="2" t="n"/>
      <c r="AL3406" s="2" t="n"/>
      <c r="AM3406" s="2" t="n"/>
      <c r="AN3406" s="2" t="n"/>
      <c r="AO3406" s="2" t="n"/>
      <c r="AP3406" s="2" t="n"/>
      <c r="AQ3406" s="2" t="n"/>
      <c r="AR3406" s="2" t="n"/>
      <c r="AS3406" s="2" t="n"/>
      <c r="AT3406" s="2" t="n"/>
      <c r="AU3406" s="2" t="n"/>
      <c r="AV3406" s="2" t="n"/>
      <c r="AW3406" s="2" t="n"/>
      <c r="AX3406" s="2" t="n"/>
      <c r="AY3406" s="2" t="n"/>
      <c r="AZ3406" s="2" t="n"/>
      <c r="BA3406" s="2" t="n"/>
      <c r="BB3406" s="2" t="n"/>
      <c r="BC3406" s="2" t="n"/>
      <c r="BD3406" s="2" t="n"/>
      <c r="BE3406" s="2" t="n"/>
      <c r="BF3406" s="2" t="n"/>
      <c r="BG3406" s="2" t="n"/>
      <c r="BH3406" s="2" t="n"/>
      <c r="BI3406" s="8" t="n"/>
      <c r="BJ3406" s="2" t="n"/>
      <c r="BK3406" s="2" t="n"/>
      <c r="BL3406" s="2" t="n"/>
      <c r="BM3406" s="2" t="n"/>
      <c r="BN3406" s="2" t="n"/>
      <c r="BO3406" s="2" t="n"/>
      <c r="BP3406" s="143" t="n"/>
      <c r="BV3406" s="144" t="n"/>
      <c r="DU3406" s="144" t="n"/>
      <c r="DV3406" s="7" t="n"/>
      <c r="DW3406" s="2" t="n"/>
      <c r="DX3406" s="2" t="n"/>
      <c r="DY3406" s="2" t="n"/>
      <c r="DZ3406" s="2" t="n"/>
      <c r="EA3406" s="2" t="n"/>
      <c r="EB3406" s="2" t="n"/>
      <c r="EC3406" s="2" t="n"/>
    </row>
    <row r="3407" ht="6.75" customHeight="1" s="118">
      <c r="A3407" s="2" t="n"/>
      <c r="B3407" s="2" t="n"/>
      <c r="C3407" s="2" t="n"/>
      <c r="D3407" s="2" t="n"/>
      <c r="E3407" s="143" t="n"/>
      <c r="K3407" s="144" t="n"/>
      <c r="L3407" s="173">
        <f>計算!$L$40</f>
        <v/>
      </c>
      <c r="BI3407" s="144" t="n"/>
      <c r="BJ3407" s="2" t="n"/>
      <c r="BK3407" s="2" t="n"/>
      <c r="BL3407" s="2" t="n"/>
      <c r="BM3407" s="2" t="n"/>
      <c r="BN3407" s="2" t="n"/>
      <c r="BO3407" s="2" t="n"/>
      <c r="BP3407" s="143" t="n"/>
      <c r="BV3407" s="144" t="n"/>
      <c r="DU3407" s="144" t="n"/>
      <c r="DV3407" s="7" t="n"/>
      <c r="DW3407" s="2" t="n"/>
      <c r="DX3407" s="2" t="n"/>
      <c r="DY3407" s="2" t="n"/>
      <c r="DZ3407" s="2" t="n"/>
      <c r="EA3407" s="2" t="n"/>
      <c r="EB3407" s="2" t="n"/>
      <c r="EC3407" s="2" t="n"/>
    </row>
    <row r="3408" ht="6.75" customHeight="1" s="118">
      <c r="A3408" s="2" t="n"/>
      <c r="B3408" s="2" t="n"/>
      <c r="C3408" s="2" t="n"/>
      <c r="D3408" s="2" t="n"/>
      <c r="E3408" s="146" t="n"/>
      <c r="F3408" s="147" t="n"/>
      <c r="G3408" s="147" t="n"/>
      <c r="H3408" s="147" t="n"/>
      <c r="I3408" s="147" t="n"/>
      <c r="J3408" s="147" t="n"/>
      <c r="K3408" s="148" t="n"/>
      <c r="L3408" s="147" t="n"/>
      <c r="M3408" s="147" t="n"/>
      <c r="N3408" s="147" t="n"/>
      <c r="O3408" s="147" t="n"/>
      <c r="P3408" s="147" t="n"/>
      <c r="Q3408" s="147" t="n"/>
      <c r="R3408" s="147" t="n"/>
      <c r="S3408" s="147" t="n"/>
      <c r="T3408" s="147" t="n"/>
      <c r="U3408" s="147" t="n"/>
      <c r="V3408" s="147" t="n"/>
      <c r="W3408" s="147" t="n"/>
      <c r="X3408" s="147" t="n"/>
      <c r="Y3408" s="147" t="n"/>
      <c r="Z3408" s="147" t="n"/>
      <c r="AA3408" s="147" t="n"/>
      <c r="AB3408" s="147" t="n"/>
      <c r="AC3408" s="147" t="n"/>
      <c r="AD3408" s="147" t="n"/>
      <c r="AE3408" s="147" t="n"/>
      <c r="AF3408" s="147" t="n"/>
      <c r="AG3408" s="147" t="n"/>
      <c r="AH3408" s="147" t="n"/>
      <c r="AI3408" s="147" t="n"/>
      <c r="AJ3408" s="147" t="n"/>
      <c r="AK3408" s="147" t="n"/>
      <c r="AL3408" s="147" t="n"/>
      <c r="AM3408" s="147" t="n"/>
      <c r="AN3408" s="147" t="n"/>
      <c r="AO3408" s="147" t="n"/>
      <c r="AP3408" s="147" t="n"/>
      <c r="AQ3408" s="147" t="n"/>
      <c r="AR3408" s="147" t="n"/>
      <c r="AS3408" s="147" t="n"/>
      <c r="AT3408" s="147" t="n"/>
      <c r="AU3408" s="147" t="n"/>
      <c r="AV3408" s="147" t="n"/>
      <c r="AW3408" s="147" t="n"/>
      <c r="AX3408" s="147" t="n"/>
      <c r="AY3408" s="147" t="n"/>
      <c r="AZ3408" s="147" t="n"/>
      <c r="BA3408" s="147" t="n"/>
      <c r="BB3408" s="147" t="n"/>
      <c r="BC3408" s="147" t="n"/>
      <c r="BD3408" s="147" t="n"/>
      <c r="BE3408" s="147" t="n"/>
      <c r="BF3408" s="147" t="n"/>
      <c r="BG3408" s="147" t="n"/>
      <c r="BH3408" s="147" t="n"/>
      <c r="BI3408" s="148" t="n"/>
      <c r="BJ3408" s="2" t="n"/>
      <c r="BK3408" s="2" t="n"/>
      <c r="BL3408" s="2" t="n"/>
      <c r="BM3408" s="2" t="n"/>
      <c r="BN3408" s="2" t="n"/>
      <c r="BO3408" s="2" t="n"/>
      <c r="BP3408" s="143" t="n"/>
      <c r="BV3408" s="144" t="n"/>
      <c r="DU3408" s="144" t="n"/>
      <c r="DV3408" s="7" t="n"/>
      <c r="DW3408" s="2" t="n"/>
      <c r="DX3408" s="2" t="n"/>
      <c r="DY3408" s="2" t="n"/>
      <c r="DZ3408" s="2" t="n"/>
      <c r="EA3408" s="2" t="n"/>
      <c r="EB3408" s="2" t="n"/>
      <c r="EC3408" s="2" t="n"/>
    </row>
    <row r="3409" ht="6.75" customHeight="1" s="118">
      <c r="A3409" s="2" t="n"/>
      <c r="B3409" s="2" t="n"/>
      <c r="C3409" s="2" t="n"/>
      <c r="D3409" s="2" t="n"/>
      <c r="E3409" s="2" t="n"/>
      <c r="F3409" s="2" t="n"/>
      <c r="G3409" s="2" t="n"/>
      <c r="H3409" s="2" t="n"/>
      <c r="I3409" s="2" t="n"/>
      <c r="J3409" s="2" t="n"/>
      <c r="K3409" s="2" t="n"/>
      <c r="L3409" s="2" t="n"/>
      <c r="M3409" s="2" t="n"/>
      <c r="N3409" s="2" t="n"/>
      <c r="O3409" s="2" t="n"/>
      <c r="P3409" s="2" t="n"/>
      <c r="Q3409" s="2" t="n"/>
      <c r="R3409" s="2" t="n"/>
      <c r="S3409" s="2" t="n"/>
      <c r="T3409" s="2" t="n"/>
      <c r="U3409" s="2" t="n"/>
      <c r="V3409" s="2" t="n"/>
      <c r="W3409" s="2" t="n"/>
      <c r="X3409" s="2" t="n"/>
      <c r="Y3409" s="2" t="n"/>
      <c r="Z3409" s="2" t="n"/>
      <c r="AA3409" s="2" t="n"/>
      <c r="AB3409" s="2" t="n"/>
      <c r="AC3409" s="2" t="n"/>
      <c r="AD3409" s="2" t="n"/>
      <c r="AE3409" s="2" t="n"/>
      <c r="AF3409" s="2" t="n"/>
      <c r="AG3409" s="2" t="n"/>
      <c r="AH3409" s="2" t="n"/>
      <c r="AI3409" s="2" t="n"/>
      <c r="AJ3409" s="2" t="n"/>
      <c r="AK3409" s="2" t="n"/>
      <c r="AL3409" s="2" t="n"/>
      <c r="AM3409" s="2" t="n"/>
      <c r="AN3409" s="2" t="n"/>
      <c r="AO3409" s="2" t="n"/>
      <c r="AP3409" s="2" t="n"/>
      <c r="AQ3409" s="2" t="n"/>
      <c r="AR3409" s="2" t="n"/>
      <c r="AS3409" s="2" t="n"/>
      <c r="AT3409" s="2" t="n"/>
      <c r="AU3409" s="2" t="n"/>
      <c r="AV3409" s="2" t="n"/>
      <c r="AW3409" s="2" t="n"/>
      <c r="AX3409" s="2" t="n"/>
      <c r="AY3409" s="2" t="n"/>
      <c r="AZ3409" s="2" t="n"/>
      <c r="BA3409" s="2" t="n"/>
      <c r="BB3409" s="2" t="n"/>
      <c r="BC3409" s="2" t="n"/>
      <c r="BD3409" s="2" t="n"/>
      <c r="BE3409" s="2" t="n"/>
      <c r="BF3409" s="2" t="n"/>
      <c r="BG3409" s="2" t="n"/>
      <c r="BH3409" s="2" t="n"/>
      <c r="BI3409" s="2" t="n"/>
      <c r="BJ3409" s="2" t="n"/>
      <c r="BK3409" s="2" t="n"/>
      <c r="BL3409" s="2" t="n"/>
      <c r="BM3409" s="2" t="n"/>
      <c r="BN3409" s="2" t="n"/>
      <c r="BO3409" s="2" t="n"/>
      <c r="BP3409" s="143" t="n"/>
      <c r="BV3409" s="144" t="n"/>
      <c r="DU3409" s="144" t="n"/>
      <c r="DV3409" s="7" t="n"/>
      <c r="DW3409" s="2" t="n"/>
      <c r="DX3409" s="2" t="n"/>
      <c r="DY3409" s="2" t="n"/>
      <c r="DZ3409" s="2" t="n"/>
      <c r="EA3409" s="2" t="n"/>
      <c r="EB3409" s="2" t="n"/>
      <c r="EC3409" s="2" t="n"/>
    </row>
    <row r="3410" ht="6.75" customHeight="1" s="118">
      <c r="A3410" s="2" t="n"/>
      <c r="B3410" s="2" t="n"/>
      <c r="C3410" s="2" t="n"/>
      <c r="D3410" s="2" t="n"/>
      <c r="E3410" s="2" t="n"/>
      <c r="F3410" s="2" t="n"/>
      <c r="G3410" s="2" t="n"/>
      <c r="H3410" s="2" t="n"/>
      <c r="I3410" s="2" t="n"/>
      <c r="J3410" s="2" t="n"/>
      <c r="K3410" s="2" t="n"/>
      <c r="L3410" s="2" t="n"/>
      <c r="M3410" s="2" t="n"/>
      <c r="N3410" s="2" t="n"/>
      <c r="O3410" s="2" t="n"/>
      <c r="P3410" s="2" t="n"/>
      <c r="Q3410" s="2" t="n"/>
      <c r="R3410" s="113" t="inlineStr">
        <is>
          <t>（連絡先欄は現住所以外に連絡を希望する場合のみ記入すること）</t>
        </is>
      </c>
      <c r="BJ3410" s="2" t="n"/>
      <c r="BK3410" s="2" t="n"/>
      <c r="BL3410" s="2" t="n"/>
      <c r="BM3410" s="2" t="n"/>
      <c r="BN3410" s="2" t="n"/>
      <c r="BO3410" s="2" t="n"/>
      <c r="BP3410" s="143" t="n"/>
      <c r="BV3410" s="144" t="n"/>
      <c r="DU3410" s="144" t="n"/>
      <c r="DV3410" s="7" t="n"/>
      <c r="DW3410" s="2" t="n"/>
      <c r="DX3410" s="2" t="n"/>
      <c r="DY3410" s="2" t="n"/>
      <c r="DZ3410" s="2" t="n"/>
      <c r="EA3410" s="2" t="n"/>
      <c r="EB3410" s="2" t="n"/>
      <c r="EC3410" s="2" t="n"/>
    </row>
    <row r="3411" ht="6.75" customHeight="1" s="118">
      <c r="A3411" s="2" t="n"/>
      <c r="B3411" s="2" t="n"/>
      <c r="C3411" s="2" t="n"/>
      <c r="D3411" s="2" t="n"/>
      <c r="E3411" s="2" t="n"/>
      <c r="F3411" s="2" t="n"/>
      <c r="G3411" s="2" t="n"/>
      <c r="H3411" s="2" t="n"/>
      <c r="I3411" s="2" t="n"/>
      <c r="J3411" s="2" t="n"/>
      <c r="K3411" s="2" t="n"/>
      <c r="L3411" s="2" t="n"/>
      <c r="M3411" s="2" t="n"/>
      <c r="N3411" s="2" t="n"/>
      <c r="O3411" s="2" t="n"/>
      <c r="P3411" s="2" t="n"/>
      <c r="Q3411" s="2" t="n"/>
      <c r="BJ3411" s="2" t="n"/>
      <c r="BK3411" s="2" t="n"/>
      <c r="BL3411" s="2" t="n"/>
      <c r="BM3411" s="2" t="n"/>
      <c r="BN3411" s="2" t="n"/>
      <c r="BO3411" s="2" t="n"/>
      <c r="BP3411" s="143" t="n"/>
      <c r="BV3411" s="144" t="n"/>
      <c r="DU3411" s="144" t="n"/>
      <c r="DV3411" s="7" t="n"/>
      <c r="DW3411" s="2" t="n"/>
      <c r="DX3411" s="2" t="n"/>
      <c r="DY3411" s="2" t="n"/>
      <c r="DZ3411" s="2" t="n"/>
      <c r="EA3411" s="2" t="n"/>
      <c r="EB3411" s="2" t="n"/>
      <c r="EC3411" s="2" t="n"/>
    </row>
    <row r="3412" ht="6.75" customHeight="1" s="118">
      <c r="A3412" s="2" t="n"/>
      <c r="B3412" s="2" t="n"/>
      <c r="C3412" s="2" t="n"/>
      <c r="D3412" s="2" t="n"/>
      <c r="E3412" s="2" t="n"/>
      <c r="F3412" s="2" t="n"/>
      <c r="G3412" s="2" t="n"/>
      <c r="H3412" s="2" t="n"/>
      <c r="I3412" s="2" t="n"/>
      <c r="J3412" s="2" t="n"/>
      <c r="K3412" s="2" t="n"/>
      <c r="L3412" s="2" t="n"/>
      <c r="M3412" s="2" t="n"/>
      <c r="N3412" s="2" t="n"/>
      <c r="O3412" s="2" t="n"/>
      <c r="P3412" s="2" t="n"/>
      <c r="Q3412" s="2" t="n"/>
      <c r="BJ3412" s="2" t="n"/>
      <c r="BK3412" s="2" t="n"/>
      <c r="BL3412" s="2" t="n"/>
      <c r="BM3412" s="2" t="n"/>
      <c r="BN3412" s="2" t="n"/>
      <c r="BO3412" s="2" t="n"/>
      <c r="BP3412" s="143" t="n"/>
      <c r="BV3412" s="144" t="n"/>
      <c r="DU3412" s="144" t="n"/>
      <c r="DV3412" s="7" t="n"/>
      <c r="DW3412" s="2" t="n"/>
      <c r="DX3412" s="2" t="n"/>
      <c r="DY3412" s="2" t="n"/>
      <c r="DZ3412" s="2" t="n"/>
      <c r="EA3412" s="2" t="n"/>
      <c r="EB3412" s="2" t="n"/>
      <c r="EC3412" s="2" t="n"/>
    </row>
    <row r="3413" ht="6.75" customHeight="1" s="118">
      <c r="A3413" s="2" t="n"/>
      <c r="B3413" s="2" t="n"/>
      <c r="C3413" s="2" t="n"/>
      <c r="D3413" s="2" t="n"/>
      <c r="E3413" s="2" t="n"/>
      <c r="F3413" s="2" t="n"/>
      <c r="G3413" s="2" t="n"/>
      <c r="H3413" s="2" t="n"/>
      <c r="I3413" s="2" t="n"/>
      <c r="J3413" s="2" t="n"/>
      <c r="K3413" s="2" t="n"/>
      <c r="L3413" s="2" t="n"/>
      <c r="M3413" s="2" t="n"/>
      <c r="N3413" s="2" t="n"/>
      <c r="O3413" s="2" t="n"/>
      <c r="P3413" s="2" t="n"/>
      <c r="Q3413" s="2" t="n"/>
      <c r="R3413" s="2" t="n"/>
      <c r="S3413" s="2" t="n"/>
      <c r="T3413" s="2" t="n"/>
      <c r="U3413" s="2" t="n"/>
      <c r="V3413" s="2" t="n"/>
      <c r="W3413" s="2" t="n"/>
      <c r="X3413" s="2" t="n"/>
      <c r="Y3413" s="2" t="n"/>
      <c r="Z3413" s="2" t="n"/>
      <c r="AA3413" s="2" t="n"/>
      <c r="AB3413" s="2" t="n"/>
      <c r="AC3413" s="2" t="n"/>
      <c r="AD3413" s="2" t="n"/>
      <c r="AE3413" s="2" t="n"/>
      <c r="AF3413" s="2" t="n"/>
      <c r="AG3413" s="2" t="n"/>
      <c r="AH3413" s="2" t="n"/>
      <c r="AI3413" s="2" t="n"/>
      <c r="AJ3413" s="2" t="n"/>
      <c r="AK3413" s="2" t="n"/>
      <c r="AL3413" s="2" t="n"/>
      <c r="AM3413" s="2" t="n"/>
      <c r="AN3413" s="2" t="n"/>
      <c r="AO3413" s="2" t="n"/>
      <c r="AP3413" s="2" t="n"/>
      <c r="AQ3413" s="2" t="n"/>
      <c r="AR3413" s="2" t="n"/>
      <c r="AS3413" s="2" t="n"/>
      <c r="AT3413" s="2" t="n"/>
      <c r="AU3413" s="2" t="n"/>
      <c r="AV3413" s="2" t="n"/>
      <c r="AW3413" s="2" t="n"/>
      <c r="AX3413" s="2" t="n"/>
      <c r="AY3413" s="2" t="n"/>
      <c r="AZ3413" s="2" t="n"/>
      <c r="BA3413" s="2" t="n"/>
      <c r="BB3413" s="2" t="n"/>
      <c r="BC3413" s="2" t="n"/>
      <c r="BD3413" s="2" t="n"/>
      <c r="BE3413" s="2" t="n"/>
      <c r="BF3413" s="2" t="n"/>
      <c r="BG3413" s="2" t="n"/>
      <c r="BH3413" s="2" t="n"/>
      <c r="BI3413" s="2" t="n"/>
      <c r="BJ3413" s="2" t="n"/>
      <c r="BK3413" s="2" t="n"/>
      <c r="BL3413" s="2" t="n"/>
      <c r="BM3413" s="2" t="n"/>
      <c r="BN3413" s="2" t="n"/>
      <c r="BO3413" s="2" t="n"/>
      <c r="BP3413" s="143" t="n"/>
      <c r="BV3413" s="144" t="n"/>
      <c r="DU3413" s="144" t="n"/>
      <c r="DV3413" s="7" t="n"/>
      <c r="DW3413" s="2" t="n"/>
      <c r="DX3413" s="2" t="n"/>
      <c r="DY3413" s="2" t="n"/>
      <c r="DZ3413" s="2" t="n"/>
      <c r="EA3413" s="2" t="n"/>
      <c r="EB3413" s="2" t="n"/>
      <c r="EC3413" s="2" t="n"/>
    </row>
    <row r="3414" ht="6.75" customHeight="1" s="118">
      <c r="A3414" s="2" t="n"/>
      <c r="B3414" s="2" t="n"/>
      <c r="C3414" s="2" t="n"/>
      <c r="D3414" s="2" t="n"/>
      <c r="E3414" s="2" t="n"/>
      <c r="F3414" s="2" t="n"/>
      <c r="G3414" s="2" t="n"/>
      <c r="H3414" s="2" t="n"/>
      <c r="I3414" s="2" t="n"/>
      <c r="J3414" s="2" t="n"/>
      <c r="K3414" s="2" t="n"/>
      <c r="L3414" s="2" t="n"/>
      <c r="M3414" s="2" t="n"/>
      <c r="N3414" s="2" t="n"/>
      <c r="O3414" s="2" t="n"/>
      <c r="P3414" s="2" t="n"/>
      <c r="Q3414" s="2" t="n"/>
      <c r="R3414" s="2" t="n"/>
      <c r="S3414" s="2" t="n"/>
      <c r="T3414" s="2" t="n"/>
      <c r="U3414" s="2" t="n"/>
      <c r="V3414" s="2" t="n"/>
      <c r="W3414" s="2" t="n"/>
      <c r="X3414" s="2" t="n"/>
      <c r="Y3414" s="2" t="n"/>
      <c r="Z3414" s="2" t="n"/>
      <c r="AA3414" s="2" t="n"/>
      <c r="AB3414" s="2" t="n"/>
      <c r="AC3414" s="2" t="n"/>
      <c r="AD3414" s="2" t="n"/>
      <c r="AE3414" s="2" t="n"/>
      <c r="AF3414" s="2" t="n"/>
      <c r="AG3414" s="2" t="n"/>
      <c r="AH3414" s="2" t="n"/>
      <c r="AI3414" s="2" t="n"/>
      <c r="AJ3414" s="2" t="n"/>
      <c r="AK3414" s="2" t="n"/>
      <c r="AL3414" s="2" t="n"/>
      <c r="AM3414" s="2" t="n"/>
      <c r="AN3414" s="2" t="n"/>
      <c r="AO3414" s="2" t="n"/>
      <c r="AP3414" s="2" t="n"/>
      <c r="AQ3414" s="2" t="n"/>
      <c r="AR3414" s="2" t="n"/>
      <c r="AS3414" s="2" t="n"/>
      <c r="AT3414" s="2" t="n"/>
      <c r="AU3414" s="2" t="n"/>
      <c r="AV3414" s="2" t="n"/>
      <c r="AW3414" s="2" t="n"/>
      <c r="AX3414" s="2" t="n"/>
      <c r="AY3414" s="2" t="n"/>
      <c r="AZ3414" s="2" t="n"/>
      <c r="BA3414" s="2" t="n"/>
      <c r="BB3414" s="2" t="n"/>
      <c r="BC3414" s="2" t="n"/>
      <c r="BD3414" s="2" t="n"/>
      <c r="BE3414" s="2" t="n"/>
      <c r="BF3414" s="2" t="n"/>
      <c r="BG3414" s="2" t="n"/>
      <c r="BH3414" s="2" t="n"/>
      <c r="BI3414" s="2" t="n"/>
      <c r="BJ3414" s="2" t="n"/>
      <c r="BK3414" s="2" t="n"/>
      <c r="BL3414" s="2" t="n"/>
      <c r="BM3414" s="2" t="n"/>
      <c r="BN3414" s="2" t="n"/>
      <c r="BO3414" s="2" t="n"/>
      <c r="BP3414" s="174" t="n"/>
      <c r="BQ3414" s="140" t="n"/>
      <c r="BR3414" s="175" t="n"/>
      <c r="BS3414" s="140" t="n"/>
      <c r="BT3414" s="140" t="n"/>
      <c r="BU3414" s="28" t="n"/>
      <c r="BV3414" s="29" t="n"/>
      <c r="BW3414" s="176">
        <f>計算!$Z$40</f>
        <v/>
      </c>
      <c r="BX3414" s="140" t="n"/>
      <c r="BY3414" s="140" t="n"/>
      <c r="BZ3414" s="140" t="n"/>
      <c r="CA3414" s="140" t="n"/>
      <c r="CB3414" s="140" t="n"/>
      <c r="CC3414" s="140" t="n"/>
      <c r="CD3414" s="140" t="n"/>
      <c r="CE3414" s="140" t="n"/>
      <c r="CF3414" s="140" t="n"/>
      <c r="CG3414" s="140" t="n"/>
      <c r="CH3414" s="140" t="n"/>
      <c r="CI3414" s="140" t="n"/>
      <c r="CJ3414" s="140" t="n"/>
      <c r="CK3414" s="140" t="n"/>
      <c r="CL3414" s="140" t="n"/>
      <c r="CM3414" s="140" t="n"/>
      <c r="CN3414" s="140" t="n"/>
      <c r="CO3414" s="140" t="n"/>
      <c r="CP3414" s="140" t="n"/>
      <c r="CQ3414" s="140" t="n"/>
      <c r="CR3414" s="140" t="n"/>
      <c r="CS3414" s="140" t="n"/>
      <c r="CT3414" s="140" t="n"/>
      <c r="CU3414" s="140" t="n"/>
      <c r="CV3414" s="140" t="n"/>
      <c r="CW3414" s="140" t="n"/>
      <c r="CX3414" s="140" t="n"/>
      <c r="CY3414" s="140" t="n"/>
      <c r="CZ3414" s="140" t="n"/>
      <c r="DA3414" s="140" t="n"/>
      <c r="DB3414" s="140" t="n"/>
      <c r="DC3414" s="140" t="n"/>
      <c r="DD3414" s="140" t="n"/>
      <c r="DE3414" s="140" t="n"/>
      <c r="DF3414" s="140" t="n"/>
      <c r="DG3414" s="140" t="n"/>
      <c r="DH3414" s="140" t="n"/>
      <c r="DI3414" s="140" t="n"/>
      <c r="DJ3414" s="140" t="n"/>
      <c r="DK3414" s="140" t="n"/>
      <c r="DL3414" s="140" t="n"/>
      <c r="DM3414" s="140" t="n"/>
      <c r="DN3414" s="140" t="n"/>
      <c r="DO3414" s="140" t="n"/>
      <c r="DP3414" s="140" t="n"/>
      <c r="DQ3414" s="140" t="n"/>
      <c r="DR3414" s="140" t="n"/>
      <c r="DS3414" s="140" t="n"/>
      <c r="DT3414" s="140" t="n"/>
      <c r="DU3414" s="141" t="n"/>
      <c r="DV3414" s="7" t="n"/>
      <c r="DW3414" s="2" t="n"/>
      <c r="DX3414" s="2" t="n"/>
      <c r="DY3414" s="2" t="n"/>
      <c r="DZ3414" s="2" t="n"/>
      <c r="EA3414" s="2" t="n"/>
      <c r="EB3414" s="2" t="n"/>
      <c r="EC3414" s="2" t="n"/>
    </row>
    <row r="3415" ht="6.75" customHeight="1" s="118">
      <c r="A3415" s="2" t="n"/>
      <c r="B3415" s="2" t="n"/>
      <c r="C3415" s="2" t="n"/>
      <c r="D3415" s="2" t="n"/>
      <c r="E3415" s="2" t="n"/>
      <c r="F3415" s="2" t="n"/>
      <c r="G3415" s="2" t="n"/>
      <c r="H3415" s="2" t="n"/>
      <c r="I3415" s="2" t="n"/>
      <c r="J3415" s="2" t="n"/>
      <c r="K3415" s="2" t="n"/>
      <c r="L3415" s="2" t="n"/>
      <c r="M3415" s="2" t="n"/>
      <c r="N3415" s="2" t="n"/>
      <c r="O3415" s="2" t="n"/>
      <c r="P3415" s="2" t="n"/>
      <c r="Q3415" s="2" t="n"/>
      <c r="R3415" s="2" t="n"/>
      <c r="S3415" s="2" t="n"/>
      <c r="T3415" s="2" t="n"/>
      <c r="U3415" s="2" t="n"/>
      <c r="V3415" s="2" t="n"/>
      <c r="W3415" s="2" t="n"/>
      <c r="X3415" s="2" t="n"/>
      <c r="Y3415" s="2" t="n"/>
      <c r="Z3415" s="2" t="n"/>
      <c r="AA3415" s="2" t="n"/>
      <c r="AB3415" s="2" t="n"/>
      <c r="AC3415" s="2" t="n"/>
      <c r="AD3415" s="2" t="n"/>
      <c r="AE3415" s="2" t="n"/>
      <c r="AF3415" s="2" t="n"/>
      <c r="AG3415" s="2" t="n"/>
      <c r="AH3415" s="2" t="n"/>
      <c r="AI3415" s="2" t="n"/>
      <c r="AJ3415" s="2" t="n"/>
      <c r="AK3415" s="2" t="n"/>
      <c r="AL3415" s="2" t="n"/>
      <c r="AM3415" s="2" t="n"/>
      <c r="AN3415" s="2" t="n"/>
      <c r="AO3415" s="2" t="n"/>
      <c r="AP3415" s="2" t="n"/>
      <c r="AQ3415" s="2" t="n"/>
      <c r="AR3415" s="2" t="n"/>
      <c r="AS3415" s="2" t="n"/>
      <c r="AT3415" s="2" t="n"/>
      <c r="AU3415" s="2" t="n"/>
      <c r="AV3415" s="2" t="n"/>
      <c r="AW3415" s="2" t="n"/>
      <c r="AX3415" s="2" t="n"/>
      <c r="AY3415" s="2" t="n"/>
      <c r="AZ3415" s="2" t="n"/>
      <c r="BA3415" s="2" t="n"/>
      <c r="BB3415" s="2" t="n"/>
      <c r="BC3415" s="2" t="n"/>
      <c r="BD3415" s="2" t="n"/>
      <c r="BE3415" s="2" t="n"/>
      <c r="BF3415" s="2" t="n"/>
      <c r="BG3415" s="2" t="n"/>
      <c r="BH3415" s="2" t="n"/>
      <c r="BI3415" s="2" t="n"/>
      <c r="BJ3415" s="2" t="n"/>
      <c r="BK3415" s="2" t="n"/>
      <c r="BL3415" s="2" t="n"/>
      <c r="BM3415" s="2" t="n"/>
      <c r="BN3415" s="2" t="n"/>
      <c r="BO3415" s="2" t="n"/>
      <c r="BP3415" s="143" t="n"/>
      <c r="BU3415" s="31" t="n"/>
      <c r="BV3415" s="32" t="n"/>
      <c r="DU3415" s="144" t="n"/>
      <c r="DV3415" s="7" t="n"/>
      <c r="DW3415" s="2" t="n"/>
      <c r="DX3415" s="2" t="n"/>
      <c r="DY3415" s="2" t="n"/>
      <c r="DZ3415" s="2" t="n"/>
      <c r="EA3415" s="2" t="n"/>
      <c r="EB3415" s="2" t="n"/>
      <c r="EC3415" s="2" t="n"/>
    </row>
    <row r="3416" ht="6.75" customHeight="1" s="118">
      <c r="A3416" s="2" t="n"/>
      <c r="B3416" s="2" t="n"/>
      <c r="C3416" s="2" t="n"/>
      <c r="D3416" s="2" t="n"/>
      <c r="E3416" s="2" t="n"/>
      <c r="F3416" s="2" t="n"/>
      <c r="G3416" s="2" t="n"/>
      <c r="H3416" s="2" t="n"/>
      <c r="I3416" s="2" t="n"/>
      <c r="J3416" s="2" t="n"/>
      <c r="K3416" s="2" t="n"/>
      <c r="L3416" s="2" t="n"/>
      <c r="M3416" s="2" t="n"/>
      <c r="N3416" s="2" t="n"/>
      <c r="O3416" s="2" t="n"/>
      <c r="P3416" s="2" t="n"/>
      <c r="Q3416" s="2" t="n"/>
      <c r="R3416" s="2" t="n"/>
      <c r="S3416" s="2" t="n"/>
      <c r="T3416" s="2" t="n"/>
      <c r="U3416" s="2" t="n"/>
      <c r="V3416" s="2" t="n"/>
      <c r="W3416" s="2" t="n"/>
      <c r="X3416" s="2" t="n"/>
      <c r="Y3416" s="2" t="n"/>
      <c r="Z3416" s="2" t="n"/>
      <c r="AA3416" s="2" t="n"/>
      <c r="AB3416" s="2" t="n"/>
      <c r="AC3416" s="2" t="n"/>
      <c r="AD3416" s="2" t="n"/>
      <c r="AE3416" s="2" t="n"/>
      <c r="AF3416" s="2" t="n"/>
      <c r="AG3416" s="2" t="n"/>
      <c r="AH3416" s="2" t="n"/>
      <c r="AI3416" s="2" t="n"/>
      <c r="AJ3416" s="2" t="n"/>
      <c r="AK3416" s="2" t="n"/>
      <c r="AL3416" s="2" t="n"/>
      <c r="AM3416" s="2" t="n"/>
      <c r="AN3416" s="2" t="n"/>
      <c r="AO3416" s="2" t="n"/>
      <c r="AP3416" s="2" t="n"/>
      <c r="AQ3416" s="2" t="n"/>
      <c r="AR3416" s="2" t="n"/>
      <c r="AS3416" s="2" t="n"/>
      <c r="AT3416" s="2" t="n"/>
      <c r="AU3416" s="2" t="n"/>
      <c r="AV3416" s="2" t="n"/>
      <c r="AW3416" s="2" t="n"/>
      <c r="AX3416" s="2" t="n"/>
      <c r="AY3416" s="2" t="n"/>
      <c r="AZ3416" s="2" t="n"/>
      <c r="BA3416" s="2" t="n"/>
      <c r="BB3416" s="2" t="n"/>
      <c r="BC3416" s="2" t="n"/>
      <c r="BD3416" s="2" t="n"/>
      <c r="BE3416" s="2" t="n"/>
      <c r="BF3416" s="2" t="n"/>
      <c r="BG3416" s="2" t="n"/>
      <c r="BH3416" s="2" t="n"/>
      <c r="BI3416" s="2" t="n"/>
      <c r="BJ3416" s="2" t="n"/>
      <c r="BK3416" s="2" t="n"/>
      <c r="BL3416" s="2" t="n"/>
      <c r="BM3416" s="2" t="n"/>
      <c r="BN3416" s="2" t="n"/>
      <c r="BO3416" s="2" t="n"/>
      <c r="BP3416" s="143" t="n"/>
      <c r="BU3416" s="72" t="n"/>
      <c r="BV3416" s="144" t="n"/>
      <c r="DU3416" s="144" t="n"/>
      <c r="DV3416" s="7" t="n"/>
      <c r="DW3416" s="2" t="n"/>
      <c r="DX3416" s="2" t="n"/>
      <c r="DY3416" s="2" t="n"/>
      <c r="DZ3416" s="2" t="n"/>
      <c r="EA3416" s="2" t="n"/>
      <c r="EB3416" s="2" t="n"/>
      <c r="EC3416" s="2" t="n"/>
    </row>
    <row r="3417" ht="6.75" customHeight="1" s="118">
      <c r="A3417" s="2" t="n"/>
      <c r="B3417" s="2" t="n"/>
      <c r="C3417" s="2" t="n"/>
      <c r="D3417" s="2" t="n"/>
      <c r="E3417" s="2" t="n"/>
      <c r="F3417" s="2" t="n"/>
      <c r="G3417" s="2" t="n"/>
      <c r="H3417" s="2" t="n"/>
      <c r="I3417" s="2" t="n"/>
      <c r="J3417" s="2" t="n"/>
      <c r="K3417" s="2" t="n"/>
      <c r="L3417" s="2" t="n"/>
      <c r="M3417" s="2" t="n"/>
      <c r="N3417" s="2" t="n"/>
      <c r="O3417" s="2" t="n"/>
      <c r="P3417" s="2" t="n"/>
      <c r="Q3417" s="2" t="n"/>
      <c r="R3417" s="2" t="n"/>
      <c r="S3417" s="2" t="n"/>
      <c r="T3417" s="2" t="n"/>
      <c r="U3417" s="2" t="n"/>
      <c r="V3417" s="2" t="n"/>
      <c r="W3417" s="2" t="n"/>
      <c r="X3417" s="2" t="n"/>
      <c r="Y3417" s="2" t="n"/>
      <c r="Z3417" s="2" t="n"/>
      <c r="AA3417" s="2" t="n"/>
      <c r="AB3417" s="2" t="n"/>
      <c r="AC3417" s="2" t="n"/>
      <c r="AD3417" s="2" t="n"/>
      <c r="AE3417" s="2" t="n"/>
      <c r="AF3417" s="2" t="n"/>
      <c r="AG3417" s="2" t="n"/>
      <c r="AH3417" s="2" t="n"/>
      <c r="AI3417" s="2" t="n"/>
      <c r="AJ3417" s="2" t="n"/>
      <c r="AK3417" s="2" t="n"/>
      <c r="AL3417" s="2" t="n"/>
      <c r="AM3417" s="2" t="n"/>
      <c r="AN3417" s="2" t="n"/>
      <c r="AO3417" s="2" t="n"/>
      <c r="AP3417" s="2" t="n"/>
      <c r="AQ3417" s="2" t="n"/>
      <c r="AR3417" s="2" t="n"/>
      <c r="AS3417" s="2" t="n"/>
      <c r="AT3417" s="2" t="n"/>
      <c r="AU3417" s="2" t="n"/>
      <c r="AV3417" s="2" t="n"/>
      <c r="AW3417" s="2" t="n"/>
      <c r="AX3417" s="2" t="n"/>
      <c r="AY3417" s="2" t="n"/>
      <c r="AZ3417" s="2" t="n"/>
      <c r="BA3417" s="2" t="n"/>
      <c r="BB3417" s="2" t="n"/>
      <c r="BC3417" s="2" t="n"/>
      <c r="BD3417" s="2" t="n"/>
      <c r="BE3417" s="2" t="n"/>
      <c r="BF3417" s="2" t="n"/>
      <c r="BG3417" s="2" t="n"/>
      <c r="BH3417" s="2" t="n"/>
      <c r="BI3417" s="2" t="n"/>
      <c r="BJ3417" s="2" t="n"/>
      <c r="BK3417" s="2" t="n"/>
      <c r="BL3417" s="2" t="n"/>
      <c r="BM3417" s="2" t="n"/>
      <c r="BN3417" s="2" t="n"/>
      <c r="BO3417" s="2" t="n"/>
      <c r="BP3417" s="143" t="n"/>
      <c r="BV3417" s="144" t="n"/>
      <c r="DU3417" s="144" t="n"/>
      <c r="DV3417" s="7" t="n"/>
      <c r="DW3417" s="2" t="n"/>
      <c r="DX3417" s="2" t="n"/>
      <c r="DY3417" s="2" t="n"/>
      <c r="DZ3417" s="2" t="n"/>
      <c r="EA3417" s="2" t="n"/>
      <c r="EB3417" s="2" t="n"/>
      <c r="EC3417" s="2" t="n"/>
    </row>
    <row r="3418" ht="6.75" customHeight="1" s="118">
      <c r="A3418" s="2" t="n"/>
      <c r="B3418" s="2" t="n"/>
      <c r="C3418" s="2" t="n"/>
      <c r="D3418" s="2" t="n"/>
      <c r="E3418" s="2" t="n"/>
      <c r="F3418" s="2" t="n"/>
      <c r="G3418" s="2" t="n"/>
      <c r="H3418" s="2" t="n"/>
      <c r="I3418" s="2" t="n"/>
      <c r="J3418" s="2" t="n"/>
      <c r="K3418" s="2" t="n"/>
      <c r="L3418" s="2" t="n"/>
      <c r="M3418" s="2" t="n"/>
      <c r="N3418" s="2" t="n"/>
      <c r="O3418" s="2" t="n"/>
      <c r="P3418" s="2" t="n"/>
      <c r="Q3418" s="2" t="n"/>
      <c r="R3418" s="2" t="n"/>
      <c r="S3418" s="2" t="n"/>
      <c r="T3418" s="2" t="n"/>
      <c r="U3418" s="2" t="n"/>
      <c r="V3418" s="2" t="n"/>
      <c r="W3418" s="2" t="n"/>
      <c r="X3418" s="2" t="n"/>
      <c r="Y3418" s="2" t="n"/>
      <c r="Z3418" s="2" t="n"/>
      <c r="AA3418" s="2" t="n"/>
      <c r="AB3418" s="2" t="n"/>
      <c r="AC3418" s="2" t="n"/>
      <c r="AD3418" s="2" t="n"/>
      <c r="AE3418" s="2" t="n"/>
      <c r="AF3418" s="2" t="n"/>
      <c r="AG3418" s="2" t="n"/>
      <c r="AH3418" s="2" t="n"/>
      <c r="AI3418" s="2" t="n"/>
      <c r="AJ3418" s="2" t="n"/>
      <c r="AK3418" s="2" t="n"/>
      <c r="AL3418" s="2" t="n"/>
      <c r="AM3418" s="2" t="n"/>
      <c r="AN3418" s="2" t="n"/>
      <c r="AO3418" s="2" t="n"/>
      <c r="AP3418" s="2" t="n"/>
      <c r="AQ3418" s="2" t="n"/>
      <c r="AR3418" s="2" t="n"/>
      <c r="AS3418" s="2" t="n"/>
      <c r="AT3418" s="2" t="n"/>
      <c r="AU3418" s="2" t="n"/>
      <c r="AV3418" s="2" t="n"/>
      <c r="AW3418" s="2" t="n"/>
      <c r="AX3418" s="2" t="n"/>
      <c r="AY3418" s="2" t="n"/>
      <c r="AZ3418" s="2" t="n"/>
      <c r="BA3418" s="2" t="n"/>
      <c r="BB3418" s="2" t="n"/>
      <c r="BC3418" s="2" t="n"/>
      <c r="BD3418" s="2" t="n"/>
      <c r="BE3418" s="2" t="n"/>
      <c r="BF3418" s="2" t="n"/>
      <c r="BG3418" s="2" t="n"/>
      <c r="BH3418" s="2" t="n"/>
      <c r="BI3418" s="2" t="n"/>
      <c r="BJ3418" s="2" t="n"/>
      <c r="BK3418" s="2" t="n"/>
      <c r="BL3418" s="2" t="n"/>
      <c r="BM3418" s="2" t="n"/>
      <c r="BN3418" s="2" t="n"/>
      <c r="BO3418" s="2" t="n"/>
      <c r="BP3418" s="143" t="n"/>
      <c r="BV3418" s="144" t="n"/>
      <c r="DU3418" s="144" t="n"/>
      <c r="DV3418" s="7" t="n"/>
      <c r="DW3418" s="2" t="n"/>
      <c r="DX3418" s="2" t="n"/>
      <c r="DY3418" s="2" t="n"/>
      <c r="DZ3418" s="2" t="n"/>
      <c r="EA3418" s="2" t="n"/>
      <c r="EB3418" s="2" t="n"/>
      <c r="EC3418" s="2" t="n"/>
    </row>
    <row r="3419" ht="8.25" customHeight="1" s="118">
      <c r="A3419" s="2" t="n"/>
      <c r="B3419" s="2" t="n"/>
      <c r="C3419" s="2" t="n"/>
      <c r="D3419" s="2" t="n"/>
      <c r="E3419" s="2" t="n"/>
      <c r="F3419" s="2" t="n"/>
      <c r="G3419" s="2" t="n"/>
      <c r="H3419" s="2" t="n"/>
      <c r="I3419" s="2" t="n"/>
      <c r="J3419" s="2" t="n"/>
      <c r="K3419" s="2" t="n"/>
      <c r="L3419" s="2" t="n"/>
      <c r="M3419" s="2" t="n"/>
      <c r="N3419" s="2" t="n"/>
      <c r="O3419" s="2" t="n"/>
      <c r="P3419" s="2" t="n"/>
      <c r="Q3419" s="2" t="n"/>
      <c r="R3419" s="2" t="n"/>
      <c r="S3419" s="2" t="n"/>
      <c r="T3419" s="2" t="n"/>
      <c r="U3419" s="2" t="n"/>
      <c r="V3419" s="2" t="n"/>
      <c r="W3419" s="2" t="n"/>
      <c r="X3419" s="2" t="n"/>
      <c r="Y3419" s="2" t="n"/>
      <c r="Z3419" s="2" t="n"/>
      <c r="AA3419" s="2" t="n"/>
      <c r="AB3419" s="2" t="n"/>
      <c r="AC3419" s="2" t="n"/>
      <c r="AD3419" s="2" t="n"/>
      <c r="AE3419" s="2" t="n"/>
      <c r="AF3419" s="2" t="n"/>
      <c r="AG3419" s="2" t="n"/>
      <c r="AH3419" s="2" t="n"/>
      <c r="AI3419" s="2" t="n"/>
      <c r="AJ3419" s="2" t="n"/>
      <c r="AK3419" s="2" t="n"/>
      <c r="AL3419" s="2" t="n"/>
      <c r="AM3419" s="2" t="n"/>
      <c r="AN3419" s="2" t="n"/>
      <c r="AO3419" s="2" t="n"/>
      <c r="AP3419" s="2" t="n"/>
      <c r="AQ3419" s="2" t="n"/>
      <c r="AR3419" s="2" t="n"/>
      <c r="AS3419" s="2" t="n"/>
      <c r="AT3419" s="2" t="n"/>
      <c r="AU3419" s="2" t="n"/>
      <c r="AV3419" s="2" t="n"/>
      <c r="AW3419" s="2" t="n"/>
      <c r="AX3419" s="2" t="n"/>
      <c r="AY3419" s="2" t="n"/>
      <c r="AZ3419" s="2" t="n"/>
      <c r="BA3419" s="2" t="n"/>
      <c r="BB3419" s="2" t="n"/>
      <c r="BC3419" s="2" t="n"/>
      <c r="BD3419" s="2" t="n"/>
      <c r="BE3419" s="2" t="n"/>
      <c r="BF3419" s="2" t="n"/>
      <c r="BG3419" s="2" t="n"/>
      <c r="BH3419" s="2" t="n"/>
      <c r="BI3419" s="2" t="n"/>
      <c r="BJ3419" s="2" t="n"/>
      <c r="BK3419" s="2" t="n"/>
      <c r="BL3419" s="2" t="n"/>
      <c r="BM3419" s="2" t="n"/>
      <c r="BN3419" s="2" t="n"/>
      <c r="BO3419" s="2" t="n"/>
      <c r="BP3419" s="143" t="n"/>
      <c r="BV3419" s="144" t="n"/>
      <c r="DU3419" s="144" t="n"/>
      <c r="DV3419" s="7" t="n"/>
      <c r="DW3419" s="2" t="n"/>
      <c r="DX3419" s="2" t="n"/>
      <c r="DY3419" s="2" t="n"/>
      <c r="DZ3419" s="2" t="n"/>
      <c r="EA3419" s="2" t="n"/>
      <c r="EB3419" s="2" t="n"/>
      <c r="EC3419" s="2" t="n"/>
    </row>
    <row r="3420" ht="6.75" customHeight="1" s="118">
      <c r="A3420" s="2" t="n"/>
      <c r="B3420" s="2" t="n"/>
      <c r="C3420" s="2" t="n"/>
      <c r="D3420" s="2" t="n"/>
      <c r="E3420" s="177" t="inlineStr">
        <is>
          <t>在籍校</t>
        </is>
      </c>
      <c r="F3420" s="140" t="n"/>
      <c r="G3420" s="140" t="n"/>
      <c r="H3420" s="140" t="n"/>
      <c r="I3420" s="140" t="n"/>
      <c r="J3420" s="140" t="n"/>
      <c r="K3420" s="141" t="n"/>
      <c r="L3420" s="34" t="n"/>
      <c r="M3420" s="18" t="n"/>
      <c r="N3420" s="18" t="n"/>
      <c r="O3420" s="18" t="n"/>
      <c r="P3420" s="18" t="n"/>
      <c r="Q3420" s="18" t="n"/>
      <c r="R3420" s="18" t="n"/>
      <c r="S3420" s="18" t="n"/>
      <c r="T3420" s="18" t="n"/>
      <c r="U3420" s="18" t="n"/>
      <c r="V3420" s="18" t="n"/>
      <c r="W3420" s="18" t="n"/>
      <c r="X3420" s="35" t="n"/>
      <c r="Y3420" s="4" t="n"/>
      <c r="Z3420" s="5" t="n"/>
      <c r="AA3420" s="5" t="n"/>
      <c r="AB3420" s="5" t="n"/>
      <c r="AC3420" s="5" t="n"/>
      <c r="AD3420" s="5" t="n"/>
      <c r="AE3420" s="5" t="n"/>
      <c r="AF3420" s="5" t="n"/>
      <c r="AG3420" s="5" t="n"/>
      <c r="AH3420" s="5" t="n"/>
      <c r="AI3420" s="5" t="n"/>
      <c r="AJ3420" s="5" t="n"/>
      <c r="AK3420" s="5" t="n"/>
      <c r="AL3420" s="5" t="n"/>
      <c r="AM3420" s="5" t="n"/>
      <c r="AN3420" s="5" t="n"/>
      <c r="AO3420" s="5" t="n"/>
      <c r="AP3420" s="5" t="n"/>
      <c r="AQ3420" s="5" t="n"/>
      <c r="AR3420" s="5" t="n"/>
      <c r="AS3420" s="5" t="n"/>
      <c r="AT3420" s="5" t="n"/>
      <c r="AU3420" s="5" t="n"/>
      <c r="AV3420" s="5" t="n"/>
      <c r="AW3420" s="89" t="inlineStr">
        <is>
          <t>卒業見込</t>
        </is>
      </c>
      <c r="AX3420" s="140" t="n"/>
      <c r="AY3420" s="140" t="n"/>
      <c r="AZ3420" s="140" t="n"/>
      <c r="BA3420" s="140" t="n"/>
      <c r="BB3420" s="140" t="n"/>
      <c r="BC3420" s="140" t="n"/>
      <c r="BD3420" s="140" t="n"/>
      <c r="BE3420" s="140" t="n"/>
      <c r="BF3420" s="140" t="n"/>
      <c r="BG3420" s="140" t="n"/>
      <c r="BH3420" s="140" t="n"/>
      <c r="BI3420" s="141" t="n"/>
      <c r="BJ3420" s="2" t="n"/>
      <c r="BK3420" s="2" t="n"/>
      <c r="BL3420" s="2" t="n"/>
      <c r="BM3420" s="2" t="n"/>
      <c r="BN3420" s="2" t="n"/>
      <c r="BO3420" s="2" t="n"/>
      <c r="BP3420" s="143" t="n"/>
      <c r="BV3420" s="144" t="n"/>
      <c r="DU3420" s="144" t="n"/>
      <c r="DV3420" s="2" t="n"/>
      <c r="DW3420" s="2" t="n"/>
      <c r="DX3420" s="2" t="n"/>
      <c r="DY3420" s="2" t="n"/>
      <c r="DZ3420" s="2" t="n"/>
      <c r="EA3420" s="2" t="n"/>
      <c r="EB3420" s="2" t="n"/>
      <c r="EC3420" s="2" t="n"/>
    </row>
    <row r="3421" ht="6.75" customHeight="1" s="118">
      <c r="A3421" s="2" t="n"/>
      <c r="B3421" s="2" t="n"/>
      <c r="C3421" s="2" t="n"/>
      <c r="D3421" s="2" t="n"/>
      <c r="E3421" s="143" t="n"/>
      <c r="K3421" s="144" t="n"/>
      <c r="L3421" s="36" t="n"/>
      <c r="M3421" s="19" t="n"/>
      <c r="N3421" s="19" t="n"/>
      <c r="O3421" s="19" t="n"/>
      <c r="P3421" s="19" t="n"/>
      <c r="Q3421" s="19" t="n"/>
      <c r="R3421" s="19" t="n"/>
      <c r="S3421" s="19" t="n"/>
      <c r="T3421" s="19" t="n"/>
      <c r="U3421" s="19" t="n"/>
      <c r="V3421" s="19" t="n"/>
      <c r="W3421" s="19" t="n"/>
      <c r="X3421" s="37" t="n"/>
      <c r="Y3421" s="178">
        <f>計算!$N$40</f>
        <v/>
      </c>
      <c r="BI3421" s="144" t="n"/>
      <c r="BJ3421" s="2" t="n"/>
      <c r="BK3421" s="2" t="n"/>
      <c r="BL3421" s="2" t="n"/>
      <c r="BM3421" s="2" t="n"/>
      <c r="BN3421" s="2" t="n"/>
      <c r="BO3421" s="2" t="n"/>
      <c r="BP3421" s="143" t="n"/>
      <c r="BV3421" s="144" t="n"/>
      <c r="DU3421" s="144" t="n"/>
      <c r="DV3421" s="2" t="n"/>
      <c r="DW3421" s="2" t="n"/>
      <c r="DX3421" s="2" t="n"/>
      <c r="DY3421" s="2" t="n"/>
      <c r="DZ3421" s="2" t="n"/>
      <c r="EA3421" s="2" t="n"/>
      <c r="EB3421" s="2" t="n"/>
      <c r="EC3421" s="2" t="n"/>
    </row>
    <row r="3422" ht="6.75" customHeight="1" s="118">
      <c r="A3422" s="2" t="n"/>
      <c r="B3422" s="2" t="n"/>
      <c r="C3422" s="2" t="n"/>
      <c r="D3422" s="2" t="n"/>
      <c r="E3422" s="143" t="n"/>
      <c r="K3422" s="144" t="n"/>
      <c r="L3422" s="36" t="n"/>
      <c r="M3422" s="19" t="n"/>
      <c r="N3422" s="19" t="n"/>
      <c r="O3422" s="19" t="n"/>
      <c r="P3422" s="179">
        <f>設定!$B$6</f>
        <v/>
      </c>
      <c r="S3422" s="11" t="n"/>
      <c r="T3422" s="11" t="n"/>
      <c r="U3422" s="179">
        <f>設定!$B$7</f>
        <v/>
      </c>
      <c r="W3422" s="11" t="n"/>
      <c r="X3422" s="12" t="n"/>
      <c r="Y3422" s="143" t="n"/>
      <c r="BI3422" s="144" t="n"/>
      <c r="BJ3422" s="2" t="n"/>
      <c r="BK3422" s="2" t="n"/>
      <c r="BL3422" s="2" t="n"/>
      <c r="BM3422" s="2" t="n"/>
      <c r="BN3422" s="2" t="n"/>
      <c r="BO3422" s="2" t="n"/>
      <c r="BP3422" s="143" t="n"/>
      <c r="BV3422" s="144" t="n"/>
      <c r="DU3422" s="144" t="n"/>
      <c r="DV3422" s="2" t="n"/>
      <c r="DW3422" s="2" t="n"/>
      <c r="DX3422" s="2" t="n"/>
      <c r="DY3422" s="2" t="n"/>
      <c r="DZ3422" s="2" t="n"/>
      <c r="EA3422" s="2" t="n"/>
      <c r="EB3422" s="2" t="n"/>
      <c r="EC3422" s="2" t="n"/>
    </row>
    <row r="3423" ht="6.75" customHeight="1" s="118">
      <c r="A3423" s="2" t="n"/>
      <c r="B3423" s="2" t="n"/>
      <c r="C3423" s="2" t="n"/>
      <c r="D3423" s="2" t="n"/>
      <c r="E3423" s="143" t="n"/>
      <c r="K3423" s="144" t="n"/>
      <c r="L3423" s="92" t="inlineStr">
        <is>
          <t>令和</t>
        </is>
      </c>
      <c r="S3423" s="52" t="inlineStr">
        <is>
          <t>年</t>
        </is>
      </c>
      <c r="W3423" s="53" t="inlineStr">
        <is>
          <t>月</t>
        </is>
      </c>
      <c r="X3423" s="144" t="n"/>
      <c r="Y3423" s="143" t="n"/>
      <c r="BI3423" s="144" t="n"/>
      <c r="BJ3423" s="2" t="n"/>
      <c r="BK3423" s="2" t="n"/>
      <c r="BL3423" s="2" t="n"/>
      <c r="BM3423" s="2" t="n"/>
      <c r="BN3423" s="2" t="n"/>
      <c r="BO3423" s="2" t="n"/>
      <c r="BP3423" s="143" t="n"/>
      <c r="BV3423" s="144" t="n"/>
      <c r="DU3423" s="144" t="n"/>
      <c r="DV3423" s="2" t="n"/>
      <c r="DW3423" s="2" t="n"/>
      <c r="DX3423" s="2" t="n"/>
      <c r="DY3423" s="2" t="n"/>
      <c r="DZ3423" s="2" t="n"/>
      <c r="EA3423" s="2" t="n"/>
      <c r="EB3423" s="2" t="n"/>
      <c r="EC3423" s="2" t="n"/>
    </row>
    <row r="3424" ht="6.75" customHeight="1" s="118">
      <c r="A3424" s="2" t="n"/>
      <c r="B3424" s="2" t="n"/>
      <c r="C3424" s="2" t="n"/>
      <c r="D3424" s="2" t="n"/>
      <c r="E3424" s="143" t="n"/>
      <c r="K3424" s="144" t="n"/>
      <c r="L3424" s="143" t="n"/>
      <c r="X3424" s="144" t="n"/>
      <c r="Y3424" s="143" t="n"/>
      <c r="AW3424" s="75" t="inlineStr">
        <is>
          <t>卒業</t>
        </is>
      </c>
      <c r="BI3424" s="144" t="n"/>
      <c r="BJ3424" s="2" t="n"/>
      <c r="BK3424" s="2" t="n"/>
      <c r="BL3424" s="2" t="n"/>
      <c r="BM3424" s="2" t="n"/>
      <c r="BN3424" s="2" t="n"/>
      <c r="BO3424" s="2" t="n"/>
      <c r="BP3424" s="143" t="n"/>
      <c r="BV3424" s="144" t="n"/>
      <c r="DU3424" s="144" t="n"/>
      <c r="DV3424" s="2" t="n"/>
      <c r="DW3424" s="2" t="n"/>
      <c r="DX3424" s="2" t="n"/>
      <c r="DY3424" s="2" t="n"/>
      <c r="DZ3424" s="2" t="n"/>
      <c r="EA3424" s="2" t="n"/>
      <c r="EB3424" s="2" t="n"/>
      <c r="EC3424" s="2" t="n"/>
    </row>
    <row r="3425" ht="6.75" customHeight="1" s="118">
      <c r="A3425" s="2" t="n"/>
      <c r="B3425" s="2" t="n"/>
      <c r="C3425" s="2" t="n"/>
      <c r="D3425" s="2" t="n"/>
      <c r="E3425" s="143" t="n"/>
      <c r="K3425" s="144" t="n"/>
      <c r="L3425" s="36" t="n"/>
      <c r="M3425" s="19" t="n"/>
      <c r="N3425" s="19" t="n"/>
      <c r="O3425" s="19" t="n"/>
      <c r="P3425" s="19" t="n"/>
      <c r="Q3425" s="19" t="n"/>
      <c r="R3425" s="19" t="n"/>
      <c r="S3425" s="19" t="n"/>
      <c r="T3425" s="19" t="n"/>
      <c r="U3425" s="19" t="n"/>
      <c r="V3425" s="19" t="n"/>
      <c r="W3425" s="19" t="n"/>
      <c r="X3425" s="37" t="n"/>
      <c r="Y3425" s="143" t="n"/>
      <c r="BI3425" s="144" t="n"/>
      <c r="BJ3425" s="2" t="n"/>
      <c r="BK3425" s="2" t="n"/>
      <c r="BL3425" s="2" t="n"/>
      <c r="BM3425" s="2" t="n"/>
      <c r="BN3425" s="2" t="n"/>
      <c r="BO3425" s="2" t="n"/>
      <c r="BP3425" s="143" t="n"/>
      <c r="BV3425" s="144" t="n"/>
      <c r="DU3425" s="144" t="n"/>
      <c r="DV3425" s="2" t="n"/>
      <c r="DW3425" s="2" t="n"/>
      <c r="DX3425" s="2" t="n"/>
      <c r="DY3425" s="2" t="n"/>
      <c r="DZ3425" s="2" t="n"/>
      <c r="EA3425" s="2" t="n"/>
      <c r="EB3425" s="2" t="n"/>
      <c r="EC3425" s="2" t="n"/>
    </row>
    <row r="3426" ht="6.75" customHeight="1" s="118">
      <c r="A3426" s="2" t="n"/>
      <c r="B3426" s="2" t="n"/>
      <c r="C3426" s="2" t="n"/>
      <c r="D3426" s="2" t="n"/>
      <c r="E3426" s="143" t="n"/>
      <c r="K3426" s="144" t="n"/>
      <c r="L3426" s="36" t="n"/>
      <c r="M3426" s="19" t="n"/>
      <c r="N3426" s="19" t="n"/>
      <c r="O3426" s="19" t="n"/>
      <c r="P3426" s="19" t="n"/>
      <c r="Q3426" s="19" t="n"/>
      <c r="R3426" s="19" t="n"/>
      <c r="S3426" s="19" t="n"/>
      <c r="T3426" s="19" t="n"/>
      <c r="U3426" s="19" t="n"/>
      <c r="V3426" s="19" t="n"/>
      <c r="W3426" s="19" t="n"/>
      <c r="X3426" s="37" t="n"/>
      <c r="Y3426" s="143" t="n"/>
      <c r="BI3426" s="144" t="n"/>
      <c r="BJ3426" s="2" t="n"/>
      <c r="BK3426" s="2" t="n"/>
      <c r="BL3426" s="2" t="n"/>
      <c r="BM3426" s="2" t="n"/>
      <c r="BN3426" s="2" t="n"/>
      <c r="BO3426" s="2" t="n"/>
      <c r="BP3426" s="143" t="n"/>
      <c r="BV3426" s="144" t="n"/>
      <c r="DU3426" s="144" t="n"/>
      <c r="DV3426" s="2" t="n"/>
      <c r="DW3426" s="2" t="n"/>
      <c r="DX3426" s="2" t="n"/>
      <c r="DY3426" s="2" t="n"/>
      <c r="DZ3426" s="2" t="n"/>
      <c r="EA3426" s="2" t="n"/>
      <c r="EB3426" s="2" t="n"/>
      <c r="EC3426" s="2" t="n"/>
    </row>
    <row r="3427" ht="6.75" customHeight="1" s="118">
      <c r="A3427" s="2" t="n"/>
      <c r="B3427" s="2" t="n"/>
      <c r="C3427" s="2" t="n"/>
      <c r="D3427" s="2" t="n"/>
      <c r="E3427" s="146" t="n"/>
      <c r="F3427" s="147" t="n"/>
      <c r="G3427" s="147" t="n"/>
      <c r="H3427" s="147" t="n"/>
      <c r="I3427" s="147" t="n"/>
      <c r="J3427" s="147" t="n"/>
      <c r="K3427" s="148" t="n"/>
      <c r="L3427" s="38" t="n"/>
      <c r="M3427" s="20" t="n"/>
      <c r="N3427" s="20" t="n"/>
      <c r="O3427" s="20" t="n"/>
      <c r="P3427" s="20" t="n"/>
      <c r="Q3427" s="20" t="n"/>
      <c r="R3427" s="20" t="n"/>
      <c r="S3427" s="20" t="n"/>
      <c r="T3427" s="20" t="n"/>
      <c r="U3427" s="20" t="n"/>
      <c r="V3427" s="20" t="n"/>
      <c r="W3427" s="20" t="n"/>
      <c r="X3427" s="39" t="n"/>
      <c r="Y3427" s="16" t="n"/>
      <c r="Z3427" s="14" t="n"/>
      <c r="AA3427" s="14" t="n"/>
      <c r="AB3427" s="14" t="n"/>
      <c r="AC3427" s="14" t="n"/>
      <c r="AD3427" s="14" t="n"/>
      <c r="AE3427" s="14" t="n"/>
      <c r="AF3427" s="14" t="n"/>
      <c r="AG3427" s="14" t="n"/>
      <c r="AH3427" s="14" t="n"/>
      <c r="AI3427" s="14" t="n"/>
      <c r="AJ3427" s="14" t="n"/>
      <c r="AK3427" s="14" t="n"/>
      <c r="AL3427" s="14" t="n"/>
      <c r="AM3427" s="14" t="n"/>
      <c r="AN3427" s="14" t="n"/>
      <c r="AO3427" s="14" t="n"/>
      <c r="AP3427" s="14" t="n"/>
      <c r="AQ3427" s="14" t="n"/>
      <c r="AR3427" s="14" t="n"/>
      <c r="AS3427" s="14" t="n"/>
      <c r="AT3427" s="14" t="n"/>
      <c r="AU3427" s="14" t="n"/>
      <c r="AV3427" s="14" t="n"/>
      <c r="AW3427" s="147" t="n"/>
      <c r="AX3427" s="147" t="n"/>
      <c r="AY3427" s="147" t="n"/>
      <c r="AZ3427" s="147" t="n"/>
      <c r="BA3427" s="147" t="n"/>
      <c r="BB3427" s="147" t="n"/>
      <c r="BC3427" s="147" t="n"/>
      <c r="BD3427" s="147" t="n"/>
      <c r="BE3427" s="147" t="n"/>
      <c r="BF3427" s="147" t="n"/>
      <c r="BG3427" s="147" t="n"/>
      <c r="BH3427" s="147" t="n"/>
      <c r="BI3427" s="148" t="n"/>
      <c r="BJ3427" s="2" t="n"/>
      <c r="BK3427" s="2" t="n"/>
      <c r="BL3427" s="2" t="n"/>
      <c r="BM3427" s="2" t="n"/>
      <c r="BN3427" s="2" t="n"/>
      <c r="BO3427" s="2" t="n"/>
      <c r="BP3427" s="143" t="n"/>
      <c r="BV3427" s="144" t="n"/>
      <c r="DU3427" s="144" t="n"/>
      <c r="DV3427" s="2" t="n"/>
      <c r="DW3427" s="2" t="n"/>
      <c r="DX3427" s="2" t="n"/>
      <c r="DY3427" s="2" t="n"/>
      <c r="DZ3427" s="2" t="n"/>
      <c r="EA3427" s="2" t="n"/>
      <c r="EB3427" s="2" t="n"/>
      <c r="EC3427" s="2" t="n"/>
    </row>
    <row r="3428" ht="6.75" customHeight="1" s="118">
      <c r="A3428" s="2" t="n"/>
      <c r="B3428" s="2" t="n"/>
      <c r="C3428" s="2" t="n"/>
      <c r="D3428" s="2" t="n"/>
      <c r="E3428" s="40" t="n"/>
      <c r="F3428" s="40" t="n"/>
      <c r="G3428" s="40" t="n"/>
      <c r="H3428" s="40" t="n"/>
      <c r="I3428" s="40" t="n"/>
      <c r="J3428" s="40" t="n"/>
      <c r="K3428" s="40" t="n"/>
      <c r="L3428" s="18" t="n"/>
      <c r="M3428" s="18" t="n"/>
      <c r="N3428" s="18" t="n"/>
      <c r="O3428" s="18" t="n"/>
      <c r="P3428" s="18" t="n"/>
      <c r="Q3428" s="18" t="n"/>
      <c r="R3428" s="18" t="n"/>
      <c r="S3428" s="76" t="n"/>
      <c r="T3428" s="140" t="n"/>
      <c r="U3428" s="17" t="n"/>
      <c r="V3428" s="17" t="n"/>
      <c r="W3428" s="76" t="n"/>
      <c r="X3428" s="140" t="n"/>
      <c r="Y3428" s="5" t="n"/>
      <c r="Z3428" s="5" t="n"/>
      <c r="AA3428" s="5" t="n"/>
      <c r="AB3428" s="5" t="n"/>
      <c r="AC3428" s="5" t="n"/>
      <c r="AD3428" s="5" t="n"/>
      <c r="AE3428" s="5" t="n"/>
      <c r="AF3428" s="5" t="n"/>
      <c r="AG3428" s="5" t="n"/>
      <c r="AH3428" s="5" t="n"/>
      <c r="AI3428" s="5" t="n"/>
      <c r="AJ3428" s="5" t="n"/>
      <c r="AK3428" s="5" t="n"/>
      <c r="AL3428" s="5" t="n"/>
      <c r="AM3428" s="5" t="n"/>
      <c r="AN3428" s="5" t="n"/>
      <c r="AO3428" s="5" t="n"/>
      <c r="AP3428" s="5" t="n"/>
      <c r="AQ3428" s="5" t="n"/>
      <c r="AR3428" s="5" t="n"/>
      <c r="AS3428" s="5" t="n"/>
      <c r="AT3428" s="5" t="n"/>
      <c r="AU3428" s="5" t="n"/>
      <c r="AV3428" s="5" t="n"/>
      <c r="AW3428" s="5" t="n"/>
      <c r="AX3428" s="5" t="n"/>
      <c r="AY3428" s="5" t="n"/>
      <c r="AZ3428" s="5" t="n"/>
      <c r="BA3428" s="5" t="n"/>
      <c r="BB3428" s="5" t="n"/>
      <c r="BC3428" s="5" t="n"/>
      <c r="BD3428" s="5" t="n"/>
      <c r="BE3428" s="5" t="n"/>
      <c r="BF3428" s="5" t="n"/>
      <c r="BG3428" s="5" t="n"/>
      <c r="BH3428" s="5" t="n"/>
      <c r="BI3428" s="5" t="n"/>
      <c r="BJ3428" s="2" t="n"/>
      <c r="BK3428" s="2" t="n"/>
      <c r="BL3428" s="2" t="n"/>
      <c r="BM3428" s="2" t="n"/>
      <c r="BN3428" s="2" t="n"/>
      <c r="BO3428" s="2" t="n"/>
      <c r="BP3428" s="143" t="n"/>
      <c r="BV3428" s="144" t="n"/>
      <c r="DU3428" s="144" t="n"/>
      <c r="DV3428" s="2" t="n"/>
      <c r="DW3428" s="2" t="n"/>
      <c r="DX3428" s="2" t="n"/>
      <c r="DY3428" s="2" t="n"/>
      <c r="DZ3428" s="2" t="n"/>
      <c r="EA3428" s="2" t="n"/>
      <c r="EB3428" s="2" t="n"/>
      <c r="EC3428" s="2" t="n"/>
    </row>
    <row r="3429" ht="6.75" customHeight="1" s="118">
      <c r="A3429" s="2" t="n"/>
      <c r="B3429" s="2" t="n"/>
      <c r="C3429" s="2" t="n"/>
      <c r="D3429" s="2" t="n"/>
      <c r="E3429" s="41" t="n"/>
      <c r="F3429" s="41" t="n"/>
      <c r="G3429" s="41" t="n"/>
      <c r="H3429" s="41" t="n"/>
      <c r="I3429" s="41" t="n"/>
      <c r="J3429" s="41" t="n"/>
      <c r="K3429" s="41" t="n"/>
      <c r="L3429" s="19" t="n"/>
      <c r="M3429" s="19" t="n"/>
      <c r="N3429" s="19" t="n"/>
      <c r="O3429" s="19" t="n"/>
      <c r="P3429" s="19" t="n"/>
      <c r="Q3429" s="19" t="n"/>
      <c r="R3429" s="19" t="n"/>
      <c r="U3429" s="11" t="n"/>
      <c r="V3429" s="11" t="n"/>
      <c r="Y3429" s="2" t="n"/>
      <c r="Z3429" s="2" t="n"/>
      <c r="AA3429" s="2" t="n"/>
      <c r="AB3429" s="2" t="n"/>
      <c r="AC3429" s="2" t="n"/>
      <c r="AD3429" s="2" t="n"/>
      <c r="AE3429" s="2" t="n"/>
      <c r="AF3429" s="2" t="n"/>
      <c r="AG3429" s="2" t="n"/>
      <c r="AH3429" s="2" t="n"/>
      <c r="AI3429" s="2" t="n"/>
      <c r="AJ3429" s="2" t="n"/>
      <c r="AK3429" s="2" t="n"/>
      <c r="AL3429" s="2" t="n"/>
      <c r="AM3429" s="2" t="n"/>
      <c r="AN3429" s="2" t="n"/>
      <c r="AO3429" s="2" t="n"/>
      <c r="AP3429" s="2" t="n"/>
      <c r="AQ3429" s="2" t="n"/>
      <c r="AR3429" s="2" t="n"/>
      <c r="AS3429" s="2" t="n"/>
      <c r="AT3429" s="2" t="n"/>
      <c r="AU3429" s="2" t="n"/>
      <c r="AV3429" s="2" t="n"/>
      <c r="AW3429" s="2" t="n"/>
      <c r="AX3429" s="2" t="n"/>
      <c r="AY3429" s="2" t="n"/>
      <c r="AZ3429" s="2" t="n"/>
      <c r="BA3429" s="2" t="n"/>
      <c r="BB3429" s="2" t="n"/>
      <c r="BC3429" s="2" t="n"/>
      <c r="BD3429" s="2" t="n"/>
      <c r="BE3429" s="2" t="n"/>
      <c r="BF3429" s="2" t="n"/>
      <c r="BG3429" s="2" t="n"/>
      <c r="BH3429" s="2" t="n"/>
      <c r="BI3429" s="2" t="n"/>
      <c r="BJ3429" s="2" t="n"/>
      <c r="BK3429" s="2" t="n"/>
      <c r="BL3429" s="2" t="n"/>
      <c r="BM3429" s="2" t="n"/>
      <c r="BN3429" s="2" t="n"/>
      <c r="BO3429" s="2" t="n"/>
      <c r="BP3429" s="143" t="n"/>
      <c r="BV3429" s="144" t="n"/>
      <c r="DU3429" s="144" t="n"/>
      <c r="DV3429" s="2" t="n"/>
      <c r="DW3429" s="2" t="n"/>
      <c r="DX3429" s="2" t="n"/>
      <c r="DY3429" s="2" t="n"/>
      <c r="DZ3429" s="2" t="n"/>
      <c r="EA3429" s="2" t="n"/>
      <c r="EB3429" s="2" t="n"/>
      <c r="EC3429" s="2" t="n"/>
    </row>
    <row r="3430" ht="9.75" customHeight="1" s="118">
      <c r="A3430" s="2" t="n"/>
      <c r="B3430" s="2" t="n"/>
      <c r="C3430" s="2" t="n"/>
      <c r="D3430" s="2" t="n"/>
      <c r="E3430" s="42" t="n"/>
      <c r="F3430" s="42" t="n"/>
      <c r="G3430" s="42" t="n"/>
      <c r="H3430" s="42" t="n"/>
      <c r="I3430" s="42" t="n"/>
      <c r="J3430" s="42" t="n"/>
      <c r="K3430" s="42" t="n"/>
      <c r="L3430" s="20" t="n"/>
      <c r="M3430" s="20" t="n"/>
      <c r="N3430" s="20" t="n"/>
      <c r="O3430" s="20" t="n"/>
      <c r="P3430" s="20" t="n"/>
      <c r="Q3430" s="20" t="n"/>
      <c r="R3430" s="20" t="n"/>
      <c r="S3430" s="20" t="n"/>
      <c r="T3430" s="20" t="n"/>
      <c r="U3430" s="20" t="n"/>
      <c r="V3430" s="20" t="n"/>
      <c r="W3430" s="20" t="n"/>
      <c r="X3430" s="20" t="n"/>
      <c r="Y3430" s="14" t="n"/>
      <c r="Z3430" s="14" t="n"/>
      <c r="AA3430" s="14" t="n"/>
      <c r="AB3430" s="14" t="n"/>
      <c r="AC3430" s="14" t="n"/>
      <c r="AD3430" s="14" t="n"/>
      <c r="AE3430" s="14" t="n"/>
      <c r="AF3430" s="14" t="n"/>
      <c r="AG3430" s="14" t="n"/>
      <c r="AH3430" s="14" t="n"/>
      <c r="AI3430" s="14" t="n"/>
      <c r="AJ3430" s="14" t="n"/>
      <c r="AK3430" s="14" t="n"/>
      <c r="AL3430" s="14" t="n"/>
      <c r="AM3430" s="14" t="n"/>
      <c r="AN3430" s="14" t="n"/>
      <c r="AO3430" s="14" t="n"/>
      <c r="AP3430" s="14" t="n"/>
      <c r="AQ3430" s="14" t="n"/>
      <c r="AR3430" s="14" t="n"/>
      <c r="AS3430" s="14" t="n"/>
      <c r="AT3430" s="14" t="n"/>
      <c r="AU3430" s="14" t="n"/>
      <c r="AV3430" s="14" t="n"/>
      <c r="AW3430" s="14" t="n"/>
      <c r="AX3430" s="14" t="n"/>
      <c r="AY3430" s="14" t="n"/>
      <c r="AZ3430" s="14" t="n"/>
      <c r="BA3430" s="14" t="n"/>
      <c r="BB3430" s="14" t="n"/>
      <c r="BC3430" s="14" t="n"/>
      <c r="BD3430" s="14" t="n"/>
      <c r="BE3430" s="14" t="n"/>
      <c r="BF3430" s="14" t="n"/>
      <c r="BG3430" s="14" t="n"/>
      <c r="BH3430" s="14" t="n"/>
      <c r="BI3430" s="14" t="n"/>
      <c r="BJ3430" s="2" t="n"/>
      <c r="BK3430" s="2" t="n"/>
      <c r="BL3430" s="2" t="n"/>
      <c r="BM3430" s="2" t="n"/>
      <c r="BN3430" s="2" t="n"/>
      <c r="BO3430" s="2" t="n"/>
      <c r="BP3430" s="143" t="n"/>
      <c r="BV3430" s="144" t="n"/>
      <c r="DU3430" s="144" t="n"/>
      <c r="DV3430" s="2" t="n"/>
      <c r="DW3430" s="2" t="n"/>
      <c r="DX3430" s="2" t="n"/>
      <c r="DY3430" s="2" t="n"/>
      <c r="DZ3430" s="2" t="n"/>
      <c r="EA3430" s="2" t="n"/>
      <c r="EB3430" s="2" t="n"/>
      <c r="EC3430" s="2" t="n"/>
    </row>
    <row r="3431" ht="6.75" customHeight="1" s="118">
      <c r="A3431" s="2" t="n"/>
      <c r="B3431" s="2" t="n"/>
      <c r="C3431" s="2" t="n"/>
      <c r="D3431" s="2" t="n"/>
      <c r="E3431" s="180" t="inlineStr">
        <is>
          <t>職　歴</t>
        </is>
      </c>
      <c r="K3431" s="144" t="n"/>
      <c r="L3431" s="54" t="inlineStr">
        <is>
          <t>平成</t>
        </is>
      </c>
      <c r="M3431" s="140" t="n"/>
      <c r="N3431" s="140" t="n"/>
      <c r="O3431" s="140" t="n"/>
      <c r="P3431" s="19" t="n"/>
      <c r="Q3431" s="19" t="n"/>
      <c r="R3431" s="19" t="n"/>
      <c r="S3431" s="19" t="n"/>
      <c r="T3431" s="19" t="n"/>
      <c r="U3431" s="19" t="n"/>
      <c r="V3431" s="19" t="n"/>
      <c r="W3431" s="19" t="n"/>
      <c r="X3431" s="37" t="n"/>
      <c r="Y3431" s="171">
        <f>計算!$AD$40</f>
        <v/>
      </c>
      <c r="BI3431" s="144" t="n"/>
      <c r="BJ3431" s="2" t="n"/>
      <c r="BK3431" s="2" t="n"/>
      <c r="BL3431" s="2" t="n"/>
      <c r="BM3431" s="2" t="n"/>
      <c r="BN3431" s="2" t="n"/>
      <c r="BO3431" s="2" t="n"/>
      <c r="BP3431" s="143" t="n"/>
      <c r="BV3431" s="144" t="n"/>
      <c r="DU3431" s="144" t="n"/>
      <c r="DV3431" s="2" t="n"/>
      <c r="DW3431" s="2" t="n"/>
      <c r="DX3431" s="2" t="n"/>
      <c r="DY3431" s="2" t="n"/>
      <c r="DZ3431" s="2" t="n"/>
      <c r="EA3431" s="2" t="n"/>
      <c r="EB3431" s="2" t="n"/>
      <c r="EC3431" s="2" t="n"/>
    </row>
    <row r="3432" ht="6.75" customHeight="1" s="118">
      <c r="A3432" s="2" t="n"/>
      <c r="B3432" s="2" t="n"/>
      <c r="C3432" s="2" t="n"/>
      <c r="D3432" s="2" t="n"/>
      <c r="E3432" s="143" t="n"/>
      <c r="K3432" s="144" t="n"/>
      <c r="L3432" s="143" t="n"/>
      <c r="P3432" s="19" t="n"/>
      <c r="Q3432" s="19" t="n"/>
      <c r="R3432" s="19" t="n"/>
      <c r="S3432" s="19" t="n"/>
      <c r="T3432" s="19" t="n"/>
      <c r="U3432" s="19" t="n"/>
      <c r="V3432" s="19" t="n"/>
      <c r="W3432" s="19" t="n"/>
      <c r="X3432" s="37" t="n"/>
      <c r="Y3432" s="143" t="n"/>
      <c r="BI3432" s="144" t="n"/>
      <c r="BJ3432" s="2" t="n"/>
      <c r="BK3432" s="2" t="n"/>
      <c r="BL3432" s="2" t="n"/>
      <c r="BM3432" s="2" t="n"/>
      <c r="BN3432" s="2" t="n"/>
      <c r="BO3432" s="2" t="n"/>
      <c r="BP3432" s="143" t="n"/>
      <c r="BV3432" s="144" t="n"/>
      <c r="DU3432" s="144" t="n"/>
      <c r="DV3432" s="2" t="n"/>
      <c r="DW3432" s="2" t="n"/>
      <c r="DX3432" s="2" t="n"/>
      <c r="DY3432" s="2" t="n"/>
      <c r="DZ3432" s="2" t="n"/>
      <c r="EA3432" s="2" t="n"/>
      <c r="EB3432" s="2" t="n"/>
      <c r="EC3432" s="2" t="n"/>
    </row>
    <row r="3433" ht="6.75" customHeight="1" s="118">
      <c r="A3433" s="2" t="n"/>
      <c r="B3433" s="2" t="n"/>
      <c r="C3433" s="2" t="n"/>
      <c r="D3433" s="2" t="n"/>
      <c r="E3433" s="143" t="n"/>
      <c r="K3433" s="144" t="n"/>
      <c r="L3433" s="143" t="n"/>
      <c r="P3433" s="179">
        <f>計算!$AB$40</f>
        <v/>
      </c>
      <c r="S3433" s="52" t="inlineStr">
        <is>
          <t>年</t>
        </is>
      </c>
      <c r="U3433" s="179">
        <f>計算!$AC$40</f>
        <v/>
      </c>
      <c r="W3433" s="53" t="inlineStr">
        <is>
          <t>月</t>
        </is>
      </c>
      <c r="X3433" s="144" t="n"/>
      <c r="Y3433" s="143" t="n"/>
      <c r="BI3433" s="144" t="n"/>
      <c r="BJ3433" s="2" t="n"/>
      <c r="BK3433" s="2" t="n"/>
      <c r="BL3433" s="2" t="n"/>
      <c r="BM3433" s="2" t="n"/>
      <c r="BN3433" s="2" t="n"/>
      <c r="BO3433" s="2" t="n"/>
      <c r="BP3433" s="143" t="n"/>
      <c r="BV3433" s="144" t="n"/>
      <c r="DU3433" s="144" t="n"/>
      <c r="DV3433" s="2" t="n"/>
      <c r="DW3433" s="2" t="n"/>
      <c r="DX3433" s="2" t="n"/>
      <c r="DY3433" s="2" t="n"/>
      <c r="DZ3433" s="2" t="n"/>
      <c r="EA3433" s="2" t="n"/>
      <c r="EB3433" s="2" t="n"/>
      <c r="EC3433" s="2" t="n"/>
    </row>
    <row r="3434" ht="6.75" customHeight="1" s="118">
      <c r="A3434" s="2" t="n"/>
      <c r="B3434" s="2" t="n"/>
      <c r="C3434" s="2" t="n"/>
      <c r="D3434" s="2" t="n"/>
      <c r="E3434" s="143" t="n"/>
      <c r="K3434" s="144" t="n"/>
      <c r="L3434" s="49" t="inlineStr">
        <is>
          <t>令和</t>
        </is>
      </c>
      <c r="X3434" s="144" t="n"/>
      <c r="Y3434" s="143" t="n"/>
      <c r="BI3434" s="144" t="n"/>
      <c r="BJ3434" s="2" t="n"/>
      <c r="BK3434" s="2" t="n"/>
      <c r="BL3434" s="2" t="n"/>
      <c r="BM3434" s="2" t="n"/>
      <c r="BN3434" s="2" t="n"/>
      <c r="BO3434" s="2" t="n"/>
      <c r="BP3434" s="143" t="n"/>
      <c r="BV3434" s="144" t="n"/>
      <c r="DU3434" s="144" t="n"/>
      <c r="DV3434" s="2" t="n"/>
      <c r="DW3434" s="2" t="n"/>
      <c r="DX3434" s="2" t="n"/>
      <c r="DY3434" s="2" t="n"/>
      <c r="DZ3434" s="2" t="n"/>
      <c r="EA3434" s="2" t="n"/>
      <c r="EB3434" s="2" t="n"/>
      <c r="EC3434" s="2" t="n"/>
    </row>
    <row r="3435" ht="6.75" customHeight="1" s="118">
      <c r="A3435" s="2" t="n"/>
      <c r="B3435" s="2" t="n"/>
      <c r="C3435" s="2" t="n"/>
      <c r="D3435" s="2" t="n"/>
      <c r="E3435" s="143" t="n"/>
      <c r="K3435" s="144" t="n"/>
      <c r="L3435" s="143" t="n"/>
      <c r="P3435" s="19" t="n"/>
      <c r="Q3435" s="19" t="n"/>
      <c r="R3435" s="19" t="n"/>
      <c r="S3435" s="19" t="n"/>
      <c r="T3435" s="19" t="n"/>
      <c r="U3435" s="19" t="n"/>
      <c r="V3435" s="19" t="n"/>
      <c r="W3435" s="19" t="n"/>
      <c r="X3435" s="37" t="n"/>
      <c r="Y3435" s="143" t="n"/>
      <c r="BI3435" s="144" t="n"/>
      <c r="BJ3435" s="2" t="n"/>
      <c r="BK3435" s="2" t="n"/>
      <c r="BL3435" s="2" t="n"/>
      <c r="BM3435" s="2" t="n"/>
      <c r="BN3435" s="2" t="n"/>
      <c r="BO3435" s="2" t="n"/>
      <c r="BP3435" s="143" t="n"/>
      <c r="BV3435" s="144" t="n"/>
      <c r="DU3435" s="144" t="n"/>
      <c r="DV3435" s="2" t="n"/>
      <c r="DW3435" s="2" t="n"/>
      <c r="DX3435" s="2" t="n"/>
      <c r="DY3435" s="2" t="n"/>
      <c r="DZ3435" s="2" t="n"/>
      <c r="EA3435" s="2" t="n"/>
      <c r="EB3435" s="2" t="n"/>
      <c r="EC3435" s="2" t="n"/>
    </row>
    <row r="3436" ht="5.25" customHeight="1" s="118">
      <c r="A3436" s="2" t="n"/>
      <c r="B3436" s="2" t="n"/>
      <c r="C3436" s="2" t="n"/>
      <c r="D3436" s="2" t="n"/>
      <c r="E3436" s="143" t="n"/>
      <c r="K3436" s="144" t="n"/>
      <c r="L3436" s="146" t="n"/>
      <c r="M3436" s="147" t="n"/>
      <c r="N3436" s="147" t="n"/>
      <c r="O3436" s="147" t="n"/>
      <c r="P3436" s="20" t="n"/>
      <c r="Q3436" s="20" t="n"/>
      <c r="R3436" s="20" t="n"/>
      <c r="S3436" s="20" t="n"/>
      <c r="T3436" s="20" t="n"/>
      <c r="U3436" s="20" t="n"/>
      <c r="V3436" s="20" t="n"/>
      <c r="W3436" s="20" t="n"/>
      <c r="X3436" s="39" t="n"/>
      <c r="Y3436" s="146" t="n"/>
      <c r="Z3436" s="147" t="n"/>
      <c r="AA3436" s="147" t="n"/>
      <c r="AB3436" s="147" t="n"/>
      <c r="AC3436" s="147" t="n"/>
      <c r="AD3436" s="147" t="n"/>
      <c r="AE3436" s="147" t="n"/>
      <c r="AF3436" s="147" t="n"/>
      <c r="AG3436" s="147" t="n"/>
      <c r="AH3436" s="147" t="n"/>
      <c r="AI3436" s="147" t="n"/>
      <c r="AJ3436" s="147" t="n"/>
      <c r="AK3436" s="147" t="n"/>
      <c r="AL3436" s="147" t="n"/>
      <c r="AM3436" s="147" t="n"/>
      <c r="AN3436" s="147" t="n"/>
      <c r="AO3436" s="147" t="n"/>
      <c r="AP3436" s="147" t="n"/>
      <c r="AQ3436" s="147" t="n"/>
      <c r="AR3436" s="147" t="n"/>
      <c r="AS3436" s="147" t="n"/>
      <c r="AT3436" s="147" t="n"/>
      <c r="AU3436" s="147" t="n"/>
      <c r="AV3436" s="147" t="n"/>
      <c r="AW3436" s="147" t="n"/>
      <c r="AX3436" s="147" t="n"/>
      <c r="AY3436" s="147" t="n"/>
      <c r="AZ3436" s="147" t="n"/>
      <c r="BA3436" s="147" t="n"/>
      <c r="BB3436" s="147" t="n"/>
      <c r="BC3436" s="147" t="n"/>
      <c r="BD3436" s="147" t="n"/>
      <c r="BE3436" s="147" t="n"/>
      <c r="BF3436" s="147" t="n"/>
      <c r="BG3436" s="147" t="n"/>
      <c r="BH3436" s="147" t="n"/>
      <c r="BI3436" s="148" t="n"/>
      <c r="BJ3436" s="2" t="n"/>
      <c r="BK3436" s="2" t="n"/>
      <c r="BL3436" s="2" t="n"/>
      <c r="BM3436" s="2" t="n"/>
      <c r="BN3436" s="2" t="n"/>
      <c r="BO3436" s="2" t="n"/>
      <c r="BP3436" s="143" t="n"/>
      <c r="BV3436" s="144" t="n"/>
      <c r="DU3436" s="144" t="n"/>
      <c r="DV3436" s="2" t="n"/>
      <c r="DW3436" s="2" t="n"/>
      <c r="DX3436" s="2" t="n"/>
      <c r="DY3436" s="2" t="n"/>
      <c r="DZ3436" s="2" t="n"/>
      <c r="EA3436" s="2" t="n"/>
      <c r="EB3436" s="2" t="n"/>
      <c r="EC3436" s="2" t="n"/>
    </row>
    <row r="3437" ht="6.75" customHeight="1" s="118">
      <c r="A3437" s="2" t="n"/>
      <c r="B3437" s="2" t="n"/>
      <c r="C3437" s="2" t="n"/>
      <c r="D3437" s="2" t="n"/>
      <c r="E3437" s="143" t="n"/>
      <c r="K3437" s="144" t="n"/>
      <c r="L3437" s="54" t="inlineStr">
        <is>
          <t>平成</t>
        </is>
      </c>
      <c r="M3437" s="140" t="n"/>
      <c r="N3437" s="140" t="n"/>
      <c r="O3437" s="140" t="n"/>
      <c r="P3437" s="18" t="n"/>
      <c r="Q3437" s="18" t="n"/>
      <c r="R3437" s="18" t="n"/>
      <c r="S3437" s="18" t="n"/>
      <c r="T3437" s="18" t="n"/>
      <c r="U3437" s="18" t="n"/>
      <c r="V3437" s="18" t="n"/>
      <c r="W3437" s="18" t="n"/>
      <c r="X3437" s="35" t="n"/>
      <c r="Y3437" s="171">
        <f>計算!$AG$40</f>
        <v/>
      </c>
      <c r="BI3437" s="144" t="n"/>
      <c r="BJ3437" s="2" t="n"/>
      <c r="BK3437" s="2" t="n"/>
      <c r="BL3437" s="2" t="n"/>
      <c r="BM3437" s="2" t="n"/>
      <c r="BN3437" s="2" t="n"/>
      <c r="BO3437" s="2" t="n"/>
      <c r="BP3437" s="143" t="n"/>
      <c r="BV3437" s="144" t="n"/>
      <c r="DU3437" s="144" t="n"/>
      <c r="DV3437" s="2" t="n"/>
      <c r="DW3437" s="2" t="n"/>
      <c r="DX3437" s="2" t="n"/>
      <c r="DY3437" s="2" t="n"/>
      <c r="DZ3437" s="2" t="n"/>
      <c r="EA3437" s="2" t="n"/>
      <c r="EB3437" s="2" t="n"/>
      <c r="EC3437" s="2" t="n"/>
    </row>
    <row r="3438" ht="6.75" customHeight="1" s="118">
      <c r="A3438" s="2" t="n"/>
      <c r="B3438" s="2" t="n"/>
      <c r="C3438" s="2" t="n"/>
      <c r="D3438" s="2" t="n"/>
      <c r="E3438" s="143" t="n"/>
      <c r="K3438" s="144" t="n"/>
      <c r="L3438" s="143" t="n"/>
      <c r="P3438" s="19" t="n"/>
      <c r="Q3438" s="19" t="n"/>
      <c r="R3438" s="19" t="n"/>
      <c r="S3438" s="19" t="n"/>
      <c r="T3438" s="19" t="n"/>
      <c r="U3438" s="19" t="n"/>
      <c r="V3438" s="19" t="n"/>
      <c r="W3438" s="19" t="n"/>
      <c r="X3438" s="37" t="n"/>
      <c r="Y3438" s="143" t="n"/>
      <c r="BI3438" s="144" t="n"/>
      <c r="BJ3438" s="2" t="n"/>
      <c r="BK3438" s="2" t="n"/>
      <c r="BL3438" s="2" t="n"/>
      <c r="BM3438" s="2" t="n"/>
      <c r="BN3438" s="2" t="n"/>
      <c r="BO3438" s="2" t="n"/>
      <c r="BP3438" s="143" t="n"/>
      <c r="BV3438" s="144" t="n"/>
      <c r="DU3438" s="144" t="n"/>
      <c r="DV3438" s="2" t="n"/>
      <c r="DW3438" s="2" t="n"/>
      <c r="DX3438" s="2" t="n"/>
      <c r="DY3438" s="2" t="n"/>
      <c r="DZ3438" s="2" t="n"/>
      <c r="EA3438" s="2" t="n"/>
      <c r="EB3438" s="2" t="n"/>
      <c r="EC3438" s="2" t="n"/>
    </row>
    <row r="3439" ht="6.75" customHeight="1" s="118">
      <c r="A3439" s="2" t="n"/>
      <c r="B3439" s="2" t="n"/>
      <c r="C3439" s="2" t="n"/>
      <c r="D3439" s="2" t="n"/>
      <c r="E3439" s="143" t="n"/>
      <c r="K3439" s="144" t="n"/>
      <c r="L3439" s="143" t="n"/>
      <c r="P3439" s="179">
        <f>計算!$AE$40</f>
        <v/>
      </c>
      <c r="S3439" s="52" t="inlineStr">
        <is>
          <t>年</t>
        </is>
      </c>
      <c r="U3439" s="179">
        <f>計算!$AF$40</f>
        <v/>
      </c>
      <c r="W3439" s="53" t="inlineStr">
        <is>
          <t>月</t>
        </is>
      </c>
      <c r="X3439" s="144" t="n"/>
      <c r="Y3439" s="143" t="n"/>
      <c r="BI3439" s="144" t="n"/>
      <c r="BJ3439" s="2" t="n"/>
      <c r="BK3439" s="2" t="n"/>
      <c r="BL3439" s="2" t="n"/>
      <c r="BM3439" s="2" t="n"/>
      <c r="BN3439" s="2" t="n"/>
      <c r="BO3439" s="2" t="n"/>
      <c r="BP3439" s="143" t="n"/>
      <c r="BV3439" s="144" t="n"/>
      <c r="DU3439" s="144" t="n"/>
      <c r="DV3439" s="2" t="n"/>
      <c r="DW3439" s="2" t="n"/>
      <c r="DX3439" s="2" t="n"/>
      <c r="DY3439" s="2" t="n"/>
      <c r="DZ3439" s="2" t="n"/>
      <c r="EA3439" s="2" t="n"/>
      <c r="EB3439" s="2" t="n"/>
      <c r="EC3439" s="2" t="n"/>
    </row>
    <row r="3440" ht="6.75" customHeight="1" s="118">
      <c r="A3440" s="2" t="n"/>
      <c r="B3440" s="2" t="n"/>
      <c r="C3440" s="2" t="n"/>
      <c r="D3440" s="2" t="n"/>
      <c r="E3440" s="143" t="n"/>
      <c r="K3440" s="144" t="n"/>
      <c r="L3440" s="49" t="inlineStr">
        <is>
          <t>令和</t>
        </is>
      </c>
      <c r="X3440" s="144" t="n"/>
      <c r="Y3440" s="143" t="n"/>
      <c r="BI3440" s="144" t="n"/>
      <c r="BJ3440" s="2" t="n"/>
      <c r="BK3440" s="2" t="n"/>
      <c r="BL3440" s="2" t="n"/>
      <c r="BM3440" s="2" t="n"/>
      <c r="BN3440" s="2" t="n"/>
      <c r="BO3440" s="2" t="n"/>
      <c r="BP3440" s="143" t="n"/>
      <c r="BV3440" s="144" t="n"/>
      <c r="DU3440" s="144" t="n"/>
      <c r="DV3440" s="2" t="n"/>
      <c r="DW3440" s="2" t="n"/>
      <c r="DX3440" s="2" t="n"/>
      <c r="DY3440" s="2" t="n"/>
      <c r="DZ3440" s="2" t="n"/>
      <c r="EA3440" s="2" t="n"/>
      <c r="EB3440" s="2" t="n"/>
      <c r="EC3440" s="2" t="n"/>
    </row>
    <row r="3441" ht="6.75" customHeight="1" s="118">
      <c r="A3441" s="2" t="n"/>
      <c r="B3441" s="2" t="n"/>
      <c r="C3441" s="2" t="n"/>
      <c r="D3441" s="2" t="n"/>
      <c r="E3441" s="143" t="n"/>
      <c r="K3441" s="144" t="n"/>
      <c r="L3441" s="143" t="n"/>
      <c r="P3441" s="19" t="n"/>
      <c r="Q3441" s="19" t="n"/>
      <c r="R3441" s="19" t="n"/>
      <c r="S3441" s="19" t="n"/>
      <c r="T3441" s="19" t="n"/>
      <c r="U3441" s="19" t="n"/>
      <c r="V3441" s="19" t="n"/>
      <c r="W3441" s="19" t="n"/>
      <c r="X3441" s="37" t="n"/>
      <c r="Y3441" s="143" t="n"/>
      <c r="BI3441" s="144" t="n"/>
      <c r="BJ3441" s="2" t="n"/>
      <c r="BK3441" s="2" t="n"/>
      <c r="BL3441" s="2" t="n"/>
      <c r="BM3441" s="2" t="n"/>
      <c r="BN3441" s="2" t="n"/>
      <c r="BO3441" s="2" t="n"/>
      <c r="BP3441" s="143" t="n"/>
      <c r="BU3441" s="43" t="n"/>
      <c r="BV3441" s="44" t="n"/>
      <c r="DU3441" s="144" t="n"/>
      <c r="DV3441" s="2" t="n"/>
      <c r="DW3441" s="2" t="n"/>
      <c r="DX3441" s="2" t="n"/>
      <c r="DY3441" s="2" t="n"/>
      <c r="DZ3441" s="2" t="n"/>
      <c r="EA3441" s="2" t="n"/>
      <c r="EB3441" s="2" t="n"/>
      <c r="EC3441" s="2" t="n"/>
    </row>
    <row r="3442" ht="4.5" customHeight="1" s="118">
      <c r="A3442" s="2" t="n"/>
      <c r="B3442" s="2" t="n"/>
      <c r="C3442" s="2" t="n"/>
      <c r="D3442" s="2" t="n"/>
      <c r="E3442" s="143" t="n"/>
      <c r="K3442" s="144" t="n"/>
      <c r="L3442" s="146" t="n"/>
      <c r="M3442" s="147" t="n"/>
      <c r="N3442" s="147" t="n"/>
      <c r="O3442" s="147" t="n"/>
      <c r="P3442" s="20" t="n"/>
      <c r="Q3442" s="20" t="n"/>
      <c r="R3442" s="20" t="n"/>
      <c r="S3442" s="20" t="n"/>
      <c r="T3442" s="20" t="n"/>
      <c r="U3442" s="20" t="n"/>
      <c r="V3442" s="20" t="n"/>
      <c r="W3442" s="20" t="n"/>
      <c r="X3442" s="39" t="n"/>
      <c r="Y3442" s="146" t="n"/>
      <c r="Z3442" s="147" t="n"/>
      <c r="AA3442" s="147" t="n"/>
      <c r="AB3442" s="147" t="n"/>
      <c r="AC3442" s="147" t="n"/>
      <c r="AD3442" s="147" t="n"/>
      <c r="AE3442" s="147" t="n"/>
      <c r="AF3442" s="147" t="n"/>
      <c r="AG3442" s="147" t="n"/>
      <c r="AH3442" s="147" t="n"/>
      <c r="AI3442" s="147" t="n"/>
      <c r="AJ3442" s="147" t="n"/>
      <c r="AK3442" s="147" t="n"/>
      <c r="AL3442" s="147" t="n"/>
      <c r="AM3442" s="147" t="n"/>
      <c r="AN3442" s="147" t="n"/>
      <c r="AO3442" s="147" t="n"/>
      <c r="AP3442" s="147" t="n"/>
      <c r="AQ3442" s="147" t="n"/>
      <c r="AR3442" s="147" t="n"/>
      <c r="AS3442" s="147" t="n"/>
      <c r="AT3442" s="147" t="n"/>
      <c r="AU3442" s="147" t="n"/>
      <c r="AV3442" s="147" t="n"/>
      <c r="AW3442" s="147" t="n"/>
      <c r="AX3442" s="147" t="n"/>
      <c r="AY3442" s="147" t="n"/>
      <c r="AZ3442" s="147" t="n"/>
      <c r="BA3442" s="147" t="n"/>
      <c r="BB3442" s="147" t="n"/>
      <c r="BC3442" s="147" t="n"/>
      <c r="BD3442" s="147" t="n"/>
      <c r="BE3442" s="147" t="n"/>
      <c r="BF3442" s="147" t="n"/>
      <c r="BG3442" s="147" t="n"/>
      <c r="BH3442" s="147" t="n"/>
      <c r="BI3442" s="148" t="n"/>
      <c r="BJ3442" s="2" t="n"/>
      <c r="BK3442" s="2" t="n"/>
      <c r="BL3442" s="2" t="n"/>
      <c r="BM3442" s="2" t="n"/>
      <c r="BN3442" s="2" t="n"/>
      <c r="BO3442" s="2" t="n"/>
      <c r="BP3442" s="146" t="n"/>
      <c r="BQ3442" s="147" t="n"/>
      <c r="BR3442" s="147" t="n"/>
      <c r="BS3442" s="147" t="n"/>
      <c r="BT3442" s="147" t="n"/>
      <c r="BU3442" s="42" t="n"/>
      <c r="BV3442" s="45" t="n"/>
      <c r="BW3442" s="147" t="n"/>
      <c r="BX3442" s="147" t="n"/>
      <c r="BY3442" s="147" t="n"/>
      <c r="BZ3442" s="147" t="n"/>
      <c r="CA3442" s="147" t="n"/>
      <c r="CB3442" s="147" t="n"/>
      <c r="CC3442" s="147" t="n"/>
      <c r="CD3442" s="147" t="n"/>
      <c r="CE3442" s="147" t="n"/>
      <c r="CF3442" s="147" t="n"/>
      <c r="CG3442" s="147" t="n"/>
      <c r="CH3442" s="147" t="n"/>
      <c r="CI3442" s="147" t="n"/>
      <c r="CJ3442" s="147" t="n"/>
      <c r="CK3442" s="147" t="n"/>
      <c r="CL3442" s="147" t="n"/>
      <c r="CM3442" s="147" t="n"/>
      <c r="CN3442" s="147" t="n"/>
      <c r="CO3442" s="147" t="n"/>
      <c r="CP3442" s="147" t="n"/>
      <c r="CQ3442" s="147" t="n"/>
      <c r="CR3442" s="147" t="n"/>
      <c r="CS3442" s="147" t="n"/>
      <c r="CT3442" s="147" t="n"/>
      <c r="CU3442" s="147" t="n"/>
      <c r="CV3442" s="147" t="n"/>
      <c r="CW3442" s="147" t="n"/>
      <c r="CX3442" s="147" t="n"/>
      <c r="CY3442" s="147" t="n"/>
      <c r="CZ3442" s="147" t="n"/>
      <c r="DA3442" s="147" t="n"/>
      <c r="DB3442" s="147" t="n"/>
      <c r="DC3442" s="147" t="n"/>
      <c r="DD3442" s="147" t="n"/>
      <c r="DE3442" s="147" t="n"/>
      <c r="DF3442" s="147" t="n"/>
      <c r="DG3442" s="147" t="n"/>
      <c r="DH3442" s="147" t="n"/>
      <c r="DI3442" s="147" t="n"/>
      <c r="DJ3442" s="147" t="n"/>
      <c r="DK3442" s="147" t="n"/>
      <c r="DL3442" s="147" t="n"/>
      <c r="DM3442" s="147" t="n"/>
      <c r="DN3442" s="147" t="n"/>
      <c r="DO3442" s="147" t="n"/>
      <c r="DP3442" s="147" t="n"/>
      <c r="DQ3442" s="147" t="n"/>
      <c r="DR3442" s="147" t="n"/>
      <c r="DS3442" s="147" t="n"/>
      <c r="DT3442" s="147" t="n"/>
      <c r="DU3442" s="148" t="n"/>
      <c r="DV3442" s="2" t="n"/>
      <c r="DW3442" s="2" t="n"/>
      <c r="DX3442" s="2" t="n"/>
      <c r="DY3442" s="2" t="n"/>
      <c r="DZ3442" s="2" t="n"/>
      <c r="EA3442" s="2" t="n"/>
      <c r="EB3442" s="2" t="n"/>
      <c r="EC3442" s="2" t="n"/>
    </row>
    <row r="3443" ht="6.75" customHeight="1" s="118">
      <c r="A3443" s="2" t="n"/>
      <c r="B3443" s="2" t="n"/>
      <c r="C3443" s="2" t="n"/>
      <c r="D3443" s="2" t="n"/>
      <c r="E3443" s="143" t="n"/>
      <c r="K3443" s="144" t="n"/>
      <c r="L3443" s="54" t="inlineStr">
        <is>
          <t>平成</t>
        </is>
      </c>
      <c r="M3443" s="140" t="n"/>
      <c r="N3443" s="140" t="n"/>
      <c r="O3443" s="140" t="n"/>
      <c r="P3443" s="18" t="n"/>
      <c r="Q3443" s="18" t="n"/>
      <c r="R3443" s="18" t="n"/>
      <c r="S3443" s="18" t="n"/>
      <c r="T3443" s="18" t="n"/>
      <c r="U3443" s="18" t="n"/>
      <c r="V3443" s="18" t="n"/>
      <c r="W3443" s="18" t="n"/>
      <c r="X3443" s="35" t="n"/>
      <c r="Y3443" s="7" t="n"/>
      <c r="Z3443" s="2" t="n"/>
      <c r="AA3443" s="2" t="n"/>
      <c r="AB3443" s="2" t="n"/>
      <c r="AC3443" s="2" t="n"/>
      <c r="AD3443" s="2" t="n"/>
      <c r="AE3443" s="2" t="n"/>
      <c r="AF3443" s="2" t="n"/>
      <c r="AG3443" s="2" t="n"/>
      <c r="AH3443" s="2" t="n"/>
      <c r="AI3443" s="2" t="n"/>
      <c r="AJ3443" s="2" t="n"/>
      <c r="AK3443" s="2" t="n"/>
      <c r="AL3443" s="2" t="n"/>
      <c r="AM3443" s="2" t="n"/>
      <c r="AN3443" s="2" t="n"/>
      <c r="AO3443" s="2" t="n"/>
      <c r="AP3443" s="2" t="n"/>
      <c r="AQ3443" s="2" t="n"/>
      <c r="AR3443" s="2" t="n"/>
      <c r="AS3443" s="2" t="n"/>
      <c r="AT3443" s="2" t="n"/>
      <c r="AU3443" s="2" t="n"/>
      <c r="AV3443" s="2" t="n"/>
      <c r="AW3443" s="2" t="n"/>
      <c r="AX3443" s="2" t="n"/>
      <c r="AY3443" s="2" t="n"/>
      <c r="AZ3443" s="2" t="n"/>
      <c r="BA3443" s="2" t="n"/>
      <c r="BB3443" s="2" t="n"/>
      <c r="BC3443" s="2" t="n"/>
      <c r="BD3443" s="2" t="n"/>
      <c r="BE3443" s="2" t="n"/>
      <c r="BF3443" s="2" t="n"/>
      <c r="BG3443" s="2" t="n"/>
      <c r="BH3443" s="2" t="n"/>
      <c r="BI3443" s="6" t="n"/>
      <c r="BJ3443" s="2" t="n"/>
      <c r="BK3443" s="2" t="n"/>
      <c r="BL3443" s="2" t="n"/>
      <c r="BM3443" s="2" t="n"/>
      <c r="BN3443" s="2" t="n"/>
      <c r="BO3443" s="2" t="n"/>
      <c r="BP3443" s="139" t="inlineStr">
        <is>
          <t>備　考</t>
        </is>
      </c>
      <c r="BQ3443" s="140" t="n"/>
      <c r="BR3443" s="140" t="n"/>
      <c r="BS3443" s="140" t="n"/>
      <c r="BT3443" s="140" t="n"/>
      <c r="BU3443" s="140" t="n"/>
      <c r="BV3443" s="141" t="n"/>
      <c r="BW3443" s="176">
        <f>計算!$AA$40</f>
        <v/>
      </c>
      <c r="BX3443" s="140" t="n"/>
      <c r="BY3443" s="140" t="n"/>
      <c r="BZ3443" s="140" t="n"/>
      <c r="CA3443" s="140" t="n"/>
      <c r="CB3443" s="140" t="n"/>
      <c r="CC3443" s="140" t="n"/>
      <c r="CD3443" s="140" t="n"/>
      <c r="CE3443" s="140" t="n"/>
      <c r="CF3443" s="140" t="n"/>
      <c r="CG3443" s="140" t="n"/>
      <c r="CH3443" s="140" t="n"/>
      <c r="CI3443" s="140" t="n"/>
      <c r="CJ3443" s="140" t="n"/>
      <c r="CK3443" s="140" t="n"/>
      <c r="CL3443" s="140" t="n"/>
      <c r="CM3443" s="140" t="n"/>
      <c r="CN3443" s="140" t="n"/>
      <c r="CO3443" s="140" t="n"/>
      <c r="CP3443" s="140" t="n"/>
      <c r="CQ3443" s="140" t="n"/>
      <c r="CR3443" s="140" t="n"/>
      <c r="CS3443" s="140" t="n"/>
      <c r="CT3443" s="140" t="n"/>
      <c r="CU3443" s="140" t="n"/>
      <c r="CV3443" s="140" t="n"/>
      <c r="CW3443" s="140" t="n"/>
      <c r="CX3443" s="140" t="n"/>
      <c r="CY3443" s="140" t="n"/>
      <c r="CZ3443" s="140" t="n"/>
      <c r="DA3443" s="140" t="n"/>
      <c r="DB3443" s="140" t="n"/>
      <c r="DC3443" s="140" t="n"/>
      <c r="DD3443" s="140" t="n"/>
      <c r="DE3443" s="140" t="n"/>
      <c r="DF3443" s="140" t="n"/>
      <c r="DG3443" s="140" t="n"/>
      <c r="DH3443" s="140" t="n"/>
      <c r="DI3443" s="140" t="n"/>
      <c r="DJ3443" s="140" t="n"/>
      <c r="DK3443" s="140" t="n"/>
      <c r="DL3443" s="140" t="n"/>
      <c r="DM3443" s="140" t="n"/>
      <c r="DN3443" s="140" t="n"/>
      <c r="DO3443" s="140" t="n"/>
      <c r="DP3443" s="140" t="n"/>
      <c r="DQ3443" s="140" t="n"/>
      <c r="DR3443" s="140" t="n"/>
      <c r="DS3443" s="140" t="n"/>
      <c r="DT3443" s="140" t="n"/>
      <c r="DU3443" s="141" t="n"/>
      <c r="DV3443" s="2" t="n"/>
      <c r="DW3443" s="2" t="n"/>
      <c r="DX3443" s="2" t="n"/>
      <c r="DY3443" s="2" t="n"/>
      <c r="DZ3443" s="2" t="n"/>
      <c r="EA3443" s="2" t="n"/>
      <c r="EB3443" s="2" t="n"/>
      <c r="EC3443" s="2" t="n"/>
    </row>
    <row r="3444" ht="6.75" customHeight="1" s="118">
      <c r="A3444" s="2" t="n"/>
      <c r="B3444" s="2" t="n"/>
      <c r="C3444" s="2" t="n"/>
      <c r="D3444" s="2" t="n"/>
      <c r="E3444" s="143" t="n"/>
      <c r="K3444" s="144" t="n"/>
      <c r="L3444" s="143" t="n"/>
      <c r="P3444" s="19" t="n"/>
      <c r="Q3444" s="19" t="n"/>
      <c r="R3444" s="19" t="n"/>
      <c r="S3444" s="19" t="n"/>
      <c r="T3444" s="19" t="n"/>
      <c r="U3444" s="19" t="n"/>
      <c r="V3444" s="19" t="n"/>
      <c r="W3444" s="19" t="n"/>
      <c r="X3444" s="37" t="n"/>
      <c r="Y3444" s="7" t="n"/>
      <c r="Z3444" s="2" t="n"/>
      <c r="AA3444" s="2" t="n"/>
      <c r="AB3444" s="2" t="n"/>
      <c r="AC3444" s="2" t="n"/>
      <c r="AD3444" s="2" t="n"/>
      <c r="AE3444" s="2" t="n"/>
      <c r="AF3444" s="2" t="n"/>
      <c r="AG3444" s="2" t="n"/>
      <c r="AH3444" s="2" t="n"/>
      <c r="AI3444" s="2" t="n"/>
      <c r="AJ3444" s="2" t="n"/>
      <c r="AK3444" s="2" t="n"/>
      <c r="AL3444" s="2" t="n"/>
      <c r="AM3444" s="2" t="n"/>
      <c r="AN3444" s="2" t="n"/>
      <c r="AO3444" s="2" t="n"/>
      <c r="AP3444" s="2" t="n"/>
      <c r="AQ3444" s="2" t="n"/>
      <c r="AR3444" s="2" t="n"/>
      <c r="AS3444" s="2" t="n"/>
      <c r="AT3444" s="2" t="n"/>
      <c r="AU3444" s="2" t="n"/>
      <c r="AV3444" s="2" t="n"/>
      <c r="AW3444" s="2" t="n"/>
      <c r="AX3444" s="2" t="n"/>
      <c r="AY3444" s="2" t="n"/>
      <c r="AZ3444" s="2" t="n"/>
      <c r="BA3444" s="2" t="n"/>
      <c r="BB3444" s="2" t="n"/>
      <c r="BC3444" s="2" t="n"/>
      <c r="BD3444" s="2" t="n"/>
      <c r="BE3444" s="2" t="n"/>
      <c r="BF3444" s="2" t="n"/>
      <c r="BG3444" s="2" t="n"/>
      <c r="BH3444" s="2" t="n"/>
      <c r="BI3444" s="8" t="n"/>
      <c r="BJ3444" s="2" t="n"/>
      <c r="BK3444" s="2" t="n"/>
      <c r="BL3444" s="2" t="n"/>
      <c r="BM3444" s="2" t="n"/>
      <c r="BN3444" s="2" t="n"/>
      <c r="BO3444" s="2" t="n"/>
      <c r="BP3444" s="143" t="n"/>
      <c r="BV3444" s="144" t="n"/>
      <c r="DU3444" s="144" t="n"/>
      <c r="DV3444" s="2" t="n"/>
      <c r="DW3444" s="2" t="n"/>
      <c r="DX3444" s="2" t="n"/>
      <c r="DY3444" s="2" t="n"/>
      <c r="DZ3444" s="2" t="n"/>
      <c r="EA3444" s="2" t="n"/>
      <c r="EB3444" s="2" t="n"/>
      <c r="EC3444" s="2" t="n"/>
    </row>
    <row r="3445" ht="6.75" customHeight="1" s="118">
      <c r="A3445" s="2" t="n"/>
      <c r="B3445" s="2" t="n"/>
      <c r="C3445" s="2" t="n"/>
      <c r="D3445" s="2" t="n"/>
      <c r="E3445" s="143" t="n"/>
      <c r="K3445" s="144" t="n"/>
      <c r="L3445" s="143" t="n"/>
      <c r="P3445" s="19" t="n"/>
      <c r="Q3445" s="19" t="n"/>
      <c r="R3445" s="19" t="n"/>
      <c r="S3445" s="52" t="inlineStr">
        <is>
          <t>年</t>
        </is>
      </c>
      <c r="U3445" s="11" t="n"/>
      <c r="V3445" s="11" t="n"/>
      <c r="W3445" s="53" t="inlineStr">
        <is>
          <t>月</t>
        </is>
      </c>
      <c r="X3445" s="144" t="n"/>
      <c r="Y3445" s="7" t="n"/>
      <c r="Z3445" s="2" t="n"/>
      <c r="AA3445" s="2" t="n"/>
      <c r="AB3445" s="2" t="n"/>
      <c r="AC3445" s="2" t="n"/>
      <c r="AD3445" s="2" t="n"/>
      <c r="AE3445" s="2" t="n"/>
      <c r="AF3445" s="2" t="n"/>
      <c r="AG3445" s="2" t="n"/>
      <c r="AH3445" s="2" t="n"/>
      <c r="AI3445" s="2" t="n"/>
      <c r="AJ3445" s="2" t="n"/>
      <c r="AK3445" s="2" t="n"/>
      <c r="AL3445" s="2" t="n"/>
      <c r="AM3445" s="2" t="n"/>
      <c r="AN3445" s="2" t="n"/>
      <c r="AO3445" s="2" t="n"/>
      <c r="AP3445" s="2" t="n"/>
      <c r="AQ3445" s="2" t="n"/>
      <c r="AR3445" s="2" t="n"/>
      <c r="AS3445" s="2" t="n"/>
      <c r="AT3445" s="2" t="n"/>
      <c r="AU3445" s="2" t="n"/>
      <c r="AV3445" s="2" t="n"/>
      <c r="AW3445" s="2" t="n"/>
      <c r="AX3445" s="2" t="n"/>
      <c r="AY3445" s="2" t="n"/>
      <c r="AZ3445" s="2" t="n"/>
      <c r="BA3445" s="2" t="n"/>
      <c r="BB3445" s="2" t="n"/>
      <c r="BC3445" s="2" t="n"/>
      <c r="BD3445" s="2" t="n"/>
      <c r="BE3445" s="2" t="n"/>
      <c r="BF3445" s="2" t="n"/>
      <c r="BG3445" s="2" t="n"/>
      <c r="BH3445" s="2" t="n"/>
      <c r="BI3445" s="8" t="n"/>
      <c r="BJ3445" s="2" t="n"/>
      <c r="BK3445" s="2" t="n"/>
      <c r="BL3445" s="2" t="n"/>
      <c r="BM3445" s="2" t="n"/>
      <c r="BN3445" s="2" t="n"/>
      <c r="BO3445" s="2" t="n"/>
      <c r="BP3445" s="143" t="n"/>
      <c r="BV3445" s="144" t="n"/>
      <c r="DU3445" s="144" t="n"/>
      <c r="DV3445" s="2" t="n"/>
      <c r="DW3445" s="2" t="n"/>
      <c r="DX3445" s="2" t="n"/>
      <c r="DY3445" s="2" t="n"/>
      <c r="DZ3445" s="2" t="n"/>
      <c r="EA3445" s="2" t="n"/>
      <c r="EB3445" s="2" t="n"/>
      <c r="EC3445" s="2" t="n"/>
    </row>
    <row r="3446" ht="6.75" customHeight="1" s="118">
      <c r="A3446" s="2" t="n"/>
      <c r="B3446" s="2" t="n"/>
      <c r="C3446" s="2" t="n"/>
      <c r="D3446" s="2" t="n"/>
      <c r="E3446" s="143" t="n"/>
      <c r="K3446" s="144" t="n"/>
      <c r="L3446" s="49" t="inlineStr">
        <is>
          <t>令和</t>
        </is>
      </c>
      <c r="P3446" s="19" t="n"/>
      <c r="Q3446" s="19" t="n"/>
      <c r="R3446" s="19" t="n"/>
      <c r="U3446" s="11" t="n"/>
      <c r="V3446" s="11" t="n"/>
      <c r="X3446" s="144" t="n"/>
      <c r="Y3446" s="7" t="n"/>
      <c r="Z3446" s="2" t="n"/>
      <c r="AA3446" s="2" t="n"/>
      <c r="AB3446" s="2" t="n"/>
      <c r="AC3446" s="2" t="n"/>
      <c r="AD3446" s="2" t="n"/>
      <c r="AE3446" s="2" t="n"/>
      <c r="AF3446" s="2" t="n"/>
      <c r="AG3446" s="2" t="n"/>
      <c r="AH3446" s="2" t="n"/>
      <c r="AI3446" s="2" t="n"/>
      <c r="AJ3446" s="2" t="n"/>
      <c r="AK3446" s="2" t="n"/>
      <c r="AL3446" s="2" t="n"/>
      <c r="AM3446" s="2" t="n"/>
      <c r="AN3446" s="2" t="n"/>
      <c r="AO3446" s="2" t="n"/>
      <c r="AP3446" s="2" t="n"/>
      <c r="AQ3446" s="2" t="n"/>
      <c r="AR3446" s="2" t="n"/>
      <c r="AS3446" s="2" t="n"/>
      <c r="AT3446" s="2" t="n"/>
      <c r="AU3446" s="2" t="n"/>
      <c r="AV3446" s="2" t="n"/>
      <c r="AW3446" s="2" t="n"/>
      <c r="AX3446" s="2" t="n"/>
      <c r="AY3446" s="2" t="n"/>
      <c r="AZ3446" s="2" t="n"/>
      <c r="BA3446" s="2" t="n"/>
      <c r="BB3446" s="2" t="n"/>
      <c r="BC3446" s="2" t="n"/>
      <c r="BD3446" s="2" t="n"/>
      <c r="BE3446" s="2" t="n"/>
      <c r="BF3446" s="2" t="n"/>
      <c r="BG3446" s="2" t="n"/>
      <c r="BH3446" s="2" t="n"/>
      <c r="BI3446" s="8" t="n"/>
      <c r="BJ3446" s="2" t="n"/>
      <c r="BK3446" s="2" t="n"/>
      <c r="BL3446" s="2" t="n"/>
      <c r="BM3446" s="2" t="n"/>
      <c r="BN3446" s="2" t="n"/>
      <c r="BO3446" s="2" t="n"/>
      <c r="BP3446" s="143" t="n"/>
      <c r="BV3446" s="144" t="n"/>
      <c r="DU3446" s="144" t="n"/>
      <c r="DV3446" s="2" t="n"/>
      <c r="DW3446" s="2" t="n"/>
      <c r="DX3446" s="2" t="n"/>
      <c r="DY3446" s="2" t="n"/>
      <c r="DZ3446" s="2" t="n"/>
      <c r="EA3446" s="2" t="n"/>
      <c r="EB3446" s="2" t="n"/>
      <c r="EC3446" s="2" t="n"/>
    </row>
    <row r="3447" ht="6.75" customHeight="1" s="118">
      <c r="A3447" s="2" t="n"/>
      <c r="B3447" s="2" t="n"/>
      <c r="C3447" s="2" t="n"/>
      <c r="D3447" s="2" t="n"/>
      <c r="E3447" s="143" t="n"/>
      <c r="K3447" s="144" t="n"/>
      <c r="L3447" s="143" t="n"/>
      <c r="P3447" s="19" t="n"/>
      <c r="Q3447" s="19" t="n"/>
      <c r="R3447" s="19" t="n"/>
      <c r="S3447" s="19" t="n"/>
      <c r="T3447" s="19" t="n"/>
      <c r="U3447" s="19" t="n"/>
      <c r="V3447" s="19" t="n"/>
      <c r="W3447" s="19" t="n"/>
      <c r="X3447" s="37" t="n"/>
      <c r="Y3447" s="7" t="n"/>
      <c r="Z3447" s="2" t="n"/>
      <c r="AA3447" s="2" t="n"/>
      <c r="AB3447" s="2" t="n"/>
      <c r="AC3447" s="2" t="n"/>
      <c r="AD3447" s="2" t="n"/>
      <c r="AE3447" s="2" t="n"/>
      <c r="AF3447" s="2" t="n"/>
      <c r="AG3447" s="2" t="n"/>
      <c r="AH3447" s="2" t="n"/>
      <c r="AI3447" s="2" t="n"/>
      <c r="AJ3447" s="2" t="n"/>
      <c r="AK3447" s="2" t="n"/>
      <c r="AL3447" s="2" t="n"/>
      <c r="AM3447" s="2" t="n"/>
      <c r="AN3447" s="2" t="n"/>
      <c r="AO3447" s="2" t="n"/>
      <c r="AP3447" s="2" t="n"/>
      <c r="AQ3447" s="2" t="n"/>
      <c r="AR3447" s="2" t="n"/>
      <c r="AS3447" s="2" t="n"/>
      <c r="AT3447" s="2" t="n"/>
      <c r="AU3447" s="2" t="n"/>
      <c r="AV3447" s="2" t="n"/>
      <c r="AW3447" s="2" t="n"/>
      <c r="AX3447" s="2" t="n"/>
      <c r="AY3447" s="2" t="n"/>
      <c r="AZ3447" s="2" t="n"/>
      <c r="BA3447" s="2" t="n"/>
      <c r="BB3447" s="2" t="n"/>
      <c r="BC3447" s="2" t="n"/>
      <c r="BD3447" s="2" t="n"/>
      <c r="BE3447" s="2" t="n"/>
      <c r="BF3447" s="2" t="n"/>
      <c r="BG3447" s="2" t="n"/>
      <c r="BH3447" s="2" t="n"/>
      <c r="BI3447" s="8" t="n"/>
      <c r="BJ3447" s="2" t="n"/>
      <c r="BK3447" s="2" t="n"/>
      <c r="BL3447" s="2" t="n"/>
      <c r="BM3447" s="2" t="n"/>
      <c r="BN3447" s="2" t="n"/>
      <c r="BO3447" s="2" t="n"/>
      <c r="BP3447" s="143" t="n"/>
      <c r="BV3447" s="144" t="n"/>
      <c r="DU3447" s="144" t="n"/>
      <c r="DV3447" s="2" t="n"/>
      <c r="DW3447" s="2" t="n"/>
      <c r="DX3447" s="2" t="n"/>
      <c r="DY3447" s="2" t="n"/>
      <c r="DZ3447" s="2" t="n"/>
      <c r="EA3447" s="2" t="n"/>
      <c r="EB3447" s="2" t="n"/>
      <c r="EC3447" s="2" t="n"/>
    </row>
    <row r="3448" ht="3.75" customHeight="1" s="118">
      <c r="A3448" s="2" t="n"/>
      <c r="B3448" s="2" t="n"/>
      <c r="C3448" s="2" t="n"/>
      <c r="D3448" s="2" t="n"/>
      <c r="E3448" s="143" t="n"/>
      <c r="K3448" s="144" t="n"/>
      <c r="L3448" s="146" t="n"/>
      <c r="M3448" s="147" t="n"/>
      <c r="N3448" s="147" t="n"/>
      <c r="O3448" s="147" t="n"/>
      <c r="P3448" s="20" t="n"/>
      <c r="Q3448" s="20" t="n"/>
      <c r="R3448" s="20" t="n"/>
      <c r="S3448" s="20" t="n"/>
      <c r="T3448" s="20" t="n"/>
      <c r="U3448" s="20" t="n"/>
      <c r="V3448" s="20" t="n"/>
      <c r="W3448" s="20" t="n"/>
      <c r="X3448" s="39" t="n"/>
      <c r="Y3448" s="16" t="n"/>
      <c r="Z3448" s="14" t="n"/>
      <c r="AA3448" s="14" t="n"/>
      <c r="AB3448" s="14" t="n"/>
      <c r="AC3448" s="14" t="n"/>
      <c r="AD3448" s="14" t="n"/>
      <c r="AE3448" s="14" t="n"/>
      <c r="AF3448" s="14" t="n"/>
      <c r="AG3448" s="14" t="n"/>
      <c r="AH3448" s="14" t="n"/>
      <c r="AI3448" s="14" t="n"/>
      <c r="AJ3448" s="14" t="n"/>
      <c r="AK3448" s="14" t="n"/>
      <c r="AL3448" s="14" t="n"/>
      <c r="AM3448" s="14" t="n"/>
      <c r="AN3448" s="14" t="n"/>
      <c r="AO3448" s="14" t="n"/>
      <c r="AP3448" s="14" t="n"/>
      <c r="AQ3448" s="14" t="n"/>
      <c r="AR3448" s="14" t="n"/>
      <c r="AS3448" s="14" t="n"/>
      <c r="AT3448" s="14" t="n"/>
      <c r="AU3448" s="14" t="n"/>
      <c r="AV3448" s="14" t="n"/>
      <c r="AW3448" s="14" t="n"/>
      <c r="AX3448" s="14" t="n"/>
      <c r="AY3448" s="14" t="n"/>
      <c r="AZ3448" s="14" t="n"/>
      <c r="BA3448" s="14" t="n"/>
      <c r="BB3448" s="14" t="n"/>
      <c r="BC3448" s="14" t="n"/>
      <c r="BD3448" s="14" t="n"/>
      <c r="BE3448" s="14" t="n"/>
      <c r="BF3448" s="14" t="n"/>
      <c r="BG3448" s="14" t="n"/>
      <c r="BH3448" s="14" t="n"/>
      <c r="BI3448" s="15" t="n"/>
      <c r="BJ3448" s="2" t="n"/>
      <c r="BK3448" s="2" t="n"/>
      <c r="BL3448" s="2" t="n"/>
      <c r="BM3448" s="2" t="n"/>
      <c r="BN3448" s="2" t="n"/>
      <c r="BO3448" s="2" t="n"/>
      <c r="BP3448" s="143" t="n"/>
      <c r="BV3448" s="144" t="n"/>
      <c r="DU3448" s="144" t="n"/>
      <c r="DV3448" s="2" t="n"/>
      <c r="DW3448" s="2" t="n"/>
      <c r="DX3448" s="2" t="n"/>
      <c r="DY3448" s="2" t="n"/>
      <c r="DZ3448" s="2" t="n"/>
      <c r="EA3448" s="2" t="n"/>
      <c r="EB3448" s="2" t="n"/>
      <c r="EC3448" s="2" t="n"/>
    </row>
    <row r="3449" ht="6.75" customHeight="1" s="118">
      <c r="A3449" s="2" t="n"/>
      <c r="B3449" s="2" t="n"/>
      <c r="C3449" s="2" t="n"/>
      <c r="D3449" s="2" t="n"/>
      <c r="E3449" s="143" t="n"/>
      <c r="K3449" s="144" t="n"/>
      <c r="L3449" s="54" t="inlineStr">
        <is>
          <t>平成</t>
        </is>
      </c>
      <c r="M3449" s="140" t="n"/>
      <c r="N3449" s="140" t="n"/>
      <c r="O3449" s="140" t="n"/>
      <c r="P3449" s="18" t="n"/>
      <c r="Q3449" s="18" t="n"/>
      <c r="R3449" s="18" t="n"/>
      <c r="S3449" s="18" t="n"/>
      <c r="T3449" s="18" t="n"/>
      <c r="U3449" s="18" t="n"/>
      <c r="V3449" s="18" t="n"/>
      <c r="W3449" s="18" t="n"/>
      <c r="X3449" s="35" t="n"/>
      <c r="Y3449" s="7" t="n"/>
      <c r="Z3449" s="2" t="n"/>
      <c r="AA3449" s="2" t="n"/>
      <c r="AB3449" s="2" t="n"/>
      <c r="AC3449" s="2" t="n"/>
      <c r="AD3449" s="2" t="n"/>
      <c r="AE3449" s="2" t="n"/>
      <c r="AF3449" s="2" t="n"/>
      <c r="AG3449" s="2" t="n"/>
      <c r="AH3449" s="2" t="n"/>
      <c r="AI3449" s="2" t="n"/>
      <c r="AJ3449" s="2" t="n"/>
      <c r="AK3449" s="2" t="n"/>
      <c r="AL3449" s="2" t="n"/>
      <c r="AM3449" s="2" t="n"/>
      <c r="AN3449" s="2" t="n"/>
      <c r="AO3449" s="2" t="n"/>
      <c r="AP3449" s="2" t="n"/>
      <c r="AQ3449" s="2" t="n"/>
      <c r="AR3449" s="2" t="n"/>
      <c r="AS3449" s="2" t="n"/>
      <c r="AT3449" s="2" t="n"/>
      <c r="AU3449" s="2" t="n"/>
      <c r="AV3449" s="2" t="n"/>
      <c r="AW3449" s="2" t="n"/>
      <c r="AX3449" s="2" t="n"/>
      <c r="AY3449" s="2" t="n"/>
      <c r="AZ3449" s="2" t="n"/>
      <c r="BA3449" s="2" t="n"/>
      <c r="BB3449" s="2" t="n"/>
      <c r="BC3449" s="2" t="n"/>
      <c r="BD3449" s="2" t="n"/>
      <c r="BE3449" s="2" t="n"/>
      <c r="BF3449" s="2" t="n"/>
      <c r="BG3449" s="2" t="n"/>
      <c r="BH3449" s="2" t="n"/>
      <c r="BI3449" s="6" t="n"/>
      <c r="BJ3449" s="2" t="n"/>
      <c r="BK3449" s="2" t="n"/>
      <c r="BL3449" s="2" t="n"/>
      <c r="BM3449" s="2" t="n"/>
      <c r="BN3449" s="2" t="n"/>
      <c r="BO3449" s="2" t="n"/>
      <c r="BP3449" s="143" t="n"/>
      <c r="BV3449" s="144" t="n"/>
      <c r="DU3449" s="144" t="n"/>
      <c r="DV3449" s="2" t="n"/>
      <c r="DW3449" s="2" t="n"/>
      <c r="DX3449" s="2" t="n"/>
      <c r="DY3449" s="2" t="n"/>
      <c r="DZ3449" s="2" t="n"/>
      <c r="EA3449" s="2" t="n"/>
      <c r="EB3449" s="2" t="n"/>
      <c r="EC3449" s="2" t="n"/>
    </row>
    <row r="3450" ht="6.75" customHeight="1" s="118">
      <c r="A3450" s="2" t="n"/>
      <c r="B3450" s="2" t="n"/>
      <c r="C3450" s="2" t="n"/>
      <c r="D3450" s="2" t="n"/>
      <c r="E3450" s="143" t="n"/>
      <c r="K3450" s="144" t="n"/>
      <c r="L3450" s="143" t="n"/>
      <c r="P3450" s="19" t="n"/>
      <c r="Q3450" s="19" t="n"/>
      <c r="R3450" s="19" t="n"/>
      <c r="S3450" s="19" t="n"/>
      <c r="T3450" s="19" t="n"/>
      <c r="U3450" s="19" t="n"/>
      <c r="V3450" s="19" t="n"/>
      <c r="W3450" s="19" t="n"/>
      <c r="X3450" s="37" t="n"/>
      <c r="Y3450" s="7" t="n"/>
      <c r="Z3450" s="2" t="n"/>
      <c r="AA3450" s="2" t="n"/>
      <c r="AB3450" s="2" t="n"/>
      <c r="AC3450" s="2" t="n"/>
      <c r="AD3450" s="2" t="n"/>
      <c r="AE3450" s="2" t="n"/>
      <c r="AF3450" s="2" t="n"/>
      <c r="AG3450" s="2" t="n"/>
      <c r="AH3450" s="2" t="n"/>
      <c r="AI3450" s="2" t="n"/>
      <c r="AJ3450" s="2" t="n"/>
      <c r="AK3450" s="2" t="n"/>
      <c r="AL3450" s="2" t="n"/>
      <c r="AM3450" s="2" t="n"/>
      <c r="AN3450" s="2" t="n"/>
      <c r="AO3450" s="2" t="n"/>
      <c r="AP3450" s="2" t="n"/>
      <c r="AQ3450" s="2" t="n"/>
      <c r="AR3450" s="2" t="n"/>
      <c r="AS3450" s="2" t="n"/>
      <c r="AT3450" s="2" t="n"/>
      <c r="AU3450" s="2" t="n"/>
      <c r="AV3450" s="2" t="n"/>
      <c r="AW3450" s="2" t="n"/>
      <c r="AX3450" s="2" t="n"/>
      <c r="AY3450" s="2" t="n"/>
      <c r="AZ3450" s="2" t="n"/>
      <c r="BA3450" s="2" t="n"/>
      <c r="BB3450" s="2" t="n"/>
      <c r="BC3450" s="2" t="n"/>
      <c r="BD3450" s="2" t="n"/>
      <c r="BE3450" s="2" t="n"/>
      <c r="BF3450" s="2" t="n"/>
      <c r="BG3450" s="2" t="n"/>
      <c r="BH3450" s="2" t="n"/>
      <c r="BI3450" s="8" t="n"/>
      <c r="BJ3450" s="2" t="n"/>
      <c r="BK3450" s="2" t="n"/>
      <c r="BL3450" s="2" t="n"/>
      <c r="BM3450" s="2" t="n"/>
      <c r="BN3450" s="2" t="n"/>
      <c r="BO3450" s="2" t="n"/>
      <c r="BP3450" s="143" t="n"/>
      <c r="BV3450" s="144" t="n"/>
      <c r="DU3450" s="144" t="n"/>
      <c r="DV3450" s="2" t="n"/>
      <c r="DW3450" s="2" t="n"/>
      <c r="DX3450" s="2" t="n"/>
      <c r="DY3450" s="2" t="n"/>
      <c r="DZ3450" s="2" t="n"/>
      <c r="EA3450" s="2" t="n"/>
      <c r="EB3450" s="2" t="n"/>
      <c r="EC3450" s="2" t="n"/>
    </row>
    <row r="3451" ht="6.75" customHeight="1" s="118">
      <c r="A3451" s="2" t="n"/>
      <c r="B3451" s="2" t="n"/>
      <c r="C3451" s="2" t="n"/>
      <c r="D3451" s="2" t="n"/>
      <c r="E3451" s="143" t="n"/>
      <c r="K3451" s="144" t="n"/>
      <c r="L3451" s="143" t="n"/>
      <c r="P3451" s="19" t="n"/>
      <c r="Q3451" s="19" t="n"/>
      <c r="R3451" s="19" t="n"/>
      <c r="S3451" s="52" t="inlineStr">
        <is>
          <t>年</t>
        </is>
      </c>
      <c r="U3451" s="11" t="n"/>
      <c r="V3451" s="11" t="n"/>
      <c r="W3451" s="53" t="inlineStr">
        <is>
          <t>月</t>
        </is>
      </c>
      <c r="X3451" s="144" t="n"/>
      <c r="Y3451" s="7" t="n"/>
      <c r="Z3451" s="2" t="n"/>
      <c r="AA3451" s="2" t="n"/>
      <c r="AB3451" s="2" t="n"/>
      <c r="AC3451" s="2" t="n"/>
      <c r="AD3451" s="2" t="n"/>
      <c r="AE3451" s="2" t="n"/>
      <c r="AF3451" s="2" t="n"/>
      <c r="AG3451" s="2" t="n"/>
      <c r="AH3451" s="2" t="n"/>
      <c r="AI3451" s="2" t="n"/>
      <c r="AJ3451" s="2" t="n"/>
      <c r="AK3451" s="2" t="n"/>
      <c r="AL3451" s="2" t="n"/>
      <c r="AM3451" s="2" t="n"/>
      <c r="AN3451" s="2" t="n"/>
      <c r="AO3451" s="2" t="n"/>
      <c r="AP3451" s="2" t="n"/>
      <c r="AQ3451" s="2" t="n"/>
      <c r="AR3451" s="2" t="n"/>
      <c r="AS3451" s="2" t="n"/>
      <c r="AT3451" s="2" t="n"/>
      <c r="AU3451" s="2" t="n"/>
      <c r="AV3451" s="2" t="n"/>
      <c r="AW3451" s="2" t="n"/>
      <c r="AX3451" s="2" t="n"/>
      <c r="AY3451" s="2" t="n"/>
      <c r="AZ3451" s="2" t="n"/>
      <c r="BA3451" s="2" t="n"/>
      <c r="BB3451" s="2" t="n"/>
      <c r="BC3451" s="2" t="n"/>
      <c r="BD3451" s="2" t="n"/>
      <c r="BE3451" s="2" t="n"/>
      <c r="BF3451" s="2" t="n"/>
      <c r="BG3451" s="2" t="n"/>
      <c r="BH3451" s="2" t="n"/>
      <c r="BI3451" s="8" t="n"/>
      <c r="BJ3451" s="2" t="n"/>
      <c r="BK3451" s="2" t="n"/>
      <c r="BL3451" s="2" t="n"/>
      <c r="BM3451" s="2" t="n"/>
      <c r="BN3451" s="2" t="n"/>
      <c r="BO3451" s="2" t="n"/>
      <c r="BP3451" s="143" t="n"/>
      <c r="BV3451" s="144" t="n"/>
      <c r="DU3451" s="144" t="n"/>
      <c r="DV3451" s="2" t="n"/>
      <c r="DW3451" s="2" t="n"/>
      <c r="DX3451" s="2" t="n"/>
      <c r="DY3451" s="2" t="n"/>
      <c r="DZ3451" s="2" t="n"/>
      <c r="EA3451" s="2" t="n"/>
      <c r="EB3451" s="2" t="n"/>
      <c r="EC3451" s="2" t="n"/>
    </row>
    <row r="3452" ht="6.75" customHeight="1" s="118">
      <c r="A3452" s="2" t="n"/>
      <c r="B3452" s="2" t="n"/>
      <c r="C3452" s="2" t="n"/>
      <c r="D3452" s="2" t="n"/>
      <c r="E3452" s="143" t="n"/>
      <c r="K3452" s="144" t="n"/>
      <c r="L3452" s="49" t="inlineStr">
        <is>
          <t>令和</t>
        </is>
      </c>
      <c r="P3452" s="19" t="n"/>
      <c r="Q3452" s="19" t="n"/>
      <c r="R3452" s="19" t="n"/>
      <c r="U3452" s="11" t="n"/>
      <c r="V3452" s="11" t="n"/>
      <c r="X3452" s="144" t="n"/>
      <c r="Y3452" s="7" t="n"/>
      <c r="Z3452" s="2" t="n"/>
      <c r="AA3452" s="2" t="n"/>
      <c r="AB3452" s="2" t="n"/>
      <c r="AC3452" s="2" t="n"/>
      <c r="AD3452" s="2" t="n"/>
      <c r="AE3452" s="2" t="n"/>
      <c r="AF3452" s="2" t="n"/>
      <c r="AG3452" s="2" t="n"/>
      <c r="AH3452" s="2" t="n"/>
      <c r="AI3452" s="2" t="n"/>
      <c r="AJ3452" s="2" t="n"/>
      <c r="AK3452" s="2" t="n"/>
      <c r="AL3452" s="2" t="n"/>
      <c r="AM3452" s="2" t="n"/>
      <c r="AN3452" s="2" t="n"/>
      <c r="AO3452" s="2" t="n"/>
      <c r="AP3452" s="2" t="n"/>
      <c r="AQ3452" s="2" t="n"/>
      <c r="AR3452" s="2" t="n"/>
      <c r="AS3452" s="2" t="n"/>
      <c r="AT3452" s="2" t="n"/>
      <c r="AU3452" s="2" t="n"/>
      <c r="AV3452" s="2" t="n"/>
      <c r="AW3452" s="2" t="n"/>
      <c r="AX3452" s="2" t="n"/>
      <c r="AY3452" s="2" t="n"/>
      <c r="AZ3452" s="2" t="n"/>
      <c r="BA3452" s="2" t="n"/>
      <c r="BB3452" s="2" t="n"/>
      <c r="BC3452" s="2" t="n"/>
      <c r="BD3452" s="2" t="n"/>
      <c r="BE3452" s="2" t="n"/>
      <c r="BF3452" s="2" t="n"/>
      <c r="BG3452" s="2" t="n"/>
      <c r="BH3452" s="2" t="n"/>
      <c r="BI3452" s="8" t="n"/>
      <c r="BJ3452" s="2" t="n"/>
      <c r="BK3452" s="2" t="n"/>
      <c r="BL3452" s="2" t="n"/>
      <c r="BM3452" s="2" t="n"/>
      <c r="BN3452" s="2" t="n"/>
      <c r="BO3452" s="2" t="n"/>
      <c r="BP3452" s="143" t="n"/>
      <c r="BV3452" s="144" t="n"/>
      <c r="DU3452" s="144" t="n"/>
      <c r="DV3452" s="2" t="n"/>
      <c r="DW3452" s="2" t="n"/>
      <c r="DX3452" s="2" t="n"/>
      <c r="DY3452" s="2" t="n"/>
      <c r="DZ3452" s="2" t="n"/>
      <c r="EA3452" s="2" t="n"/>
      <c r="EB3452" s="2" t="n"/>
      <c r="EC3452" s="2" t="n"/>
    </row>
    <row r="3453" ht="6.75" customHeight="1" s="118">
      <c r="A3453" s="2" t="n"/>
      <c r="B3453" s="2" t="n"/>
      <c r="C3453" s="2" t="n"/>
      <c r="D3453" s="2" t="n"/>
      <c r="E3453" s="143" t="n"/>
      <c r="K3453" s="144" t="n"/>
      <c r="L3453" s="143" t="n"/>
      <c r="P3453" s="19" t="n"/>
      <c r="Q3453" s="19" t="n"/>
      <c r="R3453" s="19" t="n"/>
      <c r="S3453" s="52" t="n"/>
      <c r="T3453" s="52" t="n"/>
      <c r="U3453" s="11" t="n"/>
      <c r="V3453" s="11" t="n"/>
      <c r="W3453" s="52" t="n"/>
      <c r="X3453" s="53" t="n"/>
      <c r="Y3453" s="7" t="n"/>
      <c r="Z3453" s="2" t="n"/>
      <c r="AA3453" s="2" t="n"/>
      <c r="AB3453" s="2" t="n"/>
      <c r="AC3453" s="2" t="n"/>
      <c r="AD3453" s="2" t="n"/>
      <c r="AE3453" s="2" t="n"/>
      <c r="AF3453" s="2" t="n"/>
      <c r="AG3453" s="2" t="n"/>
      <c r="AH3453" s="2" t="n"/>
      <c r="AI3453" s="2" t="n"/>
      <c r="AJ3453" s="2" t="n"/>
      <c r="AK3453" s="2" t="n"/>
      <c r="AL3453" s="2" t="n"/>
      <c r="AM3453" s="2" t="n"/>
      <c r="AN3453" s="2" t="n"/>
      <c r="AO3453" s="2" t="n"/>
      <c r="AP3453" s="2" t="n"/>
      <c r="AQ3453" s="2" t="n"/>
      <c r="AR3453" s="2" t="n"/>
      <c r="AS3453" s="2" t="n"/>
      <c r="AT3453" s="2" t="n"/>
      <c r="AU3453" s="2" t="n"/>
      <c r="AV3453" s="2" t="n"/>
      <c r="AW3453" s="2" t="n"/>
      <c r="AX3453" s="2" t="n"/>
      <c r="AY3453" s="2" t="n"/>
      <c r="AZ3453" s="2" t="n"/>
      <c r="BA3453" s="2" t="n"/>
      <c r="BB3453" s="2" t="n"/>
      <c r="BC3453" s="2" t="n"/>
      <c r="BD3453" s="2" t="n"/>
      <c r="BE3453" s="2" t="n"/>
      <c r="BF3453" s="2" t="n"/>
      <c r="BG3453" s="2" t="n"/>
      <c r="BH3453" s="2" t="n"/>
      <c r="BI3453" s="8" t="n"/>
      <c r="BJ3453" s="2" t="n"/>
      <c r="BK3453" s="2" t="n"/>
      <c r="BL3453" s="2" t="n"/>
      <c r="BM3453" s="2" t="n"/>
      <c r="BN3453" s="2" t="n"/>
      <c r="BO3453" s="2" t="n"/>
      <c r="BP3453" s="143" t="n"/>
      <c r="BV3453" s="144" t="n"/>
      <c r="DU3453" s="144" t="n"/>
      <c r="DV3453" s="2" t="n"/>
      <c r="DW3453" s="2" t="n"/>
      <c r="DX3453" s="2" t="n"/>
      <c r="DY3453" s="2" t="n"/>
      <c r="DZ3453" s="2" t="n"/>
      <c r="EA3453" s="2" t="n"/>
      <c r="EB3453" s="2" t="n"/>
      <c r="EC3453" s="2" t="n"/>
    </row>
    <row r="3454" ht="6.75" customHeight="1" s="118">
      <c r="A3454" s="2" t="n"/>
      <c r="B3454" s="2" t="n"/>
      <c r="C3454" s="2" t="n"/>
      <c r="D3454" s="2" t="n"/>
      <c r="E3454" s="146" t="n"/>
      <c r="F3454" s="147" t="n"/>
      <c r="G3454" s="147" t="n"/>
      <c r="H3454" s="147" t="n"/>
      <c r="I3454" s="147" t="n"/>
      <c r="J3454" s="147" t="n"/>
      <c r="K3454" s="148" t="n"/>
      <c r="L3454" s="146" t="n"/>
      <c r="M3454" s="147" t="n"/>
      <c r="N3454" s="147" t="n"/>
      <c r="O3454" s="147" t="n"/>
      <c r="P3454" s="20" t="n"/>
      <c r="Q3454" s="20" t="n"/>
      <c r="R3454" s="20" t="n"/>
      <c r="S3454" s="20" t="n"/>
      <c r="T3454" s="20" t="n"/>
      <c r="U3454" s="20" t="n"/>
      <c r="V3454" s="20" t="n"/>
      <c r="W3454" s="20" t="n"/>
      <c r="X3454" s="39" t="n"/>
      <c r="Y3454" s="16" t="n"/>
      <c r="Z3454" s="14" t="n"/>
      <c r="AA3454" s="14" t="n"/>
      <c r="AB3454" s="14" t="n"/>
      <c r="AC3454" s="14" t="n"/>
      <c r="AD3454" s="14" t="n"/>
      <c r="AE3454" s="14" t="n"/>
      <c r="AF3454" s="14" t="n"/>
      <c r="AG3454" s="14" t="n"/>
      <c r="AH3454" s="14" t="n"/>
      <c r="AI3454" s="14" t="n"/>
      <c r="AJ3454" s="14" t="n"/>
      <c r="AK3454" s="14" t="n"/>
      <c r="AL3454" s="14" t="n"/>
      <c r="AM3454" s="14" t="n"/>
      <c r="AN3454" s="14" t="n"/>
      <c r="AO3454" s="14" t="n"/>
      <c r="AP3454" s="14" t="n"/>
      <c r="AQ3454" s="14" t="n"/>
      <c r="AR3454" s="14" t="n"/>
      <c r="AS3454" s="14" t="n"/>
      <c r="AT3454" s="14" t="n"/>
      <c r="AU3454" s="14" t="n"/>
      <c r="AV3454" s="14" t="n"/>
      <c r="AW3454" s="14" t="n"/>
      <c r="AX3454" s="14" t="n"/>
      <c r="AY3454" s="14" t="n"/>
      <c r="AZ3454" s="14" t="n"/>
      <c r="BA3454" s="14" t="n"/>
      <c r="BB3454" s="14" t="n"/>
      <c r="BC3454" s="14" t="n"/>
      <c r="BD3454" s="14" t="n"/>
      <c r="BE3454" s="14" t="n"/>
      <c r="BF3454" s="14" t="n"/>
      <c r="BG3454" s="14" t="n"/>
      <c r="BH3454" s="14" t="n"/>
      <c r="BI3454" s="15" t="n"/>
      <c r="BJ3454" s="2" t="n"/>
      <c r="BK3454" s="2" t="n"/>
      <c r="BL3454" s="2" t="n"/>
      <c r="BM3454" s="2" t="n"/>
      <c r="BN3454" s="2" t="n"/>
      <c r="BO3454" s="2" t="n"/>
      <c r="BP3454" s="146" t="n"/>
      <c r="BQ3454" s="147" t="n"/>
      <c r="BR3454" s="147" t="n"/>
      <c r="BS3454" s="147" t="n"/>
      <c r="BT3454" s="147" t="n"/>
      <c r="BU3454" s="147" t="n"/>
      <c r="BV3454" s="148" t="n"/>
      <c r="BW3454" s="147" t="n"/>
      <c r="BX3454" s="147" t="n"/>
      <c r="BY3454" s="147" t="n"/>
      <c r="BZ3454" s="147" t="n"/>
      <c r="CA3454" s="147" t="n"/>
      <c r="CB3454" s="147" t="n"/>
      <c r="CC3454" s="147" t="n"/>
      <c r="CD3454" s="147" t="n"/>
      <c r="CE3454" s="147" t="n"/>
      <c r="CF3454" s="147" t="n"/>
      <c r="CG3454" s="147" t="n"/>
      <c r="CH3454" s="147" t="n"/>
      <c r="CI3454" s="147" t="n"/>
      <c r="CJ3454" s="147" t="n"/>
      <c r="CK3454" s="147" t="n"/>
      <c r="CL3454" s="147" t="n"/>
      <c r="CM3454" s="147" t="n"/>
      <c r="CN3454" s="147" t="n"/>
      <c r="CO3454" s="147" t="n"/>
      <c r="CP3454" s="147" t="n"/>
      <c r="CQ3454" s="147" t="n"/>
      <c r="CR3454" s="147" t="n"/>
      <c r="CS3454" s="147" t="n"/>
      <c r="CT3454" s="147" t="n"/>
      <c r="CU3454" s="147" t="n"/>
      <c r="CV3454" s="147" t="n"/>
      <c r="CW3454" s="147" t="n"/>
      <c r="CX3454" s="147" t="n"/>
      <c r="CY3454" s="147" t="n"/>
      <c r="CZ3454" s="147" t="n"/>
      <c r="DA3454" s="147" t="n"/>
      <c r="DB3454" s="147" t="n"/>
      <c r="DC3454" s="147" t="n"/>
      <c r="DD3454" s="147" t="n"/>
      <c r="DE3454" s="147" t="n"/>
      <c r="DF3454" s="147" t="n"/>
      <c r="DG3454" s="147" t="n"/>
      <c r="DH3454" s="147" t="n"/>
      <c r="DI3454" s="147" t="n"/>
      <c r="DJ3454" s="147" t="n"/>
      <c r="DK3454" s="147" t="n"/>
      <c r="DL3454" s="147" t="n"/>
      <c r="DM3454" s="147" t="n"/>
      <c r="DN3454" s="147" t="n"/>
      <c r="DO3454" s="147" t="n"/>
      <c r="DP3454" s="147" t="n"/>
      <c r="DQ3454" s="147" t="n"/>
      <c r="DR3454" s="147" t="n"/>
      <c r="DS3454" s="147" t="n"/>
      <c r="DT3454" s="147" t="n"/>
      <c r="DU3454" s="148" t="n"/>
      <c r="DV3454" s="2" t="n"/>
      <c r="DW3454" s="2" t="n"/>
      <c r="DX3454" s="2" t="n"/>
      <c r="DY3454" s="2" t="n"/>
      <c r="DZ3454" s="2" t="n"/>
      <c r="EA3454" s="2" t="n"/>
      <c r="EB3454" s="2" t="n"/>
      <c r="EC3454" s="2" t="n"/>
    </row>
    <row r="3455" ht="6.75" customHeight="1" s="118">
      <c r="A3455" s="2" t="n"/>
      <c r="B3455" s="2" t="n"/>
      <c r="C3455" s="2" t="n"/>
      <c r="D3455" s="2" t="n"/>
      <c r="E3455" s="46" t="n"/>
      <c r="F3455" s="46" t="n"/>
      <c r="G3455" s="46" t="n"/>
      <c r="H3455" s="46" t="n"/>
      <c r="I3455" s="46" t="n"/>
      <c r="J3455" s="46" t="n"/>
      <c r="K3455" s="46" t="n"/>
      <c r="L3455" s="18" t="n"/>
      <c r="M3455" s="18" t="n"/>
      <c r="N3455" s="18" t="n"/>
      <c r="O3455" s="5" t="n"/>
      <c r="P3455" s="5" t="n"/>
      <c r="Q3455" s="5" t="n"/>
      <c r="R3455" s="5" t="n"/>
      <c r="S3455" s="5" t="n"/>
      <c r="T3455" s="5" t="n"/>
      <c r="U3455" s="5" t="n"/>
      <c r="V3455" s="5" t="n"/>
      <c r="W3455" s="5" t="n"/>
      <c r="X3455" s="5" t="n"/>
      <c r="Y3455" s="5" t="n"/>
      <c r="Z3455" s="5" t="n"/>
      <c r="AA3455" s="5" t="n"/>
      <c r="AB3455" s="5" t="n"/>
      <c r="AC3455" s="5" t="n"/>
      <c r="AD3455" s="5" t="n"/>
      <c r="AE3455" s="5" t="n"/>
      <c r="AF3455" s="5" t="n"/>
      <c r="AG3455" s="5" t="n"/>
      <c r="AH3455" s="5" t="n"/>
      <c r="AI3455" s="5" t="n"/>
      <c r="AJ3455" s="5" t="n"/>
      <c r="AK3455" s="5" t="n"/>
      <c r="AL3455" s="5" t="n"/>
      <c r="AM3455" s="5" t="n"/>
      <c r="AN3455" s="5" t="n"/>
      <c r="AO3455" s="5" t="n"/>
      <c r="AP3455" s="5" t="n"/>
      <c r="AQ3455" s="5" t="n"/>
      <c r="AR3455" s="5" t="n"/>
      <c r="AS3455" s="5" t="n"/>
      <c r="AT3455" s="5" t="n"/>
      <c r="AU3455" s="5" t="n"/>
      <c r="AV3455" s="5" t="n"/>
      <c r="AW3455" s="5" t="n"/>
      <c r="AX3455" s="5" t="n"/>
      <c r="AY3455" s="5" t="n"/>
      <c r="AZ3455" s="5" t="n"/>
      <c r="BA3455" s="5" t="n"/>
      <c r="BB3455" s="5" t="n"/>
      <c r="BC3455" s="5" t="n"/>
      <c r="BD3455" s="5" t="n"/>
      <c r="BE3455" s="5" t="n"/>
      <c r="BF3455" s="5" t="n"/>
      <c r="BG3455" s="5" t="n"/>
      <c r="BH3455" s="5" t="n"/>
      <c r="BI3455" s="2" t="n"/>
      <c r="BJ3455" s="2" t="n"/>
      <c r="BK3455" s="2" t="n"/>
      <c r="BL3455" s="2" t="n"/>
      <c r="BM3455" s="2" t="n"/>
      <c r="BN3455" s="2" t="n"/>
      <c r="BO3455" s="2" t="n"/>
      <c r="BP3455" s="2" t="n"/>
      <c r="BQ3455" s="2" t="n"/>
      <c r="BR3455" s="2" t="n"/>
      <c r="BS3455" s="2" t="n"/>
      <c r="BT3455" s="2" t="n"/>
      <c r="BU3455" s="2" t="n"/>
      <c r="BV3455" s="2" t="n"/>
      <c r="BW3455" s="2" t="n"/>
      <c r="BX3455" s="2" t="n"/>
      <c r="BY3455" s="2" t="n"/>
      <c r="BZ3455" s="2" t="n"/>
      <c r="CA3455" s="2" t="n"/>
      <c r="CB3455" s="2" t="n"/>
      <c r="CC3455" s="2" t="n"/>
      <c r="CD3455" s="2" t="n"/>
      <c r="CE3455" s="2" t="n"/>
      <c r="CF3455" s="2" t="n"/>
      <c r="CG3455" s="2" t="n"/>
      <c r="CH3455" s="2" t="n"/>
      <c r="CI3455" s="2" t="n"/>
      <c r="CJ3455" s="2" t="n"/>
      <c r="CK3455" s="2" t="n"/>
      <c r="CL3455" s="2" t="n"/>
      <c r="CM3455" s="2" t="n"/>
      <c r="CN3455" s="2" t="n"/>
      <c r="CO3455" s="2" t="n"/>
      <c r="CP3455" s="2" t="n"/>
      <c r="CQ3455" s="2" t="n"/>
      <c r="CR3455" s="2" t="n"/>
      <c r="CS3455" s="2" t="n"/>
      <c r="CT3455" s="2" t="n"/>
      <c r="CU3455" s="2" t="n"/>
      <c r="CV3455" s="2" t="n"/>
      <c r="CW3455" s="2" t="n"/>
      <c r="CX3455" s="2" t="n"/>
      <c r="CY3455" s="2" t="n"/>
      <c r="CZ3455" s="2" t="n"/>
      <c r="DA3455" s="2" t="n"/>
      <c r="DB3455" s="2" t="n"/>
      <c r="DC3455" s="2" t="n"/>
      <c r="DD3455" s="2" t="n"/>
      <c r="DE3455" s="2" t="n"/>
      <c r="DF3455" s="2" t="n"/>
      <c r="DG3455" s="2" t="n"/>
      <c r="DH3455" s="2" t="n"/>
      <c r="DI3455" s="2" t="n"/>
      <c r="DJ3455" s="2" t="n"/>
      <c r="DK3455" s="2" t="n"/>
      <c r="DL3455" s="2" t="n"/>
      <c r="DM3455" s="2" t="n"/>
      <c r="DN3455" s="2" t="n"/>
      <c r="DO3455" s="2" t="n"/>
      <c r="DP3455" s="2" t="n"/>
      <c r="DQ3455" s="2" t="n"/>
      <c r="DR3455" s="2" t="n"/>
      <c r="DS3455" s="2" t="n"/>
      <c r="DT3455" s="2" t="n"/>
      <c r="DU3455" s="2" t="n"/>
      <c r="DV3455" s="2" t="n"/>
      <c r="DW3455" s="2" t="n"/>
      <c r="DX3455" s="2" t="n"/>
      <c r="DY3455" s="2" t="n"/>
      <c r="DZ3455" s="2" t="n"/>
      <c r="EA3455" s="2" t="n"/>
      <c r="EB3455" s="2" t="n"/>
      <c r="EC3455" s="2" t="n"/>
    </row>
    <row r="3456" ht="6.75" customHeight="1" s="118">
      <c r="A3456" s="2" t="n"/>
      <c r="B3456" s="2" t="n"/>
      <c r="C3456" s="2" t="n"/>
      <c r="D3456" s="2" t="n"/>
      <c r="E3456" s="43" t="n"/>
      <c r="F3456" s="43" t="n"/>
      <c r="G3456" s="43" t="n"/>
      <c r="H3456" s="43" t="n"/>
      <c r="I3456" s="43" t="n"/>
      <c r="J3456" s="43" t="n"/>
      <c r="K3456" s="43" t="n"/>
      <c r="L3456" s="2" t="n"/>
      <c r="M3456" s="2" t="n"/>
      <c r="N3456" s="2" t="n"/>
      <c r="O3456" s="2" t="n"/>
      <c r="P3456" s="2" t="n"/>
      <c r="Q3456" s="2" t="n"/>
      <c r="R3456" s="2" t="n"/>
      <c r="S3456" s="2" t="n"/>
      <c r="T3456" s="2" t="n"/>
      <c r="U3456" s="2" t="n"/>
      <c r="V3456" s="2" t="n"/>
      <c r="W3456" s="2" t="n"/>
      <c r="X3456" s="2" t="n"/>
      <c r="Y3456" s="2" t="n"/>
      <c r="Z3456" s="2" t="n"/>
      <c r="AA3456" s="2" t="n"/>
      <c r="AB3456" s="2" t="n"/>
      <c r="AC3456" s="2" t="n"/>
      <c r="AD3456" s="2" t="n"/>
      <c r="AE3456" s="2" t="n"/>
      <c r="AF3456" s="2" t="n"/>
      <c r="AG3456" s="2" t="n"/>
      <c r="AH3456" s="2" t="n"/>
      <c r="AI3456" s="2" t="n"/>
      <c r="AJ3456" s="2" t="n"/>
      <c r="AK3456" s="2" t="n"/>
      <c r="AL3456" s="2" t="n"/>
      <c r="AM3456" s="2" t="n"/>
      <c r="AN3456" s="2" t="n"/>
      <c r="AO3456" s="2" t="n"/>
      <c r="AP3456" s="2" t="n"/>
      <c r="AQ3456" s="2" t="n"/>
      <c r="AR3456" s="2" t="n"/>
      <c r="AS3456" s="2" t="n"/>
      <c r="AT3456" s="2" t="n"/>
      <c r="AU3456" s="2" t="n"/>
      <c r="AV3456" s="2" t="n"/>
      <c r="AW3456" s="2" t="n"/>
      <c r="AX3456" s="2" t="n"/>
      <c r="AY3456" s="2" t="n"/>
      <c r="AZ3456" s="2" t="n"/>
      <c r="BA3456" s="2" t="n"/>
      <c r="BB3456" s="2" t="n"/>
      <c r="BC3456" s="2" t="n"/>
      <c r="BD3456" s="2" t="n"/>
      <c r="BE3456" s="2" t="n"/>
      <c r="BF3456" s="2" t="n"/>
      <c r="BG3456" s="2" t="n"/>
      <c r="BH3456" s="2" t="n"/>
      <c r="BI3456" s="2" t="n"/>
      <c r="BJ3456" s="2" t="n"/>
      <c r="BK3456" s="2" t="n"/>
      <c r="BL3456" s="2" t="n"/>
      <c r="BM3456" s="2" t="n"/>
      <c r="BN3456" s="2" t="n"/>
      <c r="BO3456" s="2" t="n"/>
      <c r="BP3456" s="2" t="n"/>
      <c r="BQ3456" s="2" t="n"/>
      <c r="BR3456" s="2" t="n"/>
      <c r="BS3456" s="2" t="n"/>
      <c r="BT3456" s="2" t="n"/>
      <c r="BU3456" s="2" t="n"/>
      <c r="BV3456" s="2" t="n"/>
      <c r="BW3456" s="2" t="n"/>
      <c r="BX3456" s="2" t="n"/>
      <c r="BY3456" s="2" t="n"/>
      <c r="BZ3456" s="2" t="n"/>
      <c r="CA3456" s="2" t="n"/>
      <c r="CB3456" s="2" t="n"/>
      <c r="CC3456" s="2" t="n"/>
      <c r="CD3456" s="2" t="n"/>
      <c r="CE3456" s="2" t="n"/>
      <c r="CF3456" s="2" t="n"/>
      <c r="CG3456" s="2" t="n"/>
      <c r="CH3456" s="2" t="n"/>
      <c r="CI3456" s="2" t="n"/>
      <c r="CJ3456" s="51" t="inlineStr">
        <is>
          <t xml:space="preserve">    (近畿高等学校統一用紙　  その２ 　  令和７年度改定)　</t>
        </is>
      </c>
      <c r="DV3456" s="2" t="n"/>
      <c r="DW3456" s="2" t="n"/>
      <c r="DX3456" s="2" t="n"/>
      <c r="DY3456" s="2" t="n"/>
      <c r="DZ3456" s="2" t="n"/>
      <c r="EA3456" s="2" t="n"/>
      <c r="EB3456" s="2" t="n"/>
      <c r="EC3456" s="2" t="n"/>
    </row>
    <row r="3457" ht="6.75" customHeight="1" s="118">
      <c r="A3457" s="2" t="n"/>
      <c r="B3457" s="2" t="n"/>
      <c r="C3457" s="2" t="n"/>
      <c r="D3457" s="2" t="n"/>
      <c r="E3457" s="2" t="n"/>
      <c r="F3457" s="2" t="n"/>
      <c r="G3457" s="2" t="n"/>
      <c r="H3457" s="2" t="n"/>
      <c r="I3457" s="2" t="n"/>
      <c r="J3457" s="2" t="n"/>
      <c r="K3457" s="2" t="n"/>
      <c r="L3457" s="2" t="n"/>
      <c r="M3457" s="2" t="n"/>
      <c r="N3457" s="2" t="n"/>
      <c r="O3457" s="2" t="n"/>
      <c r="P3457" s="2" t="n"/>
      <c r="Q3457" s="2" t="n"/>
      <c r="R3457" s="2" t="n"/>
      <c r="S3457" s="2" t="n"/>
      <c r="T3457" s="2" t="n"/>
      <c r="U3457" s="2" t="n"/>
      <c r="V3457" s="2" t="n"/>
      <c r="W3457" s="2" t="n"/>
      <c r="X3457" s="2" t="n"/>
      <c r="Y3457" s="2" t="n"/>
      <c r="Z3457" s="2" t="n"/>
      <c r="AA3457" s="2" t="n"/>
      <c r="AB3457" s="2" t="n"/>
      <c r="AC3457" s="2" t="n"/>
      <c r="AD3457" s="2" t="n"/>
      <c r="AE3457" s="2" t="n"/>
      <c r="AF3457" s="2" t="n"/>
      <c r="AG3457" s="2" t="n"/>
      <c r="AH3457" s="2" t="n"/>
      <c r="AI3457" s="2" t="n"/>
      <c r="AJ3457" s="2" t="n"/>
      <c r="AK3457" s="2" t="n"/>
      <c r="AL3457" s="2" t="n"/>
      <c r="AM3457" s="2" t="n"/>
      <c r="AN3457" s="2" t="n"/>
      <c r="AO3457" s="2" t="n"/>
      <c r="AP3457" s="2" t="n"/>
      <c r="AQ3457" s="2" t="n"/>
      <c r="AR3457" s="2" t="n"/>
      <c r="AS3457" s="2" t="n"/>
      <c r="AT3457" s="2" t="n"/>
      <c r="AU3457" s="2" t="n"/>
      <c r="AV3457" s="2" t="n"/>
      <c r="AW3457" s="2" t="n"/>
      <c r="AX3457" s="2" t="n"/>
      <c r="AY3457" s="2" t="n"/>
      <c r="AZ3457" s="2" t="n"/>
      <c r="BA3457" s="2" t="n"/>
      <c r="BB3457" s="2" t="n"/>
      <c r="BC3457" s="2" t="n"/>
      <c r="BD3457" s="2" t="n"/>
      <c r="BE3457" s="2" t="n"/>
      <c r="BF3457" s="2" t="n"/>
      <c r="BG3457" s="2" t="n"/>
      <c r="BH3457" s="2" t="n"/>
      <c r="BI3457" s="2" t="n"/>
      <c r="BJ3457" s="2" t="n"/>
      <c r="BK3457" s="2" t="n"/>
      <c r="BL3457" s="2" t="n"/>
      <c r="BM3457" s="2" t="n"/>
      <c r="BN3457" s="2" t="n"/>
      <c r="BO3457" s="2" t="n"/>
      <c r="BP3457" s="2" t="n"/>
      <c r="BQ3457" s="2" t="n"/>
      <c r="BR3457" s="2" t="n"/>
      <c r="BS3457" s="2" t="n"/>
      <c r="BT3457" s="2" t="n"/>
      <c r="BU3457" s="2" t="n"/>
      <c r="BV3457" s="2" t="n"/>
      <c r="BW3457" s="2" t="n"/>
      <c r="BX3457" s="2" t="n"/>
      <c r="BY3457" s="2" t="n"/>
      <c r="BZ3457" s="2" t="n"/>
      <c r="CA3457" s="2" t="n"/>
      <c r="CB3457" s="2" t="n"/>
      <c r="CC3457" s="2" t="n"/>
      <c r="CD3457" s="2" t="n"/>
      <c r="CE3457" s="2" t="n"/>
      <c r="CF3457" s="2" t="n"/>
      <c r="CG3457" s="2" t="n"/>
      <c r="CH3457" s="2" t="n"/>
      <c r="CI3457" s="2" t="n"/>
      <c r="DV3457" s="2" t="n"/>
      <c r="DW3457" s="2" t="n"/>
      <c r="DX3457" s="2" t="n"/>
      <c r="DY3457" s="2" t="n"/>
      <c r="DZ3457" s="2" t="n"/>
      <c r="EA3457" s="2" t="n"/>
      <c r="EB3457" s="2" t="n"/>
      <c r="EC3457" s="2" t="n"/>
    </row>
    <row r="3458" ht="6.75" customHeight="1" s="118">
      <c r="A3458" s="2" t="n"/>
      <c r="B3458" s="2" t="n"/>
      <c r="C3458" s="3" t="n"/>
      <c r="D3458" s="3" t="n"/>
      <c r="E3458" s="3" t="n"/>
      <c r="F3458" s="3" t="n"/>
      <c r="G3458" s="3" t="n"/>
      <c r="H3458" s="3" t="n"/>
      <c r="I3458" s="3" t="n"/>
      <c r="J3458" s="3" t="n"/>
      <c r="K3458" s="3" t="n"/>
      <c r="L3458" s="3" t="n"/>
      <c r="M3458" s="3" t="n"/>
      <c r="N3458" s="3" t="n"/>
      <c r="O3458" s="3" t="n"/>
      <c r="P3458" s="3" t="n"/>
      <c r="Q3458" s="3" t="n"/>
      <c r="R3458" s="3" t="n"/>
      <c r="S3458" s="3" t="n"/>
      <c r="T3458" s="3" t="n"/>
      <c r="U3458" s="3" t="n"/>
      <c r="V3458" s="3" t="n"/>
      <c r="W3458" s="3" t="n"/>
      <c r="X3458" s="3" t="n"/>
      <c r="Y3458" s="3" t="n"/>
      <c r="Z3458" s="3" t="n"/>
      <c r="AA3458" s="3" t="n"/>
      <c r="AB3458" s="3" t="n"/>
      <c r="AC3458" s="3" t="n"/>
      <c r="AD3458" s="3" t="n"/>
      <c r="AE3458" s="3" t="n"/>
      <c r="AF3458" s="3" t="n"/>
      <c r="AG3458" s="3" t="n"/>
      <c r="AH3458" s="3" t="n"/>
      <c r="AI3458" s="3" t="n"/>
      <c r="AJ3458" s="3" t="n"/>
      <c r="AK3458" s="3" t="n"/>
      <c r="AL3458" s="3" t="n"/>
      <c r="AM3458" s="3" t="n"/>
      <c r="AN3458" s="3" t="n"/>
      <c r="AO3458" s="3" t="n"/>
      <c r="AP3458" s="3" t="n"/>
      <c r="AQ3458" s="3" t="n"/>
      <c r="AR3458" s="3" t="n"/>
      <c r="AS3458" s="2" t="n"/>
      <c r="AT3458" s="2" t="n"/>
      <c r="AU3458" s="2" t="n"/>
      <c r="AV3458" s="2" t="n"/>
      <c r="AW3458" s="2" t="n"/>
      <c r="AX3458" s="2" t="n"/>
      <c r="AY3458" s="2" t="n"/>
      <c r="AZ3458" s="2" t="n"/>
      <c r="BA3458" s="2" t="n"/>
      <c r="BB3458" s="2" t="n"/>
      <c r="BC3458" s="2" t="n"/>
      <c r="BD3458" s="2" t="n"/>
      <c r="BE3458" s="2" t="n"/>
      <c r="BF3458" s="2" t="n"/>
      <c r="BG3458" s="2" t="n"/>
      <c r="BH3458" s="2" t="n"/>
      <c r="BI3458" s="2" t="n"/>
      <c r="BJ3458" s="2" t="n"/>
      <c r="BK3458" s="2" t="n"/>
      <c r="BL3458" s="2" t="n"/>
      <c r="BM3458" s="2" t="n"/>
      <c r="BN3458" s="2" t="n"/>
      <c r="BO3458" s="2" t="n"/>
      <c r="BP3458" s="2" t="n"/>
      <c r="BQ3458" s="2" t="n"/>
      <c r="BR3458" s="2" t="n"/>
      <c r="BS3458" s="2" t="n"/>
      <c r="BT3458" s="2" t="n"/>
      <c r="BU3458" s="2" t="n"/>
      <c r="BV3458" s="2" t="n"/>
      <c r="BW3458" s="2" t="n"/>
      <c r="BX3458" s="2" t="n"/>
      <c r="BY3458" s="2" t="n"/>
      <c r="BZ3458" s="2" t="n"/>
      <c r="CA3458" s="2" t="n"/>
      <c r="CB3458" s="2" t="n"/>
      <c r="CC3458" s="2" t="n"/>
      <c r="CD3458" s="2" t="n"/>
      <c r="CE3458" s="2" t="n"/>
      <c r="CF3458" s="2" t="n"/>
      <c r="CG3458" s="2" t="n"/>
      <c r="CH3458" s="2" t="n"/>
      <c r="CI3458" s="2" t="n"/>
      <c r="CJ3458" s="2" t="n"/>
      <c r="CK3458" s="2" t="n"/>
      <c r="CL3458" s="2" t="n"/>
      <c r="CM3458" s="2" t="n"/>
      <c r="CN3458" s="2" t="n"/>
      <c r="CO3458" s="2" t="n"/>
      <c r="CP3458" s="2" t="n"/>
      <c r="CQ3458" s="2" t="n"/>
      <c r="CR3458" s="2" t="n"/>
      <c r="CS3458" s="2" t="n"/>
      <c r="CT3458" s="2" t="n"/>
      <c r="CU3458" s="2" t="n"/>
      <c r="CV3458" s="2" t="n"/>
      <c r="CW3458" s="2" t="n"/>
      <c r="CX3458" s="2" t="n"/>
      <c r="CY3458" s="2" t="n"/>
      <c r="CZ3458" s="2" t="n"/>
      <c r="DA3458" s="2" t="n"/>
      <c r="DB3458" s="2" t="n"/>
      <c r="DC3458" s="2" t="n"/>
      <c r="DD3458" s="2" t="n"/>
      <c r="DE3458" s="2" t="n"/>
      <c r="DF3458" s="2" t="n"/>
      <c r="DG3458" s="2" t="n"/>
      <c r="DH3458" s="2" t="n"/>
      <c r="DI3458" s="2" t="n"/>
      <c r="DJ3458" s="2" t="n"/>
      <c r="DK3458" s="2" t="n"/>
      <c r="DL3458" s="2" t="n"/>
      <c r="DM3458" s="2" t="n"/>
      <c r="DN3458" s="2" t="n"/>
      <c r="DO3458" s="2" t="n"/>
      <c r="DP3458" s="2" t="n"/>
      <c r="DQ3458" s="2" t="n"/>
      <c r="DR3458" s="2" t="n"/>
      <c r="DS3458" s="2" t="n"/>
      <c r="DT3458" s="2" t="n"/>
      <c r="DU3458" s="2" t="n"/>
      <c r="DV3458" s="2" t="n"/>
      <c r="DW3458" s="2" t="n"/>
      <c r="DX3458" s="2" t="n"/>
      <c r="DY3458" s="2" t="n"/>
      <c r="DZ3458" s="2" t="n"/>
      <c r="EA3458" s="2" t="n"/>
      <c r="EB3458" s="2" t="n"/>
      <c r="EC3458" s="2" t="n"/>
    </row>
    <row r="3459" ht="6.75" customHeight="1" s="118">
      <c r="A3459" s="2" t="n"/>
      <c r="B3459" s="2" t="n"/>
      <c r="C3459" s="3" t="n"/>
      <c r="D3459" s="3" t="n"/>
      <c r="E3459" s="3" t="n"/>
      <c r="F3459" s="3" t="n"/>
      <c r="G3459" s="3" t="n"/>
      <c r="H3459" s="3" t="n"/>
      <c r="I3459" s="3" t="n"/>
      <c r="J3459" s="3" t="n"/>
      <c r="K3459" s="3" t="n"/>
      <c r="L3459" s="3" t="n"/>
      <c r="M3459" s="3" t="n"/>
      <c r="N3459" s="3" t="n"/>
      <c r="O3459" s="3" t="n"/>
      <c r="P3459" s="3" t="n"/>
      <c r="Q3459" s="3" t="n"/>
      <c r="R3459" s="3" t="n"/>
      <c r="S3459" s="3" t="n"/>
      <c r="T3459" s="3" t="n"/>
      <c r="U3459" s="3" t="n"/>
      <c r="V3459" s="3" t="n"/>
      <c r="W3459" s="3" t="n"/>
      <c r="X3459" s="3" t="n"/>
      <c r="Y3459" s="3" t="n"/>
      <c r="Z3459" s="3" t="n"/>
      <c r="AA3459" s="3" t="n"/>
      <c r="AB3459" s="3" t="n"/>
      <c r="AC3459" s="3" t="n"/>
      <c r="AD3459" s="3" t="n"/>
      <c r="AE3459" s="3" t="n"/>
      <c r="AF3459" s="3" t="n"/>
      <c r="AG3459" s="3" t="n"/>
      <c r="AH3459" s="3" t="n"/>
      <c r="AI3459" s="3" t="n"/>
      <c r="AJ3459" s="3" t="n"/>
      <c r="AK3459" s="3" t="n"/>
      <c r="AL3459" s="3" t="n"/>
      <c r="AM3459" s="3" t="n"/>
      <c r="AN3459" s="3" t="n"/>
      <c r="AO3459" s="3" t="n"/>
      <c r="AP3459" s="3" t="n"/>
      <c r="AQ3459" s="3" t="n"/>
      <c r="AR3459" s="3" t="n"/>
      <c r="AS3459" s="2" t="n"/>
      <c r="AT3459" s="2" t="n"/>
      <c r="AU3459" s="2" t="n"/>
      <c r="AV3459" s="2" t="n"/>
      <c r="AW3459" s="2" t="n"/>
      <c r="AX3459" s="2" t="n"/>
      <c r="AY3459" s="2" t="n"/>
      <c r="AZ3459" s="2" t="n"/>
      <c r="BA3459" s="2" t="n"/>
      <c r="BB3459" s="2" t="n"/>
      <c r="BC3459" s="2" t="n"/>
      <c r="BD3459" s="2" t="n"/>
      <c r="BE3459" s="2" t="n"/>
      <c r="BF3459" s="2" t="n"/>
      <c r="BG3459" s="2" t="n"/>
      <c r="BH3459" s="2" t="n"/>
      <c r="BI3459" s="2" t="n"/>
      <c r="BJ3459" s="2" t="n"/>
      <c r="BK3459" s="2" t="n"/>
      <c r="BL3459" s="2" t="n"/>
      <c r="BM3459" s="2" t="n"/>
      <c r="BN3459" s="2" t="n"/>
      <c r="BO3459" s="2" t="n"/>
      <c r="BP3459" s="2" t="n"/>
      <c r="BQ3459" s="2" t="n"/>
      <c r="BR3459" s="2" t="n"/>
      <c r="BS3459" s="2" t="n"/>
      <c r="BT3459" s="2" t="n"/>
      <c r="BU3459" s="2" t="n"/>
      <c r="BV3459" s="2" t="n"/>
      <c r="BW3459" s="2" t="n"/>
      <c r="BX3459" s="2" t="n"/>
      <c r="BY3459" s="2" t="n"/>
      <c r="BZ3459" s="2" t="n"/>
      <c r="CA3459" s="2" t="n"/>
      <c r="CB3459" s="2" t="n"/>
      <c r="CC3459" s="2" t="n"/>
      <c r="CD3459" s="2" t="n"/>
      <c r="CE3459" s="2" t="n"/>
      <c r="CF3459" s="2" t="n"/>
      <c r="CG3459" s="2" t="n"/>
      <c r="CH3459" s="2" t="n"/>
      <c r="CI3459" s="2" t="n"/>
      <c r="CJ3459" s="2" t="n"/>
      <c r="CK3459" s="2" t="n"/>
      <c r="CL3459" s="2" t="n"/>
      <c r="CM3459" s="2" t="n"/>
      <c r="CN3459" s="2" t="n"/>
      <c r="CO3459" s="2" t="n"/>
      <c r="CP3459" s="2" t="n"/>
      <c r="CQ3459" s="2" t="n"/>
      <c r="CR3459" s="2" t="n"/>
      <c r="CS3459" s="2" t="n"/>
      <c r="CT3459" s="2" t="n"/>
      <c r="CU3459" s="2" t="n"/>
      <c r="CV3459" s="2" t="n"/>
      <c r="CW3459" s="2" t="n"/>
      <c r="CX3459" s="2" t="n"/>
      <c r="CY3459" s="2" t="n"/>
      <c r="CZ3459" s="2" t="n"/>
      <c r="DA3459" s="2" t="n"/>
      <c r="DB3459" s="2" t="n"/>
      <c r="DC3459" s="2" t="n"/>
      <c r="DD3459" s="2" t="n"/>
      <c r="DE3459" s="2" t="n"/>
      <c r="DF3459" s="2" t="n"/>
      <c r="DG3459" s="2" t="n"/>
      <c r="DH3459" s="2" t="n"/>
      <c r="DI3459" s="2" t="n"/>
      <c r="DJ3459" s="2" t="n"/>
      <c r="DK3459" s="2" t="n"/>
      <c r="DL3459" s="2" t="n"/>
      <c r="DM3459" s="2" t="n"/>
      <c r="DN3459" s="2" t="n"/>
      <c r="DO3459" s="2" t="n"/>
      <c r="DP3459" s="2" t="n"/>
      <c r="DQ3459" s="2" t="n"/>
      <c r="DR3459" s="2" t="n"/>
      <c r="DS3459" s="2" t="n"/>
      <c r="DT3459" s="2" t="n"/>
      <c r="DU3459" s="2" t="n"/>
      <c r="DV3459" s="2" t="n"/>
      <c r="DW3459" s="2" t="n"/>
      <c r="DX3459" s="2" t="n"/>
      <c r="DY3459" s="2" t="n"/>
      <c r="DZ3459" s="2" t="n"/>
      <c r="EA3459" s="2" t="n"/>
      <c r="EB3459" s="2" t="n"/>
      <c r="EC3459" s="2" t="n"/>
    </row>
    <row r="3460" ht="6.75" customHeight="1" s="118">
      <c r="A3460" s="2" t="n"/>
      <c r="B3460" s="2" t="n"/>
      <c r="C3460" s="3" t="n"/>
      <c r="D3460" s="3" t="n"/>
      <c r="E3460" s="3" t="n"/>
      <c r="F3460" s="3" t="n"/>
      <c r="G3460" s="3" t="n"/>
      <c r="H3460" s="3" t="n"/>
      <c r="I3460" s="3" t="n"/>
      <c r="J3460" s="3" t="n"/>
      <c r="K3460" s="3" t="n"/>
      <c r="L3460" s="3" t="n"/>
      <c r="M3460" s="3" t="n"/>
      <c r="N3460" s="3" t="n"/>
      <c r="O3460" s="3" t="n"/>
      <c r="P3460" s="3" t="n"/>
      <c r="Q3460" s="3" t="n"/>
      <c r="R3460" s="3" t="n"/>
      <c r="S3460" s="3" t="n"/>
      <c r="T3460" s="3" t="n"/>
      <c r="U3460" s="3" t="n"/>
      <c r="V3460" s="3" t="n"/>
      <c r="W3460" s="3" t="n"/>
      <c r="X3460" s="3" t="n"/>
      <c r="Y3460" s="3" t="n"/>
      <c r="Z3460" s="3" t="n"/>
      <c r="AA3460" s="3" t="n"/>
      <c r="AB3460" s="3" t="n"/>
      <c r="AC3460" s="3" t="n"/>
      <c r="AD3460" s="3" t="n"/>
      <c r="AE3460" s="3" t="n"/>
      <c r="AF3460" s="3" t="n"/>
      <c r="AG3460" s="3" t="n"/>
      <c r="AH3460" s="3" t="n"/>
      <c r="AI3460" s="3" t="n"/>
      <c r="AJ3460" s="3" t="n"/>
      <c r="AK3460" s="3" t="n"/>
      <c r="AL3460" s="3" t="n"/>
      <c r="AM3460" s="3" t="n"/>
      <c r="AN3460" s="3" t="n"/>
      <c r="AO3460" s="3" t="n"/>
      <c r="AP3460" s="3" t="n"/>
      <c r="AQ3460" s="3" t="n"/>
      <c r="AR3460" s="3" t="n"/>
      <c r="AS3460" s="2" t="n"/>
      <c r="AT3460" s="2" t="n"/>
      <c r="AU3460" s="2" t="n"/>
      <c r="AV3460" s="2" t="n"/>
      <c r="AW3460" s="2" t="n"/>
      <c r="AX3460" s="2" t="n"/>
      <c r="AY3460" s="2" t="n"/>
      <c r="AZ3460" s="2" t="n"/>
      <c r="BA3460" s="2" t="n"/>
      <c r="BB3460" s="2" t="n"/>
      <c r="BC3460" s="2" t="n"/>
      <c r="BD3460" s="2" t="n"/>
      <c r="BE3460" s="2" t="n"/>
      <c r="BF3460" s="2" t="n"/>
      <c r="BG3460" s="2" t="n"/>
      <c r="BH3460" s="2" t="n"/>
      <c r="BI3460" s="2" t="n"/>
      <c r="BJ3460" s="2" t="n"/>
      <c r="BK3460" s="2" t="n"/>
      <c r="BL3460" s="2" t="n"/>
      <c r="BM3460" s="2" t="n"/>
      <c r="BN3460" s="2" t="n"/>
      <c r="BO3460" s="2" t="n"/>
      <c r="BP3460" s="2" t="n"/>
      <c r="BQ3460" s="2" t="n"/>
      <c r="BR3460" s="2" t="n"/>
      <c r="BS3460" s="2" t="n"/>
      <c r="BT3460" s="2" t="n"/>
      <c r="BU3460" s="2" t="n"/>
      <c r="BV3460" s="2" t="n"/>
      <c r="BW3460" s="2" t="n"/>
      <c r="BX3460" s="2" t="n"/>
      <c r="BY3460" s="2" t="n"/>
      <c r="BZ3460" s="2" t="n"/>
      <c r="CA3460" s="2" t="n"/>
      <c r="CB3460" s="2" t="n"/>
      <c r="CC3460" s="2" t="n"/>
      <c r="CD3460" s="2" t="n"/>
      <c r="CE3460" s="2" t="n"/>
      <c r="CF3460" s="2" t="n"/>
      <c r="CG3460" s="2" t="n"/>
      <c r="CH3460" s="2" t="n"/>
      <c r="CI3460" s="2" t="n"/>
      <c r="CJ3460" s="2" t="n"/>
      <c r="CK3460" s="2" t="n"/>
      <c r="CL3460" s="2" t="n"/>
      <c r="CM3460" s="2" t="n"/>
      <c r="CN3460" s="2" t="n"/>
      <c r="CO3460" s="2" t="n"/>
      <c r="CP3460" s="2" t="n"/>
      <c r="CQ3460" s="2" t="n"/>
      <c r="CR3460" s="2" t="n"/>
      <c r="CS3460" s="2" t="n"/>
      <c r="CT3460" s="2" t="n"/>
      <c r="CU3460" s="2" t="n"/>
      <c r="CV3460" s="2" t="n"/>
      <c r="CW3460" s="2" t="n"/>
      <c r="CX3460" s="2" t="n"/>
      <c r="CY3460" s="2" t="n"/>
      <c r="CZ3460" s="2" t="n"/>
      <c r="DA3460" s="2" t="n"/>
      <c r="DB3460" s="2" t="n"/>
      <c r="DC3460" s="2" t="n"/>
      <c r="DD3460" s="2" t="n"/>
      <c r="DE3460" s="2" t="n"/>
      <c r="DF3460" s="2" t="n"/>
      <c r="DG3460" s="2" t="n"/>
      <c r="DH3460" s="2" t="n"/>
      <c r="DI3460" s="2" t="n"/>
      <c r="DJ3460" s="2" t="n"/>
      <c r="DK3460" s="2" t="n"/>
      <c r="DL3460" s="2" t="n"/>
      <c r="DM3460" s="2" t="n"/>
      <c r="DN3460" s="2" t="n"/>
      <c r="DO3460" s="2" t="n"/>
      <c r="DP3460" s="2" t="n"/>
      <c r="DQ3460" s="2" t="n"/>
      <c r="DR3460" s="2" t="n"/>
      <c r="DS3460" s="2" t="n"/>
      <c r="DT3460" s="2" t="n"/>
      <c r="DU3460" s="2" t="n"/>
      <c r="DV3460" s="2" t="n"/>
      <c r="DW3460" s="2" t="n"/>
      <c r="DX3460" s="2" t="n"/>
      <c r="DY3460" s="2" t="n"/>
      <c r="DZ3460" s="2" t="n"/>
      <c r="EA3460" s="2" t="n"/>
      <c r="EB3460" s="2" t="n"/>
      <c r="EC3460" s="2" t="n"/>
    </row>
    <row r="3461" ht="6.75" customHeight="1" s="118">
      <c r="A3461" s="2" t="n"/>
      <c r="B3461" s="2" t="n"/>
      <c r="C3461" s="3" t="n"/>
      <c r="D3461" s="3" t="n"/>
      <c r="E3461" s="3" t="n"/>
      <c r="F3461" s="3" t="n"/>
      <c r="G3461" s="3" t="n"/>
      <c r="H3461" s="3" t="n"/>
      <c r="I3461" s="3" t="n"/>
      <c r="J3461" s="114" t="inlineStr">
        <is>
          <t xml:space="preserve">  履 　   歴　    書</t>
        </is>
      </c>
      <c r="AN3461" s="3" t="n"/>
      <c r="AO3461" s="3" t="n"/>
      <c r="AP3461" s="3" t="n"/>
      <c r="AQ3461" s="3" t="n"/>
      <c r="AR3461" s="3" t="n"/>
      <c r="AS3461" s="2" t="n"/>
      <c r="AT3461" s="2" t="n"/>
      <c r="AU3461" s="2" t="n"/>
      <c r="AV3461" s="2" t="n"/>
      <c r="AW3461" s="2" t="n"/>
      <c r="AX3461" s="2" t="n"/>
      <c r="AY3461" s="2" t="n"/>
      <c r="AZ3461" s="2" t="n"/>
      <c r="BA3461" s="2" t="n"/>
      <c r="BB3461" s="2" t="n"/>
      <c r="BC3461" s="2" t="n"/>
      <c r="BD3461" s="2" t="n"/>
      <c r="BE3461" s="2" t="n"/>
      <c r="BF3461" s="2" t="n"/>
      <c r="BG3461" s="2" t="n"/>
      <c r="BH3461" s="2" t="n"/>
      <c r="BI3461" s="2" t="n"/>
      <c r="BJ3461" s="2" t="n"/>
      <c r="BK3461" s="2" t="n"/>
      <c r="BL3461" s="2" t="n"/>
      <c r="BM3461" s="2" t="n"/>
      <c r="BN3461" s="2" t="n"/>
      <c r="BO3461" s="2" t="n"/>
      <c r="BP3461" s="2" t="n"/>
      <c r="BQ3461" s="2" t="n"/>
      <c r="BR3461" s="2" t="n"/>
      <c r="BS3461" s="2" t="n"/>
      <c r="BT3461" s="2" t="n"/>
      <c r="BU3461" s="2" t="n"/>
      <c r="BV3461" s="2" t="n"/>
      <c r="BW3461" s="2" t="n"/>
      <c r="BX3461" s="2" t="n"/>
      <c r="BY3461" s="2" t="n"/>
      <c r="BZ3461" s="2" t="n"/>
      <c r="CA3461" s="2" t="n"/>
      <c r="CB3461" s="2" t="n"/>
      <c r="CC3461" s="2" t="n"/>
      <c r="CD3461" s="2" t="n"/>
      <c r="CE3461" s="2" t="n"/>
      <c r="CF3461" s="2" t="n"/>
      <c r="CG3461" s="2" t="n"/>
      <c r="CH3461" s="2" t="n"/>
      <c r="CI3461" s="2" t="n"/>
      <c r="CJ3461" s="2" t="n"/>
      <c r="CK3461" s="2" t="n"/>
      <c r="CL3461" s="2" t="n"/>
      <c r="CM3461" s="2" t="n"/>
      <c r="CN3461" s="2" t="n"/>
      <c r="CO3461" s="2" t="n"/>
      <c r="CP3461" s="2" t="n"/>
      <c r="CQ3461" s="2" t="n"/>
      <c r="CR3461" s="2" t="n"/>
      <c r="CS3461" s="2" t="n"/>
      <c r="CT3461" s="2" t="n"/>
      <c r="CU3461" s="2" t="n"/>
      <c r="CV3461" s="2" t="n"/>
      <c r="CW3461" s="2" t="n"/>
      <c r="CX3461" s="2" t="n"/>
      <c r="CY3461" s="2" t="n"/>
      <c r="CZ3461" s="2" t="n"/>
      <c r="DA3461" s="2" t="n"/>
      <c r="DB3461" s="2" t="n"/>
      <c r="DC3461" s="2" t="n"/>
      <c r="DD3461" s="2" t="n"/>
      <c r="DE3461" s="2" t="n"/>
      <c r="DF3461" s="2" t="n"/>
      <c r="DG3461" s="2" t="n"/>
      <c r="DH3461" s="2" t="n"/>
      <c r="DI3461" s="2" t="n"/>
      <c r="DJ3461" s="2" t="n"/>
      <c r="DK3461" s="2" t="n"/>
      <c r="DL3461" s="2" t="n"/>
      <c r="DM3461" s="2" t="n"/>
      <c r="DN3461" s="2" t="n"/>
      <c r="DO3461" s="2" t="n"/>
      <c r="DP3461" s="2" t="n"/>
      <c r="DQ3461" s="2" t="n"/>
      <c r="DR3461" s="2" t="n"/>
      <c r="DS3461" s="2" t="n"/>
      <c r="DT3461" s="2" t="n"/>
      <c r="DU3461" s="2" t="n"/>
      <c r="DV3461" s="2" t="n"/>
      <c r="DW3461" s="2" t="n"/>
      <c r="DX3461" s="2" t="n"/>
      <c r="DY3461" s="2" t="n"/>
      <c r="DZ3461" s="2" t="n"/>
      <c r="EA3461" s="2" t="n"/>
      <c r="EB3461" s="2" t="n"/>
      <c r="EC3461" s="2" t="n"/>
    </row>
    <row r="3462" ht="6.75" customHeight="1" s="118">
      <c r="A3462" s="2" t="n"/>
      <c r="B3462" s="2" t="n"/>
      <c r="C3462" s="3" t="n"/>
      <c r="D3462" s="3" t="n"/>
      <c r="E3462" s="3" t="n"/>
      <c r="F3462" s="3" t="n"/>
      <c r="G3462" s="3" t="n"/>
      <c r="H3462" s="3" t="n"/>
      <c r="I3462" s="3" t="n"/>
      <c r="AN3462" s="3" t="n"/>
      <c r="AO3462" s="3" t="n"/>
      <c r="AP3462" s="3" t="n"/>
      <c r="AQ3462" s="3" t="n"/>
      <c r="AR3462" s="3" t="n"/>
      <c r="AS3462" s="2" t="n"/>
      <c r="AT3462" s="2" t="n"/>
      <c r="AU3462" s="2" t="n"/>
      <c r="AV3462" s="2" t="n"/>
      <c r="AW3462" s="2" t="n"/>
      <c r="AX3462" s="2" t="n"/>
      <c r="AY3462" s="2" t="n"/>
      <c r="AZ3462" s="2" t="n"/>
      <c r="BA3462" s="2" t="n"/>
      <c r="BB3462" s="2" t="n"/>
      <c r="BC3462" s="2" t="n"/>
      <c r="BD3462" s="2" t="n"/>
      <c r="BE3462" s="2" t="n"/>
      <c r="BF3462" s="2" t="n"/>
      <c r="BG3462" s="2" t="n"/>
      <c r="BH3462" s="2" t="n"/>
      <c r="BI3462" s="2" t="n"/>
      <c r="BJ3462" s="2" t="n"/>
      <c r="BK3462" s="2" t="n"/>
      <c r="BL3462" s="2" t="n"/>
      <c r="BM3462" s="2" t="n"/>
      <c r="BN3462" s="2" t="n"/>
      <c r="BO3462" s="2" t="n"/>
      <c r="BP3462" s="2" t="n"/>
      <c r="BQ3462" s="2" t="n"/>
      <c r="BR3462" s="2" t="n"/>
      <c r="BS3462" s="2" t="n"/>
      <c r="BT3462" s="2" t="n"/>
      <c r="BU3462" s="2" t="n"/>
      <c r="BV3462" s="2" t="n"/>
      <c r="BW3462" s="2" t="n"/>
      <c r="BX3462" s="2" t="n"/>
      <c r="BY3462" s="2" t="n"/>
      <c r="BZ3462" s="2" t="n"/>
      <c r="CA3462" s="2" t="n"/>
      <c r="CB3462" s="2" t="n"/>
      <c r="CC3462" s="2" t="n"/>
      <c r="CD3462" s="2" t="n"/>
      <c r="CE3462" s="2" t="n"/>
      <c r="CF3462" s="2" t="n"/>
      <c r="CG3462" s="2" t="n"/>
      <c r="CH3462" s="2" t="n"/>
      <c r="CI3462" s="2" t="n"/>
      <c r="CJ3462" s="2" t="n"/>
      <c r="CK3462" s="2" t="n"/>
      <c r="CL3462" s="2" t="n"/>
      <c r="CM3462" s="2" t="n"/>
      <c r="CN3462" s="2" t="n"/>
      <c r="CO3462" s="2" t="n"/>
      <c r="CP3462" s="2" t="n"/>
      <c r="CQ3462" s="2" t="n"/>
      <c r="CR3462" s="2" t="n"/>
      <c r="CS3462" s="2" t="n"/>
      <c r="CT3462" s="2" t="n"/>
      <c r="CU3462" s="2" t="n"/>
      <c r="CV3462" s="2" t="n"/>
      <c r="CW3462" s="2" t="n"/>
      <c r="CX3462" s="2" t="n"/>
      <c r="CY3462" s="2" t="n"/>
      <c r="CZ3462" s="2" t="n"/>
      <c r="DA3462" s="2" t="n"/>
      <c r="DB3462" s="2" t="n"/>
      <c r="DC3462" s="2" t="n"/>
      <c r="DD3462" s="2" t="n"/>
      <c r="DE3462" s="2" t="n"/>
      <c r="DF3462" s="2" t="n"/>
      <c r="DG3462" s="2" t="n"/>
      <c r="DH3462" s="2" t="n"/>
      <c r="DI3462" s="2" t="n"/>
      <c r="DJ3462" s="2" t="n"/>
      <c r="DK3462" s="2" t="n"/>
      <c r="DL3462" s="2" t="n"/>
      <c r="DM3462" s="2" t="n"/>
      <c r="DN3462" s="2" t="n"/>
      <c r="DO3462" s="2" t="n"/>
      <c r="DP3462" s="2" t="n"/>
      <c r="DQ3462" s="2" t="n"/>
      <c r="DR3462" s="2" t="n"/>
      <c r="DS3462" s="2" t="n"/>
      <c r="DT3462" s="2" t="n"/>
      <c r="DU3462" s="2" t="n"/>
      <c r="DV3462" s="2" t="n"/>
      <c r="DW3462" s="2" t="n"/>
      <c r="DX3462" s="2" t="n"/>
      <c r="DY3462" s="2" t="n"/>
      <c r="DZ3462" s="2" t="n"/>
      <c r="EA3462" s="2" t="n"/>
      <c r="EB3462" s="2" t="n"/>
      <c r="EC3462" s="2" t="n"/>
    </row>
    <row r="3463" ht="4.5" customHeight="1" s="118">
      <c r="A3463" s="2" t="n"/>
      <c r="B3463" s="2" t="n"/>
      <c r="C3463" s="2" t="n"/>
      <c r="D3463" s="2" t="n"/>
      <c r="E3463" s="2" t="n"/>
      <c r="F3463" s="2" t="n"/>
      <c r="G3463" s="2" t="n"/>
      <c r="H3463" s="2" t="n"/>
      <c r="I3463" s="2" t="n"/>
      <c r="AN3463" s="3" t="n"/>
      <c r="AO3463" s="2" t="n"/>
      <c r="AP3463" s="2" t="n"/>
      <c r="AQ3463" s="2" t="n"/>
      <c r="AR3463" s="2" t="n"/>
      <c r="AS3463" s="2" t="n"/>
      <c r="AT3463" s="2" t="n"/>
      <c r="AU3463" s="2" t="n"/>
      <c r="AV3463" s="4" t="n"/>
      <c r="AW3463" s="5" t="n"/>
      <c r="AX3463" s="5" t="n"/>
      <c r="AY3463" s="5" t="n"/>
      <c r="AZ3463" s="5" t="n"/>
      <c r="BA3463" s="5" t="n"/>
      <c r="BB3463" s="5" t="n"/>
      <c r="BC3463" s="5" t="n"/>
      <c r="BD3463" s="5" t="n"/>
      <c r="BE3463" s="5" t="n"/>
      <c r="BF3463" s="5" t="n"/>
      <c r="BG3463" s="5" t="n"/>
      <c r="BH3463" s="5" t="n"/>
      <c r="BI3463" s="6" t="n"/>
      <c r="BJ3463" s="7" t="n"/>
      <c r="BK3463" s="2" t="n"/>
      <c r="BL3463" s="2" t="n"/>
      <c r="BM3463" s="2" t="n"/>
      <c r="BN3463" s="2" t="n"/>
      <c r="BO3463" s="2" t="n"/>
      <c r="BP3463" s="139" t="inlineStr">
        <is>
          <t xml:space="preserve">資 　格  等      </t>
        </is>
      </c>
      <c r="BQ3463" s="140" t="n"/>
      <c r="BR3463" s="140" t="n"/>
      <c r="BS3463" s="140" t="n"/>
      <c r="BT3463" s="140" t="n"/>
      <c r="BU3463" s="140" t="n"/>
      <c r="BV3463" s="141" t="n"/>
      <c r="BW3463" s="142" t="inlineStr">
        <is>
          <t>取  得  年  月</t>
        </is>
      </c>
      <c r="BX3463" s="140" t="n"/>
      <c r="BY3463" s="140" t="n"/>
      <c r="BZ3463" s="140" t="n"/>
      <c r="CA3463" s="140" t="n"/>
      <c r="CB3463" s="140" t="n"/>
      <c r="CC3463" s="140" t="n"/>
      <c r="CD3463" s="140" t="n"/>
      <c r="CE3463" s="140" t="n"/>
      <c r="CF3463" s="140" t="n"/>
      <c r="CG3463" s="141" t="n"/>
      <c r="CH3463" s="142" t="inlineStr">
        <is>
          <t>資       格       等       の       名       称</t>
        </is>
      </c>
      <c r="CI3463" s="140" t="n"/>
      <c r="CJ3463" s="140" t="n"/>
      <c r="CK3463" s="140" t="n"/>
      <c r="CL3463" s="140" t="n"/>
      <c r="CM3463" s="140" t="n"/>
      <c r="CN3463" s="140" t="n"/>
      <c r="CO3463" s="140" t="n"/>
      <c r="CP3463" s="140" t="n"/>
      <c r="CQ3463" s="140" t="n"/>
      <c r="CR3463" s="140" t="n"/>
      <c r="CS3463" s="140" t="n"/>
      <c r="CT3463" s="140" t="n"/>
      <c r="CU3463" s="140" t="n"/>
      <c r="CV3463" s="140" t="n"/>
      <c r="CW3463" s="140" t="n"/>
      <c r="CX3463" s="140" t="n"/>
      <c r="CY3463" s="140" t="n"/>
      <c r="CZ3463" s="140" t="n"/>
      <c r="DA3463" s="140" t="n"/>
      <c r="DB3463" s="140" t="n"/>
      <c r="DC3463" s="140" t="n"/>
      <c r="DD3463" s="140" t="n"/>
      <c r="DE3463" s="140" t="n"/>
      <c r="DF3463" s="140" t="n"/>
      <c r="DG3463" s="140" t="n"/>
      <c r="DH3463" s="140" t="n"/>
      <c r="DI3463" s="140" t="n"/>
      <c r="DJ3463" s="140" t="n"/>
      <c r="DK3463" s="140" t="n"/>
      <c r="DL3463" s="140" t="n"/>
      <c r="DM3463" s="140" t="n"/>
      <c r="DN3463" s="140" t="n"/>
      <c r="DO3463" s="140" t="n"/>
      <c r="DP3463" s="140" t="n"/>
      <c r="DQ3463" s="140" t="n"/>
      <c r="DR3463" s="140" t="n"/>
      <c r="DS3463" s="140" t="n"/>
      <c r="DT3463" s="140" t="n"/>
      <c r="DU3463" s="141" t="n"/>
      <c r="DV3463" s="2" t="n"/>
      <c r="DW3463" s="2" t="n"/>
      <c r="DX3463" s="2" t="n"/>
      <c r="DY3463" s="2" t="n"/>
      <c r="DZ3463" s="2" t="n"/>
      <c r="EA3463" s="2" t="n"/>
      <c r="EB3463" s="2" t="n"/>
      <c r="EC3463" s="2" t="n"/>
    </row>
    <row r="3464" ht="6.75" customHeight="1" s="118">
      <c r="A3464" s="2" t="n"/>
      <c r="B3464" s="2" t="n"/>
      <c r="C3464" s="2" t="n"/>
      <c r="D3464" s="2" t="n"/>
      <c r="E3464" s="2" t="n"/>
      <c r="F3464" s="2" t="n"/>
      <c r="G3464" s="2" t="n"/>
      <c r="H3464" s="2" t="n"/>
      <c r="I3464" s="2" t="n"/>
      <c r="AN3464" s="3" t="n"/>
      <c r="AO3464" s="2" t="n"/>
      <c r="AP3464" s="2" t="n"/>
      <c r="AQ3464" s="2" t="n"/>
      <c r="AR3464" s="2" t="n"/>
      <c r="AS3464" s="2" t="n"/>
      <c r="AT3464" s="2" t="n"/>
      <c r="AU3464" s="2" t="n"/>
      <c r="AV3464" s="7" t="n"/>
      <c r="AW3464" s="2" t="n"/>
      <c r="AX3464" s="2" t="n"/>
      <c r="AY3464" s="2" t="n"/>
      <c r="AZ3464" s="2" t="n"/>
      <c r="BA3464" s="2" t="n"/>
      <c r="BB3464" s="2" t="n"/>
      <c r="BC3464" s="2" t="n"/>
      <c r="BD3464" s="2" t="n"/>
      <c r="BE3464" s="2" t="n"/>
      <c r="BF3464" s="2" t="n"/>
      <c r="BG3464" s="2" t="n"/>
      <c r="BH3464" s="2" t="n"/>
      <c r="BI3464" s="8" t="n"/>
      <c r="BJ3464" s="7" t="n"/>
      <c r="BK3464" s="2" t="n"/>
      <c r="BL3464" s="2" t="n"/>
      <c r="BM3464" s="2" t="n"/>
      <c r="BN3464" s="2" t="n"/>
      <c r="BO3464" s="2" t="n"/>
      <c r="BP3464" s="143" t="n"/>
      <c r="BV3464" s="144" t="n"/>
      <c r="BW3464" s="143" t="n"/>
      <c r="CG3464" s="144" t="n"/>
      <c r="CH3464" s="143" t="n"/>
      <c r="DU3464" s="144" t="n"/>
      <c r="DV3464" s="2" t="n"/>
      <c r="DW3464" s="2" t="n"/>
      <c r="DX3464" s="2" t="n"/>
      <c r="DY3464" s="2" t="n"/>
      <c r="DZ3464" s="2" t="n"/>
      <c r="EA3464" s="2" t="n"/>
      <c r="EB3464" s="2" t="n"/>
      <c r="EC3464" s="2" t="n"/>
    </row>
    <row r="3465" ht="6.75" customHeight="1" s="118">
      <c r="A3465" s="2" t="n"/>
      <c r="B3465" s="2" t="n"/>
      <c r="C3465" s="2" t="n"/>
      <c r="D3465" s="2" t="n"/>
      <c r="E3465" s="2" t="n"/>
      <c r="F3465" s="2" t="n"/>
      <c r="G3465" s="2" t="n"/>
      <c r="H3465" s="2" t="n"/>
      <c r="I3465" s="2" t="n"/>
      <c r="J3465" s="2" t="n"/>
      <c r="K3465" s="2" t="n"/>
      <c r="L3465" s="2" t="n"/>
      <c r="M3465" s="2" t="n"/>
      <c r="N3465" s="3" t="n"/>
      <c r="O3465" s="3" t="n"/>
      <c r="P3465" s="3" t="n"/>
      <c r="Q3465" s="3" t="n"/>
      <c r="R3465" s="3" t="n"/>
      <c r="S3465" s="3" t="n"/>
      <c r="T3465" s="3" t="n"/>
      <c r="U3465" s="3" t="n"/>
      <c r="V3465" s="3" t="n"/>
      <c r="W3465" s="3" t="n"/>
      <c r="X3465" s="3" t="n"/>
      <c r="Y3465" s="3" t="n"/>
      <c r="Z3465" s="3" t="n"/>
      <c r="AA3465" s="3" t="n"/>
      <c r="AB3465" s="3" t="n"/>
      <c r="AC3465" s="3" t="n"/>
      <c r="AD3465" s="3" t="n"/>
      <c r="AE3465" s="3" t="n"/>
      <c r="AF3465" s="3" t="n"/>
      <c r="AG3465" s="3" t="n"/>
      <c r="AH3465" s="3" t="n"/>
      <c r="AI3465" s="3" t="n"/>
      <c r="AJ3465" s="3" t="n"/>
      <c r="AK3465" s="3" t="n"/>
      <c r="AL3465" s="3" t="n"/>
      <c r="AM3465" s="3" t="n"/>
      <c r="AN3465" s="2" t="n"/>
      <c r="AO3465" s="2" t="n"/>
      <c r="AP3465" s="2" t="n"/>
      <c r="AQ3465" s="2" t="n"/>
      <c r="AR3465" s="2" t="n"/>
      <c r="AS3465" s="2" t="n"/>
      <c r="AT3465" s="2" t="n"/>
      <c r="AU3465" s="2" t="n"/>
      <c r="AV3465" s="7" t="n"/>
      <c r="AW3465" s="2" t="n"/>
      <c r="AX3465" s="2" t="n"/>
      <c r="AY3465" s="2" t="n"/>
      <c r="AZ3465" s="2" t="n"/>
      <c r="BA3465" s="2" t="n"/>
      <c r="BB3465" s="2" t="n"/>
      <c r="BC3465" s="2" t="n"/>
      <c r="BD3465" s="2" t="n"/>
      <c r="BE3465" s="2" t="n"/>
      <c r="BF3465" s="2" t="n"/>
      <c r="BG3465" s="2" t="n"/>
      <c r="BH3465" s="2" t="n"/>
      <c r="BI3465" s="8" t="n"/>
      <c r="BJ3465" s="7" t="n"/>
      <c r="BK3465" s="2" t="n"/>
      <c r="BL3465" s="2" t="n"/>
      <c r="BM3465" s="2" t="n"/>
      <c r="BN3465" s="2" t="n"/>
      <c r="BO3465" s="2" t="n"/>
      <c r="BP3465" s="143" t="n"/>
      <c r="BV3465" s="144" t="n"/>
      <c r="BW3465" s="143" t="n"/>
      <c r="CG3465" s="144" t="n"/>
      <c r="CH3465" s="143" t="n"/>
      <c r="DU3465" s="144" t="n"/>
      <c r="DV3465" s="2" t="n"/>
      <c r="DW3465" s="2" t="n"/>
      <c r="DX3465" s="2" t="n"/>
      <c r="DY3465" s="2" t="n"/>
      <c r="DZ3465" s="2" t="n"/>
      <c r="EA3465" s="2" t="n"/>
      <c r="EB3465" s="2" t="n"/>
      <c r="EC3465" s="2" t="n"/>
    </row>
    <row r="3466" ht="6.75" customHeight="1" s="118">
      <c r="A3466" s="2" t="n"/>
      <c r="B3466" s="2" t="n"/>
      <c r="C3466" s="2" t="n"/>
      <c r="D3466" s="2" t="n"/>
      <c r="E3466" s="2" t="n"/>
      <c r="F3466" s="2" t="n"/>
      <c r="G3466" s="2" t="n"/>
      <c r="H3466" s="2" t="n"/>
      <c r="I3466" s="2" t="n"/>
      <c r="J3466" s="2" t="n"/>
      <c r="K3466" s="2" t="n"/>
      <c r="L3466" s="2" t="n"/>
      <c r="M3466" s="2" t="n"/>
      <c r="N3466" s="2" t="n"/>
      <c r="O3466" s="2" t="n"/>
      <c r="P3466" s="2" t="n"/>
      <c r="Q3466" s="2" t="n"/>
      <c r="R3466" s="2" t="n"/>
      <c r="S3466" s="2" t="n"/>
      <c r="T3466" s="2" t="n"/>
      <c r="U3466" s="2" t="n"/>
      <c r="V3466" s="2" t="n"/>
      <c r="W3466" s="2" t="n"/>
      <c r="X3466" s="2" t="n"/>
      <c r="Y3466" s="2" t="n"/>
      <c r="Z3466" s="95" t="inlineStr">
        <is>
          <t>令和</t>
        </is>
      </c>
      <c r="AD3466" s="145">
        <f>IF(N(設定!$B$3)=0,"",YEAR(設定!$B$3)-2018)</f>
        <v/>
      </c>
      <c r="AG3466" s="95" t="inlineStr">
        <is>
          <t>年</t>
        </is>
      </c>
      <c r="AI3466" s="145">
        <f>IF(N(設定!$B$3)=0,"",MONTH(設定!$B$3))</f>
        <v/>
      </c>
      <c r="AL3466" s="95" t="inlineStr">
        <is>
          <t>月</t>
        </is>
      </c>
      <c r="AN3466" s="145">
        <f>IF(N(設定!$B$3)=0,"",DAY(設定!$B$3))</f>
        <v/>
      </c>
      <c r="AP3466" s="95" t="inlineStr">
        <is>
          <t>日現在</t>
        </is>
      </c>
      <c r="AU3466" s="12" t="n"/>
      <c r="AV3466" s="7" t="n"/>
      <c r="AW3466" s="2" t="n"/>
      <c r="AX3466" s="2" t="n"/>
      <c r="AY3466" s="2" t="n"/>
      <c r="AZ3466" s="2" t="n"/>
      <c r="BA3466" s="2" t="n"/>
      <c r="BB3466" s="2" t="n"/>
      <c r="BC3466" s="2" t="n"/>
      <c r="BD3466" s="2" t="n"/>
      <c r="BE3466" s="2" t="n"/>
      <c r="BF3466" s="2" t="n"/>
      <c r="BG3466" s="2" t="n"/>
      <c r="BH3466" s="2" t="n"/>
      <c r="BI3466" s="8" t="n"/>
      <c r="BJ3466" s="7" t="n"/>
      <c r="BK3466" s="2" t="n"/>
      <c r="BL3466" s="2" t="n"/>
      <c r="BM3466" s="2" t="n"/>
      <c r="BN3466" s="2" t="n"/>
      <c r="BO3466" s="2" t="n"/>
      <c r="BP3466" s="143" t="n"/>
      <c r="BV3466" s="144" t="n"/>
      <c r="BW3466" s="146" t="n"/>
      <c r="BX3466" s="147" t="n"/>
      <c r="BY3466" s="147" t="n"/>
      <c r="BZ3466" s="147" t="n"/>
      <c r="CA3466" s="147" t="n"/>
      <c r="CB3466" s="147" t="n"/>
      <c r="CC3466" s="147" t="n"/>
      <c r="CD3466" s="147" t="n"/>
      <c r="CE3466" s="147" t="n"/>
      <c r="CF3466" s="147" t="n"/>
      <c r="CG3466" s="148" t="n"/>
      <c r="CH3466" s="146" t="n"/>
      <c r="CI3466" s="147" t="n"/>
      <c r="CJ3466" s="147" t="n"/>
      <c r="CK3466" s="147" t="n"/>
      <c r="CL3466" s="147" t="n"/>
      <c r="CM3466" s="147" t="n"/>
      <c r="CN3466" s="147" t="n"/>
      <c r="CO3466" s="147" t="n"/>
      <c r="CP3466" s="147" t="n"/>
      <c r="CQ3466" s="147" t="n"/>
      <c r="CR3466" s="147" t="n"/>
      <c r="CS3466" s="147" t="n"/>
      <c r="CT3466" s="147" t="n"/>
      <c r="CU3466" s="147" t="n"/>
      <c r="CV3466" s="147" t="n"/>
      <c r="CW3466" s="147" t="n"/>
      <c r="CX3466" s="147" t="n"/>
      <c r="CY3466" s="147" t="n"/>
      <c r="CZ3466" s="147" t="n"/>
      <c r="DA3466" s="147" t="n"/>
      <c r="DB3466" s="147" t="n"/>
      <c r="DC3466" s="147" t="n"/>
      <c r="DD3466" s="147" t="n"/>
      <c r="DE3466" s="147" t="n"/>
      <c r="DF3466" s="147" t="n"/>
      <c r="DG3466" s="147" t="n"/>
      <c r="DH3466" s="147" t="n"/>
      <c r="DI3466" s="147" t="n"/>
      <c r="DJ3466" s="147" t="n"/>
      <c r="DK3466" s="147" t="n"/>
      <c r="DL3466" s="147" t="n"/>
      <c r="DM3466" s="147" t="n"/>
      <c r="DN3466" s="147" t="n"/>
      <c r="DO3466" s="147" t="n"/>
      <c r="DP3466" s="147" t="n"/>
      <c r="DQ3466" s="147" t="n"/>
      <c r="DR3466" s="147" t="n"/>
      <c r="DS3466" s="147" t="n"/>
      <c r="DT3466" s="147" t="n"/>
      <c r="DU3466" s="148" t="n"/>
      <c r="DV3466" s="2" t="n"/>
      <c r="DW3466" s="2" t="n"/>
      <c r="DX3466" s="2" t="n"/>
      <c r="DY3466" s="2" t="n"/>
      <c r="DZ3466" s="2" t="n"/>
      <c r="EA3466" s="2" t="n"/>
      <c r="EB3466" s="2" t="n"/>
      <c r="EC3466" s="2" t="n"/>
    </row>
    <row r="3467" ht="6.75" customHeight="1" s="118">
      <c r="A3467" s="2" t="n"/>
      <c r="B3467" s="2" t="n"/>
      <c r="C3467" s="2" t="n"/>
      <c r="D3467" s="2" t="n"/>
      <c r="E3467" s="2" t="n"/>
      <c r="F3467" s="2" t="n"/>
      <c r="G3467" s="2" t="n"/>
      <c r="H3467" s="2" t="n"/>
      <c r="I3467" s="2" t="n"/>
      <c r="J3467" s="2" t="n"/>
      <c r="K3467" s="2" t="n"/>
      <c r="L3467" s="2" t="n"/>
      <c r="M3467" s="2" t="n"/>
      <c r="N3467" s="2" t="n"/>
      <c r="O3467" s="2" t="n"/>
      <c r="P3467" s="2" t="n"/>
      <c r="Q3467" s="2" t="n"/>
      <c r="R3467" s="2" t="n"/>
      <c r="S3467" s="2" t="n"/>
      <c r="T3467" s="2" t="n"/>
      <c r="U3467" s="2" t="n"/>
      <c r="V3467" s="2" t="n"/>
      <c r="W3467" s="2" t="n"/>
      <c r="X3467" s="2" t="n"/>
      <c r="Y3467" s="2" t="n"/>
      <c r="AU3467" s="12" t="n"/>
      <c r="AV3467" s="7" t="n"/>
      <c r="AW3467" s="48" t="inlineStr">
        <is>
          <t>写真をはる位置</t>
        </is>
      </c>
      <c r="BI3467" s="8" t="n"/>
      <c r="BJ3467" s="7" t="n"/>
      <c r="BK3467" s="2" t="n"/>
      <c r="BL3467" s="2" t="n"/>
      <c r="BM3467" s="2" t="n"/>
      <c r="BN3467" s="2" t="n"/>
      <c r="BO3467" s="2" t="n"/>
      <c r="BP3467" s="143" t="n"/>
      <c r="BV3467" s="144" t="n"/>
      <c r="BW3467" s="149">
        <f>計算!$O$41</f>
        <v/>
      </c>
      <c r="CG3467" s="144" t="n"/>
      <c r="CH3467" s="150">
        <f>計算!$P$41</f>
        <v/>
      </c>
      <c r="DU3467" s="144" t="n"/>
      <c r="DV3467" s="2" t="n"/>
      <c r="DW3467" s="2" t="n"/>
      <c r="DX3467" s="2" t="n"/>
      <c r="DY3467" s="2" t="n"/>
      <c r="DZ3467" s="2" t="n"/>
      <c r="EA3467" s="2" t="n"/>
      <c r="EB3467" s="2" t="n"/>
      <c r="EC3467" s="2" t="n"/>
    </row>
    <row r="3468" ht="6.75" customHeight="1" s="118">
      <c r="A3468" s="2" t="n"/>
      <c r="B3468" s="2" t="n"/>
      <c r="C3468" s="2" t="n"/>
      <c r="D3468" s="2" t="n"/>
      <c r="E3468" s="2" t="n"/>
      <c r="F3468" s="2" t="n"/>
      <c r="G3468" s="2" t="n"/>
      <c r="H3468" s="2" t="n"/>
      <c r="I3468" s="2" t="n"/>
      <c r="J3468" s="2" t="n"/>
      <c r="K3468" s="2" t="n"/>
      <c r="L3468" s="2" t="n"/>
      <c r="M3468" s="2" t="n"/>
      <c r="N3468" s="2" t="n"/>
      <c r="O3468" s="2" t="n"/>
      <c r="P3468" s="2" t="n"/>
      <c r="Q3468" s="2" t="n"/>
      <c r="R3468" s="2" t="n"/>
      <c r="S3468" s="2" t="n"/>
      <c r="T3468" s="2" t="n"/>
      <c r="U3468" s="2" t="n"/>
      <c r="V3468" s="2" t="n"/>
      <c r="W3468" s="2" t="n"/>
      <c r="X3468" s="2" t="n"/>
      <c r="Y3468" s="2" t="n"/>
      <c r="Z3468" s="147" t="n"/>
      <c r="AA3468" s="147" t="n"/>
      <c r="AB3468" s="147" t="n"/>
      <c r="AC3468" s="147" t="n"/>
      <c r="AD3468" s="147" t="n"/>
      <c r="AE3468" s="147" t="n"/>
      <c r="AF3468" s="147" t="n"/>
      <c r="AG3468" s="147" t="n"/>
      <c r="AH3468" s="147" t="n"/>
      <c r="AI3468" s="147" t="n"/>
      <c r="AJ3468" s="147" t="n"/>
      <c r="AK3468" s="147" t="n"/>
      <c r="AL3468" s="147" t="n"/>
      <c r="AM3468" s="147" t="n"/>
      <c r="AN3468" s="147" t="n"/>
      <c r="AO3468" s="147" t="n"/>
      <c r="AP3468" s="147" t="n"/>
      <c r="AQ3468" s="147" t="n"/>
      <c r="AR3468" s="147" t="n"/>
      <c r="AS3468" s="147" t="n"/>
      <c r="AT3468" s="147" t="n"/>
      <c r="AU3468" s="12" t="n"/>
      <c r="AV3468" s="7" t="n"/>
      <c r="BI3468" s="8" t="n"/>
      <c r="BJ3468" s="7" t="n"/>
      <c r="BK3468" s="2" t="n"/>
      <c r="BL3468" s="2" t="n"/>
      <c r="BM3468" s="2" t="n"/>
      <c r="BN3468" s="2" t="n"/>
      <c r="BO3468" s="2" t="n"/>
      <c r="BP3468" s="143" t="n"/>
      <c r="BV3468" s="144" t="n"/>
      <c r="BW3468" s="143" t="n"/>
      <c r="CG3468" s="144" t="n"/>
      <c r="DU3468" s="144" t="n"/>
      <c r="DV3468" s="2" t="n"/>
      <c r="DW3468" s="2" t="n"/>
      <c r="DX3468" s="2" t="n"/>
      <c r="DY3468" s="2" t="n"/>
      <c r="DZ3468" s="2" t="n"/>
      <c r="EA3468" s="2" t="n"/>
      <c r="EB3468" s="2" t="n"/>
      <c r="EC3468" s="2" t="n"/>
    </row>
    <row r="3469" ht="6.75" customHeight="1" s="118">
      <c r="A3469" s="2" t="n"/>
      <c r="B3469" s="2" t="n"/>
      <c r="C3469" s="2" t="n"/>
      <c r="D3469" s="2" t="n"/>
      <c r="E3469" s="142" t="inlineStr">
        <is>
          <t>ふ り が な</t>
        </is>
      </c>
      <c r="F3469" s="140" t="n"/>
      <c r="G3469" s="140" t="n"/>
      <c r="H3469" s="140" t="n"/>
      <c r="I3469" s="140" t="n"/>
      <c r="J3469" s="140" t="n"/>
      <c r="K3469" s="141" t="n"/>
      <c r="L3469" s="151">
        <f>計算!$C$41</f>
        <v/>
      </c>
      <c r="M3469" s="140" t="n"/>
      <c r="N3469" s="140" t="n"/>
      <c r="O3469" s="140" t="n"/>
      <c r="P3469" s="140" t="n"/>
      <c r="Q3469" s="140" t="n"/>
      <c r="R3469" s="140" t="n"/>
      <c r="S3469" s="140" t="n"/>
      <c r="T3469" s="140" t="n"/>
      <c r="U3469" s="140" t="n"/>
      <c r="V3469" s="140" t="n"/>
      <c r="W3469" s="140" t="n"/>
      <c r="X3469" s="140" t="n"/>
      <c r="Y3469" s="140" t="n"/>
      <c r="Z3469" s="140" t="n"/>
      <c r="AA3469" s="140" t="n"/>
      <c r="AB3469" s="140" t="n"/>
      <c r="AC3469" s="140" t="n"/>
      <c r="AD3469" s="140" t="n"/>
      <c r="AE3469" s="140" t="n"/>
      <c r="AF3469" s="140" t="n"/>
      <c r="AG3469" s="140" t="n"/>
      <c r="AH3469" s="140" t="n"/>
      <c r="AI3469" s="140" t="n"/>
      <c r="AJ3469" s="140" t="n"/>
      <c r="AK3469" s="140" t="n"/>
      <c r="AL3469" s="140" t="n"/>
      <c r="AM3469" s="140" t="n"/>
      <c r="AN3469" s="140" t="n"/>
      <c r="AO3469" s="140" t="n"/>
      <c r="AP3469" s="140" t="n"/>
      <c r="AQ3469" s="140" t="n"/>
      <c r="AR3469" s="140" t="n"/>
      <c r="AS3469" s="140" t="n"/>
      <c r="AT3469" s="141" t="n"/>
      <c r="AU3469" s="8" t="n"/>
      <c r="AV3469" s="7" t="n"/>
      <c r="AW3469" s="2" t="n"/>
      <c r="AX3469" s="2" t="n"/>
      <c r="AY3469" s="2" t="n"/>
      <c r="AZ3469" s="2" t="n"/>
      <c r="BA3469" s="2" t="n"/>
      <c r="BB3469" s="2" t="n"/>
      <c r="BC3469" s="2" t="n"/>
      <c r="BD3469" s="2" t="n"/>
      <c r="BE3469" s="2" t="n"/>
      <c r="BF3469" s="2" t="n"/>
      <c r="BG3469" s="2" t="n"/>
      <c r="BH3469" s="2" t="n"/>
      <c r="BI3469" s="8" t="n"/>
      <c r="BJ3469" s="7" t="n"/>
      <c r="BK3469" s="2" t="n"/>
      <c r="BL3469" s="2" t="n"/>
      <c r="BM3469" s="2" t="n"/>
      <c r="BN3469" s="2" t="n"/>
      <c r="BO3469" s="2" t="n"/>
      <c r="BP3469" s="143" t="n"/>
      <c r="BV3469" s="144" t="n"/>
      <c r="BW3469" s="143" t="n"/>
      <c r="CG3469" s="144" t="n"/>
      <c r="DU3469" s="144" t="n"/>
      <c r="DV3469" s="2" t="n"/>
      <c r="DW3469" s="2" t="n"/>
      <c r="DX3469" s="2" t="n"/>
      <c r="DY3469" s="2" t="n"/>
      <c r="DZ3469" s="2" t="n"/>
      <c r="EA3469" s="2" t="n"/>
      <c r="EB3469" s="2" t="n"/>
      <c r="EC3469" s="2" t="n"/>
    </row>
    <row r="3470" ht="6.75" customHeight="1" s="118">
      <c r="A3470" s="2" t="n"/>
      <c r="B3470" s="2" t="n"/>
      <c r="C3470" s="2" t="n"/>
      <c r="D3470" s="2" t="n"/>
      <c r="E3470" s="143" t="n"/>
      <c r="K3470" s="144" t="n"/>
      <c r="AT3470" s="144" t="n"/>
      <c r="AU3470" s="8" t="n"/>
      <c r="AV3470" s="7" t="n"/>
      <c r="AW3470" s="2" t="n"/>
      <c r="AX3470" s="2" t="n"/>
      <c r="AY3470" s="2" t="n"/>
      <c r="AZ3470" s="2" t="n"/>
      <c r="BA3470" s="2" t="n"/>
      <c r="BB3470" s="2" t="n"/>
      <c r="BC3470" s="2" t="n"/>
      <c r="BD3470" s="2" t="n"/>
      <c r="BE3470" s="2" t="n"/>
      <c r="BF3470" s="2" t="n"/>
      <c r="BG3470" s="2" t="n"/>
      <c r="BH3470" s="2" t="n"/>
      <c r="BI3470" s="8" t="n"/>
      <c r="BJ3470" s="7" t="n"/>
      <c r="BK3470" s="2" t="n"/>
      <c r="BL3470" s="2" t="n"/>
      <c r="BM3470" s="2" t="n"/>
      <c r="BN3470" s="2" t="n"/>
      <c r="BO3470" s="2" t="n"/>
      <c r="BP3470" s="143" t="n"/>
      <c r="BV3470" s="144" t="n"/>
      <c r="BW3470" s="143" t="n"/>
      <c r="CG3470" s="144" t="n"/>
      <c r="DU3470" s="144" t="n"/>
      <c r="DV3470" s="2" t="n"/>
      <c r="DW3470" s="2" t="n"/>
      <c r="DX3470" s="2" t="n"/>
      <c r="DY3470" s="2" t="n"/>
      <c r="DZ3470" s="2" t="n"/>
      <c r="EA3470" s="2" t="n"/>
      <c r="EB3470" s="2" t="n"/>
      <c r="EC3470" s="2" t="n"/>
    </row>
    <row r="3471" ht="6.75" customHeight="1" s="118">
      <c r="A3471" s="2" t="n"/>
      <c r="B3471" s="2" t="n"/>
      <c r="C3471" s="2" t="n"/>
      <c r="D3471" s="2" t="n"/>
      <c r="E3471" s="143" t="n"/>
      <c r="K3471" s="144" t="n"/>
      <c r="AT3471" s="144" t="n"/>
      <c r="AU3471" s="8" t="n"/>
      <c r="AV3471" s="7" t="n"/>
      <c r="AW3471" s="2" t="n"/>
      <c r="AX3471" s="2" t="n"/>
      <c r="AY3471" s="2" t="n"/>
      <c r="AZ3471" s="2" t="n"/>
      <c r="BA3471" s="2" t="n"/>
      <c r="BB3471" s="2" t="n"/>
      <c r="BC3471" s="2" t="n"/>
      <c r="BD3471" s="2" t="n"/>
      <c r="BE3471" s="2" t="n"/>
      <c r="BF3471" s="2" t="n"/>
      <c r="BG3471" s="2" t="n"/>
      <c r="BH3471" s="2" t="n"/>
      <c r="BI3471" s="8" t="n"/>
      <c r="BJ3471" s="7" t="n"/>
      <c r="BK3471" s="2" t="n"/>
      <c r="BL3471" s="2" t="n"/>
      <c r="BM3471" s="2" t="n"/>
      <c r="BN3471" s="2" t="n"/>
      <c r="BO3471" s="2" t="n"/>
      <c r="BP3471" s="143" t="n"/>
      <c r="BV3471" s="144" t="n"/>
      <c r="BW3471" s="149">
        <f>計算!$Q$41</f>
        <v/>
      </c>
      <c r="CG3471" s="144" t="n"/>
      <c r="CH3471" s="150">
        <f>計算!$R$41</f>
        <v/>
      </c>
      <c r="DU3471" s="144" t="n"/>
      <c r="DV3471" s="2" t="n"/>
      <c r="DW3471" s="2" t="n"/>
      <c r="DX3471" s="2" t="n"/>
      <c r="DY3471" s="2" t="n"/>
      <c r="DZ3471" s="2" t="n"/>
      <c r="EA3471" s="2" t="n"/>
      <c r="EB3471" s="2" t="n"/>
      <c r="EC3471" s="2" t="n"/>
    </row>
    <row r="3472" ht="6.75" customHeight="1" s="118">
      <c r="A3472" s="2" t="n"/>
      <c r="B3472" s="2" t="n"/>
      <c r="C3472" s="2" t="n"/>
      <c r="D3472" s="2" t="n"/>
      <c r="E3472" s="146" t="n"/>
      <c r="F3472" s="147" t="n"/>
      <c r="G3472" s="147" t="n"/>
      <c r="H3472" s="147" t="n"/>
      <c r="I3472" s="147" t="n"/>
      <c r="J3472" s="147" t="n"/>
      <c r="K3472" s="148" t="n"/>
      <c r="L3472" s="147" t="n"/>
      <c r="M3472" s="147" t="n"/>
      <c r="N3472" s="147" t="n"/>
      <c r="O3472" s="147" t="n"/>
      <c r="P3472" s="147" t="n"/>
      <c r="Q3472" s="147" t="n"/>
      <c r="R3472" s="147" t="n"/>
      <c r="S3472" s="147" t="n"/>
      <c r="T3472" s="147" t="n"/>
      <c r="U3472" s="147" t="n"/>
      <c r="V3472" s="147" t="n"/>
      <c r="W3472" s="147" t="n"/>
      <c r="X3472" s="147" t="n"/>
      <c r="Y3472" s="147" t="n"/>
      <c r="Z3472" s="147" t="n"/>
      <c r="AA3472" s="147" t="n"/>
      <c r="AB3472" s="147" t="n"/>
      <c r="AC3472" s="147" t="n"/>
      <c r="AD3472" s="147" t="n"/>
      <c r="AE3472" s="147" t="n"/>
      <c r="AF3472" s="147" t="n"/>
      <c r="AG3472" s="147" t="n"/>
      <c r="AH3472" s="147" t="n"/>
      <c r="AI3472" s="147" t="n"/>
      <c r="AJ3472" s="147" t="n"/>
      <c r="AK3472" s="147" t="n"/>
      <c r="AL3472" s="147" t="n"/>
      <c r="AM3472" s="147" t="n"/>
      <c r="AN3472" s="147" t="n"/>
      <c r="AO3472" s="147" t="n"/>
      <c r="AP3472" s="147" t="n"/>
      <c r="AQ3472" s="147" t="n"/>
      <c r="AR3472" s="147" t="n"/>
      <c r="AS3472" s="147" t="n"/>
      <c r="AT3472" s="148" t="n"/>
      <c r="AU3472" s="8" t="n"/>
      <c r="AV3472" s="7" t="n"/>
      <c r="AW3472" s="2" t="n"/>
      <c r="AX3472" s="2" t="n"/>
      <c r="AY3472" s="2" t="n"/>
      <c r="AZ3472" s="2" t="n"/>
      <c r="BA3472" s="2" t="n"/>
      <c r="BB3472" s="2" t="n"/>
      <c r="BC3472" s="2" t="n"/>
      <c r="BD3472" s="2" t="n"/>
      <c r="BE3472" s="2" t="n"/>
      <c r="BF3472" s="2" t="n"/>
      <c r="BG3472" s="2" t="n"/>
      <c r="BH3472" s="2" t="n"/>
      <c r="BI3472" s="8" t="n"/>
      <c r="BJ3472" s="7" t="n"/>
      <c r="BK3472" s="2" t="n"/>
      <c r="BL3472" s="2" t="n"/>
      <c r="BM3472" s="2" t="n"/>
      <c r="BN3472" s="2" t="n"/>
      <c r="BO3472" s="2" t="n"/>
      <c r="BP3472" s="143" t="n"/>
      <c r="BV3472" s="144" t="n"/>
      <c r="BW3472" s="143" t="n"/>
      <c r="CG3472" s="144" t="n"/>
      <c r="DU3472" s="144" t="n"/>
      <c r="DV3472" s="2" t="n"/>
      <c r="DW3472" s="2" t="n"/>
      <c r="DX3472" s="2" t="n"/>
      <c r="DY3472" s="2" t="n"/>
      <c r="DZ3472" s="2" t="n"/>
      <c r="EA3472" s="2" t="n"/>
      <c r="EB3472" s="2" t="n"/>
      <c r="EC3472" s="2" t="n"/>
    </row>
    <row r="3473" ht="6.75" customHeight="1" s="118">
      <c r="A3473" s="2" t="n"/>
      <c r="B3473" s="2" t="n"/>
      <c r="C3473" s="2" t="n"/>
      <c r="D3473" s="2" t="n"/>
      <c r="E3473" s="152" t="inlineStr">
        <is>
          <t>名　前</t>
        </is>
      </c>
      <c r="F3473" s="140" t="n"/>
      <c r="G3473" s="140" t="n"/>
      <c r="H3473" s="140" t="n"/>
      <c r="I3473" s="140" t="n"/>
      <c r="J3473" s="140" t="n"/>
      <c r="K3473" s="141" t="n"/>
      <c r="L3473" s="153">
        <f>計算!$B$41</f>
        <v/>
      </c>
      <c r="M3473" s="140" t="n"/>
      <c r="N3473" s="140" t="n"/>
      <c r="O3473" s="140" t="n"/>
      <c r="P3473" s="140" t="n"/>
      <c r="Q3473" s="140" t="n"/>
      <c r="R3473" s="140" t="n"/>
      <c r="S3473" s="140" t="n"/>
      <c r="T3473" s="140" t="n"/>
      <c r="U3473" s="140" t="n"/>
      <c r="V3473" s="140" t="n"/>
      <c r="W3473" s="140" t="n"/>
      <c r="X3473" s="140" t="n"/>
      <c r="Y3473" s="140" t="n"/>
      <c r="Z3473" s="140" t="n"/>
      <c r="AA3473" s="140" t="n"/>
      <c r="AB3473" s="140" t="n"/>
      <c r="AC3473" s="140" t="n"/>
      <c r="AD3473" s="140" t="n"/>
      <c r="AE3473" s="140" t="n"/>
      <c r="AF3473" s="140" t="n"/>
      <c r="AG3473" s="140" t="n"/>
      <c r="AH3473" s="140" t="n"/>
      <c r="AI3473" s="140" t="n"/>
      <c r="AJ3473" s="140" t="n"/>
      <c r="AK3473" s="140" t="n"/>
      <c r="AL3473" s="140" t="n"/>
      <c r="AM3473" s="140" t="n"/>
      <c r="AN3473" s="140" t="n"/>
      <c r="AO3473" s="140" t="n"/>
      <c r="AP3473" s="140" t="n"/>
      <c r="AQ3473" s="140" t="n"/>
      <c r="AR3473" s="140" t="n"/>
      <c r="AS3473" s="140" t="n"/>
      <c r="AT3473" s="141" t="n"/>
      <c r="AU3473" s="8" t="n"/>
      <c r="AV3473" s="7" t="n"/>
      <c r="AW3473" s="2" t="n"/>
      <c r="AX3473" s="2" t="n"/>
      <c r="AY3473" s="2" t="n"/>
      <c r="AZ3473" s="2" t="n"/>
      <c r="BA3473" s="2" t="n"/>
      <c r="BB3473" s="2" t="n"/>
      <c r="BC3473" s="2" t="n"/>
      <c r="BD3473" s="2" t="n"/>
      <c r="BE3473" s="2" t="n"/>
      <c r="BF3473" s="2" t="n"/>
      <c r="BG3473" s="2" t="n"/>
      <c r="BH3473" s="2" t="n"/>
      <c r="BI3473" s="8" t="n"/>
      <c r="BJ3473" s="7" t="n"/>
      <c r="BK3473" s="2" t="n"/>
      <c r="BL3473" s="2" t="n"/>
      <c r="BM3473" s="2" t="n"/>
      <c r="BN3473" s="2" t="n"/>
      <c r="BO3473" s="2" t="n"/>
      <c r="BP3473" s="143" t="n"/>
      <c r="BV3473" s="144" t="n"/>
      <c r="BW3473" s="143" t="n"/>
      <c r="CG3473" s="144" t="n"/>
      <c r="DU3473" s="144" t="n"/>
      <c r="DV3473" s="2" t="n"/>
      <c r="DW3473" s="2" t="n"/>
      <c r="DX3473" s="2" t="n"/>
      <c r="DY3473" s="2" t="n"/>
      <c r="DZ3473" s="2" t="n"/>
      <c r="EA3473" s="2" t="n"/>
      <c r="EB3473" s="2" t="n"/>
      <c r="EC3473" s="2" t="n"/>
    </row>
    <row r="3474" ht="6.75" customHeight="1" s="118">
      <c r="A3474" s="2" t="n"/>
      <c r="B3474" s="2" t="n"/>
      <c r="C3474" s="2" t="n"/>
      <c r="D3474" s="2" t="n"/>
      <c r="E3474" s="143" t="n"/>
      <c r="K3474" s="144" t="n"/>
      <c r="L3474" s="143" t="n"/>
      <c r="AT3474" s="144" t="n"/>
      <c r="AU3474" s="8" t="n"/>
      <c r="AV3474" s="7" t="n"/>
      <c r="AW3474" s="2" t="n"/>
      <c r="AX3474" s="52" t="inlineStr">
        <is>
          <t>（30×40mm）</t>
        </is>
      </c>
      <c r="BH3474" s="2" t="n"/>
      <c r="BI3474" s="8" t="n"/>
      <c r="BJ3474" s="7" t="n"/>
      <c r="BK3474" s="2" t="n"/>
      <c r="BL3474" s="2" t="n"/>
      <c r="BM3474" s="2" t="n"/>
      <c r="BN3474" s="2" t="n"/>
      <c r="BO3474" s="2" t="n"/>
      <c r="BP3474" s="143" t="n"/>
      <c r="BV3474" s="144" t="n"/>
      <c r="BW3474" s="143" t="n"/>
      <c r="CG3474" s="144" t="n"/>
      <c r="DU3474" s="144" t="n"/>
      <c r="DV3474" s="2" t="n"/>
      <c r="DW3474" s="2" t="n"/>
      <c r="DX3474" s="2" t="n"/>
      <c r="DY3474" s="2" t="n"/>
      <c r="DZ3474" s="2" t="n"/>
      <c r="EA3474" s="2" t="n"/>
      <c r="EB3474" s="2" t="n"/>
      <c r="EC3474" s="2" t="n"/>
    </row>
    <row r="3475" ht="6.75" customHeight="1" s="118">
      <c r="A3475" s="2" t="n"/>
      <c r="B3475" s="2" t="n"/>
      <c r="C3475" s="2" t="n"/>
      <c r="D3475" s="2" t="n"/>
      <c r="E3475" s="143" t="n"/>
      <c r="K3475" s="144" t="n"/>
      <c r="L3475" s="143" t="n"/>
      <c r="AT3475" s="144" t="n"/>
      <c r="AU3475" s="8" t="n"/>
      <c r="AV3475" s="7" t="n"/>
      <c r="AW3475" s="2" t="n"/>
      <c r="BH3475" s="2" t="n"/>
      <c r="BI3475" s="8" t="n"/>
      <c r="BJ3475" s="7" t="n"/>
      <c r="BK3475" s="2" t="n"/>
      <c r="BL3475" s="2" t="n"/>
      <c r="BM3475" s="2" t="n"/>
      <c r="BN3475" s="2" t="n"/>
      <c r="BO3475" s="2" t="n"/>
      <c r="BP3475" s="143" t="n"/>
      <c r="BV3475" s="144" t="n"/>
      <c r="BW3475" s="149">
        <f>計算!$S$41</f>
        <v/>
      </c>
      <c r="CG3475" s="144" t="n"/>
      <c r="CH3475" s="150">
        <f>計算!$T$41</f>
        <v/>
      </c>
      <c r="DU3475" s="144" t="n"/>
      <c r="DV3475" s="2" t="n"/>
      <c r="DW3475" s="2" t="n"/>
      <c r="DX3475" s="2" t="n"/>
      <c r="DY3475" s="2" t="n"/>
      <c r="DZ3475" s="2" t="n"/>
      <c r="EA3475" s="2" t="n"/>
      <c r="EB3475" s="2" t="n"/>
      <c r="EC3475" s="2" t="n"/>
    </row>
    <row r="3476" ht="6.75" customHeight="1" s="118">
      <c r="A3476" s="2" t="n"/>
      <c r="B3476" s="2" t="n"/>
      <c r="C3476" s="2" t="n"/>
      <c r="D3476" s="2" t="n"/>
      <c r="E3476" s="143" t="n"/>
      <c r="K3476" s="144" t="n"/>
      <c r="L3476" s="143" t="n"/>
      <c r="AT3476" s="144" t="n"/>
      <c r="AU3476" s="8" t="n"/>
      <c r="AV3476" s="7" t="n"/>
      <c r="AW3476" s="2" t="n"/>
      <c r="AX3476" s="2" t="n"/>
      <c r="AY3476" s="2" t="n"/>
      <c r="AZ3476" s="2" t="n"/>
      <c r="BA3476" s="2" t="n"/>
      <c r="BB3476" s="2" t="n"/>
      <c r="BC3476" s="2" t="n"/>
      <c r="BD3476" s="2" t="n"/>
      <c r="BE3476" s="2" t="n"/>
      <c r="BF3476" s="2" t="n"/>
      <c r="BG3476" s="2" t="n"/>
      <c r="BH3476" s="2" t="n"/>
      <c r="BI3476" s="8" t="n"/>
      <c r="BJ3476" s="7" t="n"/>
      <c r="BK3476" s="2" t="n"/>
      <c r="BL3476" s="2" t="n"/>
      <c r="BM3476" s="2" t="n"/>
      <c r="BN3476" s="2" t="n"/>
      <c r="BO3476" s="2" t="n"/>
      <c r="BP3476" s="143" t="n"/>
      <c r="BV3476" s="144" t="n"/>
      <c r="BW3476" s="143" t="n"/>
      <c r="CG3476" s="144" t="n"/>
      <c r="DU3476" s="144" t="n"/>
      <c r="DV3476" s="2" t="n"/>
      <c r="DW3476" s="2" t="n"/>
      <c r="DX3476" s="2" t="n"/>
      <c r="DY3476" s="2" t="n"/>
      <c r="DZ3476" s="2" t="n"/>
      <c r="EA3476" s="2" t="n"/>
      <c r="EB3476" s="2" t="n"/>
      <c r="EC3476" s="2" t="n"/>
    </row>
    <row r="3477" ht="6.75" customHeight="1" s="118">
      <c r="A3477" s="2" t="n"/>
      <c r="B3477" s="2" t="n"/>
      <c r="C3477" s="2" t="n"/>
      <c r="D3477" s="2" t="n"/>
      <c r="E3477" s="143" t="n"/>
      <c r="K3477" s="144" t="n"/>
      <c r="L3477" s="143" t="n"/>
      <c r="AT3477" s="144" t="n"/>
      <c r="AU3477" s="8" t="n"/>
      <c r="AV3477" s="7" t="n"/>
      <c r="AW3477" s="2" t="n"/>
      <c r="AX3477" s="2" t="n"/>
      <c r="AY3477" s="2" t="n"/>
      <c r="AZ3477" s="2" t="n"/>
      <c r="BA3477" s="2" t="n"/>
      <c r="BB3477" s="2" t="n"/>
      <c r="BC3477" s="2" t="n"/>
      <c r="BD3477" s="2" t="n"/>
      <c r="BE3477" s="2" t="n"/>
      <c r="BF3477" s="2" t="n"/>
      <c r="BG3477" s="2" t="n"/>
      <c r="BH3477" s="2" t="n"/>
      <c r="BI3477" s="8" t="n"/>
      <c r="BJ3477" s="7" t="n"/>
      <c r="BK3477" s="2" t="n"/>
      <c r="BL3477" s="2" t="n"/>
      <c r="BM3477" s="2" t="n"/>
      <c r="BN3477" s="2" t="n"/>
      <c r="BO3477" s="2" t="n"/>
      <c r="BP3477" s="143" t="n"/>
      <c r="BV3477" s="144" t="n"/>
      <c r="BW3477" s="143" t="n"/>
      <c r="CG3477" s="144" t="n"/>
      <c r="DU3477" s="144" t="n"/>
      <c r="DV3477" s="2" t="n"/>
      <c r="DW3477" s="2" t="n"/>
      <c r="DX3477" s="2" t="n"/>
      <c r="DY3477" s="2" t="n"/>
      <c r="DZ3477" s="2" t="n"/>
      <c r="EA3477" s="2" t="n"/>
      <c r="EB3477" s="2" t="n"/>
      <c r="EC3477" s="2" t="n"/>
    </row>
    <row r="3478" ht="4.5" customHeight="1" s="118">
      <c r="A3478" s="2" t="n"/>
      <c r="B3478" s="2" t="n"/>
      <c r="C3478" s="2" t="n"/>
      <c r="D3478" s="2" t="n"/>
      <c r="E3478" s="146" t="n"/>
      <c r="F3478" s="147" t="n"/>
      <c r="G3478" s="147" t="n"/>
      <c r="H3478" s="147" t="n"/>
      <c r="I3478" s="147" t="n"/>
      <c r="J3478" s="147" t="n"/>
      <c r="K3478" s="148" t="n"/>
      <c r="L3478" s="146" t="n"/>
      <c r="M3478" s="147" t="n"/>
      <c r="N3478" s="147" t="n"/>
      <c r="O3478" s="147" t="n"/>
      <c r="P3478" s="147" t="n"/>
      <c r="Q3478" s="147" t="n"/>
      <c r="R3478" s="147" t="n"/>
      <c r="S3478" s="147" t="n"/>
      <c r="T3478" s="147" t="n"/>
      <c r="U3478" s="147" t="n"/>
      <c r="V3478" s="147" t="n"/>
      <c r="W3478" s="147" t="n"/>
      <c r="X3478" s="147" t="n"/>
      <c r="Y3478" s="147" t="n"/>
      <c r="Z3478" s="147" t="n"/>
      <c r="AA3478" s="147" t="n"/>
      <c r="AB3478" s="147" t="n"/>
      <c r="AC3478" s="147" t="n"/>
      <c r="AD3478" s="147" t="n"/>
      <c r="AE3478" s="147" t="n"/>
      <c r="AF3478" s="147" t="n"/>
      <c r="AG3478" s="147" t="n"/>
      <c r="AH3478" s="147" t="n"/>
      <c r="AI3478" s="147" t="n"/>
      <c r="AJ3478" s="147" t="n"/>
      <c r="AK3478" s="147" t="n"/>
      <c r="AL3478" s="147" t="n"/>
      <c r="AM3478" s="147" t="n"/>
      <c r="AN3478" s="147" t="n"/>
      <c r="AO3478" s="147" t="n"/>
      <c r="AP3478" s="147" t="n"/>
      <c r="AQ3478" s="147" t="n"/>
      <c r="AR3478" s="147" t="n"/>
      <c r="AS3478" s="147" t="n"/>
      <c r="AT3478" s="148" t="n"/>
      <c r="AU3478" s="8" t="n"/>
      <c r="AV3478" s="7" t="n"/>
      <c r="AW3478" s="2" t="n"/>
      <c r="AX3478" s="2" t="n"/>
      <c r="AY3478" s="2" t="n"/>
      <c r="AZ3478" s="2" t="n"/>
      <c r="BA3478" s="2" t="n"/>
      <c r="BB3478" s="2" t="n"/>
      <c r="BC3478" s="2" t="n"/>
      <c r="BD3478" s="2" t="n"/>
      <c r="BE3478" s="2" t="n"/>
      <c r="BF3478" s="2" t="n"/>
      <c r="BG3478" s="2" t="n"/>
      <c r="BH3478" s="2" t="n"/>
      <c r="BI3478" s="8" t="n"/>
      <c r="BJ3478" s="7" t="n"/>
      <c r="BK3478" s="2" t="n"/>
      <c r="BL3478" s="2" t="n"/>
      <c r="BM3478" s="2" t="n"/>
      <c r="BN3478" s="2" t="n"/>
      <c r="BO3478" s="2" t="n"/>
      <c r="BP3478" s="143" t="n"/>
      <c r="BV3478" s="144" t="n"/>
      <c r="BW3478" s="143" t="n"/>
      <c r="CG3478" s="144" t="n"/>
      <c r="DU3478" s="144" t="n"/>
      <c r="DV3478" s="2" t="n"/>
      <c r="DW3478" s="2" t="n"/>
      <c r="DX3478" s="2" t="n"/>
      <c r="DY3478" s="2" t="n"/>
      <c r="DZ3478" s="2" t="n"/>
      <c r="EA3478" s="2" t="n"/>
      <c r="EB3478" s="2" t="n"/>
      <c r="EC3478" s="2" t="n"/>
    </row>
    <row r="3479" ht="6.75" customHeight="1" s="118">
      <c r="A3479" s="2" t="n"/>
      <c r="B3479" s="2" t="n"/>
      <c r="C3479" s="2" t="n"/>
      <c r="D3479" s="2" t="n"/>
      <c r="E3479" s="152" t="inlineStr">
        <is>
          <t>生年月日</t>
        </is>
      </c>
      <c r="F3479" s="140" t="n"/>
      <c r="G3479" s="140" t="n"/>
      <c r="H3479" s="140" t="n"/>
      <c r="I3479" s="140" t="n"/>
      <c r="J3479" s="140" t="n"/>
      <c r="K3479" s="141" t="n"/>
      <c r="L3479" s="154" t="inlineStr">
        <is>
          <t>昭和 ・ 平成</t>
        </is>
      </c>
      <c r="M3479" s="140" t="n"/>
      <c r="N3479" s="140" t="n"/>
      <c r="O3479" s="140" t="n"/>
      <c r="P3479" s="140" t="n"/>
      <c r="Q3479" s="140" t="n"/>
      <c r="R3479" s="140" t="n"/>
      <c r="S3479" s="140" t="n"/>
      <c r="T3479" s="140" t="n"/>
      <c r="U3479" s="140" t="n"/>
      <c r="V3479" s="155">
        <f>計算!$D$41</f>
        <v/>
      </c>
      <c r="W3479" s="140" t="n"/>
      <c r="X3479" s="156" t="inlineStr">
        <is>
          <t>年</t>
        </is>
      </c>
      <c r="Y3479" s="140" t="n"/>
      <c r="Z3479" s="155">
        <f>計算!$E$41</f>
        <v/>
      </c>
      <c r="AA3479" s="140" t="n"/>
      <c r="AB3479" s="140" t="n"/>
      <c r="AC3479" s="156" t="inlineStr">
        <is>
          <t>月</t>
        </is>
      </c>
      <c r="AD3479" s="140" t="n"/>
      <c r="AE3479" s="155">
        <f>計算!$F$41</f>
        <v/>
      </c>
      <c r="AF3479" s="140" t="n"/>
      <c r="AG3479" s="140" t="n"/>
      <c r="AH3479" s="156" t="inlineStr">
        <is>
          <t>日　生 （満</t>
        </is>
      </c>
      <c r="AI3479" s="140" t="n"/>
      <c r="AJ3479" s="140" t="n"/>
      <c r="AK3479" s="140" t="n"/>
      <c r="AL3479" s="140" t="n"/>
      <c r="AM3479" s="140" t="n"/>
      <c r="AN3479" s="140" t="n"/>
      <c r="AO3479" s="140" t="n"/>
      <c r="AP3479" s="157">
        <f>計算!$G$41</f>
        <v/>
      </c>
      <c r="AQ3479" s="140" t="n"/>
      <c r="AR3479" s="158" t="inlineStr">
        <is>
          <t>歳）</t>
        </is>
      </c>
      <c r="AS3479" s="140" t="n"/>
      <c r="AT3479" s="141" t="n"/>
      <c r="AU3479" s="8" t="n"/>
      <c r="AV3479" s="7" t="n"/>
      <c r="AW3479" s="2" t="n"/>
      <c r="AX3479" s="2" t="n"/>
      <c r="AY3479" s="2" t="n"/>
      <c r="AZ3479" s="2" t="n"/>
      <c r="BA3479" s="2" t="n"/>
      <c r="BB3479" s="2" t="n"/>
      <c r="BC3479" s="2" t="n"/>
      <c r="BD3479" s="2" t="n"/>
      <c r="BE3479" s="2" t="n"/>
      <c r="BF3479" s="2" t="n"/>
      <c r="BG3479" s="2" t="n"/>
      <c r="BH3479" s="2" t="n"/>
      <c r="BI3479" s="8" t="n"/>
      <c r="BJ3479" s="7" t="n"/>
      <c r="BK3479" s="2" t="n"/>
      <c r="BL3479" s="2" t="n"/>
      <c r="BM3479" s="2" t="n"/>
      <c r="BN3479" s="2" t="n"/>
      <c r="BO3479" s="2" t="n"/>
      <c r="BP3479" s="143" t="n"/>
      <c r="BV3479" s="144" t="n"/>
      <c r="BW3479" s="149">
        <f>計算!$U$41</f>
        <v/>
      </c>
      <c r="CG3479" s="144" t="n"/>
      <c r="CH3479" s="150">
        <f>計算!$V$41</f>
        <v/>
      </c>
      <c r="DU3479" s="144" t="n"/>
      <c r="DV3479" s="2" t="n"/>
      <c r="DW3479" s="2" t="n"/>
      <c r="DX3479" s="2" t="n"/>
      <c r="DY3479" s="2" t="n"/>
      <c r="DZ3479" s="2" t="n"/>
      <c r="EA3479" s="2" t="n"/>
      <c r="EB3479" s="2" t="n"/>
      <c r="EC3479" s="2" t="n"/>
    </row>
    <row r="3480" ht="6.75" customHeight="1" s="118">
      <c r="A3480" s="2" t="n"/>
      <c r="B3480" s="2" t="n"/>
      <c r="C3480" s="2" t="n"/>
      <c r="D3480" s="2" t="n"/>
      <c r="E3480" s="143" t="n"/>
      <c r="K3480" s="144" t="n"/>
      <c r="L3480" s="143" t="n"/>
      <c r="AT3480" s="144" t="n"/>
      <c r="AU3480" s="8" t="n"/>
      <c r="AV3480" s="7" t="n"/>
      <c r="AW3480" s="2" t="n"/>
      <c r="AX3480" s="2" t="n"/>
      <c r="AY3480" s="2" t="n"/>
      <c r="AZ3480" s="2" t="n"/>
      <c r="BA3480" s="2" t="n"/>
      <c r="BB3480" s="2" t="n"/>
      <c r="BC3480" s="2" t="n"/>
      <c r="BD3480" s="2" t="n"/>
      <c r="BE3480" s="2" t="n"/>
      <c r="BF3480" s="2" t="n"/>
      <c r="BG3480" s="2" t="n"/>
      <c r="BH3480" s="2" t="n"/>
      <c r="BI3480" s="8" t="n"/>
      <c r="BJ3480" s="7" t="n"/>
      <c r="BK3480" s="2" t="n"/>
      <c r="BL3480" s="2" t="n"/>
      <c r="BM3480" s="2" t="n"/>
      <c r="BN3480" s="2" t="n"/>
      <c r="BO3480" s="2" t="n"/>
      <c r="BP3480" s="143" t="n"/>
      <c r="BV3480" s="144" t="n"/>
      <c r="BW3480" s="143" t="n"/>
      <c r="CG3480" s="144" t="n"/>
      <c r="DU3480" s="144" t="n"/>
      <c r="DV3480" s="2" t="n"/>
      <c r="DW3480" s="2" t="n"/>
      <c r="DX3480" s="2" t="n"/>
      <c r="DY3480" s="2" t="n"/>
      <c r="DZ3480" s="2" t="n"/>
      <c r="EA3480" s="2" t="n"/>
      <c r="EB3480" s="2" t="n"/>
      <c r="EC3480" s="2" t="n"/>
    </row>
    <row r="3481" ht="6.75" customHeight="1" s="118">
      <c r="A3481" s="2" t="n"/>
      <c r="B3481" s="2" t="n"/>
      <c r="C3481" s="2" t="n"/>
      <c r="D3481" s="2" t="n"/>
      <c r="E3481" s="143" t="n"/>
      <c r="K3481" s="144" t="n"/>
      <c r="L3481" s="143" t="n"/>
      <c r="AT3481" s="144" t="n"/>
      <c r="AU3481" s="8" t="n"/>
      <c r="AV3481" s="16" t="n"/>
      <c r="AW3481" s="14" t="n"/>
      <c r="AX3481" s="14" t="n"/>
      <c r="AY3481" s="14" t="n"/>
      <c r="AZ3481" s="14" t="n"/>
      <c r="BA3481" s="14" t="n"/>
      <c r="BB3481" s="14" t="n"/>
      <c r="BC3481" s="14" t="n"/>
      <c r="BD3481" s="14" t="n"/>
      <c r="BE3481" s="14" t="n"/>
      <c r="BF3481" s="14" t="n"/>
      <c r="BG3481" s="14" t="n"/>
      <c r="BH3481" s="14" t="n"/>
      <c r="BI3481" s="15" t="n"/>
      <c r="BJ3481" s="7" t="n"/>
      <c r="BK3481" s="2" t="n"/>
      <c r="BL3481" s="2" t="n"/>
      <c r="BM3481" s="2" t="n"/>
      <c r="BN3481" s="2" t="n"/>
      <c r="BO3481" s="2" t="n"/>
      <c r="BP3481" s="143" t="n"/>
      <c r="BV3481" s="144" t="n"/>
      <c r="BW3481" s="143" t="n"/>
      <c r="CG3481" s="144" t="n"/>
      <c r="DU3481" s="144" t="n"/>
      <c r="DV3481" s="2" t="n"/>
      <c r="DW3481" s="2" t="n"/>
      <c r="DX3481" s="2" t="n"/>
      <c r="DY3481" s="2" t="n"/>
      <c r="DZ3481" s="2" t="n"/>
      <c r="EA3481" s="2" t="n"/>
      <c r="EB3481" s="2" t="n"/>
      <c r="EC3481" s="2" t="n"/>
    </row>
    <row r="3482" ht="3.75" customHeight="1" s="118">
      <c r="A3482" s="2" t="n"/>
      <c r="B3482" s="2" t="n"/>
      <c r="C3482" s="2" t="n"/>
      <c r="D3482" s="2" t="n"/>
      <c r="E3482" s="146" t="n"/>
      <c r="F3482" s="147" t="n"/>
      <c r="G3482" s="147" t="n"/>
      <c r="H3482" s="147" t="n"/>
      <c r="I3482" s="147" t="n"/>
      <c r="J3482" s="147" t="n"/>
      <c r="K3482" s="148" t="n"/>
      <c r="L3482" s="146" t="n"/>
      <c r="M3482" s="147" t="n"/>
      <c r="N3482" s="147" t="n"/>
      <c r="O3482" s="147" t="n"/>
      <c r="P3482" s="147" t="n"/>
      <c r="Q3482" s="147" t="n"/>
      <c r="R3482" s="147" t="n"/>
      <c r="S3482" s="147" t="n"/>
      <c r="T3482" s="147" t="n"/>
      <c r="U3482" s="147" t="n"/>
      <c r="X3482" s="147" t="n"/>
      <c r="Y3482" s="147" t="n"/>
      <c r="AC3482" s="147" t="n"/>
      <c r="AD3482" s="147" t="n"/>
      <c r="AH3482" s="147" t="n"/>
      <c r="AI3482" s="147" t="n"/>
      <c r="AJ3482" s="147" t="n"/>
      <c r="AK3482" s="147" t="n"/>
      <c r="AL3482" s="147" t="n"/>
      <c r="AM3482" s="147" t="n"/>
      <c r="AN3482" s="147" t="n"/>
      <c r="AO3482" s="147" t="n"/>
      <c r="AP3482" s="147" t="n"/>
      <c r="AQ3482" s="147" t="n"/>
      <c r="AR3482" s="147" t="n"/>
      <c r="AS3482" s="147" t="n"/>
      <c r="AT3482" s="148" t="n"/>
      <c r="AU3482" s="2" t="n"/>
      <c r="AV3482" s="21" t="n"/>
      <c r="AW3482" s="2" t="n"/>
      <c r="AX3482" s="2" t="n"/>
      <c r="AY3482" s="2" t="n"/>
      <c r="AZ3482" s="2" t="n"/>
      <c r="BA3482" s="2" t="n"/>
      <c r="BB3482" s="2" t="n"/>
      <c r="BC3482" s="2" t="n"/>
      <c r="BD3482" s="2" t="n"/>
      <c r="BE3482" s="2" t="n"/>
      <c r="BF3482" s="2" t="n"/>
      <c r="BG3482" s="2" t="n"/>
      <c r="BH3482" s="2" t="n"/>
      <c r="BI3482" s="2" t="n"/>
      <c r="BJ3482" s="2" t="n"/>
      <c r="BK3482" s="2" t="n"/>
      <c r="BL3482" s="2" t="n"/>
      <c r="BM3482" s="2" t="n"/>
      <c r="BN3482" s="2" t="n"/>
      <c r="BO3482" s="2" t="n"/>
      <c r="BP3482" s="143" t="n"/>
      <c r="BV3482" s="144" t="n"/>
      <c r="BW3482" s="143" t="n"/>
      <c r="CG3482" s="144" t="n"/>
      <c r="DU3482" s="144" t="n"/>
      <c r="DV3482" s="2" t="n"/>
      <c r="DW3482" s="2" t="n"/>
      <c r="DX3482" s="2" t="n"/>
      <c r="DY3482" s="2" t="n"/>
      <c r="DZ3482" s="2" t="n"/>
      <c r="EA3482" s="2" t="n"/>
      <c r="EB3482" s="2" t="n"/>
      <c r="EC3482" s="2" t="n"/>
    </row>
    <row r="3483" ht="6.75" customHeight="1" s="118">
      <c r="A3483" s="2" t="n"/>
      <c r="B3483" s="2" t="n"/>
      <c r="C3483" s="2" t="n"/>
      <c r="D3483" s="2" t="n"/>
      <c r="E3483" s="159" t="inlineStr">
        <is>
          <t>ふ り が な</t>
        </is>
      </c>
      <c r="F3483" s="140" t="n"/>
      <c r="G3483" s="140" t="n"/>
      <c r="H3483" s="140" t="n"/>
      <c r="I3483" s="140" t="n"/>
      <c r="J3483" s="140" t="n"/>
      <c r="K3483" s="141" t="n"/>
      <c r="L3483" s="160">
        <f>計算!$J$41</f>
        <v/>
      </c>
      <c r="M3483" s="140" t="n"/>
      <c r="N3483" s="140" t="n"/>
      <c r="O3483" s="140" t="n"/>
      <c r="P3483" s="140" t="n"/>
      <c r="Q3483" s="140" t="n"/>
      <c r="R3483" s="140" t="n"/>
      <c r="S3483" s="140" t="n"/>
      <c r="T3483" s="140" t="n"/>
      <c r="U3483" s="140" t="n"/>
      <c r="V3483" s="140" t="n"/>
      <c r="W3483" s="140" t="n"/>
      <c r="X3483" s="140" t="n"/>
      <c r="Y3483" s="140" t="n"/>
      <c r="Z3483" s="140" t="n"/>
      <c r="AA3483" s="140" t="n"/>
      <c r="AB3483" s="140" t="n"/>
      <c r="AC3483" s="140" t="n"/>
      <c r="AD3483" s="140" t="n"/>
      <c r="AE3483" s="140" t="n"/>
      <c r="AF3483" s="140" t="n"/>
      <c r="AG3483" s="140" t="n"/>
      <c r="AH3483" s="140" t="n"/>
      <c r="AI3483" s="140" t="n"/>
      <c r="AJ3483" s="140" t="n"/>
      <c r="AK3483" s="140" t="n"/>
      <c r="AL3483" s="140" t="n"/>
      <c r="AM3483" s="140" t="n"/>
      <c r="AN3483" s="140" t="n"/>
      <c r="AO3483" s="140" t="n"/>
      <c r="AP3483" s="140" t="n"/>
      <c r="AQ3483" s="140" t="n"/>
      <c r="AR3483" s="140" t="n"/>
      <c r="AS3483" s="140" t="n"/>
      <c r="AT3483" s="140" t="n"/>
      <c r="AU3483" s="140" t="n"/>
      <c r="AV3483" s="140" t="n"/>
      <c r="AW3483" s="140" t="n"/>
      <c r="AX3483" s="140" t="n"/>
      <c r="AY3483" s="140" t="n"/>
      <c r="AZ3483" s="140" t="n"/>
      <c r="BA3483" s="140" t="n"/>
      <c r="BB3483" s="140" t="n"/>
      <c r="BC3483" s="140" t="n"/>
      <c r="BD3483" s="140" t="n"/>
      <c r="BE3483" s="140" t="n"/>
      <c r="BF3483" s="140" t="n"/>
      <c r="BG3483" s="140" t="n"/>
      <c r="BH3483" s="140" t="n"/>
      <c r="BI3483" s="141" t="n"/>
      <c r="BJ3483" s="2" t="n"/>
      <c r="BK3483" s="2" t="n"/>
      <c r="BL3483" s="2" t="n"/>
      <c r="BM3483" s="2" t="n"/>
      <c r="BN3483" s="2" t="n"/>
      <c r="BO3483" s="2" t="n"/>
      <c r="BP3483" s="143" t="n"/>
      <c r="BV3483" s="144" t="n"/>
      <c r="BW3483" s="161">
        <f>計算!$W$41</f>
        <v/>
      </c>
      <c r="CG3483" s="144" t="n"/>
      <c r="CH3483" s="150">
        <f>計算!$X$41</f>
        <v/>
      </c>
      <c r="DU3483" s="144" t="n"/>
      <c r="DV3483" s="2" t="n"/>
      <c r="DW3483" s="2" t="n"/>
      <c r="DX3483" s="2" t="n"/>
      <c r="DY3483" s="2" t="n"/>
      <c r="DZ3483" s="2" t="n"/>
      <c r="EA3483" s="2" t="n"/>
      <c r="EB3483" s="2" t="n"/>
      <c r="EC3483" s="2" t="n"/>
    </row>
    <row r="3484" ht="6.75" customHeight="1" s="118">
      <c r="A3484" s="2" t="n"/>
      <c r="B3484" s="2" t="n"/>
      <c r="C3484" s="2" t="n"/>
      <c r="D3484" s="2" t="n"/>
      <c r="E3484" s="143" t="n"/>
      <c r="K3484" s="144" t="n"/>
      <c r="BI3484" s="144" t="n"/>
      <c r="BJ3484" s="2" t="n"/>
      <c r="BK3484" s="2" t="n"/>
      <c r="BL3484" s="2" t="n"/>
      <c r="BM3484" s="2" t="n"/>
      <c r="BN3484" s="2" t="n"/>
      <c r="BO3484" s="2" t="n"/>
      <c r="BP3484" s="143" t="n"/>
      <c r="BV3484" s="144" t="n"/>
      <c r="BW3484" s="143" t="n"/>
      <c r="CG3484" s="144" t="n"/>
      <c r="DU3484" s="144" t="n"/>
      <c r="DV3484" s="2" t="n"/>
      <c r="DW3484" s="2" t="n"/>
      <c r="DX3484" s="2" t="n"/>
      <c r="DY3484" s="2" t="n"/>
      <c r="DZ3484" s="2" t="n"/>
      <c r="EA3484" s="2" t="n"/>
      <c r="EB3484" s="2" t="n"/>
      <c r="EC3484" s="2" t="n"/>
    </row>
    <row r="3485" ht="6.75" customHeight="1" s="118">
      <c r="A3485" s="2" t="n"/>
      <c r="B3485" s="2" t="n"/>
      <c r="C3485" s="2" t="n"/>
      <c r="D3485" s="2" t="n"/>
      <c r="E3485" s="162" t="n"/>
      <c r="F3485" s="163" t="n"/>
      <c r="G3485" s="163" t="n"/>
      <c r="H3485" s="163" t="n"/>
      <c r="I3485" s="163" t="n"/>
      <c r="J3485" s="163" t="n"/>
      <c r="K3485" s="164" t="n"/>
      <c r="L3485" s="163" t="n"/>
      <c r="M3485" s="163" t="n"/>
      <c r="N3485" s="163" t="n"/>
      <c r="O3485" s="163" t="n"/>
      <c r="P3485" s="163" t="n"/>
      <c r="Q3485" s="163" t="n"/>
      <c r="R3485" s="163" t="n"/>
      <c r="S3485" s="163" t="n"/>
      <c r="T3485" s="163" t="n"/>
      <c r="U3485" s="163" t="n"/>
      <c r="V3485" s="163" t="n"/>
      <c r="W3485" s="163" t="n"/>
      <c r="X3485" s="163" t="n"/>
      <c r="Y3485" s="163" t="n"/>
      <c r="Z3485" s="163" t="n"/>
      <c r="AA3485" s="163" t="n"/>
      <c r="AB3485" s="163" t="n"/>
      <c r="AC3485" s="163" t="n"/>
      <c r="AD3485" s="163" t="n"/>
      <c r="AE3485" s="163" t="n"/>
      <c r="AF3485" s="163" t="n"/>
      <c r="AG3485" s="163" t="n"/>
      <c r="AH3485" s="163" t="n"/>
      <c r="AI3485" s="163" t="n"/>
      <c r="AJ3485" s="163" t="n"/>
      <c r="AK3485" s="163" t="n"/>
      <c r="AL3485" s="163" t="n"/>
      <c r="AM3485" s="163" t="n"/>
      <c r="AN3485" s="163" t="n"/>
      <c r="AO3485" s="163" t="n"/>
      <c r="AP3485" s="163" t="n"/>
      <c r="AQ3485" s="163" t="n"/>
      <c r="AR3485" s="163" t="n"/>
      <c r="AS3485" s="163" t="n"/>
      <c r="AT3485" s="163" t="n"/>
      <c r="AU3485" s="163" t="n"/>
      <c r="AV3485" s="163" t="n"/>
      <c r="AW3485" s="163" t="n"/>
      <c r="AX3485" s="163" t="n"/>
      <c r="AY3485" s="163" t="n"/>
      <c r="AZ3485" s="163" t="n"/>
      <c r="BA3485" s="163" t="n"/>
      <c r="BB3485" s="163" t="n"/>
      <c r="BC3485" s="163" t="n"/>
      <c r="BD3485" s="163" t="n"/>
      <c r="BE3485" s="163" t="n"/>
      <c r="BF3485" s="163" t="n"/>
      <c r="BG3485" s="163" t="n"/>
      <c r="BH3485" s="163" t="n"/>
      <c r="BI3485" s="164" t="n"/>
      <c r="BJ3485" s="2" t="n"/>
      <c r="BK3485" s="2" t="n"/>
      <c r="BL3485" s="2" t="n"/>
      <c r="BM3485" s="2" t="n"/>
      <c r="BN3485" s="2" t="n"/>
      <c r="BO3485" s="2" t="n"/>
      <c r="BP3485" s="143" t="n"/>
      <c r="BV3485" s="144" t="n"/>
      <c r="BW3485" s="143" t="n"/>
      <c r="CG3485" s="144" t="n"/>
      <c r="DU3485" s="144" t="n"/>
      <c r="DV3485" s="2" t="n"/>
      <c r="DW3485" s="2" t="n"/>
      <c r="DX3485" s="2" t="n"/>
      <c r="DY3485" s="2" t="n"/>
      <c r="DZ3485" s="2" t="n"/>
      <c r="EA3485" s="2" t="n"/>
      <c r="EB3485" s="2" t="n"/>
      <c r="EC3485" s="2" t="n"/>
    </row>
    <row r="3486" ht="6.75" customHeight="1" s="118">
      <c r="A3486" s="2" t="n"/>
      <c r="B3486" s="2" t="n"/>
      <c r="C3486" s="2" t="n"/>
      <c r="D3486" s="2" t="n"/>
      <c r="E3486" s="165" t="inlineStr">
        <is>
          <t>現住所</t>
        </is>
      </c>
      <c r="F3486" s="166" t="n"/>
      <c r="G3486" s="166" t="n"/>
      <c r="H3486" s="166" t="n"/>
      <c r="I3486" s="166" t="n"/>
      <c r="J3486" s="166" t="n"/>
      <c r="K3486" s="167" t="n"/>
      <c r="L3486" s="107" t="inlineStr">
        <is>
          <t>〒</t>
        </is>
      </c>
      <c r="M3486" s="166" t="n"/>
      <c r="N3486" s="166" t="n"/>
      <c r="O3486" s="166" t="n"/>
      <c r="P3486" s="168">
        <f>計算!$H$41</f>
        <v/>
      </c>
      <c r="Q3486" s="166" t="n"/>
      <c r="R3486" s="166" t="n"/>
      <c r="S3486" s="166" t="n"/>
      <c r="T3486" s="166" t="n"/>
      <c r="U3486" s="166" t="n"/>
      <c r="V3486" s="166" t="n"/>
      <c r="W3486" s="166" t="n"/>
      <c r="X3486" s="166" t="n"/>
      <c r="Y3486" s="166" t="n"/>
      <c r="Z3486" s="166" t="n"/>
      <c r="AA3486" s="166" t="n"/>
      <c r="AB3486" s="166" t="n"/>
      <c r="AC3486" s="166" t="n"/>
      <c r="AD3486" s="166" t="n"/>
      <c r="AE3486" s="166" t="n"/>
      <c r="AF3486" s="166" t="n"/>
      <c r="AG3486" s="166" t="n"/>
      <c r="AH3486" s="166" t="n"/>
      <c r="AI3486" s="166" t="n"/>
      <c r="AJ3486" s="166" t="n"/>
      <c r="AK3486" s="24" t="n"/>
      <c r="AL3486" s="24" t="n"/>
      <c r="AM3486" s="24" t="n"/>
      <c r="AN3486" s="24" t="n"/>
      <c r="AO3486" s="24" t="n"/>
      <c r="AP3486" s="24" t="n"/>
      <c r="AQ3486" s="24" t="n"/>
      <c r="AR3486" s="24" t="n"/>
      <c r="AS3486" s="24" t="n"/>
      <c r="AT3486" s="24" t="n"/>
      <c r="AU3486" s="24" t="n"/>
      <c r="AV3486" s="24" t="n"/>
      <c r="AW3486" s="24" t="n"/>
      <c r="AX3486" s="24" t="n"/>
      <c r="AY3486" s="24" t="n"/>
      <c r="AZ3486" s="24" t="n"/>
      <c r="BA3486" s="24" t="n"/>
      <c r="BB3486" s="24" t="n"/>
      <c r="BC3486" s="24" t="n"/>
      <c r="BD3486" s="24" t="n"/>
      <c r="BE3486" s="24" t="n"/>
      <c r="BF3486" s="24" t="n"/>
      <c r="BG3486" s="24" t="n"/>
      <c r="BH3486" s="24" t="n"/>
      <c r="BI3486" s="25" t="n"/>
      <c r="BJ3486" s="2" t="n"/>
      <c r="BK3486" s="2" t="n"/>
      <c r="BL3486" s="2" t="n"/>
      <c r="BM3486" s="2" t="n"/>
      <c r="BN3486" s="2" t="n"/>
      <c r="BO3486" s="2" t="n"/>
      <c r="BP3486" s="143" t="n"/>
      <c r="BV3486" s="144" t="n"/>
      <c r="BW3486" s="143" t="n"/>
      <c r="CG3486" s="144" t="n"/>
      <c r="DU3486" s="144" t="n"/>
      <c r="DV3486" s="2" t="n"/>
      <c r="DW3486" s="2" t="n"/>
      <c r="DX3486" s="2" t="n"/>
      <c r="DY3486" s="2" t="n"/>
      <c r="DZ3486" s="2" t="n"/>
      <c r="EA3486" s="2" t="n"/>
      <c r="EB3486" s="2" t="n"/>
      <c r="EC3486" s="2" t="n"/>
    </row>
    <row r="3487" ht="4.5" customHeight="1" s="118">
      <c r="A3487" s="2" t="n"/>
      <c r="B3487" s="2" t="n"/>
      <c r="C3487" s="2" t="n"/>
      <c r="D3487" s="2" t="n"/>
      <c r="E3487" s="143" t="n"/>
      <c r="K3487" s="144" t="n"/>
      <c r="L3487" s="143" t="n"/>
      <c r="AK3487" s="2" t="n"/>
      <c r="AL3487" s="2" t="n"/>
      <c r="AM3487" s="2" t="n"/>
      <c r="AN3487" s="2" t="n"/>
      <c r="AO3487" s="2" t="n"/>
      <c r="AP3487" s="2" t="n"/>
      <c r="AQ3487" s="2" t="n"/>
      <c r="AR3487" s="2" t="n"/>
      <c r="AS3487" s="2" t="n"/>
      <c r="AT3487" s="2" t="n"/>
      <c r="AU3487" s="2" t="n"/>
      <c r="AV3487" s="2" t="n"/>
      <c r="AW3487" s="2" t="n"/>
      <c r="AX3487" s="2" t="n"/>
      <c r="AY3487" s="2" t="n"/>
      <c r="AZ3487" s="2" t="n"/>
      <c r="BA3487" s="2" t="n"/>
      <c r="BB3487" s="2" t="n"/>
      <c r="BC3487" s="2" t="n"/>
      <c r="BD3487" s="2" t="n"/>
      <c r="BE3487" s="2" t="n"/>
      <c r="BF3487" s="2" t="n"/>
      <c r="BG3487" s="2" t="n"/>
      <c r="BH3487" s="2" t="n"/>
      <c r="BI3487" s="8" t="n"/>
      <c r="BJ3487" s="2" t="n"/>
      <c r="BK3487" s="2" t="n"/>
      <c r="BL3487" s="2" t="n"/>
      <c r="BM3487" s="2" t="n"/>
      <c r="BN3487" s="2" t="n"/>
      <c r="BO3487" s="2" t="n"/>
      <c r="BP3487" s="146" t="n"/>
      <c r="BQ3487" s="147" t="n"/>
      <c r="BR3487" s="147" t="n"/>
      <c r="BS3487" s="147" t="n"/>
      <c r="BT3487" s="147" t="n"/>
      <c r="BU3487" s="147" t="n"/>
      <c r="BV3487" s="148" t="n"/>
      <c r="BW3487" s="146" t="n"/>
      <c r="BX3487" s="147" t="n"/>
      <c r="BY3487" s="147" t="n"/>
      <c r="BZ3487" s="147" t="n"/>
      <c r="CA3487" s="147" t="n"/>
      <c r="CB3487" s="147" t="n"/>
      <c r="CC3487" s="147" t="n"/>
      <c r="CD3487" s="147" t="n"/>
      <c r="CE3487" s="147" t="n"/>
      <c r="CF3487" s="147" t="n"/>
      <c r="CG3487" s="148" t="n"/>
      <c r="DU3487" s="144" t="n"/>
      <c r="DV3487" s="2" t="n"/>
      <c r="DW3487" s="2" t="n"/>
      <c r="DX3487" s="2" t="n"/>
      <c r="DY3487" s="2" t="n"/>
      <c r="DZ3487" s="2" t="n"/>
      <c r="EA3487" s="2" t="n"/>
      <c r="EB3487" s="2" t="n"/>
      <c r="EC3487" s="2" t="n"/>
    </row>
    <row r="3488" ht="6.75" customHeight="1" s="118">
      <c r="A3488" s="2" t="n"/>
      <c r="B3488" s="2" t="n"/>
      <c r="C3488" s="2" t="n"/>
      <c r="D3488" s="2" t="n"/>
      <c r="E3488" s="143" t="n"/>
      <c r="K3488" s="144" t="n"/>
      <c r="L3488" s="143" t="n"/>
      <c r="AK3488" s="2" t="n"/>
      <c r="AL3488" s="2" t="n"/>
      <c r="AM3488" s="2" t="n"/>
      <c r="AN3488" s="2" t="n"/>
      <c r="AO3488" s="2" t="n"/>
      <c r="AP3488" s="2" t="n"/>
      <c r="AQ3488" s="2" t="n"/>
      <c r="AR3488" s="2" t="n"/>
      <c r="AS3488" s="2" t="n"/>
      <c r="AT3488" s="2" t="n"/>
      <c r="AU3488" s="2" t="n"/>
      <c r="AV3488" s="2" t="n"/>
      <c r="AW3488" s="2" t="n"/>
      <c r="AX3488" s="2" t="n"/>
      <c r="AY3488" s="2" t="n"/>
      <c r="AZ3488" s="2" t="n"/>
      <c r="BA3488" s="2" t="n"/>
      <c r="BB3488" s="2" t="n"/>
      <c r="BC3488" s="2" t="n"/>
      <c r="BD3488" s="2" t="n"/>
      <c r="BE3488" s="2" t="n"/>
      <c r="BF3488" s="2" t="n"/>
      <c r="BG3488" s="2" t="n"/>
      <c r="BH3488" s="2" t="n"/>
      <c r="BI3488" s="8" t="n"/>
      <c r="BJ3488" s="2" t="n"/>
      <c r="BK3488" s="2" t="n"/>
      <c r="BL3488" s="2" t="n"/>
      <c r="BM3488" s="2" t="n"/>
      <c r="BN3488" s="2" t="n"/>
      <c r="BO3488" s="2" t="n"/>
      <c r="BP3488" s="169" t="inlineStr">
        <is>
          <t>校内外の諸活動</t>
        </is>
      </c>
      <c r="BQ3488" s="140" t="n"/>
      <c r="BR3488" s="140" t="n"/>
      <c r="BS3488" s="140" t="n"/>
      <c r="BT3488" s="140" t="n"/>
      <c r="BU3488" s="140" t="n"/>
      <c r="BV3488" s="141" t="n"/>
      <c r="BW3488" s="170">
        <f>計算!$Y$41</f>
        <v/>
      </c>
      <c r="BX3488" s="140" t="n"/>
      <c r="BY3488" s="140" t="n"/>
      <c r="BZ3488" s="140" t="n"/>
      <c r="CA3488" s="140" t="n"/>
      <c r="CB3488" s="140" t="n"/>
      <c r="CC3488" s="140" t="n"/>
      <c r="CD3488" s="140" t="n"/>
      <c r="CE3488" s="140" t="n"/>
      <c r="CF3488" s="140" t="n"/>
      <c r="CG3488" s="140" t="n"/>
      <c r="CH3488" s="140" t="n"/>
      <c r="CI3488" s="140" t="n"/>
      <c r="CJ3488" s="140" t="n"/>
      <c r="CK3488" s="140" t="n"/>
      <c r="CL3488" s="140" t="n"/>
      <c r="CM3488" s="140" t="n"/>
      <c r="CN3488" s="140" t="n"/>
      <c r="CO3488" s="140" t="n"/>
      <c r="CP3488" s="140" t="n"/>
      <c r="CQ3488" s="140" t="n"/>
      <c r="CR3488" s="140" t="n"/>
      <c r="CS3488" s="140" t="n"/>
      <c r="CT3488" s="140" t="n"/>
      <c r="CU3488" s="140" t="n"/>
      <c r="CV3488" s="140" t="n"/>
      <c r="CW3488" s="140" t="n"/>
      <c r="CX3488" s="140" t="n"/>
      <c r="CY3488" s="140" t="n"/>
      <c r="CZ3488" s="140" t="n"/>
      <c r="DA3488" s="140" t="n"/>
      <c r="DB3488" s="140" t="n"/>
      <c r="DC3488" s="140" t="n"/>
      <c r="DD3488" s="140" t="n"/>
      <c r="DE3488" s="140" t="n"/>
      <c r="DF3488" s="140" t="n"/>
      <c r="DG3488" s="140" t="n"/>
      <c r="DH3488" s="140" t="n"/>
      <c r="DI3488" s="140" t="n"/>
      <c r="DJ3488" s="140" t="n"/>
      <c r="DK3488" s="140" t="n"/>
      <c r="DL3488" s="140" t="n"/>
      <c r="DM3488" s="140" t="n"/>
      <c r="DN3488" s="140" t="n"/>
      <c r="DO3488" s="140" t="n"/>
      <c r="DP3488" s="140" t="n"/>
      <c r="DQ3488" s="140" t="n"/>
      <c r="DR3488" s="140" t="n"/>
      <c r="DS3488" s="140" t="n"/>
      <c r="DT3488" s="140" t="n"/>
      <c r="DU3488" s="141" t="n"/>
      <c r="DV3488" s="7" t="n"/>
      <c r="DW3488" s="2" t="n"/>
      <c r="DX3488" s="2" t="n"/>
      <c r="DY3488" s="2" t="n"/>
      <c r="DZ3488" s="2" t="n"/>
      <c r="EA3488" s="2" t="n"/>
      <c r="EB3488" s="2" t="n"/>
      <c r="EC3488" s="2" t="n"/>
    </row>
    <row r="3489" ht="6.75" customHeight="1" s="118">
      <c r="A3489" s="2" t="n"/>
      <c r="B3489" s="2" t="n"/>
      <c r="C3489" s="2" t="n"/>
      <c r="D3489" s="2" t="n"/>
      <c r="E3489" s="143" t="n"/>
      <c r="K3489" s="144" t="n"/>
      <c r="L3489" s="171">
        <f>計算!$I$41</f>
        <v/>
      </c>
      <c r="BI3489" s="144" t="n"/>
      <c r="BJ3489" s="2" t="n"/>
      <c r="BK3489" s="2" t="n"/>
      <c r="BL3489" s="2" t="n"/>
      <c r="BM3489" s="2" t="n"/>
      <c r="BN3489" s="2" t="n"/>
      <c r="BO3489" s="2" t="n"/>
      <c r="BP3489" s="143" t="n"/>
      <c r="BV3489" s="144" t="n"/>
      <c r="DU3489" s="144" t="n"/>
      <c r="DV3489" s="7" t="n"/>
      <c r="DW3489" s="2" t="n"/>
      <c r="DX3489" s="2" t="n"/>
      <c r="DY3489" s="2" t="n"/>
      <c r="DZ3489" s="2" t="n"/>
      <c r="EA3489" s="2" t="n"/>
      <c r="EB3489" s="2" t="n"/>
      <c r="EC3489" s="2" t="n"/>
    </row>
    <row r="3490" ht="6.75" customHeight="1" s="118">
      <c r="A3490" s="2" t="n"/>
      <c r="B3490" s="2" t="n"/>
      <c r="C3490" s="2" t="n"/>
      <c r="D3490" s="2" t="n"/>
      <c r="E3490" s="143" t="n"/>
      <c r="K3490" s="144" t="n"/>
      <c r="L3490" s="143" t="n"/>
      <c r="BI3490" s="144" t="n"/>
      <c r="BJ3490" s="2" t="n"/>
      <c r="BK3490" s="2" t="n"/>
      <c r="BL3490" s="2" t="n"/>
      <c r="BM3490" s="2" t="n"/>
      <c r="BN3490" s="2" t="n"/>
      <c r="BO3490" s="2" t="n"/>
      <c r="BP3490" s="143" t="n"/>
      <c r="BV3490" s="144" t="n"/>
      <c r="DU3490" s="144" t="n"/>
      <c r="DV3490" s="7" t="n"/>
      <c r="DW3490" s="2" t="n"/>
      <c r="DX3490" s="2" t="n"/>
      <c r="DY3490" s="2" t="n"/>
      <c r="DZ3490" s="2" t="n"/>
      <c r="EA3490" s="2" t="n"/>
      <c r="EB3490" s="2" t="n"/>
      <c r="EC3490" s="2" t="n"/>
    </row>
    <row r="3491" ht="6.75" customHeight="1" s="118">
      <c r="A3491" s="2" t="n"/>
      <c r="B3491" s="2" t="n"/>
      <c r="C3491" s="2" t="n"/>
      <c r="D3491" s="2" t="n"/>
      <c r="E3491" s="146" t="n"/>
      <c r="F3491" s="147" t="n"/>
      <c r="G3491" s="147" t="n"/>
      <c r="H3491" s="147" t="n"/>
      <c r="I3491" s="147" t="n"/>
      <c r="J3491" s="147" t="n"/>
      <c r="K3491" s="148" t="n"/>
      <c r="L3491" s="146" t="n"/>
      <c r="M3491" s="147" t="n"/>
      <c r="N3491" s="147" t="n"/>
      <c r="O3491" s="147" t="n"/>
      <c r="P3491" s="147" t="n"/>
      <c r="Q3491" s="147" t="n"/>
      <c r="R3491" s="147" t="n"/>
      <c r="S3491" s="147" t="n"/>
      <c r="T3491" s="147" t="n"/>
      <c r="U3491" s="147" t="n"/>
      <c r="V3491" s="147" t="n"/>
      <c r="W3491" s="147" t="n"/>
      <c r="X3491" s="147" t="n"/>
      <c r="Y3491" s="147" t="n"/>
      <c r="Z3491" s="147" t="n"/>
      <c r="AA3491" s="147" t="n"/>
      <c r="AB3491" s="147" t="n"/>
      <c r="AC3491" s="147" t="n"/>
      <c r="AD3491" s="147" t="n"/>
      <c r="AE3491" s="147" t="n"/>
      <c r="AF3491" s="147" t="n"/>
      <c r="AG3491" s="147" t="n"/>
      <c r="AH3491" s="147" t="n"/>
      <c r="AI3491" s="147" t="n"/>
      <c r="AJ3491" s="147" t="n"/>
      <c r="AK3491" s="147" t="n"/>
      <c r="AL3491" s="147" t="n"/>
      <c r="AM3491" s="147" t="n"/>
      <c r="AN3491" s="147" t="n"/>
      <c r="AO3491" s="147" t="n"/>
      <c r="AP3491" s="147" t="n"/>
      <c r="AQ3491" s="147" t="n"/>
      <c r="AR3491" s="147" t="n"/>
      <c r="AS3491" s="147" t="n"/>
      <c r="AT3491" s="147" t="n"/>
      <c r="AU3491" s="147" t="n"/>
      <c r="AV3491" s="147" t="n"/>
      <c r="AW3491" s="147" t="n"/>
      <c r="AX3491" s="147" t="n"/>
      <c r="AY3491" s="147" t="n"/>
      <c r="AZ3491" s="147" t="n"/>
      <c r="BA3491" s="147" t="n"/>
      <c r="BB3491" s="147" t="n"/>
      <c r="BC3491" s="147" t="n"/>
      <c r="BD3491" s="147" t="n"/>
      <c r="BE3491" s="147" t="n"/>
      <c r="BF3491" s="147" t="n"/>
      <c r="BG3491" s="147" t="n"/>
      <c r="BH3491" s="147" t="n"/>
      <c r="BI3491" s="148" t="n"/>
      <c r="BJ3491" s="2" t="n"/>
      <c r="BK3491" s="2" t="n"/>
      <c r="BL3491" s="2" t="n"/>
      <c r="BM3491" s="2" t="n"/>
      <c r="BN3491" s="2" t="n"/>
      <c r="BO3491" s="2" t="n"/>
      <c r="BP3491" s="143" t="n"/>
      <c r="BV3491" s="144" t="n"/>
      <c r="DU3491" s="144" t="n"/>
      <c r="DV3491" s="7" t="n"/>
      <c r="DW3491" s="2" t="n"/>
      <c r="DX3491" s="2" t="n"/>
      <c r="DY3491" s="2" t="n"/>
      <c r="DZ3491" s="2" t="n"/>
      <c r="EA3491" s="2" t="n"/>
      <c r="EB3491" s="2" t="n"/>
      <c r="EC3491" s="2" t="n"/>
    </row>
    <row r="3492" ht="6.75" customHeight="1" s="118">
      <c r="A3492" s="2" t="n"/>
      <c r="B3492" s="2" t="n"/>
      <c r="C3492" s="2" t="n"/>
      <c r="D3492" s="2" t="n"/>
      <c r="E3492" s="159" t="inlineStr">
        <is>
          <t>ふ り が な</t>
        </is>
      </c>
      <c r="F3492" s="140" t="n"/>
      <c r="G3492" s="140" t="n"/>
      <c r="H3492" s="140" t="n"/>
      <c r="I3492" s="140" t="n"/>
      <c r="J3492" s="140" t="n"/>
      <c r="K3492" s="141" t="n"/>
      <c r="L3492" s="160">
        <f>計算!$M$41</f>
        <v/>
      </c>
      <c r="M3492" s="140" t="n"/>
      <c r="N3492" s="140" t="n"/>
      <c r="O3492" s="140" t="n"/>
      <c r="P3492" s="140" t="n"/>
      <c r="Q3492" s="140" t="n"/>
      <c r="R3492" s="140" t="n"/>
      <c r="S3492" s="140" t="n"/>
      <c r="T3492" s="140" t="n"/>
      <c r="U3492" s="140" t="n"/>
      <c r="V3492" s="140" t="n"/>
      <c r="W3492" s="140" t="n"/>
      <c r="X3492" s="140" t="n"/>
      <c r="Y3492" s="140" t="n"/>
      <c r="Z3492" s="140" t="n"/>
      <c r="AA3492" s="140" t="n"/>
      <c r="AB3492" s="140" t="n"/>
      <c r="AC3492" s="140" t="n"/>
      <c r="AD3492" s="140" t="n"/>
      <c r="AE3492" s="140" t="n"/>
      <c r="AF3492" s="140" t="n"/>
      <c r="AG3492" s="140" t="n"/>
      <c r="AH3492" s="140" t="n"/>
      <c r="AI3492" s="140" t="n"/>
      <c r="AJ3492" s="140" t="n"/>
      <c r="AK3492" s="140" t="n"/>
      <c r="AL3492" s="140" t="n"/>
      <c r="AM3492" s="140" t="n"/>
      <c r="AN3492" s="140" t="n"/>
      <c r="AO3492" s="140" t="n"/>
      <c r="AP3492" s="140" t="n"/>
      <c r="AQ3492" s="140" t="n"/>
      <c r="AR3492" s="140" t="n"/>
      <c r="AS3492" s="140" t="n"/>
      <c r="AT3492" s="140" t="n"/>
      <c r="AU3492" s="140" t="n"/>
      <c r="AV3492" s="140" t="n"/>
      <c r="AW3492" s="140" t="n"/>
      <c r="AX3492" s="140" t="n"/>
      <c r="AY3492" s="140" t="n"/>
      <c r="AZ3492" s="140" t="n"/>
      <c r="BA3492" s="140" t="n"/>
      <c r="BB3492" s="140" t="n"/>
      <c r="BC3492" s="140" t="n"/>
      <c r="BD3492" s="140" t="n"/>
      <c r="BE3492" s="140" t="n"/>
      <c r="BF3492" s="140" t="n"/>
      <c r="BG3492" s="140" t="n"/>
      <c r="BH3492" s="140" t="n"/>
      <c r="BI3492" s="141" t="n"/>
      <c r="BJ3492" s="2" t="n"/>
      <c r="BK3492" s="2" t="n"/>
      <c r="BL3492" s="2" t="n"/>
      <c r="BM3492" s="2" t="n"/>
      <c r="BN3492" s="2" t="n"/>
      <c r="BO3492" s="2" t="n"/>
      <c r="BP3492" s="143" t="n"/>
      <c r="BV3492" s="144" t="n"/>
      <c r="DU3492" s="144" t="n"/>
      <c r="DV3492" s="7" t="n"/>
      <c r="DW3492" s="2" t="n"/>
      <c r="DX3492" s="2" t="n"/>
      <c r="DY3492" s="2" t="n"/>
      <c r="DZ3492" s="2" t="n"/>
      <c r="EA3492" s="2" t="n"/>
      <c r="EB3492" s="2" t="n"/>
      <c r="EC3492" s="2" t="n"/>
    </row>
    <row r="3493" ht="6.75" customHeight="1" s="118">
      <c r="A3493" s="2" t="n"/>
      <c r="B3493" s="2" t="n"/>
      <c r="C3493" s="2" t="n"/>
      <c r="D3493" s="2" t="n"/>
      <c r="E3493" s="143" t="n"/>
      <c r="K3493" s="144" t="n"/>
      <c r="BI3493" s="144" t="n"/>
      <c r="BJ3493" s="2" t="n"/>
      <c r="BK3493" s="2" t="n"/>
      <c r="BL3493" s="2" t="n"/>
      <c r="BM3493" s="2" t="n"/>
      <c r="BN3493" s="2" t="n"/>
      <c r="BO3493" s="2" t="n"/>
      <c r="BP3493" s="143" t="n"/>
      <c r="BV3493" s="144" t="n"/>
      <c r="DU3493" s="144" t="n"/>
      <c r="DV3493" s="7" t="n"/>
      <c r="DW3493" s="2" t="n"/>
      <c r="DX3493" s="2" t="n"/>
      <c r="DY3493" s="2" t="n"/>
      <c r="DZ3493" s="2" t="n"/>
      <c r="EA3493" s="2" t="n"/>
      <c r="EB3493" s="2" t="n"/>
      <c r="EC3493" s="2" t="n"/>
    </row>
    <row r="3494" ht="6.75" customHeight="1" s="118">
      <c r="A3494" s="2" t="n"/>
      <c r="B3494" s="2" t="n"/>
      <c r="C3494" s="2" t="n"/>
      <c r="D3494" s="2" t="n"/>
      <c r="E3494" s="162" t="n"/>
      <c r="F3494" s="163" t="n"/>
      <c r="G3494" s="163" t="n"/>
      <c r="H3494" s="163" t="n"/>
      <c r="I3494" s="163" t="n"/>
      <c r="J3494" s="163" t="n"/>
      <c r="K3494" s="164" t="n"/>
      <c r="L3494" s="163" t="n"/>
      <c r="M3494" s="163" t="n"/>
      <c r="N3494" s="163" t="n"/>
      <c r="O3494" s="163" t="n"/>
      <c r="P3494" s="163" t="n"/>
      <c r="Q3494" s="163" t="n"/>
      <c r="R3494" s="163" t="n"/>
      <c r="S3494" s="163" t="n"/>
      <c r="T3494" s="163" t="n"/>
      <c r="U3494" s="163" t="n"/>
      <c r="V3494" s="163" t="n"/>
      <c r="W3494" s="163" t="n"/>
      <c r="X3494" s="163" t="n"/>
      <c r="Y3494" s="163" t="n"/>
      <c r="Z3494" s="163" t="n"/>
      <c r="AA3494" s="163" t="n"/>
      <c r="AB3494" s="163" t="n"/>
      <c r="AC3494" s="163" t="n"/>
      <c r="AD3494" s="163" t="n"/>
      <c r="AE3494" s="163" t="n"/>
      <c r="AF3494" s="163" t="n"/>
      <c r="AG3494" s="163" t="n"/>
      <c r="AH3494" s="163" t="n"/>
      <c r="AI3494" s="163" t="n"/>
      <c r="AJ3494" s="163" t="n"/>
      <c r="AK3494" s="163" t="n"/>
      <c r="AL3494" s="163" t="n"/>
      <c r="AM3494" s="163" t="n"/>
      <c r="AN3494" s="163" t="n"/>
      <c r="AO3494" s="163" t="n"/>
      <c r="AP3494" s="163" t="n"/>
      <c r="AQ3494" s="163" t="n"/>
      <c r="AR3494" s="163" t="n"/>
      <c r="AS3494" s="163" t="n"/>
      <c r="AT3494" s="163" t="n"/>
      <c r="AU3494" s="163" t="n"/>
      <c r="AV3494" s="163" t="n"/>
      <c r="AW3494" s="163" t="n"/>
      <c r="AX3494" s="163" t="n"/>
      <c r="AY3494" s="163" t="n"/>
      <c r="AZ3494" s="163" t="n"/>
      <c r="BA3494" s="163" t="n"/>
      <c r="BB3494" s="163" t="n"/>
      <c r="BC3494" s="163" t="n"/>
      <c r="BD3494" s="163" t="n"/>
      <c r="BE3494" s="163" t="n"/>
      <c r="BF3494" s="163" t="n"/>
      <c r="BG3494" s="163" t="n"/>
      <c r="BH3494" s="163" t="n"/>
      <c r="BI3494" s="164" t="n"/>
      <c r="BJ3494" s="2" t="n"/>
      <c r="BK3494" s="2" t="n"/>
      <c r="BL3494" s="2" t="n"/>
      <c r="BM3494" s="2" t="n"/>
      <c r="BN3494" s="2" t="n"/>
      <c r="BO3494" s="2" t="n"/>
      <c r="BP3494" s="143" t="n"/>
      <c r="BV3494" s="144" t="n"/>
      <c r="DU3494" s="144" t="n"/>
      <c r="DV3494" s="7" t="n"/>
      <c r="DW3494" s="2" t="n"/>
      <c r="DX3494" s="2" t="n"/>
      <c r="DY3494" s="2" t="n"/>
      <c r="DZ3494" s="2" t="n"/>
      <c r="EA3494" s="2" t="n"/>
      <c r="EB3494" s="2" t="n"/>
      <c r="EC3494" s="2" t="n"/>
    </row>
    <row r="3495" ht="6.75" customHeight="1" s="118">
      <c r="A3495" s="2" t="n"/>
      <c r="B3495" s="2" t="n"/>
      <c r="C3495" s="2" t="n"/>
      <c r="D3495" s="2" t="n"/>
      <c r="E3495" s="165" t="inlineStr">
        <is>
          <t>連絡先</t>
        </is>
      </c>
      <c r="F3495" s="166" t="n"/>
      <c r="G3495" s="166" t="n"/>
      <c r="H3495" s="166" t="n"/>
      <c r="I3495" s="166" t="n"/>
      <c r="J3495" s="166" t="n"/>
      <c r="K3495" s="167" t="n"/>
      <c r="L3495" s="107" t="inlineStr">
        <is>
          <t>〒</t>
        </is>
      </c>
      <c r="M3495" s="166" t="n"/>
      <c r="N3495" s="166" t="n"/>
      <c r="O3495" s="166" t="n"/>
      <c r="P3495" s="172">
        <f>計算!$K$41</f>
        <v/>
      </c>
      <c r="AK3495" s="2" t="n"/>
      <c r="AL3495" s="2" t="n"/>
      <c r="AM3495" s="2" t="n"/>
      <c r="AN3495" s="2" t="n"/>
      <c r="AO3495" s="2" t="n"/>
      <c r="AP3495" s="2" t="n"/>
      <c r="AQ3495" s="2" t="n"/>
      <c r="AR3495" s="2" t="n"/>
      <c r="AS3495" s="2" t="n"/>
      <c r="AT3495" s="2" t="n"/>
      <c r="AU3495" s="2" t="n"/>
      <c r="AV3495" s="2" t="n"/>
      <c r="AW3495" s="2" t="n"/>
      <c r="AX3495" s="2" t="n"/>
      <c r="AY3495" s="2" t="n"/>
      <c r="AZ3495" s="2" t="n"/>
      <c r="BA3495" s="2" t="n"/>
      <c r="BB3495" s="2" t="n"/>
      <c r="BC3495" s="2" t="n"/>
      <c r="BD3495" s="2" t="n"/>
      <c r="BE3495" s="2" t="n"/>
      <c r="BF3495" s="2" t="n"/>
      <c r="BG3495" s="2" t="n"/>
      <c r="BH3495" s="2" t="n"/>
      <c r="BI3495" s="8" t="n"/>
      <c r="BJ3495" s="2" t="n"/>
      <c r="BK3495" s="2" t="n"/>
      <c r="BL3495" s="2" t="n"/>
      <c r="BM3495" s="2" t="n"/>
      <c r="BN3495" s="2" t="n"/>
      <c r="BO3495" s="2" t="n"/>
      <c r="BP3495" s="143" t="n"/>
      <c r="BV3495" s="144" t="n"/>
      <c r="DU3495" s="144" t="n"/>
      <c r="DV3495" s="7" t="n"/>
      <c r="DW3495" s="2" t="n"/>
      <c r="DX3495" s="2" t="n"/>
      <c r="DY3495" s="2" t="n"/>
      <c r="DZ3495" s="2" t="n"/>
      <c r="EA3495" s="2" t="n"/>
      <c r="EB3495" s="2" t="n"/>
      <c r="EC3495" s="2" t="n"/>
    </row>
    <row r="3496" ht="6.75" customHeight="1" s="118">
      <c r="A3496" s="2" t="n"/>
      <c r="B3496" s="2" t="n"/>
      <c r="C3496" s="2" t="n"/>
      <c r="D3496" s="2" t="n"/>
      <c r="E3496" s="143" t="n"/>
      <c r="K3496" s="144" t="n"/>
      <c r="L3496" s="143" t="n"/>
      <c r="AK3496" s="2" t="n"/>
      <c r="AL3496" s="2" t="n"/>
      <c r="AM3496" s="2" t="n"/>
      <c r="AN3496" s="2" t="n"/>
      <c r="AO3496" s="2" t="n"/>
      <c r="AP3496" s="2" t="n"/>
      <c r="AQ3496" s="2" t="n"/>
      <c r="AR3496" s="2" t="n"/>
      <c r="AS3496" s="2" t="n"/>
      <c r="AT3496" s="2" t="n"/>
      <c r="AU3496" s="2" t="n"/>
      <c r="AV3496" s="2" t="n"/>
      <c r="AW3496" s="2" t="n"/>
      <c r="AX3496" s="2" t="n"/>
      <c r="AY3496" s="2" t="n"/>
      <c r="AZ3496" s="2" t="n"/>
      <c r="BA3496" s="2" t="n"/>
      <c r="BB3496" s="2" t="n"/>
      <c r="BC3496" s="2" t="n"/>
      <c r="BD3496" s="2" t="n"/>
      <c r="BE3496" s="2" t="n"/>
      <c r="BF3496" s="2" t="n"/>
      <c r="BG3496" s="2" t="n"/>
      <c r="BH3496" s="2" t="n"/>
      <c r="BI3496" s="8" t="n"/>
      <c r="BJ3496" s="2" t="n"/>
      <c r="BK3496" s="2" t="n"/>
      <c r="BL3496" s="2" t="n"/>
      <c r="BM3496" s="2" t="n"/>
      <c r="BN3496" s="2" t="n"/>
      <c r="BO3496" s="2" t="n"/>
      <c r="BP3496" s="143" t="n"/>
      <c r="BV3496" s="144" t="n"/>
      <c r="DU3496" s="144" t="n"/>
      <c r="DV3496" s="7" t="n"/>
      <c r="DW3496" s="2" t="n"/>
      <c r="DX3496" s="2" t="n"/>
      <c r="DY3496" s="2" t="n"/>
      <c r="DZ3496" s="2" t="n"/>
      <c r="EA3496" s="2" t="n"/>
      <c r="EB3496" s="2" t="n"/>
      <c r="EC3496" s="2" t="n"/>
    </row>
    <row r="3497" ht="6.75" customHeight="1" s="118">
      <c r="A3497" s="2" t="n"/>
      <c r="B3497" s="2" t="n"/>
      <c r="C3497" s="2" t="n"/>
      <c r="D3497" s="2" t="n"/>
      <c r="E3497" s="143" t="n"/>
      <c r="K3497" s="144" t="n"/>
      <c r="L3497" s="143" t="n"/>
      <c r="AK3497" s="2" t="n"/>
      <c r="AL3497" s="2" t="n"/>
      <c r="AM3497" s="2" t="n"/>
      <c r="AN3497" s="2" t="n"/>
      <c r="AO3497" s="2" t="n"/>
      <c r="AP3497" s="2" t="n"/>
      <c r="AQ3497" s="2" t="n"/>
      <c r="AR3497" s="2" t="n"/>
      <c r="AS3497" s="2" t="n"/>
      <c r="AT3497" s="2" t="n"/>
      <c r="AU3497" s="2" t="n"/>
      <c r="AV3497" s="2" t="n"/>
      <c r="AW3497" s="2" t="n"/>
      <c r="AX3497" s="2" t="n"/>
      <c r="AY3497" s="2" t="n"/>
      <c r="AZ3497" s="2" t="n"/>
      <c r="BA3497" s="2" t="n"/>
      <c r="BB3497" s="2" t="n"/>
      <c r="BC3497" s="2" t="n"/>
      <c r="BD3497" s="2" t="n"/>
      <c r="BE3497" s="2" t="n"/>
      <c r="BF3497" s="2" t="n"/>
      <c r="BG3497" s="2" t="n"/>
      <c r="BH3497" s="2" t="n"/>
      <c r="BI3497" s="8" t="n"/>
      <c r="BJ3497" s="2" t="n"/>
      <c r="BK3497" s="2" t="n"/>
      <c r="BL3497" s="2" t="n"/>
      <c r="BM3497" s="2" t="n"/>
      <c r="BN3497" s="2" t="n"/>
      <c r="BO3497" s="2" t="n"/>
      <c r="BP3497" s="143" t="n"/>
      <c r="BV3497" s="144" t="n"/>
      <c r="DU3497" s="144" t="n"/>
      <c r="DV3497" s="7" t="n"/>
      <c r="DW3497" s="2" t="n"/>
      <c r="DX3497" s="2" t="n"/>
      <c r="DY3497" s="2" t="n"/>
      <c r="DZ3497" s="2" t="n"/>
      <c r="EA3497" s="2" t="n"/>
      <c r="EB3497" s="2" t="n"/>
      <c r="EC3497" s="2" t="n"/>
    </row>
    <row r="3498" ht="6.75" customHeight="1" s="118">
      <c r="A3498" s="2" t="n"/>
      <c r="B3498" s="2" t="n"/>
      <c r="C3498" s="2" t="n"/>
      <c r="D3498" s="2" t="n"/>
      <c r="E3498" s="143" t="n"/>
      <c r="K3498" s="144" t="n"/>
      <c r="L3498" s="173">
        <f>計算!$L$41</f>
        <v/>
      </c>
      <c r="BI3498" s="144" t="n"/>
      <c r="BJ3498" s="2" t="n"/>
      <c r="BK3498" s="2" t="n"/>
      <c r="BL3498" s="2" t="n"/>
      <c r="BM3498" s="2" t="n"/>
      <c r="BN3498" s="2" t="n"/>
      <c r="BO3498" s="2" t="n"/>
      <c r="BP3498" s="143" t="n"/>
      <c r="BV3498" s="144" t="n"/>
      <c r="DU3498" s="144" t="n"/>
      <c r="DV3498" s="7" t="n"/>
      <c r="DW3498" s="2" t="n"/>
      <c r="DX3498" s="2" t="n"/>
      <c r="DY3498" s="2" t="n"/>
      <c r="DZ3498" s="2" t="n"/>
      <c r="EA3498" s="2" t="n"/>
      <c r="EB3498" s="2" t="n"/>
      <c r="EC3498" s="2" t="n"/>
    </row>
    <row r="3499" ht="6.75" customHeight="1" s="118">
      <c r="A3499" s="2" t="n"/>
      <c r="B3499" s="2" t="n"/>
      <c r="C3499" s="2" t="n"/>
      <c r="D3499" s="2" t="n"/>
      <c r="E3499" s="146" t="n"/>
      <c r="F3499" s="147" t="n"/>
      <c r="G3499" s="147" t="n"/>
      <c r="H3499" s="147" t="n"/>
      <c r="I3499" s="147" t="n"/>
      <c r="J3499" s="147" t="n"/>
      <c r="K3499" s="148" t="n"/>
      <c r="L3499" s="147" t="n"/>
      <c r="M3499" s="147" t="n"/>
      <c r="N3499" s="147" t="n"/>
      <c r="O3499" s="147" t="n"/>
      <c r="P3499" s="147" t="n"/>
      <c r="Q3499" s="147" t="n"/>
      <c r="R3499" s="147" t="n"/>
      <c r="S3499" s="147" t="n"/>
      <c r="T3499" s="147" t="n"/>
      <c r="U3499" s="147" t="n"/>
      <c r="V3499" s="147" t="n"/>
      <c r="W3499" s="147" t="n"/>
      <c r="X3499" s="147" t="n"/>
      <c r="Y3499" s="147" t="n"/>
      <c r="Z3499" s="147" t="n"/>
      <c r="AA3499" s="147" t="n"/>
      <c r="AB3499" s="147" t="n"/>
      <c r="AC3499" s="147" t="n"/>
      <c r="AD3499" s="147" t="n"/>
      <c r="AE3499" s="147" t="n"/>
      <c r="AF3499" s="147" t="n"/>
      <c r="AG3499" s="147" t="n"/>
      <c r="AH3499" s="147" t="n"/>
      <c r="AI3499" s="147" t="n"/>
      <c r="AJ3499" s="147" t="n"/>
      <c r="AK3499" s="147" t="n"/>
      <c r="AL3499" s="147" t="n"/>
      <c r="AM3499" s="147" t="n"/>
      <c r="AN3499" s="147" t="n"/>
      <c r="AO3499" s="147" t="n"/>
      <c r="AP3499" s="147" t="n"/>
      <c r="AQ3499" s="147" t="n"/>
      <c r="AR3499" s="147" t="n"/>
      <c r="AS3499" s="147" t="n"/>
      <c r="AT3499" s="147" t="n"/>
      <c r="AU3499" s="147" t="n"/>
      <c r="AV3499" s="147" t="n"/>
      <c r="AW3499" s="147" t="n"/>
      <c r="AX3499" s="147" t="n"/>
      <c r="AY3499" s="147" t="n"/>
      <c r="AZ3499" s="147" t="n"/>
      <c r="BA3499" s="147" t="n"/>
      <c r="BB3499" s="147" t="n"/>
      <c r="BC3499" s="147" t="n"/>
      <c r="BD3499" s="147" t="n"/>
      <c r="BE3499" s="147" t="n"/>
      <c r="BF3499" s="147" t="n"/>
      <c r="BG3499" s="147" t="n"/>
      <c r="BH3499" s="147" t="n"/>
      <c r="BI3499" s="148" t="n"/>
      <c r="BJ3499" s="2" t="n"/>
      <c r="BK3499" s="2" t="n"/>
      <c r="BL3499" s="2" t="n"/>
      <c r="BM3499" s="2" t="n"/>
      <c r="BN3499" s="2" t="n"/>
      <c r="BO3499" s="2" t="n"/>
      <c r="BP3499" s="143" t="n"/>
      <c r="BV3499" s="144" t="n"/>
      <c r="DU3499" s="144" t="n"/>
      <c r="DV3499" s="7" t="n"/>
      <c r="DW3499" s="2" t="n"/>
      <c r="DX3499" s="2" t="n"/>
      <c r="DY3499" s="2" t="n"/>
      <c r="DZ3499" s="2" t="n"/>
      <c r="EA3499" s="2" t="n"/>
      <c r="EB3499" s="2" t="n"/>
      <c r="EC3499" s="2" t="n"/>
    </row>
    <row r="3500" ht="6.75" customHeight="1" s="118">
      <c r="A3500" s="2" t="n"/>
      <c r="B3500" s="2" t="n"/>
      <c r="C3500" s="2" t="n"/>
      <c r="D3500" s="2" t="n"/>
      <c r="E3500" s="2" t="n"/>
      <c r="F3500" s="2" t="n"/>
      <c r="G3500" s="2" t="n"/>
      <c r="H3500" s="2" t="n"/>
      <c r="I3500" s="2" t="n"/>
      <c r="J3500" s="2" t="n"/>
      <c r="K3500" s="2" t="n"/>
      <c r="L3500" s="2" t="n"/>
      <c r="M3500" s="2" t="n"/>
      <c r="N3500" s="2" t="n"/>
      <c r="O3500" s="2" t="n"/>
      <c r="P3500" s="2" t="n"/>
      <c r="Q3500" s="2" t="n"/>
      <c r="R3500" s="2" t="n"/>
      <c r="S3500" s="2" t="n"/>
      <c r="T3500" s="2" t="n"/>
      <c r="U3500" s="2" t="n"/>
      <c r="V3500" s="2" t="n"/>
      <c r="W3500" s="2" t="n"/>
      <c r="X3500" s="2" t="n"/>
      <c r="Y3500" s="2" t="n"/>
      <c r="Z3500" s="2" t="n"/>
      <c r="AA3500" s="2" t="n"/>
      <c r="AB3500" s="2" t="n"/>
      <c r="AC3500" s="2" t="n"/>
      <c r="AD3500" s="2" t="n"/>
      <c r="AE3500" s="2" t="n"/>
      <c r="AF3500" s="2" t="n"/>
      <c r="AG3500" s="2" t="n"/>
      <c r="AH3500" s="2" t="n"/>
      <c r="AI3500" s="2" t="n"/>
      <c r="AJ3500" s="2" t="n"/>
      <c r="AK3500" s="2" t="n"/>
      <c r="AL3500" s="2" t="n"/>
      <c r="AM3500" s="2" t="n"/>
      <c r="AN3500" s="2" t="n"/>
      <c r="AO3500" s="2" t="n"/>
      <c r="AP3500" s="2" t="n"/>
      <c r="AQ3500" s="2" t="n"/>
      <c r="AR3500" s="2" t="n"/>
      <c r="AS3500" s="2" t="n"/>
      <c r="AT3500" s="2" t="n"/>
      <c r="AU3500" s="2" t="n"/>
      <c r="AV3500" s="2" t="n"/>
      <c r="AW3500" s="2" t="n"/>
      <c r="AX3500" s="2" t="n"/>
      <c r="AY3500" s="2" t="n"/>
      <c r="AZ3500" s="2" t="n"/>
      <c r="BA3500" s="2" t="n"/>
      <c r="BB3500" s="2" t="n"/>
      <c r="BC3500" s="2" t="n"/>
      <c r="BD3500" s="2" t="n"/>
      <c r="BE3500" s="2" t="n"/>
      <c r="BF3500" s="2" t="n"/>
      <c r="BG3500" s="2" t="n"/>
      <c r="BH3500" s="2" t="n"/>
      <c r="BI3500" s="2" t="n"/>
      <c r="BJ3500" s="2" t="n"/>
      <c r="BK3500" s="2" t="n"/>
      <c r="BL3500" s="2" t="n"/>
      <c r="BM3500" s="2" t="n"/>
      <c r="BN3500" s="2" t="n"/>
      <c r="BO3500" s="2" t="n"/>
      <c r="BP3500" s="143" t="n"/>
      <c r="BV3500" s="144" t="n"/>
      <c r="DU3500" s="144" t="n"/>
      <c r="DV3500" s="7" t="n"/>
      <c r="DW3500" s="2" t="n"/>
      <c r="DX3500" s="2" t="n"/>
      <c r="DY3500" s="2" t="n"/>
      <c r="DZ3500" s="2" t="n"/>
      <c r="EA3500" s="2" t="n"/>
      <c r="EB3500" s="2" t="n"/>
      <c r="EC3500" s="2" t="n"/>
    </row>
    <row r="3501" ht="6.75" customHeight="1" s="118">
      <c r="A3501" s="2" t="n"/>
      <c r="B3501" s="2" t="n"/>
      <c r="C3501" s="2" t="n"/>
      <c r="D3501" s="2" t="n"/>
      <c r="E3501" s="2" t="n"/>
      <c r="F3501" s="2" t="n"/>
      <c r="G3501" s="2" t="n"/>
      <c r="H3501" s="2" t="n"/>
      <c r="I3501" s="2" t="n"/>
      <c r="J3501" s="2" t="n"/>
      <c r="K3501" s="2" t="n"/>
      <c r="L3501" s="2" t="n"/>
      <c r="M3501" s="2" t="n"/>
      <c r="N3501" s="2" t="n"/>
      <c r="O3501" s="2" t="n"/>
      <c r="P3501" s="2" t="n"/>
      <c r="Q3501" s="2" t="n"/>
      <c r="R3501" s="113" t="inlineStr">
        <is>
          <t>（連絡先欄は現住所以外に連絡を希望する場合のみ記入すること）</t>
        </is>
      </c>
      <c r="BJ3501" s="2" t="n"/>
      <c r="BK3501" s="2" t="n"/>
      <c r="BL3501" s="2" t="n"/>
      <c r="BM3501" s="2" t="n"/>
      <c r="BN3501" s="2" t="n"/>
      <c r="BO3501" s="2" t="n"/>
      <c r="BP3501" s="143" t="n"/>
      <c r="BV3501" s="144" t="n"/>
      <c r="DU3501" s="144" t="n"/>
      <c r="DV3501" s="7" t="n"/>
      <c r="DW3501" s="2" t="n"/>
      <c r="DX3501" s="2" t="n"/>
      <c r="DY3501" s="2" t="n"/>
      <c r="DZ3501" s="2" t="n"/>
      <c r="EA3501" s="2" t="n"/>
      <c r="EB3501" s="2" t="n"/>
      <c r="EC3501" s="2" t="n"/>
    </row>
    <row r="3502" ht="6.75" customHeight="1" s="118">
      <c r="A3502" s="2" t="n"/>
      <c r="B3502" s="2" t="n"/>
      <c r="C3502" s="2" t="n"/>
      <c r="D3502" s="2" t="n"/>
      <c r="E3502" s="2" t="n"/>
      <c r="F3502" s="2" t="n"/>
      <c r="G3502" s="2" t="n"/>
      <c r="H3502" s="2" t="n"/>
      <c r="I3502" s="2" t="n"/>
      <c r="J3502" s="2" t="n"/>
      <c r="K3502" s="2" t="n"/>
      <c r="L3502" s="2" t="n"/>
      <c r="M3502" s="2" t="n"/>
      <c r="N3502" s="2" t="n"/>
      <c r="O3502" s="2" t="n"/>
      <c r="P3502" s="2" t="n"/>
      <c r="Q3502" s="2" t="n"/>
      <c r="BJ3502" s="2" t="n"/>
      <c r="BK3502" s="2" t="n"/>
      <c r="BL3502" s="2" t="n"/>
      <c r="BM3502" s="2" t="n"/>
      <c r="BN3502" s="2" t="n"/>
      <c r="BO3502" s="2" t="n"/>
      <c r="BP3502" s="143" t="n"/>
      <c r="BV3502" s="144" t="n"/>
      <c r="DU3502" s="144" t="n"/>
      <c r="DV3502" s="7" t="n"/>
      <c r="DW3502" s="2" t="n"/>
      <c r="DX3502" s="2" t="n"/>
      <c r="DY3502" s="2" t="n"/>
      <c r="DZ3502" s="2" t="n"/>
      <c r="EA3502" s="2" t="n"/>
      <c r="EB3502" s="2" t="n"/>
      <c r="EC3502" s="2" t="n"/>
    </row>
    <row r="3503" ht="6.75" customHeight="1" s="118">
      <c r="A3503" s="2" t="n"/>
      <c r="B3503" s="2" t="n"/>
      <c r="C3503" s="2" t="n"/>
      <c r="D3503" s="2" t="n"/>
      <c r="E3503" s="2" t="n"/>
      <c r="F3503" s="2" t="n"/>
      <c r="G3503" s="2" t="n"/>
      <c r="H3503" s="2" t="n"/>
      <c r="I3503" s="2" t="n"/>
      <c r="J3503" s="2" t="n"/>
      <c r="K3503" s="2" t="n"/>
      <c r="L3503" s="2" t="n"/>
      <c r="M3503" s="2" t="n"/>
      <c r="N3503" s="2" t="n"/>
      <c r="O3503" s="2" t="n"/>
      <c r="P3503" s="2" t="n"/>
      <c r="Q3503" s="2" t="n"/>
      <c r="BJ3503" s="2" t="n"/>
      <c r="BK3503" s="2" t="n"/>
      <c r="BL3503" s="2" t="n"/>
      <c r="BM3503" s="2" t="n"/>
      <c r="BN3503" s="2" t="n"/>
      <c r="BO3503" s="2" t="n"/>
      <c r="BP3503" s="143" t="n"/>
      <c r="BV3503" s="144" t="n"/>
      <c r="DU3503" s="144" t="n"/>
      <c r="DV3503" s="7" t="n"/>
      <c r="DW3503" s="2" t="n"/>
      <c r="DX3503" s="2" t="n"/>
      <c r="DY3503" s="2" t="n"/>
      <c r="DZ3503" s="2" t="n"/>
      <c r="EA3503" s="2" t="n"/>
      <c r="EB3503" s="2" t="n"/>
      <c r="EC3503" s="2" t="n"/>
    </row>
    <row r="3504" ht="6.75" customHeight="1" s="118">
      <c r="A3504" s="2" t="n"/>
      <c r="B3504" s="2" t="n"/>
      <c r="C3504" s="2" t="n"/>
      <c r="D3504" s="2" t="n"/>
      <c r="E3504" s="2" t="n"/>
      <c r="F3504" s="2" t="n"/>
      <c r="G3504" s="2" t="n"/>
      <c r="H3504" s="2" t="n"/>
      <c r="I3504" s="2" t="n"/>
      <c r="J3504" s="2" t="n"/>
      <c r="K3504" s="2" t="n"/>
      <c r="L3504" s="2" t="n"/>
      <c r="M3504" s="2" t="n"/>
      <c r="N3504" s="2" t="n"/>
      <c r="O3504" s="2" t="n"/>
      <c r="P3504" s="2" t="n"/>
      <c r="Q3504" s="2" t="n"/>
      <c r="R3504" s="2" t="n"/>
      <c r="S3504" s="2" t="n"/>
      <c r="T3504" s="2" t="n"/>
      <c r="U3504" s="2" t="n"/>
      <c r="V3504" s="2" t="n"/>
      <c r="W3504" s="2" t="n"/>
      <c r="X3504" s="2" t="n"/>
      <c r="Y3504" s="2" t="n"/>
      <c r="Z3504" s="2" t="n"/>
      <c r="AA3504" s="2" t="n"/>
      <c r="AB3504" s="2" t="n"/>
      <c r="AC3504" s="2" t="n"/>
      <c r="AD3504" s="2" t="n"/>
      <c r="AE3504" s="2" t="n"/>
      <c r="AF3504" s="2" t="n"/>
      <c r="AG3504" s="2" t="n"/>
      <c r="AH3504" s="2" t="n"/>
      <c r="AI3504" s="2" t="n"/>
      <c r="AJ3504" s="2" t="n"/>
      <c r="AK3504" s="2" t="n"/>
      <c r="AL3504" s="2" t="n"/>
      <c r="AM3504" s="2" t="n"/>
      <c r="AN3504" s="2" t="n"/>
      <c r="AO3504" s="2" t="n"/>
      <c r="AP3504" s="2" t="n"/>
      <c r="AQ3504" s="2" t="n"/>
      <c r="AR3504" s="2" t="n"/>
      <c r="AS3504" s="2" t="n"/>
      <c r="AT3504" s="2" t="n"/>
      <c r="AU3504" s="2" t="n"/>
      <c r="AV3504" s="2" t="n"/>
      <c r="AW3504" s="2" t="n"/>
      <c r="AX3504" s="2" t="n"/>
      <c r="AY3504" s="2" t="n"/>
      <c r="AZ3504" s="2" t="n"/>
      <c r="BA3504" s="2" t="n"/>
      <c r="BB3504" s="2" t="n"/>
      <c r="BC3504" s="2" t="n"/>
      <c r="BD3504" s="2" t="n"/>
      <c r="BE3504" s="2" t="n"/>
      <c r="BF3504" s="2" t="n"/>
      <c r="BG3504" s="2" t="n"/>
      <c r="BH3504" s="2" t="n"/>
      <c r="BI3504" s="2" t="n"/>
      <c r="BJ3504" s="2" t="n"/>
      <c r="BK3504" s="2" t="n"/>
      <c r="BL3504" s="2" t="n"/>
      <c r="BM3504" s="2" t="n"/>
      <c r="BN3504" s="2" t="n"/>
      <c r="BO3504" s="2" t="n"/>
      <c r="BP3504" s="143" t="n"/>
      <c r="BV3504" s="144" t="n"/>
      <c r="DU3504" s="144" t="n"/>
      <c r="DV3504" s="7" t="n"/>
      <c r="DW3504" s="2" t="n"/>
      <c r="DX3504" s="2" t="n"/>
      <c r="DY3504" s="2" t="n"/>
      <c r="DZ3504" s="2" t="n"/>
      <c r="EA3504" s="2" t="n"/>
      <c r="EB3504" s="2" t="n"/>
      <c r="EC3504" s="2" t="n"/>
    </row>
    <row r="3505" ht="6.75" customHeight="1" s="118">
      <c r="A3505" s="2" t="n"/>
      <c r="B3505" s="2" t="n"/>
      <c r="C3505" s="2" t="n"/>
      <c r="D3505" s="2" t="n"/>
      <c r="E3505" s="2" t="n"/>
      <c r="F3505" s="2" t="n"/>
      <c r="G3505" s="2" t="n"/>
      <c r="H3505" s="2" t="n"/>
      <c r="I3505" s="2" t="n"/>
      <c r="J3505" s="2" t="n"/>
      <c r="K3505" s="2" t="n"/>
      <c r="L3505" s="2" t="n"/>
      <c r="M3505" s="2" t="n"/>
      <c r="N3505" s="2" t="n"/>
      <c r="O3505" s="2" t="n"/>
      <c r="P3505" s="2" t="n"/>
      <c r="Q3505" s="2" t="n"/>
      <c r="R3505" s="2" t="n"/>
      <c r="S3505" s="2" t="n"/>
      <c r="T3505" s="2" t="n"/>
      <c r="U3505" s="2" t="n"/>
      <c r="V3505" s="2" t="n"/>
      <c r="W3505" s="2" t="n"/>
      <c r="X3505" s="2" t="n"/>
      <c r="Y3505" s="2" t="n"/>
      <c r="Z3505" s="2" t="n"/>
      <c r="AA3505" s="2" t="n"/>
      <c r="AB3505" s="2" t="n"/>
      <c r="AC3505" s="2" t="n"/>
      <c r="AD3505" s="2" t="n"/>
      <c r="AE3505" s="2" t="n"/>
      <c r="AF3505" s="2" t="n"/>
      <c r="AG3505" s="2" t="n"/>
      <c r="AH3505" s="2" t="n"/>
      <c r="AI3505" s="2" t="n"/>
      <c r="AJ3505" s="2" t="n"/>
      <c r="AK3505" s="2" t="n"/>
      <c r="AL3505" s="2" t="n"/>
      <c r="AM3505" s="2" t="n"/>
      <c r="AN3505" s="2" t="n"/>
      <c r="AO3505" s="2" t="n"/>
      <c r="AP3505" s="2" t="n"/>
      <c r="AQ3505" s="2" t="n"/>
      <c r="AR3505" s="2" t="n"/>
      <c r="AS3505" s="2" t="n"/>
      <c r="AT3505" s="2" t="n"/>
      <c r="AU3505" s="2" t="n"/>
      <c r="AV3505" s="2" t="n"/>
      <c r="AW3505" s="2" t="n"/>
      <c r="AX3505" s="2" t="n"/>
      <c r="AY3505" s="2" t="n"/>
      <c r="AZ3505" s="2" t="n"/>
      <c r="BA3505" s="2" t="n"/>
      <c r="BB3505" s="2" t="n"/>
      <c r="BC3505" s="2" t="n"/>
      <c r="BD3505" s="2" t="n"/>
      <c r="BE3505" s="2" t="n"/>
      <c r="BF3505" s="2" t="n"/>
      <c r="BG3505" s="2" t="n"/>
      <c r="BH3505" s="2" t="n"/>
      <c r="BI3505" s="2" t="n"/>
      <c r="BJ3505" s="2" t="n"/>
      <c r="BK3505" s="2" t="n"/>
      <c r="BL3505" s="2" t="n"/>
      <c r="BM3505" s="2" t="n"/>
      <c r="BN3505" s="2" t="n"/>
      <c r="BO3505" s="2" t="n"/>
      <c r="BP3505" s="174" t="n"/>
      <c r="BQ3505" s="140" t="n"/>
      <c r="BR3505" s="175" t="n"/>
      <c r="BS3505" s="140" t="n"/>
      <c r="BT3505" s="140" t="n"/>
      <c r="BU3505" s="28" t="n"/>
      <c r="BV3505" s="29" t="n"/>
      <c r="BW3505" s="176">
        <f>計算!$Z$41</f>
        <v/>
      </c>
      <c r="BX3505" s="140" t="n"/>
      <c r="BY3505" s="140" t="n"/>
      <c r="BZ3505" s="140" t="n"/>
      <c r="CA3505" s="140" t="n"/>
      <c r="CB3505" s="140" t="n"/>
      <c r="CC3505" s="140" t="n"/>
      <c r="CD3505" s="140" t="n"/>
      <c r="CE3505" s="140" t="n"/>
      <c r="CF3505" s="140" t="n"/>
      <c r="CG3505" s="140" t="n"/>
      <c r="CH3505" s="140" t="n"/>
      <c r="CI3505" s="140" t="n"/>
      <c r="CJ3505" s="140" t="n"/>
      <c r="CK3505" s="140" t="n"/>
      <c r="CL3505" s="140" t="n"/>
      <c r="CM3505" s="140" t="n"/>
      <c r="CN3505" s="140" t="n"/>
      <c r="CO3505" s="140" t="n"/>
      <c r="CP3505" s="140" t="n"/>
      <c r="CQ3505" s="140" t="n"/>
      <c r="CR3505" s="140" t="n"/>
      <c r="CS3505" s="140" t="n"/>
      <c r="CT3505" s="140" t="n"/>
      <c r="CU3505" s="140" t="n"/>
      <c r="CV3505" s="140" t="n"/>
      <c r="CW3505" s="140" t="n"/>
      <c r="CX3505" s="140" t="n"/>
      <c r="CY3505" s="140" t="n"/>
      <c r="CZ3505" s="140" t="n"/>
      <c r="DA3505" s="140" t="n"/>
      <c r="DB3505" s="140" t="n"/>
      <c r="DC3505" s="140" t="n"/>
      <c r="DD3505" s="140" t="n"/>
      <c r="DE3505" s="140" t="n"/>
      <c r="DF3505" s="140" t="n"/>
      <c r="DG3505" s="140" t="n"/>
      <c r="DH3505" s="140" t="n"/>
      <c r="DI3505" s="140" t="n"/>
      <c r="DJ3505" s="140" t="n"/>
      <c r="DK3505" s="140" t="n"/>
      <c r="DL3505" s="140" t="n"/>
      <c r="DM3505" s="140" t="n"/>
      <c r="DN3505" s="140" t="n"/>
      <c r="DO3505" s="140" t="n"/>
      <c r="DP3505" s="140" t="n"/>
      <c r="DQ3505" s="140" t="n"/>
      <c r="DR3505" s="140" t="n"/>
      <c r="DS3505" s="140" t="n"/>
      <c r="DT3505" s="140" t="n"/>
      <c r="DU3505" s="141" t="n"/>
      <c r="DV3505" s="7" t="n"/>
      <c r="DW3505" s="2" t="n"/>
      <c r="DX3505" s="2" t="n"/>
      <c r="DY3505" s="2" t="n"/>
      <c r="DZ3505" s="2" t="n"/>
      <c r="EA3505" s="2" t="n"/>
      <c r="EB3505" s="2" t="n"/>
      <c r="EC3505" s="2" t="n"/>
    </row>
    <row r="3506" ht="6.75" customHeight="1" s="118">
      <c r="A3506" s="2" t="n"/>
      <c r="B3506" s="2" t="n"/>
      <c r="C3506" s="2" t="n"/>
      <c r="D3506" s="2" t="n"/>
      <c r="E3506" s="2" t="n"/>
      <c r="F3506" s="2" t="n"/>
      <c r="G3506" s="2" t="n"/>
      <c r="H3506" s="2" t="n"/>
      <c r="I3506" s="2" t="n"/>
      <c r="J3506" s="2" t="n"/>
      <c r="K3506" s="2" t="n"/>
      <c r="L3506" s="2" t="n"/>
      <c r="M3506" s="2" t="n"/>
      <c r="N3506" s="2" t="n"/>
      <c r="O3506" s="2" t="n"/>
      <c r="P3506" s="2" t="n"/>
      <c r="Q3506" s="2" t="n"/>
      <c r="R3506" s="2" t="n"/>
      <c r="S3506" s="2" t="n"/>
      <c r="T3506" s="2" t="n"/>
      <c r="U3506" s="2" t="n"/>
      <c r="V3506" s="2" t="n"/>
      <c r="W3506" s="2" t="n"/>
      <c r="X3506" s="2" t="n"/>
      <c r="Y3506" s="2" t="n"/>
      <c r="Z3506" s="2" t="n"/>
      <c r="AA3506" s="2" t="n"/>
      <c r="AB3506" s="2" t="n"/>
      <c r="AC3506" s="2" t="n"/>
      <c r="AD3506" s="2" t="n"/>
      <c r="AE3506" s="2" t="n"/>
      <c r="AF3506" s="2" t="n"/>
      <c r="AG3506" s="2" t="n"/>
      <c r="AH3506" s="2" t="n"/>
      <c r="AI3506" s="2" t="n"/>
      <c r="AJ3506" s="2" t="n"/>
      <c r="AK3506" s="2" t="n"/>
      <c r="AL3506" s="2" t="n"/>
      <c r="AM3506" s="2" t="n"/>
      <c r="AN3506" s="2" t="n"/>
      <c r="AO3506" s="2" t="n"/>
      <c r="AP3506" s="2" t="n"/>
      <c r="AQ3506" s="2" t="n"/>
      <c r="AR3506" s="2" t="n"/>
      <c r="AS3506" s="2" t="n"/>
      <c r="AT3506" s="2" t="n"/>
      <c r="AU3506" s="2" t="n"/>
      <c r="AV3506" s="2" t="n"/>
      <c r="AW3506" s="2" t="n"/>
      <c r="AX3506" s="2" t="n"/>
      <c r="AY3506" s="2" t="n"/>
      <c r="AZ3506" s="2" t="n"/>
      <c r="BA3506" s="2" t="n"/>
      <c r="BB3506" s="2" t="n"/>
      <c r="BC3506" s="2" t="n"/>
      <c r="BD3506" s="2" t="n"/>
      <c r="BE3506" s="2" t="n"/>
      <c r="BF3506" s="2" t="n"/>
      <c r="BG3506" s="2" t="n"/>
      <c r="BH3506" s="2" t="n"/>
      <c r="BI3506" s="2" t="n"/>
      <c r="BJ3506" s="2" t="n"/>
      <c r="BK3506" s="2" t="n"/>
      <c r="BL3506" s="2" t="n"/>
      <c r="BM3506" s="2" t="n"/>
      <c r="BN3506" s="2" t="n"/>
      <c r="BO3506" s="2" t="n"/>
      <c r="BP3506" s="143" t="n"/>
      <c r="BU3506" s="31" t="n"/>
      <c r="BV3506" s="32" t="n"/>
      <c r="DU3506" s="144" t="n"/>
      <c r="DV3506" s="7" t="n"/>
      <c r="DW3506" s="2" t="n"/>
      <c r="DX3506" s="2" t="n"/>
      <c r="DY3506" s="2" t="n"/>
      <c r="DZ3506" s="2" t="n"/>
      <c r="EA3506" s="2" t="n"/>
      <c r="EB3506" s="2" t="n"/>
      <c r="EC3506" s="2" t="n"/>
    </row>
    <row r="3507" ht="6.75" customHeight="1" s="118">
      <c r="A3507" s="2" t="n"/>
      <c r="B3507" s="2" t="n"/>
      <c r="C3507" s="2" t="n"/>
      <c r="D3507" s="2" t="n"/>
      <c r="E3507" s="2" t="n"/>
      <c r="F3507" s="2" t="n"/>
      <c r="G3507" s="2" t="n"/>
      <c r="H3507" s="2" t="n"/>
      <c r="I3507" s="2" t="n"/>
      <c r="J3507" s="2" t="n"/>
      <c r="K3507" s="2" t="n"/>
      <c r="L3507" s="2" t="n"/>
      <c r="M3507" s="2" t="n"/>
      <c r="N3507" s="2" t="n"/>
      <c r="O3507" s="2" t="n"/>
      <c r="P3507" s="2" t="n"/>
      <c r="Q3507" s="2" t="n"/>
      <c r="R3507" s="2" t="n"/>
      <c r="S3507" s="2" t="n"/>
      <c r="T3507" s="2" t="n"/>
      <c r="U3507" s="2" t="n"/>
      <c r="V3507" s="2" t="n"/>
      <c r="W3507" s="2" t="n"/>
      <c r="X3507" s="2" t="n"/>
      <c r="Y3507" s="2" t="n"/>
      <c r="Z3507" s="2" t="n"/>
      <c r="AA3507" s="2" t="n"/>
      <c r="AB3507" s="2" t="n"/>
      <c r="AC3507" s="2" t="n"/>
      <c r="AD3507" s="2" t="n"/>
      <c r="AE3507" s="2" t="n"/>
      <c r="AF3507" s="2" t="n"/>
      <c r="AG3507" s="2" t="n"/>
      <c r="AH3507" s="2" t="n"/>
      <c r="AI3507" s="2" t="n"/>
      <c r="AJ3507" s="2" t="n"/>
      <c r="AK3507" s="2" t="n"/>
      <c r="AL3507" s="2" t="n"/>
      <c r="AM3507" s="2" t="n"/>
      <c r="AN3507" s="2" t="n"/>
      <c r="AO3507" s="2" t="n"/>
      <c r="AP3507" s="2" t="n"/>
      <c r="AQ3507" s="2" t="n"/>
      <c r="AR3507" s="2" t="n"/>
      <c r="AS3507" s="2" t="n"/>
      <c r="AT3507" s="2" t="n"/>
      <c r="AU3507" s="2" t="n"/>
      <c r="AV3507" s="2" t="n"/>
      <c r="AW3507" s="2" t="n"/>
      <c r="AX3507" s="2" t="n"/>
      <c r="AY3507" s="2" t="n"/>
      <c r="AZ3507" s="2" t="n"/>
      <c r="BA3507" s="2" t="n"/>
      <c r="BB3507" s="2" t="n"/>
      <c r="BC3507" s="2" t="n"/>
      <c r="BD3507" s="2" t="n"/>
      <c r="BE3507" s="2" t="n"/>
      <c r="BF3507" s="2" t="n"/>
      <c r="BG3507" s="2" t="n"/>
      <c r="BH3507" s="2" t="n"/>
      <c r="BI3507" s="2" t="n"/>
      <c r="BJ3507" s="2" t="n"/>
      <c r="BK3507" s="2" t="n"/>
      <c r="BL3507" s="2" t="n"/>
      <c r="BM3507" s="2" t="n"/>
      <c r="BN3507" s="2" t="n"/>
      <c r="BO3507" s="2" t="n"/>
      <c r="BP3507" s="143" t="n"/>
      <c r="BU3507" s="72" t="n"/>
      <c r="BV3507" s="144" t="n"/>
      <c r="DU3507" s="144" t="n"/>
      <c r="DV3507" s="7" t="n"/>
      <c r="DW3507" s="2" t="n"/>
      <c r="DX3507" s="2" t="n"/>
      <c r="DY3507" s="2" t="n"/>
      <c r="DZ3507" s="2" t="n"/>
      <c r="EA3507" s="2" t="n"/>
      <c r="EB3507" s="2" t="n"/>
      <c r="EC3507" s="2" t="n"/>
    </row>
    <row r="3508" ht="6.75" customHeight="1" s="118">
      <c r="A3508" s="2" t="n"/>
      <c r="B3508" s="2" t="n"/>
      <c r="C3508" s="2" t="n"/>
      <c r="D3508" s="2" t="n"/>
      <c r="E3508" s="2" t="n"/>
      <c r="F3508" s="2" t="n"/>
      <c r="G3508" s="2" t="n"/>
      <c r="H3508" s="2" t="n"/>
      <c r="I3508" s="2" t="n"/>
      <c r="J3508" s="2" t="n"/>
      <c r="K3508" s="2" t="n"/>
      <c r="L3508" s="2" t="n"/>
      <c r="M3508" s="2" t="n"/>
      <c r="N3508" s="2" t="n"/>
      <c r="O3508" s="2" t="n"/>
      <c r="P3508" s="2" t="n"/>
      <c r="Q3508" s="2" t="n"/>
      <c r="R3508" s="2" t="n"/>
      <c r="S3508" s="2" t="n"/>
      <c r="T3508" s="2" t="n"/>
      <c r="U3508" s="2" t="n"/>
      <c r="V3508" s="2" t="n"/>
      <c r="W3508" s="2" t="n"/>
      <c r="X3508" s="2" t="n"/>
      <c r="Y3508" s="2" t="n"/>
      <c r="Z3508" s="2" t="n"/>
      <c r="AA3508" s="2" t="n"/>
      <c r="AB3508" s="2" t="n"/>
      <c r="AC3508" s="2" t="n"/>
      <c r="AD3508" s="2" t="n"/>
      <c r="AE3508" s="2" t="n"/>
      <c r="AF3508" s="2" t="n"/>
      <c r="AG3508" s="2" t="n"/>
      <c r="AH3508" s="2" t="n"/>
      <c r="AI3508" s="2" t="n"/>
      <c r="AJ3508" s="2" t="n"/>
      <c r="AK3508" s="2" t="n"/>
      <c r="AL3508" s="2" t="n"/>
      <c r="AM3508" s="2" t="n"/>
      <c r="AN3508" s="2" t="n"/>
      <c r="AO3508" s="2" t="n"/>
      <c r="AP3508" s="2" t="n"/>
      <c r="AQ3508" s="2" t="n"/>
      <c r="AR3508" s="2" t="n"/>
      <c r="AS3508" s="2" t="n"/>
      <c r="AT3508" s="2" t="n"/>
      <c r="AU3508" s="2" t="n"/>
      <c r="AV3508" s="2" t="n"/>
      <c r="AW3508" s="2" t="n"/>
      <c r="AX3508" s="2" t="n"/>
      <c r="AY3508" s="2" t="n"/>
      <c r="AZ3508" s="2" t="n"/>
      <c r="BA3508" s="2" t="n"/>
      <c r="BB3508" s="2" t="n"/>
      <c r="BC3508" s="2" t="n"/>
      <c r="BD3508" s="2" t="n"/>
      <c r="BE3508" s="2" t="n"/>
      <c r="BF3508" s="2" t="n"/>
      <c r="BG3508" s="2" t="n"/>
      <c r="BH3508" s="2" t="n"/>
      <c r="BI3508" s="2" t="n"/>
      <c r="BJ3508" s="2" t="n"/>
      <c r="BK3508" s="2" t="n"/>
      <c r="BL3508" s="2" t="n"/>
      <c r="BM3508" s="2" t="n"/>
      <c r="BN3508" s="2" t="n"/>
      <c r="BO3508" s="2" t="n"/>
      <c r="BP3508" s="143" t="n"/>
      <c r="BV3508" s="144" t="n"/>
      <c r="DU3508" s="144" t="n"/>
      <c r="DV3508" s="7" t="n"/>
      <c r="DW3508" s="2" t="n"/>
      <c r="DX3508" s="2" t="n"/>
      <c r="DY3508" s="2" t="n"/>
      <c r="DZ3508" s="2" t="n"/>
      <c r="EA3508" s="2" t="n"/>
      <c r="EB3508" s="2" t="n"/>
      <c r="EC3508" s="2" t="n"/>
    </row>
    <row r="3509" ht="6.75" customHeight="1" s="118">
      <c r="A3509" s="2" t="n"/>
      <c r="B3509" s="2" t="n"/>
      <c r="C3509" s="2" t="n"/>
      <c r="D3509" s="2" t="n"/>
      <c r="E3509" s="2" t="n"/>
      <c r="F3509" s="2" t="n"/>
      <c r="G3509" s="2" t="n"/>
      <c r="H3509" s="2" t="n"/>
      <c r="I3509" s="2" t="n"/>
      <c r="J3509" s="2" t="n"/>
      <c r="K3509" s="2" t="n"/>
      <c r="L3509" s="2" t="n"/>
      <c r="M3509" s="2" t="n"/>
      <c r="N3509" s="2" t="n"/>
      <c r="O3509" s="2" t="n"/>
      <c r="P3509" s="2" t="n"/>
      <c r="Q3509" s="2" t="n"/>
      <c r="R3509" s="2" t="n"/>
      <c r="S3509" s="2" t="n"/>
      <c r="T3509" s="2" t="n"/>
      <c r="U3509" s="2" t="n"/>
      <c r="V3509" s="2" t="n"/>
      <c r="W3509" s="2" t="n"/>
      <c r="X3509" s="2" t="n"/>
      <c r="Y3509" s="2" t="n"/>
      <c r="Z3509" s="2" t="n"/>
      <c r="AA3509" s="2" t="n"/>
      <c r="AB3509" s="2" t="n"/>
      <c r="AC3509" s="2" t="n"/>
      <c r="AD3509" s="2" t="n"/>
      <c r="AE3509" s="2" t="n"/>
      <c r="AF3509" s="2" t="n"/>
      <c r="AG3509" s="2" t="n"/>
      <c r="AH3509" s="2" t="n"/>
      <c r="AI3509" s="2" t="n"/>
      <c r="AJ3509" s="2" t="n"/>
      <c r="AK3509" s="2" t="n"/>
      <c r="AL3509" s="2" t="n"/>
      <c r="AM3509" s="2" t="n"/>
      <c r="AN3509" s="2" t="n"/>
      <c r="AO3509" s="2" t="n"/>
      <c r="AP3509" s="2" t="n"/>
      <c r="AQ3509" s="2" t="n"/>
      <c r="AR3509" s="2" t="n"/>
      <c r="AS3509" s="2" t="n"/>
      <c r="AT3509" s="2" t="n"/>
      <c r="AU3509" s="2" t="n"/>
      <c r="AV3509" s="2" t="n"/>
      <c r="AW3509" s="2" t="n"/>
      <c r="AX3509" s="2" t="n"/>
      <c r="AY3509" s="2" t="n"/>
      <c r="AZ3509" s="2" t="n"/>
      <c r="BA3509" s="2" t="n"/>
      <c r="BB3509" s="2" t="n"/>
      <c r="BC3509" s="2" t="n"/>
      <c r="BD3509" s="2" t="n"/>
      <c r="BE3509" s="2" t="n"/>
      <c r="BF3509" s="2" t="n"/>
      <c r="BG3509" s="2" t="n"/>
      <c r="BH3509" s="2" t="n"/>
      <c r="BI3509" s="2" t="n"/>
      <c r="BJ3509" s="2" t="n"/>
      <c r="BK3509" s="2" t="n"/>
      <c r="BL3509" s="2" t="n"/>
      <c r="BM3509" s="2" t="n"/>
      <c r="BN3509" s="2" t="n"/>
      <c r="BO3509" s="2" t="n"/>
      <c r="BP3509" s="143" t="n"/>
      <c r="BV3509" s="144" t="n"/>
      <c r="DU3509" s="144" t="n"/>
      <c r="DV3509" s="7" t="n"/>
      <c r="DW3509" s="2" t="n"/>
      <c r="DX3509" s="2" t="n"/>
      <c r="DY3509" s="2" t="n"/>
      <c r="DZ3509" s="2" t="n"/>
      <c r="EA3509" s="2" t="n"/>
      <c r="EB3509" s="2" t="n"/>
      <c r="EC3509" s="2" t="n"/>
    </row>
    <row r="3510" ht="8.25" customHeight="1" s="118">
      <c r="A3510" s="2" t="n"/>
      <c r="B3510" s="2" t="n"/>
      <c r="C3510" s="2" t="n"/>
      <c r="D3510" s="2" t="n"/>
      <c r="E3510" s="2" t="n"/>
      <c r="F3510" s="2" t="n"/>
      <c r="G3510" s="2" t="n"/>
      <c r="H3510" s="2" t="n"/>
      <c r="I3510" s="2" t="n"/>
      <c r="J3510" s="2" t="n"/>
      <c r="K3510" s="2" t="n"/>
      <c r="L3510" s="2" t="n"/>
      <c r="M3510" s="2" t="n"/>
      <c r="N3510" s="2" t="n"/>
      <c r="O3510" s="2" t="n"/>
      <c r="P3510" s="2" t="n"/>
      <c r="Q3510" s="2" t="n"/>
      <c r="R3510" s="2" t="n"/>
      <c r="S3510" s="2" t="n"/>
      <c r="T3510" s="2" t="n"/>
      <c r="U3510" s="2" t="n"/>
      <c r="V3510" s="2" t="n"/>
      <c r="W3510" s="2" t="n"/>
      <c r="X3510" s="2" t="n"/>
      <c r="Y3510" s="2" t="n"/>
      <c r="Z3510" s="2" t="n"/>
      <c r="AA3510" s="2" t="n"/>
      <c r="AB3510" s="2" t="n"/>
      <c r="AC3510" s="2" t="n"/>
      <c r="AD3510" s="2" t="n"/>
      <c r="AE3510" s="2" t="n"/>
      <c r="AF3510" s="2" t="n"/>
      <c r="AG3510" s="2" t="n"/>
      <c r="AH3510" s="2" t="n"/>
      <c r="AI3510" s="2" t="n"/>
      <c r="AJ3510" s="2" t="n"/>
      <c r="AK3510" s="2" t="n"/>
      <c r="AL3510" s="2" t="n"/>
      <c r="AM3510" s="2" t="n"/>
      <c r="AN3510" s="2" t="n"/>
      <c r="AO3510" s="2" t="n"/>
      <c r="AP3510" s="2" t="n"/>
      <c r="AQ3510" s="2" t="n"/>
      <c r="AR3510" s="2" t="n"/>
      <c r="AS3510" s="2" t="n"/>
      <c r="AT3510" s="2" t="n"/>
      <c r="AU3510" s="2" t="n"/>
      <c r="AV3510" s="2" t="n"/>
      <c r="AW3510" s="2" t="n"/>
      <c r="AX3510" s="2" t="n"/>
      <c r="AY3510" s="2" t="n"/>
      <c r="AZ3510" s="2" t="n"/>
      <c r="BA3510" s="2" t="n"/>
      <c r="BB3510" s="2" t="n"/>
      <c r="BC3510" s="2" t="n"/>
      <c r="BD3510" s="2" t="n"/>
      <c r="BE3510" s="2" t="n"/>
      <c r="BF3510" s="2" t="n"/>
      <c r="BG3510" s="2" t="n"/>
      <c r="BH3510" s="2" t="n"/>
      <c r="BI3510" s="2" t="n"/>
      <c r="BJ3510" s="2" t="n"/>
      <c r="BK3510" s="2" t="n"/>
      <c r="BL3510" s="2" t="n"/>
      <c r="BM3510" s="2" t="n"/>
      <c r="BN3510" s="2" t="n"/>
      <c r="BO3510" s="2" t="n"/>
      <c r="BP3510" s="143" t="n"/>
      <c r="BV3510" s="144" t="n"/>
      <c r="DU3510" s="144" t="n"/>
      <c r="DV3510" s="7" t="n"/>
      <c r="DW3510" s="2" t="n"/>
      <c r="DX3510" s="2" t="n"/>
      <c r="DY3510" s="2" t="n"/>
      <c r="DZ3510" s="2" t="n"/>
      <c r="EA3510" s="2" t="n"/>
      <c r="EB3510" s="2" t="n"/>
      <c r="EC3510" s="2" t="n"/>
    </row>
    <row r="3511" ht="6.75" customHeight="1" s="118">
      <c r="A3511" s="2" t="n"/>
      <c r="B3511" s="2" t="n"/>
      <c r="C3511" s="2" t="n"/>
      <c r="D3511" s="2" t="n"/>
      <c r="E3511" s="177" t="inlineStr">
        <is>
          <t>在籍校</t>
        </is>
      </c>
      <c r="F3511" s="140" t="n"/>
      <c r="G3511" s="140" t="n"/>
      <c r="H3511" s="140" t="n"/>
      <c r="I3511" s="140" t="n"/>
      <c r="J3511" s="140" t="n"/>
      <c r="K3511" s="141" t="n"/>
      <c r="L3511" s="34" t="n"/>
      <c r="M3511" s="18" t="n"/>
      <c r="N3511" s="18" t="n"/>
      <c r="O3511" s="18" t="n"/>
      <c r="P3511" s="18" t="n"/>
      <c r="Q3511" s="18" t="n"/>
      <c r="R3511" s="18" t="n"/>
      <c r="S3511" s="18" t="n"/>
      <c r="T3511" s="18" t="n"/>
      <c r="U3511" s="18" t="n"/>
      <c r="V3511" s="18" t="n"/>
      <c r="W3511" s="18" t="n"/>
      <c r="X3511" s="35" t="n"/>
      <c r="Y3511" s="4" t="n"/>
      <c r="Z3511" s="5" t="n"/>
      <c r="AA3511" s="5" t="n"/>
      <c r="AB3511" s="5" t="n"/>
      <c r="AC3511" s="5" t="n"/>
      <c r="AD3511" s="5" t="n"/>
      <c r="AE3511" s="5" t="n"/>
      <c r="AF3511" s="5" t="n"/>
      <c r="AG3511" s="5" t="n"/>
      <c r="AH3511" s="5" t="n"/>
      <c r="AI3511" s="5" t="n"/>
      <c r="AJ3511" s="5" t="n"/>
      <c r="AK3511" s="5" t="n"/>
      <c r="AL3511" s="5" t="n"/>
      <c r="AM3511" s="5" t="n"/>
      <c r="AN3511" s="5" t="n"/>
      <c r="AO3511" s="5" t="n"/>
      <c r="AP3511" s="5" t="n"/>
      <c r="AQ3511" s="5" t="n"/>
      <c r="AR3511" s="5" t="n"/>
      <c r="AS3511" s="5" t="n"/>
      <c r="AT3511" s="5" t="n"/>
      <c r="AU3511" s="5" t="n"/>
      <c r="AV3511" s="5" t="n"/>
      <c r="AW3511" s="89" t="inlineStr">
        <is>
          <t>卒業見込</t>
        </is>
      </c>
      <c r="AX3511" s="140" t="n"/>
      <c r="AY3511" s="140" t="n"/>
      <c r="AZ3511" s="140" t="n"/>
      <c r="BA3511" s="140" t="n"/>
      <c r="BB3511" s="140" t="n"/>
      <c r="BC3511" s="140" t="n"/>
      <c r="BD3511" s="140" t="n"/>
      <c r="BE3511" s="140" t="n"/>
      <c r="BF3511" s="140" t="n"/>
      <c r="BG3511" s="140" t="n"/>
      <c r="BH3511" s="140" t="n"/>
      <c r="BI3511" s="141" t="n"/>
      <c r="BJ3511" s="2" t="n"/>
      <c r="BK3511" s="2" t="n"/>
      <c r="BL3511" s="2" t="n"/>
      <c r="BM3511" s="2" t="n"/>
      <c r="BN3511" s="2" t="n"/>
      <c r="BO3511" s="2" t="n"/>
      <c r="BP3511" s="143" t="n"/>
      <c r="BV3511" s="144" t="n"/>
      <c r="DU3511" s="144" t="n"/>
      <c r="DV3511" s="2" t="n"/>
      <c r="DW3511" s="2" t="n"/>
      <c r="DX3511" s="2" t="n"/>
      <c r="DY3511" s="2" t="n"/>
      <c r="DZ3511" s="2" t="n"/>
      <c r="EA3511" s="2" t="n"/>
      <c r="EB3511" s="2" t="n"/>
      <c r="EC3511" s="2" t="n"/>
    </row>
    <row r="3512" ht="6.75" customHeight="1" s="118">
      <c r="A3512" s="2" t="n"/>
      <c r="B3512" s="2" t="n"/>
      <c r="C3512" s="2" t="n"/>
      <c r="D3512" s="2" t="n"/>
      <c r="E3512" s="143" t="n"/>
      <c r="K3512" s="144" t="n"/>
      <c r="L3512" s="36" t="n"/>
      <c r="M3512" s="19" t="n"/>
      <c r="N3512" s="19" t="n"/>
      <c r="O3512" s="19" t="n"/>
      <c r="P3512" s="19" t="n"/>
      <c r="Q3512" s="19" t="n"/>
      <c r="R3512" s="19" t="n"/>
      <c r="S3512" s="19" t="n"/>
      <c r="T3512" s="19" t="n"/>
      <c r="U3512" s="19" t="n"/>
      <c r="V3512" s="19" t="n"/>
      <c r="W3512" s="19" t="n"/>
      <c r="X3512" s="37" t="n"/>
      <c r="Y3512" s="178">
        <f>計算!$N$41</f>
        <v/>
      </c>
      <c r="BI3512" s="144" t="n"/>
      <c r="BJ3512" s="2" t="n"/>
      <c r="BK3512" s="2" t="n"/>
      <c r="BL3512" s="2" t="n"/>
      <c r="BM3512" s="2" t="n"/>
      <c r="BN3512" s="2" t="n"/>
      <c r="BO3512" s="2" t="n"/>
      <c r="BP3512" s="143" t="n"/>
      <c r="BV3512" s="144" t="n"/>
      <c r="DU3512" s="144" t="n"/>
      <c r="DV3512" s="2" t="n"/>
      <c r="DW3512" s="2" t="n"/>
      <c r="DX3512" s="2" t="n"/>
      <c r="DY3512" s="2" t="n"/>
      <c r="DZ3512" s="2" t="n"/>
      <c r="EA3512" s="2" t="n"/>
      <c r="EB3512" s="2" t="n"/>
      <c r="EC3512" s="2" t="n"/>
    </row>
    <row r="3513" ht="6.75" customHeight="1" s="118">
      <c r="A3513" s="2" t="n"/>
      <c r="B3513" s="2" t="n"/>
      <c r="C3513" s="2" t="n"/>
      <c r="D3513" s="2" t="n"/>
      <c r="E3513" s="143" t="n"/>
      <c r="K3513" s="144" t="n"/>
      <c r="L3513" s="36" t="n"/>
      <c r="M3513" s="19" t="n"/>
      <c r="N3513" s="19" t="n"/>
      <c r="O3513" s="19" t="n"/>
      <c r="P3513" s="179">
        <f>設定!$B$6</f>
        <v/>
      </c>
      <c r="S3513" s="11" t="n"/>
      <c r="T3513" s="11" t="n"/>
      <c r="U3513" s="179">
        <f>設定!$B$7</f>
        <v/>
      </c>
      <c r="W3513" s="11" t="n"/>
      <c r="X3513" s="12" t="n"/>
      <c r="Y3513" s="143" t="n"/>
      <c r="BI3513" s="144" t="n"/>
      <c r="BJ3513" s="2" t="n"/>
      <c r="BK3513" s="2" t="n"/>
      <c r="BL3513" s="2" t="n"/>
      <c r="BM3513" s="2" t="n"/>
      <c r="BN3513" s="2" t="n"/>
      <c r="BO3513" s="2" t="n"/>
      <c r="BP3513" s="143" t="n"/>
      <c r="BV3513" s="144" t="n"/>
      <c r="DU3513" s="144" t="n"/>
      <c r="DV3513" s="2" t="n"/>
      <c r="DW3513" s="2" t="n"/>
      <c r="DX3513" s="2" t="n"/>
      <c r="DY3513" s="2" t="n"/>
      <c r="DZ3513" s="2" t="n"/>
      <c r="EA3513" s="2" t="n"/>
      <c r="EB3513" s="2" t="n"/>
      <c r="EC3513" s="2" t="n"/>
    </row>
    <row r="3514" ht="6.75" customHeight="1" s="118">
      <c r="A3514" s="2" t="n"/>
      <c r="B3514" s="2" t="n"/>
      <c r="C3514" s="2" t="n"/>
      <c r="D3514" s="2" t="n"/>
      <c r="E3514" s="143" t="n"/>
      <c r="K3514" s="144" t="n"/>
      <c r="L3514" s="92" t="inlineStr">
        <is>
          <t>令和</t>
        </is>
      </c>
      <c r="S3514" s="52" t="inlineStr">
        <is>
          <t>年</t>
        </is>
      </c>
      <c r="W3514" s="53" t="inlineStr">
        <is>
          <t>月</t>
        </is>
      </c>
      <c r="X3514" s="144" t="n"/>
      <c r="Y3514" s="143" t="n"/>
      <c r="BI3514" s="144" t="n"/>
      <c r="BJ3514" s="2" t="n"/>
      <c r="BK3514" s="2" t="n"/>
      <c r="BL3514" s="2" t="n"/>
      <c r="BM3514" s="2" t="n"/>
      <c r="BN3514" s="2" t="n"/>
      <c r="BO3514" s="2" t="n"/>
      <c r="BP3514" s="143" t="n"/>
      <c r="BV3514" s="144" t="n"/>
      <c r="DU3514" s="144" t="n"/>
      <c r="DV3514" s="2" t="n"/>
      <c r="DW3514" s="2" t="n"/>
      <c r="DX3514" s="2" t="n"/>
      <c r="DY3514" s="2" t="n"/>
      <c r="DZ3514" s="2" t="n"/>
      <c r="EA3514" s="2" t="n"/>
      <c r="EB3514" s="2" t="n"/>
      <c r="EC3514" s="2" t="n"/>
    </row>
    <row r="3515" ht="6.75" customHeight="1" s="118">
      <c r="A3515" s="2" t="n"/>
      <c r="B3515" s="2" t="n"/>
      <c r="C3515" s="2" t="n"/>
      <c r="D3515" s="2" t="n"/>
      <c r="E3515" s="143" t="n"/>
      <c r="K3515" s="144" t="n"/>
      <c r="L3515" s="143" t="n"/>
      <c r="X3515" s="144" t="n"/>
      <c r="Y3515" s="143" t="n"/>
      <c r="AW3515" s="75" t="inlineStr">
        <is>
          <t>卒業</t>
        </is>
      </c>
      <c r="BI3515" s="144" t="n"/>
      <c r="BJ3515" s="2" t="n"/>
      <c r="BK3515" s="2" t="n"/>
      <c r="BL3515" s="2" t="n"/>
      <c r="BM3515" s="2" t="n"/>
      <c r="BN3515" s="2" t="n"/>
      <c r="BO3515" s="2" t="n"/>
      <c r="BP3515" s="143" t="n"/>
      <c r="BV3515" s="144" t="n"/>
      <c r="DU3515" s="144" t="n"/>
      <c r="DV3515" s="2" t="n"/>
      <c r="DW3515" s="2" t="n"/>
      <c r="DX3515" s="2" t="n"/>
      <c r="DY3515" s="2" t="n"/>
      <c r="DZ3515" s="2" t="n"/>
      <c r="EA3515" s="2" t="n"/>
      <c r="EB3515" s="2" t="n"/>
      <c r="EC3515" s="2" t="n"/>
    </row>
    <row r="3516" ht="6.75" customHeight="1" s="118">
      <c r="A3516" s="2" t="n"/>
      <c r="B3516" s="2" t="n"/>
      <c r="C3516" s="2" t="n"/>
      <c r="D3516" s="2" t="n"/>
      <c r="E3516" s="143" t="n"/>
      <c r="K3516" s="144" t="n"/>
      <c r="L3516" s="36" t="n"/>
      <c r="M3516" s="19" t="n"/>
      <c r="N3516" s="19" t="n"/>
      <c r="O3516" s="19" t="n"/>
      <c r="P3516" s="19" t="n"/>
      <c r="Q3516" s="19" t="n"/>
      <c r="R3516" s="19" t="n"/>
      <c r="S3516" s="19" t="n"/>
      <c r="T3516" s="19" t="n"/>
      <c r="U3516" s="19" t="n"/>
      <c r="V3516" s="19" t="n"/>
      <c r="W3516" s="19" t="n"/>
      <c r="X3516" s="37" t="n"/>
      <c r="Y3516" s="143" t="n"/>
      <c r="BI3516" s="144" t="n"/>
      <c r="BJ3516" s="2" t="n"/>
      <c r="BK3516" s="2" t="n"/>
      <c r="BL3516" s="2" t="n"/>
      <c r="BM3516" s="2" t="n"/>
      <c r="BN3516" s="2" t="n"/>
      <c r="BO3516" s="2" t="n"/>
      <c r="BP3516" s="143" t="n"/>
      <c r="BV3516" s="144" t="n"/>
      <c r="DU3516" s="144" t="n"/>
      <c r="DV3516" s="2" t="n"/>
      <c r="DW3516" s="2" t="n"/>
      <c r="DX3516" s="2" t="n"/>
      <c r="DY3516" s="2" t="n"/>
      <c r="DZ3516" s="2" t="n"/>
      <c r="EA3516" s="2" t="n"/>
      <c r="EB3516" s="2" t="n"/>
      <c r="EC3516" s="2" t="n"/>
    </row>
    <row r="3517" ht="6.75" customHeight="1" s="118">
      <c r="A3517" s="2" t="n"/>
      <c r="B3517" s="2" t="n"/>
      <c r="C3517" s="2" t="n"/>
      <c r="D3517" s="2" t="n"/>
      <c r="E3517" s="143" t="n"/>
      <c r="K3517" s="144" t="n"/>
      <c r="L3517" s="36" t="n"/>
      <c r="M3517" s="19" t="n"/>
      <c r="N3517" s="19" t="n"/>
      <c r="O3517" s="19" t="n"/>
      <c r="P3517" s="19" t="n"/>
      <c r="Q3517" s="19" t="n"/>
      <c r="R3517" s="19" t="n"/>
      <c r="S3517" s="19" t="n"/>
      <c r="T3517" s="19" t="n"/>
      <c r="U3517" s="19" t="n"/>
      <c r="V3517" s="19" t="n"/>
      <c r="W3517" s="19" t="n"/>
      <c r="X3517" s="37" t="n"/>
      <c r="Y3517" s="143" t="n"/>
      <c r="BI3517" s="144" t="n"/>
      <c r="BJ3517" s="2" t="n"/>
      <c r="BK3517" s="2" t="n"/>
      <c r="BL3517" s="2" t="n"/>
      <c r="BM3517" s="2" t="n"/>
      <c r="BN3517" s="2" t="n"/>
      <c r="BO3517" s="2" t="n"/>
      <c r="BP3517" s="143" t="n"/>
      <c r="BV3517" s="144" t="n"/>
      <c r="DU3517" s="144" t="n"/>
      <c r="DV3517" s="2" t="n"/>
      <c r="DW3517" s="2" t="n"/>
      <c r="DX3517" s="2" t="n"/>
      <c r="DY3517" s="2" t="n"/>
      <c r="DZ3517" s="2" t="n"/>
      <c r="EA3517" s="2" t="n"/>
      <c r="EB3517" s="2" t="n"/>
      <c r="EC3517" s="2" t="n"/>
    </row>
    <row r="3518" ht="6.75" customHeight="1" s="118">
      <c r="A3518" s="2" t="n"/>
      <c r="B3518" s="2" t="n"/>
      <c r="C3518" s="2" t="n"/>
      <c r="D3518" s="2" t="n"/>
      <c r="E3518" s="146" t="n"/>
      <c r="F3518" s="147" t="n"/>
      <c r="G3518" s="147" t="n"/>
      <c r="H3518" s="147" t="n"/>
      <c r="I3518" s="147" t="n"/>
      <c r="J3518" s="147" t="n"/>
      <c r="K3518" s="148" t="n"/>
      <c r="L3518" s="38" t="n"/>
      <c r="M3518" s="20" t="n"/>
      <c r="N3518" s="20" t="n"/>
      <c r="O3518" s="20" t="n"/>
      <c r="P3518" s="20" t="n"/>
      <c r="Q3518" s="20" t="n"/>
      <c r="R3518" s="20" t="n"/>
      <c r="S3518" s="20" t="n"/>
      <c r="T3518" s="20" t="n"/>
      <c r="U3518" s="20" t="n"/>
      <c r="V3518" s="20" t="n"/>
      <c r="W3518" s="20" t="n"/>
      <c r="X3518" s="39" t="n"/>
      <c r="Y3518" s="16" t="n"/>
      <c r="Z3518" s="14" t="n"/>
      <c r="AA3518" s="14" t="n"/>
      <c r="AB3518" s="14" t="n"/>
      <c r="AC3518" s="14" t="n"/>
      <c r="AD3518" s="14" t="n"/>
      <c r="AE3518" s="14" t="n"/>
      <c r="AF3518" s="14" t="n"/>
      <c r="AG3518" s="14" t="n"/>
      <c r="AH3518" s="14" t="n"/>
      <c r="AI3518" s="14" t="n"/>
      <c r="AJ3518" s="14" t="n"/>
      <c r="AK3518" s="14" t="n"/>
      <c r="AL3518" s="14" t="n"/>
      <c r="AM3518" s="14" t="n"/>
      <c r="AN3518" s="14" t="n"/>
      <c r="AO3518" s="14" t="n"/>
      <c r="AP3518" s="14" t="n"/>
      <c r="AQ3518" s="14" t="n"/>
      <c r="AR3518" s="14" t="n"/>
      <c r="AS3518" s="14" t="n"/>
      <c r="AT3518" s="14" t="n"/>
      <c r="AU3518" s="14" t="n"/>
      <c r="AV3518" s="14" t="n"/>
      <c r="AW3518" s="147" t="n"/>
      <c r="AX3518" s="147" t="n"/>
      <c r="AY3518" s="147" t="n"/>
      <c r="AZ3518" s="147" t="n"/>
      <c r="BA3518" s="147" t="n"/>
      <c r="BB3518" s="147" t="n"/>
      <c r="BC3518" s="147" t="n"/>
      <c r="BD3518" s="147" t="n"/>
      <c r="BE3518" s="147" t="n"/>
      <c r="BF3518" s="147" t="n"/>
      <c r="BG3518" s="147" t="n"/>
      <c r="BH3518" s="147" t="n"/>
      <c r="BI3518" s="148" t="n"/>
      <c r="BJ3518" s="2" t="n"/>
      <c r="BK3518" s="2" t="n"/>
      <c r="BL3518" s="2" t="n"/>
      <c r="BM3518" s="2" t="n"/>
      <c r="BN3518" s="2" t="n"/>
      <c r="BO3518" s="2" t="n"/>
      <c r="BP3518" s="143" t="n"/>
      <c r="BV3518" s="144" t="n"/>
      <c r="DU3518" s="144" t="n"/>
      <c r="DV3518" s="2" t="n"/>
      <c r="DW3518" s="2" t="n"/>
      <c r="DX3518" s="2" t="n"/>
      <c r="DY3518" s="2" t="n"/>
      <c r="DZ3518" s="2" t="n"/>
      <c r="EA3518" s="2" t="n"/>
      <c r="EB3518" s="2" t="n"/>
      <c r="EC3518" s="2" t="n"/>
    </row>
    <row r="3519" ht="6.75" customHeight="1" s="118">
      <c r="A3519" s="2" t="n"/>
      <c r="B3519" s="2" t="n"/>
      <c r="C3519" s="2" t="n"/>
      <c r="D3519" s="2" t="n"/>
      <c r="E3519" s="40" t="n"/>
      <c r="F3519" s="40" t="n"/>
      <c r="G3519" s="40" t="n"/>
      <c r="H3519" s="40" t="n"/>
      <c r="I3519" s="40" t="n"/>
      <c r="J3519" s="40" t="n"/>
      <c r="K3519" s="40" t="n"/>
      <c r="L3519" s="18" t="n"/>
      <c r="M3519" s="18" t="n"/>
      <c r="N3519" s="18" t="n"/>
      <c r="O3519" s="18" t="n"/>
      <c r="P3519" s="18" t="n"/>
      <c r="Q3519" s="18" t="n"/>
      <c r="R3519" s="18" t="n"/>
      <c r="S3519" s="76" t="n"/>
      <c r="T3519" s="140" t="n"/>
      <c r="U3519" s="17" t="n"/>
      <c r="V3519" s="17" t="n"/>
      <c r="W3519" s="76" t="n"/>
      <c r="X3519" s="140" t="n"/>
      <c r="Y3519" s="5" t="n"/>
      <c r="Z3519" s="5" t="n"/>
      <c r="AA3519" s="5" t="n"/>
      <c r="AB3519" s="5" t="n"/>
      <c r="AC3519" s="5" t="n"/>
      <c r="AD3519" s="5" t="n"/>
      <c r="AE3519" s="5" t="n"/>
      <c r="AF3519" s="5" t="n"/>
      <c r="AG3519" s="5" t="n"/>
      <c r="AH3519" s="5" t="n"/>
      <c r="AI3519" s="5" t="n"/>
      <c r="AJ3519" s="5" t="n"/>
      <c r="AK3519" s="5" t="n"/>
      <c r="AL3519" s="5" t="n"/>
      <c r="AM3519" s="5" t="n"/>
      <c r="AN3519" s="5" t="n"/>
      <c r="AO3519" s="5" t="n"/>
      <c r="AP3519" s="5" t="n"/>
      <c r="AQ3519" s="5" t="n"/>
      <c r="AR3519" s="5" t="n"/>
      <c r="AS3519" s="5" t="n"/>
      <c r="AT3519" s="5" t="n"/>
      <c r="AU3519" s="5" t="n"/>
      <c r="AV3519" s="5" t="n"/>
      <c r="AW3519" s="5" t="n"/>
      <c r="AX3519" s="5" t="n"/>
      <c r="AY3519" s="5" t="n"/>
      <c r="AZ3519" s="5" t="n"/>
      <c r="BA3519" s="5" t="n"/>
      <c r="BB3519" s="5" t="n"/>
      <c r="BC3519" s="5" t="n"/>
      <c r="BD3519" s="5" t="n"/>
      <c r="BE3519" s="5" t="n"/>
      <c r="BF3519" s="5" t="n"/>
      <c r="BG3519" s="5" t="n"/>
      <c r="BH3519" s="5" t="n"/>
      <c r="BI3519" s="5" t="n"/>
      <c r="BJ3519" s="2" t="n"/>
      <c r="BK3519" s="2" t="n"/>
      <c r="BL3519" s="2" t="n"/>
      <c r="BM3519" s="2" t="n"/>
      <c r="BN3519" s="2" t="n"/>
      <c r="BO3519" s="2" t="n"/>
      <c r="BP3519" s="143" t="n"/>
      <c r="BV3519" s="144" t="n"/>
      <c r="DU3519" s="144" t="n"/>
      <c r="DV3519" s="2" t="n"/>
      <c r="DW3519" s="2" t="n"/>
      <c r="DX3519" s="2" t="n"/>
      <c r="DY3519" s="2" t="n"/>
      <c r="DZ3519" s="2" t="n"/>
      <c r="EA3519" s="2" t="n"/>
      <c r="EB3519" s="2" t="n"/>
      <c r="EC3519" s="2" t="n"/>
    </row>
    <row r="3520" ht="6.75" customHeight="1" s="118">
      <c r="A3520" s="2" t="n"/>
      <c r="B3520" s="2" t="n"/>
      <c r="C3520" s="2" t="n"/>
      <c r="D3520" s="2" t="n"/>
      <c r="E3520" s="41" t="n"/>
      <c r="F3520" s="41" t="n"/>
      <c r="G3520" s="41" t="n"/>
      <c r="H3520" s="41" t="n"/>
      <c r="I3520" s="41" t="n"/>
      <c r="J3520" s="41" t="n"/>
      <c r="K3520" s="41" t="n"/>
      <c r="L3520" s="19" t="n"/>
      <c r="M3520" s="19" t="n"/>
      <c r="N3520" s="19" t="n"/>
      <c r="O3520" s="19" t="n"/>
      <c r="P3520" s="19" t="n"/>
      <c r="Q3520" s="19" t="n"/>
      <c r="R3520" s="19" t="n"/>
      <c r="U3520" s="11" t="n"/>
      <c r="V3520" s="11" t="n"/>
      <c r="Y3520" s="2" t="n"/>
      <c r="Z3520" s="2" t="n"/>
      <c r="AA3520" s="2" t="n"/>
      <c r="AB3520" s="2" t="n"/>
      <c r="AC3520" s="2" t="n"/>
      <c r="AD3520" s="2" t="n"/>
      <c r="AE3520" s="2" t="n"/>
      <c r="AF3520" s="2" t="n"/>
      <c r="AG3520" s="2" t="n"/>
      <c r="AH3520" s="2" t="n"/>
      <c r="AI3520" s="2" t="n"/>
      <c r="AJ3520" s="2" t="n"/>
      <c r="AK3520" s="2" t="n"/>
      <c r="AL3520" s="2" t="n"/>
      <c r="AM3520" s="2" t="n"/>
      <c r="AN3520" s="2" t="n"/>
      <c r="AO3520" s="2" t="n"/>
      <c r="AP3520" s="2" t="n"/>
      <c r="AQ3520" s="2" t="n"/>
      <c r="AR3520" s="2" t="n"/>
      <c r="AS3520" s="2" t="n"/>
      <c r="AT3520" s="2" t="n"/>
      <c r="AU3520" s="2" t="n"/>
      <c r="AV3520" s="2" t="n"/>
      <c r="AW3520" s="2" t="n"/>
      <c r="AX3520" s="2" t="n"/>
      <c r="AY3520" s="2" t="n"/>
      <c r="AZ3520" s="2" t="n"/>
      <c r="BA3520" s="2" t="n"/>
      <c r="BB3520" s="2" t="n"/>
      <c r="BC3520" s="2" t="n"/>
      <c r="BD3520" s="2" t="n"/>
      <c r="BE3520" s="2" t="n"/>
      <c r="BF3520" s="2" t="n"/>
      <c r="BG3520" s="2" t="n"/>
      <c r="BH3520" s="2" t="n"/>
      <c r="BI3520" s="2" t="n"/>
      <c r="BJ3520" s="2" t="n"/>
      <c r="BK3520" s="2" t="n"/>
      <c r="BL3520" s="2" t="n"/>
      <c r="BM3520" s="2" t="n"/>
      <c r="BN3520" s="2" t="n"/>
      <c r="BO3520" s="2" t="n"/>
      <c r="BP3520" s="143" t="n"/>
      <c r="BV3520" s="144" t="n"/>
      <c r="DU3520" s="144" t="n"/>
      <c r="DV3520" s="2" t="n"/>
      <c r="DW3520" s="2" t="n"/>
      <c r="DX3520" s="2" t="n"/>
      <c r="DY3520" s="2" t="n"/>
      <c r="DZ3520" s="2" t="n"/>
      <c r="EA3520" s="2" t="n"/>
      <c r="EB3520" s="2" t="n"/>
      <c r="EC3520" s="2" t="n"/>
    </row>
    <row r="3521" ht="9.75" customHeight="1" s="118">
      <c r="A3521" s="2" t="n"/>
      <c r="B3521" s="2" t="n"/>
      <c r="C3521" s="2" t="n"/>
      <c r="D3521" s="2" t="n"/>
      <c r="E3521" s="42" t="n"/>
      <c r="F3521" s="42" t="n"/>
      <c r="G3521" s="42" t="n"/>
      <c r="H3521" s="42" t="n"/>
      <c r="I3521" s="42" t="n"/>
      <c r="J3521" s="42" t="n"/>
      <c r="K3521" s="42" t="n"/>
      <c r="L3521" s="20" t="n"/>
      <c r="M3521" s="20" t="n"/>
      <c r="N3521" s="20" t="n"/>
      <c r="O3521" s="20" t="n"/>
      <c r="P3521" s="20" t="n"/>
      <c r="Q3521" s="20" t="n"/>
      <c r="R3521" s="20" t="n"/>
      <c r="S3521" s="20" t="n"/>
      <c r="T3521" s="20" t="n"/>
      <c r="U3521" s="20" t="n"/>
      <c r="V3521" s="20" t="n"/>
      <c r="W3521" s="20" t="n"/>
      <c r="X3521" s="20" t="n"/>
      <c r="Y3521" s="14" t="n"/>
      <c r="Z3521" s="14" t="n"/>
      <c r="AA3521" s="14" t="n"/>
      <c r="AB3521" s="14" t="n"/>
      <c r="AC3521" s="14" t="n"/>
      <c r="AD3521" s="14" t="n"/>
      <c r="AE3521" s="14" t="n"/>
      <c r="AF3521" s="14" t="n"/>
      <c r="AG3521" s="14" t="n"/>
      <c r="AH3521" s="14" t="n"/>
      <c r="AI3521" s="14" t="n"/>
      <c r="AJ3521" s="14" t="n"/>
      <c r="AK3521" s="14" t="n"/>
      <c r="AL3521" s="14" t="n"/>
      <c r="AM3521" s="14" t="n"/>
      <c r="AN3521" s="14" t="n"/>
      <c r="AO3521" s="14" t="n"/>
      <c r="AP3521" s="14" t="n"/>
      <c r="AQ3521" s="14" t="n"/>
      <c r="AR3521" s="14" t="n"/>
      <c r="AS3521" s="14" t="n"/>
      <c r="AT3521" s="14" t="n"/>
      <c r="AU3521" s="14" t="n"/>
      <c r="AV3521" s="14" t="n"/>
      <c r="AW3521" s="14" t="n"/>
      <c r="AX3521" s="14" t="n"/>
      <c r="AY3521" s="14" t="n"/>
      <c r="AZ3521" s="14" t="n"/>
      <c r="BA3521" s="14" t="n"/>
      <c r="BB3521" s="14" t="n"/>
      <c r="BC3521" s="14" t="n"/>
      <c r="BD3521" s="14" t="n"/>
      <c r="BE3521" s="14" t="n"/>
      <c r="BF3521" s="14" t="n"/>
      <c r="BG3521" s="14" t="n"/>
      <c r="BH3521" s="14" t="n"/>
      <c r="BI3521" s="14" t="n"/>
      <c r="BJ3521" s="2" t="n"/>
      <c r="BK3521" s="2" t="n"/>
      <c r="BL3521" s="2" t="n"/>
      <c r="BM3521" s="2" t="n"/>
      <c r="BN3521" s="2" t="n"/>
      <c r="BO3521" s="2" t="n"/>
      <c r="BP3521" s="143" t="n"/>
      <c r="BV3521" s="144" t="n"/>
      <c r="DU3521" s="144" t="n"/>
      <c r="DV3521" s="2" t="n"/>
      <c r="DW3521" s="2" t="n"/>
      <c r="DX3521" s="2" t="n"/>
      <c r="DY3521" s="2" t="n"/>
      <c r="DZ3521" s="2" t="n"/>
      <c r="EA3521" s="2" t="n"/>
      <c r="EB3521" s="2" t="n"/>
      <c r="EC3521" s="2" t="n"/>
    </row>
    <row r="3522" ht="6.75" customHeight="1" s="118">
      <c r="A3522" s="2" t="n"/>
      <c r="B3522" s="2" t="n"/>
      <c r="C3522" s="2" t="n"/>
      <c r="D3522" s="2" t="n"/>
      <c r="E3522" s="180" t="inlineStr">
        <is>
          <t>職　歴</t>
        </is>
      </c>
      <c r="K3522" s="144" t="n"/>
      <c r="L3522" s="54" t="inlineStr">
        <is>
          <t>平成</t>
        </is>
      </c>
      <c r="M3522" s="140" t="n"/>
      <c r="N3522" s="140" t="n"/>
      <c r="O3522" s="140" t="n"/>
      <c r="P3522" s="19" t="n"/>
      <c r="Q3522" s="19" t="n"/>
      <c r="R3522" s="19" t="n"/>
      <c r="S3522" s="19" t="n"/>
      <c r="T3522" s="19" t="n"/>
      <c r="U3522" s="19" t="n"/>
      <c r="V3522" s="19" t="n"/>
      <c r="W3522" s="19" t="n"/>
      <c r="X3522" s="37" t="n"/>
      <c r="Y3522" s="171">
        <f>計算!$AD$41</f>
        <v/>
      </c>
      <c r="BI3522" s="144" t="n"/>
      <c r="BJ3522" s="2" t="n"/>
      <c r="BK3522" s="2" t="n"/>
      <c r="BL3522" s="2" t="n"/>
      <c r="BM3522" s="2" t="n"/>
      <c r="BN3522" s="2" t="n"/>
      <c r="BO3522" s="2" t="n"/>
      <c r="BP3522" s="143" t="n"/>
      <c r="BV3522" s="144" t="n"/>
      <c r="DU3522" s="144" t="n"/>
      <c r="DV3522" s="2" t="n"/>
      <c r="DW3522" s="2" t="n"/>
      <c r="DX3522" s="2" t="n"/>
      <c r="DY3522" s="2" t="n"/>
      <c r="DZ3522" s="2" t="n"/>
      <c r="EA3522" s="2" t="n"/>
      <c r="EB3522" s="2" t="n"/>
      <c r="EC3522" s="2" t="n"/>
    </row>
    <row r="3523" ht="6.75" customHeight="1" s="118">
      <c r="A3523" s="2" t="n"/>
      <c r="B3523" s="2" t="n"/>
      <c r="C3523" s="2" t="n"/>
      <c r="D3523" s="2" t="n"/>
      <c r="E3523" s="143" t="n"/>
      <c r="K3523" s="144" t="n"/>
      <c r="L3523" s="143" t="n"/>
      <c r="P3523" s="19" t="n"/>
      <c r="Q3523" s="19" t="n"/>
      <c r="R3523" s="19" t="n"/>
      <c r="S3523" s="19" t="n"/>
      <c r="T3523" s="19" t="n"/>
      <c r="U3523" s="19" t="n"/>
      <c r="V3523" s="19" t="n"/>
      <c r="W3523" s="19" t="n"/>
      <c r="X3523" s="37" t="n"/>
      <c r="Y3523" s="143" t="n"/>
      <c r="BI3523" s="144" t="n"/>
      <c r="BJ3523" s="2" t="n"/>
      <c r="BK3523" s="2" t="n"/>
      <c r="BL3523" s="2" t="n"/>
      <c r="BM3523" s="2" t="n"/>
      <c r="BN3523" s="2" t="n"/>
      <c r="BO3523" s="2" t="n"/>
      <c r="BP3523" s="143" t="n"/>
      <c r="BV3523" s="144" t="n"/>
      <c r="DU3523" s="144" t="n"/>
      <c r="DV3523" s="2" t="n"/>
      <c r="DW3523" s="2" t="n"/>
      <c r="DX3523" s="2" t="n"/>
      <c r="DY3523" s="2" t="n"/>
      <c r="DZ3523" s="2" t="n"/>
      <c r="EA3523" s="2" t="n"/>
      <c r="EB3523" s="2" t="n"/>
      <c r="EC3523" s="2" t="n"/>
    </row>
    <row r="3524" ht="6.75" customHeight="1" s="118">
      <c r="A3524" s="2" t="n"/>
      <c r="B3524" s="2" t="n"/>
      <c r="C3524" s="2" t="n"/>
      <c r="D3524" s="2" t="n"/>
      <c r="E3524" s="143" t="n"/>
      <c r="K3524" s="144" t="n"/>
      <c r="L3524" s="143" t="n"/>
      <c r="P3524" s="179">
        <f>計算!$AB$41</f>
        <v/>
      </c>
      <c r="S3524" s="52" t="inlineStr">
        <is>
          <t>年</t>
        </is>
      </c>
      <c r="U3524" s="179">
        <f>計算!$AC$41</f>
        <v/>
      </c>
      <c r="W3524" s="53" t="inlineStr">
        <is>
          <t>月</t>
        </is>
      </c>
      <c r="X3524" s="144" t="n"/>
      <c r="Y3524" s="143" t="n"/>
      <c r="BI3524" s="144" t="n"/>
      <c r="BJ3524" s="2" t="n"/>
      <c r="BK3524" s="2" t="n"/>
      <c r="BL3524" s="2" t="n"/>
      <c r="BM3524" s="2" t="n"/>
      <c r="BN3524" s="2" t="n"/>
      <c r="BO3524" s="2" t="n"/>
      <c r="BP3524" s="143" t="n"/>
      <c r="BV3524" s="144" t="n"/>
      <c r="DU3524" s="144" t="n"/>
      <c r="DV3524" s="2" t="n"/>
      <c r="DW3524" s="2" t="n"/>
      <c r="DX3524" s="2" t="n"/>
      <c r="DY3524" s="2" t="n"/>
      <c r="DZ3524" s="2" t="n"/>
      <c r="EA3524" s="2" t="n"/>
      <c r="EB3524" s="2" t="n"/>
      <c r="EC3524" s="2" t="n"/>
    </row>
    <row r="3525" ht="6.75" customHeight="1" s="118">
      <c r="A3525" s="2" t="n"/>
      <c r="B3525" s="2" t="n"/>
      <c r="C3525" s="2" t="n"/>
      <c r="D3525" s="2" t="n"/>
      <c r="E3525" s="143" t="n"/>
      <c r="K3525" s="144" t="n"/>
      <c r="L3525" s="49" t="inlineStr">
        <is>
          <t>令和</t>
        </is>
      </c>
      <c r="X3525" s="144" t="n"/>
      <c r="Y3525" s="143" t="n"/>
      <c r="BI3525" s="144" t="n"/>
      <c r="BJ3525" s="2" t="n"/>
      <c r="BK3525" s="2" t="n"/>
      <c r="BL3525" s="2" t="n"/>
      <c r="BM3525" s="2" t="n"/>
      <c r="BN3525" s="2" t="n"/>
      <c r="BO3525" s="2" t="n"/>
      <c r="BP3525" s="143" t="n"/>
      <c r="BV3525" s="144" t="n"/>
      <c r="DU3525" s="144" t="n"/>
      <c r="DV3525" s="2" t="n"/>
      <c r="DW3525" s="2" t="n"/>
      <c r="DX3525" s="2" t="n"/>
      <c r="DY3525" s="2" t="n"/>
      <c r="DZ3525" s="2" t="n"/>
      <c r="EA3525" s="2" t="n"/>
      <c r="EB3525" s="2" t="n"/>
      <c r="EC3525" s="2" t="n"/>
    </row>
    <row r="3526" ht="6.75" customHeight="1" s="118">
      <c r="A3526" s="2" t="n"/>
      <c r="B3526" s="2" t="n"/>
      <c r="C3526" s="2" t="n"/>
      <c r="D3526" s="2" t="n"/>
      <c r="E3526" s="143" t="n"/>
      <c r="K3526" s="144" t="n"/>
      <c r="L3526" s="143" t="n"/>
      <c r="P3526" s="19" t="n"/>
      <c r="Q3526" s="19" t="n"/>
      <c r="R3526" s="19" t="n"/>
      <c r="S3526" s="19" t="n"/>
      <c r="T3526" s="19" t="n"/>
      <c r="U3526" s="19" t="n"/>
      <c r="V3526" s="19" t="n"/>
      <c r="W3526" s="19" t="n"/>
      <c r="X3526" s="37" t="n"/>
      <c r="Y3526" s="143" t="n"/>
      <c r="BI3526" s="144" t="n"/>
      <c r="BJ3526" s="2" t="n"/>
      <c r="BK3526" s="2" t="n"/>
      <c r="BL3526" s="2" t="n"/>
      <c r="BM3526" s="2" t="n"/>
      <c r="BN3526" s="2" t="n"/>
      <c r="BO3526" s="2" t="n"/>
      <c r="BP3526" s="143" t="n"/>
      <c r="BV3526" s="144" t="n"/>
      <c r="DU3526" s="144" t="n"/>
      <c r="DV3526" s="2" t="n"/>
      <c r="DW3526" s="2" t="n"/>
      <c r="DX3526" s="2" t="n"/>
      <c r="DY3526" s="2" t="n"/>
      <c r="DZ3526" s="2" t="n"/>
      <c r="EA3526" s="2" t="n"/>
      <c r="EB3526" s="2" t="n"/>
      <c r="EC3526" s="2" t="n"/>
    </row>
    <row r="3527" ht="5.25" customHeight="1" s="118">
      <c r="A3527" s="2" t="n"/>
      <c r="B3527" s="2" t="n"/>
      <c r="C3527" s="2" t="n"/>
      <c r="D3527" s="2" t="n"/>
      <c r="E3527" s="143" t="n"/>
      <c r="K3527" s="144" t="n"/>
      <c r="L3527" s="146" t="n"/>
      <c r="M3527" s="147" t="n"/>
      <c r="N3527" s="147" t="n"/>
      <c r="O3527" s="147" t="n"/>
      <c r="P3527" s="20" t="n"/>
      <c r="Q3527" s="20" t="n"/>
      <c r="R3527" s="20" t="n"/>
      <c r="S3527" s="20" t="n"/>
      <c r="T3527" s="20" t="n"/>
      <c r="U3527" s="20" t="n"/>
      <c r="V3527" s="20" t="n"/>
      <c r="W3527" s="20" t="n"/>
      <c r="X3527" s="39" t="n"/>
      <c r="Y3527" s="146" t="n"/>
      <c r="Z3527" s="147" t="n"/>
      <c r="AA3527" s="147" t="n"/>
      <c r="AB3527" s="147" t="n"/>
      <c r="AC3527" s="147" t="n"/>
      <c r="AD3527" s="147" t="n"/>
      <c r="AE3527" s="147" t="n"/>
      <c r="AF3527" s="147" t="n"/>
      <c r="AG3527" s="147" t="n"/>
      <c r="AH3527" s="147" t="n"/>
      <c r="AI3527" s="147" t="n"/>
      <c r="AJ3527" s="147" t="n"/>
      <c r="AK3527" s="147" t="n"/>
      <c r="AL3527" s="147" t="n"/>
      <c r="AM3527" s="147" t="n"/>
      <c r="AN3527" s="147" t="n"/>
      <c r="AO3527" s="147" t="n"/>
      <c r="AP3527" s="147" t="n"/>
      <c r="AQ3527" s="147" t="n"/>
      <c r="AR3527" s="147" t="n"/>
      <c r="AS3527" s="147" t="n"/>
      <c r="AT3527" s="147" t="n"/>
      <c r="AU3527" s="147" t="n"/>
      <c r="AV3527" s="147" t="n"/>
      <c r="AW3527" s="147" t="n"/>
      <c r="AX3527" s="147" t="n"/>
      <c r="AY3527" s="147" t="n"/>
      <c r="AZ3527" s="147" t="n"/>
      <c r="BA3527" s="147" t="n"/>
      <c r="BB3527" s="147" t="n"/>
      <c r="BC3527" s="147" t="n"/>
      <c r="BD3527" s="147" t="n"/>
      <c r="BE3527" s="147" t="n"/>
      <c r="BF3527" s="147" t="n"/>
      <c r="BG3527" s="147" t="n"/>
      <c r="BH3527" s="147" t="n"/>
      <c r="BI3527" s="148" t="n"/>
      <c r="BJ3527" s="2" t="n"/>
      <c r="BK3527" s="2" t="n"/>
      <c r="BL3527" s="2" t="n"/>
      <c r="BM3527" s="2" t="n"/>
      <c r="BN3527" s="2" t="n"/>
      <c r="BO3527" s="2" t="n"/>
      <c r="BP3527" s="143" t="n"/>
      <c r="BV3527" s="144" t="n"/>
      <c r="DU3527" s="144" t="n"/>
      <c r="DV3527" s="2" t="n"/>
      <c r="DW3527" s="2" t="n"/>
      <c r="DX3527" s="2" t="n"/>
      <c r="DY3527" s="2" t="n"/>
      <c r="DZ3527" s="2" t="n"/>
      <c r="EA3527" s="2" t="n"/>
      <c r="EB3527" s="2" t="n"/>
      <c r="EC3527" s="2" t="n"/>
    </row>
    <row r="3528" ht="6.75" customHeight="1" s="118">
      <c r="A3528" s="2" t="n"/>
      <c r="B3528" s="2" t="n"/>
      <c r="C3528" s="2" t="n"/>
      <c r="D3528" s="2" t="n"/>
      <c r="E3528" s="143" t="n"/>
      <c r="K3528" s="144" t="n"/>
      <c r="L3528" s="54" t="inlineStr">
        <is>
          <t>平成</t>
        </is>
      </c>
      <c r="M3528" s="140" t="n"/>
      <c r="N3528" s="140" t="n"/>
      <c r="O3528" s="140" t="n"/>
      <c r="P3528" s="18" t="n"/>
      <c r="Q3528" s="18" t="n"/>
      <c r="R3528" s="18" t="n"/>
      <c r="S3528" s="18" t="n"/>
      <c r="T3528" s="18" t="n"/>
      <c r="U3528" s="18" t="n"/>
      <c r="V3528" s="18" t="n"/>
      <c r="W3528" s="18" t="n"/>
      <c r="X3528" s="35" t="n"/>
      <c r="Y3528" s="171">
        <f>計算!$AG$41</f>
        <v/>
      </c>
      <c r="BI3528" s="144" t="n"/>
      <c r="BJ3528" s="2" t="n"/>
      <c r="BK3528" s="2" t="n"/>
      <c r="BL3528" s="2" t="n"/>
      <c r="BM3528" s="2" t="n"/>
      <c r="BN3528" s="2" t="n"/>
      <c r="BO3528" s="2" t="n"/>
      <c r="BP3528" s="143" t="n"/>
      <c r="BV3528" s="144" t="n"/>
      <c r="DU3528" s="144" t="n"/>
      <c r="DV3528" s="2" t="n"/>
      <c r="DW3528" s="2" t="n"/>
      <c r="DX3528" s="2" t="n"/>
      <c r="DY3528" s="2" t="n"/>
      <c r="DZ3528" s="2" t="n"/>
      <c r="EA3528" s="2" t="n"/>
      <c r="EB3528" s="2" t="n"/>
      <c r="EC3528" s="2" t="n"/>
    </row>
    <row r="3529" ht="6.75" customHeight="1" s="118">
      <c r="A3529" s="2" t="n"/>
      <c r="B3529" s="2" t="n"/>
      <c r="C3529" s="2" t="n"/>
      <c r="D3529" s="2" t="n"/>
      <c r="E3529" s="143" t="n"/>
      <c r="K3529" s="144" t="n"/>
      <c r="L3529" s="143" t="n"/>
      <c r="P3529" s="19" t="n"/>
      <c r="Q3529" s="19" t="n"/>
      <c r="R3529" s="19" t="n"/>
      <c r="S3529" s="19" t="n"/>
      <c r="T3529" s="19" t="n"/>
      <c r="U3529" s="19" t="n"/>
      <c r="V3529" s="19" t="n"/>
      <c r="W3529" s="19" t="n"/>
      <c r="X3529" s="37" t="n"/>
      <c r="Y3529" s="143" t="n"/>
      <c r="BI3529" s="144" t="n"/>
      <c r="BJ3529" s="2" t="n"/>
      <c r="BK3529" s="2" t="n"/>
      <c r="BL3529" s="2" t="n"/>
      <c r="BM3529" s="2" t="n"/>
      <c r="BN3529" s="2" t="n"/>
      <c r="BO3529" s="2" t="n"/>
      <c r="BP3529" s="143" t="n"/>
      <c r="BV3529" s="144" t="n"/>
      <c r="DU3529" s="144" t="n"/>
      <c r="DV3529" s="2" t="n"/>
      <c r="DW3529" s="2" t="n"/>
      <c r="DX3529" s="2" t="n"/>
      <c r="DY3529" s="2" t="n"/>
      <c r="DZ3529" s="2" t="n"/>
      <c r="EA3529" s="2" t="n"/>
      <c r="EB3529" s="2" t="n"/>
      <c r="EC3529" s="2" t="n"/>
    </row>
    <row r="3530" ht="6.75" customHeight="1" s="118">
      <c r="A3530" s="2" t="n"/>
      <c r="B3530" s="2" t="n"/>
      <c r="C3530" s="2" t="n"/>
      <c r="D3530" s="2" t="n"/>
      <c r="E3530" s="143" t="n"/>
      <c r="K3530" s="144" t="n"/>
      <c r="L3530" s="143" t="n"/>
      <c r="P3530" s="179">
        <f>計算!$AE$41</f>
        <v/>
      </c>
      <c r="S3530" s="52" t="inlineStr">
        <is>
          <t>年</t>
        </is>
      </c>
      <c r="U3530" s="179">
        <f>計算!$AF$41</f>
        <v/>
      </c>
      <c r="W3530" s="53" t="inlineStr">
        <is>
          <t>月</t>
        </is>
      </c>
      <c r="X3530" s="144" t="n"/>
      <c r="Y3530" s="143" t="n"/>
      <c r="BI3530" s="144" t="n"/>
      <c r="BJ3530" s="2" t="n"/>
      <c r="BK3530" s="2" t="n"/>
      <c r="BL3530" s="2" t="n"/>
      <c r="BM3530" s="2" t="n"/>
      <c r="BN3530" s="2" t="n"/>
      <c r="BO3530" s="2" t="n"/>
      <c r="BP3530" s="143" t="n"/>
      <c r="BV3530" s="144" t="n"/>
      <c r="DU3530" s="144" t="n"/>
      <c r="DV3530" s="2" t="n"/>
      <c r="DW3530" s="2" t="n"/>
      <c r="DX3530" s="2" t="n"/>
      <c r="DY3530" s="2" t="n"/>
      <c r="DZ3530" s="2" t="n"/>
      <c r="EA3530" s="2" t="n"/>
      <c r="EB3530" s="2" t="n"/>
      <c r="EC3530" s="2" t="n"/>
    </row>
    <row r="3531" ht="6.75" customHeight="1" s="118">
      <c r="A3531" s="2" t="n"/>
      <c r="B3531" s="2" t="n"/>
      <c r="C3531" s="2" t="n"/>
      <c r="D3531" s="2" t="n"/>
      <c r="E3531" s="143" t="n"/>
      <c r="K3531" s="144" t="n"/>
      <c r="L3531" s="49" t="inlineStr">
        <is>
          <t>令和</t>
        </is>
      </c>
      <c r="X3531" s="144" t="n"/>
      <c r="Y3531" s="143" t="n"/>
      <c r="BI3531" s="144" t="n"/>
      <c r="BJ3531" s="2" t="n"/>
      <c r="BK3531" s="2" t="n"/>
      <c r="BL3531" s="2" t="n"/>
      <c r="BM3531" s="2" t="n"/>
      <c r="BN3531" s="2" t="n"/>
      <c r="BO3531" s="2" t="n"/>
      <c r="BP3531" s="143" t="n"/>
      <c r="BV3531" s="144" t="n"/>
      <c r="DU3531" s="144" t="n"/>
      <c r="DV3531" s="2" t="n"/>
      <c r="DW3531" s="2" t="n"/>
      <c r="DX3531" s="2" t="n"/>
      <c r="DY3531" s="2" t="n"/>
      <c r="DZ3531" s="2" t="n"/>
      <c r="EA3531" s="2" t="n"/>
      <c r="EB3531" s="2" t="n"/>
      <c r="EC3531" s="2" t="n"/>
    </row>
    <row r="3532" ht="6.75" customHeight="1" s="118">
      <c r="A3532" s="2" t="n"/>
      <c r="B3532" s="2" t="n"/>
      <c r="C3532" s="2" t="n"/>
      <c r="D3532" s="2" t="n"/>
      <c r="E3532" s="143" t="n"/>
      <c r="K3532" s="144" t="n"/>
      <c r="L3532" s="143" t="n"/>
      <c r="P3532" s="19" t="n"/>
      <c r="Q3532" s="19" t="n"/>
      <c r="R3532" s="19" t="n"/>
      <c r="S3532" s="19" t="n"/>
      <c r="T3532" s="19" t="n"/>
      <c r="U3532" s="19" t="n"/>
      <c r="V3532" s="19" t="n"/>
      <c r="W3532" s="19" t="n"/>
      <c r="X3532" s="37" t="n"/>
      <c r="Y3532" s="143" t="n"/>
      <c r="BI3532" s="144" t="n"/>
      <c r="BJ3532" s="2" t="n"/>
      <c r="BK3532" s="2" t="n"/>
      <c r="BL3532" s="2" t="n"/>
      <c r="BM3532" s="2" t="n"/>
      <c r="BN3532" s="2" t="n"/>
      <c r="BO3532" s="2" t="n"/>
      <c r="BP3532" s="143" t="n"/>
      <c r="BU3532" s="43" t="n"/>
      <c r="BV3532" s="44" t="n"/>
      <c r="DU3532" s="144" t="n"/>
      <c r="DV3532" s="2" t="n"/>
      <c r="DW3532" s="2" t="n"/>
      <c r="DX3532" s="2" t="n"/>
      <c r="DY3532" s="2" t="n"/>
      <c r="DZ3532" s="2" t="n"/>
      <c r="EA3532" s="2" t="n"/>
      <c r="EB3532" s="2" t="n"/>
      <c r="EC3532" s="2" t="n"/>
    </row>
    <row r="3533" ht="4.5" customHeight="1" s="118">
      <c r="A3533" s="2" t="n"/>
      <c r="B3533" s="2" t="n"/>
      <c r="C3533" s="2" t="n"/>
      <c r="D3533" s="2" t="n"/>
      <c r="E3533" s="143" t="n"/>
      <c r="K3533" s="144" t="n"/>
      <c r="L3533" s="146" t="n"/>
      <c r="M3533" s="147" t="n"/>
      <c r="N3533" s="147" t="n"/>
      <c r="O3533" s="147" t="n"/>
      <c r="P3533" s="20" t="n"/>
      <c r="Q3533" s="20" t="n"/>
      <c r="R3533" s="20" t="n"/>
      <c r="S3533" s="20" t="n"/>
      <c r="T3533" s="20" t="n"/>
      <c r="U3533" s="20" t="n"/>
      <c r="V3533" s="20" t="n"/>
      <c r="W3533" s="20" t="n"/>
      <c r="X3533" s="39" t="n"/>
      <c r="Y3533" s="146" t="n"/>
      <c r="Z3533" s="147" t="n"/>
      <c r="AA3533" s="147" t="n"/>
      <c r="AB3533" s="147" t="n"/>
      <c r="AC3533" s="147" t="n"/>
      <c r="AD3533" s="147" t="n"/>
      <c r="AE3533" s="147" t="n"/>
      <c r="AF3533" s="147" t="n"/>
      <c r="AG3533" s="147" t="n"/>
      <c r="AH3533" s="147" t="n"/>
      <c r="AI3533" s="147" t="n"/>
      <c r="AJ3533" s="147" t="n"/>
      <c r="AK3533" s="147" t="n"/>
      <c r="AL3533" s="147" t="n"/>
      <c r="AM3533" s="147" t="n"/>
      <c r="AN3533" s="147" t="n"/>
      <c r="AO3533" s="147" t="n"/>
      <c r="AP3533" s="147" t="n"/>
      <c r="AQ3533" s="147" t="n"/>
      <c r="AR3533" s="147" t="n"/>
      <c r="AS3533" s="147" t="n"/>
      <c r="AT3533" s="147" t="n"/>
      <c r="AU3533" s="147" t="n"/>
      <c r="AV3533" s="147" t="n"/>
      <c r="AW3533" s="147" t="n"/>
      <c r="AX3533" s="147" t="n"/>
      <c r="AY3533" s="147" t="n"/>
      <c r="AZ3533" s="147" t="n"/>
      <c r="BA3533" s="147" t="n"/>
      <c r="BB3533" s="147" t="n"/>
      <c r="BC3533" s="147" t="n"/>
      <c r="BD3533" s="147" t="n"/>
      <c r="BE3533" s="147" t="n"/>
      <c r="BF3533" s="147" t="n"/>
      <c r="BG3533" s="147" t="n"/>
      <c r="BH3533" s="147" t="n"/>
      <c r="BI3533" s="148" t="n"/>
      <c r="BJ3533" s="2" t="n"/>
      <c r="BK3533" s="2" t="n"/>
      <c r="BL3533" s="2" t="n"/>
      <c r="BM3533" s="2" t="n"/>
      <c r="BN3533" s="2" t="n"/>
      <c r="BO3533" s="2" t="n"/>
      <c r="BP3533" s="146" t="n"/>
      <c r="BQ3533" s="147" t="n"/>
      <c r="BR3533" s="147" t="n"/>
      <c r="BS3533" s="147" t="n"/>
      <c r="BT3533" s="147" t="n"/>
      <c r="BU3533" s="42" t="n"/>
      <c r="BV3533" s="45" t="n"/>
      <c r="BW3533" s="147" t="n"/>
      <c r="BX3533" s="147" t="n"/>
      <c r="BY3533" s="147" t="n"/>
      <c r="BZ3533" s="147" t="n"/>
      <c r="CA3533" s="147" t="n"/>
      <c r="CB3533" s="147" t="n"/>
      <c r="CC3533" s="147" t="n"/>
      <c r="CD3533" s="147" t="n"/>
      <c r="CE3533" s="147" t="n"/>
      <c r="CF3533" s="147" t="n"/>
      <c r="CG3533" s="147" t="n"/>
      <c r="CH3533" s="147" t="n"/>
      <c r="CI3533" s="147" t="n"/>
      <c r="CJ3533" s="147" t="n"/>
      <c r="CK3533" s="147" t="n"/>
      <c r="CL3533" s="147" t="n"/>
      <c r="CM3533" s="147" t="n"/>
      <c r="CN3533" s="147" t="n"/>
      <c r="CO3533" s="147" t="n"/>
      <c r="CP3533" s="147" t="n"/>
      <c r="CQ3533" s="147" t="n"/>
      <c r="CR3533" s="147" t="n"/>
      <c r="CS3533" s="147" t="n"/>
      <c r="CT3533" s="147" t="n"/>
      <c r="CU3533" s="147" t="n"/>
      <c r="CV3533" s="147" t="n"/>
      <c r="CW3533" s="147" t="n"/>
      <c r="CX3533" s="147" t="n"/>
      <c r="CY3533" s="147" t="n"/>
      <c r="CZ3533" s="147" t="n"/>
      <c r="DA3533" s="147" t="n"/>
      <c r="DB3533" s="147" t="n"/>
      <c r="DC3533" s="147" t="n"/>
      <c r="DD3533" s="147" t="n"/>
      <c r="DE3533" s="147" t="n"/>
      <c r="DF3533" s="147" t="n"/>
      <c r="DG3533" s="147" t="n"/>
      <c r="DH3533" s="147" t="n"/>
      <c r="DI3533" s="147" t="n"/>
      <c r="DJ3533" s="147" t="n"/>
      <c r="DK3533" s="147" t="n"/>
      <c r="DL3533" s="147" t="n"/>
      <c r="DM3533" s="147" t="n"/>
      <c r="DN3533" s="147" t="n"/>
      <c r="DO3533" s="147" t="n"/>
      <c r="DP3533" s="147" t="n"/>
      <c r="DQ3533" s="147" t="n"/>
      <c r="DR3533" s="147" t="n"/>
      <c r="DS3533" s="147" t="n"/>
      <c r="DT3533" s="147" t="n"/>
      <c r="DU3533" s="148" t="n"/>
      <c r="DV3533" s="2" t="n"/>
      <c r="DW3533" s="2" t="n"/>
      <c r="DX3533" s="2" t="n"/>
      <c r="DY3533" s="2" t="n"/>
      <c r="DZ3533" s="2" t="n"/>
      <c r="EA3533" s="2" t="n"/>
      <c r="EB3533" s="2" t="n"/>
      <c r="EC3533" s="2" t="n"/>
    </row>
    <row r="3534" ht="6.75" customHeight="1" s="118">
      <c r="A3534" s="2" t="n"/>
      <c r="B3534" s="2" t="n"/>
      <c r="C3534" s="2" t="n"/>
      <c r="D3534" s="2" t="n"/>
      <c r="E3534" s="143" t="n"/>
      <c r="K3534" s="144" t="n"/>
      <c r="L3534" s="54" t="inlineStr">
        <is>
          <t>平成</t>
        </is>
      </c>
      <c r="M3534" s="140" t="n"/>
      <c r="N3534" s="140" t="n"/>
      <c r="O3534" s="140" t="n"/>
      <c r="P3534" s="18" t="n"/>
      <c r="Q3534" s="18" t="n"/>
      <c r="R3534" s="18" t="n"/>
      <c r="S3534" s="18" t="n"/>
      <c r="T3534" s="18" t="n"/>
      <c r="U3534" s="18" t="n"/>
      <c r="V3534" s="18" t="n"/>
      <c r="W3534" s="18" t="n"/>
      <c r="X3534" s="35" t="n"/>
      <c r="Y3534" s="7" t="n"/>
      <c r="Z3534" s="2" t="n"/>
      <c r="AA3534" s="2" t="n"/>
      <c r="AB3534" s="2" t="n"/>
      <c r="AC3534" s="2" t="n"/>
      <c r="AD3534" s="2" t="n"/>
      <c r="AE3534" s="2" t="n"/>
      <c r="AF3534" s="2" t="n"/>
      <c r="AG3534" s="2" t="n"/>
      <c r="AH3534" s="2" t="n"/>
      <c r="AI3534" s="2" t="n"/>
      <c r="AJ3534" s="2" t="n"/>
      <c r="AK3534" s="2" t="n"/>
      <c r="AL3534" s="2" t="n"/>
      <c r="AM3534" s="2" t="n"/>
      <c r="AN3534" s="2" t="n"/>
      <c r="AO3534" s="2" t="n"/>
      <c r="AP3534" s="2" t="n"/>
      <c r="AQ3534" s="2" t="n"/>
      <c r="AR3534" s="2" t="n"/>
      <c r="AS3534" s="2" t="n"/>
      <c r="AT3534" s="2" t="n"/>
      <c r="AU3534" s="2" t="n"/>
      <c r="AV3534" s="2" t="n"/>
      <c r="AW3534" s="2" t="n"/>
      <c r="AX3534" s="2" t="n"/>
      <c r="AY3534" s="2" t="n"/>
      <c r="AZ3534" s="2" t="n"/>
      <c r="BA3534" s="2" t="n"/>
      <c r="BB3534" s="2" t="n"/>
      <c r="BC3534" s="2" t="n"/>
      <c r="BD3534" s="2" t="n"/>
      <c r="BE3534" s="2" t="n"/>
      <c r="BF3534" s="2" t="n"/>
      <c r="BG3534" s="2" t="n"/>
      <c r="BH3534" s="2" t="n"/>
      <c r="BI3534" s="6" t="n"/>
      <c r="BJ3534" s="2" t="n"/>
      <c r="BK3534" s="2" t="n"/>
      <c r="BL3534" s="2" t="n"/>
      <c r="BM3534" s="2" t="n"/>
      <c r="BN3534" s="2" t="n"/>
      <c r="BO3534" s="2" t="n"/>
      <c r="BP3534" s="139" t="inlineStr">
        <is>
          <t>備　考</t>
        </is>
      </c>
      <c r="BQ3534" s="140" t="n"/>
      <c r="BR3534" s="140" t="n"/>
      <c r="BS3534" s="140" t="n"/>
      <c r="BT3534" s="140" t="n"/>
      <c r="BU3534" s="140" t="n"/>
      <c r="BV3534" s="141" t="n"/>
      <c r="BW3534" s="176">
        <f>計算!$AA$41</f>
        <v/>
      </c>
      <c r="BX3534" s="140" t="n"/>
      <c r="BY3534" s="140" t="n"/>
      <c r="BZ3534" s="140" t="n"/>
      <c r="CA3534" s="140" t="n"/>
      <c r="CB3534" s="140" t="n"/>
      <c r="CC3534" s="140" t="n"/>
      <c r="CD3534" s="140" t="n"/>
      <c r="CE3534" s="140" t="n"/>
      <c r="CF3534" s="140" t="n"/>
      <c r="CG3534" s="140" t="n"/>
      <c r="CH3534" s="140" t="n"/>
      <c r="CI3534" s="140" t="n"/>
      <c r="CJ3534" s="140" t="n"/>
      <c r="CK3534" s="140" t="n"/>
      <c r="CL3534" s="140" t="n"/>
      <c r="CM3534" s="140" t="n"/>
      <c r="CN3534" s="140" t="n"/>
      <c r="CO3534" s="140" t="n"/>
      <c r="CP3534" s="140" t="n"/>
      <c r="CQ3534" s="140" t="n"/>
      <c r="CR3534" s="140" t="n"/>
      <c r="CS3534" s="140" t="n"/>
      <c r="CT3534" s="140" t="n"/>
      <c r="CU3534" s="140" t="n"/>
      <c r="CV3534" s="140" t="n"/>
      <c r="CW3534" s="140" t="n"/>
      <c r="CX3534" s="140" t="n"/>
      <c r="CY3534" s="140" t="n"/>
      <c r="CZ3534" s="140" t="n"/>
      <c r="DA3534" s="140" t="n"/>
      <c r="DB3534" s="140" t="n"/>
      <c r="DC3534" s="140" t="n"/>
      <c r="DD3534" s="140" t="n"/>
      <c r="DE3534" s="140" t="n"/>
      <c r="DF3534" s="140" t="n"/>
      <c r="DG3534" s="140" t="n"/>
      <c r="DH3534" s="140" t="n"/>
      <c r="DI3534" s="140" t="n"/>
      <c r="DJ3534" s="140" t="n"/>
      <c r="DK3534" s="140" t="n"/>
      <c r="DL3534" s="140" t="n"/>
      <c r="DM3534" s="140" t="n"/>
      <c r="DN3534" s="140" t="n"/>
      <c r="DO3534" s="140" t="n"/>
      <c r="DP3534" s="140" t="n"/>
      <c r="DQ3534" s="140" t="n"/>
      <c r="DR3534" s="140" t="n"/>
      <c r="DS3534" s="140" t="n"/>
      <c r="DT3534" s="140" t="n"/>
      <c r="DU3534" s="141" t="n"/>
      <c r="DV3534" s="2" t="n"/>
      <c r="DW3534" s="2" t="n"/>
      <c r="DX3534" s="2" t="n"/>
      <c r="DY3534" s="2" t="n"/>
      <c r="DZ3534" s="2" t="n"/>
      <c r="EA3534" s="2" t="n"/>
      <c r="EB3534" s="2" t="n"/>
      <c r="EC3534" s="2" t="n"/>
    </row>
    <row r="3535" ht="6.75" customHeight="1" s="118">
      <c r="A3535" s="2" t="n"/>
      <c r="B3535" s="2" t="n"/>
      <c r="C3535" s="2" t="n"/>
      <c r="D3535" s="2" t="n"/>
      <c r="E3535" s="143" t="n"/>
      <c r="K3535" s="144" t="n"/>
      <c r="L3535" s="143" t="n"/>
      <c r="P3535" s="19" t="n"/>
      <c r="Q3535" s="19" t="n"/>
      <c r="R3535" s="19" t="n"/>
      <c r="S3535" s="19" t="n"/>
      <c r="T3535" s="19" t="n"/>
      <c r="U3535" s="19" t="n"/>
      <c r="V3535" s="19" t="n"/>
      <c r="W3535" s="19" t="n"/>
      <c r="X3535" s="37" t="n"/>
      <c r="Y3535" s="7" t="n"/>
      <c r="Z3535" s="2" t="n"/>
      <c r="AA3535" s="2" t="n"/>
      <c r="AB3535" s="2" t="n"/>
      <c r="AC3535" s="2" t="n"/>
      <c r="AD3535" s="2" t="n"/>
      <c r="AE3535" s="2" t="n"/>
      <c r="AF3535" s="2" t="n"/>
      <c r="AG3535" s="2" t="n"/>
      <c r="AH3535" s="2" t="n"/>
      <c r="AI3535" s="2" t="n"/>
      <c r="AJ3535" s="2" t="n"/>
      <c r="AK3535" s="2" t="n"/>
      <c r="AL3535" s="2" t="n"/>
      <c r="AM3535" s="2" t="n"/>
      <c r="AN3535" s="2" t="n"/>
      <c r="AO3535" s="2" t="n"/>
      <c r="AP3535" s="2" t="n"/>
      <c r="AQ3535" s="2" t="n"/>
      <c r="AR3535" s="2" t="n"/>
      <c r="AS3535" s="2" t="n"/>
      <c r="AT3535" s="2" t="n"/>
      <c r="AU3535" s="2" t="n"/>
      <c r="AV3535" s="2" t="n"/>
      <c r="AW3535" s="2" t="n"/>
      <c r="AX3535" s="2" t="n"/>
      <c r="AY3535" s="2" t="n"/>
      <c r="AZ3535" s="2" t="n"/>
      <c r="BA3535" s="2" t="n"/>
      <c r="BB3535" s="2" t="n"/>
      <c r="BC3535" s="2" t="n"/>
      <c r="BD3535" s="2" t="n"/>
      <c r="BE3535" s="2" t="n"/>
      <c r="BF3535" s="2" t="n"/>
      <c r="BG3535" s="2" t="n"/>
      <c r="BH3535" s="2" t="n"/>
      <c r="BI3535" s="8" t="n"/>
      <c r="BJ3535" s="2" t="n"/>
      <c r="BK3535" s="2" t="n"/>
      <c r="BL3535" s="2" t="n"/>
      <c r="BM3535" s="2" t="n"/>
      <c r="BN3535" s="2" t="n"/>
      <c r="BO3535" s="2" t="n"/>
      <c r="BP3535" s="143" t="n"/>
      <c r="BV3535" s="144" t="n"/>
      <c r="DU3535" s="144" t="n"/>
      <c r="DV3535" s="2" t="n"/>
      <c r="DW3535" s="2" t="n"/>
      <c r="DX3535" s="2" t="n"/>
      <c r="DY3535" s="2" t="n"/>
      <c r="DZ3535" s="2" t="n"/>
      <c r="EA3535" s="2" t="n"/>
      <c r="EB3535" s="2" t="n"/>
      <c r="EC3535" s="2" t="n"/>
    </row>
    <row r="3536" ht="6.75" customHeight="1" s="118">
      <c r="A3536" s="2" t="n"/>
      <c r="B3536" s="2" t="n"/>
      <c r="C3536" s="2" t="n"/>
      <c r="D3536" s="2" t="n"/>
      <c r="E3536" s="143" t="n"/>
      <c r="K3536" s="144" t="n"/>
      <c r="L3536" s="143" t="n"/>
      <c r="P3536" s="19" t="n"/>
      <c r="Q3536" s="19" t="n"/>
      <c r="R3536" s="19" t="n"/>
      <c r="S3536" s="52" t="inlineStr">
        <is>
          <t>年</t>
        </is>
      </c>
      <c r="U3536" s="11" t="n"/>
      <c r="V3536" s="11" t="n"/>
      <c r="W3536" s="53" t="inlineStr">
        <is>
          <t>月</t>
        </is>
      </c>
      <c r="X3536" s="144" t="n"/>
      <c r="Y3536" s="7" t="n"/>
      <c r="Z3536" s="2" t="n"/>
      <c r="AA3536" s="2" t="n"/>
      <c r="AB3536" s="2" t="n"/>
      <c r="AC3536" s="2" t="n"/>
      <c r="AD3536" s="2" t="n"/>
      <c r="AE3536" s="2" t="n"/>
      <c r="AF3536" s="2" t="n"/>
      <c r="AG3536" s="2" t="n"/>
      <c r="AH3536" s="2" t="n"/>
      <c r="AI3536" s="2" t="n"/>
      <c r="AJ3536" s="2" t="n"/>
      <c r="AK3536" s="2" t="n"/>
      <c r="AL3536" s="2" t="n"/>
      <c r="AM3536" s="2" t="n"/>
      <c r="AN3536" s="2" t="n"/>
      <c r="AO3536" s="2" t="n"/>
      <c r="AP3536" s="2" t="n"/>
      <c r="AQ3536" s="2" t="n"/>
      <c r="AR3536" s="2" t="n"/>
      <c r="AS3536" s="2" t="n"/>
      <c r="AT3536" s="2" t="n"/>
      <c r="AU3536" s="2" t="n"/>
      <c r="AV3536" s="2" t="n"/>
      <c r="AW3536" s="2" t="n"/>
      <c r="AX3536" s="2" t="n"/>
      <c r="AY3536" s="2" t="n"/>
      <c r="AZ3536" s="2" t="n"/>
      <c r="BA3536" s="2" t="n"/>
      <c r="BB3536" s="2" t="n"/>
      <c r="BC3536" s="2" t="n"/>
      <c r="BD3536" s="2" t="n"/>
      <c r="BE3536" s="2" t="n"/>
      <c r="BF3536" s="2" t="n"/>
      <c r="BG3536" s="2" t="n"/>
      <c r="BH3536" s="2" t="n"/>
      <c r="BI3536" s="8" t="n"/>
      <c r="BJ3536" s="2" t="n"/>
      <c r="BK3536" s="2" t="n"/>
      <c r="BL3536" s="2" t="n"/>
      <c r="BM3536" s="2" t="n"/>
      <c r="BN3536" s="2" t="n"/>
      <c r="BO3536" s="2" t="n"/>
      <c r="BP3536" s="143" t="n"/>
      <c r="BV3536" s="144" t="n"/>
      <c r="DU3536" s="144" t="n"/>
      <c r="DV3536" s="2" t="n"/>
      <c r="DW3536" s="2" t="n"/>
      <c r="DX3536" s="2" t="n"/>
      <c r="DY3536" s="2" t="n"/>
      <c r="DZ3536" s="2" t="n"/>
      <c r="EA3536" s="2" t="n"/>
      <c r="EB3536" s="2" t="n"/>
      <c r="EC3536" s="2" t="n"/>
    </row>
    <row r="3537" ht="6.75" customHeight="1" s="118">
      <c r="A3537" s="2" t="n"/>
      <c r="B3537" s="2" t="n"/>
      <c r="C3537" s="2" t="n"/>
      <c r="D3537" s="2" t="n"/>
      <c r="E3537" s="143" t="n"/>
      <c r="K3537" s="144" t="n"/>
      <c r="L3537" s="49" t="inlineStr">
        <is>
          <t>令和</t>
        </is>
      </c>
      <c r="P3537" s="19" t="n"/>
      <c r="Q3537" s="19" t="n"/>
      <c r="R3537" s="19" t="n"/>
      <c r="U3537" s="11" t="n"/>
      <c r="V3537" s="11" t="n"/>
      <c r="X3537" s="144" t="n"/>
      <c r="Y3537" s="7" t="n"/>
      <c r="Z3537" s="2" t="n"/>
      <c r="AA3537" s="2" t="n"/>
      <c r="AB3537" s="2" t="n"/>
      <c r="AC3537" s="2" t="n"/>
      <c r="AD3537" s="2" t="n"/>
      <c r="AE3537" s="2" t="n"/>
      <c r="AF3537" s="2" t="n"/>
      <c r="AG3537" s="2" t="n"/>
      <c r="AH3537" s="2" t="n"/>
      <c r="AI3537" s="2" t="n"/>
      <c r="AJ3537" s="2" t="n"/>
      <c r="AK3537" s="2" t="n"/>
      <c r="AL3537" s="2" t="n"/>
      <c r="AM3537" s="2" t="n"/>
      <c r="AN3537" s="2" t="n"/>
      <c r="AO3537" s="2" t="n"/>
      <c r="AP3537" s="2" t="n"/>
      <c r="AQ3537" s="2" t="n"/>
      <c r="AR3537" s="2" t="n"/>
      <c r="AS3537" s="2" t="n"/>
      <c r="AT3537" s="2" t="n"/>
      <c r="AU3537" s="2" t="n"/>
      <c r="AV3537" s="2" t="n"/>
      <c r="AW3537" s="2" t="n"/>
      <c r="AX3537" s="2" t="n"/>
      <c r="AY3537" s="2" t="n"/>
      <c r="AZ3537" s="2" t="n"/>
      <c r="BA3537" s="2" t="n"/>
      <c r="BB3537" s="2" t="n"/>
      <c r="BC3537" s="2" t="n"/>
      <c r="BD3537" s="2" t="n"/>
      <c r="BE3537" s="2" t="n"/>
      <c r="BF3537" s="2" t="n"/>
      <c r="BG3537" s="2" t="n"/>
      <c r="BH3537" s="2" t="n"/>
      <c r="BI3537" s="8" t="n"/>
      <c r="BJ3537" s="2" t="n"/>
      <c r="BK3537" s="2" t="n"/>
      <c r="BL3537" s="2" t="n"/>
      <c r="BM3537" s="2" t="n"/>
      <c r="BN3537" s="2" t="n"/>
      <c r="BO3537" s="2" t="n"/>
      <c r="BP3537" s="143" t="n"/>
      <c r="BV3537" s="144" t="n"/>
      <c r="DU3537" s="144" t="n"/>
      <c r="DV3537" s="2" t="n"/>
      <c r="DW3537" s="2" t="n"/>
      <c r="DX3537" s="2" t="n"/>
      <c r="DY3537" s="2" t="n"/>
      <c r="DZ3537" s="2" t="n"/>
      <c r="EA3537" s="2" t="n"/>
      <c r="EB3537" s="2" t="n"/>
      <c r="EC3537" s="2" t="n"/>
    </row>
    <row r="3538" ht="6.75" customHeight="1" s="118">
      <c r="A3538" s="2" t="n"/>
      <c r="B3538" s="2" t="n"/>
      <c r="C3538" s="2" t="n"/>
      <c r="D3538" s="2" t="n"/>
      <c r="E3538" s="143" t="n"/>
      <c r="K3538" s="144" t="n"/>
      <c r="L3538" s="143" t="n"/>
      <c r="P3538" s="19" t="n"/>
      <c r="Q3538" s="19" t="n"/>
      <c r="R3538" s="19" t="n"/>
      <c r="S3538" s="19" t="n"/>
      <c r="T3538" s="19" t="n"/>
      <c r="U3538" s="19" t="n"/>
      <c r="V3538" s="19" t="n"/>
      <c r="W3538" s="19" t="n"/>
      <c r="X3538" s="37" t="n"/>
      <c r="Y3538" s="7" t="n"/>
      <c r="Z3538" s="2" t="n"/>
      <c r="AA3538" s="2" t="n"/>
      <c r="AB3538" s="2" t="n"/>
      <c r="AC3538" s="2" t="n"/>
      <c r="AD3538" s="2" t="n"/>
      <c r="AE3538" s="2" t="n"/>
      <c r="AF3538" s="2" t="n"/>
      <c r="AG3538" s="2" t="n"/>
      <c r="AH3538" s="2" t="n"/>
      <c r="AI3538" s="2" t="n"/>
      <c r="AJ3538" s="2" t="n"/>
      <c r="AK3538" s="2" t="n"/>
      <c r="AL3538" s="2" t="n"/>
      <c r="AM3538" s="2" t="n"/>
      <c r="AN3538" s="2" t="n"/>
      <c r="AO3538" s="2" t="n"/>
      <c r="AP3538" s="2" t="n"/>
      <c r="AQ3538" s="2" t="n"/>
      <c r="AR3538" s="2" t="n"/>
      <c r="AS3538" s="2" t="n"/>
      <c r="AT3538" s="2" t="n"/>
      <c r="AU3538" s="2" t="n"/>
      <c r="AV3538" s="2" t="n"/>
      <c r="AW3538" s="2" t="n"/>
      <c r="AX3538" s="2" t="n"/>
      <c r="AY3538" s="2" t="n"/>
      <c r="AZ3538" s="2" t="n"/>
      <c r="BA3538" s="2" t="n"/>
      <c r="BB3538" s="2" t="n"/>
      <c r="BC3538" s="2" t="n"/>
      <c r="BD3538" s="2" t="n"/>
      <c r="BE3538" s="2" t="n"/>
      <c r="BF3538" s="2" t="n"/>
      <c r="BG3538" s="2" t="n"/>
      <c r="BH3538" s="2" t="n"/>
      <c r="BI3538" s="8" t="n"/>
      <c r="BJ3538" s="2" t="n"/>
      <c r="BK3538" s="2" t="n"/>
      <c r="BL3538" s="2" t="n"/>
      <c r="BM3538" s="2" t="n"/>
      <c r="BN3538" s="2" t="n"/>
      <c r="BO3538" s="2" t="n"/>
      <c r="BP3538" s="143" t="n"/>
      <c r="BV3538" s="144" t="n"/>
      <c r="DU3538" s="144" t="n"/>
      <c r="DV3538" s="2" t="n"/>
      <c r="DW3538" s="2" t="n"/>
      <c r="DX3538" s="2" t="n"/>
      <c r="DY3538" s="2" t="n"/>
      <c r="DZ3538" s="2" t="n"/>
      <c r="EA3538" s="2" t="n"/>
      <c r="EB3538" s="2" t="n"/>
      <c r="EC3538" s="2" t="n"/>
    </row>
    <row r="3539" ht="3.75" customHeight="1" s="118">
      <c r="A3539" s="2" t="n"/>
      <c r="B3539" s="2" t="n"/>
      <c r="C3539" s="2" t="n"/>
      <c r="D3539" s="2" t="n"/>
      <c r="E3539" s="143" t="n"/>
      <c r="K3539" s="144" t="n"/>
      <c r="L3539" s="146" t="n"/>
      <c r="M3539" s="147" t="n"/>
      <c r="N3539" s="147" t="n"/>
      <c r="O3539" s="147" t="n"/>
      <c r="P3539" s="20" t="n"/>
      <c r="Q3539" s="20" t="n"/>
      <c r="R3539" s="20" t="n"/>
      <c r="S3539" s="20" t="n"/>
      <c r="T3539" s="20" t="n"/>
      <c r="U3539" s="20" t="n"/>
      <c r="V3539" s="20" t="n"/>
      <c r="W3539" s="20" t="n"/>
      <c r="X3539" s="39" t="n"/>
      <c r="Y3539" s="16" t="n"/>
      <c r="Z3539" s="14" t="n"/>
      <c r="AA3539" s="14" t="n"/>
      <c r="AB3539" s="14" t="n"/>
      <c r="AC3539" s="14" t="n"/>
      <c r="AD3539" s="14" t="n"/>
      <c r="AE3539" s="14" t="n"/>
      <c r="AF3539" s="14" t="n"/>
      <c r="AG3539" s="14" t="n"/>
      <c r="AH3539" s="14" t="n"/>
      <c r="AI3539" s="14" t="n"/>
      <c r="AJ3539" s="14" t="n"/>
      <c r="AK3539" s="14" t="n"/>
      <c r="AL3539" s="14" t="n"/>
      <c r="AM3539" s="14" t="n"/>
      <c r="AN3539" s="14" t="n"/>
      <c r="AO3539" s="14" t="n"/>
      <c r="AP3539" s="14" t="n"/>
      <c r="AQ3539" s="14" t="n"/>
      <c r="AR3539" s="14" t="n"/>
      <c r="AS3539" s="14" t="n"/>
      <c r="AT3539" s="14" t="n"/>
      <c r="AU3539" s="14" t="n"/>
      <c r="AV3539" s="14" t="n"/>
      <c r="AW3539" s="14" t="n"/>
      <c r="AX3539" s="14" t="n"/>
      <c r="AY3539" s="14" t="n"/>
      <c r="AZ3539" s="14" t="n"/>
      <c r="BA3539" s="14" t="n"/>
      <c r="BB3539" s="14" t="n"/>
      <c r="BC3539" s="14" t="n"/>
      <c r="BD3539" s="14" t="n"/>
      <c r="BE3539" s="14" t="n"/>
      <c r="BF3539" s="14" t="n"/>
      <c r="BG3539" s="14" t="n"/>
      <c r="BH3539" s="14" t="n"/>
      <c r="BI3539" s="15" t="n"/>
      <c r="BJ3539" s="2" t="n"/>
      <c r="BK3539" s="2" t="n"/>
      <c r="BL3539" s="2" t="n"/>
      <c r="BM3539" s="2" t="n"/>
      <c r="BN3539" s="2" t="n"/>
      <c r="BO3539" s="2" t="n"/>
      <c r="BP3539" s="143" t="n"/>
      <c r="BV3539" s="144" t="n"/>
      <c r="DU3539" s="144" t="n"/>
      <c r="DV3539" s="2" t="n"/>
      <c r="DW3539" s="2" t="n"/>
      <c r="DX3539" s="2" t="n"/>
      <c r="DY3539" s="2" t="n"/>
      <c r="DZ3539" s="2" t="n"/>
      <c r="EA3539" s="2" t="n"/>
      <c r="EB3539" s="2" t="n"/>
      <c r="EC3539" s="2" t="n"/>
    </row>
    <row r="3540" ht="6.75" customHeight="1" s="118">
      <c r="A3540" s="2" t="n"/>
      <c r="B3540" s="2" t="n"/>
      <c r="C3540" s="2" t="n"/>
      <c r="D3540" s="2" t="n"/>
      <c r="E3540" s="143" t="n"/>
      <c r="K3540" s="144" t="n"/>
      <c r="L3540" s="54" t="inlineStr">
        <is>
          <t>平成</t>
        </is>
      </c>
      <c r="M3540" s="140" t="n"/>
      <c r="N3540" s="140" t="n"/>
      <c r="O3540" s="140" t="n"/>
      <c r="P3540" s="18" t="n"/>
      <c r="Q3540" s="18" t="n"/>
      <c r="R3540" s="18" t="n"/>
      <c r="S3540" s="18" t="n"/>
      <c r="T3540" s="18" t="n"/>
      <c r="U3540" s="18" t="n"/>
      <c r="V3540" s="18" t="n"/>
      <c r="W3540" s="18" t="n"/>
      <c r="X3540" s="35" t="n"/>
      <c r="Y3540" s="7" t="n"/>
      <c r="Z3540" s="2" t="n"/>
      <c r="AA3540" s="2" t="n"/>
      <c r="AB3540" s="2" t="n"/>
      <c r="AC3540" s="2" t="n"/>
      <c r="AD3540" s="2" t="n"/>
      <c r="AE3540" s="2" t="n"/>
      <c r="AF3540" s="2" t="n"/>
      <c r="AG3540" s="2" t="n"/>
      <c r="AH3540" s="2" t="n"/>
      <c r="AI3540" s="2" t="n"/>
      <c r="AJ3540" s="2" t="n"/>
      <c r="AK3540" s="2" t="n"/>
      <c r="AL3540" s="2" t="n"/>
      <c r="AM3540" s="2" t="n"/>
      <c r="AN3540" s="2" t="n"/>
      <c r="AO3540" s="2" t="n"/>
      <c r="AP3540" s="2" t="n"/>
      <c r="AQ3540" s="2" t="n"/>
      <c r="AR3540" s="2" t="n"/>
      <c r="AS3540" s="2" t="n"/>
      <c r="AT3540" s="2" t="n"/>
      <c r="AU3540" s="2" t="n"/>
      <c r="AV3540" s="2" t="n"/>
      <c r="AW3540" s="2" t="n"/>
      <c r="AX3540" s="2" t="n"/>
      <c r="AY3540" s="2" t="n"/>
      <c r="AZ3540" s="2" t="n"/>
      <c r="BA3540" s="2" t="n"/>
      <c r="BB3540" s="2" t="n"/>
      <c r="BC3540" s="2" t="n"/>
      <c r="BD3540" s="2" t="n"/>
      <c r="BE3540" s="2" t="n"/>
      <c r="BF3540" s="2" t="n"/>
      <c r="BG3540" s="2" t="n"/>
      <c r="BH3540" s="2" t="n"/>
      <c r="BI3540" s="6" t="n"/>
      <c r="BJ3540" s="2" t="n"/>
      <c r="BK3540" s="2" t="n"/>
      <c r="BL3540" s="2" t="n"/>
      <c r="BM3540" s="2" t="n"/>
      <c r="BN3540" s="2" t="n"/>
      <c r="BO3540" s="2" t="n"/>
      <c r="BP3540" s="143" t="n"/>
      <c r="BV3540" s="144" t="n"/>
      <c r="DU3540" s="144" t="n"/>
      <c r="DV3540" s="2" t="n"/>
      <c r="DW3540" s="2" t="n"/>
      <c r="DX3540" s="2" t="n"/>
      <c r="DY3540" s="2" t="n"/>
      <c r="DZ3540" s="2" t="n"/>
      <c r="EA3540" s="2" t="n"/>
      <c r="EB3540" s="2" t="n"/>
      <c r="EC3540" s="2" t="n"/>
    </row>
    <row r="3541" ht="6.75" customHeight="1" s="118">
      <c r="A3541" s="2" t="n"/>
      <c r="B3541" s="2" t="n"/>
      <c r="C3541" s="2" t="n"/>
      <c r="D3541" s="2" t="n"/>
      <c r="E3541" s="143" t="n"/>
      <c r="K3541" s="144" t="n"/>
      <c r="L3541" s="143" t="n"/>
      <c r="P3541" s="19" t="n"/>
      <c r="Q3541" s="19" t="n"/>
      <c r="R3541" s="19" t="n"/>
      <c r="S3541" s="19" t="n"/>
      <c r="T3541" s="19" t="n"/>
      <c r="U3541" s="19" t="n"/>
      <c r="V3541" s="19" t="n"/>
      <c r="W3541" s="19" t="n"/>
      <c r="X3541" s="37" t="n"/>
      <c r="Y3541" s="7" t="n"/>
      <c r="Z3541" s="2" t="n"/>
      <c r="AA3541" s="2" t="n"/>
      <c r="AB3541" s="2" t="n"/>
      <c r="AC3541" s="2" t="n"/>
      <c r="AD3541" s="2" t="n"/>
      <c r="AE3541" s="2" t="n"/>
      <c r="AF3541" s="2" t="n"/>
      <c r="AG3541" s="2" t="n"/>
      <c r="AH3541" s="2" t="n"/>
      <c r="AI3541" s="2" t="n"/>
      <c r="AJ3541" s="2" t="n"/>
      <c r="AK3541" s="2" t="n"/>
      <c r="AL3541" s="2" t="n"/>
      <c r="AM3541" s="2" t="n"/>
      <c r="AN3541" s="2" t="n"/>
      <c r="AO3541" s="2" t="n"/>
      <c r="AP3541" s="2" t="n"/>
      <c r="AQ3541" s="2" t="n"/>
      <c r="AR3541" s="2" t="n"/>
      <c r="AS3541" s="2" t="n"/>
      <c r="AT3541" s="2" t="n"/>
      <c r="AU3541" s="2" t="n"/>
      <c r="AV3541" s="2" t="n"/>
      <c r="AW3541" s="2" t="n"/>
      <c r="AX3541" s="2" t="n"/>
      <c r="AY3541" s="2" t="n"/>
      <c r="AZ3541" s="2" t="n"/>
      <c r="BA3541" s="2" t="n"/>
      <c r="BB3541" s="2" t="n"/>
      <c r="BC3541" s="2" t="n"/>
      <c r="BD3541" s="2" t="n"/>
      <c r="BE3541" s="2" t="n"/>
      <c r="BF3541" s="2" t="n"/>
      <c r="BG3541" s="2" t="n"/>
      <c r="BH3541" s="2" t="n"/>
      <c r="BI3541" s="8" t="n"/>
      <c r="BJ3541" s="2" t="n"/>
      <c r="BK3541" s="2" t="n"/>
      <c r="BL3541" s="2" t="n"/>
      <c r="BM3541" s="2" t="n"/>
      <c r="BN3541" s="2" t="n"/>
      <c r="BO3541" s="2" t="n"/>
      <c r="BP3541" s="143" t="n"/>
      <c r="BV3541" s="144" t="n"/>
      <c r="DU3541" s="144" t="n"/>
      <c r="DV3541" s="2" t="n"/>
      <c r="DW3541" s="2" t="n"/>
      <c r="DX3541" s="2" t="n"/>
      <c r="DY3541" s="2" t="n"/>
      <c r="DZ3541" s="2" t="n"/>
      <c r="EA3541" s="2" t="n"/>
      <c r="EB3541" s="2" t="n"/>
      <c r="EC3541" s="2" t="n"/>
    </row>
    <row r="3542" ht="6.75" customHeight="1" s="118">
      <c r="A3542" s="2" t="n"/>
      <c r="B3542" s="2" t="n"/>
      <c r="C3542" s="2" t="n"/>
      <c r="D3542" s="2" t="n"/>
      <c r="E3542" s="143" t="n"/>
      <c r="K3542" s="144" t="n"/>
      <c r="L3542" s="143" t="n"/>
      <c r="P3542" s="19" t="n"/>
      <c r="Q3542" s="19" t="n"/>
      <c r="R3542" s="19" t="n"/>
      <c r="S3542" s="52" t="inlineStr">
        <is>
          <t>年</t>
        </is>
      </c>
      <c r="U3542" s="11" t="n"/>
      <c r="V3542" s="11" t="n"/>
      <c r="W3542" s="53" t="inlineStr">
        <is>
          <t>月</t>
        </is>
      </c>
      <c r="X3542" s="144" t="n"/>
      <c r="Y3542" s="7" t="n"/>
      <c r="Z3542" s="2" t="n"/>
      <c r="AA3542" s="2" t="n"/>
      <c r="AB3542" s="2" t="n"/>
      <c r="AC3542" s="2" t="n"/>
      <c r="AD3542" s="2" t="n"/>
      <c r="AE3542" s="2" t="n"/>
      <c r="AF3542" s="2" t="n"/>
      <c r="AG3542" s="2" t="n"/>
      <c r="AH3542" s="2" t="n"/>
      <c r="AI3542" s="2" t="n"/>
      <c r="AJ3542" s="2" t="n"/>
      <c r="AK3542" s="2" t="n"/>
      <c r="AL3542" s="2" t="n"/>
      <c r="AM3542" s="2" t="n"/>
      <c r="AN3542" s="2" t="n"/>
      <c r="AO3542" s="2" t="n"/>
      <c r="AP3542" s="2" t="n"/>
      <c r="AQ3542" s="2" t="n"/>
      <c r="AR3542" s="2" t="n"/>
      <c r="AS3542" s="2" t="n"/>
      <c r="AT3542" s="2" t="n"/>
      <c r="AU3542" s="2" t="n"/>
      <c r="AV3542" s="2" t="n"/>
      <c r="AW3542" s="2" t="n"/>
      <c r="AX3542" s="2" t="n"/>
      <c r="AY3542" s="2" t="n"/>
      <c r="AZ3542" s="2" t="n"/>
      <c r="BA3542" s="2" t="n"/>
      <c r="BB3542" s="2" t="n"/>
      <c r="BC3542" s="2" t="n"/>
      <c r="BD3542" s="2" t="n"/>
      <c r="BE3542" s="2" t="n"/>
      <c r="BF3542" s="2" t="n"/>
      <c r="BG3542" s="2" t="n"/>
      <c r="BH3542" s="2" t="n"/>
      <c r="BI3542" s="8" t="n"/>
      <c r="BJ3542" s="2" t="n"/>
      <c r="BK3542" s="2" t="n"/>
      <c r="BL3542" s="2" t="n"/>
      <c r="BM3542" s="2" t="n"/>
      <c r="BN3542" s="2" t="n"/>
      <c r="BO3542" s="2" t="n"/>
      <c r="BP3542" s="143" t="n"/>
      <c r="BV3542" s="144" t="n"/>
      <c r="DU3542" s="144" t="n"/>
      <c r="DV3542" s="2" t="n"/>
      <c r="DW3542" s="2" t="n"/>
      <c r="DX3542" s="2" t="n"/>
      <c r="DY3542" s="2" t="n"/>
      <c r="DZ3542" s="2" t="n"/>
      <c r="EA3542" s="2" t="n"/>
      <c r="EB3542" s="2" t="n"/>
      <c r="EC3542" s="2" t="n"/>
    </row>
    <row r="3543" ht="6.75" customHeight="1" s="118">
      <c r="A3543" s="2" t="n"/>
      <c r="B3543" s="2" t="n"/>
      <c r="C3543" s="2" t="n"/>
      <c r="D3543" s="2" t="n"/>
      <c r="E3543" s="143" t="n"/>
      <c r="K3543" s="144" t="n"/>
      <c r="L3543" s="49" t="inlineStr">
        <is>
          <t>令和</t>
        </is>
      </c>
      <c r="P3543" s="19" t="n"/>
      <c r="Q3543" s="19" t="n"/>
      <c r="R3543" s="19" t="n"/>
      <c r="U3543" s="11" t="n"/>
      <c r="V3543" s="11" t="n"/>
      <c r="X3543" s="144" t="n"/>
      <c r="Y3543" s="7" t="n"/>
      <c r="Z3543" s="2" t="n"/>
      <c r="AA3543" s="2" t="n"/>
      <c r="AB3543" s="2" t="n"/>
      <c r="AC3543" s="2" t="n"/>
      <c r="AD3543" s="2" t="n"/>
      <c r="AE3543" s="2" t="n"/>
      <c r="AF3543" s="2" t="n"/>
      <c r="AG3543" s="2" t="n"/>
      <c r="AH3543" s="2" t="n"/>
      <c r="AI3543" s="2" t="n"/>
      <c r="AJ3543" s="2" t="n"/>
      <c r="AK3543" s="2" t="n"/>
      <c r="AL3543" s="2" t="n"/>
      <c r="AM3543" s="2" t="n"/>
      <c r="AN3543" s="2" t="n"/>
      <c r="AO3543" s="2" t="n"/>
      <c r="AP3543" s="2" t="n"/>
      <c r="AQ3543" s="2" t="n"/>
      <c r="AR3543" s="2" t="n"/>
      <c r="AS3543" s="2" t="n"/>
      <c r="AT3543" s="2" t="n"/>
      <c r="AU3543" s="2" t="n"/>
      <c r="AV3543" s="2" t="n"/>
      <c r="AW3543" s="2" t="n"/>
      <c r="AX3543" s="2" t="n"/>
      <c r="AY3543" s="2" t="n"/>
      <c r="AZ3543" s="2" t="n"/>
      <c r="BA3543" s="2" t="n"/>
      <c r="BB3543" s="2" t="n"/>
      <c r="BC3543" s="2" t="n"/>
      <c r="BD3543" s="2" t="n"/>
      <c r="BE3543" s="2" t="n"/>
      <c r="BF3543" s="2" t="n"/>
      <c r="BG3543" s="2" t="n"/>
      <c r="BH3543" s="2" t="n"/>
      <c r="BI3543" s="8" t="n"/>
      <c r="BJ3543" s="2" t="n"/>
      <c r="BK3543" s="2" t="n"/>
      <c r="BL3543" s="2" t="n"/>
      <c r="BM3543" s="2" t="n"/>
      <c r="BN3543" s="2" t="n"/>
      <c r="BO3543" s="2" t="n"/>
      <c r="BP3543" s="143" t="n"/>
      <c r="BV3543" s="144" t="n"/>
      <c r="DU3543" s="144" t="n"/>
      <c r="DV3543" s="2" t="n"/>
      <c r="DW3543" s="2" t="n"/>
      <c r="DX3543" s="2" t="n"/>
      <c r="DY3543" s="2" t="n"/>
      <c r="DZ3543" s="2" t="n"/>
      <c r="EA3543" s="2" t="n"/>
      <c r="EB3543" s="2" t="n"/>
      <c r="EC3543" s="2" t="n"/>
    </row>
    <row r="3544" ht="6.75" customHeight="1" s="118">
      <c r="A3544" s="2" t="n"/>
      <c r="B3544" s="2" t="n"/>
      <c r="C3544" s="2" t="n"/>
      <c r="D3544" s="2" t="n"/>
      <c r="E3544" s="143" t="n"/>
      <c r="K3544" s="144" t="n"/>
      <c r="L3544" s="143" t="n"/>
      <c r="P3544" s="19" t="n"/>
      <c r="Q3544" s="19" t="n"/>
      <c r="R3544" s="19" t="n"/>
      <c r="S3544" s="52" t="n"/>
      <c r="T3544" s="52" t="n"/>
      <c r="U3544" s="11" t="n"/>
      <c r="V3544" s="11" t="n"/>
      <c r="W3544" s="52" t="n"/>
      <c r="X3544" s="53" t="n"/>
      <c r="Y3544" s="7" t="n"/>
      <c r="Z3544" s="2" t="n"/>
      <c r="AA3544" s="2" t="n"/>
      <c r="AB3544" s="2" t="n"/>
      <c r="AC3544" s="2" t="n"/>
      <c r="AD3544" s="2" t="n"/>
      <c r="AE3544" s="2" t="n"/>
      <c r="AF3544" s="2" t="n"/>
      <c r="AG3544" s="2" t="n"/>
      <c r="AH3544" s="2" t="n"/>
      <c r="AI3544" s="2" t="n"/>
      <c r="AJ3544" s="2" t="n"/>
      <c r="AK3544" s="2" t="n"/>
      <c r="AL3544" s="2" t="n"/>
      <c r="AM3544" s="2" t="n"/>
      <c r="AN3544" s="2" t="n"/>
      <c r="AO3544" s="2" t="n"/>
      <c r="AP3544" s="2" t="n"/>
      <c r="AQ3544" s="2" t="n"/>
      <c r="AR3544" s="2" t="n"/>
      <c r="AS3544" s="2" t="n"/>
      <c r="AT3544" s="2" t="n"/>
      <c r="AU3544" s="2" t="n"/>
      <c r="AV3544" s="2" t="n"/>
      <c r="AW3544" s="2" t="n"/>
      <c r="AX3544" s="2" t="n"/>
      <c r="AY3544" s="2" t="n"/>
      <c r="AZ3544" s="2" t="n"/>
      <c r="BA3544" s="2" t="n"/>
      <c r="BB3544" s="2" t="n"/>
      <c r="BC3544" s="2" t="n"/>
      <c r="BD3544" s="2" t="n"/>
      <c r="BE3544" s="2" t="n"/>
      <c r="BF3544" s="2" t="n"/>
      <c r="BG3544" s="2" t="n"/>
      <c r="BH3544" s="2" t="n"/>
      <c r="BI3544" s="8" t="n"/>
      <c r="BJ3544" s="2" t="n"/>
      <c r="BK3544" s="2" t="n"/>
      <c r="BL3544" s="2" t="n"/>
      <c r="BM3544" s="2" t="n"/>
      <c r="BN3544" s="2" t="n"/>
      <c r="BO3544" s="2" t="n"/>
      <c r="BP3544" s="143" t="n"/>
      <c r="BV3544" s="144" t="n"/>
      <c r="DU3544" s="144" t="n"/>
      <c r="DV3544" s="2" t="n"/>
      <c r="DW3544" s="2" t="n"/>
      <c r="DX3544" s="2" t="n"/>
      <c r="DY3544" s="2" t="n"/>
      <c r="DZ3544" s="2" t="n"/>
      <c r="EA3544" s="2" t="n"/>
      <c r="EB3544" s="2" t="n"/>
      <c r="EC3544" s="2" t="n"/>
    </row>
    <row r="3545" ht="6.75" customHeight="1" s="118">
      <c r="A3545" s="2" t="n"/>
      <c r="B3545" s="2" t="n"/>
      <c r="C3545" s="2" t="n"/>
      <c r="D3545" s="2" t="n"/>
      <c r="E3545" s="146" t="n"/>
      <c r="F3545" s="147" t="n"/>
      <c r="G3545" s="147" t="n"/>
      <c r="H3545" s="147" t="n"/>
      <c r="I3545" s="147" t="n"/>
      <c r="J3545" s="147" t="n"/>
      <c r="K3545" s="148" t="n"/>
      <c r="L3545" s="146" t="n"/>
      <c r="M3545" s="147" t="n"/>
      <c r="N3545" s="147" t="n"/>
      <c r="O3545" s="147" t="n"/>
      <c r="P3545" s="20" t="n"/>
      <c r="Q3545" s="20" t="n"/>
      <c r="R3545" s="20" t="n"/>
      <c r="S3545" s="20" t="n"/>
      <c r="T3545" s="20" t="n"/>
      <c r="U3545" s="20" t="n"/>
      <c r="V3545" s="20" t="n"/>
      <c r="W3545" s="20" t="n"/>
      <c r="X3545" s="39" t="n"/>
      <c r="Y3545" s="16" t="n"/>
      <c r="Z3545" s="14" t="n"/>
      <c r="AA3545" s="14" t="n"/>
      <c r="AB3545" s="14" t="n"/>
      <c r="AC3545" s="14" t="n"/>
      <c r="AD3545" s="14" t="n"/>
      <c r="AE3545" s="14" t="n"/>
      <c r="AF3545" s="14" t="n"/>
      <c r="AG3545" s="14" t="n"/>
      <c r="AH3545" s="14" t="n"/>
      <c r="AI3545" s="14" t="n"/>
      <c r="AJ3545" s="14" t="n"/>
      <c r="AK3545" s="14" t="n"/>
      <c r="AL3545" s="14" t="n"/>
      <c r="AM3545" s="14" t="n"/>
      <c r="AN3545" s="14" t="n"/>
      <c r="AO3545" s="14" t="n"/>
      <c r="AP3545" s="14" t="n"/>
      <c r="AQ3545" s="14" t="n"/>
      <c r="AR3545" s="14" t="n"/>
      <c r="AS3545" s="14" t="n"/>
      <c r="AT3545" s="14" t="n"/>
      <c r="AU3545" s="14" t="n"/>
      <c r="AV3545" s="14" t="n"/>
      <c r="AW3545" s="14" t="n"/>
      <c r="AX3545" s="14" t="n"/>
      <c r="AY3545" s="14" t="n"/>
      <c r="AZ3545" s="14" t="n"/>
      <c r="BA3545" s="14" t="n"/>
      <c r="BB3545" s="14" t="n"/>
      <c r="BC3545" s="14" t="n"/>
      <c r="BD3545" s="14" t="n"/>
      <c r="BE3545" s="14" t="n"/>
      <c r="BF3545" s="14" t="n"/>
      <c r="BG3545" s="14" t="n"/>
      <c r="BH3545" s="14" t="n"/>
      <c r="BI3545" s="15" t="n"/>
      <c r="BJ3545" s="2" t="n"/>
      <c r="BK3545" s="2" t="n"/>
      <c r="BL3545" s="2" t="n"/>
      <c r="BM3545" s="2" t="n"/>
      <c r="BN3545" s="2" t="n"/>
      <c r="BO3545" s="2" t="n"/>
      <c r="BP3545" s="146" t="n"/>
      <c r="BQ3545" s="147" t="n"/>
      <c r="BR3545" s="147" t="n"/>
      <c r="BS3545" s="147" t="n"/>
      <c r="BT3545" s="147" t="n"/>
      <c r="BU3545" s="147" t="n"/>
      <c r="BV3545" s="148" t="n"/>
      <c r="BW3545" s="147" t="n"/>
      <c r="BX3545" s="147" t="n"/>
      <c r="BY3545" s="147" t="n"/>
      <c r="BZ3545" s="147" t="n"/>
      <c r="CA3545" s="147" t="n"/>
      <c r="CB3545" s="147" t="n"/>
      <c r="CC3545" s="147" t="n"/>
      <c r="CD3545" s="147" t="n"/>
      <c r="CE3545" s="147" t="n"/>
      <c r="CF3545" s="147" t="n"/>
      <c r="CG3545" s="147" t="n"/>
      <c r="CH3545" s="147" t="n"/>
      <c r="CI3545" s="147" t="n"/>
      <c r="CJ3545" s="147" t="n"/>
      <c r="CK3545" s="147" t="n"/>
      <c r="CL3545" s="147" t="n"/>
      <c r="CM3545" s="147" t="n"/>
      <c r="CN3545" s="147" t="n"/>
      <c r="CO3545" s="147" t="n"/>
      <c r="CP3545" s="147" t="n"/>
      <c r="CQ3545" s="147" t="n"/>
      <c r="CR3545" s="147" t="n"/>
      <c r="CS3545" s="147" t="n"/>
      <c r="CT3545" s="147" t="n"/>
      <c r="CU3545" s="147" t="n"/>
      <c r="CV3545" s="147" t="n"/>
      <c r="CW3545" s="147" t="n"/>
      <c r="CX3545" s="147" t="n"/>
      <c r="CY3545" s="147" t="n"/>
      <c r="CZ3545" s="147" t="n"/>
      <c r="DA3545" s="147" t="n"/>
      <c r="DB3545" s="147" t="n"/>
      <c r="DC3545" s="147" t="n"/>
      <c r="DD3545" s="147" t="n"/>
      <c r="DE3545" s="147" t="n"/>
      <c r="DF3545" s="147" t="n"/>
      <c r="DG3545" s="147" t="n"/>
      <c r="DH3545" s="147" t="n"/>
      <c r="DI3545" s="147" t="n"/>
      <c r="DJ3545" s="147" t="n"/>
      <c r="DK3545" s="147" t="n"/>
      <c r="DL3545" s="147" t="n"/>
      <c r="DM3545" s="147" t="n"/>
      <c r="DN3545" s="147" t="n"/>
      <c r="DO3545" s="147" t="n"/>
      <c r="DP3545" s="147" t="n"/>
      <c r="DQ3545" s="147" t="n"/>
      <c r="DR3545" s="147" t="n"/>
      <c r="DS3545" s="147" t="n"/>
      <c r="DT3545" s="147" t="n"/>
      <c r="DU3545" s="148" t="n"/>
      <c r="DV3545" s="2" t="n"/>
      <c r="DW3545" s="2" t="n"/>
      <c r="DX3545" s="2" t="n"/>
      <c r="DY3545" s="2" t="n"/>
      <c r="DZ3545" s="2" t="n"/>
      <c r="EA3545" s="2" t="n"/>
      <c r="EB3545" s="2" t="n"/>
      <c r="EC3545" s="2" t="n"/>
    </row>
    <row r="3546" ht="6.75" customHeight="1" s="118">
      <c r="A3546" s="2" t="n"/>
      <c r="B3546" s="2" t="n"/>
      <c r="C3546" s="2" t="n"/>
      <c r="D3546" s="2" t="n"/>
      <c r="E3546" s="46" t="n"/>
      <c r="F3546" s="46" t="n"/>
      <c r="G3546" s="46" t="n"/>
      <c r="H3546" s="46" t="n"/>
      <c r="I3546" s="46" t="n"/>
      <c r="J3546" s="46" t="n"/>
      <c r="K3546" s="46" t="n"/>
      <c r="L3546" s="18" t="n"/>
      <c r="M3546" s="18" t="n"/>
      <c r="N3546" s="18" t="n"/>
      <c r="O3546" s="5" t="n"/>
      <c r="P3546" s="5" t="n"/>
      <c r="Q3546" s="5" t="n"/>
      <c r="R3546" s="5" t="n"/>
      <c r="S3546" s="5" t="n"/>
      <c r="T3546" s="5" t="n"/>
      <c r="U3546" s="5" t="n"/>
      <c r="V3546" s="5" t="n"/>
      <c r="W3546" s="5" t="n"/>
      <c r="X3546" s="5" t="n"/>
      <c r="Y3546" s="5" t="n"/>
      <c r="Z3546" s="5" t="n"/>
      <c r="AA3546" s="5" t="n"/>
      <c r="AB3546" s="5" t="n"/>
      <c r="AC3546" s="5" t="n"/>
      <c r="AD3546" s="5" t="n"/>
      <c r="AE3546" s="5" t="n"/>
      <c r="AF3546" s="5" t="n"/>
      <c r="AG3546" s="5" t="n"/>
      <c r="AH3546" s="5" t="n"/>
      <c r="AI3546" s="5" t="n"/>
      <c r="AJ3546" s="5" t="n"/>
      <c r="AK3546" s="5" t="n"/>
      <c r="AL3546" s="5" t="n"/>
      <c r="AM3546" s="5" t="n"/>
      <c r="AN3546" s="5" t="n"/>
      <c r="AO3546" s="5" t="n"/>
      <c r="AP3546" s="5" t="n"/>
      <c r="AQ3546" s="5" t="n"/>
      <c r="AR3546" s="5" t="n"/>
      <c r="AS3546" s="5" t="n"/>
      <c r="AT3546" s="5" t="n"/>
      <c r="AU3546" s="5" t="n"/>
      <c r="AV3546" s="5" t="n"/>
      <c r="AW3546" s="5" t="n"/>
      <c r="AX3546" s="5" t="n"/>
      <c r="AY3546" s="5" t="n"/>
      <c r="AZ3546" s="5" t="n"/>
      <c r="BA3546" s="5" t="n"/>
      <c r="BB3546" s="5" t="n"/>
      <c r="BC3546" s="5" t="n"/>
      <c r="BD3546" s="5" t="n"/>
      <c r="BE3546" s="5" t="n"/>
      <c r="BF3546" s="5" t="n"/>
      <c r="BG3546" s="5" t="n"/>
      <c r="BH3546" s="5" t="n"/>
      <c r="BI3546" s="2" t="n"/>
      <c r="BJ3546" s="2" t="n"/>
      <c r="BK3546" s="2" t="n"/>
      <c r="BL3546" s="2" t="n"/>
      <c r="BM3546" s="2" t="n"/>
      <c r="BN3546" s="2" t="n"/>
      <c r="BO3546" s="2" t="n"/>
      <c r="BP3546" s="2" t="n"/>
      <c r="BQ3546" s="2" t="n"/>
      <c r="BR3546" s="2" t="n"/>
      <c r="BS3546" s="2" t="n"/>
      <c r="BT3546" s="2" t="n"/>
      <c r="BU3546" s="2" t="n"/>
      <c r="BV3546" s="2" t="n"/>
      <c r="BW3546" s="2" t="n"/>
      <c r="BX3546" s="2" t="n"/>
      <c r="BY3546" s="2" t="n"/>
      <c r="BZ3546" s="2" t="n"/>
      <c r="CA3546" s="2" t="n"/>
      <c r="CB3546" s="2" t="n"/>
      <c r="CC3546" s="2" t="n"/>
      <c r="CD3546" s="2" t="n"/>
      <c r="CE3546" s="2" t="n"/>
      <c r="CF3546" s="2" t="n"/>
      <c r="CG3546" s="2" t="n"/>
      <c r="CH3546" s="2" t="n"/>
      <c r="CI3546" s="2" t="n"/>
      <c r="CJ3546" s="2" t="n"/>
      <c r="CK3546" s="2" t="n"/>
      <c r="CL3546" s="2" t="n"/>
      <c r="CM3546" s="2" t="n"/>
      <c r="CN3546" s="2" t="n"/>
      <c r="CO3546" s="2" t="n"/>
      <c r="CP3546" s="2" t="n"/>
      <c r="CQ3546" s="2" t="n"/>
      <c r="CR3546" s="2" t="n"/>
      <c r="CS3546" s="2" t="n"/>
      <c r="CT3546" s="2" t="n"/>
      <c r="CU3546" s="2" t="n"/>
      <c r="CV3546" s="2" t="n"/>
      <c r="CW3546" s="2" t="n"/>
      <c r="CX3546" s="2" t="n"/>
      <c r="CY3546" s="2" t="n"/>
      <c r="CZ3546" s="2" t="n"/>
      <c r="DA3546" s="2" t="n"/>
      <c r="DB3546" s="2" t="n"/>
      <c r="DC3546" s="2" t="n"/>
      <c r="DD3546" s="2" t="n"/>
      <c r="DE3546" s="2" t="n"/>
      <c r="DF3546" s="2" t="n"/>
      <c r="DG3546" s="2" t="n"/>
      <c r="DH3546" s="2" t="n"/>
      <c r="DI3546" s="2" t="n"/>
      <c r="DJ3546" s="2" t="n"/>
      <c r="DK3546" s="2" t="n"/>
      <c r="DL3546" s="2" t="n"/>
      <c r="DM3546" s="2" t="n"/>
      <c r="DN3546" s="2" t="n"/>
      <c r="DO3546" s="2" t="n"/>
      <c r="DP3546" s="2" t="n"/>
      <c r="DQ3546" s="2" t="n"/>
      <c r="DR3546" s="2" t="n"/>
      <c r="DS3546" s="2" t="n"/>
      <c r="DT3546" s="2" t="n"/>
      <c r="DU3546" s="2" t="n"/>
      <c r="DV3546" s="2" t="n"/>
      <c r="DW3546" s="2" t="n"/>
      <c r="DX3546" s="2" t="n"/>
      <c r="DY3546" s="2" t="n"/>
      <c r="DZ3546" s="2" t="n"/>
      <c r="EA3546" s="2" t="n"/>
      <c r="EB3546" s="2" t="n"/>
      <c r="EC3546" s="2" t="n"/>
    </row>
    <row r="3547" ht="6.75" customHeight="1" s="118">
      <c r="A3547" s="2" t="n"/>
      <c r="B3547" s="2" t="n"/>
      <c r="C3547" s="2" t="n"/>
      <c r="D3547" s="2" t="n"/>
      <c r="E3547" s="43" t="n"/>
      <c r="F3547" s="43" t="n"/>
      <c r="G3547" s="43" t="n"/>
      <c r="H3547" s="43" t="n"/>
      <c r="I3547" s="43" t="n"/>
      <c r="J3547" s="43" t="n"/>
      <c r="K3547" s="43" t="n"/>
      <c r="L3547" s="2" t="n"/>
      <c r="M3547" s="2" t="n"/>
      <c r="N3547" s="2" t="n"/>
      <c r="O3547" s="2" t="n"/>
      <c r="P3547" s="2" t="n"/>
      <c r="Q3547" s="2" t="n"/>
      <c r="R3547" s="2" t="n"/>
      <c r="S3547" s="2" t="n"/>
      <c r="T3547" s="2" t="n"/>
      <c r="U3547" s="2" t="n"/>
      <c r="V3547" s="2" t="n"/>
      <c r="W3547" s="2" t="n"/>
      <c r="X3547" s="2" t="n"/>
      <c r="Y3547" s="2" t="n"/>
      <c r="Z3547" s="2" t="n"/>
      <c r="AA3547" s="2" t="n"/>
      <c r="AB3547" s="2" t="n"/>
      <c r="AC3547" s="2" t="n"/>
      <c r="AD3547" s="2" t="n"/>
      <c r="AE3547" s="2" t="n"/>
      <c r="AF3547" s="2" t="n"/>
      <c r="AG3547" s="2" t="n"/>
      <c r="AH3547" s="2" t="n"/>
      <c r="AI3547" s="2" t="n"/>
      <c r="AJ3547" s="2" t="n"/>
      <c r="AK3547" s="2" t="n"/>
      <c r="AL3547" s="2" t="n"/>
      <c r="AM3547" s="2" t="n"/>
      <c r="AN3547" s="2" t="n"/>
      <c r="AO3547" s="2" t="n"/>
      <c r="AP3547" s="2" t="n"/>
      <c r="AQ3547" s="2" t="n"/>
      <c r="AR3547" s="2" t="n"/>
      <c r="AS3547" s="2" t="n"/>
      <c r="AT3547" s="2" t="n"/>
      <c r="AU3547" s="2" t="n"/>
      <c r="AV3547" s="2" t="n"/>
      <c r="AW3547" s="2" t="n"/>
      <c r="AX3547" s="2" t="n"/>
      <c r="AY3547" s="2" t="n"/>
      <c r="AZ3547" s="2" t="n"/>
      <c r="BA3547" s="2" t="n"/>
      <c r="BB3547" s="2" t="n"/>
      <c r="BC3547" s="2" t="n"/>
      <c r="BD3547" s="2" t="n"/>
      <c r="BE3547" s="2" t="n"/>
      <c r="BF3547" s="2" t="n"/>
      <c r="BG3547" s="2" t="n"/>
      <c r="BH3547" s="2" t="n"/>
      <c r="BI3547" s="2" t="n"/>
      <c r="BJ3547" s="2" t="n"/>
      <c r="BK3547" s="2" t="n"/>
      <c r="BL3547" s="2" t="n"/>
      <c r="BM3547" s="2" t="n"/>
      <c r="BN3547" s="2" t="n"/>
      <c r="BO3547" s="2" t="n"/>
      <c r="BP3547" s="2" t="n"/>
      <c r="BQ3547" s="2" t="n"/>
      <c r="BR3547" s="2" t="n"/>
      <c r="BS3547" s="2" t="n"/>
      <c r="BT3547" s="2" t="n"/>
      <c r="BU3547" s="2" t="n"/>
      <c r="BV3547" s="2" t="n"/>
      <c r="BW3547" s="2" t="n"/>
      <c r="BX3547" s="2" t="n"/>
      <c r="BY3547" s="2" t="n"/>
      <c r="BZ3547" s="2" t="n"/>
      <c r="CA3547" s="2" t="n"/>
      <c r="CB3547" s="2" t="n"/>
      <c r="CC3547" s="2" t="n"/>
      <c r="CD3547" s="2" t="n"/>
      <c r="CE3547" s="2" t="n"/>
      <c r="CF3547" s="2" t="n"/>
      <c r="CG3547" s="2" t="n"/>
      <c r="CH3547" s="2" t="n"/>
      <c r="CI3547" s="2" t="n"/>
      <c r="CJ3547" s="51" t="inlineStr">
        <is>
          <t xml:space="preserve">    (近畿高等学校統一用紙　  その２ 　  令和７年度改定)　</t>
        </is>
      </c>
      <c r="DV3547" s="2" t="n"/>
      <c r="DW3547" s="2" t="n"/>
      <c r="DX3547" s="2" t="n"/>
      <c r="DY3547" s="2" t="n"/>
      <c r="DZ3547" s="2" t="n"/>
      <c r="EA3547" s="2" t="n"/>
      <c r="EB3547" s="2" t="n"/>
      <c r="EC3547" s="2" t="n"/>
    </row>
    <row r="3548" ht="6.75" customHeight="1" s="118">
      <c r="A3548" s="2" t="n"/>
      <c r="B3548" s="2" t="n"/>
      <c r="C3548" s="2" t="n"/>
      <c r="D3548" s="2" t="n"/>
      <c r="E3548" s="2" t="n"/>
      <c r="F3548" s="2" t="n"/>
      <c r="G3548" s="2" t="n"/>
      <c r="H3548" s="2" t="n"/>
      <c r="I3548" s="2" t="n"/>
      <c r="J3548" s="2" t="n"/>
      <c r="K3548" s="2" t="n"/>
      <c r="L3548" s="2" t="n"/>
      <c r="M3548" s="2" t="n"/>
      <c r="N3548" s="2" t="n"/>
      <c r="O3548" s="2" t="n"/>
      <c r="P3548" s="2" t="n"/>
      <c r="Q3548" s="2" t="n"/>
      <c r="R3548" s="2" t="n"/>
      <c r="S3548" s="2" t="n"/>
      <c r="T3548" s="2" t="n"/>
      <c r="U3548" s="2" t="n"/>
      <c r="V3548" s="2" t="n"/>
      <c r="W3548" s="2" t="n"/>
      <c r="X3548" s="2" t="n"/>
      <c r="Y3548" s="2" t="n"/>
      <c r="Z3548" s="2" t="n"/>
      <c r="AA3548" s="2" t="n"/>
      <c r="AB3548" s="2" t="n"/>
      <c r="AC3548" s="2" t="n"/>
      <c r="AD3548" s="2" t="n"/>
      <c r="AE3548" s="2" t="n"/>
      <c r="AF3548" s="2" t="n"/>
      <c r="AG3548" s="2" t="n"/>
      <c r="AH3548" s="2" t="n"/>
      <c r="AI3548" s="2" t="n"/>
      <c r="AJ3548" s="2" t="n"/>
      <c r="AK3548" s="2" t="n"/>
      <c r="AL3548" s="2" t="n"/>
      <c r="AM3548" s="2" t="n"/>
      <c r="AN3548" s="2" t="n"/>
      <c r="AO3548" s="2" t="n"/>
      <c r="AP3548" s="2" t="n"/>
      <c r="AQ3548" s="2" t="n"/>
      <c r="AR3548" s="2" t="n"/>
      <c r="AS3548" s="2" t="n"/>
      <c r="AT3548" s="2" t="n"/>
      <c r="AU3548" s="2" t="n"/>
      <c r="AV3548" s="2" t="n"/>
      <c r="AW3548" s="2" t="n"/>
      <c r="AX3548" s="2" t="n"/>
      <c r="AY3548" s="2" t="n"/>
      <c r="AZ3548" s="2" t="n"/>
      <c r="BA3548" s="2" t="n"/>
      <c r="BB3548" s="2" t="n"/>
      <c r="BC3548" s="2" t="n"/>
      <c r="BD3548" s="2" t="n"/>
      <c r="BE3548" s="2" t="n"/>
      <c r="BF3548" s="2" t="n"/>
      <c r="BG3548" s="2" t="n"/>
      <c r="BH3548" s="2" t="n"/>
      <c r="BI3548" s="2" t="n"/>
      <c r="BJ3548" s="2" t="n"/>
      <c r="BK3548" s="2" t="n"/>
      <c r="BL3548" s="2" t="n"/>
      <c r="BM3548" s="2" t="n"/>
      <c r="BN3548" s="2" t="n"/>
      <c r="BO3548" s="2" t="n"/>
      <c r="BP3548" s="2" t="n"/>
      <c r="BQ3548" s="2" t="n"/>
      <c r="BR3548" s="2" t="n"/>
      <c r="BS3548" s="2" t="n"/>
      <c r="BT3548" s="2" t="n"/>
      <c r="BU3548" s="2" t="n"/>
      <c r="BV3548" s="2" t="n"/>
      <c r="BW3548" s="2" t="n"/>
      <c r="BX3548" s="2" t="n"/>
      <c r="BY3548" s="2" t="n"/>
      <c r="BZ3548" s="2" t="n"/>
      <c r="CA3548" s="2" t="n"/>
      <c r="CB3548" s="2" t="n"/>
      <c r="CC3548" s="2" t="n"/>
      <c r="CD3548" s="2" t="n"/>
      <c r="CE3548" s="2" t="n"/>
      <c r="CF3548" s="2" t="n"/>
      <c r="CG3548" s="2" t="n"/>
      <c r="CH3548" s="2" t="n"/>
      <c r="CI3548" s="2" t="n"/>
      <c r="DV3548" s="2" t="n"/>
      <c r="DW3548" s="2" t="n"/>
      <c r="DX3548" s="2" t="n"/>
      <c r="DY3548" s="2" t="n"/>
      <c r="DZ3548" s="2" t="n"/>
      <c r="EA3548" s="2" t="n"/>
      <c r="EB3548" s="2" t="n"/>
      <c r="EC3548" s="2" t="n"/>
    </row>
    <row r="3549" ht="6.75" customHeight="1" s="118">
      <c r="A3549" s="2" t="n"/>
      <c r="B3549" s="2" t="n"/>
      <c r="C3549" s="3" t="n"/>
      <c r="D3549" s="3" t="n"/>
      <c r="E3549" s="3" t="n"/>
      <c r="F3549" s="3" t="n"/>
      <c r="G3549" s="3" t="n"/>
      <c r="H3549" s="3" t="n"/>
      <c r="I3549" s="3" t="n"/>
      <c r="J3549" s="3" t="n"/>
      <c r="K3549" s="3" t="n"/>
      <c r="L3549" s="3" t="n"/>
      <c r="M3549" s="3" t="n"/>
      <c r="N3549" s="3" t="n"/>
      <c r="O3549" s="3" t="n"/>
      <c r="P3549" s="3" t="n"/>
      <c r="Q3549" s="3" t="n"/>
      <c r="R3549" s="3" t="n"/>
      <c r="S3549" s="3" t="n"/>
      <c r="T3549" s="3" t="n"/>
      <c r="U3549" s="3" t="n"/>
      <c r="V3549" s="3" t="n"/>
      <c r="W3549" s="3" t="n"/>
      <c r="X3549" s="3" t="n"/>
      <c r="Y3549" s="3" t="n"/>
      <c r="Z3549" s="3" t="n"/>
      <c r="AA3549" s="3" t="n"/>
      <c r="AB3549" s="3" t="n"/>
      <c r="AC3549" s="3" t="n"/>
      <c r="AD3549" s="3" t="n"/>
      <c r="AE3549" s="3" t="n"/>
      <c r="AF3549" s="3" t="n"/>
      <c r="AG3549" s="3" t="n"/>
      <c r="AH3549" s="3" t="n"/>
      <c r="AI3549" s="3" t="n"/>
      <c r="AJ3549" s="3" t="n"/>
      <c r="AK3549" s="3" t="n"/>
      <c r="AL3549" s="3" t="n"/>
      <c r="AM3549" s="3" t="n"/>
      <c r="AN3549" s="3" t="n"/>
      <c r="AO3549" s="3" t="n"/>
      <c r="AP3549" s="3" t="n"/>
      <c r="AQ3549" s="3" t="n"/>
      <c r="AR3549" s="3" t="n"/>
      <c r="AS3549" s="2" t="n"/>
      <c r="AT3549" s="2" t="n"/>
      <c r="AU3549" s="2" t="n"/>
      <c r="AV3549" s="2" t="n"/>
      <c r="AW3549" s="2" t="n"/>
      <c r="AX3549" s="2" t="n"/>
      <c r="AY3549" s="2" t="n"/>
      <c r="AZ3549" s="2" t="n"/>
      <c r="BA3549" s="2" t="n"/>
      <c r="BB3549" s="2" t="n"/>
      <c r="BC3549" s="2" t="n"/>
      <c r="BD3549" s="2" t="n"/>
      <c r="BE3549" s="2" t="n"/>
      <c r="BF3549" s="2" t="n"/>
      <c r="BG3549" s="2" t="n"/>
      <c r="BH3549" s="2" t="n"/>
      <c r="BI3549" s="2" t="n"/>
      <c r="BJ3549" s="2" t="n"/>
      <c r="BK3549" s="2" t="n"/>
      <c r="BL3549" s="2" t="n"/>
      <c r="BM3549" s="2" t="n"/>
      <c r="BN3549" s="2" t="n"/>
      <c r="BO3549" s="2" t="n"/>
      <c r="BP3549" s="2" t="n"/>
      <c r="BQ3549" s="2" t="n"/>
      <c r="BR3549" s="2" t="n"/>
      <c r="BS3549" s="2" t="n"/>
      <c r="BT3549" s="2" t="n"/>
      <c r="BU3549" s="2" t="n"/>
      <c r="BV3549" s="2" t="n"/>
      <c r="BW3549" s="2" t="n"/>
      <c r="BX3549" s="2" t="n"/>
      <c r="BY3549" s="2" t="n"/>
      <c r="BZ3549" s="2" t="n"/>
      <c r="CA3549" s="2" t="n"/>
      <c r="CB3549" s="2" t="n"/>
      <c r="CC3549" s="2" t="n"/>
      <c r="CD3549" s="2" t="n"/>
      <c r="CE3549" s="2" t="n"/>
      <c r="CF3549" s="2" t="n"/>
      <c r="CG3549" s="2" t="n"/>
      <c r="CH3549" s="2" t="n"/>
      <c r="CI3549" s="2" t="n"/>
      <c r="CJ3549" s="2" t="n"/>
      <c r="CK3549" s="2" t="n"/>
      <c r="CL3549" s="2" t="n"/>
      <c r="CM3549" s="2" t="n"/>
      <c r="CN3549" s="2" t="n"/>
      <c r="CO3549" s="2" t="n"/>
      <c r="CP3549" s="2" t="n"/>
      <c r="CQ3549" s="2" t="n"/>
      <c r="CR3549" s="2" t="n"/>
      <c r="CS3549" s="2" t="n"/>
      <c r="CT3549" s="2" t="n"/>
      <c r="CU3549" s="2" t="n"/>
      <c r="CV3549" s="2" t="n"/>
      <c r="CW3549" s="2" t="n"/>
      <c r="CX3549" s="2" t="n"/>
      <c r="CY3549" s="2" t="n"/>
      <c r="CZ3549" s="2" t="n"/>
      <c r="DA3549" s="2" t="n"/>
      <c r="DB3549" s="2" t="n"/>
      <c r="DC3549" s="2" t="n"/>
      <c r="DD3549" s="2" t="n"/>
      <c r="DE3549" s="2" t="n"/>
      <c r="DF3549" s="2" t="n"/>
      <c r="DG3549" s="2" t="n"/>
      <c r="DH3549" s="2" t="n"/>
      <c r="DI3549" s="2" t="n"/>
      <c r="DJ3549" s="2" t="n"/>
      <c r="DK3549" s="2" t="n"/>
      <c r="DL3549" s="2" t="n"/>
      <c r="DM3549" s="2" t="n"/>
      <c r="DN3549" s="2" t="n"/>
      <c r="DO3549" s="2" t="n"/>
      <c r="DP3549" s="2" t="n"/>
      <c r="DQ3549" s="2" t="n"/>
      <c r="DR3549" s="2" t="n"/>
      <c r="DS3549" s="2" t="n"/>
      <c r="DT3549" s="2" t="n"/>
      <c r="DU3549" s="2" t="n"/>
      <c r="DV3549" s="2" t="n"/>
      <c r="DW3549" s="2" t="n"/>
      <c r="DX3549" s="2" t="n"/>
      <c r="DY3549" s="2" t="n"/>
      <c r="DZ3549" s="2" t="n"/>
      <c r="EA3549" s="2" t="n"/>
      <c r="EB3549" s="2" t="n"/>
      <c r="EC3549" s="2" t="n"/>
    </row>
    <row r="3550" ht="6.75" customHeight="1" s="118">
      <c r="A3550" s="2" t="n"/>
      <c r="B3550" s="2" t="n"/>
      <c r="C3550" s="3" t="n"/>
      <c r="D3550" s="3" t="n"/>
      <c r="E3550" s="3" t="n"/>
      <c r="F3550" s="3" t="n"/>
      <c r="G3550" s="3" t="n"/>
      <c r="H3550" s="3" t="n"/>
      <c r="I3550" s="3" t="n"/>
      <c r="J3550" s="3" t="n"/>
      <c r="K3550" s="3" t="n"/>
      <c r="L3550" s="3" t="n"/>
      <c r="M3550" s="3" t="n"/>
      <c r="N3550" s="3" t="n"/>
      <c r="O3550" s="3" t="n"/>
      <c r="P3550" s="3" t="n"/>
      <c r="Q3550" s="3" t="n"/>
      <c r="R3550" s="3" t="n"/>
      <c r="S3550" s="3" t="n"/>
      <c r="T3550" s="3" t="n"/>
      <c r="U3550" s="3" t="n"/>
      <c r="V3550" s="3" t="n"/>
      <c r="W3550" s="3" t="n"/>
      <c r="X3550" s="3" t="n"/>
      <c r="Y3550" s="3" t="n"/>
      <c r="Z3550" s="3" t="n"/>
      <c r="AA3550" s="3" t="n"/>
      <c r="AB3550" s="3" t="n"/>
      <c r="AC3550" s="3" t="n"/>
      <c r="AD3550" s="3" t="n"/>
      <c r="AE3550" s="3" t="n"/>
      <c r="AF3550" s="3" t="n"/>
      <c r="AG3550" s="3" t="n"/>
      <c r="AH3550" s="3" t="n"/>
      <c r="AI3550" s="3" t="n"/>
      <c r="AJ3550" s="3" t="n"/>
      <c r="AK3550" s="3" t="n"/>
      <c r="AL3550" s="3" t="n"/>
      <c r="AM3550" s="3" t="n"/>
      <c r="AN3550" s="3" t="n"/>
      <c r="AO3550" s="3" t="n"/>
      <c r="AP3550" s="3" t="n"/>
      <c r="AQ3550" s="3" t="n"/>
      <c r="AR3550" s="3" t="n"/>
      <c r="AS3550" s="2" t="n"/>
      <c r="AT3550" s="2" t="n"/>
      <c r="AU3550" s="2" t="n"/>
      <c r="AV3550" s="2" t="n"/>
      <c r="AW3550" s="2" t="n"/>
      <c r="AX3550" s="2" t="n"/>
      <c r="AY3550" s="2" t="n"/>
      <c r="AZ3550" s="2" t="n"/>
      <c r="BA3550" s="2" t="n"/>
      <c r="BB3550" s="2" t="n"/>
      <c r="BC3550" s="2" t="n"/>
      <c r="BD3550" s="2" t="n"/>
      <c r="BE3550" s="2" t="n"/>
      <c r="BF3550" s="2" t="n"/>
      <c r="BG3550" s="2" t="n"/>
      <c r="BH3550" s="2" t="n"/>
      <c r="BI3550" s="2" t="n"/>
      <c r="BJ3550" s="2" t="n"/>
      <c r="BK3550" s="2" t="n"/>
      <c r="BL3550" s="2" t="n"/>
      <c r="BM3550" s="2" t="n"/>
      <c r="BN3550" s="2" t="n"/>
      <c r="BO3550" s="2" t="n"/>
      <c r="BP3550" s="2" t="n"/>
      <c r="BQ3550" s="2" t="n"/>
      <c r="BR3550" s="2" t="n"/>
      <c r="BS3550" s="2" t="n"/>
      <c r="BT3550" s="2" t="n"/>
      <c r="BU3550" s="2" t="n"/>
      <c r="BV3550" s="2" t="n"/>
      <c r="BW3550" s="2" t="n"/>
      <c r="BX3550" s="2" t="n"/>
      <c r="BY3550" s="2" t="n"/>
      <c r="BZ3550" s="2" t="n"/>
      <c r="CA3550" s="2" t="n"/>
      <c r="CB3550" s="2" t="n"/>
      <c r="CC3550" s="2" t="n"/>
      <c r="CD3550" s="2" t="n"/>
      <c r="CE3550" s="2" t="n"/>
      <c r="CF3550" s="2" t="n"/>
      <c r="CG3550" s="2" t="n"/>
      <c r="CH3550" s="2" t="n"/>
      <c r="CI3550" s="2" t="n"/>
      <c r="CJ3550" s="2" t="n"/>
      <c r="CK3550" s="2" t="n"/>
      <c r="CL3550" s="2" t="n"/>
      <c r="CM3550" s="2" t="n"/>
      <c r="CN3550" s="2" t="n"/>
      <c r="CO3550" s="2" t="n"/>
      <c r="CP3550" s="2" t="n"/>
      <c r="CQ3550" s="2" t="n"/>
      <c r="CR3550" s="2" t="n"/>
      <c r="CS3550" s="2" t="n"/>
      <c r="CT3550" s="2" t="n"/>
      <c r="CU3550" s="2" t="n"/>
      <c r="CV3550" s="2" t="n"/>
      <c r="CW3550" s="2" t="n"/>
      <c r="CX3550" s="2" t="n"/>
      <c r="CY3550" s="2" t="n"/>
      <c r="CZ3550" s="2" t="n"/>
      <c r="DA3550" s="2" t="n"/>
      <c r="DB3550" s="2" t="n"/>
      <c r="DC3550" s="2" t="n"/>
      <c r="DD3550" s="2" t="n"/>
      <c r="DE3550" s="2" t="n"/>
      <c r="DF3550" s="2" t="n"/>
      <c r="DG3550" s="2" t="n"/>
      <c r="DH3550" s="2" t="n"/>
      <c r="DI3550" s="2" t="n"/>
      <c r="DJ3550" s="2" t="n"/>
      <c r="DK3550" s="2" t="n"/>
      <c r="DL3550" s="2" t="n"/>
      <c r="DM3550" s="2" t="n"/>
      <c r="DN3550" s="2" t="n"/>
      <c r="DO3550" s="2" t="n"/>
      <c r="DP3550" s="2" t="n"/>
      <c r="DQ3550" s="2" t="n"/>
      <c r="DR3550" s="2" t="n"/>
      <c r="DS3550" s="2" t="n"/>
      <c r="DT3550" s="2" t="n"/>
      <c r="DU3550" s="2" t="n"/>
      <c r="DV3550" s="2" t="n"/>
      <c r="DW3550" s="2" t="n"/>
      <c r="DX3550" s="2" t="n"/>
      <c r="DY3550" s="2" t="n"/>
      <c r="DZ3550" s="2" t="n"/>
      <c r="EA3550" s="2" t="n"/>
      <c r="EB3550" s="2" t="n"/>
      <c r="EC3550" s="2" t="n"/>
    </row>
    <row r="3551" ht="6.75" customHeight="1" s="118">
      <c r="A3551" s="2" t="n"/>
      <c r="B3551" s="2" t="n"/>
      <c r="C3551" s="3" t="n"/>
      <c r="D3551" s="3" t="n"/>
      <c r="E3551" s="3" t="n"/>
      <c r="F3551" s="3" t="n"/>
      <c r="G3551" s="3" t="n"/>
      <c r="H3551" s="3" t="n"/>
      <c r="I3551" s="3" t="n"/>
      <c r="J3551" s="3" t="n"/>
      <c r="K3551" s="3" t="n"/>
      <c r="L3551" s="3" t="n"/>
      <c r="M3551" s="3" t="n"/>
      <c r="N3551" s="3" t="n"/>
      <c r="O3551" s="3" t="n"/>
      <c r="P3551" s="3" t="n"/>
      <c r="Q3551" s="3" t="n"/>
      <c r="R3551" s="3" t="n"/>
      <c r="S3551" s="3" t="n"/>
      <c r="T3551" s="3" t="n"/>
      <c r="U3551" s="3" t="n"/>
      <c r="V3551" s="3" t="n"/>
      <c r="W3551" s="3" t="n"/>
      <c r="X3551" s="3" t="n"/>
      <c r="Y3551" s="3" t="n"/>
      <c r="Z3551" s="3" t="n"/>
      <c r="AA3551" s="3" t="n"/>
      <c r="AB3551" s="3" t="n"/>
      <c r="AC3551" s="3" t="n"/>
      <c r="AD3551" s="3" t="n"/>
      <c r="AE3551" s="3" t="n"/>
      <c r="AF3551" s="3" t="n"/>
      <c r="AG3551" s="3" t="n"/>
      <c r="AH3551" s="3" t="n"/>
      <c r="AI3551" s="3" t="n"/>
      <c r="AJ3551" s="3" t="n"/>
      <c r="AK3551" s="3" t="n"/>
      <c r="AL3551" s="3" t="n"/>
      <c r="AM3551" s="3" t="n"/>
      <c r="AN3551" s="3" t="n"/>
      <c r="AO3551" s="3" t="n"/>
      <c r="AP3551" s="3" t="n"/>
      <c r="AQ3551" s="3" t="n"/>
      <c r="AR3551" s="3" t="n"/>
      <c r="AS3551" s="2" t="n"/>
      <c r="AT3551" s="2" t="n"/>
      <c r="AU3551" s="2" t="n"/>
      <c r="AV3551" s="2" t="n"/>
      <c r="AW3551" s="2" t="n"/>
      <c r="AX3551" s="2" t="n"/>
      <c r="AY3551" s="2" t="n"/>
      <c r="AZ3551" s="2" t="n"/>
      <c r="BA3551" s="2" t="n"/>
      <c r="BB3551" s="2" t="n"/>
      <c r="BC3551" s="2" t="n"/>
      <c r="BD3551" s="2" t="n"/>
      <c r="BE3551" s="2" t="n"/>
      <c r="BF3551" s="2" t="n"/>
      <c r="BG3551" s="2" t="n"/>
      <c r="BH3551" s="2" t="n"/>
      <c r="BI3551" s="2" t="n"/>
      <c r="BJ3551" s="2" t="n"/>
      <c r="BK3551" s="2" t="n"/>
      <c r="BL3551" s="2" t="n"/>
      <c r="BM3551" s="2" t="n"/>
      <c r="BN3551" s="2" t="n"/>
      <c r="BO3551" s="2" t="n"/>
      <c r="BP3551" s="2" t="n"/>
      <c r="BQ3551" s="2" t="n"/>
      <c r="BR3551" s="2" t="n"/>
      <c r="BS3551" s="2" t="n"/>
      <c r="BT3551" s="2" t="n"/>
      <c r="BU3551" s="2" t="n"/>
      <c r="BV3551" s="2" t="n"/>
      <c r="BW3551" s="2" t="n"/>
      <c r="BX3551" s="2" t="n"/>
      <c r="BY3551" s="2" t="n"/>
      <c r="BZ3551" s="2" t="n"/>
      <c r="CA3551" s="2" t="n"/>
      <c r="CB3551" s="2" t="n"/>
      <c r="CC3551" s="2" t="n"/>
      <c r="CD3551" s="2" t="n"/>
      <c r="CE3551" s="2" t="n"/>
      <c r="CF3551" s="2" t="n"/>
      <c r="CG3551" s="2" t="n"/>
      <c r="CH3551" s="2" t="n"/>
      <c r="CI3551" s="2" t="n"/>
      <c r="CJ3551" s="2" t="n"/>
      <c r="CK3551" s="2" t="n"/>
      <c r="CL3551" s="2" t="n"/>
      <c r="CM3551" s="2" t="n"/>
      <c r="CN3551" s="2" t="n"/>
      <c r="CO3551" s="2" t="n"/>
      <c r="CP3551" s="2" t="n"/>
      <c r="CQ3551" s="2" t="n"/>
      <c r="CR3551" s="2" t="n"/>
      <c r="CS3551" s="2" t="n"/>
      <c r="CT3551" s="2" t="n"/>
      <c r="CU3551" s="2" t="n"/>
      <c r="CV3551" s="2" t="n"/>
      <c r="CW3551" s="2" t="n"/>
      <c r="CX3551" s="2" t="n"/>
      <c r="CY3551" s="2" t="n"/>
      <c r="CZ3551" s="2" t="n"/>
      <c r="DA3551" s="2" t="n"/>
      <c r="DB3551" s="2" t="n"/>
      <c r="DC3551" s="2" t="n"/>
      <c r="DD3551" s="2" t="n"/>
      <c r="DE3551" s="2" t="n"/>
      <c r="DF3551" s="2" t="n"/>
      <c r="DG3551" s="2" t="n"/>
      <c r="DH3551" s="2" t="n"/>
      <c r="DI3551" s="2" t="n"/>
      <c r="DJ3551" s="2" t="n"/>
      <c r="DK3551" s="2" t="n"/>
      <c r="DL3551" s="2" t="n"/>
      <c r="DM3551" s="2" t="n"/>
      <c r="DN3551" s="2" t="n"/>
      <c r="DO3551" s="2" t="n"/>
      <c r="DP3551" s="2" t="n"/>
      <c r="DQ3551" s="2" t="n"/>
      <c r="DR3551" s="2" t="n"/>
      <c r="DS3551" s="2" t="n"/>
      <c r="DT3551" s="2" t="n"/>
      <c r="DU3551" s="2" t="n"/>
      <c r="DV3551" s="2" t="n"/>
      <c r="DW3551" s="2" t="n"/>
      <c r="DX3551" s="2" t="n"/>
      <c r="DY3551" s="2" t="n"/>
      <c r="DZ3551" s="2" t="n"/>
      <c r="EA3551" s="2" t="n"/>
      <c r="EB3551" s="2" t="n"/>
      <c r="EC3551" s="2" t="n"/>
    </row>
    <row r="3552" ht="6.75" customHeight="1" s="118">
      <c r="A3552" s="2" t="n"/>
      <c r="B3552" s="2" t="n"/>
      <c r="C3552" s="3" t="n"/>
      <c r="D3552" s="3" t="n"/>
      <c r="E3552" s="3" t="n"/>
      <c r="F3552" s="3" t="n"/>
      <c r="G3552" s="3" t="n"/>
      <c r="H3552" s="3" t="n"/>
      <c r="I3552" s="3" t="n"/>
      <c r="J3552" s="114" t="inlineStr">
        <is>
          <t xml:space="preserve">  履 　   歴　    書</t>
        </is>
      </c>
      <c r="AN3552" s="3" t="n"/>
      <c r="AO3552" s="3" t="n"/>
      <c r="AP3552" s="3" t="n"/>
      <c r="AQ3552" s="3" t="n"/>
      <c r="AR3552" s="3" t="n"/>
      <c r="AS3552" s="2" t="n"/>
      <c r="AT3552" s="2" t="n"/>
      <c r="AU3552" s="2" t="n"/>
      <c r="AV3552" s="2" t="n"/>
      <c r="AW3552" s="2" t="n"/>
      <c r="AX3552" s="2" t="n"/>
      <c r="AY3552" s="2" t="n"/>
      <c r="AZ3552" s="2" t="n"/>
      <c r="BA3552" s="2" t="n"/>
      <c r="BB3552" s="2" t="n"/>
      <c r="BC3552" s="2" t="n"/>
      <c r="BD3552" s="2" t="n"/>
      <c r="BE3552" s="2" t="n"/>
      <c r="BF3552" s="2" t="n"/>
      <c r="BG3552" s="2" t="n"/>
      <c r="BH3552" s="2" t="n"/>
      <c r="BI3552" s="2" t="n"/>
      <c r="BJ3552" s="2" t="n"/>
      <c r="BK3552" s="2" t="n"/>
      <c r="BL3552" s="2" t="n"/>
      <c r="BM3552" s="2" t="n"/>
      <c r="BN3552" s="2" t="n"/>
      <c r="BO3552" s="2" t="n"/>
      <c r="BP3552" s="2" t="n"/>
      <c r="BQ3552" s="2" t="n"/>
      <c r="BR3552" s="2" t="n"/>
      <c r="BS3552" s="2" t="n"/>
      <c r="BT3552" s="2" t="n"/>
      <c r="BU3552" s="2" t="n"/>
      <c r="BV3552" s="2" t="n"/>
      <c r="BW3552" s="2" t="n"/>
      <c r="BX3552" s="2" t="n"/>
      <c r="BY3552" s="2" t="n"/>
      <c r="BZ3552" s="2" t="n"/>
      <c r="CA3552" s="2" t="n"/>
      <c r="CB3552" s="2" t="n"/>
      <c r="CC3552" s="2" t="n"/>
      <c r="CD3552" s="2" t="n"/>
      <c r="CE3552" s="2" t="n"/>
      <c r="CF3552" s="2" t="n"/>
      <c r="CG3552" s="2" t="n"/>
      <c r="CH3552" s="2" t="n"/>
      <c r="CI3552" s="2" t="n"/>
      <c r="CJ3552" s="2" t="n"/>
      <c r="CK3552" s="2" t="n"/>
      <c r="CL3552" s="2" t="n"/>
      <c r="CM3552" s="2" t="n"/>
      <c r="CN3552" s="2" t="n"/>
      <c r="CO3552" s="2" t="n"/>
      <c r="CP3552" s="2" t="n"/>
      <c r="CQ3552" s="2" t="n"/>
      <c r="CR3552" s="2" t="n"/>
      <c r="CS3552" s="2" t="n"/>
      <c r="CT3552" s="2" t="n"/>
      <c r="CU3552" s="2" t="n"/>
      <c r="CV3552" s="2" t="n"/>
      <c r="CW3552" s="2" t="n"/>
      <c r="CX3552" s="2" t="n"/>
      <c r="CY3552" s="2" t="n"/>
      <c r="CZ3552" s="2" t="n"/>
      <c r="DA3552" s="2" t="n"/>
      <c r="DB3552" s="2" t="n"/>
      <c r="DC3552" s="2" t="n"/>
      <c r="DD3552" s="2" t="n"/>
      <c r="DE3552" s="2" t="n"/>
      <c r="DF3552" s="2" t="n"/>
      <c r="DG3552" s="2" t="n"/>
      <c r="DH3552" s="2" t="n"/>
      <c r="DI3552" s="2" t="n"/>
      <c r="DJ3552" s="2" t="n"/>
      <c r="DK3552" s="2" t="n"/>
      <c r="DL3552" s="2" t="n"/>
      <c r="DM3552" s="2" t="n"/>
      <c r="DN3552" s="2" t="n"/>
      <c r="DO3552" s="2" t="n"/>
      <c r="DP3552" s="2" t="n"/>
      <c r="DQ3552" s="2" t="n"/>
      <c r="DR3552" s="2" t="n"/>
      <c r="DS3552" s="2" t="n"/>
      <c r="DT3552" s="2" t="n"/>
      <c r="DU3552" s="2" t="n"/>
      <c r="DV3552" s="2" t="n"/>
      <c r="DW3552" s="2" t="n"/>
      <c r="DX3552" s="2" t="n"/>
      <c r="DY3552" s="2" t="n"/>
      <c r="DZ3552" s="2" t="n"/>
      <c r="EA3552" s="2" t="n"/>
      <c r="EB3552" s="2" t="n"/>
      <c r="EC3552" s="2" t="n"/>
    </row>
    <row r="3553" ht="6.75" customHeight="1" s="118">
      <c r="A3553" s="2" t="n"/>
      <c r="B3553" s="2" t="n"/>
      <c r="C3553" s="3" t="n"/>
      <c r="D3553" s="3" t="n"/>
      <c r="E3553" s="3" t="n"/>
      <c r="F3553" s="3" t="n"/>
      <c r="G3553" s="3" t="n"/>
      <c r="H3553" s="3" t="n"/>
      <c r="I3553" s="3" t="n"/>
      <c r="AN3553" s="3" t="n"/>
      <c r="AO3553" s="3" t="n"/>
      <c r="AP3553" s="3" t="n"/>
      <c r="AQ3553" s="3" t="n"/>
      <c r="AR3553" s="3" t="n"/>
      <c r="AS3553" s="2" t="n"/>
      <c r="AT3553" s="2" t="n"/>
      <c r="AU3553" s="2" t="n"/>
      <c r="AV3553" s="2" t="n"/>
      <c r="AW3553" s="2" t="n"/>
      <c r="AX3553" s="2" t="n"/>
      <c r="AY3553" s="2" t="n"/>
      <c r="AZ3553" s="2" t="n"/>
      <c r="BA3553" s="2" t="n"/>
      <c r="BB3553" s="2" t="n"/>
      <c r="BC3553" s="2" t="n"/>
      <c r="BD3553" s="2" t="n"/>
      <c r="BE3553" s="2" t="n"/>
      <c r="BF3553" s="2" t="n"/>
      <c r="BG3553" s="2" t="n"/>
      <c r="BH3553" s="2" t="n"/>
      <c r="BI3553" s="2" t="n"/>
      <c r="BJ3553" s="2" t="n"/>
      <c r="BK3553" s="2" t="n"/>
      <c r="BL3553" s="2" t="n"/>
      <c r="BM3553" s="2" t="n"/>
      <c r="BN3553" s="2" t="n"/>
      <c r="BO3553" s="2" t="n"/>
      <c r="BP3553" s="2" t="n"/>
      <c r="BQ3553" s="2" t="n"/>
      <c r="BR3553" s="2" t="n"/>
      <c r="BS3553" s="2" t="n"/>
      <c r="BT3553" s="2" t="n"/>
      <c r="BU3553" s="2" t="n"/>
      <c r="BV3553" s="2" t="n"/>
      <c r="BW3553" s="2" t="n"/>
      <c r="BX3553" s="2" t="n"/>
      <c r="BY3553" s="2" t="n"/>
      <c r="BZ3553" s="2" t="n"/>
      <c r="CA3553" s="2" t="n"/>
      <c r="CB3553" s="2" t="n"/>
      <c r="CC3553" s="2" t="n"/>
      <c r="CD3553" s="2" t="n"/>
      <c r="CE3553" s="2" t="n"/>
      <c r="CF3553" s="2" t="n"/>
      <c r="CG3553" s="2" t="n"/>
      <c r="CH3553" s="2" t="n"/>
      <c r="CI3553" s="2" t="n"/>
      <c r="CJ3553" s="2" t="n"/>
      <c r="CK3553" s="2" t="n"/>
      <c r="CL3553" s="2" t="n"/>
      <c r="CM3553" s="2" t="n"/>
      <c r="CN3553" s="2" t="n"/>
      <c r="CO3553" s="2" t="n"/>
      <c r="CP3553" s="2" t="n"/>
      <c r="CQ3553" s="2" t="n"/>
      <c r="CR3553" s="2" t="n"/>
      <c r="CS3553" s="2" t="n"/>
      <c r="CT3553" s="2" t="n"/>
      <c r="CU3553" s="2" t="n"/>
      <c r="CV3553" s="2" t="n"/>
      <c r="CW3553" s="2" t="n"/>
      <c r="CX3553" s="2" t="n"/>
      <c r="CY3553" s="2" t="n"/>
      <c r="CZ3553" s="2" t="n"/>
      <c r="DA3553" s="2" t="n"/>
      <c r="DB3553" s="2" t="n"/>
      <c r="DC3553" s="2" t="n"/>
      <c r="DD3553" s="2" t="n"/>
      <c r="DE3553" s="2" t="n"/>
      <c r="DF3553" s="2" t="n"/>
      <c r="DG3553" s="2" t="n"/>
      <c r="DH3553" s="2" t="n"/>
      <c r="DI3553" s="2" t="n"/>
      <c r="DJ3553" s="2" t="n"/>
      <c r="DK3553" s="2" t="n"/>
      <c r="DL3553" s="2" t="n"/>
      <c r="DM3553" s="2" t="n"/>
      <c r="DN3553" s="2" t="n"/>
      <c r="DO3553" s="2" t="n"/>
      <c r="DP3553" s="2" t="n"/>
      <c r="DQ3553" s="2" t="n"/>
      <c r="DR3553" s="2" t="n"/>
      <c r="DS3553" s="2" t="n"/>
      <c r="DT3553" s="2" t="n"/>
      <c r="DU3553" s="2" t="n"/>
      <c r="DV3553" s="2" t="n"/>
      <c r="DW3553" s="2" t="n"/>
      <c r="DX3553" s="2" t="n"/>
      <c r="DY3553" s="2" t="n"/>
      <c r="DZ3553" s="2" t="n"/>
      <c r="EA3553" s="2" t="n"/>
      <c r="EB3553" s="2" t="n"/>
      <c r="EC3553" s="2" t="n"/>
    </row>
    <row r="3554" ht="4.5" customHeight="1" s="118">
      <c r="A3554" s="2" t="n"/>
      <c r="B3554" s="2" t="n"/>
      <c r="C3554" s="2" t="n"/>
      <c r="D3554" s="2" t="n"/>
      <c r="E3554" s="2" t="n"/>
      <c r="F3554" s="2" t="n"/>
      <c r="G3554" s="2" t="n"/>
      <c r="H3554" s="2" t="n"/>
      <c r="I3554" s="2" t="n"/>
      <c r="AN3554" s="3" t="n"/>
      <c r="AO3554" s="2" t="n"/>
      <c r="AP3554" s="2" t="n"/>
      <c r="AQ3554" s="2" t="n"/>
      <c r="AR3554" s="2" t="n"/>
      <c r="AS3554" s="2" t="n"/>
      <c r="AT3554" s="2" t="n"/>
      <c r="AU3554" s="2" t="n"/>
      <c r="AV3554" s="4" t="n"/>
      <c r="AW3554" s="5" t="n"/>
      <c r="AX3554" s="5" t="n"/>
      <c r="AY3554" s="5" t="n"/>
      <c r="AZ3554" s="5" t="n"/>
      <c r="BA3554" s="5" t="n"/>
      <c r="BB3554" s="5" t="n"/>
      <c r="BC3554" s="5" t="n"/>
      <c r="BD3554" s="5" t="n"/>
      <c r="BE3554" s="5" t="n"/>
      <c r="BF3554" s="5" t="n"/>
      <c r="BG3554" s="5" t="n"/>
      <c r="BH3554" s="5" t="n"/>
      <c r="BI3554" s="6" t="n"/>
      <c r="BJ3554" s="7" t="n"/>
      <c r="BK3554" s="2" t="n"/>
      <c r="BL3554" s="2" t="n"/>
      <c r="BM3554" s="2" t="n"/>
      <c r="BN3554" s="2" t="n"/>
      <c r="BO3554" s="2" t="n"/>
      <c r="BP3554" s="139" t="inlineStr">
        <is>
          <t xml:space="preserve">資 　格  等      </t>
        </is>
      </c>
      <c r="BQ3554" s="140" t="n"/>
      <c r="BR3554" s="140" t="n"/>
      <c r="BS3554" s="140" t="n"/>
      <c r="BT3554" s="140" t="n"/>
      <c r="BU3554" s="140" t="n"/>
      <c r="BV3554" s="141" t="n"/>
      <c r="BW3554" s="142" t="inlineStr">
        <is>
          <t>取  得  年  月</t>
        </is>
      </c>
      <c r="BX3554" s="140" t="n"/>
      <c r="BY3554" s="140" t="n"/>
      <c r="BZ3554" s="140" t="n"/>
      <c r="CA3554" s="140" t="n"/>
      <c r="CB3554" s="140" t="n"/>
      <c r="CC3554" s="140" t="n"/>
      <c r="CD3554" s="140" t="n"/>
      <c r="CE3554" s="140" t="n"/>
      <c r="CF3554" s="140" t="n"/>
      <c r="CG3554" s="141" t="n"/>
      <c r="CH3554" s="142" t="inlineStr">
        <is>
          <t>資       格       等       の       名       称</t>
        </is>
      </c>
      <c r="CI3554" s="140" t="n"/>
      <c r="CJ3554" s="140" t="n"/>
      <c r="CK3554" s="140" t="n"/>
      <c r="CL3554" s="140" t="n"/>
      <c r="CM3554" s="140" t="n"/>
      <c r="CN3554" s="140" t="n"/>
      <c r="CO3554" s="140" t="n"/>
      <c r="CP3554" s="140" t="n"/>
      <c r="CQ3554" s="140" t="n"/>
      <c r="CR3554" s="140" t="n"/>
      <c r="CS3554" s="140" t="n"/>
      <c r="CT3554" s="140" t="n"/>
      <c r="CU3554" s="140" t="n"/>
      <c r="CV3554" s="140" t="n"/>
      <c r="CW3554" s="140" t="n"/>
      <c r="CX3554" s="140" t="n"/>
      <c r="CY3554" s="140" t="n"/>
      <c r="CZ3554" s="140" t="n"/>
      <c r="DA3554" s="140" t="n"/>
      <c r="DB3554" s="140" t="n"/>
      <c r="DC3554" s="140" t="n"/>
      <c r="DD3554" s="140" t="n"/>
      <c r="DE3554" s="140" t="n"/>
      <c r="DF3554" s="140" t="n"/>
      <c r="DG3554" s="140" t="n"/>
      <c r="DH3554" s="140" t="n"/>
      <c r="DI3554" s="140" t="n"/>
      <c r="DJ3554" s="140" t="n"/>
      <c r="DK3554" s="140" t="n"/>
      <c r="DL3554" s="140" t="n"/>
      <c r="DM3554" s="140" t="n"/>
      <c r="DN3554" s="140" t="n"/>
      <c r="DO3554" s="140" t="n"/>
      <c r="DP3554" s="140" t="n"/>
      <c r="DQ3554" s="140" t="n"/>
      <c r="DR3554" s="140" t="n"/>
      <c r="DS3554" s="140" t="n"/>
      <c r="DT3554" s="140" t="n"/>
      <c r="DU3554" s="141" t="n"/>
      <c r="DV3554" s="2" t="n"/>
      <c r="DW3554" s="2" t="n"/>
      <c r="DX3554" s="2" t="n"/>
      <c r="DY3554" s="2" t="n"/>
      <c r="DZ3554" s="2" t="n"/>
      <c r="EA3554" s="2" t="n"/>
      <c r="EB3554" s="2" t="n"/>
      <c r="EC3554" s="2" t="n"/>
    </row>
    <row r="3555" ht="6.75" customHeight="1" s="118">
      <c r="A3555" s="2" t="n"/>
      <c r="B3555" s="2" t="n"/>
      <c r="C3555" s="2" t="n"/>
      <c r="D3555" s="2" t="n"/>
      <c r="E3555" s="2" t="n"/>
      <c r="F3555" s="2" t="n"/>
      <c r="G3555" s="2" t="n"/>
      <c r="H3555" s="2" t="n"/>
      <c r="I3555" s="2" t="n"/>
      <c r="AN3555" s="3" t="n"/>
      <c r="AO3555" s="2" t="n"/>
      <c r="AP3555" s="2" t="n"/>
      <c r="AQ3555" s="2" t="n"/>
      <c r="AR3555" s="2" t="n"/>
      <c r="AS3555" s="2" t="n"/>
      <c r="AT3555" s="2" t="n"/>
      <c r="AU3555" s="2" t="n"/>
      <c r="AV3555" s="7" t="n"/>
      <c r="AW3555" s="2" t="n"/>
      <c r="AX3555" s="2" t="n"/>
      <c r="AY3555" s="2" t="n"/>
      <c r="AZ3555" s="2" t="n"/>
      <c r="BA3555" s="2" t="n"/>
      <c r="BB3555" s="2" t="n"/>
      <c r="BC3555" s="2" t="n"/>
      <c r="BD3555" s="2" t="n"/>
      <c r="BE3555" s="2" t="n"/>
      <c r="BF3555" s="2" t="n"/>
      <c r="BG3555" s="2" t="n"/>
      <c r="BH3555" s="2" t="n"/>
      <c r="BI3555" s="8" t="n"/>
      <c r="BJ3555" s="7" t="n"/>
      <c r="BK3555" s="2" t="n"/>
      <c r="BL3555" s="2" t="n"/>
      <c r="BM3555" s="2" t="n"/>
      <c r="BN3555" s="2" t="n"/>
      <c r="BO3555" s="2" t="n"/>
      <c r="BP3555" s="143" t="n"/>
      <c r="BV3555" s="144" t="n"/>
      <c r="BW3555" s="143" t="n"/>
      <c r="CG3555" s="144" t="n"/>
      <c r="CH3555" s="143" t="n"/>
      <c r="DU3555" s="144" t="n"/>
      <c r="DV3555" s="2" t="n"/>
      <c r="DW3555" s="2" t="n"/>
      <c r="DX3555" s="2" t="n"/>
      <c r="DY3555" s="2" t="n"/>
      <c r="DZ3555" s="2" t="n"/>
      <c r="EA3555" s="2" t="n"/>
      <c r="EB3555" s="2" t="n"/>
      <c r="EC3555" s="2" t="n"/>
    </row>
    <row r="3556" ht="6.75" customHeight="1" s="118">
      <c r="A3556" s="2" t="n"/>
      <c r="B3556" s="2" t="n"/>
      <c r="C3556" s="2" t="n"/>
      <c r="D3556" s="2" t="n"/>
      <c r="E3556" s="2" t="n"/>
      <c r="F3556" s="2" t="n"/>
      <c r="G3556" s="2" t="n"/>
      <c r="H3556" s="2" t="n"/>
      <c r="I3556" s="2" t="n"/>
      <c r="J3556" s="2" t="n"/>
      <c r="K3556" s="2" t="n"/>
      <c r="L3556" s="2" t="n"/>
      <c r="M3556" s="2" t="n"/>
      <c r="N3556" s="3" t="n"/>
      <c r="O3556" s="3" t="n"/>
      <c r="P3556" s="3" t="n"/>
      <c r="Q3556" s="3" t="n"/>
      <c r="R3556" s="3" t="n"/>
      <c r="S3556" s="3" t="n"/>
      <c r="T3556" s="3" t="n"/>
      <c r="U3556" s="3" t="n"/>
      <c r="V3556" s="3" t="n"/>
      <c r="W3556" s="3" t="n"/>
      <c r="X3556" s="3" t="n"/>
      <c r="Y3556" s="3" t="n"/>
      <c r="Z3556" s="3" t="n"/>
      <c r="AA3556" s="3" t="n"/>
      <c r="AB3556" s="3" t="n"/>
      <c r="AC3556" s="3" t="n"/>
      <c r="AD3556" s="3" t="n"/>
      <c r="AE3556" s="3" t="n"/>
      <c r="AF3556" s="3" t="n"/>
      <c r="AG3556" s="3" t="n"/>
      <c r="AH3556" s="3" t="n"/>
      <c r="AI3556" s="3" t="n"/>
      <c r="AJ3556" s="3" t="n"/>
      <c r="AK3556" s="3" t="n"/>
      <c r="AL3556" s="3" t="n"/>
      <c r="AM3556" s="3" t="n"/>
      <c r="AN3556" s="2" t="n"/>
      <c r="AO3556" s="2" t="n"/>
      <c r="AP3556" s="2" t="n"/>
      <c r="AQ3556" s="2" t="n"/>
      <c r="AR3556" s="2" t="n"/>
      <c r="AS3556" s="2" t="n"/>
      <c r="AT3556" s="2" t="n"/>
      <c r="AU3556" s="2" t="n"/>
      <c r="AV3556" s="7" t="n"/>
      <c r="AW3556" s="2" t="n"/>
      <c r="AX3556" s="2" t="n"/>
      <c r="AY3556" s="2" t="n"/>
      <c r="AZ3556" s="2" t="n"/>
      <c r="BA3556" s="2" t="n"/>
      <c r="BB3556" s="2" t="n"/>
      <c r="BC3556" s="2" t="n"/>
      <c r="BD3556" s="2" t="n"/>
      <c r="BE3556" s="2" t="n"/>
      <c r="BF3556" s="2" t="n"/>
      <c r="BG3556" s="2" t="n"/>
      <c r="BH3556" s="2" t="n"/>
      <c r="BI3556" s="8" t="n"/>
      <c r="BJ3556" s="7" t="n"/>
      <c r="BK3556" s="2" t="n"/>
      <c r="BL3556" s="2" t="n"/>
      <c r="BM3556" s="2" t="n"/>
      <c r="BN3556" s="2" t="n"/>
      <c r="BO3556" s="2" t="n"/>
      <c r="BP3556" s="143" t="n"/>
      <c r="BV3556" s="144" t="n"/>
      <c r="BW3556" s="143" t="n"/>
      <c r="CG3556" s="144" t="n"/>
      <c r="CH3556" s="143" t="n"/>
      <c r="DU3556" s="144" t="n"/>
      <c r="DV3556" s="2" t="n"/>
      <c r="DW3556" s="2" t="n"/>
      <c r="DX3556" s="2" t="n"/>
      <c r="DY3556" s="2" t="n"/>
      <c r="DZ3556" s="2" t="n"/>
      <c r="EA3556" s="2" t="n"/>
      <c r="EB3556" s="2" t="n"/>
      <c r="EC3556" s="2" t="n"/>
    </row>
    <row r="3557" ht="6.75" customHeight="1" s="118">
      <c r="A3557" s="2" t="n"/>
      <c r="B3557" s="2" t="n"/>
      <c r="C3557" s="2" t="n"/>
      <c r="D3557" s="2" t="n"/>
      <c r="E3557" s="2" t="n"/>
      <c r="F3557" s="2" t="n"/>
      <c r="G3557" s="2" t="n"/>
      <c r="H3557" s="2" t="n"/>
      <c r="I3557" s="2" t="n"/>
      <c r="J3557" s="2" t="n"/>
      <c r="K3557" s="2" t="n"/>
      <c r="L3557" s="2" t="n"/>
      <c r="M3557" s="2" t="n"/>
      <c r="N3557" s="2" t="n"/>
      <c r="O3557" s="2" t="n"/>
      <c r="P3557" s="2" t="n"/>
      <c r="Q3557" s="2" t="n"/>
      <c r="R3557" s="2" t="n"/>
      <c r="S3557" s="2" t="n"/>
      <c r="T3557" s="2" t="n"/>
      <c r="U3557" s="2" t="n"/>
      <c r="V3557" s="2" t="n"/>
      <c r="W3557" s="2" t="n"/>
      <c r="X3557" s="2" t="n"/>
      <c r="Y3557" s="2" t="n"/>
      <c r="Z3557" s="95" t="inlineStr">
        <is>
          <t>令和</t>
        </is>
      </c>
      <c r="AD3557" s="145">
        <f>IF(N(設定!$B$3)=0,"",YEAR(設定!$B$3)-2018)</f>
        <v/>
      </c>
      <c r="AG3557" s="95" t="inlineStr">
        <is>
          <t>年</t>
        </is>
      </c>
      <c r="AI3557" s="145">
        <f>IF(N(設定!$B$3)=0,"",MONTH(設定!$B$3))</f>
        <v/>
      </c>
      <c r="AL3557" s="95" t="inlineStr">
        <is>
          <t>月</t>
        </is>
      </c>
      <c r="AN3557" s="145">
        <f>IF(N(設定!$B$3)=0,"",DAY(設定!$B$3))</f>
        <v/>
      </c>
      <c r="AP3557" s="95" t="inlineStr">
        <is>
          <t>日現在</t>
        </is>
      </c>
      <c r="AU3557" s="12" t="n"/>
      <c r="AV3557" s="7" t="n"/>
      <c r="AW3557" s="2" t="n"/>
      <c r="AX3557" s="2" t="n"/>
      <c r="AY3557" s="2" t="n"/>
      <c r="AZ3557" s="2" t="n"/>
      <c r="BA3557" s="2" t="n"/>
      <c r="BB3557" s="2" t="n"/>
      <c r="BC3557" s="2" t="n"/>
      <c r="BD3557" s="2" t="n"/>
      <c r="BE3557" s="2" t="n"/>
      <c r="BF3557" s="2" t="n"/>
      <c r="BG3557" s="2" t="n"/>
      <c r="BH3557" s="2" t="n"/>
      <c r="BI3557" s="8" t="n"/>
      <c r="BJ3557" s="7" t="n"/>
      <c r="BK3557" s="2" t="n"/>
      <c r="BL3557" s="2" t="n"/>
      <c r="BM3557" s="2" t="n"/>
      <c r="BN3557" s="2" t="n"/>
      <c r="BO3557" s="2" t="n"/>
      <c r="BP3557" s="143" t="n"/>
      <c r="BV3557" s="144" t="n"/>
      <c r="BW3557" s="146" t="n"/>
      <c r="BX3557" s="147" t="n"/>
      <c r="BY3557" s="147" t="n"/>
      <c r="BZ3557" s="147" t="n"/>
      <c r="CA3557" s="147" t="n"/>
      <c r="CB3557" s="147" t="n"/>
      <c r="CC3557" s="147" t="n"/>
      <c r="CD3557" s="147" t="n"/>
      <c r="CE3557" s="147" t="n"/>
      <c r="CF3557" s="147" t="n"/>
      <c r="CG3557" s="148" t="n"/>
      <c r="CH3557" s="146" t="n"/>
      <c r="CI3557" s="147" t="n"/>
      <c r="CJ3557" s="147" t="n"/>
      <c r="CK3557" s="147" t="n"/>
      <c r="CL3557" s="147" t="n"/>
      <c r="CM3557" s="147" t="n"/>
      <c r="CN3557" s="147" t="n"/>
      <c r="CO3557" s="147" t="n"/>
      <c r="CP3557" s="147" t="n"/>
      <c r="CQ3557" s="147" t="n"/>
      <c r="CR3557" s="147" t="n"/>
      <c r="CS3557" s="147" t="n"/>
      <c r="CT3557" s="147" t="n"/>
      <c r="CU3557" s="147" t="n"/>
      <c r="CV3557" s="147" t="n"/>
      <c r="CW3557" s="147" t="n"/>
      <c r="CX3557" s="147" t="n"/>
      <c r="CY3557" s="147" t="n"/>
      <c r="CZ3557" s="147" t="n"/>
      <c r="DA3557" s="147" t="n"/>
      <c r="DB3557" s="147" t="n"/>
      <c r="DC3557" s="147" t="n"/>
      <c r="DD3557" s="147" t="n"/>
      <c r="DE3557" s="147" t="n"/>
      <c r="DF3557" s="147" t="n"/>
      <c r="DG3557" s="147" t="n"/>
      <c r="DH3557" s="147" t="n"/>
      <c r="DI3557" s="147" t="n"/>
      <c r="DJ3557" s="147" t="n"/>
      <c r="DK3557" s="147" t="n"/>
      <c r="DL3557" s="147" t="n"/>
      <c r="DM3557" s="147" t="n"/>
      <c r="DN3557" s="147" t="n"/>
      <c r="DO3557" s="147" t="n"/>
      <c r="DP3557" s="147" t="n"/>
      <c r="DQ3557" s="147" t="n"/>
      <c r="DR3557" s="147" t="n"/>
      <c r="DS3557" s="147" t="n"/>
      <c r="DT3557" s="147" t="n"/>
      <c r="DU3557" s="148" t="n"/>
      <c r="DV3557" s="2" t="n"/>
      <c r="DW3557" s="2" t="n"/>
      <c r="DX3557" s="2" t="n"/>
      <c r="DY3557" s="2" t="n"/>
      <c r="DZ3557" s="2" t="n"/>
      <c r="EA3557" s="2" t="n"/>
      <c r="EB3557" s="2" t="n"/>
      <c r="EC3557" s="2" t="n"/>
    </row>
    <row r="3558" ht="6.75" customHeight="1" s="118">
      <c r="A3558" s="2" t="n"/>
      <c r="B3558" s="2" t="n"/>
      <c r="C3558" s="2" t="n"/>
      <c r="D3558" s="2" t="n"/>
      <c r="E3558" s="2" t="n"/>
      <c r="F3558" s="2" t="n"/>
      <c r="G3558" s="2" t="n"/>
      <c r="H3558" s="2" t="n"/>
      <c r="I3558" s="2" t="n"/>
      <c r="J3558" s="2" t="n"/>
      <c r="K3558" s="2" t="n"/>
      <c r="L3558" s="2" t="n"/>
      <c r="M3558" s="2" t="n"/>
      <c r="N3558" s="2" t="n"/>
      <c r="O3558" s="2" t="n"/>
      <c r="P3558" s="2" t="n"/>
      <c r="Q3558" s="2" t="n"/>
      <c r="R3558" s="2" t="n"/>
      <c r="S3558" s="2" t="n"/>
      <c r="T3558" s="2" t="n"/>
      <c r="U3558" s="2" t="n"/>
      <c r="V3558" s="2" t="n"/>
      <c r="W3558" s="2" t="n"/>
      <c r="X3558" s="2" t="n"/>
      <c r="Y3558" s="2" t="n"/>
      <c r="AU3558" s="12" t="n"/>
      <c r="AV3558" s="7" t="n"/>
      <c r="AW3558" s="48" t="inlineStr">
        <is>
          <t>写真をはる位置</t>
        </is>
      </c>
      <c r="BI3558" s="8" t="n"/>
      <c r="BJ3558" s="7" t="n"/>
      <c r="BK3558" s="2" t="n"/>
      <c r="BL3558" s="2" t="n"/>
      <c r="BM3558" s="2" t="n"/>
      <c r="BN3558" s="2" t="n"/>
      <c r="BO3558" s="2" t="n"/>
      <c r="BP3558" s="143" t="n"/>
      <c r="BV3558" s="144" t="n"/>
      <c r="BW3558" s="149">
        <f>計算!$O$42</f>
        <v/>
      </c>
      <c r="CG3558" s="144" t="n"/>
      <c r="CH3558" s="150">
        <f>計算!$P$42</f>
        <v/>
      </c>
      <c r="DU3558" s="144" t="n"/>
      <c r="DV3558" s="2" t="n"/>
      <c r="DW3558" s="2" t="n"/>
      <c r="DX3558" s="2" t="n"/>
      <c r="DY3558" s="2" t="n"/>
      <c r="DZ3558" s="2" t="n"/>
      <c r="EA3558" s="2" t="n"/>
      <c r="EB3558" s="2" t="n"/>
      <c r="EC3558" s="2" t="n"/>
    </row>
    <row r="3559" ht="6.75" customHeight="1" s="118">
      <c r="A3559" s="2" t="n"/>
      <c r="B3559" s="2" t="n"/>
      <c r="C3559" s="2" t="n"/>
      <c r="D3559" s="2" t="n"/>
      <c r="E3559" s="2" t="n"/>
      <c r="F3559" s="2" t="n"/>
      <c r="G3559" s="2" t="n"/>
      <c r="H3559" s="2" t="n"/>
      <c r="I3559" s="2" t="n"/>
      <c r="J3559" s="2" t="n"/>
      <c r="K3559" s="2" t="n"/>
      <c r="L3559" s="2" t="n"/>
      <c r="M3559" s="2" t="n"/>
      <c r="N3559" s="2" t="n"/>
      <c r="O3559" s="2" t="n"/>
      <c r="P3559" s="2" t="n"/>
      <c r="Q3559" s="2" t="n"/>
      <c r="R3559" s="2" t="n"/>
      <c r="S3559" s="2" t="n"/>
      <c r="T3559" s="2" t="n"/>
      <c r="U3559" s="2" t="n"/>
      <c r="V3559" s="2" t="n"/>
      <c r="W3559" s="2" t="n"/>
      <c r="X3559" s="2" t="n"/>
      <c r="Y3559" s="2" t="n"/>
      <c r="Z3559" s="147" t="n"/>
      <c r="AA3559" s="147" t="n"/>
      <c r="AB3559" s="147" t="n"/>
      <c r="AC3559" s="147" t="n"/>
      <c r="AD3559" s="147" t="n"/>
      <c r="AE3559" s="147" t="n"/>
      <c r="AF3559" s="147" t="n"/>
      <c r="AG3559" s="147" t="n"/>
      <c r="AH3559" s="147" t="n"/>
      <c r="AI3559" s="147" t="n"/>
      <c r="AJ3559" s="147" t="n"/>
      <c r="AK3559" s="147" t="n"/>
      <c r="AL3559" s="147" t="n"/>
      <c r="AM3559" s="147" t="n"/>
      <c r="AN3559" s="147" t="n"/>
      <c r="AO3559" s="147" t="n"/>
      <c r="AP3559" s="147" t="n"/>
      <c r="AQ3559" s="147" t="n"/>
      <c r="AR3559" s="147" t="n"/>
      <c r="AS3559" s="147" t="n"/>
      <c r="AT3559" s="147" t="n"/>
      <c r="AU3559" s="12" t="n"/>
      <c r="AV3559" s="7" t="n"/>
      <c r="BI3559" s="8" t="n"/>
      <c r="BJ3559" s="7" t="n"/>
      <c r="BK3559" s="2" t="n"/>
      <c r="BL3559" s="2" t="n"/>
      <c r="BM3559" s="2" t="n"/>
      <c r="BN3559" s="2" t="n"/>
      <c r="BO3559" s="2" t="n"/>
      <c r="BP3559" s="143" t="n"/>
      <c r="BV3559" s="144" t="n"/>
      <c r="BW3559" s="143" t="n"/>
      <c r="CG3559" s="144" t="n"/>
      <c r="DU3559" s="144" t="n"/>
      <c r="DV3559" s="2" t="n"/>
      <c r="DW3559" s="2" t="n"/>
      <c r="DX3559" s="2" t="n"/>
      <c r="DY3559" s="2" t="n"/>
      <c r="DZ3559" s="2" t="n"/>
      <c r="EA3559" s="2" t="n"/>
      <c r="EB3559" s="2" t="n"/>
      <c r="EC3559" s="2" t="n"/>
    </row>
    <row r="3560" ht="6.75" customHeight="1" s="118">
      <c r="A3560" s="2" t="n"/>
      <c r="B3560" s="2" t="n"/>
      <c r="C3560" s="2" t="n"/>
      <c r="D3560" s="2" t="n"/>
      <c r="E3560" s="142" t="inlineStr">
        <is>
          <t>ふ り が な</t>
        </is>
      </c>
      <c r="F3560" s="140" t="n"/>
      <c r="G3560" s="140" t="n"/>
      <c r="H3560" s="140" t="n"/>
      <c r="I3560" s="140" t="n"/>
      <c r="J3560" s="140" t="n"/>
      <c r="K3560" s="141" t="n"/>
      <c r="L3560" s="151">
        <f>計算!$C$42</f>
        <v/>
      </c>
      <c r="M3560" s="140" t="n"/>
      <c r="N3560" s="140" t="n"/>
      <c r="O3560" s="140" t="n"/>
      <c r="P3560" s="140" t="n"/>
      <c r="Q3560" s="140" t="n"/>
      <c r="R3560" s="140" t="n"/>
      <c r="S3560" s="140" t="n"/>
      <c r="T3560" s="140" t="n"/>
      <c r="U3560" s="140" t="n"/>
      <c r="V3560" s="140" t="n"/>
      <c r="W3560" s="140" t="n"/>
      <c r="X3560" s="140" t="n"/>
      <c r="Y3560" s="140" t="n"/>
      <c r="Z3560" s="140" t="n"/>
      <c r="AA3560" s="140" t="n"/>
      <c r="AB3560" s="140" t="n"/>
      <c r="AC3560" s="140" t="n"/>
      <c r="AD3560" s="140" t="n"/>
      <c r="AE3560" s="140" t="n"/>
      <c r="AF3560" s="140" t="n"/>
      <c r="AG3560" s="140" t="n"/>
      <c r="AH3560" s="140" t="n"/>
      <c r="AI3560" s="140" t="n"/>
      <c r="AJ3560" s="140" t="n"/>
      <c r="AK3560" s="140" t="n"/>
      <c r="AL3560" s="140" t="n"/>
      <c r="AM3560" s="140" t="n"/>
      <c r="AN3560" s="140" t="n"/>
      <c r="AO3560" s="140" t="n"/>
      <c r="AP3560" s="140" t="n"/>
      <c r="AQ3560" s="140" t="n"/>
      <c r="AR3560" s="140" t="n"/>
      <c r="AS3560" s="140" t="n"/>
      <c r="AT3560" s="141" t="n"/>
      <c r="AU3560" s="8" t="n"/>
      <c r="AV3560" s="7" t="n"/>
      <c r="AW3560" s="2" t="n"/>
      <c r="AX3560" s="2" t="n"/>
      <c r="AY3560" s="2" t="n"/>
      <c r="AZ3560" s="2" t="n"/>
      <c r="BA3560" s="2" t="n"/>
      <c r="BB3560" s="2" t="n"/>
      <c r="BC3560" s="2" t="n"/>
      <c r="BD3560" s="2" t="n"/>
      <c r="BE3560" s="2" t="n"/>
      <c r="BF3560" s="2" t="n"/>
      <c r="BG3560" s="2" t="n"/>
      <c r="BH3560" s="2" t="n"/>
      <c r="BI3560" s="8" t="n"/>
      <c r="BJ3560" s="7" t="n"/>
      <c r="BK3560" s="2" t="n"/>
      <c r="BL3560" s="2" t="n"/>
      <c r="BM3560" s="2" t="n"/>
      <c r="BN3560" s="2" t="n"/>
      <c r="BO3560" s="2" t="n"/>
      <c r="BP3560" s="143" t="n"/>
      <c r="BV3560" s="144" t="n"/>
      <c r="BW3560" s="143" t="n"/>
      <c r="CG3560" s="144" t="n"/>
      <c r="DU3560" s="144" t="n"/>
      <c r="DV3560" s="2" t="n"/>
      <c r="DW3560" s="2" t="n"/>
      <c r="DX3560" s="2" t="n"/>
      <c r="DY3560" s="2" t="n"/>
      <c r="DZ3560" s="2" t="n"/>
      <c r="EA3560" s="2" t="n"/>
      <c r="EB3560" s="2" t="n"/>
      <c r="EC3560" s="2" t="n"/>
    </row>
    <row r="3561" ht="6.75" customHeight="1" s="118">
      <c r="A3561" s="2" t="n"/>
      <c r="B3561" s="2" t="n"/>
      <c r="C3561" s="2" t="n"/>
      <c r="D3561" s="2" t="n"/>
      <c r="E3561" s="143" t="n"/>
      <c r="K3561" s="144" t="n"/>
      <c r="AT3561" s="144" t="n"/>
      <c r="AU3561" s="8" t="n"/>
      <c r="AV3561" s="7" t="n"/>
      <c r="AW3561" s="2" t="n"/>
      <c r="AX3561" s="2" t="n"/>
      <c r="AY3561" s="2" t="n"/>
      <c r="AZ3561" s="2" t="n"/>
      <c r="BA3561" s="2" t="n"/>
      <c r="BB3561" s="2" t="n"/>
      <c r="BC3561" s="2" t="n"/>
      <c r="BD3561" s="2" t="n"/>
      <c r="BE3561" s="2" t="n"/>
      <c r="BF3561" s="2" t="n"/>
      <c r="BG3561" s="2" t="n"/>
      <c r="BH3561" s="2" t="n"/>
      <c r="BI3561" s="8" t="n"/>
      <c r="BJ3561" s="7" t="n"/>
      <c r="BK3561" s="2" t="n"/>
      <c r="BL3561" s="2" t="n"/>
      <c r="BM3561" s="2" t="n"/>
      <c r="BN3561" s="2" t="n"/>
      <c r="BO3561" s="2" t="n"/>
      <c r="BP3561" s="143" t="n"/>
      <c r="BV3561" s="144" t="n"/>
      <c r="BW3561" s="143" t="n"/>
      <c r="CG3561" s="144" t="n"/>
      <c r="DU3561" s="144" t="n"/>
      <c r="DV3561" s="2" t="n"/>
      <c r="DW3561" s="2" t="n"/>
      <c r="DX3561" s="2" t="n"/>
      <c r="DY3561" s="2" t="n"/>
      <c r="DZ3561" s="2" t="n"/>
      <c r="EA3561" s="2" t="n"/>
      <c r="EB3561" s="2" t="n"/>
      <c r="EC3561" s="2" t="n"/>
    </row>
    <row r="3562" ht="6.75" customHeight="1" s="118">
      <c r="A3562" s="2" t="n"/>
      <c r="B3562" s="2" t="n"/>
      <c r="C3562" s="2" t="n"/>
      <c r="D3562" s="2" t="n"/>
      <c r="E3562" s="143" t="n"/>
      <c r="K3562" s="144" t="n"/>
      <c r="AT3562" s="144" t="n"/>
      <c r="AU3562" s="8" t="n"/>
      <c r="AV3562" s="7" t="n"/>
      <c r="AW3562" s="2" t="n"/>
      <c r="AX3562" s="2" t="n"/>
      <c r="AY3562" s="2" t="n"/>
      <c r="AZ3562" s="2" t="n"/>
      <c r="BA3562" s="2" t="n"/>
      <c r="BB3562" s="2" t="n"/>
      <c r="BC3562" s="2" t="n"/>
      <c r="BD3562" s="2" t="n"/>
      <c r="BE3562" s="2" t="n"/>
      <c r="BF3562" s="2" t="n"/>
      <c r="BG3562" s="2" t="n"/>
      <c r="BH3562" s="2" t="n"/>
      <c r="BI3562" s="8" t="n"/>
      <c r="BJ3562" s="7" t="n"/>
      <c r="BK3562" s="2" t="n"/>
      <c r="BL3562" s="2" t="n"/>
      <c r="BM3562" s="2" t="n"/>
      <c r="BN3562" s="2" t="n"/>
      <c r="BO3562" s="2" t="n"/>
      <c r="BP3562" s="143" t="n"/>
      <c r="BV3562" s="144" t="n"/>
      <c r="BW3562" s="149">
        <f>計算!$Q$42</f>
        <v/>
      </c>
      <c r="CG3562" s="144" t="n"/>
      <c r="CH3562" s="150">
        <f>計算!$R$42</f>
        <v/>
      </c>
      <c r="DU3562" s="144" t="n"/>
      <c r="DV3562" s="2" t="n"/>
      <c r="DW3562" s="2" t="n"/>
      <c r="DX3562" s="2" t="n"/>
      <c r="DY3562" s="2" t="n"/>
      <c r="DZ3562" s="2" t="n"/>
      <c r="EA3562" s="2" t="n"/>
      <c r="EB3562" s="2" t="n"/>
      <c r="EC3562" s="2" t="n"/>
    </row>
    <row r="3563" ht="6.75" customHeight="1" s="118">
      <c r="A3563" s="2" t="n"/>
      <c r="B3563" s="2" t="n"/>
      <c r="C3563" s="2" t="n"/>
      <c r="D3563" s="2" t="n"/>
      <c r="E3563" s="146" t="n"/>
      <c r="F3563" s="147" t="n"/>
      <c r="G3563" s="147" t="n"/>
      <c r="H3563" s="147" t="n"/>
      <c r="I3563" s="147" t="n"/>
      <c r="J3563" s="147" t="n"/>
      <c r="K3563" s="148" t="n"/>
      <c r="L3563" s="147" t="n"/>
      <c r="M3563" s="147" t="n"/>
      <c r="N3563" s="147" t="n"/>
      <c r="O3563" s="147" t="n"/>
      <c r="P3563" s="147" t="n"/>
      <c r="Q3563" s="147" t="n"/>
      <c r="R3563" s="147" t="n"/>
      <c r="S3563" s="147" t="n"/>
      <c r="T3563" s="147" t="n"/>
      <c r="U3563" s="147" t="n"/>
      <c r="V3563" s="147" t="n"/>
      <c r="W3563" s="147" t="n"/>
      <c r="X3563" s="147" t="n"/>
      <c r="Y3563" s="147" t="n"/>
      <c r="Z3563" s="147" t="n"/>
      <c r="AA3563" s="147" t="n"/>
      <c r="AB3563" s="147" t="n"/>
      <c r="AC3563" s="147" t="n"/>
      <c r="AD3563" s="147" t="n"/>
      <c r="AE3563" s="147" t="n"/>
      <c r="AF3563" s="147" t="n"/>
      <c r="AG3563" s="147" t="n"/>
      <c r="AH3563" s="147" t="n"/>
      <c r="AI3563" s="147" t="n"/>
      <c r="AJ3563" s="147" t="n"/>
      <c r="AK3563" s="147" t="n"/>
      <c r="AL3563" s="147" t="n"/>
      <c r="AM3563" s="147" t="n"/>
      <c r="AN3563" s="147" t="n"/>
      <c r="AO3563" s="147" t="n"/>
      <c r="AP3563" s="147" t="n"/>
      <c r="AQ3563" s="147" t="n"/>
      <c r="AR3563" s="147" t="n"/>
      <c r="AS3563" s="147" t="n"/>
      <c r="AT3563" s="148" t="n"/>
      <c r="AU3563" s="8" t="n"/>
      <c r="AV3563" s="7" t="n"/>
      <c r="AW3563" s="2" t="n"/>
      <c r="AX3563" s="2" t="n"/>
      <c r="AY3563" s="2" t="n"/>
      <c r="AZ3563" s="2" t="n"/>
      <c r="BA3563" s="2" t="n"/>
      <c r="BB3563" s="2" t="n"/>
      <c r="BC3563" s="2" t="n"/>
      <c r="BD3563" s="2" t="n"/>
      <c r="BE3563" s="2" t="n"/>
      <c r="BF3563" s="2" t="n"/>
      <c r="BG3563" s="2" t="n"/>
      <c r="BH3563" s="2" t="n"/>
      <c r="BI3563" s="8" t="n"/>
      <c r="BJ3563" s="7" t="n"/>
      <c r="BK3563" s="2" t="n"/>
      <c r="BL3563" s="2" t="n"/>
      <c r="BM3563" s="2" t="n"/>
      <c r="BN3563" s="2" t="n"/>
      <c r="BO3563" s="2" t="n"/>
      <c r="BP3563" s="143" t="n"/>
      <c r="BV3563" s="144" t="n"/>
      <c r="BW3563" s="143" t="n"/>
      <c r="CG3563" s="144" t="n"/>
      <c r="DU3563" s="144" t="n"/>
      <c r="DV3563" s="2" t="n"/>
      <c r="DW3563" s="2" t="n"/>
      <c r="DX3563" s="2" t="n"/>
      <c r="DY3563" s="2" t="n"/>
      <c r="DZ3563" s="2" t="n"/>
      <c r="EA3563" s="2" t="n"/>
      <c r="EB3563" s="2" t="n"/>
      <c r="EC3563" s="2" t="n"/>
    </row>
    <row r="3564" ht="6.75" customHeight="1" s="118">
      <c r="A3564" s="2" t="n"/>
      <c r="B3564" s="2" t="n"/>
      <c r="C3564" s="2" t="n"/>
      <c r="D3564" s="2" t="n"/>
      <c r="E3564" s="152" t="inlineStr">
        <is>
          <t>名　前</t>
        </is>
      </c>
      <c r="F3564" s="140" t="n"/>
      <c r="G3564" s="140" t="n"/>
      <c r="H3564" s="140" t="n"/>
      <c r="I3564" s="140" t="n"/>
      <c r="J3564" s="140" t="n"/>
      <c r="K3564" s="141" t="n"/>
      <c r="L3564" s="153">
        <f>計算!$B$42</f>
        <v/>
      </c>
      <c r="M3564" s="140" t="n"/>
      <c r="N3564" s="140" t="n"/>
      <c r="O3564" s="140" t="n"/>
      <c r="P3564" s="140" t="n"/>
      <c r="Q3564" s="140" t="n"/>
      <c r="R3564" s="140" t="n"/>
      <c r="S3564" s="140" t="n"/>
      <c r="T3564" s="140" t="n"/>
      <c r="U3564" s="140" t="n"/>
      <c r="V3564" s="140" t="n"/>
      <c r="W3564" s="140" t="n"/>
      <c r="X3564" s="140" t="n"/>
      <c r="Y3564" s="140" t="n"/>
      <c r="Z3564" s="140" t="n"/>
      <c r="AA3564" s="140" t="n"/>
      <c r="AB3564" s="140" t="n"/>
      <c r="AC3564" s="140" t="n"/>
      <c r="AD3564" s="140" t="n"/>
      <c r="AE3564" s="140" t="n"/>
      <c r="AF3564" s="140" t="n"/>
      <c r="AG3564" s="140" t="n"/>
      <c r="AH3564" s="140" t="n"/>
      <c r="AI3564" s="140" t="n"/>
      <c r="AJ3564" s="140" t="n"/>
      <c r="AK3564" s="140" t="n"/>
      <c r="AL3564" s="140" t="n"/>
      <c r="AM3564" s="140" t="n"/>
      <c r="AN3564" s="140" t="n"/>
      <c r="AO3564" s="140" t="n"/>
      <c r="AP3564" s="140" t="n"/>
      <c r="AQ3564" s="140" t="n"/>
      <c r="AR3564" s="140" t="n"/>
      <c r="AS3564" s="140" t="n"/>
      <c r="AT3564" s="141" t="n"/>
      <c r="AU3564" s="8" t="n"/>
      <c r="AV3564" s="7" t="n"/>
      <c r="AW3564" s="2" t="n"/>
      <c r="AX3564" s="2" t="n"/>
      <c r="AY3564" s="2" t="n"/>
      <c r="AZ3564" s="2" t="n"/>
      <c r="BA3564" s="2" t="n"/>
      <c r="BB3564" s="2" t="n"/>
      <c r="BC3564" s="2" t="n"/>
      <c r="BD3564" s="2" t="n"/>
      <c r="BE3564" s="2" t="n"/>
      <c r="BF3564" s="2" t="n"/>
      <c r="BG3564" s="2" t="n"/>
      <c r="BH3564" s="2" t="n"/>
      <c r="BI3564" s="8" t="n"/>
      <c r="BJ3564" s="7" t="n"/>
      <c r="BK3564" s="2" t="n"/>
      <c r="BL3564" s="2" t="n"/>
      <c r="BM3564" s="2" t="n"/>
      <c r="BN3564" s="2" t="n"/>
      <c r="BO3564" s="2" t="n"/>
      <c r="BP3564" s="143" t="n"/>
      <c r="BV3564" s="144" t="n"/>
      <c r="BW3564" s="143" t="n"/>
      <c r="CG3564" s="144" t="n"/>
      <c r="DU3564" s="144" t="n"/>
      <c r="DV3564" s="2" t="n"/>
      <c r="DW3564" s="2" t="n"/>
      <c r="DX3564" s="2" t="n"/>
      <c r="DY3564" s="2" t="n"/>
      <c r="DZ3564" s="2" t="n"/>
      <c r="EA3564" s="2" t="n"/>
      <c r="EB3564" s="2" t="n"/>
      <c r="EC3564" s="2" t="n"/>
    </row>
    <row r="3565" ht="6.75" customHeight="1" s="118">
      <c r="A3565" s="2" t="n"/>
      <c r="B3565" s="2" t="n"/>
      <c r="C3565" s="2" t="n"/>
      <c r="D3565" s="2" t="n"/>
      <c r="E3565" s="143" t="n"/>
      <c r="K3565" s="144" t="n"/>
      <c r="L3565" s="143" t="n"/>
      <c r="AT3565" s="144" t="n"/>
      <c r="AU3565" s="8" t="n"/>
      <c r="AV3565" s="7" t="n"/>
      <c r="AW3565" s="2" t="n"/>
      <c r="AX3565" s="52" t="inlineStr">
        <is>
          <t>（30×40mm）</t>
        </is>
      </c>
      <c r="BH3565" s="2" t="n"/>
      <c r="BI3565" s="8" t="n"/>
      <c r="BJ3565" s="7" t="n"/>
      <c r="BK3565" s="2" t="n"/>
      <c r="BL3565" s="2" t="n"/>
      <c r="BM3565" s="2" t="n"/>
      <c r="BN3565" s="2" t="n"/>
      <c r="BO3565" s="2" t="n"/>
      <c r="BP3565" s="143" t="n"/>
      <c r="BV3565" s="144" t="n"/>
      <c r="BW3565" s="143" t="n"/>
      <c r="CG3565" s="144" t="n"/>
      <c r="DU3565" s="144" t="n"/>
      <c r="DV3565" s="2" t="n"/>
      <c r="DW3565" s="2" t="n"/>
      <c r="DX3565" s="2" t="n"/>
      <c r="DY3565" s="2" t="n"/>
      <c r="DZ3565" s="2" t="n"/>
      <c r="EA3565" s="2" t="n"/>
      <c r="EB3565" s="2" t="n"/>
      <c r="EC3565" s="2" t="n"/>
    </row>
    <row r="3566" ht="6.75" customHeight="1" s="118">
      <c r="A3566" s="2" t="n"/>
      <c r="B3566" s="2" t="n"/>
      <c r="C3566" s="2" t="n"/>
      <c r="D3566" s="2" t="n"/>
      <c r="E3566" s="143" t="n"/>
      <c r="K3566" s="144" t="n"/>
      <c r="L3566" s="143" t="n"/>
      <c r="AT3566" s="144" t="n"/>
      <c r="AU3566" s="8" t="n"/>
      <c r="AV3566" s="7" t="n"/>
      <c r="AW3566" s="2" t="n"/>
      <c r="BH3566" s="2" t="n"/>
      <c r="BI3566" s="8" t="n"/>
      <c r="BJ3566" s="7" t="n"/>
      <c r="BK3566" s="2" t="n"/>
      <c r="BL3566" s="2" t="n"/>
      <c r="BM3566" s="2" t="n"/>
      <c r="BN3566" s="2" t="n"/>
      <c r="BO3566" s="2" t="n"/>
      <c r="BP3566" s="143" t="n"/>
      <c r="BV3566" s="144" t="n"/>
      <c r="BW3566" s="149">
        <f>計算!$S$42</f>
        <v/>
      </c>
      <c r="CG3566" s="144" t="n"/>
      <c r="CH3566" s="150">
        <f>計算!$T$42</f>
        <v/>
      </c>
      <c r="DU3566" s="144" t="n"/>
      <c r="DV3566" s="2" t="n"/>
      <c r="DW3566" s="2" t="n"/>
      <c r="DX3566" s="2" t="n"/>
      <c r="DY3566" s="2" t="n"/>
      <c r="DZ3566" s="2" t="n"/>
      <c r="EA3566" s="2" t="n"/>
      <c r="EB3566" s="2" t="n"/>
      <c r="EC3566" s="2" t="n"/>
    </row>
    <row r="3567" ht="6.75" customHeight="1" s="118">
      <c r="A3567" s="2" t="n"/>
      <c r="B3567" s="2" t="n"/>
      <c r="C3567" s="2" t="n"/>
      <c r="D3567" s="2" t="n"/>
      <c r="E3567" s="143" t="n"/>
      <c r="K3567" s="144" t="n"/>
      <c r="L3567" s="143" t="n"/>
      <c r="AT3567" s="144" t="n"/>
      <c r="AU3567" s="8" t="n"/>
      <c r="AV3567" s="7" t="n"/>
      <c r="AW3567" s="2" t="n"/>
      <c r="AX3567" s="2" t="n"/>
      <c r="AY3567" s="2" t="n"/>
      <c r="AZ3567" s="2" t="n"/>
      <c r="BA3567" s="2" t="n"/>
      <c r="BB3567" s="2" t="n"/>
      <c r="BC3567" s="2" t="n"/>
      <c r="BD3567" s="2" t="n"/>
      <c r="BE3567" s="2" t="n"/>
      <c r="BF3567" s="2" t="n"/>
      <c r="BG3567" s="2" t="n"/>
      <c r="BH3567" s="2" t="n"/>
      <c r="BI3567" s="8" t="n"/>
      <c r="BJ3567" s="7" t="n"/>
      <c r="BK3567" s="2" t="n"/>
      <c r="BL3567" s="2" t="n"/>
      <c r="BM3567" s="2" t="n"/>
      <c r="BN3567" s="2" t="n"/>
      <c r="BO3567" s="2" t="n"/>
      <c r="BP3567" s="143" t="n"/>
      <c r="BV3567" s="144" t="n"/>
      <c r="BW3567" s="143" t="n"/>
      <c r="CG3567" s="144" t="n"/>
      <c r="DU3567" s="144" t="n"/>
      <c r="DV3567" s="2" t="n"/>
      <c r="DW3567" s="2" t="n"/>
      <c r="DX3567" s="2" t="n"/>
      <c r="DY3567" s="2" t="n"/>
      <c r="DZ3567" s="2" t="n"/>
      <c r="EA3567" s="2" t="n"/>
      <c r="EB3567" s="2" t="n"/>
      <c r="EC3567" s="2" t="n"/>
    </row>
    <row r="3568" ht="6.75" customHeight="1" s="118">
      <c r="A3568" s="2" t="n"/>
      <c r="B3568" s="2" t="n"/>
      <c r="C3568" s="2" t="n"/>
      <c r="D3568" s="2" t="n"/>
      <c r="E3568" s="143" t="n"/>
      <c r="K3568" s="144" t="n"/>
      <c r="L3568" s="143" t="n"/>
      <c r="AT3568" s="144" t="n"/>
      <c r="AU3568" s="8" t="n"/>
      <c r="AV3568" s="7" t="n"/>
      <c r="AW3568" s="2" t="n"/>
      <c r="AX3568" s="2" t="n"/>
      <c r="AY3568" s="2" t="n"/>
      <c r="AZ3568" s="2" t="n"/>
      <c r="BA3568" s="2" t="n"/>
      <c r="BB3568" s="2" t="n"/>
      <c r="BC3568" s="2" t="n"/>
      <c r="BD3568" s="2" t="n"/>
      <c r="BE3568" s="2" t="n"/>
      <c r="BF3568" s="2" t="n"/>
      <c r="BG3568" s="2" t="n"/>
      <c r="BH3568" s="2" t="n"/>
      <c r="BI3568" s="8" t="n"/>
      <c r="BJ3568" s="7" t="n"/>
      <c r="BK3568" s="2" t="n"/>
      <c r="BL3568" s="2" t="n"/>
      <c r="BM3568" s="2" t="n"/>
      <c r="BN3568" s="2" t="n"/>
      <c r="BO3568" s="2" t="n"/>
      <c r="BP3568" s="143" t="n"/>
      <c r="BV3568" s="144" t="n"/>
      <c r="BW3568" s="143" t="n"/>
      <c r="CG3568" s="144" t="n"/>
      <c r="DU3568" s="144" t="n"/>
      <c r="DV3568" s="2" t="n"/>
      <c r="DW3568" s="2" t="n"/>
      <c r="DX3568" s="2" t="n"/>
      <c r="DY3568" s="2" t="n"/>
      <c r="DZ3568" s="2" t="n"/>
      <c r="EA3568" s="2" t="n"/>
      <c r="EB3568" s="2" t="n"/>
      <c r="EC3568" s="2" t="n"/>
    </row>
    <row r="3569" ht="4.5" customHeight="1" s="118">
      <c r="A3569" s="2" t="n"/>
      <c r="B3569" s="2" t="n"/>
      <c r="C3569" s="2" t="n"/>
      <c r="D3569" s="2" t="n"/>
      <c r="E3569" s="146" t="n"/>
      <c r="F3569" s="147" t="n"/>
      <c r="G3569" s="147" t="n"/>
      <c r="H3569" s="147" t="n"/>
      <c r="I3569" s="147" t="n"/>
      <c r="J3569" s="147" t="n"/>
      <c r="K3569" s="148" t="n"/>
      <c r="L3569" s="146" t="n"/>
      <c r="M3569" s="147" t="n"/>
      <c r="N3569" s="147" t="n"/>
      <c r="O3569" s="147" t="n"/>
      <c r="P3569" s="147" t="n"/>
      <c r="Q3569" s="147" t="n"/>
      <c r="R3569" s="147" t="n"/>
      <c r="S3569" s="147" t="n"/>
      <c r="T3569" s="147" t="n"/>
      <c r="U3569" s="147" t="n"/>
      <c r="V3569" s="147" t="n"/>
      <c r="W3569" s="147" t="n"/>
      <c r="X3569" s="147" t="n"/>
      <c r="Y3569" s="147" t="n"/>
      <c r="Z3569" s="147" t="n"/>
      <c r="AA3569" s="147" t="n"/>
      <c r="AB3569" s="147" t="n"/>
      <c r="AC3569" s="147" t="n"/>
      <c r="AD3569" s="147" t="n"/>
      <c r="AE3569" s="147" t="n"/>
      <c r="AF3569" s="147" t="n"/>
      <c r="AG3569" s="147" t="n"/>
      <c r="AH3569" s="147" t="n"/>
      <c r="AI3569" s="147" t="n"/>
      <c r="AJ3569" s="147" t="n"/>
      <c r="AK3569" s="147" t="n"/>
      <c r="AL3569" s="147" t="n"/>
      <c r="AM3569" s="147" t="n"/>
      <c r="AN3569" s="147" t="n"/>
      <c r="AO3569" s="147" t="n"/>
      <c r="AP3569" s="147" t="n"/>
      <c r="AQ3569" s="147" t="n"/>
      <c r="AR3569" s="147" t="n"/>
      <c r="AS3569" s="147" t="n"/>
      <c r="AT3569" s="148" t="n"/>
      <c r="AU3569" s="8" t="n"/>
      <c r="AV3569" s="7" t="n"/>
      <c r="AW3569" s="2" t="n"/>
      <c r="AX3569" s="2" t="n"/>
      <c r="AY3569" s="2" t="n"/>
      <c r="AZ3569" s="2" t="n"/>
      <c r="BA3569" s="2" t="n"/>
      <c r="BB3569" s="2" t="n"/>
      <c r="BC3569" s="2" t="n"/>
      <c r="BD3569" s="2" t="n"/>
      <c r="BE3569" s="2" t="n"/>
      <c r="BF3569" s="2" t="n"/>
      <c r="BG3569" s="2" t="n"/>
      <c r="BH3569" s="2" t="n"/>
      <c r="BI3569" s="8" t="n"/>
      <c r="BJ3569" s="7" t="n"/>
      <c r="BK3569" s="2" t="n"/>
      <c r="BL3569" s="2" t="n"/>
      <c r="BM3569" s="2" t="n"/>
      <c r="BN3569" s="2" t="n"/>
      <c r="BO3569" s="2" t="n"/>
      <c r="BP3569" s="143" t="n"/>
      <c r="BV3569" s="144" t="n"/>
      <c r="BW3569" s="143" t="n"/>
      <c r="CG3569" s="144" t="n"/>
      <c r="DU3569" s="144" t="n"/>
      <c r="DV3569" s="2" t="n"/>
      <c r="DW3569" s="2" t="n"/>
      <c r="DX3569" s="2" t="n"/>
      <c r="DY3569" s="2" t="n"/>
      <c r="DZ3569" s="2" t="n"/>
      <c r="EA3569" s="2" t="n"/>
      <c r="EB3569" s="2" t="n"/>
      <c r="EC3569" s="2" t="n"/>
    </row>
    <row r="3570" ht="6.75" customHeight="1" s="118">
      <c r="A3570" s="2" t="n"/>
      <c r="B3570" s="2" t="n"/>
      <c r="C3570" s="2" t="n"/>
      <c r="D3570" s="2" t="n"/>
      <c r="E3570" s="152" t="inlineStr">
        <is>
          <t>生年月日</t>
        </is>
      </c>
      <c r="F3570" s="140" t="n"/>
      <c r="G3570" s="140" t="n"/>
      <c r="H3570" s="140" t="n"/>
      <c r="I3570" s="140" t="n"/>
      <c r="J3570" s="140" t="n"/>
      <c r="K3570" s="141" t="n"/>
      <c r="L3570" s="154" t="inlineStr">
        <is>
          <t>昭和 ・ 平成</t>
        </is>
      </c>
      <c r="M3570" s="140" t="n"/>
      <c r="N3570" s="140" t="n"/>
      <c r="O3570" s="140" t="n"/>
      <c r="P3570" s="140" t="n"/>
      <c r="Q3570" s="140" t="n"/>
      <c r="R3570" s="140" t="n"/>
      <c r="S3570" s="140" t="n"/>
      <c r="T3570" s="140" t="n"/>
      <c r="U3570" s="140" t="n"/>
      <c r="V3570" s="155">
        <f>計算!$D$42</f>
        <v/>
      </c>
      <c r="W3570" s="140" t="n"/>
      <c r="X3570" s="156" t="inlineStr">
        <is>
          <t>年</t>
        </is>
      </c>
      <c r="Y3570" s="140" t="n"/>
      <c r="Z3570" s="155">
        <f>計算!$E$42</f>
        <v/>
      </c>
      <c r="AA3570" s="140" t="n"/>
      <c r="AB3570" s="140" t="n"/>
      <c r="AC3570" s="156" t="inlineStr">
        <is>
          <t>月</t>
        </is>
      </c>
      <c r="AD3570" s="140" t="n"/>
      <c r="AE3570" s="155">
        <f>計算!$F$42</f>
        <v/>
      </c>
      <c r="AF3570" s="140" t="n"/>
      <c r="AG3570" s="140" t="n"/>
      <c r="AH3570" s="156" t="inlineStr">
        <is>
          <t>日　生 （満</t>
        </is>
      </c>
      <c r="AI3570" s="140" t="n"/>
      <c r="AJ3570" s="140" t="n"/>
      <c r="AK3570" s="140" t="n"/>
      <c r="AL3570" s="140" t="n"/>
      <c r="AM3570" s="140" t="n"/>
      <c r="AN3570" s="140" t="n"/>
      <c r="AO3570" s="140" t="n"/>
      <c r="AP3570" s="157">
        <f>計算!$G$42</f>
        <v/>
      </c>
      <c r="AQ3570" s="140" t="n"/>
      <c r="AR3570" s="158" t="inlineStr">
        <is>
          <t>歳）</t>
        </is>
      </c>
      <c r="AS3570" s="140" t="n"/>
      <c r="AT3570" s="141" t="n"/>
      <c r="AU3570" s="8" t="n"/>
      <c r="AV3570" s="7" t="n"/>
      <c r="AW3570" s="2" t="n"/>
      <c r="AX3570" s="2" t="n"/>
      <c r="AY3570" s="2" t="n"/>
      <c r="AZ3570" s="2" t="n"/>
      <c r="BA3570" s="2" t="n"/>
      <c r="BB3570" s="2" t="n"/>
      <c r="BC3570" s="2" t="n"/>
      <c r="BD3570" s="2" t="n"/>
      <c r="BE3570" s="2" t="n"/>
      <c r="BF3570" s="2" t="n"/>
      <c r="BG3570" s="2" t="n"/>
      <c r="BH3570" s="2" t="n"/>
      <c r="BI3570" s="8" t="n"/>
      <c r="BJ3570" s="7" t="n"/>
      <c r="BK3570" s="2" t="n"/>
      <c r="BL3570" s="2" t="n"/>
      <c r="BM3570" s="2" t="n"/>
      <c r="BN3570" s="2" t="n"/>
      <c r="BO3570" s="2" t="n"/>
      <c r="BP3570" s="143" t="n"/>
      <c r="BV3570" s="144" t="n"/>
      <c r="BW3570" s="149">
        <f>計算!$U$42</f>
        <v/>
      </c>
      <c r="CG3570" s="144" t="n"/>
      <c r="CH3570" s="150">
        <f>計算!$V$42</f>
        <v/>
      </c>
      <c r="DU3570" s="144" t="n"/>
      <c r="DV3570" s="2" t="n"/>
      <c r="DW3570" s="2" t="n"/>
      <c r="DX3570" s="2" t="n"/>
      <c r="DY3570" s="2" t="n"/>
      <c r="DZ3570" s="2" t="n"/>
      <c r="EA3570" s="2" t="n"/>
      <c r="EB3570" s="2" t="n"/>
      <c r="EC3570" s="2" t="n"/>
    </row>
    <row r="3571" ht="6.75" customHeight="1" s="118">
      <c r="A3571" s="2" t="n"/>
      <c r="B3571" s="2" t="n"/>
      <c r="C3571" s="2" t="n"/>
      <c r="D3571" s="2" t="n"/>
      <c r="E3571" s="143" t="n"/>
      <c r="K3571" s="144" t="n"/>
      <c r="L3571" s="143" t="n"/>
      <c r="AT3571" s="144" t="n"/>
      <c r="AU3571" s="8" t="n"/>
      <c r="AV3571" s="7" t="n"/>
      <c r="AW3571" s="2" t="n"/>
      <c r="AX3571" s="2" t="n"/>
      <c r="AY3571" s="2" t="n"/>
      <c r="AZ3571" s="2" t="n"/>
      <c r="BA3571" s="2" t="n"/>
      <c r="BB3571" s="2" t="n"/>
      <c r="BC3571" s="2" t="n"/>
      <c r="BD3571" s="2" t="n"/>
      <c r="BE3571" s="2" t="n"/>
      <c r="BF3571" s="2" t="n"/>
      <c r="BG3571" s="2" t="n"/>
      <c r="BH3571" s="2" t="n"/>
      <c r="BI3571" s="8" t="n"/>
      <c r="BJ3571" s="7" t="n"/>
      <c r="BK3571" s="2" t="n"/>
      <c r="BL3571" s="2" t="n"/>
      <c r="BM3571" s="2" t="n"/>
      <c r="BN3571" s="2" t="n"/>
      <c r="BO3571" s="2" t="n"/>
      <c r="BP3571" s="143" t="n"/>
      <c r="BV3571" s="144" t="n"/>
      <c r="BW3571" s="143" t="n"/>
      <c r="CG3571" s="144" t="n"/>
      <c r="DU3571" s="144" t="n"/>
      <c r="DV3571" s="2" t="n"/>
      <c r="DW3571" s="2" t="n"/>
      <c r="DX3571" s="2" t="n"/>
      <c r="DY3571" s="2" t="n"/>
      <c r="DZ3571" s="2" t="n"/>
      <c r="EA3571" s="2" t="n"/>
      <c r="EB3571" s="2" t="n"/>
      <c r="EC3571" s="2" t="n"/>
    </row>
    <row r="3572" ht="6.75" customHeight="1" s="118">
      <c r="A3572" s="2" t="n"/>
      <c r="B3572" s="2" t="n"/>
      <c r="C3572" s="2" t="n"/>
      <c r="D3572" s="2" t="n"/>
      <c r="E3572" s="143" t="n"/>
      <c r="K3572" s="144" t="n"/>
      <c r="L3572" s="143" t="n"/>
      <c r="AT3572" s="144" t="n"/>
      <c r="AU3572" s="8" t="n"/>
      <c r="AV3572" s="16" t="n"/>
      <c r="AW3572" s="14" t="n"/>
      <c r="AX3572" s="14" t="n"/>
      <c r="AY3572" s="14" t="n"/>
      <c r="AZ3572" s="14" t="n"/>
      <c r="BA3572" s="14" t="n"/>
      <c r="BB3572" s="14" t="n"/>
      <c r="BC3572" s="14" t="n"/>
      <c r="BD3572" s="14" t="n"/>
      <c r="BE3572" s="14" t="n"/>
      <c r="BF3572" s="14" t="n"/>
      <c r="BG3572" s="14" t="n"/>
      <c r="BH3572" s="14" t="n"/>
      <c r="BI3572" s="15" t="n"/>
      <c r="BJ3572" s="7" t="n"/>
      <c r="BK3572" s="2" t="n"/>
      <c r="BL3572" s="2" t="n"/>
      <c r="BM3572" s="2" t="n"/>
      <c r="BN3572" s="2" t="n"/>
      <c r="BO3572" s="2" t="n"/>
      <c r="BP3572" s="143" t="n"/>
      <c r="BV3572" s="144" t="n"/>
      <c r="BW3572" s="143" t="n"/>
      <c r="CG3572" s="144" t="n"/>
      <c r="DU3572" s="144" t="n"/>
      <c r="DV3572" s="2" t="n"/>
      <c r="DW3572" s="2" t="n"/>
      <c r="DX3572" s="2" t="n"/>
      <c r="DY3572" s="2" t="n"/>
      <c r="DZ3572" s="2" t="n"/>
      <c r="EA3572" s="2" t="n"/>
      <c r="EB3572" s="2" t="n"/>
      <c r="EC3572" s="2" t="n"/>
    </row>
    <row r="3573" ht="3.75" customHeight="1" s="118">
      <c r="A3573" s="2" t="n"/>
      <c r="B3573" s="2" t="n"/>
      <c r="C3573" s="2" t="n"/>
      <c r="D3573" s="2" t="n"/>
      <c r="E3573" s="146" t="n"/>
      <c r="F3573" s="147" t="n"/>
      <c r="G3573" s="147" t="n"/>
      <c r="H3573" s="147" t="n"/>
      <c r="I3573" s="147" t="n"/>
      <c r="J3573" s="147" t="n"/>
      <c r="K3573" s="148" t="n"/>
      <c r="L3573" s="146" t="n"/>
      <c r="M3573" s="147" t="n"/>
      <c r="N3573" s="147" t="n"/>
      <c r="O3573" s="147" t="n"/>
      <c r="P3573" s="147" t="n"/>
      <c r="Q3573" s="147" t="n"/>
      <c r="R3573" s="147" t="n"/>
      <c r="S3573" s="147" t="n"/>
      <c r="T3573" s="147" t="n"/>
      <c r="U3573" s="147" t="n"/>
      <c r="X3573" s="147" t="n"/>
      <c r="Y3573" s="147" t="n"/>
      <c r="AC3573" s="147" t="n"/>
      <c r="AD3573" s="147" t="n"/>
      <c r="AH3573" s="147" t="n"/>
      <c r="AI3573" s="147" t="n"/>
      <c r="AJ3573" s="147" t="n"/>
      <c r="AK3573" s="147" t="n"/>
      <c r="AL3573" s="147" t="n"/>
      <c r="AM3573" s="147" t="n"/>
      <c r="AN3573" s="147" t="n"/>
      <c r="AO3573" s="147" t="n"/>
      <c r="AP3573" s="147" t="n"/>
      <c r="AQ3573" s="147" t="n"/>
      <c r="AR3573" s="147" t="n"/>
      <c r="AS3573" s="147" t="n"/>
      <c r="AT3573" s="148" t="n"/>
      <c r="AU3573" s="2" t="n"/>
      <c r="AV3573" s="21" t="n"/>
      <c r="AW3573" s="2" t="n"/>
      <c r="AX3573" s="2" t="n"/>
      <c r="AY3573" s="2" t="n"/>
      <c r="AZ3573" s="2" t="n"/>
      <c r="BA3573" s="2" t="n"/>
      <c r="BB3573" s="2" t="n"/>
      <c r="BC3573" s="2" t="n"/>
      <c r="BD3573" s="2" t="n"/>
      <c r="BE3573" s="2" t="n"/>
      <c r="BF3573" s="2" t="n"/>
      <c r="BG3573" s="2" t="n"/>
      <c r="BH3573" s="2" t="n"/>
      <c r="BI3573" s="2" t="n"/>
      <c r="BJ3573" s="2" t="n"/>
      <c r="BK3573" s="2" t="n"/>
      <c r="BL3573" s="2" t="n"/>
      <c r="BM3573" s="2" t="n"/>
      <c r="BN3573" s="2" t="n"/>
      <c r="BO3573" s="2" t="n"/>
      <c r="BP3573" s="143" t="n"/>
      <c r="BV3573" s="144" t="n"/>
      <c r="BW3573" s="143" t="n"/>
      <c r="CG3573" s="144" t="n"/>
      <c r="DU3573" s="144" t="n"/>
      <c r="DV3573" s="2" t="n"/>
      <c r="DW3573" s="2" t="n"/>
      <c r="DX3573" s="2" t="n"/>
      <c r="DY3573" s="2" t="n"/>
      <c r="DZ3573" s="2" t="n"/>
      <c r="EA3573" s="2" t="n"/>
      <c r="EB3573" s="2" t="n"/>
      <c r="EC3573" s="2" t="n"/>
    </row>
    <row r="3574" ht="6.75" customHeight="1" s="118">
      <c r="A3574" s="2" t="n"/>
      <c r="B3574" s="2" t="n"/>
      <c r="C3574" s="2" t="n"/>
      <c r="D3574" s="2" t="n"/>
      <c r="E3574" s="159" t="inlineStr">
        <is>
          <t>ふ り が な</t>
        </is>
      </c>
      <c r="F3574" s="140" t="n"/>
      <c r="G3574" s="140" t="n"/>
      <c r="H3574" s="140" t="n"/>
      <c r="I3574" s="140" t="n"/>
      <c r="J3574" s="140" t="n"/>
      <c r="K3574" s="141" t="n"/>
      <c r="L3574" s="160">
        <f>計算!$J$42</f>
        <v/>
      </c>
      <c r="M3574" s="140" t="n"/>
      <c r="N3574" s="140" t="n"/>
      <c r="O3574" s="140" t="n"/>
      <c r="P3574" s="140" t="n"/>
      <c r="Q3574" s="140" t="n"/>
      <c r="R3574" s="140" t="n"/>
      <c r="S3574" s="140" t="n"/>
      <c r="T3574" s="140" t="n"/>
      <c r="U3574" s="140" t="n"/>
      <c r="V3574" s="140" t="n"/>
      <c r="W3574" s="140" t="n"/>
      <c r="X3574" s="140" t="n"/>
      <c r="Y3574" s="140" t="n"/>
      <c r="Z3574" s="140" t="n"/>
      <c r="AA3574" s="140" t="n"/>
      <c r="AB3574" s="140" t="n"/>
      <c r="AC3574" s="140" t="n"/>
      <c r="AD3574" s="140" t="n"/>
      <c r="AE3574" s="140" t="n"/>
      <c r="AF3574" s="140" t="n"/>
      <c r="AG3574" s="140" t="n"/>
      <c r="AH3574" s="140" t="n"/>
      <c r="AI3574" s="140" t="n"/>
      <c r="AJ3574" s="140" t="n"/>
      <c r="AK3574" s="140" t="n"/>
      <c r="AL3574" s="140" t="n"/>
      <c r="AM3574" s="140" t="n"/>
      <c r="AN3574" s="140" t="n"/>
      <c r="AO3574" s="140" t="n"/>
      <c r="AP3574" s="140" t="n"/>
      <c r="AQ3574" s="140" t="n"/>
      <c r="AR3574" s="140" t="n"/>
      <c r="AS3574" s="140" t="n"/>
      <c r="AT3574" s="140" t="n"/>
      <c r="AU3574" s="140" t="n"/>
      <c r="AV3574" s="140" t="n"/>
      <c r="AW3574" s="140" t="n"/>
      <c r="AX3574" s="140" t="n"/>
      <c r="AY3574" s="140" t="n"/>
      <c r="AZ3574" s="140" t="n"/>
      <c r="BA3574" s="140" t="n"/>
      <c r="BB3574" s="140" t="n"/>
      <c r="BC3574" s="140" t="n"/>
      <c r="BD3574" s="140" t="n"/>
      <c r="BE3574" s="140" t="n"/>
      <c r="BF3574" s="140" t="n"/>
      <c r="BG3574" s="140" t="n"/>
      <c r="BH3574" s="140" t="n"/>
      <c r="BI3574" s="141" t="n"/>
      <c r="BJ3574" s="2" t="n"/>
      <c r="BK3574" s="2" t="n"/>
      <c r="BL3574" s="2" t="n"/>
      <c r="BM3574" s="2" t="n"/>
      <c r="BN3574" s="2" t="n"/>
      <c r="BO3574" s="2" t="n"/>
      <c r="BP3574" s="143" t="n"/>
      <c r="BV3574" s="144" t="n"/>
      <c r="BW3574" s="161">
        <f>計算!$W$42</f>
        <v/>
      </c>
      <c r="CG3574" s="144" t="n"/>
      <c r="CH3574" s="150">
        <f>計算!$X$42</f>
        <v/>
      </c>
      <c r="DU3574" s="144" t="n"/>
      <c r="DV3574" s="2" t="n"/>
      <c r="DW3574" s="2" t="n"/>
      <c r="DX3574" s="2" t="n"/>
      <c r="DY3574" s="2" t="n"/>
      <c r="DZ3574" s="2" t="n"/>
      <c r="EA3574" s="2" t="n"/>
      <c r="EB3574" s="2" t="n"/>
      <c r="EC3574" s="2" t="n"/>
    </row>
    <row r="3575" ht="6.75" customHeight="1" s="118">
      <c r="A3575" s="2" t="n"/>
      <c r="B3575" s="2" t="n"/>
      <c r="C3575" s="2" t="n"/>
      <c r="D3575" s="2" t="n"/>
      <c r="E3575" s="143" t="n"/>
      <c r="K3575" s="144" t="n"/>
      <c r="BI3575" s="144" t="n"/>
      <c r="BJ3575" s="2" t="n"/>
      <c r="BK3575" s="2" t="n"/>
      <c r="BL3575" s="2" t="n"/>
      <c r="BM3575" s="2" t="n"/>
      <c r="BN3575" s="2" t="n"/>
      <c r="BO3575" s="2" t="n"/>
      <c r="BP3575" s="143" t="n"/>
      <c r="BV3575" s="144" t="n"/>
      <c r="BW3575" s="143" t="n"/>
      <c r="CG3575" s="144" t="n"/>
      <c r="DU3575" s="144" t="n"/>
      <c r="DV3575" s="2" t="n"/>
      <c r="DW3575" s="2" t="n"/>
      <c r="DX3575" s="2" t="n"/>
      <c r="DY3575" s="2" t="n"/>
      <c r="DZ3575" s="2" t="n"/>
      <c r="EA3575" s="2" t="n"/>
      <c r="EB3575" s="2" t="n"/>
      <c r="EC3575" s="2" t="n"/>
    </row>
    <row r="3576" ht="6.75" customHeight="1" s="118">
      <c r="A3576" s="2" t="n"/>
      <c r="B3576" s="2" t="n"/>
      <c r="C3576" s="2" t="n"/>
      <c r="D3576" s="2" t="n"/>
      <c r="E3576" s="162" t="n"/>
      <c r="F3576" s="163" t="n"/>
      <c r="G3576" s="163" t="n"/>
      <c r="H3576" s="163" t="n"/>
      <c r="I3576" s="163" t="n"/>
      <c r="J3576" s="163" t="n"/>
      <c r="K3576" s="164" t="n"/>
      <c r="L3576" s="163" t="n"/>
      <c r="M3576" s="163" t="n"/>
      <c r="N3576" s="163" t="n"/>
      <c r="O3576" s="163" t="n"/>
      <c r="P3576" s="163" t="n"/>
      <c r="Q3576" s="163" t="n"/>
      <c r="R3576" s="163" t="n"/>
      <c r="S3576" s="163" t="n"/>
      <c r="T3576" s="163" t="n"/>
      <c r="U3576" s="163" t="n"/>
      <c r="V3576" s="163" t="n"/>
      <c r="W3576" s="163" t="n"/>
      <c r="X3576" s="163" t="n"/>
      <c r="Y3576" s="163" t="n"/>
      <c r="Z3576" s="163" t="n"/>
      <c r="AA3576" s="163" t="n"/>
      <c r="AB3576" s="163" t="n"/>
      <c r="AC3576" s="163" t="n"/>
      <c r="AD3576" s="163" t="n"/>
      <c r="AE3576" s="163" t="n"/>
      <c r="AF3576" s="163" t="n"/>
      <c r="AG3576" s="163" t="n"/>
      <c r="AH3576" s="163" t="n"/>
      <c r="AI3576" s="163" t="n"/>
      <c r="AJ3576" s="163" t="n"/>
      <c r="AK3576" s="163" t="n"/>
      <c r="AL3576" s="163" t="n"/>
      <c r="AM3576" s="163" t="n"/>
      <c r="AN3576" s="163" t="n"/>
      <c r="AO3576" s="163" t="n"/>
      <c r="AP3576" s="163" t="n"/>
      <c r="AQ3576" s="163" t="n"/>
      <c r="AR3576" s="163" t="n"/>
      <c r="AS3576" s="163" t="n"/>
      <c r="AT3576" s="163" t="n"/>
      <c r="AU3576" s="163" t="n"/>
      <c r="AV3576" s="163" t="n"/>
      <c r="AW3576" s="163" t="n"/>
      <c r="AX3576" s="163" t="n"/>
      <c r="AY3576" s="163" t="n"/>
      <c r="AZ3576" s="163" t="n"/>
      <c r="BA3576" s="163" t="n"/>
      <c r="BB3576" s="163" t="n"/>
      <c r="BC3576" s="163" t="n"/>
      <c r="BD3576" s="163" t="n"/>
      <c r="BE3576" s="163" t="n"/>
      <c r="BF3576" s="163" t="n"/>
      <c r="BG3576" s="163" t="n"/>
      <c r="BH3576" s="163" t="n"/>
      <c r="BI3576" s="164" t="n"/>
      <c r="BJ3576" s="2" t="n"/>
      <c r="BK3576" s="2" t="n"/>
      <c r="BL3576" s="2" t="n"/>
      <c r="BM3576" s="2" t="n"/>
      <c r="BN3576" s="2" t="n"/>
      <c r="BO3576" s="2" t="n"/>
      <c r="BP3576" s="143" t="n"/>
      <c r="BV3576" s="144" t="n"/>
      <c r="BW3576" s="143" t="n"/>
      <c r="CG3576" s="144" t="n"/>
      <c r="DU3576" s="144" t="n"/>
      <c r="DV3576" s="2" t="n"/>
      <c r="DW3576" s="2" t="n"/>
      <c r="DX3576" s="2" t="n"/>
      <c r="DY3576" s="2" t="n"/>
      <c r="DZ3576" s="2" t="n"/>
      <c r="EA3576" s="2" t="n"/>
      <c r="EB3576" s="2" t="n"/>
      <c r="EC3576" s="2" t="n"/>
    </row>
    <row r="3577" ht="6.75" customHeight="1" s="118">
      <c r="A3577" s="2" t="n"/>
      <c r="B3577" s="2" t="n"/>
      <c r="C3577" s="2" t="n"/>
      <c r="D3577" s="2" t="n"/>
      <c r="E3577" s="165" t="inlineStr">
        <is>
          <t>現住所</t>
        </is>
      </c>
      <c r="F3577" s="166" t="n"/>
      <c r="G3577" s="166" t="n"/>
      <c r="H3577" s="166" t="n"/>
      <c r="I3577" s="166" t="n"/>
      <c r="J3577" s="166" t="n"/>
      <c r="K3577" s="167" t="n"/>
      <c r="L3577" s="107" t="inlineStr">
        <is>
          <t>〒</t>
        </is>
      </c>
      <c r="M3577" s="166" t="n"/>
      <c r="N3577" s="166" t="n"/>
      <c r="O3577" s="166" t="n"/>
      <c r="P3577" s="168">
        <f>計算!$H$42</f>
        <v/>
      </c>
      <c r="Q3577" s="166" t="n"/>
      <c r="R3577" s="166" t="n"/>
      <c r="S3577" s="166" t="n"/>
      <c r="T3577" s="166" t="n"/>
      <c r="U3577" s="166" t="n"/>
      <c r="V3577" s="166" t="n"/>
      <c r="W3577" s="166" t="n"/>
      <c r="X3577" s="166" t="n"/>
      <c r="Y3577" s="166" t="n"/>
      <c r="Z3577" s="166" t="n"/>
      <c r="AA3577" s="166" t="n"/>
      <c r="AB3577" s="166" t="n"/>
      <c r="AC3577" s="166" t="n"/>
      <c r="AD3577" s="166" t="n"/>
      <c r="AE3577" s="166" t="n"/>
      <c r="AF3577" s="166" t="n"/>
      <c r="AG3577" s="166" t="n"/>
      <c r="AH3577" s="166" t="n"/>
      <c r="AI3577" s="166" t="n"/>
      <c r="AJ3577" s="166" t="n"/>
      <c r="AK3577" s="24" t="n"/>
      <c r="AL3577" s="24" t="n"/>
      <c r="AM3577" s="24" t="n"/>
      <c r="AN3577" s="24" t="n"/>
      <c r="AO3577" s="24" t="n"/>
      <c r="AP3577" s="24" t="n"/>
      <c r="AQ3577" s="24" t="n"/>
      <c r="AR3577" s="24" t="n"/>
      <c r="AS3577" s="24" t="n"/>
      <c r="AT3577" s="24" t="n"/>
      <c r="AU3577" s="24" t="n"/>
      <c r="AV3577" s="24" t="n"/>
      <c r="AW3577" s="24" t="n"/>
      <c r="AX3577" s="24" t="n"/>
      <c r="AY3577" s="24" t="n"/>
      <c r="AZ3577" s="24" t="n"/>
      <c r="BA3577" s="24" t="n"/>
      <c r="BB3577" s="24" t="n"/>
      <c r="BC3577" s="24" t="n"/>
      <c r="BD3577" s="24" t="n"/>
      <c r="BE3577" s="24" t="n"/>
      <c r="BF3577" s="24" t="n"/>
      <c r="BG3577" s="24" t="n"/>
      <c r="BH3577" s="24" t="n"/>
      <c r="BI3577" s="25" t="n"/>
      <c r="BJ3577" s="2" t="n"/>
      <c r="BK3577" s="2" t="n"/>
      <c r="BL3577" s="2" t="n"/>
      <c r="BM3577" s="2" t="n"/>
      <c r="BN3577" s="2" t="n"/>
      <c r="BO3577" s="2" t="n"/>
      <c r="BP3577" s="143" t="n"/>
      <c r="BV3577" s="144" t="n"/>
      <c r="BW3577" s="143" t="n"/>
      <c r="CG3577" s="144" t="n"/>
      <c r="DU3577" s="144" t="n"/>
      <c r="DV3577" s="2" t="n"/>
      <c r="DW3577" s="2" t="n"/>
      <c r="DX3577" s="2" t="n"/>
      <c r="DY3577" s="2" t="n"/>
      <c r="DZ3577" s="2" t="n"/>
      <c r="EA3577" s="2" t="n"/>
      <c r="EB3577" s="2" t="n"/>
      <c r="EC3577" s="2" t="n"/>
    </row>
    <row r="3578" ht="4.5" customHeight="1" s="118">
      <c r="A3578" s="2" t="n"/>
      <c r="B3578" s="2" t="n"/>
      <c r="C3578" s="2" t="n"/>
      <c r="D3578" s="2" t="n"/>
      <c r="E3578" s="143" t="n"/>
      <c r="K3578" s="144" t="n"/>
      <c r="L3578" s="143" t="n"/>
      <c r="AK3578" s="2" t="n"/>
      <c r="AL3578" s="2" t="n"/>
      <c r="AM3578" s="2" t="n"/>
      <c r="AN3578" s="2" t="n"/>
      <c r="AO3578" s="2" t="n"/>
      <c r="AP3578" s="2" t="n"/>
      <c r="AQ3578" s="2" t="n"/>
      <c r="AR3578" s="2" t="n"/>
      <c r="AS3578" s="2" t="n"/>
      <c r="AT3578" s="2" t="n"/>
      <c r="AU3578" s="2" t="n"/>
      <c r="AV3578" s="2" t="n"/>
      <c r="AW3578" s="2" t="n"/>
      <c r="AX3578" s="2" t="n"/>
      <c r="AY3578" s="2" t="n"/>
      <c r="AZ3578" s="2" t="n"/>
      <c r="BA3578" s="2" t="n"/>
      <c r="BB3578" s="2" t="n"/>
      <c r="BC3578" s="2" t="n"/>
      <c r="BD3578" s="2" t="n"/>
      <c r="BE3578" s="2" t="n"/>
      <c r="BF3578" s="2" t="n"/>
      <c r="BG3578" s="2" t="n"/>
      <c r="BH3578" s="2" t="n"/>
      <c r="BI3578" s="8" t="n"/>
      <c r="BJ3578" s="2" t="n"/>
      <c r="BK3578" s="2" t="n"/>
      <c r="BL3578" s="2" t="n"/>
      <c r="BM3578" s="2" t="n"/>
      <c r="BN3578" s="2" t="n"/>
      <c r="BO3578" s="2" t="n"/>
      <c r="BP3578" s="146" t="n"/>
      <c r="BQ3578" s="147" t="n"/>
      <c r="BR3578" s="147" t="n"/>
      <c r="BS3578" s="147" t="n"/>
      <c r="BT3578" s="147" t="n"/>
      <c r="BU3578" s="147" t="n"/>
      <c r="BV3578" s="148" t="n"/>
      <c r="BW3578" s="146" t="n"/>
      <c r="BX3578" s="147" t="n"/>
      <c r="BY3578" s="147" t="n"/>
      <c r="BZ3578" s="147" t="n"/>
      <c r="CA3578" s="147" t="n"/>
      <c r="CB3578" s="147" t="n"/>
      <c r="CC3578" s="147" t="n"/>
      <c r="CD3578" s="147" t="n"/>
      <c r="CE3578" s="147" t="n"/>
      <c r="CF3578" s="147" t="n"/>
      <c r="CG3578" s="148" t="n"/>
      <c r="DU3578" s="144" t="n"/>
      <c r="DV3578" s="2" t="n"/>
      <c r="DW3578" s="2" t="n"/>
      <c r="DX3578" s="2" t="n"/>
      <c r="DY3578" s="2" t="n"/>
      <c r="DZ3578" s="2" t="n"/>
      <c r="EA3578" s="2" t="n"/>
      <c r="EB3578" s="2" t="n"/>
      <c r="EC3578" s="2" t="n"/>
    </row>
    <row r="3579" ht="6.75" customHeight="1" s="118">
      <c r="A3579" s="2" t="n"/>
      <c r="B3579" s="2" t="n"/>
      <c r="C3579" s="2" t="n"/>
      <c r="D3579" s="2" t="n"/>
      <c r="E3579" s="143" t="n"/>
      <c r="K3579" s="144" t="n"/>
      <c r="L3579" s="143" t="n"/>
      <c r="AK3579" s="2" t="n"/>
      <c r="AL3579" s="2" t="n"/>
      <c r="AM3579" s="2" t="n"/>
      <c r="AN3579" s="2" t="n"/>
      <c r="AO3579" s="2" t="n"/>
      <c r="AP3579" s="2" t="n"/>
      <c r="AQ3579" s="2" t="n"/>
      <c r="AR3579" s="2" t="n"/>
      <c r="AS3579" s="2" t="n"/>
      <c r="AT3579" s="2" t="n"/>
      <c r="AU3579" s="2" t="n"/>
      <c r="AV3579" s="2" t="n"/>
      <c r="AW3579" s="2" t="n"/>
      <c r="AX3579" s="2" t="n"/>
      <c r="AY3579" s="2" t="n"/>
      <c r="AZ3579" s="2" t="n"/>
      <c r="BA3579" s="2" t="n"/>
      <c r="BB3579" s="2" t="n"/>
      <c r="BC3579" s="2" t="n"/>
      <c r="BD3579" s="2" t="n"/>
      <c r="BE3579" s="2" t="n"/>
      <c r="BF3579" s="2" t="n"/>
      <c r="BG3579" s="2" t="n"/>
      <c r="BH3579" s="2" t="n"/>
      <c r="BI3579" s="8" t="n"/>
      <c r="BJ3579" s="2" t="n"/>
      <c r="BK3579" s="2" t="n"/>
      <c r="BL3579" s="2" t="n"/>
      <c r="BM3579" s="2" t="n"/>
      <c r="BN3579" s="2" t="n"/>
      <c r="BO3579" s="2" t="n"/>
      <c r="BP3579" s="169" t="inlineStr">
        <is>
          <t>校内外の諸活動</t>
        </is>
      </c>
      <c r="BQ3579" s="140" t="n"/>
      <c r="BR3579" s="140" t="n"/>
      <c r="BS3579" s="140" t="n"/>
      <c r="BT3579" s="140" t="n"/>
      <c r="BU3579" s="140" t="n"/>
      <c r="BV3579" s="141" t="n"/>
      <c r="BW3579" s="170">
        <f>計算!$Y$42</f>
        <v/>
      </c>
      <c r="BX3579" s="140" t="n"/>
      <c r="BY3579" s="140" t="n"/>
      <c r="BZ3579" s="140" t="n"/>
      <c r="CA3579" s="140" t="n"/>
      <c r="CB3579" s="140" t="n"/>
      <c r="CC3579" s="140" t="n"/>
      <c r="CD3579" s="140" t="n"/>
      <c r="CE3579" s="140" t="n"/>
      <c r="CF3579" s="140" t="n"/>
      <c r="CG3579" s="140" t="n"/>
      <c r="CH3579" s="140" t="n"/>
      <c r="CI3579" s="140" t="n"/>
      <c r="CJ3579" s="140" t="n"/>
      <c r="CK3579" s="140" t="n"/>
      <c r="CL3579" s="140" t="n"/>
      <c r="CM3579" s="140" t="n"/>
      <c r="CN3579" s="140" t="n"/>
      <c r="CO3579" s="140" t="n"/>
      <c r="CP3579" s="140" t="n"/>
      <c r="CQ3579" s="140" t="n"/>
      <c r="CR3579" s="140" t="n"/>
      <c r="CS3579" s="140" t="n"/>
      <c r="CT3579" s="140" t="n"/>
      <c r="CU3579" s="140" t="n"/>
      <c r="CV3579" s="140" t="n"/>
      <c r="CW3579" s="140" t="n"/>
      <c r="CX3579" s="140" t="n"/>
      <c r="CY3579" s="140" t="n"/>
      <c r="CZ3579" s="140" t="n"/>
      <c r="DA3579" s="140" t="n"/>
      <c r="DB3579" s="140" t="n"/>
      <c r="DC3579" s="140" t="n"/>
      <c r="DD3579" s="140" t="n"/>
      <c r="DE3579" s="140" t="n"/>
      <c r="DF3579" s="140" t="n"/>
      <c r="DG3579" s="140" t="n"/>
      <c r="DH3579" s="140" t="n"/>
      <c r="DI3579" s="140" t="n"/>
      <c r="DJ3579" s="140" t="n"/>
      <c r="DK3579" s="140" t="n"/>
      <c r="DL3579" s="140" t="n"/>
      <c r="DM3579" s="140" t="n"/>
      <c r="DN3579" s="140" t="n"/>
      <c r="DO3579" s="140" t="n"/>
      <c r="DP3579" s="140" t="n"/>
      <c r="DQ3579" s="140" t="n"/>
      <c r="DR3579" s="140" t="n"/>
      <c r="DS3579" s="140" t="n"/>
      <c r="DT3579" s="140" t="n"/>
      <c r="DU3579" s="141" t="n"/>
      <c r="DV3579" s="7" t="n"/>
      <c r="DW3579" s="2" t="n"/>
      <c r="DX3579" s="2" t="n"/>
      <c r="DY3579" s="2" t="n"/>
      <c r="DZ3579" s="2" t="n"/>
      <c r="EA3579" s="2" t="n"/>
      <c r="EB3579" s="2" t="n"/>
      <c r="EC3579" s="2" t="n"/>
    </row>
    <row r="3580" ht="6.75" customHeight="1" s="118">
      <c r="A3580" s="2" t="n"/>
      <c r="B3580" s="2" t="n"/>
      <c r="C3580" s="2" t="n"/>
      <c r="D3580" s="2" t="n"/>
      <c r="E3580" s="143" t="n"/>
      <c r="K3580" s="144" t="n"/>
      <c r="L3580" s="171">
        <f>計算!$I$42</f>
        <v/>
      </c>
      <c r="BI3580" s="144" t="n"/>
      <c r="BJ3580" s="2" t="n"/>
      <c r="BK3580" s="2" t="n"/>
      <c r="BL3580" s="2" t="n"/>
      <c r="BM3580" s="2" t="n"/>
      <c r="BN3580" s="2" t="n"/>
      <c r="BO3580" s="2" t="n"/>
      <c r="BP3580" s="143" t="n"/>
      <c r="BV3580" s="144" t="n"/>
      <c r="DU3580" s="144" t="n"/>
      <c r="DV3580" s="7" t="n"/>
      <c r="DW3580" s="2" t="n"/>
      <c r="DX3580" s="2" t="n"/>
      <c r="DY3580" s="2" t="n"/>
      <c r="DZ3580" s="2" t="n"/>
      <c r="EA3580" s="2" t="n"/>
      <c r="EB3580" s="2" t="n"/>
      <c r="EC3580" s="2" t="n"/>
    </row>
    <row r="3581" ht="6.75" customHeight="1" s="118">
      <c r="A3581" s="2" t="n"/>
      <c r="B3581" s="2" t="n"/>
      <c r="C3581" s="2" t="n"/>
      <c r="D3581" s="2" t="n"/>
      <c r="E3581" s="143" t="n"/>
      <c r="K3581" s="144" t="n"/>
      <c r="L3581" s="143" t="n"/>
      <c r="BI3581" s="144" t="n"/>
      <c r="BJ3581" s="2" t="n"/>
      <c r="BK3581" s="2" t="n"/>
      <c r="BL3581" s="2" t="n"/>
      <c r="BM3581" s="2" t="n"/>
      <c r="BN3581" s="2" t="n"/>
      <c r="BO3581" s="2" t="n"/>
      <c r="BP3581" s="143" t="n"/>
      <c r="BV3581" s="144" t="n"/>
      <c r="DU3581" s="144" t="n"/>
      <c r="DV3581" s="7" t="n"/>
      <c r="DW3581" s="2" t="n"/>
      <c r="DX3581" s="2" t="n"/>
      <c r="DY3581" s="2" t="n"/>
      <c r="DZ3581" s="2" t="n"/>
      <c r="EA3581" s="2" t="n"/>
      <c r="EB3581" s="2" t="n"/>
      <c r="EC3581" s="2" t="n"/>
    </row>
    <row r="3582" ht="6.75" customHeight="1" s="118">
      <c r="A3582" s="2" t="n"/>
      <c r="B3582" s="2" t="n"/>
      <c r="C3582" s="2" t="n"/>
      <c r="D3582" s="2" t="n"/>
      <c r="E3582" s="146" t="n"/>
      <c r="F3582" s="147" t="n"/>
      <c r="G3582" s="147" t="n"/>
      <c r="H3582" s="147" t="n"/>
      <c r="I3582" s="147" t="n"/>
      <c r="J3582" s="147" t="n"/>
      <c r="K3582" s="148" t="n"/>
      <c r="L3582" s="146" t="n"/>
      <c r="M3582" s="147" t="n"/>
      <c r="N3582" s="147" t="n"/>
      <c r="O3582" s="147" t="n"/>
      <c r="P3582" s="147" t="n"/>
      <c r="Q3582" s="147" t="n"/>
      <c r="R3582" s="147" t="n"/>
      <c r="S3582" s="147" t="n"/>
      <c r="T3582" s="147" t="n"/>
      <c r="U3582" s="147" t="n"/>
      <c r="V3582" s="147" t="n"/>
      <c r="W3582" s="147" t="n"/>
      <c r="X3582" s="147" t="n"/>
      <c r="Y3582" s="147" t="n"/>
      <c r="Z3582" s="147" t="n"/>
      <c r="AA3582" s="147" t="n"/>
      <c r="AB3582" s="147" t="n"/>
      <c r="AC3582" s="147" t="n"/>
      <c r="AD3582" s="147" t="n"/>
      <c r="AE3582" s="147" t="n"/>
      <c r="AF3582" s="147" t="n"/>
      <c r="AG3582" s="147" t="n"/>
      <c r="AH3582" s="147" t="n"/>
      <c r="AI3582" s="147" t="n"/>
      <c r="AJ3582" s="147" t="n"/>
      <c r="AK3582" s="147" t="n"/>
      <c r="AL3582" s="147" t="n"/>
      <c r="AM3582" s="147" t="n"/>
      <c r="AN3582" s="147" t="n"/>
      <c r="AO3582" s="147" t="n"/>
      <c r="AP3582" s="147" t="n"/>
      <c r="AQ3582" s="147" t="n"/>
      <c r="AR3582" s="147" t="n"/>
      <c r="AS3582" s="147" t="n"/>
      <c r="AT3582" s="147" t="n"/>
      <c r="AU3582" s="147" t="n"/>
      <c r="AV3582" s="147" t="n"/>
      <c r="AW3582" s="147" t="n"/>
      <c r="AX3582" s="147" t="n"/>
      <c r="AY3582" s="147" t="n"/>
      <c r="AZ3582" s="147" t="n"/>
      <c r="BA3582" s="147" t="n"/>
      <c r="BB3582" s="147" t="n"/>
      <c r="BC3582" s="147" t="n"/>
      <c r="BD3582" s="147" t="n"/>
      <c r="BE3582" s="147" t="n"/>
      <c r="BF3582" s="147" t="n"/>
      <c r="BG3582" s="147" t="n"/>
      <c r="BH3582" s="147" t="n"/>
      <c r="BI3582" s="148" t="n"/>
      <c r="BJ3582" s="2" t="n"/>
      <c r="BK3582" s="2" t="n"/>
      <c r="BL3582" s="2" t="n"/>
      <c r="BM3582" s="2" t="n"/>
      <c r="BN3582" s="2" t="n"/>
      <c r="BO3582" s="2" t="n"/>
      <c r="BP3582" s="143" t="n"/>
      <c r="BV3582" s="144" t="n"/>
      <c r="DU3582" s="144" t="n"/>
      <c r="DV3582" s="7" t="n"/>
      <c r="DW3582" s="2" t="n"/>
      <c r="DX3582" s="2" t="n"/>
      <c r="DY3582" s="2" t="n"/>
      <c r="DZ3582" s="2" t="n"/>
      <c r="EA3582" s="2" t="n"/>
      <c r="EB3582" s="2" t="n"/>
      <c r="EC3582" s="2" t="n"/>
    </row>
    <row r="3583" ht="6.75" customHeight="1" s="118">
      <c r="A3583" s="2" t="n"/>
      <c r="B3583" s="2" t="n"/>
      <c r="C3583" s="2" t="n"/>
      <c r="D3583" s="2" t="n"/>
      <c r="E3583" s="159" t="inlineStr">
        <is>
          <t>ふ り が な</t>
        </is>
      </c>
      <c r="F3583" s="140" t="n"/>
      <c r="G3583" s="140" t="n"/>
      <c r="H3583" s="140" t="n"/>
      <c r="I3583" s="140" t="n"/>
      <c r="J3583" s="140" t="n"/>
      <c r="K3583" s="141" t="n"/>
      <c r="L3583" s="160">
        <f>計算!$M$42</f>
        <v/>
      </c>
      <c r="M3583" s="140" t="n"/>
      <c r="N3583" s="140" t="n"/>
      <c r="O3583" s="140" t="n"/>
      <c r="P3583" s="140" t="n"/>
      <c r="Q3583" s="140" t="n"/>
      <c r="R3583" s="140" t="n"/>
      <c r="S3583" s="140" t="n"/>
      <c r="T3583" s="140" t="n"/>
      <c r="U3583" s="140" t="n"/>
      <c r="V3583" s="140" t="n"/>
      <c r="W3583" s="140" t="n"/>
      <c r="X3583" s="140" t="n"/>
      <c r="Y3583" s="140" t="n"/>
      <c r="Z3583" s="140" t="n"/>
      <c r="AA3583" s="140" t="n"/>
      <c r="AB3583" s="140" t="n"/>
      <c r="AC3583" s="140" t="n"/>
      <c r="AD3583" s="140" t="n"/>
      <c r="AE3583" s="140" t="n"/>
      <c r="AF3583" s="140" t="n"/>
      <c r="AG3583" s="140" t="n"/>
      <c r="AH3583" s="140" t="n"/>
      <c r="AI3583" s="140" t="n"/>
      <c r="AJ3583" s="140" t="n"/>
      <c r="AK3583" s="140" t="n"/>
      <c r="AL3583" s="140" t="n"/>
      <c r="AM3583" s="140" t="n"/>
      <c r="AN3583" s="140" t="n"/>
      <c r="AO3583" s="140" t="n"/>
      <c r="AP3583" s="140" t="n"/>
      <c r="AQ3583" s="140" t="n"/>
      <c r="AR3583" s="140" t="n"/>
      <c r="AS3583" s="140" t="n"/>
      <c r="AT3583" s="140" t="n"/>
      <c r="AU3583" s="140" t="n"/>
      <c r="AV3583" s="140" t="n"/>
      <c r="AW3583" s="140" t="n"/>
      <c r="AX3583" s="140" t="n"/>
      <c r="AY3583" s="140" t="n"/>
      <c r="AZ3583" s="140" t="n"/>
      <c r="BA3583" s="140" t="n"/>
      <c r="BB3583" s="140" t="n"/>
      <c r="BC3583" s="140" t="n"/>
      <c r="BD3583" s="140" t="n"/>
      <c r="BE3583" s="140" t="n"/>
      <c r="BF3583" s="140" t="n"/>
      <c r="BG3583" s="140" t="n"/>
      <c r="BH3583" s="140" t="n"/>
      <c r="BI3583" s="141" t="n"/>
      <c r="BJ3583" s="2" t="n"/>
      <c r="BK3583" s="2" t="n"/>
      <c r="BL3583" s="2" t="n"/>
      <c r="BM3583" s="2" t="n"/>
      <c r="BN3583" s="2" t="n"/>
      <c r="BO3583" s="2" t="n"/>
      <c r="BP3583" s="143" t="n"/>
      <c r="BV3583" s="144" t="n"/>
      <c r="DU3583" s="144" t="n"/>
      <c r="DV3583" s="7" t="n"/>
      <c r="DW3583" s="2" t="n"/>
      <c r="DX3583" s="2" t="n"/>
      <c r="DY3583" s="2" t="n"/>
      <c r="DZ3583" s="2" t="n"/>
      <c r="EA3583" s="2" t="n"/>
      <c r="EB3583" s="2" t="n"/>
      <c r="EC3583" s="2" t="n"/>
    </row>
    <row r="3584" ht="6.75" customHeight="1" s="118">
      <c r="A3584" s="2" t="n"/>
      <c r="B3584" s="2" t="n"/>
      <c r="C3584" s="2" t="n"/>
      <c r="D3584" s="2" t="n"/>
      <c r="E3584" s="143" t="n"/>
      <c r="K3584" s="144" t="n"/>
      <c r="BI3584" s="144" t="n"/>
      <c r="BJ3584" s="2" t="n"/>
      <c r="BK3584" s="2" t="n"/>
      <c r="BL3584" s="2" t="n"/>
      <c r="BM3584" s="2" t="n"/>
      <c r="BN3584" s="2" t="n"/>
      <c r="BO3584" s="2" t="n"/>
      <c r="BP3584" s="143" t="n"/>
      <c r="BV3584" s="144" t="n"/>
      <c r="DU3584" s="144" t="n"/>
      <c r="DV3584" s="7" t="n"/>
      <c r="DW3584" s="2" t="n"/>
      <c r="DX3584" s="2" t="n"/>
      <c r="DY3584" s="2" t="n"/>
      <c r="DZ3584" s="2" t="n"/>
      <c r="EA3584" s="2" t="n"/>
      <c r="EB3584" s="2" t="n"/>
      <c r="EC3584" s="2" t="n"/>
    </row>
    <row r="3585" ht="6.75" customHeight="1" s="118">
      <c r="A3585" s="2" t="n"/>
      <c r="B3585" s="2" t="n"/>
      <c r="C3585" s="2" t="n"/>
      <c r="D3585" s="2" t="n"/>
      <c r="E3585" s="162" t="n"/>
      <c r="F3585" s="163" t="n"/>
      <c r="G3585" s="163" t="n"/>
      <c r="H3585" s="163" t="n"/>
      <c r="I3585" s="163" t="n"/>
      <c r="J3585" s="163" t="n"/>
      <c r="K3585" s="164" t="n"/>
      <c r="L3585" s="163" t="n"/>
      <c r="M3585" s="163" t="n"/>
      <c r="N3585" s="163" t="n"/>
      <c r="O3585" s="163" t="n"/>
      <c r="P3585" s="163" t="n"/>
      <c r="Q3585" s="163" t="n"/>
      <c r="R3585" s="163" t="n"/>
      <c r="S3585" s="163" t="n"/>
      <c r="T3585" s="163" t="n"/>
      <c r="U3585" s="163" t="n"/>
      <c r="V3585" s="163" t="n"/>
      <c r="W3585" s="163" t="n"/>
      <c r="X3585" s="163" t="n"/>
      <c r="Y3585" s="163" t="n"/>
      <c r="Z3585" s="163" t="n"/>
      <c r="AA3585" s="163" t="n"/>
      <c r="AB3585" s="163" t="n"/>
      <c r="AC3585" s="163" t="n"/>
      <c r="AD3585" s="163" t="n"/>
      <c r="AE3585" s="163" t="n"/>
      <c r="AF3585" s="163" t="n"/>
      <c r="AG3585" s="163" t="n"/>
      <c r="AH3585" s="163" t="n"/>
      <c r="AI3585" s="163" t="n"/>
      <c r="AJ3585" s="163" t="n"/>
      <c r="AK3585" s="163" t="n"/>
      <c r="AL3585" s="163" t="n"/>
      <c r="AM3585" s="163" t="n"/>
      <c r="AN3585" s="163" t="n"/>
      <c r="AO3585" s="163" t="n"/>
      <c r="AP3585" s="163" t="n"/>
      <c r="AQ3585" s="163" t="n"/>
      <c r="AR3585" s="163" t="n"/>
      <c r="AS3585" s="163" t="n"/>
      <c r="AT3585" s="163" t="n"/>
      <c r="AU3585" s="163" t="n"/>
      <c r="AV3585" s="163" t="n"/>
      <c r="AW3585" s="163" t="n"/>
      <c r="AX3585" s="163" t="n"/>
      <c r="AY3585" s="163" t="n"/>
      <c r="AZ3585" s="163" t="n"/>
      <c r="BA3585" s="163" t="n"/>
      <c r="BB3585" s="163" t="n"/>
      <c r="BC3585" s="163" t="n"/>
      <c r="BD3585" s="163" t="n"/>
      <c r="BE3585" s="163" t="n"/>
      <c r="BF3585" s="163" t="n"/>
      <c r="BG3585" s="163" t="n"/>
      <c r="BH3585" s="163" t="n"/>
      <c r="BI3585" s="164" t="n"/>
      <c r="BJ3585" s="2" t="n"/>
      <c r="BK3585" s="2" t="n"/>
      <c r="BL3585" s="2" t="n"/>
      <c r="BM3585" s="2" t="n"/>
      <c r="BN3585" s="2" t="n"/>
      <c r="BO3585" s="2" t="n"/>
      <c r="BP3585" s="143" t="n"/>
      <c r="BV3585" s="144" t="n"/>
      <c r="DU3585" s="144" t="n"/>
      <c r="DV3585" s="7" t="n"/>
      <c r="DW3585" s="2" t="n"/>
      <c r="DX3585" s="2" t="n"/>
      <c r="DY3585" s="2" t="n"/>
      <c r="DZ3585" s="2" t="n"/>
      <c r="EA3585" s="2" t="n"/>
      <c r="EB3585" s="2" t="n"/>
      <c r="EC3585" s="2" t="n"/>
    </row>
    <row r="3586" ht="6.75" customHeight="1" s="118">
      <c r="A3586" s="2" t="n"/>
      <c r="B3586" s="2" t="n"/>
      <c r="C3586" s="2" t="n"/>
      <c r="D3586" s="2" t="n"/>
      <c r="E3586" s="165" t="inlineStr">
        <is>
          <t>連絡先</t>
        </is>
      </c>
      <c r="F3586" s="166" t="n"/>
      <c r="G3586" s="166" t="n"/>
      <c r="H3586" s="166" t="n"/>
      <c r="I3586" s="166" t="n"/>
      <c r="J3586" s="166" t="n"/>
      <c r="K3586" s="167" t="n"/>
      <c r="L3586" s="107" t="inlineStr">
        <is>
          <t>〒</t>
        </is>
      </c>
      <c r="M3586" s="166" t="n"/>
      <c r="N3586" s="166" t="n"/>
      <c r="O3586" s="166" t="n"/>
      <c r="P3586" s="172">
        <f>計算!$K$42</f>
        <v/>
      </c>
      <c r="AK3586" s="2" t="n"/>
      <c r="AL3586" s="2" t="n"/>
      <c r="AM3586" s="2" t="n"/>
      <c r="AN3586" s="2" t="n"/>
      <c r="AO3586" s="2" t="n"/>
      <c r="AP3586" s="2" t="n"/>
      <c r="AQ3586" s="2" t="n"/>
      <c r="AR3586" s="2" t="n"/>
      <c r="AS3586" s="2" t="n"/>
      <c r="AT3586" s="2" t="n"/>
      <c r="AU3586" s="2" t="n"/>
      <c r="AV3586" s="2" t="n"/>
      <c r="AW3586" s="2" t="n"/>
      <c r="AX3586" s="2" t="n"/>
      <c r="AY3586" s="2" t="n"/>
      <c r="AZ3586" s="2" t="n"/>
      <c r="BA3586" s="2" t="n"/>
      <c r="BB3586" s="2" t="n"/>
      <c r="BC3586" s="2" t="n"/>
      <c r="BD3586" s="2" t="n"/>
      <c r="BE3586" s="2" t="n"/>
      <c r="BF3586" s="2" t="n"/>
      <c r="BG3586" s="2" t="n"/>
      <c r="BH3586" s="2" t="n"/>
      <c r="BI3586" s="8" t="n"/>
      <c r="BJ3586" s="2" t="n"/>
      <c r="BK3586" s="2" t="n"/>
      <c r="BL3586" s="2" t="n"/>
      <c r="BM3586" s="2" t="n"/>
      <c r="BN3586" s="2" t="n"/>
      <c r="BO3586" s="2" t="n"/>
      <c r="BP3586" s="143" t="n"/>
      <c r="BV3586" s="144" t="n"/>
      <c r="DU3586" s="144" t="n"/>
      <c r="DV3586" s="7" t="n"/>
      <c r="DW3586" s="2" t="n"/>
      <c r="DX3586" s="2" t="n"/>
      <c r="DY3586" s="2" t="n"/>
      <c r="DZ3586" s="2" t="n"/>
      <c r="EA3586" s="2" t="n"/>
      <c r="EB3586" s="2" t="n"/>
      <c r="EC3586" s="2" t="n"/>
    </row>
    <row r="3587" ht="6.75" customHeight="1" s="118">
      <c r="A3587" s="2" t="n"/>
      <c r="B3587" s="2" t="n"/>
      <c r="C3587" s="2" t="n"/>
      <c r="D3587" s="2" t="n"/>
      <c r="E3587" s="143" t="n"/>
      <c r="K3587" s="144" t="n"/>
      <c r="L3587" s="143" t="n"/>
      <c r="AK3587" s="2" t="n"/>
      <c r="AL3587" s="2" t="n"/>
      <c r="AM3587" s="2" t="n"/>
      <c r="AN3587" s="2" t="n"/>
      <c r="AO3587" s="2" t="n"/>
      <c r="AP3587" s="2" t="n"/>
      <c r="AQ3587" s="2" t="n"/>
      <c r="AR3587" s="2" t="n"/>
      <c r="AS3587" s="2" t="n"/>
      <c r="AT3587" s="2" t="n"/>
      <c r="AU3587" s="2" t="n"/>
      <c r="AV3587" s="2" t="n"/>
      <c r="AW3587" s="2" t="n"/>
      <c r="AX3587" s="2" t="n"/>
      <c r="AY3587" s="2" t="n"/>
      <c r="AZ3587" s="2" t="n"/>
      <c r="BA3587" s="2" t="n"/>
      <c r="BB3587" s="2" t="n"/>
      <c r="BC3587" s="2" t="n"/>
      <c r="BD3587" s="2" t="n"/>
      <c r="BE3587" s="2" t="n"/>
      <c r="BF3587" s="2" t="n"/>
      <c r="BG3587" s="2" t="n"/>
      <c r="BH3587" s="2" t="n"/>
      <c r="BI3587" s="8" t="n"/>
      <c r="BJ3587" s="2" t="n"/>
      <c r="BK3587" s="2" t="n"/>
      <c r="BL3587" s="2" t="n"/>
      <c r="BM3587" s="2" t="n"/>
      <c r="BN3587" s="2" t="n"/>
      <c r="BO3587" s="2" t="n"/>
      <c r="BP3587" s="143" t="n"/>
      <c r="BV3587" s="144" t="n"/>
      <c r="DU3587" s="144" t="n"/>
      <c r="DV3587" s="7" t="n"/>
      <c r="DW3587" s="2" t="n"/>
      <c r="DX3587" s="2" t="n"/>
      <c r="DY3587" s="2" t="n"/>
      <c r="DZ3587" s="2" t="n"/>
      <c r="EA3587" s="2" t="n"/>
      <c r="EB3587" s="2" t="n"/>
      <c r="EC3587" s="2" t="n"/>
    </row>
    <row r="3588" ht="6.75" customHeight="1" s="118">
      <c r="A3588" s="2" t="n"/>
      <c r="B3588" s="2" t="n"/>
      <c r="C3588" s="2" t="n"/>
      <c r="D3588" s="2" t="n"/>
      <c r="E3588" s="143" t="n"/>
      <c r="K3588" s="144" t="n"/>
      <c r="L3588" s="143" t="n"/>
      <c r="AK3588" s="2" t="n"/>
      <c r="AL3588" s="2" t="n"/>
      <c r="AM3588" s="2" t="n"/>
      <c r="AN3588" s="2" t="n"/>
      <c r="AO3588" s="2" t="n"/>
      <c r="AP3588" s="2" t="n"/>
      <c r="AQ3588" s="2" t="n"/>
      <c r="AR3588" s="2" t="n"/>
      <c r="AS3588" s="2" t="n"/>
      <c r="AT3588" s="2" t="n"/>
      <c r="AU3588" s="2" t="n"/>
      <c r="AV3588" s="2" t="n"/>
      <c r="AW3588" s="2" t="n"/>
      <c r="AX3588" s="2" t="n"/>
      <c r="AY3588" s="2" t="n"/>
      <c r="AZ3588" s="2" t="n"/>
      <c r="BA3588" s="2" t="n"/>
      <c r="BB3588" s="2" t="n"/>
      <c r="BC3588" s="2" t="n"/>
      <c r="BD3588" s="2" t="n"/>
      <c r="BE3588" s="2" t="n"/>
      <c r="BF3588" s="2" t="n"/>
      <c r="BG3588" s="2" t="n"/>
      <c r="BH3588" s="2" t="n"/>
      <c r="BI3588" s="8" t="n"/>
      <c r="BJ3588" s="2" t="n"/>
      <c r="BK3588" s="2" t="n"/>
      <c r="BL3588" s="2" t="n"/>
      <c r="BM3588" s="2" t="n"/>
      <c r="BN3588" s="2" t="n"/>
      <c r="BO3588" s="2" t="n"/>
      <c r="BP3588" s="143" t="n"/>
      <c r="BV3588" s="144" t="n"/>
      <c r="DU3588" s="144" t="n"/>
      <c r="DV3588" s="7" t="n"/>
      <c r="DW3588" s="2" t="n"/>
      <c r="DX3588" s="2" t="n"/>
      <c r="DY3588" s="2" t="n"/>
      <c r="DZ3588" s="2" t="n"/>
      <c r="EA3588" s="2" t="n"/>
      <c r="EB3588" s="2" t="n"/>
      <c r="EC3588" s="2" t="n"/>
    </row>
    <row r="3589" ht="6.75" customHeight="1" s="118">
      <c r="A3589" s="2" t="n"/>
      <c r="B3589" s="2" t="n"/>
      <c r="C3589" s="2" t="n"/>
      <c r="D3589" s="2" t="n"/>
      <c r="E3589" s="143" t="n"/>
      <c r="K3589" s="144" t="n"/>
      <c r="L3589" s="173">
        <f>計算!$L$42</f>
        <v/>
      </c>
      <c r="BI3589" s="144" t="n"/>
      <c r="BJ3589" s="2" t="n"/>
      <c r="BK3589" s="2" t="n"/>
      <c r="BL3589" s="2" t="n"/>
      <c r="BM3589" s="2" t="n"/>
      <c r="BN3589" s="2" t="n"/>
      <c r="BO3589" s="2" t="n"/>
      <c r="BP3589" s="143" t="n"/>
      <c r="BV3589" s="144" t="n"/>
      <c r="DU3589" s="144" t="n"/>
      <c r="DV3589" s="7" t="n"/>
      <c r="DW3589" s="2" t="n"/>
      <c r="DX3589" s="2" t="n"/>
      <c r="DY3589" s="2" t="n"/>
      <c r="DZ3589" s="2" t="n"/>
      <c r="EA3589" s="2" t="n"/>
      <c r="EB3589" s="2" t="n"/>
      <c r="EC3589" s="2" t="n"/>
    </row>
    <row r="3590" ht="6.75" customHeight="1" s="118">
      <c r="A3590" s="2" t="n"/>
      <c r="B3590" s="2" t="n"/>
      <c r="C3590" s="2" t="n"/>
      <c r="D3590" s="2" t="n"/>
      <c r="E3590" s="146" t="n"/>
      <c r="F3590" s="147" t="n"/>
      <c r="G3590" s="147" t="n"/>
      <c r="H3590" s="147" t="n"/>
      <c r="I3590" s="147" t="n"/>
      <c r="J3590" s="147" t="n"/>
      <c r="K3590" s="148" t="n"/>
      <c r="L3590" s="147" t="n"/>
      <c r="M3590" s="147" t="n"/>
      <c r="N3590" s="147" t="n"/>
      <c r="O3590" s="147" t="n"/>
      <c r="P3590" s="147" t="n"/>
      <c r="Q3590" s="147" t="n"/>
      <c r="R3590" s="147" t="n"/>
      <c r="S3590" s="147" t="n"/>
      <c r="T3590" s="147" t="n"/>
      <c r="U3590" s="147" t="n"/>
      <c r="V3590" s="147" t="n"/>
      <c r="W3590" s="147" t="n"/>
      <c r="X3590" s="147" t="n"/>
      <c r="Y3590" s="147" t="n"/>
      <c r="Z3590" s="147" t="n"/>
      <c r="AA3590" s="147" t="n"/>
      <c r="AB3590" s="147" t="n"/>
      <c r="AC3590" s="147" t="n"/>
      <c r="AD3590" s="147" t="n"/>
      <c r="AE3590" s="147" t="n"/>
      <c r="AF3590" s="147" t="n"/>
      <c r="AG3590" s="147" t="n"/>
      <c r="AH3590" s="147" t="n"/>
      <c r="AI3590" s="147" t="n"/>
      <c r="AJ3590" s="147" t="n"/>
      <c r="AK3590" s="147" t="n"/>
      <c r="AL3590" s="147" t="n"/>
      <c r="AM3590" s="147" t="n"/>
      <c r="AN3590" s="147" t="n"/>
      <c r="AO3590" s="147" t="n"/>
      <c r="AP3590" s="147" t="n"/>
      <c r="AQ3590" s="147" t="n"/>
      <c r="AR3590" s="147" t="n"/>
      <c r="AS3590" s="147" t="n"/>
      <c r="AT3590" s="147" t="n"/>
      <c r="AU3590" s="147" t="n"/>
      <c r="AV3590" s="147" t="n"/>
      <c r="AW3590" s="147" t="n"/>
      <c r="AX3590" s="147" t="n"/>
      <c r="AY3590" s="147" t="n"/>
      <c r="AZ3590" s="147" t="n"/>
      <c r="BA3590" s="147" t="n"/>
      <c r="BB3590" s="147" t="n"/>
      <c r="BC3590" s="147" t="n"/>
      <c r="BD3590" s="147" t="n"/>
      <c r="BE3590" s="147" t="n"/>
      <c r="BF3590" s="147" t="n"/>
      <c r="BG3590" s="147" t="n"/>
      <c r="BH3590" s="147" t="n"/>
      <c r="BI3590" s="148" t="n"/>
      <c r="BJ3590" s="2" t="n"/>
      <c r="BK3590" s="2" t="n"/>
      <c r="BL3590" s="2" t="n"/>
      <c r="BM3590" s="2" t="n"/>
      <c r="BN3590" s="2" t="n"/>
      <c r="BO3590" s="2" t="n"/>
      <c r="BP3590" s="143" t="n"/>
      <c r="BV3590" s="144" t="n"/>
      <c r="DU3590" s="144" t="n"/>
      <c r="DV3590" s="7" t="n"/>
      <c r="DW3590" s="2" t="n"/>
      <c r="DX3590" s="2" t="n"/>
      <c r="DY3590" s="2" t="n"/>
      <c r="DZ3590" s="2" t="n"/>
      <c r="EA3590" s="2" t="n"/>
      <c r="EB3590" s="2" t="n"/>
      <c r="EC3590" s="2" t="n"/>
    </row>
    <row r="3591" ht="6.75" customHeight="1" s="118">
      <c r="A3591" s="2" t="n"/>
      <c r="B3591" s="2" t="n"/>
      <c r="C3591" s="2" t="n"/>
      <c r="D3591" s="2" t="n"/>
      <c r="E3591" s="2" t="n"/>
      <c r="F3591" s="2" t="n"/>
      <c r="G3591" s="2" t="n"/>
      <c r="H3591" s="2" t="n"/>
      <c r="I3591" s="2" t="n"/>
      <c r="J3591" s="2" t="n"/>
      <c r="K3591" s="2" t="n"/>
      <c r="L3591" s="2" t="n"/>
      <c r="M3591" s="2" t="n"/>
      <c r="N3591" s="2" t="n"/>
      <c r="O3591" s="2" t="n"/>
      <c r="P3591" s="2" t="n"/>
      <c r="Q3591" s="2" t="n"/>
      <c r="R3591" s="2" t="n"/>
      <c r="S3591" s="2" t="n"/>
      <c r="T3591" s="2" t="n"/>
      <c r="U3591" s="2" t="n"/>
      <c r="V3591" s="2" t="n"/>
      <c r="W3591" s="2" t="n"/>
      <c r="X3591" s="2" t="n"/>
      <c r="Y3591" s="2" t="n"/>
      <c r="Z3591" s="2" t="n"/>
      <c r="AA3591" s="2" t="n"/>
      <c r="AB3591" s="2" t="n"/>
      <c r="AC3591" s="2" t="n"/>
      <c r="AD3591" s="2" t="n"/>
      <c r="AE3591" s="2" t="n"/>
      <c r="AF3591" s="2" t="n"/>
      <c r="AG3591" s="2" t="n"/>
      <c r="AH3591" s="2" t="n"/>
      <c r="AI3591" s="2" t="n"/>
      <c r="AJ3591" s="2" t="n"/>
      <c r="AK3591" s="2" t="n"/>
      <c r="AL3591" s="2" t="n"/>
      <c r="AM3591" s="2" t="n"/>
      <c r="AN3591" s="2" t="n"/>
      <c r="AO3591" s="2" t="n"/>
      <c r="AP3591" s="2" t="n"/>
      <c r="AQ3591" s="2" t="n"/>
      <c r="AR3591" s="2" t="n"/>
      <c r="AS3591" s="2" t="n"/>
      <c r="AT3591" s="2" t="n"/>
      <c r="AU3591" s="2" t="n"/>
      <c r="AV3591" s="2" t="n"/>
      <c r="AW3591" s="2" t="n"/>
      <c r="AX3591" s="2" t="n"/>
      <c r="AY3591" s="2" t="n"/>
      <c r="AZ3591" s="2" t="n"/>
      <c r="BA3591" s="2" t="n"/>
      <c r="BB3591" s="2" t="n"/>
      <c r="BC3591" s="2" t="n"/>
      <c r="BD3591" s="2" t="n"/>
      <c r="BE3591" s="2" t="n"/>
      <c r="BF3591" s="2" t="n"/>
      <c r="BG3591" s="2" t="n"/>
      <c r="BH3591" s="2" t="n"/>
      <c r="BI3591" s="2" t="n"/>
      <c r="BJ3591" s="2" t="n"/>
      <c r="BK3591" s="2" t="n"/>
      <c r="BL3591" s="2" t="n"/>
      <c r="BM3591" s="2" t="n"/>
      <c r="BN3591" s="2" t="n"/>
      <c r="BO3591" s="2" t="n"/>
      <c r="BP3591" s="143" t="n"/>
      <c r="BV3591" s="144" t="n"/>
      <c r="DU3591" s="144" t="n"/>
      <c r="DV3591" s="7" t="n"/>
      <c r="DW3591" s="2" t="n"/>
      <c r="DX3591" s="2" t="n"/>
      <c r="DY3591" s="2" t="n"/>
      <c r="DZ3591" s="2" t="n"/>
      <c r="EA3591" s="2" t="n"/>
      <c r="EB3591" s="2" t="n"/>
      <c r="EC3591" s="2" t="n"/>
    </row>
    <row r="3592" ht="6.75" customHeight="1" s="118">
      <c r="A3592" s="2" t="n"/>
      <c r="B3592" s="2" t="n"/>
      <c r="C3592" s="2" t="n"/>
      <c r="D3592" s="2" t="n"/>
      <c r="E3592" s="2" t="n"/>
      <c r="F3592" s="2" t="n"/>
      <c r="G3592" s="2" t="n"/>
      <c r="H3592" s="2" t="n"/>
      <c r="I3592" s="2" t="n"/>
      <c r="J3592" s="2" t="n"/>
      <c r="K3592" s="2" t="n"/>
      <c r="L3592" s="2" t="n"/>
      <c r="M3592" s="2" t="n"/>
      <c r="N3592" s="2" t="n"/>
      <c r="O3592" s="2" t="n"/>
      <c r="P3592" s="2" t="n"/>
      <c r="Q3592" s="2" t="n"/>
      <c r="R3592" s="113" t="inlineStr">
        <is>
          <t>（連絡先欄は現住所以外に連絡を希望する場合のみ記入すること）</t>
        </is>
      </c>
      <c r="BJ3592" s="2" t="n"/>
      <c r="BK3592" s="2" t="n"/>
      <c r="BL3592" s="2" t="n"/>
      <c r="BM3592" s="2" t="n"/>
      <c r="BN3592" s="2" t="n"/>
      <c r="BO3592" s="2" t="n"/>
      <c r="BP3592" s="143" t="n"/>
      <c r="BV3592" s="144" t="n"/>
      <c r="DU3592" s="144" t="n"/>
      <c r="DV3592" s="7" t="n"/>
      <c r="DW3592" s="2" t="n"/>
      <c r="DX3592" s="2" t="n"/>
      <c r="DY3592" s="2" t="n"/>
      <c r="DZ3592" s="2" t="n"/>
      <c r="EA3592" s="2" t="n"/>
      <c r="EB3592" s="2" t="n"/>
      <c r="EC3592" s="2" t="n"/>
    </row>
    <row r="3593" ht="6.75" customHeight="1" s="118">
      <c r="A3593" s="2" t="n"/>
      <c r="B3593" s="2" t="n"/>
      <c r="C3593" s="2" t="n"/>
      <c r="D3593" s="2" t="n"/>
      <c r="E3593" s="2" t="n"/>
      <c r="F3593" s="2" t="n"/>
      <c r="G3593" s="2" t="n"/>
      <c r="H3593" s="2" t="n"/>
      <c r="I3593" s="2" t="n"/>
      <c r="J3593" s="2" t="n"/>
      <c r="K3593" s="2" t="n"/>
      <c r="L3593" s="2" t="n"/>
      <c r="M3593" s="2" t="n"/>
      <c r="N3593" s="2" t="n"/>
      <c r="O3593" s="2" t="n"/>
      <c r="P3593" s="2" t="n"/>
      <c r="Q3593" s="2" t="n"/>
      <c r="BJ3593" s="2" t="n"/>
      <c r="BK3593" s="2" t="n"/>
      <c r="BL3593" s="2" t="n"/>
      <c r="BM3593" s="2" t="n"/>
      <c r="BN3593" s="2" t="n"/>
      <c r="BO3593" s="2" t="n"/>
      <c r="BP3593" s="143" t="n"/>
      <c r="BV3593" s="144" t="n"/>
      <c r="DU3593" s="144" t="n"/>
      <c r="DV3593" s="7" t="n"/>
      <c r="DW3593" s="2" t="n"/>
      <c r="DX3593" s="2" t="n"/>
      <c r="DY3593" s="2" t="n"/>
      <c r="DZ3593" s="2" t="n"/>
      <c r="EA3593" s="2" t="n"/>
      <c r="EB3593" s="2" t="n"/>
      <c r="EC3593" s="2" t="n"/>
    </row>
    <row r="3594" ht="6.75" customHeight="1" s="118">
      <c r="A3594" s="2" t="n"/>
      <c r="B3594" s="2" t="n"/>
      <c r="C3594" s="2" t="n"/>
      <c r="D3594" s="2" t="n"/>
      <c r="E3594" s="2" t="n"/>
      <c r="F3594" s="2" t="n"/>
      <c r="G3594" s="2" t="n"/>
      <c r="H3594" s="2" t="n"/>
      <c r="I3594" s="2" t="n"/>
      <c r="J3594" s="2" t="n"/>
      <c r="K3594" s="2" t="n"/>
      <c r="L3594" s="2" t="n"/>
      <c r="M3594" s="2" t="n"/>
      <c r="N3594" s="2" t="n"/>
      <c r="O3594" s="2" t="n"/>
      <c r="P3594" s="2" t="n"/>
      <c r="Q3594" s="2" t="n"/>
      <c r="BJ3594" s="2" t="n"/>
      <c r="BK3594" s="2" t="n"/>
      <c r="BL3594" s="2" t="n"/>
      <c r="BM3594" s="2" t="n"/>
      <c r="BN3594" s="2" t="n"/>
      <c r="BO3594" s="2" t="n"/>
      <c r="BP3594" s="143" t="n"/>
      <c r="BV3594" s="144" t="n"/>
      <c r="DU3594" s="144" t="n"/>
      <c r="DV3594" s="7" t="n"/>
      <c r="DW3594" s="2" t="n"/>
      <c r="DX3594" s="2" t="n"/>
      <c r="DY3594" s="2" t="n"/>
      <c r="DZ3594" s="2" t="n"/>
      <c r="EA3594" s="2" t="n"/>
      <c r="EB3594" s="2" t="n"/>
      <c r="EC3594" s="2" t="n"/>
    </row>
    <row r="3595" ht="6.75" customHeight="1" s="118">
      <c r="A3595" s="2" t="n"/>
      <c r="B3595" s="2" t="n"/>
      <c r="C3595" s="2" t="n"/>
      <c r="D3595" s="2" t="n"/>
      <c r="E3595" s="2" t="n"/>
      <c r="F3595" s="2" t="n"/>
      <c r="G3595" s="2" t="n"/>
      <c r="H3595" s="2" t="n"/>
      <c r="I3595" s="2" t="n"/>
      <c r="J3595" s="2" t="n"/>
      <c r="K3595" s="2" t="n"/>
      <c r="L3595" s="2" t="n"/>
      <c r="M3595" s="2" t="n"/>
      <c r="N3595" s="2" t="n"/>
      <c r="O3595" s="2" t="n"/>
      <c r="P3595" s="2" t="n"/>
      <c r="Q3595" s="2" t="n"/>
      <c r="R3595" s="2" t="n"/>
      <c r="S3595" s="2" t="n"/>
      <c r="T3595" s="2" t="n"/>
      <c r="U3595" s="2" t="n"/>
      <c r="V3595" s="2" t="n"/>
      <c r="W3595" s="2" t="n"/>
      <c r="X3595" s="2" t="n"/>
      <c r="Y3595" s="2" t="n"/>
      <c r="Z3595" s="2" t="n"/>
      <c r="AA3595" s="2" t="n"/>
      <c r="AB3595" s="2" t="n"/>
      <c r="AC3595" s="2" t="n"/>
      <c r="AD3595" s="2" t="n"/>
      <c r="AE3595" s="2" t="n"/>
      <c r="AF3595" s="2" t="n"/>
      <c r="AG3595" s="2" t="n"/>
      <c r="AH3595" s="2" t="n"/>
      <c r="AI3595" s="2" t="n"/>
      <c r="AJ3595" s="2" t="n"/>
      <c r="AK3595" s="2" t="n"/>
      <c r="AL3595" s="2" t="n"/>
      <c r="AM3595" s="2" t="n"/>
      <c r="AN3595" s="2" t="n"/>
      <c r="AO3595" s="2" t="n"/>
      <c r="AP3595" s="2" t="n"/>
      <c r="AQ3595" s="2" t="n"/>
      <c r="AR3595" s="2" t="n"/>
      <c r="AS3595" s="2" t="n"/>
      <c r="AT3595" s="2" t="n"/>
      <c r="AU3595" s="2" t="n"/>
      <c r="AV3595" s="2" t="n"/>
      <c r="AW3595" s="2" t="n"/>
      <c r="AX3595" s="2" t="n"/>
      <c r="AY3595" s="2" t="n"/>
      <c r="AZ3595" s="2" t="n"/>
      <c r="BA3595" s="2" t="n"/>
      <c r="BB3595" s="2" t="n"/>
      <c r="BC3595" s="2" t="n"/>
      <c r="BD3595" s="2" t="n"/>
      <c r="BE3595" s="2" t="n"/>
      <c r="BF3595" s="2" t="n"/>
      <c r="BG3595" s="2" t="n"/>
      <c r="BH3595" s="2" t="n"/>
      <c r="BI3595" s="2" t="n"/>
      <c r="BJ3595" s="2" t="n"/>
      <c r="BK3595" s="2" t="n"/>
      <c r="BL3595" s="2" t="n"/>
      <c r="BM3595" s="2" t="n"/>
      <c r="BN3595" s="2" t="n"/>
      <c r="BO3595" s="2" t="n"/>
      <c r="BP3595" s="143" t="n"/>
      <c r="BV3595" s="144" t="n"/>
      <c r="DU3595" s="144" t="n"/>
      <c r="DV3595" s="7" t="n"/>
      <c r="DW3595" s="2" t="n"/>
      <c r="DX3595" s="2" t="n"/>
      <c r="DY3595" s="2" t="n"/>
      <c r="DZ3595" s="2" t="n"/>
      <c r="EA3595" s="2" t="n"/>
      <c r="EB3595" s="2" t="n"/>
      <c r="EC3595" s="2" t="n"/>
    </row>
    <row r="3596" ht="6.75" customHeight="1" s="118">
      <c r="A3596" s="2" t="n"/>
      <c r="B3596" s="2" t="n"/>
      <c r="C3596" s="2" t="n"/>
      <c r="D3596" s="2" t="n"/>
      <c r="E3596" s="2" t="n"/>
      <c r="F3596" s="2" t="n"/>
      <c r="G3596" s="2" t="n"/>
      <c r="H3596" s="2" t="n"/>
      <c r="I3596" s="2" t="n"/>
      <c r="J3596" s="2" t="n"/>
      <c r="K3596" s="2" t="n"/>
      <c r="L3596" s="2" t="n"/>
      <c r="M3596" s="2" t="n"/>
      <c r="N3596" s="2" t="n"/>
      <c r="O3596" s="2" t="n"/>
      <c r="P3596" s="2" t="n"/>
      <c r="Q3596" s="2" t="n"/>
      <c r="R3596" s="2" t="n"/>
      <c r="S3596" s="2" t="n"/>
      <c r="T3596" s="2" t="n"/>
      <c r="U3596" s="2" t="n"/>
      <c r="V3596" s="2" t="n"/>
      <c r="W3596" s="2" t="n"/>
      <c r="X3596" s="2" t="n"/>
      <c r="Y3596" s="2" t="n"/>
      <c r="Z3596" s="2" t="n"/>
      <c r="AA3596" s="2" t="n"/>
      <c r="AB3596" s="2" t="n"/>
      <c r="AC3596" s="2" t="n"/>
      <c r="AD3596" s="2" t="n"/>
      <c r="AE3596" s="2" t="n"/>
      <c r="AF3596" s="2" t="n"/>
      <c r="AG3596" s="2" t="n"/>
      <c r="AH3596" s="2" t="n"/>
      <c r="AI3596" s="2" t="n"/>
      <c r="AJ3596" s="2" t="n"/>
      <c r="AK3596" s="2" t="n"/>
      <c r="AL3596" s="2" t="n"/>
      <c r="AM3596" s="2" t="n"/>
      <c r="AN3596" s="2" t="n"/>
      <c r="AO3596" s="2" t="n"/>
      <c r="AP3596" s="2" t="n"/>
      <c r="AQ3596" s="2" t="n"/>
      <c r="AR3596" s="2" t="n"/>
      <c r="AS3596" s="2" t="n"/>
      <c r="AT3596" s="2" t="n"/>
      <c r="AU3596" s="2" t="n"/>
      <c r="AV3596" s="2" t="n"/>
      <c r="AW3596" s="2" t="n"/>
      <c r="AX3596" s="2" t="n"/>
      <c r="AY3596" s="2" t="n"/>
      <c r="AZ3596" s="2" t="n"/>
      <c r="BA3596" s="2" t="n"/>
      <c r="BB3596" s="2" t="n"/>
      <c r="BC3596" s="2" t="n"/>
      <c r="BD3596" s="2" t="n"/>
      <c r="BE3596" s="2" t="n"/>
      <c r="BF3596" s="2" t="n"/>
      <c r="BG3596" s="2" t="n"/>
      <c r="BH3596" s="2" t="n"/>
      <c r="BI3596" s="2" t="n"/>
      <c r="BJ3596" s="2" t="n"/>
      <c r="BK3596" s="2" t="n"/>
      <c r="BL3596" s="2" t="n"/>
      <c r="BM3596" s="2" t="n"/>
      <c r="BN3596" s="2" t="n"/>
      <c r="BO3596" s="2" t="n"/>
      <c r="BP3596" s="174" t="n"/>
      <c r="BQ3596" s="140" t="n"/>
      <c r="BR3596" s="175" t="n"/>
      <c r="BS3596" s="140" t="n"/>
      <c r="BT3596" s="140" t="n"/>
      <c r="BU3596" s="28" t="n"/>
      <c r="BV3596" s="29" t="n"/>
      <c r="BW3596" s="176">
        <f>計算!$Z$42</f>
        <v/>
      </c>
      <c r="BX3596" s="140" t="n"/>
      <c r="BY3596" s="140" t="n"/>
      <c r="BZ3596" s="140" t="n"/>
      <c r="CA3596" s="140" t="n"/>
      <c r="CB3596" s="140" t="n"/>
      <c r="CC3596" s="140" t="n"/>
      <c r="CD3596" s="140" t="n"/>
      <c r="CE3596" s="140" t="n"/>
      <c r="CF3596" s="140" t="n"/>
      <c r="CG3596" s="140" t="n"/>
      <c r="CH3596" s="140" t="n"/>
      <c r="CI3596" s="140" t="n"/>
      <c r="CJ3596" s="140" t="n"/>
      <c r="CK3596" s="140" t="n"/>
      <c r="CL3596" s="140" t="n"/>
      <c r="CM3596" s="140" t="n"/>
      <c r="CN3596" s="140" t="n"/>
      <c r="CO3596" s="140" t="n"/>
      <c r="CP3596" s="140" t="n"/>
      <c r="CQ3596" s="140" t="n"/>
      <c r="CR3596" s="140" t="n"/>
      <c r="CS3596" s="140" t="n"/>
      <c r="CT3596" s="140" t="n"/>
      <c r="CU3596" s="140" t="n"/>
      <c r="CV3596" s="140" t="n"/>
      <c r="CW3596" s="140" t="n"/>
      <c r="CX3596" s="140" t="n"/>
      <c r="CY3596" s="140" t="n"/>
      <c r="CZ3596" s="140" t="n"/>
      <c r="DA3596" s="140" t="n"/>
      <c r="DB3596" s="140" t="n"/>
      <c r="DC3596" s="140" t="n"/>
      <c r="DD3596" s="140" t="n"/>
      <c r="DE3596" s="140" t="n"/>
      <c r="DF3596" s="140" t="n"/>
      <c r="DG3596" s="140" t="n"/>
      <c r="DH3596" s="140" t="n"/>
      <c r="DI3596" s="140" t="n"/>
      <c r="DJ3596" s="140" t="n"/>
      <c r="DK3596" s="140" t="n"/>
      <c r="DL3596" s="140" t="n"/>
      <c r="DM3596" s="140" t="n"/>
      <c r="DN3596" s="140" t="n"/>
      <c r="DO3596" s="140" t="n"/>
      <c r="DP3596" s="140" t="n"/>
      <c r="DQ3596" s="140" t="n"/>
      <c r="DR3596" s="140" t="n"/>
      <c r="DS3596" s="140" t="n"/>
      <c r="DT3596" s="140" t="n"/>
      <c r="DU3596" s="141" t="n"/>
      <c r="DV3596" s="7" t="n"/>
      <c r="DW3596" s="2" t="n"/>
      <c r="DX3596" s="2" t="n"/>
      <c r="DY3596" s="2" t="n"/>
      <c r="DZ3596" s="2" t="n"/>
      <c r="EA3596" s="2" t="n"/>
      <c r="EB3596" s="2" t="n"/>
      <c r="EC3596" s="2" t="n"/>
    </row>
    <row r="3597" ht="6.75" customHeight="1" s="118">
      <c r="A3597" s="2" t="n"/>
      <c r="B3597" s="2" t="n"/>
      <c r="C3597" s="2" t="n"/>
      <c r="D3597" s="2" t="n"/>
      <c r="E3597" s="2" t="n"/>
      <c r="F3597" s="2" t="n"/>
      <c r="G3597" s="2" t="n"/>
      <c r="H3597" s="2" t="n"/>
      <c r="I3597" s="2" t="n"/>
      <c r="J3597" s="2" t="n"/>
      <c r="K3597" s="2" t="n"/>
      <c r="L3597" s="2" t="n"/>
      <c r="M3597" s="2" t="n"/>
      <c r="N3597" s="2" t="n"/>
      <c r="O3597" s="2" t="n"/>
      <c r="P3597" s="2" t="n"/>
      <c r="Q3597" s="2" t="n"/>
      <c r="R3597" s="2" t="n"/>
      <c r="S3597" s="2" t="n"/>
      <c r="T3597" s="2" t="n"/>
      <c r="U3597" s="2" t="n"/>
      <c r="V3597" s="2" t="n"/>
      <c r="W3597" s="2" t="n"/>
      <c r="X3597" s="2" t="n"/>
      <c r="Y3597" s="2" t="n"/>
      <c r="Z3597" s="2" t="n"/>
      <c r="AA3597" s="2" t="n"/>
      <c r="AB3597" s="2" t="n"/>
      <c r="AC3597" s="2" t="n"/>
      <c r="AD3597" s="2" t="n"/>
      <c r="AE3597" s="2" t="n"/>
      <c r="AF3597" s="2" t="n"/>
      <c r="AG3597" s="2" t="n"/>
      <c r="AH3597" s="2" t="n"/>
      <c r="AI3597" s="2" t="n"/>
      <c r="AJ3597" s="2" t="n"/>
      <c r="AK3597" s="2" t="n"/>
      <c r="AL3597" s="2" t="n"/>
      <c r="AM3597" s="2" t="n"/>
      <c r="AN3597" s="2" t="n"/>
      <c r="AO3597" s="2" t="n"/>
      <c r="AP3597" s="2" t="n"/>
      <c r="AQ3597" s="2" t="n"/>
      <c r="AR3597" s="2" t="n"/>
      <c r="AS3597" s="2" t="n"/>
      <c r="AT3597" s="2" t="n"/>
      <c r="AU3597" s="2" t="n"/>
      <c r="AV3597" s="2" t="n"/>
      <c r="AW3597" s="2" t="n"/>
      <c r="AX3597" s="2" t="n"/>
      <c r="AY3597" s="2" t="n"/>
      <c r="AZ3597" s="2" t="n"/>
      <c r="BA3597" s="2" t="n"/>
      <c r="BB3597" s="2" t="n"/>
      <c r="BC3597" s="2" t="n"/>
      <c r="BD3597" s="2" t="n"/>
      <c r="BE3597" s="2" t="n"/>
      <c r="BF3597" s="2" t="n"/>
      <c r="BG3597" s="2" t="n"/>
      <c r="BH3597" s="2" t="n"/>
      <c r="BI3597" s="2" t="n"/>
      <c r="BJ3597" s="2" t="n"/>
      <c r="BK3597" s="2" t="n"/>
      <c r="BL3597" s="2" t="n"/>
      <c r="BM3597" s="2" t="n"/>
      <c r="BN3597" s="2" t="n"/>
      <c r="BO3597" s="2" t="n"/>
      <c r="BP3597" s="143" t="n"/>
      <c r="BU3597" s="31" t="n"/>
      <c r="BV3597" s="32" t="n"/>
      <c r="DU3597" s="144" t="n"/>
      <c r="DV3597" s="7" t="n"/>
      <c r="DW3597" s="2" t="n"/>
      <c r="DX3597" s="2" t="n"/>
      <c r="DY3597" s="2" t="n"/>
      <c r="DZ3597" s="2" t="n"/>
      <c r="EA3597" s="2" t="n"/>
      <c r="EB3597" s="2" t="n"/>
      <c r="EC3597" s="2" t="n"/>
    </row>
    <row r="3598" ht="6.75" customHeight="1" s="118">
      <c r="A3598" s="2" t="n"/>
      <c r="B3598" s="2" t="n"/>
      <c r="C3598" s="2" t="n"/>
      <c r="D3598" s="2" t="n"/>
      <c r="E3598" s="2" t="n"/>
      <c r="F3598" s="2" t="n"/>
      <c r="G3598" s="2" t="n"/>
      <c r="H3598" s="2" t="n"/>
      <c r="I3598" s="2" t="n"/>
      <c r="J3598" s="2" t="n"/>
      <c r="K3598" s="2" t="n"/>
      <c r="L3598" s="2" t="n"/>
      <c r="M3598" s="2" t="n"/>
      <c r="N3598" s="2" t="n"/>
      <c r="O3598" s="2" t="n"/>
      <c r="P3598" s="2" t="n"/>
      <c r="Q3598" s="2" t="n"/>
      <c r="R3598" s="2" t="n"/>
      <c r="S3598" s="2" t="n"/>
      <c r="T3598" s="2" t="n"/>
      <c r="U3598" s="2" t="n"/>
      <c r="V3598" s="2" t="n"/>
      <c r="W3598" s="2" t="n"/>
      <c r="X3598" s="2" t="n"/>
      <c r="Y3598" s="2" t="n"/>
      <c r="Z3598" s="2" t="n"/>
      <c r="AA3598" s="2" t="n"/>
      <c r="AB3598" s="2" t="n"/>
      <c r="AC3598" s="2" t="n"/>
      <c r="AD3598" s="2" t="n"/>
      <c r="AE3598" s="2" t="n"/>
      <c r="AF3598" s="2" t="n"/>
      <c r="AG3598" s="2" t="n"/>
      <c r="AH3598" s="2" t="n"/>
      <c r="AI3598" s="2" t="n"/>
      <c r="AJ3598" s="2" t="n"/>
      <c r="AK3598" s="2" t="n"/>
      <c r="AL3598" s="2" t="n"/>
      <c r="AM3598" s="2" t="n"/>
      <c r="AN3598" s="2" t="n"/>
      <c r="AO3598" s="2" t="n"/>
      <c r="AP3598" s="2" t="n"/>
      <c r="AQ3598" s="2" t="n"/>
      <c r="AR3598" s="2" t="n"/>
      <c r="AS3598" s="2" t="n"/>
      <c r="AT3598" s="2" t="n"/>
      <c r="AU3598" s="2" t="n"/>
      <c r="AV3598" s="2" t="n"/>
      <c r="AW3598" s="2" t="n"/>
      <c r="AX3598" s="2" t="n"/>
      <c r="AY3598" s="2" t="n"/>
      <c r="AZ3598" s="2" t="n"/>
      <c r="BA3598" s="2" t="n"/>
      <c r="BB3598" s="2" t="n"/>
      <c r="BC3598" s="2" t="n"/>
      <c r="BD3598" s="2" t="n"/>
      <c r="BE3598" s="2" t="n"/>
      <c r="BF3598" s="2" t="n"/>
      <c r="BG3598" s="2" t="n"/>
      <c r="BH3598" s="2" t="n"/>
      <c r="BI3598" s="2" t="n"/>
      <c r="BJ3598" s="2" t="n"/>
      <c r="BK3598" s="2" t="n"/>
      <c r="BL3598" s="2" t="n"/>
      <c r="BM3598" s="2" t="n"/>
      <c r="BN3598" s="2" t="n"/>
      <c r="BO3598" s="2" t="n"/>
      <c r="BP3598" s="143" t="n"/>
      <c r="BU3598" s="72" t="n"/>
      <c r="BV3598" s="144" t="n"/>
      <c r="DU3598" s="144" t="n"/>
      <c r="DV3598" s="7" t="n"/>
      <c r="DW3598" s="2" t="n"/>
      <c r="DX3598" s="2" t="n"/>
      <c r="DY3598" s="2" t="n"/>
      <c r="DZ3598" s="2" t="n"/>
      <c r="EA3598" s="2" t="n"/>
      <c r="EB3598" s="2" t="n"/>
      <c r="EC3598" s="2" t="n"/>
    </row>
    <row r="3599" ht="6.75" customHeight="1" s="118">
      <c r="A3599" s="2" t="n"/>
      <c r="B3599" s="2" t="n"/>
      <c r="C3599" s="2" t="n"/>
      <c r="D3599" s="2" t="n"/>
      <c r="E3599" s="2" t="n"/>
      <c r="F3599" s="2" t="n"/>
      <c r="G3599" s="2" t="n"/>
      <c r="H3599" s="2" t="n"/>
      <c r="I3599" s="2" t="n"/>
      <c r="J3599" s="2" t="n"/>
      <c r="K3599" s="2" t="n"/>
      <c r="L3599" s="2" t="n"/>
      <c r="M3599" s="2" t="n"/>
      <c r="N3599" s="2" t="n"/>
      <c r="O3599" s="2" t="n"/>
      <c r="P3599" s="2" t="n"/>
      <c r="Q3599" s="2" t="n"/>
      <c r="R3599" s="2" t="n"/>
      <c r="S3599" s="2" t="n"/>
      <c r="T3599" s="2" t="n"/>
      <c r="U3599" s="2" t="n"/>
      <c r="V3599" s="2" t="n"/>
      <c r="W3599" s="2" t="n"/>
      <c r="X3599" s="2" t="n"/>
      <c r="Y3599" s="2" t="n"/>
      <c r="Z3599" s="2" t="n"/>
      <c r="AA3599" s="2" t="n"/>
      <c r="AB3599" s="2" t="n"/>
      <c r="AC3599" s="2" t="n"/>
      <c r="AD3599" s="2" t="n"/>
      <c r="AE3599" s="2" t="n"/>
      <c r="AF3599" s="2" t="n"/>
      <c r="AG3599" s="2" t="n"/>
      <c r="AH3599" s="2" t="n"/>
      <c r="AI3599" s="2" t="n"/>
      <c r="AJ3599" s="2" t="n"/>
      <c r="AK3599" s="2" t="n"/>
      <c r="AL3599" s="2" t="n"/>
      <c r="AM3599" s="2" t="n"/>
      <c r="AN3599" s="2" t="n"/>
      <c r="AO3599" s="2" t="n"/>
      <c r="AP3599" s="2" t="n"/>
      <c r="AQ3599" s="2" t="n"/>
      <c r="AR3599" s="2" t="n"/>
      <c r="AS3599" s="2" t="n"/>
      <c r="AT3599" s="2" t="n"/>
      <c r="AU3599" s="2" t="n"/>
      <c r="AV3599" s="2" t="n"/>
      <c r="AW3599" s="2" t="n"/>
      <c r="AX3599" s="2" t="n"/>
      <c r="AY3599" s="2" t="n"/>
      <c r="AZ3599" s="2" t="n"/>
      <c r="BA3599" s="2" t="n"/>
      <c r="BB3599" s="2" t="n"/>
      <c r="BC3599" s="2" t="n"/>
      <c r="BD3599" s="2" t="n"/>
      <c r="BE3599" s="2" t="n"/>
      <c r="BF3599" s="2" t="n"/>
      <c r="BG3599" s="2" t="n"/>
      <c r="BH3599" s="2" t="n"/>
      <c r="BI3599" s="2" t="n"/>
      <c r="BJ3599" s="2" t="n"/>
      <c r="BK3599" s="2" t="n"/>
      <c r="BL3599" s="2" t="n"/>
      <c r="BM3599" s="2" t="n"/>
      <c r="BN3599" s="2" t="n"/>
      <c r="BO3599" s="2" t="n"/>
      <c r="BP3599" s="143" t="n"/>
      <c r="BV3599" s="144" t="n"/>
      <c r="DU3599" s="144" t="n"/>
      <c r="DV3599" s="7" t="n"/>
      <c r="DW3599" s="2" t="n"/>
      <c r="DX3599" s="2" t="n"/>
      <c r="DY3599" s="2" t="n"/>
      <c r="DZ3599" s="2" t="n"/>
      <c r="EA3599" s="2" t="n"/>
      <c r="EB3599" s="2" t="n"/>
      <c r="EC3599" s="2" t="n"/>
    </row>
    <row r="3600" ht="6.75" customHeight="1" s="118">
      <c r="A3600" s="2" t="n"/>
      <c r="B3600" s="2" t="n"/>
      <c r="C3600" s="2" t="n"/>
      <c r="D3600" s="2" t="n"/>
      <c r="E3600" s="2" t="n"/>
      <c r="F3600" s="2" t="n"/>
      <c r="G3600" s="2" t="n"/>
      <c r="H3600" s="2" t="n"/>
      <c r="I3600" s="2" t="n"/>
      <c r="J3600" s="2" t="n"/>
      <c r="K3600" s="2" t="n"/>
      <c r="L3600" s="2" t="n"/>
      <c r="M3600" s="2" t="n"/>
      <c r="N3600" s="2" t="n"/>
      <c r="O3600" s="2" t="n"/>
      <c r="P3600" s="2" t="n"/>
      <c r="Q3600" s="2" t="n"/>
      <c r="R3600" s="2" t="n"/>
      <c r="S3600" s="2" t="n"/>
      <c r="T3600" s="2" t="n"/>
      <c r="U3600" s="2" t="n"/>
      <c r="V3600" s="2" t="n"/>
      <c r="W3600" s="2" t="n"/>
      <c r="X3600" s="2" t="n"/>
      <c r="Y3600" s="2" t="n"/>
      <c r="Z3600" s="2" t="n"/>
      <c r="AA3600" s="2" t="n"/>
      <c r="AB3600" s="2" t="n"/>
      <c r="AC3600" s="2" t="n"/>
      <c r="AD3600" s="2" t="n"/>
      <c r="AE3600" s="2" t="n"/>
      <c r="AF3600" s="2" t="n"/>
      <c r="AG3600" s="2" t="n"/>
      <c r="AH3600" s="2" t="n"/>
      <c r="AI3600" s="2" t="n"/>
      <c r="AJ3600" s="2" t="n"/>
      <c r="AK3600" s="2" t="n"/>
      <c r="AL3600" s="2" t="n"/>
      <c r="AM3600" s="2" t="n"/>
      <c r="AN3600" s="2" t="n"/>
      <c r="AO3600" s="2" t="n"/>
      <c r="AP3600" s="2" t="n"/>
      <c r="AQ3600" s="2" t="n"/>
      <c r="AR3600" s="2" t="n"/>
      <c r="AS3600" s="2" t="n"/>
      <c r="AT3600" s="2" t="n"/>
      <c r="AU3600" s="2" t="n"/>
      <c r="AV3600" s="2" t="n"/>
      <c r="AW3600" s="2" t="n"/>
      <c r="AX3600" s="2" t="n"/>
      <c r="AY3600" s="2" t="n"/>
      <c r="AZ3600" s="2" t="n"/>
      <c r="BA3600" s="2" t="n"/>
      <c r="BB3600" s="2" t="n"/>
      <c r="BC3600" s="2" t="n"/>
      <c r="BD3600" s="2" t="n"/>
      <c r="BE3600" s="2" t="n"/>
      <c r="BF3600" s="2" t="n"/>
      <c r="BG3600" s="2" t="n"/>
      <c r="BH3600" s="2" t="n"/>
      <c r="BI3600" s="2" t="n"/>
      <c r="BJ3600" s="2" t="n"/>
      <c r="BK3600" s="2" t="n"/>
      <c r="BL3600" s="2" t="n"/>
      <c r="BM3600" s="2" t="n"/>
      <c r="BN3600" s="2" t="n"/>
      <c r="BO3600" s="2" t="n"/>
      <c r="BP3600" s="143" t="n"/>
      <c r="BV3600" s="144" t="n"/>
      <c r="DU3600" s="144" t="n"/>
      <c r="DV3600" s="7" t="n"/>
      <c r="DW3600" s="2" t="n"/>
      <c r="DX3600" s="2" t="n"/>
      <c r="DY3600" s="2" t="n"/>
      <c r="DZ3600" s="2" t="n"/>
      <c r="EA3600" s="2" t="n"/>
      <c r="EB3600" s="2" t="n"/>
      <c r="EC3600" s="2" t="n"/>
    </row>
    <row r="3601" ht="8.25" customHeight="1" s="118">
      <c r="A3601" s="2" t="n"/>
      <c r="B3601" s="2" t="n"/>
      <c r="C3601" s="2" t="n"/>
      <c r="D3601" s="2" t="n"/>
      <c r="E3601" s="2" t="n"/>
      <c r="F3601" s="2" t="n"/>
      <c r="G3601" s="2" t="n"/>
      <c r="H3601" s="2" t="n"/>
      <c r="I3601" s="2" t="n"/>
      <c r="J3601" s="2" t="n"/>
      <c r="K3601" s="2" t="n"/>
      <c r="L3601" s="2" t="n"/>
      <c r="M3601" s="2" t="n"/>
      <c r="N3601" s="2" t="n"/>
      <c r="O3601" s="2" t="n"/>
      <c r="P3601" s="2" t="n"/>
      <c r="Q3601" s="2" t="n"/>
      <c r="R3601" s="2" t="n"/>
      <c r="S3601" s="2" t="n"/>
      <c r="T3601" s="2" t="n"/>
      <c r="U3601" s="2" t="n"/>
      <c r="V3601" s="2" t="n"/>
      <c r="W3601" s="2" t="n"/>
      <c r="X3601" s="2" t="n"/>
      <c r="Y3601" s="2" t="n"/>
      <c r="Z3601" s="2" t="n"/>
      <c r="AA3601" s="2" t="n"/>
      <c r="AB3601" s="2" t="n"/>
      <c r="AC3601" s="2" t="n"/>
      <c r="AD3601" s="2" t="n"/>
      <c r="AE3601" s="2" t="n"/>
      <c r="AF3601" s="2" t="n"/>
      <c r="AG3601" s="2" t="n"/>
      <c r="AH3601" s="2" t="n"/>
      <c r="AI3601" s="2" t="n"/>
      <c r="AJ3601" s="2" t="n"/>
      <c r="AK3601" s="2" t="n"/>
      <c r="AL3601" s="2" t="n"/>
      <c r="AM3601" s="2" t="n"/>
      <c r="AN3601" s="2" t="n"/>
      <c r="AO3601" s="2" t="n"/>
      <c r="AP3601" s="2" t="n"/>
      <c r="AQ3601" s="2" t="n"/>
      <c r="AR3601" s="2" t="n"/>
      <c r="AS3601" s="2" t="n"/>
      <c r="AT3601" s="2" t="n"/>
      <c r="AU3601" s="2" t="n"/>
      <c r="AV3601" s="2" t="n"/>
      <c r="AW3601" s="2" t="n"/>
      <c r="AX3601" s="2" t="n"/>
      <c r="AY3601" s="2" t="n"/>
      <c r="AZ3601" s="2" t="n"/>
      <c r="BA3601" s="2" t="n"/>
      <c r="BB3601" s="2" t="n"/>
      <c r="BC3601" s="2" t="n"/>
      <c r="BD3601" s="2" t="n"/>
      <c r="BE3601" s="2" t="n"/>
      <c r="BF3601" s="2" t="n"/>
      <c r="BG3601" s="2" t="n"/>
      <c r="BH3601" s="2" t="n"/>
      <c r="BI3601" s="2" t="n"/>
      <c r="BJ3601" s="2" t="n"/>
      <c r="BK3601" s="2" t="n"/>
      <c r="BL3601" s="2" t="n"/>
      <c r="BM3601" s="2" t="n"/>
      <c r="BN3601" s="2" t="n"/>
      <c r="BO3601" s="2" t="n"/>
      <c r="BP3601" s="143" t="n"/>
      <c r="BV3601" s="144" t="n"/>
      <c r="DU3601" s="144" t="n"/>
      <c r="DV3601" s="7" t="n"/>
      <c r="DW3601" s="2" t="n"/>
      <c r="DX3601" s="2" t="n"/>
      <c r="DY3601" s="2" t="n"/>
      <c r="DZ3601" s="2" t="n"/>
      <c r="EA3601" s="2" t="n"/>
      <c r="EB3601" s="2" t="n"/>
      <c r="EC3601" s="2" t="n"/>
    </row>
    <row r="3602" ht="6.75" customHeight="1" s="118">
      <c r="A3602" s="2" t="n"/>
      <c r="B3602" s="2" t="n"/>
      <c r="C3602" s="2" t="n"/>
      <c r="D3602" s="2" t="n"/>
      <c r="E3602" s="177" t="inlineStr">
        <is>
          <t>在籍校</t>
        </is>
      </c>
      <c r="F3602" s="140" t="n"/>
      <c r="G3602" s="140" t="n"/>
      <c r="H3602" s="140" t="n"/>
      <c r="I3602" s="140" t="n"/>
      <c r="J3602" s="140" t="n"/>
      <c r="K3602" s="141" t="n"/>
      <c r="L3602" s="34" t="n"/>
      <c r="M3602" s="18" t="n"/>
      <c r="N3602" s="18" t="n"/>
      <c r="O3602" s="18" t="n"/>
      <c r="P3602" s="18" t="n"/>
      <c r="Q3602" s="18" t="n"/>
      <c r="R3602" s="18" t="n"/>
      <c r="S3602" s="18" t="n"/>
      <c r="T3602" s="18" t="n"/>
      <c r="U3602" s="18" t="n"/>
      <c r="V3602" s="18" t="n"/>
      <c r="W3602" s="18" t="n"/>
      <c r="X3602" s="35" t="n"/>
      <c r="Y3602" s="4" t="n"/>
      <c r="Z3602" s="5" t="n"/>
      <c r="AA3602" s="5" t="n"/>
      <c r="AB3602" s="5" t="n"/>
      <c r="AC3602" s="5" t="n"/>
      <c r="AD3602" s="5" t="n"/>
      <c r="AE3602" s="5" t="n"/>
      <c r="AF3602" s="5" t="n"/>
      <c r="AG3602" s="5" t="n"/>
      <c r="AH3602" s="5" t="n"/>
      <c r="AI3602" s="5" t="n"/>
      <c r="AJ3602" s="5" t="n"/>
      <c r="AK3602" s="5" t="n"/>
      <c r="AL3602" s="5" t="n"/>
      <c r="AM3602" s="5" t="n"/>
      <c r="AN3602" s="5" t="n"/>
      <c r="AO3602" s="5" t="n"/>
      <c r="AP3602" s="5" t="n"/>
      <c r="AQ3602" s="5" t="n"/>
      <c r="AR3602" s="5" t="n"/>
      <c r="AS3602" s="5" t="n"/>
      <c r="AT3602" s="5" t="n"/>
      <c r="AU3602" s="5" t="n"/>
      <c r="AV3602" s="5" t="n"/>
      <c r="AW3602" s="89" t="inlineStr">
        <is>
          <t>卒業見込</t>
        </is>
      </c>
      <c r="AX3602" s="140" t="n"/>
      <c r="AY3602" s="140" t="n"/>
      <c r="AZ3602" s="140" t="n"/>
      <c r="BA3602" s="140" t="n"/>
      <c r="BB3602" s="140" t="n"/>
      <c r="BC3602" s="140" t="n"/>
      <c r="BD3602" s="140" t="n"/>
      <c r="BE3602" s="140" t="n"/>
      <c r="BF3602" s="140" t="n"/>
      <c r="BG3602" s="140" t="n"/>
      <c r="BH3602" s="140" t="n"/>
      <c r="BI3602" s="141" t="n"/>
      <c r="BJ3602" s="2" t="n"/>
      <c r="BK3602" s="2" t="n"/>
      <c r="BL3602" s="2" t="n"/>
      <c r="BM3602" s="2" t="n"/>
      <c r="BN3602" s="2" t="n"/>
      <c r="BO3602" s="2" t="n"/>
      <c r="BP3602" s="143" t="n"/>
      <c r="BV3602" s="144" t="n"/>
      <c r="DU3602" s="144" t="n"/>
      <c r="DV3602" s="2" t="n"/>
      <c r="DW3602" s="2" t="n"/>
      <c r="DX3602" s="2" t="n"/>
      <c r="DY3602" s="2" t="n"/>
      <c r="DZ3602" s="2" t="n"/>
      <c r="EA3602" s="2" t="n"/>
      <c r="EB3602" s="2" t="n"/>
      <c r="EC3602" s="2" t="n"/>
    </row>
    <row r="3603" ht="6.75" customHeight="1" s="118">
      <c r="A3603" s="2" t="n"/>
      <c r="B3603" s="2" t="n"/>
      <c r="C3603" s="2" t="n"/>
      <c r="D3603" s="2" t="n"/>
      <c r="E3603" s="143" t="n"/>
      <c r="K3603" s="144" t="n"/>
      <c r="L3603" s="36" t="n"/>
      <c r="M3603" s="19" t="n"/>
      <c r="N3603" s="19" t="n"/>
      <c r="O3603" s="19" t="n"/>
      <c r="P3603" s="19" t="n"/>
      <c r="Q3603" s="19" t="n"/>
      <c r="R3603" s="19" t="n"/>
      <c r="S3603" s="19" t="n"/>
      <c r="T3603" s="19" t="n"/>
      <c r="U3603" s="19" t="n"/>
      <c r="V3603" s="19" t="n"/>
      <c r="W3603" s="19" t="n"/>
      <c r="X3603" s="37" t="n"/>
      <c r="Y3603" s="178">
        <f>計算!$N$42</f>
        <v/>
      </c>
      <c r="BI3603" s="144" t="n"/>
      <c r="BJ3603" s="2" t="n"/>
      <c r="BK3603" s="2" t="n"/>
      <c r="BL3603" s="2" t="n"/>
      <c r="BM3603" s="2" t="n"/>
      <c r="BN3603" s="2" t="n"/>
      <c r="BO3603" s="2" t="n"/>
      <c r="BP3603" s="143" t="n"/>
      <c r="BV3603" s="144" t="n"/>
      <c r="DU3603" s="144" t="n"/>
      <c r="DV3603" s="2" t="n"/>
      <c r="DW3603" s="2" t="n"/>
      <c r="DX3603" s="2" t="n"/>
      <c r="DY3603" s="2" t="n"/>
      <c r="DZ3603" s="2" t="n"/>
      <c r="EA3603" s="2" t="n"/>
      <c r="EB3603" s="2" t="n"/>
      <c r="EC3603" s="2" t="n"/>
    </row>
    <row r="3604" ht="6.75" customHeight="1" s="118">
      <c r="A3604" s="2" t="n"/>
      <c r="B3604" s="2" t="n"/>
      <c r="C3604" s="2" t="n"/>
      <c r="D3604" s="2" t="n"/>
      <c r="E3604" s="143" t="n"/>
      <c r="K3604" s="144" t="n"/>
      <c r="L3604" s="36" t="n"/>
      <c r="M3604" s="19" t="n"/>
      <c r="N3604" s="19" t="n"/>
      <c r="O3604" s="19" t="n"/>
      <c r="P3604" s="179">
        <f>設定!$B$6</f>
        <v/>
      </c>
      <c r="S3604" s="11" t="n"/>
      <c r="T3604" s="11" t="n"/>
      <c r="U3604" s="179">
        <f>設定!$B$7</f>
        <v/>
      </c>
      <c r="W3604" s="11" t="n"/>
      <c r="X3604" s="12" t="n"/>
      <c r="Y3604" s="143" t="n"/>
      <c r="BI3604" s="144" t="n"/>
      <c r="BJ3604" s="2" t="n"/>
      <c r="BK3604" s="2" t="n"/>
      <c r="BL3604" s="2" t="n"/>
      <c r="BM3604" s="2" t="n"/>
      <c r="BN3604" s="2" t="n"/>
      <c r="BO3604" s="2" t="n"/>
      <c r="BP3604" s="143" t="n"/>
      <c r="BV3604" s="144" t="n"/>
      <c r="DU3604" s="144" t="n"/>
      <c r="DV3604" s="2" t="n"/>
      <c r="DW3604" s="2" t="n"/>
      <c r="DX3604" s="2" t="n"/>
      <c r="DY3604" s="2" t="n"/>
      <c r="DZ3604" s="2" t="n"/>
      <c r="EA3604" s="2" t="n"/>
      <c r="EB3604" s="2" t="n"/>
      <c r="EC3604" s="2" t="n"/>
    </row>
    <row r="3605" ht="6.75" customHeight="1" s="118">
      <c r="A3605" s="2" t="n"/>
      <c r="B3605" s="2" t="n"/>
      <c r="C3605" s="2" t="n"/>
      <c r="D3605" s="2" t="n"/>
      <c r="E3605" s="143" t="n"/>
      <c r="K3605" s="144" t="n"/>
      <c r="L3605" s="92" t="inlineStr">
        <is>
          <t>令和</t>
        </is>
      </c>
      <c r="S3605" s="52" t="inlineStr">
        <is>
          <t>年</t>
        </is>
      </c>
      <c r="W3605" s="53" t="inlineStr">
        <is>
          <t>月</t>
        </is>
      </c>
      <c r="X3605" s="144" t="n"/>
      <c r="Y3605" s="143" t="n"/>
      <c r="BI3605" s="144" t="n"/>
      <c r="BJ3605" s="2" t="n"/>
      <c r="BK3605" s="2" t="n"/>
      <c r="BL3605" s="2" t="n"/>
      <c r="BM3605" s="2" t="n"/>
      <c r="BN3605" s="2" t="n"/>
      <c r="BO3605" s="2" t="n"/>
      <c r="BP3605" s="143" t="n"/>
      <c r="BV3605" s="144" t="n"/>
      <c r="DU3605" s="144" t="n"/>
      <c r="DV3605" s="2" t="n"/>
      <c r="DW3605" s="2" t="n"/>
      <c r="DX3605" s="2" t="n"/>
      <c r="DY3605" s="2" t="n"/>
      <c r="DZ3605" s="2" t="n"/>
      <c r="EA3605" s="2" t="n"/>
      <c r="EB3605" s="2" t="n"/>
      <c r="EC3605" s="2" t="n"/>
    </row>
    <row r="3606" ht="6.75" customHeight="1" s="118">
      <c r="A3606" s="2" t="n"/>
      <c r="B3606" s="2" t="n"/>
      <c r="C3606" s="2" t="n"/>
      <c r="D3606" s="2" t="n"/>
      <c r="E3606" s="143" t="n"/>
      <c r="K3606" s="144" t="n"/>
      <c r="L3606" s="143" t="n"/>
      <c r="X3606" s="144" t="n"/>
      <c r="Y3606" s="143" t="n"/>
      <c r="AW3606" s="75" t="inlineStr">
        <is>
          <t>卒業</t>
        </is>
      </c>
      <c r="BI3606" s="144" t="n"/>
      <c r="BJ3606" s="2" t="n"/>
      <c r="BK3606" s="2" t="n"/>
      <c r="BL3606" s="2" t="n"/>
      <c r="BM3606" s="2" t="n"/>
      <c r="BN3606" s="2" t="n"/>
      <c r="BO3606" s="2" t="n"/>
      <c r="BP3606" s="143" t="n"/>
      <c r="BV3606" s="144" t="n"/>
      <c r="DU3606" s="144" t="n"/>
      <c r="DV3606" s="2" t="n"/>
      <c r="DW3606" s="2" t="n"/>
      <c r="DX3606" s="2" t="n"/>
      <c r="DY3606" s="2" t="n"/>
      <c r="DZ3606" s="2" t="n"/>
      <c r="EA3606" s="2" t="n"/>
      <c r="EB3606" s="2" t="n"/>
      <c r="EC3606" s="2" t="n"/>
    </row>
    <row r="3607" ht="6.75" customHeight="1" s="118">
      <c r="A3607" s="2" t="n"/>
      <c r="B3607" s="2" t="n"/>
      <c r="C3607" s="2" t="n"/>
      <c r="D3607" s="2" t="n"/>
      <c r="E3607" s="143" t="n"/>
      <c r="K3607" s="144" t="n"/>
      <c r="L3607" s="36" t="n"/>
      <c r="M3607" s="19" t="n"/>
      <c r="N3607" s="19" t="n"/>
      <c r="O3607" s="19" t="n"/>
      <c r="P3607" s="19" t="n"/>
      <c r="Q3607" s="19" t="n"/>
      <c r="R3607" s="19" t="n"/>
      <c r="S3607" s="19" t="n"/>
      <c r="T3607" s="19" t="n"/>
      <c r="U3607" s="19" t="n"/>
      <c r="V3607" s="19" t="n"/>
      <c r="W3607" s="19" t="n"/>
      <c r="X3607" s="37" t="n"/>
      <c r="Y3607" s="143" t="n"/>
      <c r="BI3607" s="144" t="n"/>
      <c r="BJ3607" s="2" t="n"/>
      <c r="BK3607" s="2" t="n"/>
      <c r="BL3607" s="2" t="n"/>
      <c r="BM3607" s="2" t="n"/>
      <c r="BN3607" s="2" t="n"/>
      <c r="BO3607" s="2" t="n"/>
      <c r="BP3607" s="143" t="n"/>
      <c r="BV3607" s="144" t="n"/>
      <c r="DU3607" s="144" t="n"/>
      <c r="DV3607" s="2" t="n"/>
      <c r="DW3607" s="2" t="n"/>
      <c r="DX3607" s="2" t="n"/>
      <c r="DY3607" s="2" t="n"/>
      <c r="DZ3607" s="2" t="n"/>
      <c r="EA3607" s="2" t="n"/>
      <c r="EB3607" s="2" t="n"/>
      <c r="EC3607" s="2" t="n"/>
    </row>
    <row r="3608" ht="6.75" customHeight="1" s="118">
      <c r="A3608" s="2" t="n"/>
      <c r="B3608" s="2" t="n"/>
      <c r="C3608" s="2" t="n"/>
      <c r="D3608" s="2" t="n"/>
      <c r="E3608" s="143" t="n"/>
      <c r="K3608" s="144" t="n"/>
      <c r="L3608" s="36" t="n"/>
      <c r="M3608" s="19" t="n"/>
      <c r="N3608" s="19" t="n"/>
      <c r="O3608" s="19" t="n"/>
      <c r="P3608" s="19" t="n"/>
      <c r="Q3608" s="19" t="n"/>
      <c r="R3608" s="19" t="n"/>
      <c r="S3608" s="19" t="n"/>
      <c r="T3608" s="19" t="n"/>
      <c r="U3608" s="19" t="n"/>
      <c r="V3608" s="19" t="n"/>
      <c r="W3608" s="19" t="n"/>
      <c r="X3608" s="37" t="n"/>
      <c r="Y3608" s="143" t="n"/>
      <c r="BI3608" s="144" t="n"/>
      <c r="BJ3608" s="2" t="n"/>
      <c r="BK3608" s="2" t="n"/>
      <c r="BL3608" s="2" t="n"/>
      <c r="BM3608" s="2" t="n"/>
      <c r="BN3608" s="2" t="n"/>
      <c r="BO3608" s="2" t="n"/>
      <c r="BP3608" s="143" t="n"/>
      <c r="BV3608" s="144" t="n"/>
      <c r="DU3608" s="144" t="n"/>
      <c r="DV3608" s="2" t="n"/>
      <c r="DW3608" s="2" t="n"/>
      <c r="DX3608" s="2" t="n"/>
      <c r="DY3608" s="2" t="n"/>
      <c r="DZ3608" s="2" t="n"/>
      <c r="EA3608" s="2" t="n"/>
      <c r="EB3608" s="2" t="n"/>
      <c r="EC3608" s="2" t="n"/>
    </row>
    <row r="3609" ht="6.75" customHeight="1" s="118">
      <c r="A3609" s="2" t="n"/>
      <c r="B3609" s="2" t="n"/>
      <c r="C3609" s="2" t="n"/>
      <c r="D3609" s="2" t="n"/>
      <c r="E3609" s="146" t="n"/>
      <c r="F3609" s="147" t="n"/>
      <c r="G3609" s="147" t="n"/>
      <c r="H3609" s="147" t="n"/>
      <c r="I3609" s="147" t="n"/>
      <c r="J3609" s="147" t="n"/>
      <c r="K3609" s="148" t="n"/>
      <c r="L3609" s="38" t="n"/>
      <c r="M3609" s="20" t="n"/>
      <c r="N3609" s="20" t="n"/>
      <c r="O3609" s="20" t="n"/>
      <c r="P3609" s="20" t="n"/>
      <c r="Q3609" s="20" t="n"/>
      <c r="R3609" s="20" t="n"/>
      <c r="S3609" s="20" t="n"/>
      <c r="T3609" s="20" t="n"/>
      <c r="U3609" s="20" t="n"/>
      <c r="V3609" s="20" t="n"/>
      <c r="W3609" s="20" t="n"/>
      <c r="X3609" s="39" t="n"/>
      <c r="Y3609" s="16" t="n"/>
      <c r="Z3609" s="14" t="n"/>
      <c r="AA3609" s="14" t="n"/>
      <c r="AB3609" s="14" t="n"/>
      <c r="AC3609" s="14" t="n"/>
      <c r="AD3609" s="14" t="n"/>
      <c r="AE3609" s="14" t="n"/>
      <c r="AF3609" s="14" t="n"/>
      <c r="AG3609" s="14" t="n"/>
      <c r="AH3609" s="14" t="n"/>
      <c r="AI3609" s="14" t="n"/>
      <c r="AJ3609" s="14" t="n"/>
      <c r="AK3609" s="14" t="n"/>
      <c r="AL3609" s="14" t="n"/>
      <c r="AM3609" s="14" t="n"/>
      <c r="AN3609" s="14" t="n"/>
      <c r="AO3609" s="14" t="n"/>
      <c r="AP3609" s="14" t="n"/>
      <c r="AQ3609" s="14" t="n"/>
      <c r="AR3609" s="14" t="n"/>
      <c r="AS3609" s="14" t="n"/>
      <c r="AT3609" s="14" t="n"/>
      <c r="AU3609" s="14" t="n"/>
      <c r="AV3609" s="14" t="n"/>
      <c r="AW3609" s="147" t="n"/>
      <c r="AX3609" s="147" t="n"/>
      <c r="AY3609" s="147" t="n"/>
      <c r="AZ3609" s="147" t="n"/>
      <c r="BA3609" s="147" t="n"/>
      <c r="BB3609" s="147" t="n"/>
      <c r="BC3609" s="147" t="n"/>
      <c r="BD3609" s="147" t="n"/>
      <c r="BE3609" s="147" t="n"/>
      <c r="BF3609" s="147" t="n"/>
      <c r="BG3609" s="147" t="n"/>
      <c r="BH3609" s="147" t="n"/>
      <c r="BI3609" s="148" t="n"/>
      <c r="BJ3609" s="2" t="n"/>
      <c r="BK3609" s="2" t="n"/>
      <c r="BL3609" s="2" t="n"/>
      <c r="BM3609" s="2" t="n"/>
      <c r="BN3609" s="2" t="n"/>
      <c r="BO3609" s="2" t="n"/>
      <c r="BP3609" s="143" t="n"/>
      <c r="BV3609" s="144" t="n"/>
      <c r="DU3609" s="144" t="n"/>
      <c r="DV3609" s="2" t="n"/>
      <c r="DW3609" s="2" t="n"/>
      <c r="DX3609" s="2" t="n"/>
      <c r="DY3609" s="2" t="n"/>
      <c r="DZ3609" s="2" t="n"/>
      <c r="EA3609" s="2" t="n"/>
      <c r="EB3609" s="2" t="n"/>
      <c r="EC3609" s="2" t="n"/>
    </row>
    <row r="3610" ht="6.75" customHeight="1" s="118">
      <c r="A3610" s="2" t="n"/>
      <c r="B3610" s="2" t="n"/>
      <c r="C3610" s="2" t="n"/>
      <c r="D3610" s="2" t="n"/>
      <c r="E3610" s="40" t="n"/>
      <c r="F3610" s="40" t="n"/>
      <c r="G3610" s="40" t="n"/>
      <c r="H3610" s="40" t="n"/>
      <c r="I3610" s="40" t="n"/>
      <c r="J3610" s="40" t="n"/>
      <c r="K3610" s="40" t="n"/>
      <c r="L3610" s="18" t="n"/>
      <c r="M3610" s="18" t="n"/>
      <c r="N3610" s="18" t="n"/>
      <c r="O3610" s="18" t="n"/>
      <c r="P3610" s="18" t="n"/>
      <c r="Q3610" s="18" t="n"/>
      <c r="R3610" s="18" t="n"/>
      <c r="S3610" s="76" t="n"/>
      <c r="T3610" s="140" t="n"/>
      <c r="U3610" s="17" t="n"/>
      <c r="V3610" s="17" t="n"/>
      <c r="W3610" s="76" t="n"/>
      <c r="X3610" s="140" t="n"/>
      <c r="Y3610" s="5" t="n"/>
      <c r="Z3610" s="5" t="n"/>
      <c r="AA3610" s="5" t="n"/>
      <c r="AB3610" s="5" t="n"/>
      <c r="AC3610" s="5" t="n"/>
      <c r="AD3610" s="5" t="n"/>
      <c r="AE3610" s="5" t="n"/>
      <c r="AF3610" s="5" t="n"/>
      <c r="AG3610" s="5" t="n"/>
      <c r="AH3610" s="5" t="n"/>
      <c r="AI3610" s="5" t="n"/>
      <c r="AJ3610" s="5" t="n"/>
      <c r="AK3610" s="5" t="n"/>
      <c r="AL3610" s="5" t="n"/>
      <c r="AM3610" s="5" t="n"/>
      <c r="AN3610" s="5" t="n"/>
      <c r="AO3610" s="5" t="n"/>
      <c r="AP3610" s="5" t="n"/>
      <c r="AQ3610" s="5" t="n"/>
      <c r="AR3610" s="5" t="n"/>
      <c r="AS3610" s="5" t="n"/>
      <c r="AT3610" s="5" t="n"/>
      <c r="AU3610" s="5" t="n"/>
      <c r="AV3610" s="5" t="n"/>
      <c r="AW3610" s="5" t="n"/>
      <c r="AX3610" s="5" t="n"/>
      <c r="AY3610" s="5" t="n"/>
      <c r="AZ3610" s="5" t="n"/>
      <c r="BA3610" s="5" t="n"/>
      <c r="BB3610" s="5" t="n"/>
      <c r="BC3610" s="5" t="n"/>
      <c r="BD3610" s="5" t="n"/>
      <c r="BE3610" s="5" t="n"/>
      <c r="BF3610" s="5" t="n"/>
      <c r="BG3610" s="5" t="n"/>
      <c r="BH3610" s="5" t="n"/>
      <c r="BI3610" s="5" t="n"/>
      <c r="BJ3610" s="2" t="n"/>
      <c r="BK3610" s="2" t="n"/>
      <c r="BL3610" s="2" t="n"/>
      <c r="BM3610" s="2" t="n"/>
      <c r="BN3610" s="2" t="n"/>
      <c r="BO3610" s="2" t="n"/>
      <c r="BP3610" s="143" t="n"/>
      <c r="BV3610" s="144" t="n"/>
      <c r="DU3610" s="144" t="n"/>
      <c r="DV3610" s="2" t="n"/>
      <c r="DW3610" s="2" t="n"/>
      <c r="DX3610" s="2" t="n"/>
      <c r="DY3610" s="2" t="n"/>
      <c r="DZ3610" s="2" t="n"/>
      <c r="EA3610" s="2" t="n"/>
      <c r="EB3610" s="2" t="n"/>
      <c r="EC3610" s="2" t="n"/>
    </row>
    <row r="3611" ht="6.75" customHeight="1" s="118">
      <c r="A3611" s="2" t="n"/>
      <c r="B3611" s="2" t="n"/>
      <c r="C3611" s="2" t="n"/>
      <c r="D3611" s="2" t="n"/>
      <c r="E3611" s="41" t="n"/>
      <c r="F3611" s="41" t="n"/>
      <c r="G3611" s="41" t="n"/>
      <c r="H3611" s="41" t="n"/>
      <c r="I3611" s="41" t="n"/>
      <c r="J3611" s="41" t="n"/>
      <c r="K3611" s="41" t="n"/>
      <c r="L3611" s="19" t="n"/>
      <c r="M3611" s="19" t="n"/>
      <c r="N3611" s="19" t="n"/>
      <c r="O3611" s="19" t="n"/>
      <c r="P3611" s="19" t="n"/>
      <c r="Q3611" s="19" t="n"/>
      <c r="R3611" s="19" t="n"/>
      <c r="U3611" s="11" t="n"/>
      <c r="V3611" s="11" t="n"/>
      <c r="Y3611" s="2" t="n"/>
      <c r="Z3611" s="2" t="n"/>
      <c r="AA3611" s="2" t="n"/>
      <c r="AB3611" s="2" t="n"/>
      <c r="AC3611" s="2" t="n"/>
      <c r="AD3611" s="2" t="n"/>
      <c r="AE3611" s="2" t="n"/>
      <c r="AF3611" s="2" t="n"/>
      <c r="AG3611" s="2" t="n"/>
      <c r="AH3611" s="2" t="n"/>
      <c r="AI3611" s="2" t="n"/>
      <c r="AJ3611" s="2" t="n"/>
      <c r="AK3611" s="2" t="n"/>
      <c r="AL3611" s="2" t="n"/>
      <c r="AM3611" s="2" t="n"/>
      <c r="AN3611" s="2" t="n"/>
      <c r="AO3611" s="2" t="n"/>
      <c r="AP3611" s="2" t="n"/>
      <c r="AQ3611" s="2" t="n"/>
      <c r="AR3611" s="2" t="n"/>
      <c r="AS3611" s="2" t="n"/>
      <c r="AT3611" s="2" t="n"/>
      <c r="AU3611" s="2" t="n"/>
      <c r="AV3611" s="2" t="n"/>
      <c r="AW3611" s="2" t="n"/>
      <c r="AX3611" s="2" t="n"/>
      <c r="AY3611" s="2" t="n"/>
      <c r="AZ3611" s="2" t="n"/>
      <c r="BA3611" s="2" t="n"/>
      <c r="BB3611" s="2" t="n"/>
      <c r="BC3611" s="2" t="n"/>
      <c r="BD3611" s="2" t="n"/>
      <c r="BE3611" s="2" t="n"/>
      <c r="BF3611" s="2" t="n"/>
      <c r="BG3611" s="2" t="n"/>
      <c r="BH3611" s="2" t="n"/>
      <c r="BI3611" s="2" t="n"/>
      <c r="BJ3611" s="2" t="n"/>
      <c r="BK3611" s="2" t="n"/>
      <c r="BL3611" s="2" t="n"/>
      <c r="BM3611" s="2" t="n"/>
      <c r="BN3611" s="2" t="n"/>
      <c r="BO3611" s="2" t="n"/>
      <c r="BP3611" s="143" t="n"/>
      <c r="BV3611" s="144" t="n"/>
      <c r="DU3611" s="144" t="n"/>
      <c r="DV3611" s="2" t="n"/>
      <c r="DW3611" s="2" t="n"/>
      <c r="DX3611" s="2" t="n"/>
      <c r="DY3611" s="2" t="n"/>
      <c r="DZ3611" s="2" t="n"/>
      <c r="EA3611" s="2" t="n"/>
      <c r="EB3611" s="2" t="n"/>
      <c r="EC3611" s="2" t="n"/>
    </row>
    <row r="3612" ht="9.75" customHeight="1" s="118">
      <c r="A3612" s="2" t="n"/>
      <c r="B3612" s="2" t="n"/>
      <c r="C3612" s="2" t="n"/>
      <c r="D3612" s="2" t="n"/>
      <c r="E3612" s="42" t="n"/>
      <c r="F3612" s="42" t="n"/>
      <c r="G3612" s="42" t="n"/>
      <c r="H3612" s="42" t="n"/>
      <c r="I3612" s="42" t="n"/>
      <c r="J3612" s="42" t="n"/>
      <c r="K3612" s="42" t="n"/>
      <c r="L3612" s="20" t="n"/>
      <c r="M3612" s="20" t="n"/>
      <c r="N3612" s="20" t="n"/>
      <c r="O3612" s="20" t="n"/>
      <c r="P3612" s="20" t="n"/>
      <c r="Q3612" s="20" t="n"/>
      <c r="R3612" s="20" t="n"/>
      <c r="S3612" s="20" t="n"/>
      <c r="T3612" s="20" t="n"/>
      <c r="U3612" s="20" t="n"/>
      <c r="V3612" s="20" t="n"/>
      <c r="W3612" s="20" t="n"/>
      <c r="X3612" s="20" t="n"/>
      <c r="Y3612" s="14" t="n"/>
      <c r="Z3612" s="14" t="n"/>
      <c r="AA3612" s="14" t="n"/>
      <c r="AB3612" s="14" t="n"/>
      <c r="AC3612" s="14" t="n"/>
      <c r="AD3612" s="14" t="n"/>
      <c r="AE3612" s="14" t="n"/>
      <c r="AF3612" s="14" t="n"/>
      <c r="AG3612" s="14" t="n"/>
      <c r="AH3612" s="14" t="n"/>
      <c r="AI3612" s="14" t="n"/>
      <c r="AJ3612" s="14" t="n"/>
      <c r="AK3612" s="14" t="n"/>
      <c r="AL3612" s="14" t="n"/>
      <c r="AM3612" s="14" t="n"/>
      <c r="AN3612" s="14" t="n"/>
      <c r="AO3612" s="14" t="n"/>
      <c r="AP3612" s="14" t="n"/>
      <c r="AQ3612" s="14" t="n"/>
      <c r="AR3612" s="14" t="n"/>
      <c r="AS3612" s="14" t="n"/>
      <c r="AT3612" s="14" t="n"/>
      <c r="AU3612" s="14" t="n"/>
      <c r="AV3612" s="14" t="n"/>
      <c r="AW3612" s="14" t="n"/>
      <c r="AX3612" s="14" t="n"/>
      <c r="AY3612" s="14" t="n"/>
      <c r="AZ3612" s="14" t="n"/>
      <c r="BA3612" s="14" t="n"/>
      <c r="BB3612" s="14" t="n"/>
      <c r="BC3612" s="14" t="n"/>
      <c r="BD3612" s="14" t="n"/>
      <c r="BE3612" s="14" t="n"/>
      <c r="BF3612" s="14" t="n"/>
      <c r="BG3612" s="14" t="n"/>
      <c r="BH3612" s="14" t="n"/>
      <c r="BI3612" s="14" t="n"/>
      <c r="BJ3612" s="2" t="n"/>
      <c r="BK3612" s="2" t="n"/>
      <c r="BL3612" s="2" t="n"/>
      <c r="BM3612" s="2" t="n"/>
      <c r="BN3612" s="2" t="n"/>
      <c r="BO3612" s="2" t="n"/>
      <c r="BP3612" s="143" t="n"/>
      <c r="BV3612" s="144" t="n"/>
      <c r="DU3612" s="144" t="n"/>
      <c r="DV3612" s="2" t="n"/>
      <c r="DW3612" s="2" t="n"/>
      <c r="DX3612" s="2" t="n"/>
      <c r="DY3612" s="2" t="n"/>
      <c r="DZ3612" s="2" t="n"/>
      <c r="EA3612" s="2" t="n"/>
      <c r="EB3612" s="2" t="n"/>
      <c r="EC3612" s="2" t="n"/>
    </row>
    <row r="3613" ht="6.75" customHeight="1" s="118">
      <c r="A3613" s="2" t="n"/>
      <c r="B3613" s="2" t="n"/>
      <c r="C3613" s="2" t="n"/>
      <c r="D3613" s="2" t="n"/>
      <c r="E3613" s="180" t="inlineStr">
        <is>
          <t>職　歴</t>
        </is>
      </c>
      <c r="K3613" s="144" t="n"/>
      <c r="L3613" s="54" t="inlineStr">
        <is>
          <t>平成</t>
        </is>
      </c>
      <c r="M3613" s="140" t="n"/>
      <c r="N3613" s="140" t="n"/>
      <c r="O3613" s="140" t="n"/>
      <c r="P3613" s="19" t="n"/>
      <c r="Q3613" s="19" t="n"/>
      <c r="R3613" s="19" t="n"/>
      <c r="S3613" s="19" t="n"/>
      <c r="T3613" s="19" t="n"/>
      <c r="U3613" s="19" t="n"/>
      <c r="V3613" s="19" t="n"/>
      <c r="W3613" s="19" t="n"/>
      <c r="X3613" s="37" t="n"/>
      <c r="Y3613" s="171">
        <f>計算!$AD$42</f>
        <v/>
      </c>
      <c r="BI3613" s="144" t="n"/>
      <c r="BJ3613" s="2" t="n"/>
      <c r="BK3613" s="2" t="n"/>
      <c r="BL3613" s="2" t="n"/>
      <c r="BM3613" s="2" t="n"/>
      <c r="BN3613" s="2" t="n"/>
      <c r="BO3613" s="2" t="n"/>
      <c r="BP3613" s="143" t="n"/>
      <c r="BV3613" s="144" t="n"/>
      <c r="DU3613" s="144" t="n"/>
      <c r="DV3613" s="2" t="n"/>
      <c r="DW3613" s="2" t="n"/>
      <c r="DX3613" s="2" t="n"/>
      <c r="DY3613" s="2" t="n"/>
      <c r="DZ3613" s="2" t="n"/>
      <c r="EA3613" s="2" t="n"/>
      <c r="EB3613" s="2" t="n"/>
      <c r="EC3613" s="2" t="n"/>
    </row>
    <row r="3614" ht="6.75" customHeight="1" s="118">
      <c r="A3614" s="2" t="n"/>
      <c r="B3614" s="2" t="n"/>
      <c r="C3614" s="2" t="n"/>
      <c r="D3614" s="2" t="n"/>
      <c r="E3614" s="143" t="n"/>
      <c r="K3614" s="144" t="n"/>
      <c r="L3614" s="143" t="n"/>
      <c r="P3614" s="19" t="n"/>
      <c r="Q3614" s="19" t="n"/>
      <c r="R3614" s="19" t="n"/>
      <c r="S3614" s="19" t="n"/>
      <c r="T3614" s="19" t="n"/>
      <c r="U3614" s="19" t="n"/>
      <c r="V3614" s="19" t="n"/>
      <c r="W3614" s="19" t="n"/>
      <c r="X3614" s="37" t="n"/>
      <c r="Y3614" s="143" t="n"/>
      <c r="BI3614" s="144" t="n"/>
      <c r="BJ3614" s="2" t="n"/>
      <c r="BK3614" s="2" t="n"/>
      <c r="BL3614" s="2" t="n"/>
      <c r="BM3614" s="2" t="n"/>
      <c r="BN3614" s="2" t="n"/>
      <c r="BO3614" s="2" t="n"/>
      <c r="BP3614" s="143" t="n"/>
      <c r="BV3614" s="144" t="n"/>
      <c r="DU3614" s="144" t="n"/>
      <c r="DV3614" s="2" t="n"/>
      <c r="DW3614" s="2" t="n"/>
      <c r="DX3614" s="2" t="n"/>
      <c r="DY3614" s="2" t="n"/>
      <c r="DZ3614" s="2" t="n"/>
      <c r="EA3614" s="2" t="n"/>
      <c r="EB3614" s="2" t="n"/>
      <c r="EC3614" s="2" t="n"/>
    </row>
    <row r="3615" ht="6.75" customHeight="1" s="118">
      <c r="A3615" s="2" t="n"/>
      <c r="B3615" s="2" t="n"/>
      <c r="C3615" s="2" t="n"/>
      <c r="D3615" s="2" t="n"/>
      <c r="E3615" s="143" t="n"/>
      <c r="K3615" s="144" t="n"/>
      <c r="L3615" s="143" t="n"/>
      <c r="P3615" s="179">
        <f>計算!$AB$42</f>
        <v/>
      </c>
      <c r="S3615" s="52" t="inlineStr">
        <is>
          <t>年</t>
        </is>
      </c>
      <c r="U3615" s="179">
        <f>計算!$AC$42</f>
        <v/>
      </c>
      <c r="W3615" s="53" t="inlineStr">
        <is>
          <t>月</t>
        </is>
      </c>
      <c r="X3615" s="144" t="n"/>
      <c r="Y3615" s="143" t="n"/>
      <c r="BI3615" s="144" t="n"/>
      <c r="BJ3615" s="2" t="n"/>
      <c r="BK3615" s="2" t="n"/>
      <c r="BL3615" s="2" t="n"/>
      <c r="BM3615" s="2" t="n"/>
      <c r="BN3615" s="2" t="n"/>
      <c r="BO3615" s="2" t="n"/>
      <c r="BP3615" s="143" t="n"/>
      <c r="BV3615" s="144" t="n"/>
      <c r="DU3615" s="144" t="n"/>
      <c r="DV3615" s="2" t="n"/>
      <c r="DW3615" s="2" t="n"/>
      <c r="DX3615" s="2" t="n"/>
      <c r="DY3615" s="2" t="n"/>
      <c r="DZ3615" s="2" t="n"/>
      <c r="EA3615" s="2" t="n"/>
      <c r="EB3615" s="2" t="n"/>
      <c r="EC3615" s="2" t="n"/>
    </row>
    <row r="3616" ht="6.75" customHeight="1" s="118">
      <c r="A3616" s="2" t="n"/>
      <c r="B3616" s="2" t="n"/>
      <c r="C3616" s="2" t="n"/>
      <c r="D3616" s="2" t="n"/>
      <c r="E3616" s="143" t="n"/>
      <c r="K3616" s="144" t="n"/>
      <c r="L3616" s="49" t="inlineStr">
        <is>
          <t>令和</t>
        </is>
      </c>
      <c r="X3616" s="144" t="n"/>
      <c r="Y3616" s="143" t="n"/>
      <c r="BI3616" s="144" t="n"/>
      <c r="BJ3616" s="2" t="n"/>
      <c r="BK3616" s="2" t="n"/>
      <c r="BL3616" s="2" t="n"/>
      <c r="BM3616" s="2" t="n"/>
      <c r="BN3616" s="2" t="n"/>
      <c r="BO3616" s="2" t="n"/>
      <c r="BP3616" s="143" t="n"/>
      <c r="BV3616" s="144" t="n"/>
      <c r="DU3616" s="144" t="n"/>
      <c r="DV3616" s="2" t="n"/>
      <c r="DW3616" s="2" t="n"/>
      <c r="DX3616" s="2" t="n"/>
      <c r="DY3616" s="2" t="n"/>
      <c r="DZ3616" s="2" t="n"/>
      <c r="EA3616" s="2" t="n"/>
      <c r="EB3616" s="2" t="n"/>
      <c r="EC3616" s="2" t="n"/>
    </row>
    <row r="3617" ht="6.75" customHeight="1" s="118">
      <c r="A3617" s="2" t="n"/>
      <c r="B3617" s="2" t="n"/>
      <c r="C3617" s="2" t="n"/>
      <c r="D3617" s="2" t="n"/>
      <c r="E3617" s="143" t="n"/>
      <c r="K3617" s="144" t="n"/>
      <c r="L3617" s="143" t="n"/>
      <c r="P3617" s="19" t="n"/>
      <c r="Q3617" s="19" t="n"/>
      <c r="R3617" s="19" t="n"/>
      <c r="S3617" s="19" t="n"/>
      <c r="T3617" s="19" t="n"/>
      <c r="U3617" s="19" t="n"/>
      <c r="V3617" s="19" t="n"/>
      <c r="W3617" s="19" t="n"/>
      <c r="X3617" s="37" t="n"/>
      <c r="Y3617" s="143" t="n"/>
      <c r="BI3617" s="144" t="n"/>
      <c r="BJ3617" s="2" t="n"/>
      <c r="BK3617" s="2" t="n"/>
      <c r="BL3617" s="2" t="n"/>
      <c r="BM3617" s="2" t="n"/>
      <c r="BN3617" s="2" t="n"/>
      <c r="BO3617" s="2" t="n"/>
      <c r="BP3617" s="143" t="n"/>
      <c r="BV3617" s="144" t="n"/>
      <c r="DU3617" s="144" t="n"/>
      <c r="DV3617" s="2" t="n"/>
      <c r="DW3617" s="2" t="n"/>
      <c r="DX3617" s="2" t="n"/>
      <c r="DY3617" s="2" t="n"/>
      <c r="DZ3617" s="2" t="n"/>
      <c r="EA3617" s="2" t="n"/>
      <c r="EB3617" s="2" t="n"/>
      <c r="EC3617" s="2" t="n"/>
    </row>
    <row r="3618" ht="5.25" customHeight="1" s="118">
      <c r="A3618" s="2" t="n"/>
      <c r="B3618" s="2" t="n"/>
      <c r="C3618" s="2" t="n"/>
      <c r="D3618" s="2" t="n"/>
      <c r="E3618" s="143" t="n"/>
      <c r="K3618" s="144" t="n"/>
      <c r="L3618" s="146" t="n"/>
      <c r="M3618" s="147" t="n"/>
      <c r="N3618" s="147" t="n"/>
      <c r="O3618" s="147" t="n"/>
      <c r="P3618" s="20" t="n"/>
      <c r="Q3618" s="20" t="n"/>
      <c r="R3618" s="20" t="n"/>
      <c r="S3618" s="20" t="n"/>
      <c r="T3618" s="20" t="n"/>
      <c r="U3618" s="20" t="n"/>
      <c r="V3618" s="20" t="n"/>
      <c r="W3618" s="20" t="n"/>
      <c r="X3618" s="39" t="n"/>
      <c r="Y3618" s="146" t="n"/>
      <c r="Z3618" s="147" t="n"/>
      <c r="AA3618" s="147" t="n"/>
      <c r="AB3618" s="147" t="n"/>
      <c r="AC3618" s="147" t="n"/>
      <c r="AD3618" s="147" t="n"/>
      <c r="AE3618" s="147" t="n"/>
      <c r="AF3618" s="147" t="n"/>
      <c r="AG3618" s="147" t="n"/>
      <c r="AH3618" s="147" t="n"/>
      <c r="AI3618" s="147" t="n"/>
      <c r="AJ3618" s="147" t="n"/>
      <c r="AK3618" s="147" t="n"/>
      <c r="AL3618" s="147" t="n"/>
      <c r="AM3618" s="147" t="n"/>
      <c r="AN3618" s="147" t="n"/>
      <c r="AO3618" s="147" t="n"/>
      <c r="AP3618" s="147" t="n"/>
      <c r="AQ3618" s="147" t="n"/>
      <c r="AR3618" s="147" t="n"/>
      <c r="AS3618" s="147" t="n"/>
      <c r="AT3618" s="147" t="n"/>
      <c r="AU3618" s="147" t="n"/>
      <c r="AV3618" s="147" t="n"/>
      <c r="AW3618" s="147" t="n"/>
      <c r="AX3618" s="147" t="n"/>
      <c r="AY3618" s="147" t="n"/>
      <c r="AZ3618" s="147" t="n"/>
      <c r="BA3618" s="147" t="n"/>
      <c r="BB3618" s="147" t="n"/>
      <c r="BC3618" s="147" t="n"/>
      <c r="BD3618" s="147" t="n"/>
      <c r="BE3618" s="147" t="n"/>
      <c r="BF3618" s="147" t="n"/>
      <c r="BG3618" s="147" t="n"/>
      <c r="BH3618" s="147" t="n"/>
      <c r="BI3618" s="148" t="n"/>
      <c r="BJ3618" s="2" t="n"/>
      <c r="BK3618" s="2" t="n"/>
      <c r="BL3618" s="2" t="n"/>
      <c r="BM3618" s="2" t="n"/>
      <c r="BN3618" s="2" t="n"/>
      <c r="BO3618" s="2" t="n"/>
      <c r="BP3618" s="143" t="n"/>
      <c r="BV3618" s="144" t="n"/>
      <c r="DU3618" s="144" t="n"/>
      <c r="DV3618" s="2" t="n"/>
      <c r="DW3618" s="2" t="n"/>
      <c r="DX3618" s="2" t="n"/>
      <c r="DY3618" s="2" t="n"/>
      <c r="DZ3618" s="2" t="n"/>
      <c r="EA3618" s="2" t="n"/>
      <c r="EB3618" s="2" t="n"/>
      <c r="EC3618" s="2" t="n"/>
    </row>
    <row r="3619" ht="6.75" customHeight="1" s="118">
      <c r="A3619" s="2" t="n"/>
      <c r="B3619" s="2" t="n"/>
      <c r="C3619" s="2" t="n"/>
      <c r="D3619" s="2" t="n"/>
      <c r="E3619" s="143" t="n"/>
      <c r="K3619" s="144" t="n"/>
      <c r="L3619" s="54" t="inlineStr">
        <is>
          <t>平成</t>
        </is>
      </c>
      <c r="M3619" s="140" t="n"/>
      <c r="N3619" s="140" t="n"/>
      <c r="O3619" s="140" t="n"/>
      <c r="P3619" s="18" t="n"/>
      <c r="Q3619" s="18" t="n"/>
      <c r="R3619" s="18" t="n"/>
      <c r="S3619" s="18" t="n"/>
      <c r="T3619" s="18" t="n"/>
      <c r="U3619" s="18" t="n"/>
      <c r="V3619" s="18" t="n"/>
      <c r="W3619" s="18" t="n"/>
      <c r="X3619" s="35" t="n"/>
      <c r="Y3619" s="171">
        <f>計算!$AG$42</f>
        <v/>
      </c>
      <c r="BI3619" s="144" t="n"/>
      <c r="BJ3619" s="2" t="n"/>
      <c r="BK3619" s="2" t="n"/>
      <c r="BL3619" s="2" t="n"/>
      <c r="BM3619" s="2" t="n"/>
      <c r="BN3619" s="2" t="n"/>
      <c r="BO3619" s="2" t="n"/>
      <c r="BP3619" s="143" t="n"/>
      <c r="BV3619" s="144" t="n"/>
      <c r="DU3619" s="144" t="n"/>
      <c r="DV3619" s="2" t="n"/>
      <c r="DW3619" s="2" t="n"/>
      <c r="DX3619" s="2" t="n"/>
      <c r="DY3619" s="2" t="n"/>
      <c r="DZ3619" s="2" t="n"/>
      <c r="EA3619" s="2" t="n"/>
      <c r="EB3619" s="2" t="n"/>
      <c r="EC3619" s="2" t="n"/>
    </row>
    <row r="3620" ht="6.75" customHeight="1" s="118">
      <c r="A3620" s="2" t="n"/>
      <c r="B3620" s="2" t="n"/>
      <c r="C3620" s="2" t="n"/>
      <c r="D3620" s="2" t="n"/>
      <c r="E3620" s="143" t="n"/>
      <c r="K3620" s="144" t="n"/>
      <c r="L3620" s="143" t="n"/>
      <c r="P3620" s="19" t="n"/>
      <c r="Q3620" s="19" t="n"/>
      <c r="R3620" s="19" t="n"/>
      <c r="S3620" s="19" t="n"/>
      <c r="T3620" s="19" t="n"/>
      <c r="U3620" s="19" t="n"/>
      <c r="V3620" s="19" t="n"/>
      <c r="W3620" s="19" t="n"/>
      <c r="X3620" s="37" t="n"/>
      <c r="Y3620" s="143" t="n"/>
      <c r="BI3620" s="144" t="n"/>
      <c r="BJ3620" s="2" t="n"/>
      <c r="BK3620" s="2" t="n"/>
      <c r="BL3620" s="2" t="n"/>
      <c r="BM3620" s="2" t="n"/>
      <c r="BN3620" s="2" t="n"/>
      <c r="BO3620" s="2" t="n"/>
      <c r="BP3620" s="143" t="n"/>
      <c r="BV3620" s="144" t="n"/>
      <c r="DU3620" s="144" t="n"/>
      <c r="DV3620" s="2" t="n"/>
      <c r="DW3620" s="2" t="n"/>
      <c r="DX3620" s="2" t="n"/>
      <c r="DY3620" s="2" t="n"/>
      <c r="DZ3620" s="2" t="n"/>
      <c r="EA3620" s="2" t="n"/>
      <c r="EB3620" s="2" t="n"/>
      <c r="EC3620" s="2" t="n"/>
    </row>
    <row r="3621" ht="6.75" customHeight="1" s="118">
      <c r="A3621" s="2" t="n"/>
      <c r="B3621" s="2" t="n"/>
      <c r="C3621" s="2" t="n"/>
      <c r="D3621" s="2" t="n"/>
      <c r="E3621" s="143" t="n"/>
      <c r="K3621" s="144" t="n"/>
      <c r="L3621" s="143" t="n"/>
      <c r="P3621" s="179">
        <f>計算!$AE$42</f>
        <v/>
      </c>
      <c r="S3621" s="52" t="inlineStr">
        <is>
          <t>年</t>
        </is>
      </c>
      <c r="U3621" s="179">
        <f>計算!$AF$42</f>
        <v/>
      </c>
      <c r="W3621" s="53" t="inlineStr">
        <is>
          <t>月</t>
        </is>
      </c>
      <c r="X3621" s="144" t="n"/>
      <c r="Y3621" s="143" t="n"/>
      <c r="BI3621" s="144" t="n"/>
      <c r="BJ3621" s="2" t="n"/>
      <c r="BK3621" s="2" t="n"/>
      <c r="BL3621" s="2" t="n"/>
      <c r="BM3621" s="2" t="n"/>
      <c r="BN3621" s="2" t="n"/>
      <c r="BO3621" s="2" t="n"/>
      <c r="BP3621" s="143" t="n"/>
      <c r="BV3621" s="144" t="n"/>
      <c r="DU3621" s="144" t="n"/>
      <c r="DV3621" s="2" t="n"/>
      <c r="DW3621" s="2" t="n"/>
      <c r="DX3621" s="2" t="n"/>
      <c r="DY3621" s="2" t="n"/>
      <c r="DZ3621" s="2" t="n"/>
      <c r="EA3621" s="2" t="n"/>
      <c r="EB3621" s="2" t="n"/>
      <c r="EC3621" s="2" t="n"/>
    </row>
    <row r="3622" ht="6.75" customHeight="1" s="118">
      <c r="A3622" s="2" t="n"/>
      <c r="B3622" s="2" t="n"/>
      <c r="C3622" s="2" t="n"/>
      <c r="D3622" s="2" t="n"/>
      <c r="E3622" s="143" t="n"/>
      <c r="K3622" s="144" t="n"/>
      <c r="L3622" s="49" t="inlineStr">
        <is>
          <t>令和</t>
        </is>
      </c>
      <c r="X3622" s="144" t="n"/>
      <c r="Y3622" s="143" t="n"/>
      <c r="BI3622" s="144" t="n"/>
      <c r="BJ3622" s="2" t="n"/>
      <c r="BK3622" s="2" t="n"/>
      <c r="BL3622" s="2" t="n"/>
      <c r="BM3622" s="2" t="n"/>
      <c r="BN3622" s="2" t="n"/>
      <c r="BO3622" s="2" t="n"/>
      <c r="BP3622" s="143" t="n"/>
      <c r="BV3622" s="144" t="n"/>
      <c r="DU3622" s="144" t="n"/>
      <c r="DV3622" s="2" t="n"/>
      <c r="DW3622" s="2" t="n"/>
      <c r="DX3622" s="2" t="n"/>
      <c r="DY3622" s="2" t="n"/>
      <c r="DZ3622" s="2" t="n"/>
      <c r="EA3622" s="2" t="n"/>
      <c r="EB3622" s="2" t="n"/>
      <c r="EC3622" s="2" t="n"/>
    </row>
    <row r="3623" ht="6.75" customHeight="1" s="118">
      <c r="A3623" s="2" t="n"/>
      <c r="B3623" s="2" t="n"/>
      <c r="C3623" s="2" t="n"/>
      <c r="D3623" s="2" t="n"/>
      <c r="E3623" s="143" t="n"/>
      <c r="K3623" s="144" t="n"/>
      <c r="L3623" s="143" t="n"/>
      <c r="P3623" s="19" t="n"/>
      <c r="Q3623" s="19" t="n"/>
      <c r="R3623" s="19" t="n"/>
      <c r="S3623" s="19" t="n"/>
      <c r="T3623" s="19" t="n"/>
      <c r="U3623" s="19" t="n"/>
      <c r="V3623" s="19" t="n"/>
      <c r="W3623" s="19" t="n"/>
      <c r="X3623" s="37" t="n"/>
      <c r="Y3623" s="143" t="n"/>
      <c r="BI3623" s="144" t="n"/>
      <c r="BJ3623" s="2" t="n"/>
      <c r="BK3623" s="2" t="n"/>
      <c r="BL3623" s="2" t="n"/>
      <c r="BM3623" s="2" t="n"/>
      <c r="BN3623" s="2" t="n"/>
      <c r="BO3623" s="2" t="n"/>
      <c r="BP3623" s="143" t="n"/>
      <c r="BU3623" s="43" t="n"/>
      <c r="BV3623" s="44" t="n"/>
      <c r="DU3623" s="144" t="n"/>
      <c r="DV3623" s="2" t="n"/>
      <c r="DW3623" s="2" t="n"/>
      <c r="DX3623" s="2" t="n"/>
      <c r="DY3623" s="2" t="n"/>
      <c r="DZ3623" s="2" t="n"/>
      <c r="EA3623" s="2" t="n"/>
      <c r="EB3623" s="2" t="n"/>
      <c r="EC3623" s="2" t="n"/>
    </row>
    <row r="3624" ht="4.5" customHeight="1" s="118">
      <c r="A3624" s="2" t="n"/>
      <c r="B3624" s="2" t="n"/>
      <c r="C3624" s="2" t="n"/>
      <c r="D3624" s="2" t="n"/>
      <c r="E3624" s="143" t="n"/>
      <c r="K3624" s="144" t="n"/>
      <c r="L3624" s="146" t="n"/>
      <c r="M3624" s="147" t="n"/>
      <c r="N3624" s="147" t="n"/>
      <c r="O3624" s="147" t="n"/>
      <c r="P3624" s="20" t="n"/>
      <c r="Q3624" s="20" t="n"/>
      <c r="R3624" s="20" t="n"/>
      <c r="S3624" s="20" t="n"/>
      <c r="T3624" s="20" t="n"/>
      <c r="U3624" s="20" t="n"/>
      <c r="V3624" s="20" t="n"/>
      <c r="W3624" s="20" t="n"/>
      <c r="X3624" s="39" t="n"/>
      <c r="Y3624" s="146" t="n"/>
      <c r="Z3624" s="147" t="n"/>
      <c r="AA3624" s="147" t="n"/>
      <c r="AB3624" s="147" t="n"/>
      <c r="AC3624" s="147" t="n"/>
      <c r="AD3624" s="147" t="n"/>
      <c r="AE3624" s="147" t="n"/>
      <c r="AF3624" s="147" t="n"/>
      <c r="AG3624" s="147" t="n"/>
      <c r="AH3624" s="147" t="n"/>
      <c r="AI3624" s="147" t="n"/>
      <c r="AJ3624" s="147" t="n"/>
      <c r="AK3624" s="147" t="n"/>
      <c r="AL3624" s="147" t="n"/>
      <c r="AM3624" s="147" t="n"/>
      <c r="AN3624" s="147" t="n"/>
      <c r="AO3624" s="147" t="n"/>
      <c r="AP3624" s="147" t="n"/>
      <c r="AQ3624" s="147" t="n"/>
      <c r="AR3624" s="147" t="n"/>
      <c r="AS3624" s="147" t="n"/>
      <c r="AT3624" s="147" t="n"/>
      <c r="AU3624" s="147" t="n"/>
      <c r="AV3624" s="147" t="n"/>
      <c r="AW3624" s="147" t="n"/>
      <c r="AX3624" s="147" t="n"/>
      <c r="AY3624" s="147" t="n"/>
      <c r="AZ3624" s="147" t="n"/>
      <c r="BA3624" s="147" t="n"/>
      <c r="BB3624" s="147" t="n"/>
      <c r="BC3624" s="147" t="n"/>
      <c r="BD3624" s="147" t="n"/>
      <c r="BE3624" s="147" t="n"/>
      <c r="BF3624" s="147" t="n"/>
      <c r="BG3624" s="147" t="n"/>
      <c r="BH3624" s="147" t="n"/>
      <c r="BI3624" s="148" t="n"/>
      <c r="BJ3624" s="2" t="n"/>
      <c r="BK3624" s="2" t="n"/>
      <c r="BL3624" s="2" t="n"/>
      <c r="BM3624" s="2" t="n"/>
      <c r="BN3624" s="2" t="n"/>
      <c r="BO3624" s="2" t="n"/>
      <c r="BP3624" s="146" t="n"/>
      <c r="BQ3624" s="147" t="n"/>
      <c r="BR3624" s="147" t="n"/>
      <c r="BS3624" s="147" t="n"/>
      <c r="BT3624" s="147" t="n"/>
      <c r="BU3624" s="42" t="n"/>
      <c r="BV3624" s="45" t="n"/>
      <c r="BW3624" s="147" t="n"/>
      <c r="BX3624" s="147" t="n"/>
      <c r="BY3624" s="147" t="n"/>
      <c r="BZ3624" s="147" t="n"/>
      <c r="CA3624" s="147" t="n"/>
      <c r="CB3624" s="147" t="n"/>
      <c r="CC3624" s="147" t="n"/>
      <c r="CD3624" s="147" t="n"/>
      <c r="CE3624" s="147" t="n"/>
      <c r="CF3624" s="147" t="n"/>
      <c r="CG3624" s="147" t="n"/>
      <c r="CH3624" s="147" t="n"/>
      <c r="CI3624" s="147" t="n"/>
      <c r="CJ3624" s="147" t="n"/>
      <c r="CK3624" s="147" t="n"/>
      <c r="CL3624" s="147" t="n"/>
      <c r="CM3624" s="147" t="n"/>
      <c r="CN3624" s="147" t="n"/>
      <c r="CO3624" s="147" t="n"/>
      <c r="CP3624" s="147" t="n"/>
      <c r="CQ3624" s="147" t="n"/>
      <c r="CR3624" s="147" t="n"/>
      <c r="CS3624" s="147" t="n"/>
      <c r="CT3624" s="147" t="n"/>
      <c r="CU3624" s="147" t="n"/>
      <c r="CV3624" s="147" t="n"/>
      <c r="CW3624" s="147" t="n"/>
      <c r="CX3624" s="147" t="n"/>
      <c r="CY3624" s="147" t="n"/>
      <c r="CZ3624" s="147" t="n"/>
      <c r="DA3624" s="147" t="n"/>
      <c r="DB3624" s="147" t="n"/>
      <c r="DC3624" s="147" t="n"/>
      <c r="DD3624" s="147" t="n"/>
      <c r="DE3624" s="147" t="n"/>
      <c r="DF3624" s="147" t="n"/>
      <c r="DG3624" s="147" t="n"/>
      <c r="DH3624" s="147" t="n"/>
      <c r="DI3624" s="147" t="n"/>
      <c r="DJ3624" s="147" t="n"/>
      <c r="DK3624" s="147" t="n"/>
      <c r="DL3624" s="147" t="n"/>
      <c r="DM3624" s="147" t="n"/>
      <c r="DN3624" s="147" t="n"/>
      <c r="DO3624" s="147" t="n"/>
      <c r="DP3624" s="147" t="n"/>
      <c r="DQ3624" s="147" t="n"/>
      <c r="DR3624" s="147" t="n"/>
      <c r="DS3624" s="147" t="n"/>
      <c r="DT3624" s="147" t="n"/>
      <c r="DU3624" s="148" t="n"/>
      <c r="DV3624" s="2" t="n"/>
      <c r="DW3624" s="2" t="n"/>
      <c r="DX3624" s="2" t="n"/>
      <c r="DY3624" s="2" t="n"/>
      <c r="DZ3624" s="2" t="n"/>
      <c r="EA3624" s="2" t="n"/>
      <c r="EB3624" s="2" t="n"/>
      <c r="EC3624" s="2" t="n"/>
    </row>
    <row r="3625" ht="6.75" customHeight="1" s="118">
      <c r="A3625" s="2" t="n"/>
      <c r="B3625" s="2" t="n"/>
      <c r="C3625" s="2" t="n"/>
      <c r="D3625" s="2" t="n"/>
      <c r="E3625" s="143" t="n"/>
      <c r="K3625" s="144" t="n"/>
      <c r="L3625" s="54" t="inlineStr">
        <is>
          <t>平成</t>
        </is>
      </c>
      <c r="M3625" s="140" t="n"/>
      <c r="N3625" s="140" t="n"/>
      <c r="O3625" s="140" t="n"/>
      <c r="P3625" s="18" t="n"/>
      <c r="Q3625" s="18" t="n"/>
      <c r="R3625" s="18" t="n"/>
      <c r="S3625" s="18" t="n"/>
      <c r="T3625" s="18" t="n"/>
      <c r="U3625" s="18" t="n"/>
      <c r="V3625" s="18" t="n"/>
      <c r="W3625" s="18" t="n"/>
      <c r="X3625" s="35" t="n"/>
      <c r="Y3625" s="7" t="n"/>
      <c r="Z3625" s="2" t="n"/>
      <c r="AA3625" s="2" t="n"/>
      <c r="AB3625" s="2" t="n"/>
      <c r="AC3625" s="2" t="n"/>
      <c r="AD3625" s="2" t="n"/>
      <c r="AE3625" s="2" t="n"/>
      <c r="AF3625" s="2" t="n"/>
      <c r="AG3625" s="2" t="n"/>
      <c r="AH3625" s="2" t="n"/>
      <c r="AI3625" s="2" t="n"/>
      <c r="AJ3625" s="2" t="n"/>
      <c r="AK3625" s="2" t="n"/>
      <c r="AL3625" s="2" t="n"/>
      <c r="AM3625" s="2" t="n"/>
      <c r="AN3625" s="2" t="n"/>
      <c r="AO3625" s="2" t="n"/>
      <c r="AP3625" s="2" t="n"/>
      <c r="AQ3625" s="2" t="n"/>
      <c r="AR3625" s="2" t="n"/>
      <c r="AS3625" s="2" t="n"/>
      <c r="AT3625" s="2" t="n"/>
      <c r="AU3625" s="2" t="n"/>
      <c r="AV3625" s="2" t="n"/>
      <c r="AW3625" s="2" t="n"/>
      <c r="AX3625" s="2" t="n"/>
      <c r="AY3625" s="2" t="n"/>
      <c r="AZ3625" s="2" t="n"/>
      <c r="BA3625" s="2" t="n"/>
      <c r="BB3625" s="2" t="n"/>
      <c r="BC3625" s="2" t="n"/>
      <c r="BD3625" s="2" t="n"/>
      <c r="BE3625" s="2" t="n"/>
      <c r="BF3625" s="2" t="n"/>
      <c r="BG3625" s="2" t="n"/>
      <c r="BH3625" s="2" t="n"/>
      <c r="BI3625" s="6" t="n"/>
      <c r="BJ3625" s="2" t="n"/>
      <c r="BK3625" s="2" t="n"/>
      <c r="BL3625" s="2" t="n"/>
      <c r="BM3625" s="2" t="n"/>
      <c r="BN3625" s="2" t="n"/>
      <c r="BO3625" s="2" t="n"/>
      <c r="BP3625" s="139" t="inlineStr">
        <is>
          <t>備　考</t>
        </is>
      </c>
      <c r="BQ3625" s="140" t="n"/>
      <c r="BR3625" s="140" t="n"/>
      <c r="BS3625" s="140" t="n"/>
      <c r="BT3625" s="140" t="n"/>
      <c r="BU3625" s="140" t="n"/>
      <c r="BV3625" s="141" t="n"/>
      <c r="BW3625" s="176">
        <f>計算!$AA$42</f>
        <v/>
      </c>
      <c r="BX3625" s="140" t="n"/>
      <c r="BY3625" s="140" t="n"/>
      <c r="BZ3625" s="140" t="n"/>
      <c r="CA3625" s="140" t="n"/>
      <c r="CB3625" s="140" t="n"/>
      <c r="CC3625" s="140" t="n"/>
      <c r="CD3625" s="140" t="n"/>
      <c r="CE3625" s="140" t="n"/>
      <c r="CF3625" s="140" t="n"/>
      <c r="CG3625" s="140" t="n"/>
      <c r="CH3625" s="140" t="n"/>
      <c r="CI3625" s="140" t="n"/>
      <c r="CJ3625" s="140" t="n"/>
      <c r="CK3625" s="140" t="n"/>
      <c r="CL3625" s="140" t="n"/>
      <c r="CM3625" s="140" t="n"/>
      <c r="CN3625" s="140" t="n"/>
      <c r="CO3625" s="140" t="n"/>
      <c r="CP3625" s="140" t="n"/>
      <c r="CQ3625" s="140" t="n"/>
      <c r="CR3625" s="140" t="n"/>
      <c r="CS3625" s="140" t="n"/>
      <c r="CT3625" s="140" t="n"/>
      <c r="CU3625" s="140" t="n"/>
      <c r="CV3625" s="140" t="n"/>
      <c r="CW3625" s="140" t="n"/>
      <c r="CX3625" s="140" t="n"/>
      <c r="CY3625" s="140" t="n"/>
      <c r="CZ3625" s="140" t="n"/>
      <c r="DA3625" s="140" t="n"/>
      <c r="DB3625" s="140" t="n"/>
      <c r="DC3625" s="140" t="n"/>
      <c r="DD3625" s="140" t="n"/>
      <c r="DE3625" s="140" t="n"/>
      <c r="DF3625" s="140" t="n"/>
      <c r="DG3625" s="140" t="n"/>
      <c r="DH3625" s="140" t="n"/>
      <c r="DI3625" s="140" t="n"/>
      <c r="DJ3625" s="140" t="n"/>
      <c r="DK3625" s="140" t="n"/>
      <c r="DL3625" s="140" t="n"/>
      <c r="DM3625" s="140" t="n"/>
      <c r="DN3625" s="140" t="n"/>
      <c r="DO3625" s="140" t="n"/>
      <c r="DP3625" s="140" t="n"/>
      <c r="DQ3625" s="140" t="n"/>
      <c r="DR3625" s="140" t="n"/>
      <c r="DS3625" s="140" t="n"/>
      <c r="DT3625" s="140" t="n"/>
      <c r="DU3625" s="141" t="n"/>
      <c r="DV3625" s="2" t="n"/>
      <c r="DW3625" s="2" t="n"/>
      <c r="DX3625" s="2" t="n"/>
      <c r="DY3625" s="2" t="n"/>
      <c r="DZ3625" s="2" t="n"/>
      <c r="EA3625" s="2" t="n"/>
      <c r="EB3625" s="2" t="n"/>
      <c r="EC3625" s="2" t="n"/>
    </row>
    <row r="3626" ht="6.75" customHeight="1" s="118">
      <c r="A3626" s="2" t="n"/>
      <c r="B3626" s="2" t="n"/>
      <c r="C3626" s="2" t="n"/>
      <c r="D3626" s="2" t="n"/>
      <c r="E3626" s="143" t="n"/>
      <c r="K3626" s="144" t="n"/>
      <c r="L3626" s="143" t="n"/>
      <c r="P3626" s="19" t="n"/>
      <c r="Q3626" s="19" t="n"/>
      <c r="R3626" s="19" t="n"/>
      <c r="S3626" s="19" t="n"/>
      <c r="T3626" s="19" t="n"/>
      <c r="U3626" s="19" t="n"/>
      <c r="V3626" s="19" t="n"/>
      <c r="W3626" s="19" t="n"/>
      <c r="X3626" s="37" t="n"/>
      <c r="Y3626" s="7" t="n"/>
      <c r="Z3626" s="2" t="n"/>
      <c r="AA3626" s="2" t="n"/>
      <c r="AB3626" s="2" t="n"/>
      <c r="AC3626" s="2" t="n"/>
      <c r="AD3626" s="2" t="n"/>
      <c r="AE3626" s="2" t="n"/>
      <c r="AF3626" s="2" t="n"/>
      <c r="AG3626" s="2" t="n"/>
      <c r="AH3626" s="2" t="n"/>
      <c r="AI3626" s="2" t="n"/>
      <c r="AJ3626" s="2" t="n"/>
      <c r="AK3626" s="2" t="n"/>
      <c r="AL3626" s="2" t="n"/>
      <c r="AM3626" s="2" t="n"/>
      <c r="AN3626" s="2" t="n"/>
      <c r="AO3626" s="2" t="n"/>
      <c r="AP3626" s="2" t="n"/>
      <c r="AQ3626" s="2" t="n"/>
      <c r="AR3626" s="2" t="n"/>
      <c r="AS3626" s="2" t="n"/>
      <c r="AT3626" s="2" t="n"/>
      <c r="AU3626" s="2" t="n"/>
      <c r="AV3626" s="2" t="n"/>
      <c r="AW3626" s="2" t="n"/>
      <c r="AX3626" s="2" t="n"/>
      <c r="AY3626" s="2" t="n"/>
      <c r="AZ3626" s="2" t="n"/>
      <c r="BA3626" s="2" t="n"/>
      <c r="BB3626" s="2" t="n"/>
      <c r="BC3626" s="2" t="n"/>
      <c r="BD3626" s="2" t="n"/>
      <c r="BE3626" s="2" t="n"/>
      <c r="BF3626" s="2" t="n"/>
      <c r="BG3626" s="2" t="n"/>
      <c r="BH3626" s="2" t="n"/>
      <c r="BI3626" s="8" t="n"/>
      <c r="BJ3626" s="2" t="n"/>
      <c r="BK3626" s="2" t="n"/>
      <c r="BL3626" s="2" t="n"/>
      <c r="BM3626" s="2" t="n"/>
      <c r="BN3626" s="2" t="n"/>
      <c r="BO3626" s="2" t="n"/>
      <c r="BP3626" s="143" t="n"/>
      <c r="BV3626" s="144" t="n"/>
      <c r="DU3626" s="144" t="n"/>
      <c r="DV3626" s="2" t="n"/>
      <c r="DW3626" s="2" t="n"/>
      <c r="DX3626" s="2" t="n"/>
      <c r="DY3626" s="2" t="n"/>
      <c r="DZ3626" s="2" t="n"/>
      <c r="EA3626" s="2" t="n"/>
      <c r="EB3626" s="2" t="n"/>
      <c r="EC3626" s="2" t="n"/>
    </row>
    <row r="3627" ht="6.75" customHeight="1" s="118">
      <c r="A3627" s="2" t="n"/>
      <c r="B3627" s="2" t="n"/>
      <c r="C3627" s="2" t="n"/>
      <c r="D3627" s="2" t="n"/>
      <c r="E3627" s="143" t="n"/>
      <c r="K3627" s="144" t="n"/>
      <c r="L3627" s="143" t="n"/>
      <c r="P3627" s="19" t="n"/>
      <c r="Q3627" s="19" t="n"/>
      <c r="R3627" s="19" t="n"/>
      <c r="S3627" s="52" t="inlineStr">
        <is>
          <t>年</t>
        </is>
      </c>
      <c r="U3627" s="11" t="n"/>
      <c r="V3627" s="11" t="n"/>
      <c r="W3627" s="53" t="inlineStr">
        <is>
          <t>月</t>
        </is>
      </c>
      <c r="X3627" s="144" t="n"/>
      <c r="Y3627" s="7" t="n"/>
      <c r="Z3627" s="2" t="n"/>
      <c r="AA3627" s="2" t="n"/>
      <c r="AB3627" s="2" t="n"/>
      <c r="AC3627" s="2" t="n"/>
      <c r="AD3627" s="2" t="n"/>
      <c r="AE3627" s="2" t="n"/>
      <c r="AF3627" s="2" t="n"/>
      <c r="AG3627" s="2" t="n"/>
      <c r="AH3627" s="2" t="n"/>
      <c r="AI3627" s="2" t="n"/>
      <c r="AJ3627" s="2" t="n"/>
      <c r="AK3627" s="2" t="n"/>
      <c r="AL3627" s="2" t="n"/>
      <c r="AM3627" s="2" t="n"/>
      <c r="AN3627" s="2" t="n"/>
      <c r="AO3627" s="2" t="n"/>
      <c r="AP3627" s="2" t="n"/>
      <c r="AQ3627" s="2" t="n"/>
      <c r="AR3627" s="2" t="n"/>
      <c r="AS3627" s="2" t="n"/>
      <c r="AT3627" s="2" t="n"/>
      <c r="AU3627" s="2" t="n"/>
      <c r="AV3627" s="2" t="n"/>
      <c r="AW3627" s="2" t="n"/>
      <c r="AX3627" s="2" t="n"/>
      <c r="AY3627" s="2" t="n"/>
      <c r="AZ3627" s="2" t="n"/>
      <c r="BA3627" s="2" t="n"/>
      <c r="BB3627" s="2" t="n"/>
      <c r="BC3627" s="2" t="n"/>
      <c r="BD3627" s="2" t="n"/>
      <c r="BE3627" s="2" t="n"/>
      <c r="BF3627" s="2" t="n"/>
      <c r="BG3627" s="2" t="n"/>
      <c r="BH3627" s="2" t="n"/>
      <c r="BI3627" s="8" t="n"/>
      <c r="BJ3627" s="2" t="n"/>
      <c r="BK3627" s="2" t="n"/>
      <c r="BL3627" s="2" t="n"/>
      <c r="BM3627" s="2" t="n"/>
      <c r="BN3627" s="2" t="n"/>
      <c r="BO3627" s="2" t="n"/>
      <c r="BP3627" s="143" t="n"/>
      <c r="BV3627" s="144" t="n"/>
      <c r="DU3627" s="144" t="n"/>
      <c r="DV3627" s="2" t="n"/>
      <c r="DW3627" s="2" t="n"/>
      <c r="DX3627" s="2" t="n"/>
      <c r="DY3627" s="2" t="n"/>
      <c r="DZ3627" s="2" t="n"/>
      <c r="EA3627" s="2" t="n"/>
      <c r="EB3627" s="2" t="n"/>
      <c r="EC3627" s="2" t="n"/>
    </row>
    <row r="3628" ht="6.75" customHeight="1" s="118">
      <c r="A3628" s="2" t="n"/>
      <c r="B3628" s="2" t="n"/>
      <c r="C3628" s="2" t="n"/>
      <c r="D3628" s="2" t="n"/>
      <c r="E3628" s="143" t="n"/>
      <c r="K3628" s="144" t="n"/>
      <c r="L3628" s="49" t="inlineStr">
        <is>
          <t>令和</t>
        </is>
      </c>
      <c r="P3628" s="19" t="n"/>
      <c r="Q3628" s="19" t="n"/>
      <c r="R3628" s="19" t="n"/>
      <c r="U3628" s="11" t="n"/>
      <c r="V3628" s="11" t="n"/>
      <c r="X3628" s="144" t="n"/>
      <c r="Y3628" s="7" t="n"/>
      <c r="Z3628" s="2" t="n"/>
      <c r="AA3628" s="2" t="n"/>
      <c r="AB3628" s="2" t="n"/>
      <c r="AC3628" s="2" t="n"/>
      <c r="AD3628" s="2" t="n"/>
      <c r="AE3628" s="2" t="n"/>
      <c r="AF3628" s="2" t="n"/>
      <c r="AG3628" s="2" t="n"/>
      <c r="AH3628" s="2" t="n"/>
      <c r="AI3628" s="2" t="n"/>
      <c r="AJ3628" s="2" t="n"/>
      <c r="AK3628" s="2" t="n"/>
      <c r="AL3628" s="2" t="n"/>
      <c r="AM3628" s="2" t="n"/>
      <c r="AN3628" s="2" t="n"/>
      <c r="AO3628" s="2" t="n"/>
      <c r="AP3628" s="2" t="n"/>
      <c r="AQ3628" s="2" t="n"/>
      <c r="AR3628" s="2" t="n"/>
      <c r="AS3628" s="2" t="n"/>
      <c r="AT3628" s="2" t="n"/>
      <c r="AU3628" s="2" t="n"/>
      <c r="AV3628" s="2" t="n"/>
      <c r="AW3628" s="2" t="n"/>
      <c r="AX3628" s="2" t="n"/>
      <c r="AY3628" s="2" t="n"/>
      <c r="AZ3628" s="2" t="n"/>
      <c r="BA3628" s="2" t="n"/>
      <c r="BB3628" s="2" t="n"/>
      <c r="BC3628" s="2" t="n"/>
      <c r="BD3628" s="2" t="n"/>
      <c r="BE3628" s="2" t="n"/>
      <c r="BF3628" s="2" t="n"/>
      <c r="BG3628" s="2" t="n"/>
      <c r="BH3628" s="2" t="n"/>
      <c r="BI3628" s="8" t="n"/>
      <c r="BJ3628" s="2" t="n"/>
      <c r="BK3628" s="2" t="n"/>
      <c r="BL3628" s="2" t="n"/>
      <c r="BM3628" s="2" t="n"/>
      <c r="BN3628" s="2" t="n"/>
      <c r="BO3628" s="2" t="n"/>
      <c r="BP3628" s="143" t="n"/>
      <c r="BV3628" s="144" t="n"/>
      <c r="DU3628" s="144" t="n"/>
      <c r="DV3628" s="2" t="n"/>
      <c r="DW3628" s="2" t="n"/>
      <c r="DX3628" s="2" t="n"/>
      <c r="DY3628" s="2" t="n"/>
      <c r="DZ3628" s="2" t="n"/>
      <c r="EA3628" s="2" t="n"/>
      <c r="EB3628" s="2" t="n"/>
      <c r="EC3628" s="2" t="n"/>
    </row>
    <row r="3629" ht="6.75" customHeight="1" s="118">
      <c r="A3629" s="2" t="n"/>
      <c r="B3629" s="2" t="n"/>
      <c r="C3629" s="2" t="n"/>
      <c r="D3629" s="2" t="n"/>
      <c r="E3629" s="143" t="n"/>
      <c r="K3629" s="144" t="n"/>
      <c r="L3629" s="143" t="n"/>
      <c r="P3629" s="19" t="n"/>
      <c r="Q3629" s="19" t="n"/>
      <c r="R3629" s="19" t="n"/>
      <c r="S3629" s="19" t="n"/>
      <c r="T3629" s="19" t="n"/>
      <c r="U3629" s="19" t="n"/>
      <c r="V3629" s="19" t="n"/>
      <c r="W3629" s="19" t="n"/>
      <c r="X3629" s="37" t="n"/>
      <c r="Y3629" s="7" t="n"/>
      <c r="Z3629" s="2" t="n"/>
      <c r="AA3629" s="2" t="n"/>
      <c r="AB3629" s="2" t="n"/>
      <c r="AC3629" s="2" t="n"/>
      <c r="AD3629" s="2" t="n"/>
      <c r="AE3629" s="2" t="n"/>
      <c r="AF3629" s="2" t="n"/>
      <c r="AG3629" s="2" t="n"/>
      <c r="AH3629" s="2" t="n"/>
      <c r="AI3629" s="2" t="n"/>
      <c r="AJ3629" s="2" t="n"/>
      <c r="AK3629" s="2" t="n"/>
      <c r="AL3629" s="2" t="n"/>
      <c r="AM3629" s="2" t="n"/>
      <c r="AN3629" s="2" t="n"/>
      <c r="AO3629" s="2" t="n"/>
      <c r="AP3629" s="2" t="n"/>
      <c r="AQ3629" s="2" t="n"/>
      <c r="AR3629" s="2" t="n"/>
      <c r="AS3629" s="2" t="n"/>
      <c r="AT3629" s="2" t="n"/>
      <c r="AU3629" s="2" t="n"/>
      <c r="AV3629" s="2" t="n"/>
      <c r="AW3629" s="2" t="n"/>
      <c r="AX3629" s="2" t="n"/>
      <c r="AY3629" s="2" t="n"/>
      <c r="AZ3629" s="2" t="n"/>
      <c r="BA3629" s="2" t="n"/>
      <c r="BB3629" s="2" t="n"/>
      <c r="BC3629" s="2" t="n"/>
      <c r="BD3629" s="2" t="n"/>
      <c r="BE3629" s="2" t="n"/>
      <c r="BF3629" s="2" t="n"/>
      <c r="BG3629" s="2" t="n"/>
      <c r="BH3629" s="2" t="n"/>
      <c r="BI3629" s="8" t="n"/>
      <c r="BJ3629" s="2" t="n"/>
      <c r="BK3629" s="2" t="n"/>
      <c r="BL3629" s="2" t="n"/>
      <c r="BM3629" s="2" t="n"/>
      <c r="BN3629" s="2" t="n"/>
      <c r="BO3629" s="2" t="n"/>
      <c r="BP3629" s="143" t="n"/>
      <c r="BV3629" s="144" t="n"/>
      <c r="DU3629" s="144" t="n"/>
      <c r="DV3629" s="2" t="n"/>
      <c r="DW3629" s="2" t="n"/>
      <c r="DX3629" s="2" t="n"/>
      <c r="DY3629" s="2" t="n"/>
      <c r="DZ3629" s="2" t="n"/>
      <c r="EA3629" s="2" t="n"/>
      <c r="EB3629" s="2" t="n"/>
      <c r="EC3629" s="2" t="n"/>
    </row>
    <row r="3630" ht="3.75" customHeight="1" s="118">
      <c r="A3630" s="2" t="n"/>
      <c r="B3630" s="2" t="n"/>
      <c r="C3630" s="2" t="n"/>
      <c r="D3630" s="2" t="n"/>
      <c r="E3630" s="143" t="n"/>
      <c r="K3630" s="144" t="n"/>
      <c r="L3630" s="146" t="n"/>
      <c r="M3630" s="147" t="n"/>
      <c r="N3630" s="147" t="n"/>
      <c r="O3630" s="147" t="n"/>
      <c r="P3630" s="20" t="n"/>
      <c r="Q3630" s="20" t="n"/>
      <c r="R3630" s="20" t="n"/>
      <c r="S3630" s="20" t="n"/>
      <c r="T3630" s="20" t="n"/>
      <c r="U3630" s="20" t="n"/>
      <c r="V3630" s="20" t="n"/>
      <c r="W3630" s="20" t="n"/>
      <c r="X3630" s="39" t="n"/>
      <c r="Y3630" s="16" t="n"/>
      <c r="Z3630" s="14" t="n"/>
      <c r="AA3630" s="14" t="n"/>
      <c r="AB3630" s="14" t="n"/>
      <c r="AC3630" s="14" t="n"/>
      <c r="AD3630" s="14" t="n"/>
      <c r="AE3630" s="14" t="n"/>
      <c r="AF3630" s="14" t="n"/>
      <c r="AG3630" s="14" t="n"/>
      <c r="AH3630" s="14" t="n"/>
      <c r="AI3630" s="14" t="n"/>
      <c r="AJ3630" s="14" t="n"/>
      <c r="AK3630" s="14" t="n"/>
      <c r="AL3630" s="14" t="n"/>
      <c r="AM3630" s="14" t="n"/>
      <c r="AN3630" s="14" t="n"/>
      <c r="AO3630" s="14" t="n"/>
      <c r="AP3630" s="14" t="n"/>
      <c r="AQ3630" s="14" t="n"/>
      <c r="AR3630" s="14" t="n"/>
      <c r="AS3630" s="14" t="n"/>
      <c r="AT3630" s="14" t="n"/>
      <c r="AU3630" s="14" t="n"/>
      <c r="AV3630" s="14" t="n"/>
      <c r="AW3630" s="14" t="n"/>
      <c r="AX3630" s="14" t="n"/>
      <c r="AY3630" s="14" t="n"/>
      <c r="AZ3630" s="14" t="n"/>
      <c r="BA3630" s="14" t="n"/>
      <c r="BB3630" s="14" t="n"/>
      <c r="BC3630" s="14" t="n"/>
      <c r="BD3630" s="14" t="n"/>
      <c r="BE3630" s="14" t="n"/>
      <c r="BF3630" s="14" t="n"/>
      <c r="BG3630" s="14" t="n"/>
      <c r="BH3630" s="14" t="n"/>
      <c r="BI3630" s="15" t="n"/>
      <c r="BJ3630" s="2" t="n"/>
      <c r="BK3630" s="2" t="n"/>
      <c r="BL3630" s="2" t="n"/>
      <c r="BM3630" s="2" t="n"/>
      <c r="BN3630" s="2" t="n"/>
      <c r="BO3630" s="2" t="n"/>
      <c r="BP3630" s="143" t="n"/>
      <c r="BV3630" s="144" t="n"/>
      <c r="DU3630" s="144" t="n"/>
      <c r="DV3630" s="2" t="n"/>
      <c r="DW3630" s="2" t="n"/>
      <c r="DX3630" s="2" t="n"/>
      <c r="DY3630" s="2" t="n"/>
      <c r="DZ3630" s="2" t="n"/>
      <c r="EA3630" s="2" t="n"/>
      <c r="EB3630" s="2" t="n"/>
      <c r="EC3630" s="2" t="n"/>
    </row>
    <row r="3631" ht="6.75" customHeight="1" s="118">
      <c r="A3631" s="2" t="n"/>
      <c r="B3631" s="2" t="n"/>
      <c r="C3631" s="2" t="n"/>
      <c r="D3631" s="2" t="n"/>
      <c r="E3631" s="143" t="n"/>
      <c r="K3631" s="144" t="n"/>
      <c r="L3631" s="54" t="inlineStr">
        <is>
          <t>平成</t>
        </is>
      </c>
      <c r="M3631" s="140" t="n"/>
      <c r="N3631" s="140" t="n"/>
      <c r="O3631" s="140" t="n"/>
      <c r="P3631" s="18" t="n"/>
      <c r="Q3631" s="18" t="n"/>
      <c r="R3631" s="18" t="n"/>
      <c r="S3631" s="18" t="n"/>
      <c r="T3631" s="18" t="n"/>
      <c r="U3631" s="18" t="n"/>
      <c r="V3631" s="18" t="n"/>
      <c r="W3631" s="18" t="n"/>
      <c r="X3631" s="35" t="n"/>
      <c r="Y3631" s="7" t="n"/>
      <c r="Z3631" s="2" t="n"/>
      <c r="AA3631" s="2" t="n"/>
      <c r="AB3631" s="2" t="n"/>
      <c r="AC3631" s="2" t="n"/>
      <c r="AD3631" s="2" t="n"/>
      <c r="AE3631" s="2" t="n"/>
      <c r="AF3631" s="2" t="n"/>
      <c r="AG3631" s="2" t="n"/>
      <c r="AH3631" s="2" t="n"/>
      <c r="AI3631" s="2" t="n"/>
      <c r="AJ3631" s="2" t="n"/>
      <c r="AK3631" s="2" t="n"/>
      <c r="AL3631" s="2" t="n"/>
      <c r="AM3631" s="2" t="n"/>
      <c r="AN3631" s="2" t="n"/>
      <c r="AO3631" s="2" t="n"/>
      <c r="AP3631" s="2" t="n"/>
      <c r="AQ3631" s="2" t="n"/>
      <c r="AR3631" s="2" t="n"/>
      <c r="AS3631" s="2" t="n"/>
      <c r="AT3631" s="2" t="n"/>
      <c r="AU3631" s="2" t="n"/>
      <c r="AV3631" s="2" t="n"/>
      <c r="AW3631" s="2" t="n"/>
      <c r="AX3631" s="2" t="n"/>
      <c r="AY3631" s="2" t="n"/>
      <c r="AZ3631" s="2" t="n"/>
      <c r="BA3631" s="2" t="n"/>
      <c r="BB3631" s="2" t="n"/>
      <c r="BC3631" s="2" t="n"/>
      <c r="BD3631" s="2" t="n"/>
      <c r="BE3631" s="2" t="n"/>
      <c r="BF3631" s="2" t="n"/>
      <c r="BG3631" s="2" t="n"/>
      <c r="BH3631" s="2" t="n"/>
      <c r="BI3631" s="6" t="n"/>
      <c r="BJ3631" s="2" t="n"/>
      <c r="BK3631" s="2" t="n"/>
      <c r="BL3631" s="2" t="n"/>
      <c r="BM3631" s="2" t="n"/>
      <c r="BN3631" s="2" t="n"/>
      <c r="BO3631" s="2" t="n"/>
      <c r="BP3631" s="143" t="n"/>
      <c r="BV3631" s="144" t="n"/>
      <c r="DU3631" s="144" t="n"/>
      <c r="DV3631" s="2" t="n"/>
      <c r="DW3631" s="2" t="n"/>
      <c r="DX3631" s="2" t="n"/>
      <c r="DY3631" s="2" t="n"/>
      <c r="DZ3631" s="2" t="n"/>
      <c r="EA3631" s="2" t="n"/>
      <c r="EB3631" s="2" t="n"/>
      <c r="EC3631" s="2" t="n"/>
    </row>
    <row r="3632" ht="6.75" customHeight="1" s="118">
      <c r="A3632" s="2" t="n"/>
      <c r="B3632" s="2" t="n"/>
      <c r="C3632" s="2" t="n"/>
      <c r="D3632" s="2" t="n"/>
      <c r="E3632" s="143" t="n"/>
      <c r="K3632" s="144" t="n"/>
      <c r="L3632" s="143" t="n"/>
      <c r="P3632" s="19" t="n"/>
      <c r="Q3632" s="19" t="n"/>
      <c r="R3632" s="19" t="n"/>
      <c r="S3632" s="19" t="n"/>
      <c r="T3632" s="19" t="n"/>
      <c r="U3632" s="19" t="n"/>
      <c r="V3632" s="19" t="n"/>
      <c r="W3632" s="19" t="n"/>
      <c r="X3632" s="37" t="n"/>
      <c r="Y3632" s="7" t="n"/>
      <c r="Z3632" s="2" t="n"/>
      <c r="AA3632" s="2" t="n"/>
      <c r="AB3632" s="2" t="n"/>
      <c r="AC3632" s="2" t="n"/>
      <c r="AD3632" s="2" t="n"/>
      <c r="AE3632" s="2" t="n"/>
      <c r="AF3632" s="2" t="n"/>
      <c r="AG3632" s="2" t="n"/>
      <c r="AH3632" s="2" t="n"/>
      <c r="AI3632" s="2" t="n"/>
      <c r="AJ3632" s="2" t="n"/>
      <c r="AK3632" s="2" t="n"/>
      <c r="AL3632" s="2" t="n"/>
      <c r="AM3632" s="2" t="n"/>
      <c r="AN3632" s="2" t="n"/>
      <c r="AO3632" s="2" t="n"/>
      <c r="AP3632" s="2" t="n"/>
      <c r="AQ3632" s="2" t="n"/>
      <c r="AR3632" s="2" t="n"/>
      <c r="AS3632" s="2" t="n"/>
      <c r="AT3632" s="2" t="n"/>
      <c r="AU3632" s="2" t="n"/>
      <c r="AV3632" s="2" t="n"/>
      <c r="AW3632" s="2" t="n"/>
      <c r="AX3632" s="2" t="n"/>
      <c r="AY3632" s="2" t="n"/>
      <c r="AZ3632" s="2" t="n"/>
      <c r="BA3632" s="2" t="n"/>
      <c r="BB3632" s="2" t="n"/>
      <c r="BC3632" s="2" t="n"/>
      <c r="BD3632" s="2" t="n"/>
      <c r="BE3632" s="2" t="n"/>
      <c r="BF3632" s="2" t="n"/>
      <c r="BG3632" s="2" t="n"/>
      <c r="BH3632" s="2" t="n"/>
      <c r="BI3632" s="8" t="n"/>
      <c r="BJ3632" s="2" t="n"/>
      <c r="BK3632" s="2" t="n"/>
      <c r="BL3632" s="2" t="n"/>
      <c r="BM3632" s="2" t="n"/>
      <c r="BN3632" s="2" t="n"/>
      <c r="BO3632" s="2" t="n"/>
      <c r="BP3632" s="143" t="n"/>
      <c r="BV3632" s="144" t="n"/>
      <c r="DU3632" s="144" t="n"/>
      <c r="DV3632" s="2" t="n"/>
      <c r="DW3632" s="2" t="n"/>
      <c r="DX3632" s="2" t="n"/>
      <c r="DY3632" s="2" t="n"/>
      <c r="DZ3632" s="2" t="n"/>
      <c r="EA3632" s="2" t="n"/>
      <c r="EB3632" s="2" t="n"/>
      <c r="EC3632" s="2" t="n"/>
    </row>
    <row r="3633" ht="6.75" customHeight="1" s="118">
      <c r="A3633" s="2" t="n"/>
      <c r="B3633" s="2" t="n"/>
      <c r="C3633" s="2" t="n"/>
      <c r="D3633" s="2" t="n"/>
      <c r="E3633" s="143" t="n"/>
      <c r="K3633" s="144" t="n"/>
      <c r="L3633" s="143" t="n"/>
      <c r="P3633" s="19" t="n"/>
      <c r="Q3633" s="19" t="n"/>
      <c r="R3633" s="19" t="n"/>
      <c r="S3633" s="52" t="inlineStr">
        <is>
          <t>年</t>
        </is>
      </c>
      <c r="U3633" s="11" t="n"/>
      <c r="V3633" s="11" t="n"/>
      <c r="W3633" s="53" t="inlineStr">
        <is>
          <t>月</t>
        </is>
      </c>
      <c r="X3633" s="144" t="n"/>
      <c r="Y3633" s="7" t="n"/>
      <c r="Z3633" s="2" t="n"/>
      <c r="AA3633" s="2" t="n"/>
      <c r="AB3633" s="2" t="n"/>
      <c r="AC3633" s="2" t="n"/>
      <c r="AD3633" s="2" t="n"/>
      <c r="AE3633" s="2" t="n"/>
      <c r="AF3633" s="2" t="n"/>
      <c r="AG3633" s="2" t="n"/>
      <c r="AH3633" s="2" t="n"/>
      <c r="AI3633" s="2" t="n"/>
      <c r="AJ3633" s="2" t="n"/>
      <c r="AK3633" s="2" t="n"/>
      <c r="AL3633" s="2" t="n"/>
      <c r="AM3633" s="2" t="n"/>
      <c r="AN3633" s="2" t="n"/>
      <c r="AO3633" s="2" t="n"/>
      <c r="AP3633" s="2" t="n"/>
      <c r="AQ3633" s="2" t="n"/>
      <c r="AR3633" s="2" t="n"/>
      <c r="AS3633" s="2" t="n"/>
      <c r="AT3633" s="2" t="n"/>
      <c r="AU3633" s="2" t="n"/>
      <c r="AV3633" s="2" t="n"/>
      <c r="AW3633" s="2" t="n"/>
      <c r="AX3633" s="2" t="n"/>
      <c r="AY3633" s="2" t="n"/>
      <c r="AZ3633" s="2" t="n"/>
      <c r="BA3633" s="2" t="n"/>
      <c r="BB3633" s="2" t="n"/>
      <c r="BC3633" s="2" t="n"/>
      <c r="BD3633" s="2" t="n"/>
      <c r="BE3633" s="2" t="n"/>
      <c r="BF3633" s="2" t="n"/>
      <c r="BG3633" s="2" t="n"/>
      <c r="BH3633" s="2" t="n"/>
      <c r="BI3633" s="8" t="n"/>
      <c r="BJ3633" s="2" t="n"/>
      <c r="BK3633" s="2" t="n"/>
      <c r="BL3633" s="2" t="n"/>
      <c r="BM3633" s="2" t="n"/>
      <c r="BN3633" s="2" t="n"/>
      <c r="BO3633" s="2" t="n"/>
      <c r="BP3633" s="143" t="n"/>
      <c r="BV3633" s="144" t="n"/>
      <c r="DU3633" s="144" t="n"/>
      <c r="DV3633" s="2" t="n"/>
      <c r="DW3633" s="2" t="n"/>
      <c r="DX3633" s="2" t="n"/>
      <c r="DY3633" s="2" t="n"/>
      <c r="DZ3633" s="2" t="n"/>
      <c r="EA3633" s="2" t="n"/>
      <c r="EB3633" s="2" t="n"/>
      <c r="EC3633" s="2" t="n"/>
    </row>
    <row r="3634" ht="6.75" customHeight="1" s="118">
      <c r="A3634" s="2" t="n"/>
      <c r="B3634" s="2" t="n"/>
      <c r="C3634" s="2" t="n"/>
      <c r="D3634" s="2" t="n"/>
      <c r="E3634" s="143" t="n"/>
      <c r="K3634" s="144" t="n"/>
      <c r="L3634" s="49" t="inlineStr">
        <is>
          <t>令和</t>
        </is>
      </c>
      <c r="P3634" s="19" t="n"/>
      <c r="Q3634" s="19" t="n"/>
      <c r="R3634" s="19" t="n"/>
      <c r="U3634" s="11" t="n"/>
      <c r="V3634" s="11" t="n"/>
      <c r="X3634" s="144" t="n"/>
      <c r="Y3634" s="7" t="n"/>
      <c r="Z3634" s="2" t="n"/>
      <c r="AA3634" s="2" t="n"/>
      <c r="AB3634" s="2" t="n"/>
      <c r="AC3634" s="2" t="n"/>
      <c r="AD3634" s="2" t="n"/>
      <c r="AE3634" s="2" t="n"/>
      <c r="AF3634" s="2" t="n"/>
      <c r="AG3634" s="2" t="n"/>
      <c r="AH3634" s="2" t="n"/>
      <c r="AI3634" s="2" t="n"/>
      <c r="AJ3634" s="2" t="n"/>
      <c r="AK3634" s="2" t="n"/>
      <c r="AL3634" s="2" t="n"/>
      <c r="AM3634" s="2" t="n"/>
      <c r="AN3634" s="2" t="n"/>
      <c r="AO3634" s="2" t="n"/>
      <c r="AP3634" s="2" t="n"/>
      <c r="AQ3634" s="2" t="n"/>
      <c r="AR3634" s="2" t="n"/>
      <c r="AS3634" s="2" t="n"/>
      <c r="AT3634" s="2" t="n"/>
      <c r="AU3634" s="2" t="n"/>
      <c r="AV3634" s="2" t="n"/>
      <c r="AW3634" s="2" t="n"/>
      <c r="AX3634" s="2" t="n"/>
      <c r="AY3634" s="2" t="n"/>
      <c r="AZ3634" s="2" t="n"/>
      <c r="BA3634" s="2" t="n"/>
      <c r="BB3634" s="2" t="n"/>
      <c r="BC3634" s="2" t="n"/>
      <c r="BD3634" s="2" t="n"/>
      <c r="BE3634" s="2" t="n"/>
      <c r="BF3634" s="2" t="n"/>
      <c r="BG3634" s="2" t="n"/>
      <c r="BH3634" s="2" t="n"/>
      <c r="BI3634" s="8" t="n"/>
      <c r="BJ3634" s="2" t="n"/>
      <c r="BK3634" s="2" t="n"/>
      <c r="BL3634" s="2" t="n"/>
      <c r="BM3634" s="2" t="n"/>
      <c r="BN3634" s="2" t="n"/>
      <c r="BO3634" s="2" t="n"/>
      <c r="BP3634" s="143" t="n"/>
      <c r="BV3634" s="144" t="n"/>
      <c r="DU3634" s="144" t="n"/>
      <c r="DV3634" s="2" t="n"/>
      <c r="DW3634" s="2" t="n"/>
      <c r="DX3634" s="2" t="n"/>
      <c r="DY3634" s="2" t="n"/>
      <c r="DZ3634" s="2" t="n"/>
      <c r="EA3634" s="2" t="n"/>
      <c r="EB3634" s="2" t="n"/>
      <c r="EC3634" s="2" t="n"/>
    </row>
    <row r="3635" ht="6.75" customHeight="1" s="118">
      <c r="A3635" s="2" t="n"/>
      <c r="B3635" s="2" t="n"/>
      <c r="C3635" s="2" t="n"/>
      <c r="D3635" s="2" t="n"/>
      <c r="E3635" s="143" t="n"/>
      <c r="K3635" s="144" t="n"/>
      <c r="L3635" s="143" t="n"/>
      <c r="P3635" s="19" t="n"/>
      <c r="Q3635" s="19" t="n"/>
      <c r="R3635" s="19" t="n"/>
      <c r="S3635" s="52" t="n"/>
      <c r="T3635" s="52" t="n"/>
      <c r="U3635" s="11" t="n"/>
      <c r="V3635" s="11" t="n"/>
      <c r="W3635" s="52" t="n"/>
      <c r="X3635" s="53" t="n"/>
      <c r="Y3635" s="7" t="n"/>
      <c r="Z3635" s="2" t="n"/>
      <c r="AA3635" s="2" t="n"/>
      <c r="AB3635" s="2" t="n"/>
      <c r="AC3635" s="2" t="n"/>
      <c r="AD3635" s="2" t="n"/>
      <c r="AE3635" s="2" t="n"/>
      <c r="AF3635" s="2" t="n"/>
      <c r="AG3635" s="2" t="n"/>
      <c r="AH3635" s="2" t="n"/>
      <c r="AI3635" s="2" t="n"/>
      <c r="AJ3635" s="2" t="n"/>
      <c r="AK3635" s="2" t="n"/>
      <c r="AL3635" s="2" t="n"/>
      <c r="AM3635" s="2" t="n"/>
      <c r="AN3635" s="2" t="n"/>
      <c r="AO3635" s="2" t="n"/>
      <c r="AP3635" s="2" t="n"/>
      <c r="AQ3635" s="2" t="n"/>
      <c r="AR3635" s="2" t="n"/>
      <c r="AS3635" s="2" t="n"/>
      <c r="AT3635" s="2" t="n"/>
      <c r="AU3635" s="2" t="n"/>
      <c r="AV3635" s="2" t="n"/>
      <c r="AW3635" s="2" t="n"/>
      <c r="AX3635" s="2" t="n"/>
      <c r="AY3635" s="2" t="n"/>
      <c r="AZ3635" s="2" t="n"/>
      <c r="BA3635" s="2" t="n"/>
      <c r="BB3635" s="2" t="n"/>
      <c r="BC3635" s="2" t="n"/>
      <c r="BD3635" s="2" t="n"/>
      <c r="BE3635" s="2" t="n"/>
      <c r="BF3635" s="2" t="n"/>
      <c r="BG3635" s="2" t="n"/>
      <c r="BH3635" s="2" t="n"/>
      <c r="BI3635" s="8" t="n"/>
      <c r="BJ3635" s="2" t="n"/>
      <c r="BK3635" s="2" t="n"/>
      <c r="BL3635" s="2" t="n"/>
      <c r="BM3635" s="2" t="n"/>
      <c r="BN3635" s="2" t="n"/>
      <c r="BO3635" s="2" t="n"/>
      <c r="BP3635" s="143" t="n"/>
      <c r="BV3635" s="144" t="n"/>
      <c r="DU3635" s="144" t="n"/>
      <c r="DV3635" s="2" t="n"/>
      <c r="DW3635" s="2" t="n"/>
      <c r="DX3635" s="2" t="n"/>
      <c r="DY3635" s="2" t="n"/>
      <c r="DZ3635" s="2" t="n"/>
      <c r="EA3635" s="2" t="n"/>
      <c r="EB3635" s="2" t="n"/>
      <c r="EC3635" s="2" t="n"/>
    </row>
    <row r="3636" ht="6.75" customHeight="1" s="118">
      <c r="A3636" s="2" t="n"/>
      <c r="B3636" s="2" t="n"/>
      <c r="C3636" s="2" t="n"/>
      <c r="D3636" s="2" t="n"/>
      <c r="E3636" s="146" t="n"/>
      <c r="F3636" s="147" t="n"/>
      <c r="G3636" s="147" t="n"/>
      <c r="H3636" s="147" t="n"/>
      <c r="I3636" s="147" t="n"/>
      <c r="J3636" s="147" t="n"/>
      <c r="K3636" s="148" t="n"/>
      <c r="L3636" s="146" t="n"/>
      <c r="M3636" s="147" t="n"/>
      <c r="N3636" s="147" t="n"/>
      <c r="O3636" s="147" t="n"/>
      <c r="P3636" s="20" t="n"/>
      <c r="Q3636" s="20" t="n"/>
      <c r="R3636" s="20" t="n"/>
      <c r="S3636" s="20" t="n"/>
      <c r="T3636" s="20" t="n"/>
      <c r="U3636" s="20" t="n"/>
      <c r="V3636" s="20" t="n"/>
      <c r="W3636" s="20" t="n"/>
      <c r="X3636" s="39" t="n"/>
      <c r="Y3636" s="16" t="n"/>
      <c r="Z3636" s="14" t="n"/>
      <c r="AA3636" s="14" t="n"/>
      <c r="AB3636" s="14" t="n"/>
      <c r="AC3636" s="14" t="n"/>
      <c r="AD3636" s="14" t="n"/>
      <c r="AE3636" s="14" t="n"/>
      <c r="AF3636" s="14" t="n"/>
      <c r="AG3636" s="14" t="n"/>
      <c r="AH3636" s="14" t="n"/>
      <c r="AI3636" s="14" t="n"/>
      <c r="AJ3636" s="14" t="n"/>
      <c r="AK3636" s="14" t="n"/>
      <c r="AL3636" s="14" t="n"/>
      <c r="AM3636" s="14" t="n"/>
      <c r="AN3636" s="14" t="n"/>
      <c r="AO3636" s="14" t="n"/>
      <c r="AP3636" s="14" t="n"/>
      <c r="AQ3636" s="14" t="n"/>
      <c r="AR3636" s="14" t="n"/>
      <c r="AS3636" s="14" t="n"/>
      <c r="AT3636" s="14" t="n"/>
      <c r="AU3636" s="14" t="n"/>
      <c r="AV3636" s="14" t="n"/>
      <c r="AW3636" s="14" t="n"/>
      <c r="AX3636" s="14" t="n"/>
      <c r="AY3636" s="14" t="n"/>
      <c r="AZ3636" s="14" t="n"/>
      <c r="BA3636" s="14" t="n"/>
      <c r="BB3636" s="14" t="n"/>
      <c r="BC3636" s="14" t="n"/>
      <c r="BD3636" s="14" t="n"/>
      <c r="BE3636" s="14" t="n"/>
      <c r="BF3636" s="14" t="n"/>
      <c r="BG3636" s="14" t="n"/>
      <c r="BH3636" s="14" t="n"/>
      <c r="BI3636" s="15" t="n"/>
      <c r="BJ3636" s="2" t="n"/>
      <c r="BK3636" s="2" t="n"/>
      <c r="BL3636" s="2" t="n"/>
      <c r="BM3636" s="2" t="n"/>
      <c r="BN3636" s="2" t="n"/>
      <c r="BO3636" s="2" t="n"/>
      <c r="BP3636" s="146" t="n"/>
      <c r="BQ3636" s="147" t="n"/>
      <c r="BR3636" s="147" t="n"/>
      <c r="BS3636" s="147" t="n"/>
      <c r="BT3636" s="147" t="n"/>
      <c r="BU3636" s="147" t="n"/>
      <c r="BV3636" s="148" t="n"/>
      <c r="BW3636" s="147" t="n"/>
      <c r="BX3636" s="147" t="n"/>
      <c r="BY3636" s="147" t="n"/>
      <c r="BZ3636" s="147" t="n"/>
      <c r="CA3636" s="147" t="n"/>
      <c r="CB3636" s="147" t="n"/>
      <c r="CC3636" s="147" t="n"/>
      <c r="CD3636" s="147" t="n"/>
      <c r="CE3636" s="147" t="n"/>
      <c r="CF3636" s="147" t="n"/>
      <c r="CG3636" s="147" t="n"/>
      <c r="CH3636" s="147" t="n"/>
      <c r="CI3636" s="147" t="n"/>
      <c r="CJ3636" s="147" t="n"/>
      <c r="CK3636" s="147" t="n"/>
      <c r="CL3636" s="147" t="n"/>
      <c r="CM3636" s="147" t="n"/>
      <c r="CN3636" s="147" t="n"/>
      <c r="CO3636" s="147" t="n"/>
      <c r="CP3636" s="147" t="n"/>
      <c r="CQ3636" s="147" t="n"/>
      <c r="CR3636" s="147" t="n"/>
      <c r="CS3636" s="147" t="n"/>
      <c r="CT3636" s="147" t="n"/>
      <c r="CU3636" s="147" t="n"/>
      <c r="CV3636" s="147" t="n"/>
      <c r="CW3636" s="147" t="n"/>
      <c r="CX3636" s="147" t="n"/>
      <c r="CY3636" s="147" t="n"/>
      <c r="CZ3636" s="147" t="n"/>
      <c r="DA3636" s="147" t="n"/>
      <c r="DB3636" s="147" t="n"/>
      <c r="DC3636" s="147" t="n"/>
      <c r="DD3636" s="147" t="n"/>
      <c r="DE3636" s="147" t="n"/>
      <c r="DF3636" s="147" t="n"/>
      <c r="DG3636" s="147" t="n"/>
      <c r="DH3636" s="147" t="n"/>
      <c r="DI3636" s="147" t="n"/>
      <c r="DJ3636" s="147" t="n"/>
      <c r="DK3636" s="147" t="n"/>
      <c r="DL3636" s="147" t="n"/>
      <c r="DM3636" s="147" t="n"/>
      <c r="DN3636" s="147" t="n"/>
      <c r="DO3636" s="147" t="n"/>
      <c r="DP3636" s="147" t="n"/>
      <c r="DQ3636" s="147" t="n"/>
      <c r="DR3636" s="147" t="n"/>
      <c r="DS3636" s="147" t="n"/>
      <c r="DT3636" s="147" t="n"/>
      <c r="DU3636" s="148" t="n"/>
      <c r="DV3636" s="2" t="n"/>
      <c r="DW3636" s="2" t="n"/>
      <c r="DX3636" s="2" t="n"/>
      <c r="DY3636" s="2" t="n"/>
      <c r="DZ3636" s="2" t="n"/>
      <c r="EA3636" s="2" t="n"/>
      <c r="EB3636" s="2" t="n"/>
      <c r="EC3636" s="2" t="n"/>
    </row>
    <row r="3637" ht="6.75" customHeight="1" s="118">
      <c r="A3637" s="2" t="n"/>
      <c r="B3637" s="2" t="n"/>
      <c r="C3637" s="2" t="n"/>
      <c r="D3637" s="2" t="n"/>
      <c r="E3637" s="46" t="n"/>
      <c r="F3637" s="46" t="n"/>
      <c r="G3637" s="46" t="n"/>
      <c r="H3637" s="46" t="n"/>
      <c r="I3637" s="46" t="n"/>
      <c r="J3637" s="46" t="n"/>
      <c r="K3637" s="46" t="n"/>
      <c r="L3637" s="18" t="n"/>
      <c r="M3637" s="18" t="n"/>
      <c r="N3637" s="18" t="n"/>
      <c r="O3637" s="5" t="n"/>
      <c r="P3637" s="5" t="n"/>
      <c r="Q3637" s="5" t="n"/>
      <c r="R3637" s="5" t="n"/>
      <c r="S3637" s="5" t="n"/>
      <c r="T3637" s="5" t="n"/>
      <c r="U3637" s="5" t="n"/>
      <c r="V3637" s="5" t="n"/>
      <c r="W3637" s="5" t="n"/>
      <c r="X3637" s="5" t="n"/>
      <c r="Y3637" s="5" t="n"/>
      <c r="Z3637" s="5" t="n"/>
      <c r="AA3637" s="5" t="n"/>
      <c r="AB3637" s="5" t="n"/>
      <c r="AC3637" s="5" t="n"/>
      <c r="AD3637" s="5" t="n"/>
      <c r="AE3637" s="5" t="n"/>
      <c r="AF3637" s="5" t="n"/>
      <c r="AG3637" s="5" t="n"/>
      <c r="AH3637" s="5" t="n"/>
      <c r="AI3637" s="5" t="n"/>
      <c r="AJ3637" s="5" t="n"/>
      <c r="AK3637" s="5" t="n"/>
      <c r="AL3637" s="5" t="n"/>
      <c r="AM3637" s="5" t="n"/>
      <c r="AN3637" s="5" t="n"/>
      <c r="AO3637" s="5" t="n"/>
      <c r="AP3637" s="5" t="n"/>
      <c r="AQ3637" s="5" t="n"/>
      <c r="AR3637" s="5" t="n"/>
      <c r="AS3637" s="5" t="n"/>
      <c r="AT3637" s="5" t="n"/>
      <c r="AU3637" s="5" t="n"/>
      <c r="AV3637" s="5" t="n"/>
      <c r="AW3637" s="5" t="n"/>
      <c r="AX3637" s="5" t="n"/>
      <c r="AY3637" s="5" t="n"/>
      <c r="AZ3637" s="5" t="n"/>
      <c r="BA3637" s="5" t="n"/>
      <c r="BB3637" s="5" t="n"/>
      <c r="BC3637" s="5" t="n"/>
      <c r="BD3637" s="5" t="n"/>
      <c r="BE3637" s="5" t="n"/>
      <c r="BF3637" s="5" t="n"/>
      <c r="BG3637" s="5" t="n"/>
      <c r="BH3637" s="5" t="n"/>
      <c r="BI3637" s="2" t="n"/>
      <c r="BJ3637" s="2" t="n"/>
      <c r="BK3637" s="2" t="n"/>
      <c r="BL3637" s="2" t="n"/>
      <c r="BM3637" s="2" t="n"/>
      <c r="BN3637" s="2" t="n"/>
      <c r="BO3637" s="2" t="n"/>
      <c r="BP3637" s="2" t="n"/>
      <c r="BQ3637" s="2" t="n"/>
      <c r="BR3637" s="2" t="n"/>
      <c r="BS3637" s="2" t="n"/>
      <c r="BT3637" s="2" t="n"/>
      <c r="BU3637" s="2" t="n"/>
      <c r="BV3637" s="2" t="n"/>
      <c r="BW3637" s="2" t="n"/>
      <c r="BX3637" s="2" t="n"/>
      <c r="BY3637" s="2" t="n"/>
      <c r="BZ3637" s="2" t="n"/>
      <c r="CA3637" s="2" t="n"/>
      <c r="CB3637" s="2" t="n"/>
      <c r="CC3637" s="2" t="n"/>
      <c r="CD3637" s="2" t="n"/>
      <c r="CE3637" s="2" t="n"/>
      <c r="CF3637" s="2" t="n"/>
      <c r="CG3637" s="2" t="n"/>
      <c r="CH3637" s="2" t="n"/>
      <c r="CI3637" s="2" t="n"/>
      <c r="CJ3637" s="2" t="n"/>
      <c r="CK3637" s="2" t="n"/>
      <c r="CL3637" s="2" t="n"/>
      <c r="CM3637" s="2" t="n"/>
      <c r="CN3637" s="2" t="n"/>
      <c r="CO3637" s="2" t="n"/>
      <c r="CP3637" s="2" t="n"/>
      <c r="CQ3637" s="2" t="n"/>
      <c r="CR3637" s="2" t="n"/>
      <c r="CS3637" s="2" t="n"/>
      <c r="CT3637" s="2" t="n"/>
      <c r="CU3637" s="2" t="n"/>
      <c r="CV3637" s="2" t="n"/>
      <c r="CW3637" s="2" t="n"/>
      <c r="CX3637" s="2" t="n"/>
      <c r="CY3637" s="2" t="n"/>
      <c r="CZ3637" s="2" t="n"/>
      <c r="DA3637" s="2" t="n"/>
      <c r="DB3637" s="2" t="n"/>
      <c r="DC3637" s="2" t="n"/>
      <c r="DD3637" s="2" t="n"/>
      <c r="DE3637" s="2" t="n"/>
      <c r="DF3637" s="2" t="n"/>
      <c r="DG3637" s="2" t="n"/>
      <c r="DH3637" s="2" t="n"/>
      <c r="DI3637" s="2" t="n"/>
      <c r="DJ3637" s="2" t="n"/>
      <c r="DK3637" s="2" t="n"/>
      <c r="DL3637" s="2" t="n"/>
      <c r="DM3637" s="2" t="n"/>
      <c r="DN3637" s="2" t="n"/>
      <c r="DO3637" s="2" t="n"/>
      <c r="DP3637" s="2" t="n"/>
      <c r="DQ3637" s="2" t="n"/>
      <c r="DR3637" s="2" t="n"/>
      <c r="DS3637" s="2" t="n"/>
      <c r="DT3637" s="2" t="n"/>
      <c r="DU3637" s="2" t="n"/>
      <c r="DV3637" s="2" t="n"/>
      <c r="DW3637" s="2" t="n"/>
      <c r="DX3637" s="2" t="n"/>
      <c r="DY3637" s="2" t="n"/>
      <c r="DZ3637" s="2" t="n"/>
      <c r="EA3637" s="2" t="n"/>
      <c r="EB3637" s="2" t="n"/>
      <c r="EC3637" s="2" t="n"/>
    </row>
    <row r="3638" ht="6.75" customHeight="1" s="118">
      <c r="A3638" s="2" t="n"/>
      <c r="B3638" s="2" t="n"/>
      <c r="C3638" s="2" t="n"/>
      <c r="D3638" s="2" t="n"/>
      <c r="E3638" s="43" t="n"/>
      <c r="F3638" s="43" t="n"/>
      <c r="G3638" s="43" t="n"/>
      <c r="H3638" s="43" t="n"/>
      <c r="I3638" s="43" t="n"/>
      <c r="J3638" s="43" t="n"/>
      <c r="K3638" s="43" t="n"/>
      <c r="L3638" s="2" t="n"/>
      <c r="M3638" s="2" t="n"/>
      <c r="N3638" s="2" t="n"/>
      <c r="O3638" s="2" t="n"/>
      <c r="P3638" s="2" t="n"/>
      <c r="Q3638" s="2" t="n"/>
      <c r="R3638" s="2" t="n"/>
      <c r="S3638" s="2" t="n"/>
      <c r="T3638" s="2" t="n"/>
      <c r="U3638" s="2" t="n"/>
      <c r="V3638" s="2" t="n"/>
      <c r="W3638" s="2" t="n"/>
      <c r="X3638" s="2" t="n"/>
      <c r="Y3638" s="2" t="n"/>
      <c r="Z3638" s="2" t="n"/>
      <c r="AA3638" s="2" t="n"/>
      <c r="AB3638" s="2" t="n"/>
      <c r="AC3638" s="2" t="n"/>
      <c r="AD3638" s="2" t="n"/>
      <c r="AE3638" s="2" t="n"/>
      <c r="AF3638" s="2" t="n"/>
      <c r="AG3638" s="2" t="n"/>
      <c r="AH3638" s="2" t="n"/>
      <c r="AI3638" s="2" t="n"/>
      <c r="AJ3638" s="2" t="n"/>
      <c r="AK3638" s="2" t="n"/>
      <c r="AL3638" s="2" t="n"/>
      <c r="AM3638" s="2" t="n"/>
      <c r="AN3638" s="2" t="n"/>
      <c r="AO3638" s="2" t="n"/>
      <c r="AP3638" s="2" t="n"/>
      <c r="AQ3638" s="2" t="n"/>
      <c r="AR3638" s="2" t="n"/>
      <c r="AS3638" s="2" t="n"/>
      <c r="AT3638" s="2" t="n"/>
      <c r="AU3638" s="2" t="n"/>
      <c r="AV3638" s="2" t="n"/>
      <c r="AW3638" s="2" t="n"/>
      <c r="AX3638" s="2" t="n"/>
      <c r="AY3638" s="2" t="n"/>
      <c r="AZ3638" s="2" t="n"/>
      <c r="BA3638" s="2" t="n"/>
      <c r="BB3638" s="2" t="n"/>
      <c r="BC3638" s="2" t="n"/>
      <c r="BD3638" s="2" t="n"/>
      <c r="BE3638" s="2" t="n"/>
      <c r="BF3638" s="2" t="n"/>
      <c r="BG3638" s="2" t="n"/>
      <c r="BH3638" s="2" t="n"/>
      <c r="BI3638" s="2" t="n"/>
      <c r="BJ3638" s="2" t="n"/>
      <c r="BK3638" s="2" t="n"/>
      <c r="BL3638" s="2" t="n"/>
      <c r="BM3638" s="2" t="n"/>
      <c r="BN3638" s="2" t="n"/>
      <c r="BO3638" s="2" t="n"/>
      <c r="BP3638" s="2" t="n"/>
      <c r="BQ3638" s="2" t="n"/>
      <c r="BR3638" s="2" t="n"/>
      <c r="BS3638" s="2" t="n"/>
      <c r="BT3638" s="2" t="n"/>
      <c r="BU3638" s="2" t="n"/>
      <c r="BV3638" s="2" t="n"/>
      <c r="BW3638" s="2" t="n"/>
      <c r="BX3638" s="2" t="n"/>
      <c r="BY3638" s="2" t="n"/>
      <c r="BZ3638" s="2" t="n"/>
      <c r="CA3638" s="2" t="n"/>
      <c r="CB3638" s="2" t="n"/>
      <c r="CC3638" s="2" t="n"/>
      <c r="CD3638" s="2" t="n"/>
      <c r="CE3638" s="2" t="n"/>
      <c r="CF3638" s="2" t="n"/>
      <c r="CG3638" s="2" t="n"/>
      <c r="CH3638" s="2" t="n"/>
      <c r="CI3638" s="2" t="n"/>
      <c r="CJ3638" s="51" t="inlineStr">
        <is>
          <t xml:space="preserve">    (近畿高等学校統一用紙　  その２ 　  令和７年度改定)　</t>
        </is>
      </c>
      <c r="DV3638" s="2" t="n"/>
      <c r="DW3638" s="2" t="n"/>
      <c r="DX3638" s="2" t="n"/>
      <c r="DY3638" s="2" t="n"/>
      <c r="DZ3638" s="2" t="n"/>
      <c r="EA3638" s="2" t="n"/>
      <c r="EB3638" s="2" t="n"/>
      <c r="EC3638" s="2" t="n"/>
    </row>
    <row r="3639" ht="6.75" customHeight="1" s="118">
      <c r="A3639" s="2" t="n"/>
      <c r="B3639" s="2" t="n"/>
      <c r="C3639" s="2" t="n"/>
      <c r="D3639" s="2" t="n"/>
      <c r="E3639" s="2" t="n"/>
      <c r="F3639" s="2" t="n"/>
      <c r="G3639" s="2" t="n"/>
      <c r="H3639" s="2" t="n"/>
      <c r="I3639" s="2" t="n"/>
      <c r="J3639" s="2" t="n"/>
      <c r="K3639" s="2" t="n"/>
      <c r="L3639" s="2" t="n"/>
      <c r="M3639" s="2" t="n"/>
      <c r="N3639" s="2" t="n"/>
      <c r="O3639" s="2" t="n"/>
      <c r="P3639" s="2" t="n"/>
      <c r="Q3639" s="2" t="n"/>
      <c r="R3639" s="2" t="n"/>
      <c r="S3639" s="2" t="n"/>
      <c r="T3639" s="2" t="n"/>
      <c r="U3639" s="2" t="n"/>
      <c r="V3639" s="2" t="n"/>
      <c r="W3639" s="2" t="n"/>
      <c r="X3639" s="2" t="n"/>
      <c r="Y3639" s="2" t="n"/>
      <c r="Z3639" s="2" t="n"/>
      <c r="AA3639" s="2" t="n"/>
      <c r="AB3639" s="2" t="n"/>
      <c r="AC3639" s="2" t="n"/>
      <c r="AD3639" s="2" t="n"/>
      <c r="AE3639" s="2" t="n"/>
      <c r="AF3639" s="2" t="n"/>
      <c r="AG3639" s="2" t="n"/>
      <c r="AH3639" s="2" t="n"/>
      <c r="AI3639" s="2" t="n"/>
      <c r="AJ3639" s="2" t="n"/>
      <c r="AK3639" s="2" t="n"/>
      <c r="AL3639" s="2" t="n"/>
      <c r="AM3639" s="2" t="n"/>
      <c r="AN3639" s="2" t="n"/>
      <c r="AO3639" s="2" t="n"/>
      <c r="AP3639" s="2" t="n"/>
      <c r="AQ3639" s="2" t="n"/>
      <c r="AR3639" s="2" t="n"/>
      <c r="AS3639" s="2" t="n"/>
      <c r="AT3639" s="2" t="n"/>
      <c r="AU3639" s="2" t="n"/>
      <c r="AV3639" s="2" t="n"/>
      <c r="AW3639" s="2" t="n"/>
      <c r="AX3639" s="2" t="n"/>
      <c r="AY3639" s="2" t="n"/>
      <c r="AZ3639" s="2" t="n"/>
      <c r="BA3639" s="2" t="n"/>
      <c r="BB3639" s="2" t="n"/>
      <c r="BC3639" s="2" t="n"/>
      <c r="BD3639" s="2" t="n"/>
      <c r="BE3639" s="2" t="n"/>
      <c r="BF3639" s="2" t="n"/>
      <c r="BG3639" s="2" t="n"/>
      <c r="BH3639" s="2" t="n"/>
      <c r="BI3639" s="2" t="n"/>
      <c r="BJ3639" s="2" t="n"/>
      <c r="BK3639" s="2" t="n"/>
      <c r="BL3639" s="2" t="n"/>
      <c r="BM3639" s="2" t="n"/>
      <c r="BN3639" s="2" t="n"/>
      <c r="BO3639" s="2" t="n"/>
      <c r="BP3639" s="2" t="n"/>
      <c r="BQ3639" s="2" t="n"/>
      <c r="BR3639" s="2" t="n"/>
      <c r="BS3639" s="2" t="n"/>
      <c r="BT3639" s="2" t="n"/>
      <c r="BU3639" s="2" t="n"/>
      <c r="BV3639" s="2" t="n"/>
      <c r="BW3639" s="2" t="n"/>
      <c r="BX3639" s="2" t="n"/>
      <c r="BY3639" s="2" t="n"/>
      <c r="BZ3639" s="2" t="n"/>
      <c r="CA3639" s="2" t="n"/>
      <c r="CB3639" s="2" t="n"/>
      <c r="CC3639" s="2" t="n"/>
      <c r="CD3639" s="2" t="n"/>
      <c r="CE3639" s="2" t="n"/>
      <c r="CF3639" s="2" t="n"/>
      <c r="CG3639" s="2" t="n"/>
      <c r="CH3639" s="2" t="n"/>
      <c r="CI3639" s="2" t="n"/>
      <c r="DV3639" s="2" t="n"/>
      <c r="DW3639" s="2" t="n"/>
      <c r="DX3639" s="2" t="n"/>
      <c r="DY3639" s="2" t="n"/>
      <c r="DZ3639" s="2" t="n"/>
      <c r="EA3639" s="2" t="n"/>
      <c r="EB3639" s="2" t="n"/>
      <c r="EC3639" s="2" t="n"/>
    </row>
    <row r="3640" ht="6.75" customHeight="1" s="118">
      <c r="A3640" s="2" t="n"/>
      <c r="B3640" s="2" t="n"/>
      <c r="C3640" s="3" t="n"/>
      <c r="D3640" s="3" t="n"/>
      <c r="E3640" s="3" t="n"/>
      <c r="F3640" s="3" t="n"/>
      <c r="G3640" s="3" t="n"/>
      <c r="H3640" s="3" t="n"/>
      <c r="I3640" s="3" t="n"/>
      <c r="J3640" s="3" t="n"/>
      <c r="K3640" s="3" t="n"/>
      <c r="L3640" s="3" t="n"/>
      <c r="M3640" s="3" t="n"/>
      <c r="N3640" s="3" t="n"/>
      <c r="O3640" s="3" t="n"/>
      <c r="P3640" s="3" t="n"/>
      <c r="Q3640" s="3" t="n"/>
      <c r="R3640" s="3" t="n"/>
      <c r="S3640" s="3" t="n"/>
      <c r="T3640" s="3" t="n"/>
      <c r="U3640" s="3" t="n"/>
      <c r="V3640" s="3" t="n"/>
      <c r="W3640" s="3" t="n"/>
      <c r="X3640" s="3" t="n"/>
      <c r="Y3640" s="3" t="n"/>
      <c r="Z3640" s="3" t="n"/>
      <c r="AA3640" s="3" t="n"/>
      <c r="AB3640" s="3" t="n"/>
      <c r="AC3640" s="3" t="n"/>
      <c r="AD3640" s="3" t="n"/>
      <c r="AE3640" s="3" t="n"/>
      <c r="AF3640" s="3" t="n"/>
      <c r="AG3640" s="3" t="n"/>
      <c r="AH3640" s="3" t="n"/>
      <c r="AI3640" s="3" t="n"/>
      <c r="AJ3640" s="3" t="n"/>
      <c r="AK3640" s="3" t="n"/>
      <c r="AL3640" s="3" t="n"/>
      <c r="AM3640" s="3" t="n"/>
      <c r="AN3640" s="3" t="n"/>
      <c r="AO3640" s="3" t="n"/>
      <c r="AP3640" s="3" t="n"/>
      <c r="AQ3640" s="3" t="n"/>
      <c r="AR3640" s="3" t="n"/>
      <c r="AS3640" s="2" t="n"/>
      <c r="AT3640" s="2" t="n"/>
      <c r="AU3640" s="2" t="n"/>
      <c r="AV3640" s="2" t="n"/>
      <c r="AW3640" s="2" t="n"/>
      <c r="AX3640" s="2" t="n"/>
      <c r="AY3640" s="2" t="n"/>
      <c r="AZ3640" s="2" t="n"/>
      <c r="BA3640" s="2" t="n"/>
      <c r="BB3640" s="2" t="n"/>
      <c r="BC3640" s="2" t="n"/>
      <c r="BD3640" s="2" t="n"/>
      <c r="BE3640" s="2" t="n"/>
      <c r="BF3640" s="2" t="n"/>
      <c r="BG3640" s="2" t="n"/>
      <c r="BH3640" s="2" t="n"/>
      <c r="BI3640" s="2" t="n"/>
      <c r="BJ3640" s="2" t="n"/>
      <c r="BK3640" s="2" t="n"/>
      <c r="BL3640" s="2" t="n"/>
      <c r="BM3640" s="2" t="n"/>
      <c r="BN3640" s="2" t="n"/>
      <c r="BO3640" s="2" t="n"/>
      <c r="BP3640" s="2" t="n"/>
      <c r="BQ3640" s="2" t="n"/>
      <c r="BR3640" s="2" t="n"/>
      <c r="BS3640" s="2" t="n"/>
      <c r="BT3640" s="2" t="n"/>
      <c r="BU3640" s="2" t="n"/>
      <c r="BV3640" s="2" t="n"/>
      <c r="BW3640" s="2" t="n"/>
      <c r="BX3640" s="2" t="n"/>
      <c r="BY3640" s="2" t="n"/>
      <c r="BZ3640" s="2" t="n"/>
      <c r="CA3640" s="2" t="n"/>
      <c r="CB3640" s="2" t="n"/>
      <c r="CC3640" s="2" t="n"/>
      <c r="CD3640" s="2" t="n"/>
      <c r="CE3640" s="2" t="n"/>
      <c r="CF3640" s="2" t="n"/>
      <c r="CG3640" s="2" t="n"/>
      <c r="CH3640" s="2" t="n"/>
      <c r="CI3640" s="2" t="n"/>
      <c r="CJ3640" s="2" t="n"/>
      <c r="CK3640" s="2" t="n"/>
      <c r="CL3640" s="2" t="n"/>
      <c r="CM3640" s="2" t="n"/>
      <c r="CN3640" s="2" t="n"/>
      <c r="CO3640" s="2" t="n"/>
      <c r="CP3640" s="2" t="n"/>
      <c r="CQ3640" s="2" t="n"/>
      <c r="CR3640" s="2" t="n"/>
      <c r="CS3640" s="2" t="n"/>
      <c r="CT3640" s="2" t="n"/>
      <c r="CU3640" s="2" t="n"/>
      <c r="CV3640" s="2" t="n"/>
      <c r="CW3640" s="2" t="n"/>
      <c r="CX3640" s="2" t="n"/>
      <c r="CY3640" s="2" t="n"/>
      <c r="CZ3640" s="2" t="n"/>
      <c r="DA3640" s="2" t="n"/>
      <c r="DB3640" s="2" t="n"/>
      <c r="DC3640" s="2" t="n"/>
      <c r="DD3640" s="2" t="n"/>
      <c r="DE3640" s="2" t="n"/>
      <c r="DF3640" s="2" t="n"/>
      <c r="DG3640" s="2" t="n"/>
      <c r="DH3640" s="2" t="n"/>
      <c r="DI3640" s="2" t="n"/>
      <c r="DJ3640" s="2" t="n"/>
      <c r="DK3640" s="2" t="n"/>
      <c r="DL3640" s="2" t="n"/>
      <c r="DM3640" s="2" t="n"/>
      <c r="DN3640" s="2" t="n"/>
      <c r="DO3640" s="2" t="n"/>
      <c r="DP3640" s="2" t="n"/>
      <c r="DQ3640" s="2" t="n"/>
      <c r="DR3640" s="2" t="n"/>
      <c r="DS3640" s="2" t="n"/>
      <c r="DT3640" s="2" t="n"/>
      <c r="DU3640" s="2" t="n"/>
      <c r="DV3640" s="2" t="n"/>
      <c r="DW3640" s="2" t="n"/>
      <c r="DX3640" s="2" t="n"/>
      <c r="DY3640" s="2" t="n"/>
      <c r="DZ3640" s="2" t="n"/>
      <c r="EA3640" s="2" t="n"/>
      <c r="EB3640" s="2" t="n"/>
      <c r="EC3640" s="2" t="n"/>
    </row>
  </sheetData>
  <mergeCells count="3720">
    <mergeCell ref="AX1927:BG1928"/>
    <mergeCell ref="W2887:X2888"/>
    <mergeCell ref="L2897:O2899"/>
    <mergeCell ref="S1722:T1723"/>
    <mergeCell ref="S329:T330"/>
    <mergeCell ref="CH1097:DU1100"/>
    <mergeCell ref="AI1282:AK1284"/>
    <mergeCell ref="BW1825:CG1828"/>
    <mergeCell ref="R1590:BI1592"/>
    <mergeCell ref="BW13:CG16"/>
    <mergeCell ref="S2905:T2906"/>
    <mergeCell ref="L2442:O2444"/>
    <mergeCell ref="S3081:T3082"/>
    <mergeCell ref="L3495:O3497"/>
    <mergeCell ref="BW2011:CG2014"/>
    <mergeCell ref="P601:R603"/>
    <mergeCell ref="L1708:O1710"/>
    <mergeCell ref="Y2527:BI2532"/>
    <mergeCell ref="L1578:BI1580"/>
    <mergeCell ref="BW1370:CG1373"/>
    <mergeCell ref="L1754:BI1756"/>
    <mergeCell ref="E389:K391"/>
    <mergeCell ref="AH2569:AO2572"/>
    <mergeCell ref="L853:BI855"/>
    <mergeCell ref="AH1841:AO1844"/>
    <mergeCell ref="Y525:BI530"/>
    <mergeCell ref="BP2260:BV2271"/>
    <mergeCell ref="L2900:O2902"/>
    <mergeCell ref="W3332:X3333"/>
    <mergeCell ref="X2933:Y2936"/>
    <mergeCell ref="Y3512:AV3517"/>
    <mergeCell ref="L2166:O2168"/>
    <mergeCell ref="R2500:BI2502"/>
    <mergeCell ref="Z1386:AB1389"/>
    <mergeCell ref="P3313:AJ3315"/>
    <mergeCell ref="E3213:K3218"/>
    <mergeCell ref="P2585:AJ2587"/>
    <mergeCell ref="L398:BI400"/>
    <mergeCell ref="P765:AJ767"/>
    <mergeCell ref="E1922:K1925"/>
    <mergeCell ref="AX289:BG290"/>
    <mergeCell ref="W357:X358"/>
    <mergeCell ref="AW646:BH647"/>
    <mergeCell ref="Z3297:AB3300"/>
    <mergeCell ref="U2694:V2696"/>
    <mergeCell ref="P2620:R2621"/>
    <mergeCell ref="AN1646:AO1648"/>
    <mergeCell ref="AX1472:BG1473"/>
    <mergeCell ref="W3246:X3247"/>
    <mergeCell ref="E1380:K1385"/>
    <mergeCell ref="S1443:T1444"/>
    <mergeCell ref="L122:BI124"/>
    <mergeCell ref="BP642:BV666"/>
    <mergeCell ref="L1438:O1440"/>
    <mergeCell ref="E1584:K1588"/>
    <mergeCell ref="AC3479:AD3482"/>
    <mergeCell ref="Y155:BI160"/>
    <mergeCell ref="AW1513:BI1516"/>
    <mergeCell ref="AN3375:AO3377"/>
    <mergeCell ref="AC931:AD934"/>
    <mergeCell ref="BP1825:BV1849"/>
    <mergeCell ref="L2104:AT2107"/>
    <mergeCell ref="L567:U570"/>
    <mergeCell ref="W3360:X3361"/>
    <mergeCell ref="BW2478:CG2481"/>
    <mergeCell ref="W812:X813"/>
    <mergeCell ref="E3115:K3118"/>
    <mergeCell ref="L313:BI314"/>
    <mergeCell ref="P1158:R1159"/>
    <mergeCell ref="AE1295:AG1298"/>
    <mergeCell ref="AN2920:AO2922"/>
    <mergeCell ref="E753:K755"/>
    <mergeCell ref="L2069:O2071"/>
    <mergeCell ref="L3122:O3124"/>
    <mergeCell ref="CJ3365:DU3366"/>
    <mergeCell ref="E3056:K3063"/>
    <mergeCell ref="W1898:X1899"/>
    <mergeCell ref="E2660:K2663"/>
    <mergeCell ref="BW389:CG393"/>
    <mergeCell ref="BP1097:BV1121"/>
    <mergeCell ref="S1164:T1165"/>
    <mergeCell ref="BW2669:DU2685"/>
    <mergeCell ref="V3570:W3573"/>
    <mergeCell ref="AP2101:AT2103"/>
    <mergeCell ref="AL1191:AM1193"/>
    <mergeCell ref="V1295:W1298"/>
    <mergeCell ref="CH1924:DU1927"/>
    <mergeCell ref="AD2192:AF2194"/>
    <mergeCell ref="S693:T694"/>
    <mergeCell ref="AE2569:AG2572"/>
    <mergeCell ref="S709:T710"/>
    <mergeCell ref="U345:V346"/>
    <mergeCell ref="S703:T704"/>
    <mergeCell ref="S3610:T3611"/>
    <mergeCell ref="L267:O269"/>
    <mergeCell ref="BW2838:CG2841"/>
    <mergeCell ref="BR1958:BT1986"/>
    <mergeCell ref="BW2375:CG2378"/>
    <mergeCell ref="BW290:CG293"/>
    <mergeCell ref="L2770:BI2771"/>
    <mergeCell ref="U1522:V1523"/>
    <mergeCell ref="L1353:O1355"/>
    <mergeCell ref="S3155:T3156"/>
    <mergeCell ref="BW2383:CG2386"/>
    <mergeCell ref="AH2205:AO2208"/>
    <mergeCell ref="L489:BI491"/>
    <mergeCell ref="CH1196:DU1199"/>
    <mergeCell ref="CJ1727:DU1728"/>
    <mergeCell ref="S3605:T3606"/>
    <mergeCell ref="V112:W115"/>
    <mergeCell ref="L3264:O3266"/>
    <mergeCell ref="BW381:CG384"/>
    <mergeCell ref="AR658:AT661"/>
    <mergeCell ref="Z1750:AB1753"/>
    <mergeCell ref="CH551:DU554"/>
    <mergeCell ref="CH3012:DU3015"/>
    <mergeCell ref="W3433:X3434"/>
    <mergeCell ref="L34:BI36"/>
    <mergeCell ref="E2286:K2289"/>
    <mergeCell ref="R1044:BI1046"/>
    <mergeCell ref="W1613:X1614"/>
    <mergeCell ref="S152:T153"/>
    <mergeCell ref="E3067:K3090"/>
    <mergeCell ref="L625:O627"/>
    <mergeCell ref="X476:Y479"/>
    <mergeCell ref="S1813:T1814"/>
    <mergeCell ref="S1807:T1808"/>
    <mergeCell ref="S2149:T2150"/>
    <mergeCell ref="BU2870:BV2894"/>
    <mergeCell ref="L1808:O1810"/>
    <mergeCell ref="X1841:Y1844"/>
    <mergeCell ref="L1083:O1085"/>
    <mergeCell ref="P2221:AJ2223"/>
    <mergeCell ref="AG2829:AH2831"/>
    <mergeCell ref="Z840:AB843"/>
    <mergeCell ref="L197:AT202"/>
    <mergeCell ref="BR3414:BT3442"/>
    <mergeCell ref="AH567:AO570"/>
    <mergeCell ref="AI2010:AK2012"/>
    <mergeCell ref="S3166:T3167"/>
    <mergeCell ref="W157:X158"/>
    <mergeCell ref="AH840:AO843"/>
    <mergeCell ref="BW3414:DU3442"/>
    <mergeCell ref="L3479:U3482"/>
    <mergeCell ref="Z2205:AB2208"/>
    <mergeCell ref="BW5:CG8"/>
    <mergeCell ref="BW1168:DU1179"/>
    <mergeCell ref="Z1646:AC1648"/>
    <mergeCell ref="Y2238:AV2243"/>
    <mergeCell ref="E2563:K2568"/>
    <mergeCell ref="P1528:R1529"/>
    <mergeCell ref="L2306:BI2308"/>
    <mergeCell ref="BW2098:CG2101"/>
    <mergeCell ref="AW1920:BH1921"/>
    <mergeCell ref="E288:K293"/>
    <mergeCell ref="E1117:K1119"/>
    <mergeCell ref="L3024:U3027"/>
    <mergeCell ref="BU3598:BV3622"/>
    <mergeCell ref="S351:T352"/>
    <mergeCell ref="W2700:X2701"/>
    <mergeCell ref="L2767:O2769"/>
    <mergeCell ref="E3420:K3427"/>
    <mergeCell ref="E2108:K2113"/>
    <mergeCell ref="L3392:BI3394"/>
    <mergeCell ref="AW3103:BH3104"/>
    <mergeCell ref="BU3325:BV3349"/>
    <mergeCell ref="L1117:BI1119"/>
    <mergeCell ref="BU2597:BV2621"/>
    <mergeCell ref="BW21:CG24"/>
    <mergeCell ref="L1558:AT1561"/>
    <mergeCell ref="CH3024:DU3027"/>
    <mergeCell ref="AW2787:BI2790"/>
    <mergeCell ref="L707:O709"/>
    <mergeCell ref="E310:K314"/>
    <mergeCell ref="AW2059:BI2062"/>
    <mergeCell ref="L2937:BI2939"/>
    <mergeCell ref="S3621:T3622"/>
    <mergeCell ref="AW239:BI242"/>
    <mergeCell ref="AP1113:AQ1116"/>
    <mergeCell ref="U874:V876"/>
    <mergeCell ref="L1523:O1525"/>
    <mergeCell ref="AW1509:BI1512"/>
    <mergeCell ref="L2576:O2578"/>
    <mergeCell ref="J3188:AM3191"/>
    <mergeCell ref="P1704:R1705"/>
    <mergeCell ref="W1352:X1353"/>
    <mergeCell ref="AP3206:AQ3209"/>
    <mergeCell ref="U1892:V1893"/>
    <mergeCell ref="L2786:O2787"/>
    <mergeCell ref="L3514:O3515"/>
    <mergeCell ref="U2967:V2969"/>
    <mergeCell ref="L966:O967"/>
    <mergeCell ref="AP658:AQ661"/>
    <mergeCell ref="L3222:O3224"/>
    <mergeCell ref="CH2573:DU2577"/>
    <mergeCell ref="CH2023:DU2026"/>
    <mergeCell ref="BW2747:CG2750"/>
    <mergeCell ref="CH935:DU939"/>
    <mergeCell ref="BP2553:BV2577"/>
    <mergeCell ref="E1782:K1789"/>
    <mergeCell ref="E2576:K2581"/>
    <mergeCell ref="W3087:X3088"/>
    <mergeCell ref="AD1646:AF1648"/>
    <mergeCell ref="CH1378:DU1381"/>
    <mergeCell ref="P2394:AJ2396"/>
    <mergeCell ref="AW3376:BH3377"/>
    <mergeCell ref="AN645:AO647"/>
    <mergeCell ref="L3522:O3524"/>
    <mergeCell ref="AE1022:AG1025"/>
    <mergeCell ref="W3059:X3060"/>
    <mergeCell ref="J185:AM188"/>
    <mergeCell ref="BP3488:BV3504"/>
    <mergeCell ref="AR2842:AT2845"/>
    <mergeCell ref="V21:W24"/>
    <mergeCell ref="Z645:AC647"/>
    <mergeCell ref="CH923:DU926"/>
    <mergeCell ref="BW3301:CG3305"/>
    <mergeCell ref="U709:V710"/>
    <mergeCell ref="CH3384:DU3387"/>
    <mergeCell ref="S1249:T1250"/>
    <mergeCell ref="CH2474:DU2477"/>
    <mergeCell ref="AE567:AG570"/>
    <mergeCell ref="CH836:DU839"/>
    <mergeCell ref="L392:O394"/>
    <mergeCell ref="CH2193:DU2196"/>
    <mergeCell ref="CJ635:DU636"/>
    <mergeCell ref="BP3414:BQ3442"/>
    <mergeCell ref="S61:T62"/>
    <mergeCell ref="CJ1181:DU1182"/>
    <mergeCell ref="AP281:AT283"/>
    <mergeCell ref="AD2920:AF2922"/>
    <mergeCell ref="AE294:AG297"/>
    <mergeCell ref="L3109:AT3114"/>
    <mergeCell ref="L1447:O1449"/>
    <mergeCell ref="AP3466:AT3468"/>
    <mergeCell ref="AH3479:AO3482"/>
    <mergeCell ref="W3069:X3070"/>
    <mergeCell ref="L561:AT566"/>
    <mergeCell ref="BP2959:BQ2987"/>
    <mergeCell ref="W521:X522"/>
    <mergeCell ref="W1073:X1074"/>
    <mergeCell ref="E1740:K1743"/>
    <mergeCell ref="BP3505:BQ3533"/>
    <mergeCell ref="BW1532:DU1543"/>
    <mergeCell ref="Y2602:AV2607"/>
    <mergeCell ref="L2806:O2808"/>
    <mergeCell ref="S2523:T2524"/>
    <mergeCell ref="AG3102:AH3104"/>
    <mergeCell ref="L1905:O1907"/>
    <mergeCell ref="L106:AT111"/>
    <mergeCell ref="BR3323:BT3351"/>
    <mergeCell ref="CH1010:DU1013"/>
    <mergeCell ref="BW377:CG380"/>
    <mergeCell ref="L1942:BI1944"/>
    <mergeCell ref="AG554:AH556"/>
    <mergeCell ref="BW2715:DU2726"/>
    <mergeCell ref="E762:K764"/>
    <mergeCell ref="U3342:V3343"/>
    <mergeCell ref="BW1321:DU1349"/>
    <mergeCell ref="AG2465:AH2467"/>
    <mergeCell ref="AI918:AK920"/>
    <mergeCell ref="E1945:K1947"/>
    <mergeCell ref="P2148:R2150"/>
    <mergeCell ref="S875:T876"/>
    <mergeCell ref="BP2049:BQ2077"/>
    <mergeCell ref="L762:BI764"/>
    <mergeCell ref="L710:O712"/>
    <mergeCell ref="V385:W388"/>
    <mergeCell ref="BW320:DU348"/>
    <mergeCell ref="S448:T449"/>
    <mergeCell ref="P982:R983"/>
    <mergeCell ref="BR2140:BT2168"/>
    <mergeCell ref="AI8:AK10"/>
    <mergeCell ref="S420:T421"/>
    <mergeCell ref="BW2413:DU2441"/>
    <mergeCell ref="L1887:O1889"/>
    <mergeCell ref="CH1734:DU1737"/>
    <mergeCell ref="L2221:O2223"/>
    <mergeCell ref="L1162:O1164"/>
    <mergeCell ref="X2569:Y2572"/>
    <mergeCell ref="BR1685:BT1713"/>
    <mergeCell ref="L304:BI306"/>
    <mergeCell ref="E1766:K1770"/>
    <mergeCell ref="L3622:O3624"/>
    <mergeCell ref="E2146:K2153"/>
    <mergeCell ref="AW1695:BI1698"/>
    <mergeCell ref="L1074:O1076"/>
    <mergeCell ref="W2058:X2059"/>
    <mergeCell ref="AC3115:AD3118"/>
    <mergeCell ref="BW2842:CG2845"/>
    <mergeCell ref="P2039:AJ2041"/>
    <mergeCell ref="S430:T431"/>
    <mergeCell ref="L2751:U2754"/>
    <mergeCell ref="S903:T904"/>
    <mergeCell ref="Z3557:AC3559"/>
    <mergeCell ref="AW963:BI966"/>
    <mergeCell ref="W2996:X2997"/>
    <mergeCell ref="AE3479:AG3482"/>
    <mergeCell ref="AC2842:AD2845"/>
    <mergeCell ref="AW2783:BI2786"/>
    <mergeCell ref="J94:AM97"/>
    <mergeCell ref="U1420:V1422"/>
    <mergeCell ref="AW1283:BH1284"/>
    <mergeCell ref="BP1461:BV1485"/>
    <mergeCell ref="L792:O794"/>
    <mergeCell ref="L1065:O1067"/>
    <mergeCell ref="AC2387:AD2390"/>
    <mergeCell ref="AP1932:AQ1935"/>
    <mergeCell ref="L1512:O1513"/>
    <mergeCell ref="P1302:AJ1304"/>
    <mergeCell ref="BP3281:BV3305"/>
    <mergeCell ref="S3348:T3349"/>
    <mergeCell ref="BP733:BV757"/>
    <mergeCell ref="AC385:AD388"/>
    <mergeCell ref="L830:AT833"/>
    <mergeCell ref="BW2209:CG2213"/>
    <mergeCell ref="S2887:T2888"/>
    <mergeCell ref="BW3289:CG3292"/>
    <mergeCell ref="BW1204:CG1207"/>
    <mergeCell ref="E2569:K2572"/>
    <mergeCell ref="BW1477:CG1480"/>
    <mergeCell ref="CH1374:DU1377"/>
    <mergeCell ref="L2952:BI2953"/>
    <mergeCell ref="BW2396:DU2412"/>
    <mergeCell ref="L1848:O1850"/>
    <mergeCell ref="W3172:X3173"/>
    <mergeCell ref="CH753:DU757"/>
    <mergeCell ref="W624:X625"/>
    <mergeCell ref="L950:BI951"/>
    <mergeCell ref="CH1382:DU1385"/>
    <mergeCell ref="L1247:O1249"/>
    <mergeCell ref="CH919:DU922"/>
    <mergeCell ref="BP2806:BV2817"/>
    <mergeCell ref="BP1213:BV1229"/>
    <mergeCell ref="BP2413:BQ2441"/>
    <mergeCell ref="W2711:X2712"/>
    <mergeCell ref="CH298:DU302"/>
    <mergeCell ref="BW1026:CG1030"/>
    <mergeCell ref="CH2735:DU2738"/>
    <mergeCell ref="CH650:DU653"/>
    <mergeCell ref="BW1833:CG1836"/>
    <mergeCell ref="AP2192:AT2194"/>
    <mergeCell ref="L1107:AT1112"/>
    <mergeCell ref="AR294:AT297"/>
    <mergeCell ref="L813:O815"/>
    <mergeCell ref="S3332:T3333"/>
    <mergeCell ref="BP758:BV774"/>
    <mergeCell ref="L1120:O1122"/>
    <mergeCell ref="R680:BI682"/>
    <mergeCell ref="W1710:X1711"/>
    <mergeCell ref="L1532:O1534"/>
    <mergeCell ref="L3216:BI3218"/>
    <mergeCell ref="W2796:X2797"/>
    <mergeCell ref="CH9:DU12"/>
    <mergeCell ref="E2758:K2763"/>
    <mergeCell ref="BW3012:CG3015"/>
    <mergeCell ref="U2068:V2069"/>
    <mergeCell ref="CJ453:DU454"/>
    <mergeCell ref="S3246:T3247"/>
    <mergeCell ref="AG3011:AH3013"/>
    <mergeCell ref="L2761:BI2763"/>
    <mergeCell ref="L3267:O3269"/>
    <mergeCell ref="W2422:X2423"/>
    <mergeCell ref="E3219:K3221"/>
    <mergeCell ref="AH2842:AO2845"/>
    <mergeCell ref="E671:K673"/>
    <mergeCell ref="E2303:K2308"/>
    <mergeCell ref="L3115:U3118"/>
    <mergeCell ref="L3531:O3533"/>
    <mergeCell ref="BP775:BQ803"/>
    <mergeCell ref="E3613:K3636"/>
    <mergeCell ref="E1012:K1015"/>
    <mergeCell ref="W2791:X2792"/>
    <mergeCell ref="L70:O72"/>
    <mergeCell ref="V2296:W2299"/>
    <mergeCell ref="AX2564:BG2565"/>
    <mergeCell ref="X1022:Y1025"/>
    <mergeCell ref="E2472:K2477"/>
    <mergeCell ref="R1135:BI1137"/>
    <mergeCell ref="AX3110:BG3111"/>
    <mergeCell ref="E3301:K3303"/>
    <mergeCell ref="L2660:U2663"/>
    <mergeCell ref="BR1139:BT1167"/>
    <mergeCell ref="S2626:T2627"/>
    <mergeCell ref="AX562:BG563"/>
    <mergeCell ref="E3158:K3181"/>
    <mergeCell ref="L1262:O1264"/>
    <mergeCell ref="L534:O536"/>
    <mergeCell ref="X567:Y570"/>
    <mergeCell ref="L528:O530"/>
    <mergeCell ref="L3301:BI3303"/>
    <mergeCell ref="L2387:U2390"/>
    <mergeCell ref="P947:AJ949"/>
    <mergeCell ref="S2171:T2172"/>
    <mergeCell ref="L2348:O2350"/>
    <mergeCell ref="L2205:U2208"/>
    <mergeCell ref="L1614:O1616"/>
    <mergeCell ref="AW2423:BI2426"/>
    <mergeCell ref="Z931:AB934"/>
    <mergeCell ref="L73:O75"/>
    <mergeCell ref="Z372:AC374"/>
    <mergeCell ref="L3570:U3573"/>
    <mergeCell ref="L3605:O3606"/>
    <mergeCell ref="E1289:K1294"/>
    <mergeCell ref="E1467:K1470"/>
    <mergeCell ref="P254:R255"/>
    <mergeCell ref="AL2738:AM2740"/>
    <mergeCell ref="P248:R249"/>
    <mergeCell ref="AW191:BH192"/>
    <mergeCell ref="E2654:K2659"/>
    <mergeCell ref="L3316:BI3317"/>
    <mergeCell ref="L1159:O1161"/>
    <mergeCell ref="AL190:AM192"/>
    <mergeCell ref="CH2387:DU2390"/>
    <mergeCell ref="W3536:X3537"/>
    <mergeCell ref="AW1422:BI1425"/>
    <mergeCell ref="AP840:AQ843"/>
    <mergeCell ref="L3150:O3151"/>
    <mergeCell ref="CH1746:DU1749"/>
    <mergeCell ref="E1750:K1753"/>
    <mergeCell ref="AL2283:AM2285"/>
    <mergeCell ref="S988:T989"/>
    <mergeCell ref="BP187:BV211"/>
    <mergeCell ref="S254:T255"/>
    <mergeCell ref="CH1932:DU1935"/>
    <mergeCell ref="Z3284:AC3286"/>
    <mergeCell ref="AW967:BI970"/>
    <mergeCell ref="AL281:AM283"/>
    <mergeCell ref="AR3206:AT3209"/>
    <mergeCell ref="AP2569:AQ2572"/>
    <mergeCell ref="L2149:O2150"/>
    <mergeCell ref="AD1282:AF1284"/>
    <mergeCell ref="AN3102:AO3104"/>
    <mergeCell ref="BW2197:CG2200"/>
    <mergeCell ref="BW112:CG115"/>
    <mergeCell ref="J2369:AM2372"/>
    <mergeCell ref="AN554:AO556"/>
    <mergeCell ref="BP1122:BV1138"/>
    <mergeCell ref="L147:O148"/>
    <mergeCell ref="L1484:O1486"/>
    <mergeCell ref="W2808:X2809"/>
    <mergeCell ref="L756:O758"/>
    <mergeCell ref="W2080:X2081"/>
    <mergeCell ref="Z2829:AC2831"/>
    <mergeCell ref="AW235:BI238"/>
    <mergeCell ref="E1418:K1425"/>
    <mergeCell ref="BW2205:CG2208"/>
    <mergeCell ref="U2614:V2615"/>
    <mergeCell ref="L3270:O3272"/>
    <mergeCell ref="S3433:T3434"/>
    <mergeCell ref="L2240:O2241"/>
    <mergeCell ref="W78:X79"/>
    <mergeCell ref="E1948:K1952"/>
    <mergeCell ref="U618:V619"/>
    <mergeCell ref="BW203:CG206"/>
    <mergeCell ref="CH1481:DU1485"/>
    <mergeCell ref="L2703:O2705"/>
    <mergeCell ref="L1948:O1950"/>
    <mergeCell ref="S2245:T2246"/>
    <mergeCell ref="CH1299:DU1303"/>
    <mergeCell ref="W1619:X1620"/>
    <mergeCell ref="BW1473:CG1476"/>
    <mergeCell ref="AD554:AF556"/>
    <mergeCell ref="CH286:DU289"/>
    <mergeCell ref="AE2478:AG2481"/>
    <mergeCell ref="P574:AJ576"/>
    <mergeCell ref="AD372:AF374"/>
    <mergeCell ref="AP1646:AT1648"/>
    <mergeCell ref="BW3384:CG3387"/>
    <mergeCell ref="AN3284:AO3286"/>
    <mergeCell ref="BW2656:CG2659"/>
    <mergeCell ref="E2667:K2672"/>
    <mergeCell ref="CH1469:DU1472"/>
    <mergeCell ref="CJ362:DU363"/>
    <mergeCell ref="AR1568:AT1571"/>
    <mergeCell ref="L2087:O2089"/>
    <mergeCell ref="CH3467:DU3470"/>
    <mergeCell ref="V2660:W2663"/>
    <mergeCell ref="E2157:K2180"/>
    <mergeCell ref="AP3375:AT3377"/>
    <mergeCell ref="S789:T790"/>
    <mergeCell ref="U976:V977"/>
    <mergeCell ref="X3479:Y3482"/>
    <mergeCell ref="L898:O900"/>
    <mergeCell ref="S2700:T2701"/>
    <mergeCell ref="AP2920:AT2922"/>
    <mergeCell ref="Y343:BI348"/>
    <mergeCell ref="L944:BI946"/>
    <mergeCell ref="L173:O175"/>
    <mergeCell ref="W1795:X1796"/>
    <mergeCell ref="E648:K651"/>
    <mergeCell ref="L3200:AT3205"/>
    <mergeCell ref="BW1010:CG1013"/>
    <mergeCell ref="BW3471:CG3474"/>
    <mergeCell ref="E466:K469"/>
    <mergeCell ref="P3166:R3167"/>
    <mergeCell ref="Y1328:AV1333"/>
    <mergeCell ref="E1653:K1658"/>
    <mergeCell ref="BW2578:DU2594"/>
    <mergeCell ref="E1831:K1834"/>
    <mergeCell ref="P618:R619"/>
    <mergeCell ref="E1308:K1310"/>
    <mergeCell ref="BW1623:DU1634"/>
    <mergeCell ref="BR2049:BT2077"/>
    <mergeCell ref="BW1188:CG1191"/>
    <mergeCell ref="BW3016:CG3019"/>
    <mergeCell ref="E2612:K2635"/>
    <mergeCell ref="W1790:X1791"/>
    <mergeCell ref="E1884:K1907"/>
    <mergeCell ref="L2488:BI2490"/>
    <mergeCell ref="P2876:R2878"/>
    <mergeCell ref="AG1191:AH1193"/>
    <mergeCell ref="L1308:BI1310"/>
    <mergeCell ref="AL2647:AM2649"/>
    <mergeCell ref="AG463:AH465"/>
    <mergeCell ref="L1256:O1258"/>
    <mergeCell ref="BP551:BV575"/>
    <mergeCell ref="W1062:X1063"/>
    <mergeCell ref="BU1687:BV1711"/>
    <mergeCell ref="AW1331:BI1334"/>
    <mergeCell ref="E3210:K3212"/>
    <mergeCell ref="Z2569:AB2572"/>
    <mergeCell ref="Y2800:BI2805"/>
    <mergeCell ref="L2027:BI2029"/>
    <mergeCell ref="AW1149:BI1152"/>
    <mergeCell ref="L1299:BI1301"/>
    <mergeCell ref="J2733:AM2736"/>
    <mergeCell ref="AH2114:AO2117"/>
    <mergeCell ref="S3087:T3088"/>
    <mergeCell ref="BU1232:BV1256"/>
    <mergeCell ref="AW3147:BI3150"/>
    <mergeCell ref="L1890:O1892"/>
    <mergeCell ref="L613:O615"/>
    <mergeCell ref="W1421:X1422"/>
    <mergeCell ref="L1026:BI1028"/>
    <mergeCell ref="J2278:AM2281"/>
    <mergeCell ref="AW3467:BH3468"/>
    <mergeCell ref="AL1464:AM1466"/>
    <mergeCell ref="L3073:O3075"/>
    <mergeCell ref="S1898:T1899"/>
    <mergeCell ref="L3067:O3069"/>
    <mergeCell ref="P2159:R2160"/>
    <mergeCell ref="L2312:O2314"/>
    <mergeCell ref="CH1113:DU1116"/>
    <mergeCell ref="W2604:X2605"/>
    <mergeCell ref="W152:X153"/>
    <mergeCell ref="E492:K496"/>
    <mergeCell ref="BW1837:CG1840"/>
    <mergeCell ref="P3486:AJ3488"/>
    <mergeCell ref="Y1338:BI1343"/>
    <mergeCell ref="AW421:BI424"/>
    <mergeCell ref="L571:BI573"/>
    <mergeCell ref="U3240:V3242"/>
    <mergeCell ref="AL1009:AM1011"/>
    <mergeCell ref="P219:AJ221"/>
    <mergeCell ref="CH2296:DU2299"/>
    <mergeCell ref="CH658:DU661"/>
    <mergeCell ref="Z1737:AC1739"/>
    <mergeCell ref="W2149:X2150"/>
    <mergeCell ref="AR1932:AT1935"/>
    <mergeCell ref="L875:O876"/>
    <mergeCell ref="AN1828:AO1830"/>
    <mergeCell ref="J1095:AM1098"/>
    <mergeCell ref="L1148:O1149"/>
    <mergeCell ref="W1722:X1723"/>
    <mergeCell ref="J1368:AM1371"/>
    <mergeCell ref="AW2011:BH2012"/>
    <mergeCell ref="L2030:O2032"/>
    <mergeCell ref="W806:X807"/>
    <mergeCell ref="AP2478:AQ2481"/>
    <mergeCell ref="CH2937:DU2941"/>
    <mergeCell ref="AN3011:AO3013"/>
    <mergeCell ref="U1340:V1341"/>
    <mergeCell ref="AD2010:AF2012"/>
    <mergeCell ref="BP3397:BV3413"/>
    <mergeCell ref="L537:O539"/>
    <mergeCell ref="E2832:K2835"/>
    <mergeCell ref="E3329:K3336"/>
    <mergeCell ref="BW199:CG202"/>
    <mergeCell ref="BW3210:CG3214"/>
    <mergeCell ref="AR476:AT479"/>
    <mergeCell ref="L2997:O2999"/>
    <mergeCell ref="BW662:CG666"/>
    <mergeCell ref="BW935:CG939"/>
    <mergeCell ref="E749:K752"/>
    <mergeCell ref="BW2942:DU2958"/>
    <mergeCell ref="L3304:O3306"/>
    <mergeCell ref="S1613:T1614"/>
    <mergeCell ref="BW1382:CG1385"/>
    <mergeCell ref="L1678:BI1679"/>
    <mergeCell ref="P2523:R2524"/>
    <mergeCell ref="BW3380:CG3383"/>
    <mergeCell ref="E690:K697"/>
    <mergeCell ref="BW1568:CG1571"/>
    <mergeCell ref="CH1465:DU1468"/>
    <mergeCell ref="BW2487:DU2503"/>
    <mergeCell ref="BP1532:BV1543"/>
    <mergeCell ref="AR3388:AT3391"/>
    <mergeCell ref="CH3281:DU3284"/>
    <mergeCell ref="BP1139:BQ1167"/>
    <mergeCell ref="L2397:BI2399"/>
    <mergeCell ref="S3451:T3452"/>
    <mergeCell ref="S2058:T2059"/>
    <mergeCell ref="BW1077:DU1088"/>
    <mergeCell ref="BP411:BQ439"/>
    <mergeCell ref="CH2826:DU2829"/>
    <mergeCell ref="W698:X699"/>
    <mergeCell ref="BW1503:DU1531"/>
    <mergeCell ref="L2124:BI2126"/>
    <mergeCell ref="S1631:T1632"/>
    <mergeCell ref="AI3011:AK3013"/>
    <mergeCell ref="R3319:BI3321"/>
    <mergeCell ref="BW3554:CG3557"/>
    <mergeCell ref="W2518:X2519"/>
    <mergeCell ref="S2996:T2997"/>
    <mergeCell ref="E307:K309"/>
    <mergeCell ref="BR775:BT803"/>
    <mergeCell ref="BW3099:CG3102"/>
    <mergeCell ref="AH385:AO388"/>
    <mergeCell ref="Y1708:BI1713"/>
    <mergeCell ref="L2712:O2714"/>
    <mergeCell ref="L2582:BI2584"/>
    <mergeCell ref="L935:BI937"/>
    <mergeCell ref="AH3570:AO3573"/>
    <mergeCell ref="AG1737:AH1739"/>
    <mergeCell ref="P1602:R1604"/>
    <mergeCell ref="P3131:AJ3133"/>
    <mergeCell ref="AX198:BG199"/>
    <mergeCell ref="Z3115:AB3118"/>
    <mergeCell ref="L2127:BI2129"/>
    <mergeCell ref="P2494:AJ2496"/>
    <mergeCell ref="AX2018:BG2019"/>
    <mergeCell ref="BU2506:BV2530"/>
    <mergeCell ref="AW2375:BH2376"/>
    <mergeCell ref="AW1873:BI1876"/>
    <mergeCell ref="S2086:T2087"/>
    <mergeCell ref="U510:V512"/>
    <mergeCell ref="E3109:K3114"/>
    <mergeCell ref="AC1477:AD1480"/>
    <mergeCell ref="L25:BI27"/>
    <mergeCell ref="S3172:T3173"/>
    <mergeCell ref="BP2371:BV2395"/>
    <mergeCell ref="U783:V785"/>
    <mergeCell ref="S624:T625"/>
    <mergeCell ref="E3313:K3317"/>
    <mergeCell ref="L1113:U1116"/>
    <mergeCell ref="Y1884:BI1889"/>
    <mergeCell ref="Y1510:AV1515"/>
    <mergeCell ref="P2212:AJ2214"/>
    <mergeCell ref="AW3242:BI3245"/>
    <mergeCell ref="AC2660:AD2663"/>
    <mergeCell ref="BW3574:CG3578"/>
    <mergeCell ref="AI3375:AK3377"/>
    <mergeCell ref="BP3554:BV3578"/>
    <mergeCell ref="J3:AM6"/>
    <mergeCell ref="S2711:T2712"/>
    <mergeCell ref="AW1192:BH1193"/>
    <mergeCell ref="AW417:BI420"/>
    <mergeCell ref="E3602:K3609"/>
    <mergeCell ref="Y1055:AV1060"/>
    <mergeCell ref="BW3119:CG3123"/>
    <mergeCell ref="L2042:BI2043"/>
    <mergeCell ref="P2887:R2888"/>
    <mergeCell ref="E3206:K3209"/>
    <mergeCell ref="E2482:K2484"/>
    <mergeCell ref="W448:X449"/>
    <mergeCell ref="U965:V967"/>
    <mergeCell ref="AW1600:BI1603"/>
    <mergeCell ref="AW737:BH738"/>
    <mergeCell ref="AD918:AF920"/>
    <mergeCell ref="S1710:T1711"/>
    <mergeCell ref="BP2305:BV2321"/>
    <mergeCell ref="W3627:X3628"/>
    <mergeCell ref="L337:O339"/>
    <mergeCell ref="Y3158:BI3163"/>
    <mergeCell ref="S3069:T3070"/>
    <mergeCell ref="BW116:CG120"/>
    <mergeCell ref="AD8:AF10"/>
    <mergeCell ref="S521:T522"/>
    <mergeCell ref="BW923:CG926"/>
    <mergeCell ref="BP2396:BV2412"/>
    <mergeCell ref="BP3323:BQ3351"/>
    <mergeCell ref="S2422:T2423"/>
    <mergeCell ref="L210:O212"/>
    <mergeCell ref="U2074:V2075"/>
    <mergeCell ref="L1723:O1725"/>
    <mergeCell ref="BW749:CG752"/>
    <mergeCell ref="L1996:O1998"/>
    <mergeCell ref="S2791:T2792"/>
    <mergeCell ref="S3064:T3065"/>
    <mergeCell ref="AG918:AH920"/>
    <mergeCell ref="CH207:DU211"/>
    <mergeCell ref="BW2019:CG2022"/>
    <mergeCell ref="L2331:O2332"/>
    <mergeCell ref="L3082:O3084"/>
    <mergeCell ref="CH927:DU930"/>
    <mergeCell ref="W345:X346"/>
    <mergeCell ref="L1268:O1270"/>
    <mergeCell ref="X3115:Y3118"/>
    <mergeCell ref="L3213:O3215"/>
    <mergeCell ref="L2218:BI2220"/>
    <mergeCell ref="CH2925:DU2928"/>
    <mergeCell ref="CJ3456:DU3457"/>
    <mergeCell ref="BP1867:BQ1895"/>
    <mergeCell ref="V1841:W1844"/>
    <mergeCell ref="CJ908:DU909"/>
    <mergeCell ref="AR2114:AT2117"/>
    <mergeCell ref="E1393:K1398"/>
    <mergeCell ref="Z3479:AB3482"/>
    <mergeCell ref="AD463:AF465"/>
    <mergeCell ref="S539:T540"/>
    <mergeCell ref="BW212:DU228"/>
    <mergeCell ref="R2773:BI2775"/>
    <mergeCell ref="W3342:X3343"/>
    <mergeCell ref="V1386:W1389"/>
    <mergeCell ref="R225:BI227"/>
    <mergeCell ref="L2354:O2356"/>
    <mergeCell ref="X2387:Y2390"/>
    <mergeCell ref="BR229:BT257"/>
    <mergeCell ref="BW229:DU257"/>
    <mergeCell ref="L1620:O1622"/>
    <mergeCell ref="X2205:Y2208"/>
    <mergeCell ref="U3615:V3616"/>
    <mergeCell ref="L352:O354"/>
    <mergeCell ref="P510:R512"/>
    <mergeCell ref="X385:Y388"/>
    <mergeCell ref="AG3375:AH3377"/>
    <mergeCell ref="S1426:T1427"/>
    <mergeCell ref="BW2466:CG2469"/>
    <mergeCell ref="S3536:T3537"/>
    <mergeCell ref="BP804:BV815"/>
    <mergeCell ref="P37:AJ39"/>
    <mergeCell ref="L2812:O2814"/>
    <mergeCell ref="L1926:AT1931"/>
    <mergeCell ref="L264:O266"/>
    <mergeCell ref="AH2296:AO2299"/>
    <mergeCell ref="W1886:X1887"/>
    <mergeCell ref="Z21:AB24"/>
    <mergeCell ref="BW1734:CG1737"/>
    <mergeCell ref="BW2897:DU2908"/>
    <mergeCell ref="AW781:BI784"/>
    <mergeCell ref="E557:K560"/>
    <mergeCell ref="BW349:DU360"/>
    <mergeCell ref="P3257:R3258"/>
    <mergeCell ref="Y1419:AV1424"/>
    <mergeCell ref="L840:U843"/>
    <mergeCell ref="E1744:K1749"/>
    <mergeCell ref="E1338:K1361"/>
    <mergeCell ref="E2846:K2848"/>
    <mergeCell ref="S2080:T2081"/>
    <mergeCell ref="BW1279:CG1282"/>
    <mergeCell ref="AW1101:BH1102"/>
    <mergeCell ref="BU3143:BV3167"/>
    <mergeCell ref="BU595:BV619"/>
    <mergeCell ref="S84:T85"/>
    <mergeCell ref="AL1373:AM1375"/>
    <mergeCell ref="S78:T79"/>
    <mergeCell ref="BU1141:BV1165"/>
    <mergeCell ref="AW2605:BI2608"/>
    <mergeCell ref="AW57:BI60"/>
    <mergeCell ref="Y1526:BI1531"/>
    <mergeCell ref="S1619:T1620"/>
    <mergeCell ref="BW1750:CG1753"/>
    <mergeCell ref="L2436:O2438"/>
    <mergeCell ref="E2039:K2043"/>
    <mergeCell ref="S1437:T1438"/>
    <mergeCell ref="BW1685:DU1713"/>
    <mergeCell ref="L1341:O1343"/>
    <mergeCell ref="BU686:BV710"/>
    <mergeCell ref="L3332:O3333"/>
    <mergeCell ref="E834:K839"/>
    <mergeCell ref="AP2842:AQ2845"/>
    <mergeCell ref="BW1295:CG1298"/>
    <mergeCell ref="U2603:V2605"/>
    <mergeCell ref="CH108:DU111"/>
    <mergeCell ref="L784:O785"/>
    <mergeCell ref="CH3119:DU3123"/>
    <mergeCell ref="E1038:K1042"/>
    <mergeCell ref="P3433:R3434"/>
    <mergeCell ref="W3081:X3082"/>
    <mergeCell ref="P1613:R1614"/>
    <mergeCell ref="L1038:O1040"/>
    <mergeCell ref="L2695:O2696"/>
    <mergeCell ref="E379:K384"/>
    <mergeCell ref="CH2664:DU2668"/>
    <mergeCell ref="Y64:BI69"/>
    <mergeCell ref="E3511:K3518"/>
    <mergeCell ref="E583:K587"/>
    <mergeCell ref="CH3107:DU3110"/>
    <mergeCell ref="AN2374:AO2376"/>
    <mergeCell ref="Z1191:AC1193"/>
    <mergeCell ref="Z463:AC465"/>
    <mergeCell ref="AE2751:AG2754"/>
    <mergeCell ref="J1914:AM1917"/>
    <mergeCell ref="S1795:T1796"/>
    <mergeCell ref="CH3020:DU3023"/>
    <mergeCell ref="L222:BI223"/>
    <mergeCell ref="V1750:W1753"/>
    <mergeCell ref="CH2652:DU2655"/>
    <mergeCell ref="P157:R158"/>
    <mergeCell ref="L2718:O2720"/>
    <mergeCell ref="AE2296:AG2299"/>
    <mergeCell ref="AC1659:AD1662"/>
    <mergeCell ref="J1459:AM1462"/>
    <mergeCell ref="AP1204:AQ1207"/>
    <mergeCell ref="L2121:O2123"/>
    <mergeCell ref="CH2565:DU2568"/>
    <mergeCell ref="U66:V67"/>
    <mergeCell ref="L722:O724"/>
    <mergeCell ref="CJ2364:DU2365"/>
    <mergeCell ref="AR3570:AT3573"/>
    <mergeCell ref="S1790:T1791"/>
    <mergeCell ref="AP2010:AT2012"/>
    <mergeCell ref="BW1018:CG1021"/>
    <mergeCell ref="AE2023:AG2026"/>
    <mergeCell ref="E301:K306"/>
    <mergeCell ref="L3176:O3178"/>
    <mergeCell ref="W885:X886"/>
    <mergeCell ref="E847:K852"/>
    <mergeCell ref="L2290:AT2295"/>
    <mergeCell ref="W2250:X2251"/>
    <mergeCell ref="E3469:K3472"/>
    <mergeCell ref="BW3261:DU3272"/>
    <mergeCell ref="BW1668:DU1684"/>
    <mergeCell ref="E921:K924"/>
    <mergeCell ref="W2882:X2883"/>
    <mergeCell ref="AR1113:AT1116"/>
    <mergeCell ref="L1835:AT1840"/>
    <mergeCell ref="AX2928:BG2929"/>
    <mergeCell ref="CH2739:DU2742"/>
    <mergeCell ref="BW2106:CG2109"/>
    <mergeCell ref="E1702:K1725"/>
    <mergeCell ref="AG2283:AH2285"/>
    <mergeCell ref="E2491:K2493"/>
    <mergeCell ref="P1966:R1968"/>
    <mergeCell ref="E3522:K3545"/>
    <mergeCell ref="AG281:AH283"/>
    <mergeCell ref="U2523:V2524"/>
    <mergeCell ref="L346:O348"/>
    <mergeCell ref="AI2647:AK2649"/>
    <mergeCell ref="BW1105:CG1108"/>
    <mergeCell ref="BP1623:BV1634"/>
    <mergeCell ref="S2604:T2605"/>
    <mergeCell ref="L2491:BI2493"/>
    <mergeCell ref="BU3052:BV3076"/>
    <mergeCell ref="L3534:O3536"/>
    <mergeCell ref="L2439:O2441"/>
    <mergeCell ref="BP1230:BQ1258"/>
    <mergeCell ref="BW2049:DU2077"/>
    <mergeCell ref="L3352:O3354"/>
    <mergeCell ref="S2177:T2178"/>
    <mergeCell ref="W2268:X2269"/>
    <mergeCell ref="L804:O806"/>
    <mergeCell ref="Y873:AV878"/>
    <mergeCell ref="AI1737:AK1739"/>
    <mergeCell ref="AW9:BH10"/>
    <mergeCell ref="L3616:O3618"/>
    <mergeCell ref="P1238:R1240"/>
    <mergeCell ref="L3404:O3406"/>
    <mergeCell ref="E2066:K2089"/>
    <mergeCell ref="BW1594:DU1622"/>
    <mergeCell ref="W1244:X1245"/>
    <mergeCell ref="L2891:O2893"/>
    <mergeCell ref="L2163:O2165"/>
    <mergeCell ref="CH1279:DU1282"/>
    <mergeCell ref="L349:O351"/>
    <mergeCell ref="Y2982:BI2987"/>
    <mergeCell ref="E64:K87"/>
    <mergeCell ref="E743:K748"/>
    <mergeCell ref="E1572:K1574"/>
    <mergeCell ref="E844:K846"/>
    <mergeCell ref="L2209:BI2211"/>
    <mergeCell ref="Y434:BI439"/>
    <mergeCell ref="P2576:AJ2578"/>
    <mergeCell ref="E3495:K3499"/>
    <mergeCell ref="Y428:BI433"/>
    <mergeCell ref="AW3424:BI3427"/>
    <mergeCell ref="E947:K951"/>
    <mergeCell ref="L2803:O2805"/>
    <mergeCell ref="AL99:AM101"/>
    <mergeCell ref="CH824:DU827"/>
    <mergeCell ref="L76:O78"/>
    <mergeCell ref="P3222:AJ3224"/>
    <mergeCell ref="W1239:X1240"/>
    <mergeCell ref="Z827:AC829"/>
    <mergeCell ref="L1572:BI1574"/>
    <mergeCell ref="J2460:AM2463"/>
    <mergeCell ref="AL1282:AM1284"/>
    <mergeCell ref="AN918:AO920"/>
    <mergeCell ref="AX744:BG745"/>
    <mergeCell ref="AW2692:BI2695"/>
    <mergeCell ref="AP3570:AQ3573"/>
    <mergeCell ref="L67:O69"/>
    <mergeCell ref="L1435:O1437"/>
    <mergeCell ref="L674:O676"/>
    <mergeCell ref="U3149:V3151"/>
    <mergeCell ref="AP1750:AQ1753"/>
    <mergeCell ref="E2118:K2120"/>
    <mergeCell ref="L2521:O2523"/>
    <mergeCell ref="L2794:O2796"/>
    <mergeCell ref="AC203:AD206"/>
    <mergeCell ref="L3241:O3242"/>
    <mergeCell ref="L246:O248"/>
    <mergeCell ref="W511:X512"/>
    <mergeCell ref="BP2462:BV2486"/>
    <mergeCell ref="AC1386:AD1389"/>
    <mergeCell ref="L2559:AT2562"/>
    <mergeCell ref="W3542:X3543"/>
    <mergeCell ref="U3348:V3349"/>
    <mergeCell ref="BW2933:CG2936"/>
    <mergeCell ref="AN1373:AO1375"/>
    <mergeCell ref="AP112:AQ115"/>
    <mergeCell ref="L1496:BI1497"/>
    <mergeCell ref="E3570:K3573"/>
    <mergeCell ref="L768:BI769"/>
    <mergeCell ref="CH3103:DU3106"/>
    <mergeCell ref="AW1054:BI1057"/>
    <mergeCell ref="E1022:K1025"/>
    <mergeCell ref="S698:T699"/>
    <mergeCell ref="L3577:O3579"/>
    <mergeCell ref="AP918:AT920"/>
    <mergeCell ref="CH1204:DU1207"/>
    <mergeCell ref="W2353:X2354"/>
    <mergeCell ref="CH3111:DU3114"/>
    <mergeCell ref="CH2648:DU2651"/>
    <mergeCell ref="BP2942:BV2958"/>
    <mergeCell ref="L1831:AT1834"/>
    <mergeCell ref="CH2027:DU2031"/>
    <mergeCell ref="BW576:DU592"/>
    <mergeCell ref="AD3375:AF3377"/>
    <mergeCell ref="CH2379:DU2382"/>
    <mergeCell ref="BW3562:CG3565"/>
    <mergeCell ref="L2836:AT2841"/>
    <mergeCell ref="L2542:O2544"/>
    <mergeCell ref="BW207:CG211"/>
    <mergeCell ref="BP2487:BV2503"/>
    <mergeCell ref="BW1014:CG1017"/>
    <mergeCell ref="E294:K297"/>
    <mergeCell ref="L2849:O2851"/>
    <mergeCell ref="BW1560:CG1563"/>
    <mergeCell ref="R2409:BI2411"/>
    <mergeCell ref="W3439:X3440"/>
    <mergeCell ref="V1022:W1025"/>
    <mergeCell ref="BW121:DU137"/>
    <mergeCell ref="L3261:O3263"/>
    <mergeCell ref="W1608:X1609"/>
    <mergeCell ref="W891:X892"/>
    <mergeCell ref="AG1009:AH1011"/>
    <mergeCell ref="V749:W752"/>
    <mergeCell ref="E1217:K1219"/>
    <mergeCell ref="AH2660:AO2663"/>
    <mergeCell ref="E489:K491"/>
    <mergeCell ref="CJ2182:DU2183"/>
    <mergeCell ref="CH1651:DU1654"/>
    <mergeCell ref="CH1188:DU1191"/>
    <mergeCell ref="CH460:DU463"/>
    <mergeCell ref="AI1373:AK1375"/>
    <mergeCell ref="E119:K124"/>
    <mergeCell ref="E2400:K2402"/>
    <mergeCell ref="R1681:BI1683"/>
    <mergeCell ref="P3404:AJ3406"/>
    <mergeCell ref="V294:W297"/>
    <mergeCell ref="L1217:BI1219"/>
    <mergeCell ref="BP2504:BQ2532"/>
    <mergeCell ref="BW531:DU542"/>
    <mergeCell ref="E2741:K2744"/>
    <mergeCell ref="AX1108:BG1109"/>
    <mergeCell ref="L1799:O1801"/>
    <mergeCell ref="E193:K196"/>
    <mergeCell ref="P1437:R1438"/>
    <mergeCell ref="X1113:Y1116"/>
    <mergeCell ref="L216:BI218"/>
    <mergeCell ref="AX653:BG654"/>
    <mergeCell ref="X2296:Y2299"/>
    <mergeCell ref="Z1477:AB1480"/>
    <mergeCell ref="L203:U206"/>
    <mergeCell ref="L480:BI482"/>
    <mergeCell ref="S1517:T1518"/>
    <mergeCell ref="Y1702:BI1707"/>
    <mergeCell ref="P2676:AJ2678"/>
    <mergeCell ref="L1568:U1571"/>
    <mergeCell ref="P128:AJ130"/>
    <mergeCell ref="W612:X613"/>
    <mergeCell ref="L3343:O3345"/>
    <mergeCell ref="L1386:U1389"/>
    <mergeCell ref="Z2101:AC2103"/>
    <mergeCell ref="E3018:K3023"/>
    <mergeCell ref="P2711:R2712"/>
    <mergeCell ref="P1983:R1984"/>
    <mergeCell ref="Y145:AV150"/>
    <mergeCell ref="P847:AJ849"/>
    <mergeCell ref="L1132:BI1133"/>
    <mergeCell ref="E470:K475"/>
    <mergeCell ref="J1186:AM1189"/>
    <mergeCell ref="P1977:R1978"/>
    <mergeCell ref="L2888:O2890"/>
    <mergeCell ref="Y1162:BI1167"/>
    <mergeCell ref="AW1418:BI1421"/>
    <mergeCell ref="S806:T807"/>
    <mergeCell ref="AL1919:AM1921"/>
    <mergeCell ref="L931:U934"/>
    <mergeCell ref="S800:T801"/>
    <mergeCell ref="L1975:O1977"/>
    <mergeCell ref="AW3151:BI3154"/>
    <mergeCell ref="E1429:K1452"/>
    <mergeCell ref="CH3475:DU3478"/>
    <mergeCell ref="E3479:K3482"/>
    <mergeCell ref="BP1916:BV1940"/>
    <mergeCell ref="L1520:O1522"/>
    <mergeCell ref="L658:U661"/>
    <mergeCell ref="S345:T346"/>
    <mergeCell ref="AW2696:BI2699"/>
    <mergeCell ref="AD3011:AF3013"/>
    <mergeCell ref="BW1841:CG1844"/>
    <mergeCell ref="L404:BI405"/>
    <mergeCell ref="AW694:BI697"/>
    <mergeCell ref="AN2283:AO2285"/>
    <mergeCell ref="J1550:AM1553"/>
    <mergeCell ref="L1876:O1877"/>
    <mergeCell ref="L2485:O2487"/>
    <mergeCell ref="U1329:V1331"/>
    <mergeCell ref="AW1964:BI1967"/>
    <mergeCell ref="P2341:R2342"/>
    <mergeCell ref="E3147:K3154"/>
    <mergeCell ref="E925:K930"/>
    <mergeCell ref="BW1386:CG1389"/>
    <mergeCell ref="L2906:O2908"/>
    <mergeCell ref="BW1932:CG1935"/>
    <mergeCell ref="P339:R340"/>
    <mergeCell ref="L1421:O1422"/>
    <mergeCell ref="CH17:DU20"/>
    <mergeCell ref="BW3202:CG3205"/>
    <mergeCell ref="CH2015:DU2018"/>
    <mergeCell ref="P2303:AJ2305"/>
    <mergeCell ref="AE1659:AG1662"/>
    <mergeCell ref="AR1204:AT1207"/>
    <mergeCell ref="V3206:W3209"/>
    <mergeCell ref="AN1100:AO1102"/>
    <mergeCell ref="BW468:CG471"/>
    <mergeCell ref="CJ2091:DU2092"/>
    <mergeCell ref="E3105:K3108"/>
    <mergeCell ref="AR3297:AT3300"/>
    <mergeCell ref="CH1283:DU1286"/>
    <mergeCell ref="AR749:AT752"/>
    <mergeCell ref="L1444:O1446"/>
    <mergeCell ref="X1477:Y1480"/>
    <mergeCell ref="S2518:T2519"/>
    <mergeCell ref="E125:K127"/>
    <mergeCell ref="CJ1818:DU1819"/>
    <mergeCell ref="U2705:V2706"/>
    <mergeCell ref="CJ1090:DU1091"/>
    <mergeCell ref="S516:T517"/>
    <mergeCell ref="BW1556:CG1559"/>
    <mergeCell ref="U157:V158"/>
    <mergeCell ref="L2627:O2629"/>
    <mergeCell ref="L2673:BI2675"/>
    <mergeCell ref="L1902:O1904"/>
    <mergeCell ref="W3524:X3525"/>
    <mergeCell ref="L125:BI127"/>
    <mergeCell ref="L1016:AT1021"/>
    <mergeCell ref="E2377:K2380"/>
    <mergeCell ref="AH1386:AO1389"/>
    <mergeCell ref="W976:X977"/>
    <mergeCell ref="BW1101:CG1104"/>
    <mergeCell ref="BW824:CG827"/>
    <mergeCell ref="Y3057:AV3062"/>
    <mergeCell ref="E3382:K3387"/>
    <mergeCell ref="Y509:AV514"/>
    <mergeCell ref="E3037:K3039"/>
    <mergeCell ref="BW3352:DU3363"/>
    <mergeCell ref="P3422:R3424"/>
    <mergeCell ref="AH931:AO934"/>
    <mergeCell ref="BW832:CG835"/>
    <mergeCell ref="BW2917:CG2920"/>
    <mergeCell ref="E3586:K3590"/>
    <mergeCell ref="BW369:CG372"/>
    <mergeCell ref="BW100:CG103"/>
    <mergeCell ref="E2927:K2932"/>
    <mergeCell ref="E3028:K3030"/>
    <mergeCell ref="L3037:BI3039"/>
    <mergeCell ref="L440:O442"/>
    <mergeCell ref="L2985:O2987"/>
    <mergeCell ref="BU3416:BV3440"/>
    <mergeCell ref="BP349:BV360"/>
    <mergeCell ref="S1330:T1331"/>
    <mergeCell ref="BU1778:BV1802"/>
    <mergeCell ref="AW3060:BI3063"/>
    <mergeCell ref="W3423:X3424"/>
    <mergeCell ref="W994:X995"/>
    <mergeCell ref="BW1461:CG1464"/>
    <mergeCell ref="BU2961:BV2985"/>
    <mergeCell ref="L3619:O3621"/>
    <mergeCell ref="L2858:O2860"/>
    <mergeCell ref="Y3528:BI3533"/>
    <mergeCell ref="W3150:X3151"/>
    <mergeCell ref="L1071:O1073"/>
    <mergeCell ref="E2300:K2302"/>
    <mergeCell ref="L2755:BI2757"/>
    <mergeCell ref="L941:BI943"/>
    <mergeCell ref="P709:R710"/>
    <mergeCell ref="E2017:K2022"/>
    <mergeCell ref="AL3193:AM3195"/>
    <mergeCell ref="S3627:T3628"/>
    <mergeCell ref="E298:K300"/>
    <mergeCell ref="CH2842:DU2845"/>
    <mergeCell ref="E2221:K2225"/>
    <mergeCell ref="AL918:AM920"/>
    <mergeCell ref="CH1754:DU1758"/>
    <mergeCell ref="AW1877:BI1880"/>
    <mergeCell ref="W2695:X2696"/>
    <mergeCell ref="Y3067:BI3072"/>
    <mergeCell ref="L2300:BI2302"/>
    <mergeCell ref="E3483:K3485"/>
    <mergeCell ref="P1948:AJ1950"/>
    <mergeCell ref="Z281:AC283"/>
    <mergeCell ref="AW2557:BH2558"/>
    <mergeCell ref="J1004:AM1007"/>
    <mergeCell ref="S885:T886"/>
    <mergeCell ref="AW1647:BH1648"/>
    <mergeCell ref="Z3466:AC3468"/>
    <mergeCell ref="L2604:O2605"/>
    <mergeCell ref="AN3557:AO3559"/>
    <mergeCell ref="AP2296:AQ2299"/>
    <mergeCell ref="J2824:AM2827"/>
    <mergeCell ref="L2877:O2878"/>
    <mergeCell ref="W3451:X3452"/>
    <mergeCell ref="BW840:CG843"/>
    <mergeCell ref="AN1009:AO1011"/>
    <mergeCell ref="L329:O330"/>
    <mergeCell ref="AW3238:BI3241"/>
    <mergeCell ref="AC749:AD752"/>
    <mergeCell ref="J549:AM552"/>
    <mergeCell ref="CH1655:DU1658"/>
    <mergeCell ref="L1211:O1213"/>
    <mergeCell ref="W2535:X2536"/>
    <mergeCell ref="S2882:T2883"/>
    <mergeCell ref="U55:V57"/>
    <mergeCell ref="AW690:BI693"/>
    <mergeCell ref="U3069:V3070"/>
    <mergeCell ref="L3382:AT3387"/>
    <mergeCell ref="BW108:CG111"/>
    <mergeCell ref="BW2569:CG2572"/>
    <mergeCell ref="AC294:AD297"/>
    <mergeCell ref="L2266:O2268"/>
    <mergeCell ref="BP2578:BV2594"/>
    <mergeCell ref="BW3488:DU3504"/>
    <mergeCell ref="BP2851:BV2867"/>
    <mergeCell ref="BW1928:CG1931"/>
    <mergeCell ref="AR2205:AT2208"/>
    <mergeCell ref="L1285:AT1288"/>
    <mergeCell ref="CH13:DU16"/>
    <mergeCell ref="P1029:AJ1031"/>
    <mergeCell ref="BW2391:CG2395"/>
    <mergeCell ref="AE3206:AG3209"/>
    <mergeCell ref="E2478:K2481"/>
    <mergeCell ref="AE658:AG661"/>
    <mergeCell ref="AR203:AT206"/>
    <mergeCell ref="S3342:T3343"/>
    <mergeCell ref="BW3111:CG3114"/>
    <mergeCell ref="S1699:T1700"/>
    <mergeCell ref="L3407:BI3408"/>
    <mergeCell ref="AG1373:AH1375"/>
    <mergeCell ref="E2419:K2426"/>
    <mergeCell ref="W3075:X3076"/>
    <mergeCell ref="L3358:O3360"/>
    <mergeCell ref="L170:O172"/>
    <mergeCell ref="L810:O812"/>
    <mergeCell ref="S1244:T1245"/>
    <mergeCell ref="BP3261:BV3272"/>
    <mergeCell ref="BP1668:BV1684"/>
    <mergeCell ref="L2630:O2632"/>
    <mergeCell ref="BP713:BV724"/>
    <mergeCell ref="E1103:K1106"/>
    <mergeCell ref="S1694:T1695"/>
    <mergeCell ref="BW30:DU46"/>
    <mergeCell ref="L1744:AT1749"/>
    <mergeCell ref="L1529:O1531"/>
    <mergeCell ref="L1896:O1898"/>
    <mergeCell ref="U1346:V1347"/>
    <mergeCell ref="E1611:K1634"/>
    <mergeCell ref="V2569:W2572"/>
    <mergeCell ref="E375:K378"/>
    <mergeCell ref="BP2140:BQ2168"/>
    <mergeCell ref="BP258:BV269"/>
    <mergeCell ref="AG190:AH192"/>
    <mergeCell ref="S1239:T1240"/>
    <mergeCell ref="BW3232:DU3260"/>
    <mergeCell ref="S3360:T3361"/>
    <mergeCell ref="E1156:K1179"/>
    <mergeCell ref="BW684:DU712"/>
    <mergeCell ref="W334:X335"/>
    <mergeCell ref="S812:T813"/>
    <mergeCell ref="CH369:DU372"/>
    <mergeCell ref="BR2504:BT2532"/>
    <mergeCell ref="S238:T239"/>
    <mergeCell ref="E2339:K2362"/>
    <mergeCell ref="BU959:BV983"/>
    <mergeCell ref="Y3437:BI3442"/>
    <mergeCell ref="L2664:BI2666"/>
    <mergeCell ref="AP1919:AT1921"/>
    <mergeCell ref="P3331:R3333"/>
    <mergeCell ref="L1763:BI1765"/>
    <mergeCell ref="L668:BI670"/>
    <mergeCell ref="AI99:AK101"/>
    <mergeCell ref="L1626:O1628"/>
    <mergeCell ref="X1659:Y1662"/>
    <mergeCell ref="L531:O533"/>
    <mergeCell ref="E652:K657"/>
    <mergeCell ref="L525:O527"/>
    <mergeCell ref="AW3602:BI3605"/>
    <mergeCell ref="U2239:V2241"/>
    <mergeCell ref="W789:X790"/>
    <mergeCell ref="S1267:T1268"/>
    <mergeCell ref="L1611:O1613"/>
    <mergeCell ref="L856:O858"/>
    <mergeCell ref="J2005:AM2008"/>
    <mergeCell ref="AC3206:AD3209"/>
    <mergeCell ref="P1346:R1347"/>
    <mergeCell ref="U2512:V2514"/>
    <mergeCell ref="L3528:O3530"/>
    <mergeCell ref="S2353:T2354"/>
    <mergeCell ref="L2842:U2845"/>
    <mergeCell ref="P1402:AJ1404"/>
    <mergeCell ref="BW2292:CG2295"/>
    <mergeCell ref="L1156:O1158"/>
    <mergeCell ref="L294:U297"/>
    <mergeCell ref="Y3239:AV3244"/>
    <mergeCell ref="J1732:AM1735"/>
    <mergeCell ref="AW2921:BH2922"/>
    <mergeCell ref="AW2146:BI2149"/>
    <mergeCell ref="AW373:BH374"/>
    <mergeCell ref="Y2784:AV2789"/>
    <mergeCell ref="E2783:K2790"/>
    <mergeCell ref="AW144:BI147"/>
    <mergeCell ref="L385:U388"/>
    <mergeCell ref="W2177:X2178"/>
    <mergeCell ref="L1603:O1604"/>
    <mergeCell ref="AP1295:AQ1298"/>
    <mergeCell ref="J1823:AM1826"/>
    <mergeCell ref="E2387:K2390"/>
    <mergeCell ref="AW2466:BH2467"/>
    <mergeCell ref="AD2647:AF2649"/>
    <mergeCell ref="S3439:T3440"/>
    <mergeCell ref="L2066:O2068"/>
    <mergeCell ref="S891:T892"/>
    <mergeCell ref="L428:O430"/>
    <mergeCell ref="P2485:AJ2487"/>
    <mergeCell ref="L921:AT924"/>
    <mergeCell ref="BW1299:CG1303"/>
    <mergeCell ref="P483:AJ485"/>
    <mergeCell ref="U1710:V1711"/>
    <mergeCell ref="AD1737:AF1739"/>
    <mergeCell ref="BW1845:CG1849"/>
    <mergeCell ref="S2250:T2251"/>
    <mergeCell ref="BW567:CG570"/>
    <mergeCell ref="E1932:K1935"/>
    <mergeCell ref="BW2652:CG2655"/>
    <mergeCell ref="BP1577:BV1593"/>
    <mergeCell ref="BW104:CG107"/>
    <mergeCell ref="L886:O888"/>
    <mergeCell ref="L1939:O1941"/>
    <mergeCell ref="W721:X722"/>
    <mergeCell ref="L3452:O3454"/>
    <mergeCell ref="E1873:K1880"/>
    <mergeCell ref="W715:X716"/>
    <mergeCell ref="U1255:V1256"/>
    <mergeCell ref="E1204:K1207"/>
    <mergeCell ref="BW1390:CG1394"/>
    <mergeCell ref="E1477:K1480"/>
    <mergeCell ref="AG2647:AH2649"/>
    <mergeCell ref="CH1936:DU1940"/>
    <mergeCell ref="BP576:BV592"/>
    <mergeCell ref="E1145:K1152"/>
    <mergeCell ref="W2074:X2075"/>
    <mergeCell ref="AD1009:AF1011"/>
    <mergeCell ref="CH741:DU744"/>
    <mergeCell ref="Y1429:BI1434"/>
    <mergeCell ref="S1067:T1068"/>
    <mergeCell ref="BP3596:BQ3624"/>
    <mergeCell ref="L1538:O1540"/>
    <mergeCell ref="W3160:X3161"/>
    <mergeCell ref="BP1048:BQ1076"/>
    <mergeCell ref="E3122:K3127"/>
    <mergeCell ref="BP1594:BQ1622"/>
    <mergeCell ref="S2268:T2269"/>
    <mergeCell ref="L743:AT748"/>
    <mergeCell ref="BW1941:DU1957"/>
    <mergeCell ref="S612:T613"/>
    <mergeCell ref="V3115:W3118"/>
    <mergeCell ref="E610:K633"/>
    <mergeCell ref="BR1412:BT1440"/>
    <mergeCell ref="BW551:CG554"/>
    <mergeCell ref="V567:W570"/>
    <mergeCell ref="X203:Y206"/>
    <mergeCell ref="R1954:BI1956"/>
    <mergeCell ref="S1062:T1063"/>
    <mergeCell ref="W1153:X1154"/>
    <mergeCell ref="BW1958:DU1986"/>
    <mergeCell ref="L3349:O3351"/>
    <mergeCell ref="U1431:V1432"/>
    <mergeCell ref="L2081:O2083"/>
    <mergeCell ref="P2239:R2241"/>
    <mergeCell ref="X1386:Y1389"/>
    <mergeCell ref="E2394:K2399"/>
    <mergeCell ref="E34:K36"/>
    <mergeCell ref="S607:T608"/>
    <mergeCell ref="P237:R239"/>
    <mergeCell ref="BW1647:CG1650"/>
    <mergeCell ref="P1766:AJ1768"/>
    <mergeCell ref="BP138:BQ166"/>
    <mergeCell ref="BP2533:BV2544"/>
    <mergeCell ref="L1993:O1995"/>
    <mergeCell ref="W3615:X3616"/>
    <mergeCell ref="BW3463:CG3466"/>
    <mergeCell ref="E974:K997"/>
    <mergeCell ref="AW2510:BI2513"/>
    <mergeCell ref="L1305:BI1307"/>
    <mergeCell ref="L1253:O1255"/>
    <mergeCell ref="BW2078:DU2089"/>
    <mergeCell ref="Y3148:AV3153"/>
    <mergeCell ref="W2427:X2428"/>
    <mergeCell ref="E3473:K3478"/>
    <mergeCell ref="X658:Y661"/>
    <mergeCell ref="BW3008:CG3011"/>
    <mergeCell ref="AW2830:BH2831"/>
    <mergeCell ref="S1261:T1262"/>
    <mergeCell ref="Y2072:BI2077"/>
    <mergeCell ref="BU2324:BV2348"/>
    <mergeCell ref="AL3102:AM3104"/>
    <mergeCell ref="L1711:O1713"/>
    <mergeCell ref="BP1006:BV1030"/>
    <mergeCell ref="L610:O612"/>
    <mergeCell ref="AW1786:BI1789"/>
    <mergeCell ref="Y3255:BI3260"/>
    <mergeCell ref="BW3479:CG3482"/>
    <mergeCell ref="P345:R346"/>
    <mergeCell ref="L3070:O3072"/>
    <mergeCell ref="BU2415:BV2439"/>
    <mergeCell ref="AI3284:AK3286"/>
    <mergeCell ref="W3633:X3634"/>
    <mergeCell ref="L1250:O1252"/>
    <mergeCell ref="L522:O524"/>
    <mergeCell ref="W1085:X1086"/>
    <mergeCell ref="BW3024:CG3027"/>
    <mergeCell ref="P1431:R1432"/>
    <mergeCell ref="L1584:O1586"/>
    <mergeCell ref="J731:AM734"/>
    <mergeCell ref="CH1837:DU1840"/>
    <mergeCell ref="L677:BI678"/>
    <mergeCell ref="E15:K20"/>
    <mergeCell ref="L2513:O2514"/>
    <mergeCell ref="BW476:CG479"/>
    <mergeCell ref="E2767:K2771"/>
    <mergeCell ref="P3348:R3349"/>
    <mergeCell ref="E1129:K1133"/>
    <mergeCell ref="P3342:R3343"/>
    <mergeCell ref="L511:O512"/>
    <mergeCell ref="E219:K223"/>
    <mergeCell ref="E2937:K2939"/>
    <mergeCell ref="CH1568:DU1571"/>
    <mergeCell ref="CH480:DU484"/>
    <mergeCell ref="AE3297:AG3300"/>
    <mergeCell ref="Y1793:BI1798"/>
    <mergeCell ref="P1393:AJ1395"/>
    <mergeCell ref="W442:X443"/>
    <mergeCell ref="E2312:K2316"/>
    <mergeCell ref="L2114:U2117"/>
    <mergeCell ref="BP485:BV501"/>
    <mergeCell ref="AN190:AO192"/>
    <mergeCell ref="Z2920:AC2922"/>
    <mergeCell ref="Z2192:AC2194"/>
    <mergeCell ref="S3524:T3525"/>
    <mergeCell ref="AE2842:AG2845"/>
    <mergeCell ref="L1951:BI1952"/>
    <mergeCell ref="S976:T977"/>
    <mergeCell ref="BW1378:CG1381"/>
    <mergeCell ref="V3479:W3482"/>
    <mergeCell ref="P1886:R1887"/>
    <mergeCell ref="BW485:DU501"/>
    <mergeCell ref="L665:O667"/>
    <mergeCell ref="CH381:DU384"/>
    <mergeCell ref="AC3388:AD3391"/>
    <mergeCell ref="AP2933:AQ2936"/>
    <mergeCell ref="U1795:V1796"/>
    <mergeCell ref="CJ180:DU181"/>
    <mergeCell ref="L2451:O2453"/>
    <mergeCell ref="AW3329:BI3332"/>
    <mergeCell ref="S3519:T3520"/>
    <mergeCell ref="E2030:K2035"/>
    <mergeCell ref="W2614:X2615"/>
    <mergeCell ref="L193:AT196"/>
    <mergeCell ref="W800:X801"/>
    <mergeCell ref="E739:K742"/>
    <mergeCell ref="AR931:AT934"/>
    <mergeCell ref="BW191:CG194"/>
    <mergeCell ref="E28:K33"/>
    <mergeCell ref="BW3397:DU3413"/>
    <mergeCell ref="AH21:AO24"/>
    <mergeCell ref="S994:T995"/>
    <mergeCell ref="BP2231:BQ2259"/>
    <mergeCell ref="L989:O991"/>
    <mergeCell ref="AX2109:BG2110"/>
    <mergeCell ref="BP2169:BV2180"/>
    <mergeCell ref="S3150:T3151"/>
    <mergeCell ref="BP1441:BV1452"/>
    <mergeCell ref="AG2010:AH2012"/>
    <mergeCell ref="BP1987:BV1998"/>
    <mergeCell ref="L2075:O2077"/>
    <mergeCell ref="BW2834:CG2837"/>
    <mergeCell ref="L1350:O1352"/>
    <mergeCell ref="BP3352:BV3363"/>
    <mergeCell ref="S2695:T2696"/>
    <mergeCell ref="E392:K397"/>
    <mergeCell ref="L2381:AT2386"/>
    <mergeCell ref="L2533:O2535"/>
    <mergeCell ref="L895:O897"/>
    <mergeCell ref="AI3466:AK3468"/>
    <mergeCell ref="L161:O163"/>
    <mergeCell ref="E1390:K1392"/>
    <mergeCell ref="AX1199:BG1200"/>
    <mergeCell ref="P2967:R2969"/>
    <mergeCell ref="L31:BI33"/>
    <mergeCell ref="BW3323:DU3351"/>
    <mergeCell ref="W2973:X2974"/>
    <mergeCell ref="E1247:K1270"/>
    <mergeCell ref="BR1230:BT1258"/>
    <mergeCell ref="L2078:O2080"/>
    <mergeCell ref="W425:X426"/>
    <mergeCell ref="CH3008:DU3011"/>
    <mergeCell ref="E1793:K1816"/>
    <mergeCell ref="AG2374:AH2376"/>
    <mergeCell ref="E2573:K2575"/>
    <mergeCell ref="Y2163:BI2168"/>
    <mergeCell ref="W1785:X1786"/>
    <mergeCell ref="L1390:BI1392"/>
    <mergeCell ref="R953:BI955"/>
    <mergeCell ref="E2676:K2680"/>
    <mergeCell ref="AL1828:AM1830"/>
    <mergeCell ref="BU1323:BV1347"/>
    <mergeCell ref="CH2553:DU2556"/>
    <mergeCell ref="L1805:O1807"/>
    <mergeCell ref="CH1477:DU1480"/>
    <mergeCell ref="AI2738:AK2740"/>
    <mergeCell ref="W2968:X2969"/>
    <mergeCell ref="AW512:BI515"/>
    <mergeCell ref="AI190:AK192"/>
    <mergeCell ref="Z1022:AB1025"/>
    <mergeCell ref="W539:X540"/>
    <mergeCell ref="BW733:CG736"/>
    <mergeCell ref="R498:BI500"/>
    <mergeCell ref="P885:R886"/>
    <mergeCell ref="J1641:AM1644"/>
    <mergeCell ref="AX2473:BG2474"/>
    <mergeCell ref="W2541:X2542"/>
    <mergeCell ref="L1796:O1798"/>
    <mergeCell ref="AL827:AM829"/>
    <mergeCell ref="AN2647:AO2649"/>
    <mergeCell ref="L3164:O3166"/>
    <mergeCell ref="L2403:O2405"/>
    <mergeCell ref="L1675:O1677"/>
    <mergeCell ref="L616:O618"/>
    <mergeCell ref="W1625:X1626"/>
    <mergeCell ref="W1967:X1968"/>
    <mergeCell ref="AP3479:AQ3482"/>
    <mergeCell ref="L310:O312"/>
    <mergeCell ref="E963:K970"/>
    <mergeCell ref="Z749:AB752"/>
    <mergeCell ref="L1239:O1240"/>
    <mergeCell ref="P430:R431"/>
    <mergeCell ref="AP931:AQ934"/>
    <mergeCell ref="AC1932:AD1935"/>
    <mergeCell ref="E1493:K1497"/>
    <mergeCell ref="AL372:AM374"/>
    <mergeCell ref="BP2826:BV2850"/>
    <mergeCell ref="L3105:AT3108"/>
    <mergeCell ref="W2240:X2241"/>
    <mergeCell ref="CH21:DU24"/>
    <mergeCell ref="BP278:BV302"/>
    <mergeCell ref="Y2339:BI2344"/>
    <mergeCell ref="Z294:AB297"/>
    <mergeCell ref="AR1295:AT1298"/>
    <mergeCell ref="Y519:BI524"/>
    <mergeCell ref="P1493:AJ1495"/>
    <mergeCell ref="P119:AJ121"/>
    <mergeCell ref="J458:AM461"/>
    <mergeCell ref="E1568:K1571"/>
    <mergeCell ref="AP1841:AQ1844"/>
    <mergeCell ref="L3225:BI3226"/>
    <mergeCell ref="L2497:BI2498"/>
    <mergeCell ref="AL3284:AM3286"/>
    <mergeCell ref="E1113:K1116"/>
    <mergeCell ref="AP2647:AT2649"/>
    <mergeCell ref="CH2933:DU2936"/>
    <mergeCell ref="S334:T335"/>
    <mergeCell ref="BW2573:CG2577"/>
    <mergeCell ref="L3560:AT3563"/>
    <mergeCell ref="BW753:CG757"/>
    <mergeCell ref="BP3033:BV3049"/>
    <mergeCell ref="BW2305:DU2321"/>
    <mergeCell ref="E2013:K2016"/>
    <mergeCell ref="CH191:DU194"/>
    <mergeCell ref="BP303:BV319"/>
    <mergeCell ref="BW1936:CG1940"/>
    <mergeCell ref="CH2019:DU2022"/>
    <mergeCell ref="BW2743:CG2746"/>
    <mergeCell ref="E2023:K2026"/>
    <mergeCell ref="E2794:K2817"/>
    <mergeCell ref="V2751:W2754"/>
    <mergeCell ref="E246:K269"/>
    <mergeCell ref="BW1850:DU1866"/>
    <mergeCell ref="BW741:CG744"/>
    <mergeCell ref="E1558:K1561"/>
    <mergeCell ref="W3337:X3338"/>
    <mergeCell ref="W2620:X2621"/>
    <mergeCell ref="W527:X528"/>
    <mergeCell ref="U1067:V1068"/>
    <mergeCell ref="AG2738:AH2740"/>
    <mergeCell ref="L2855:BI2857"/>
    <mergeCell ref="V2478:W2481"/>
    <mergeCell ref="E2946:K2948"/>
    <mergeCell ref="AP1009:AT1011"/>
    <mergeCell ref="E2218:K2220"/>
    <mergeCell ref="CH3380:DU3383"/>
    <mergeCell ref="E398:K400"/>
    <mergeCell ref="L1035:BI1037"/>
    <mergeCell ref="CJ1363:DU1364"/>
    <mergeCell ref="BP502:BQ530"/>
    <mergeCell ref="CH832:DU835"/>
    <mergeCell ref="CH2917:DU2920"/>
    <mergeCell ref="AI3102:AK3104"/>
    <mergeCell ref="E1848:K1853"/>
    <mergeCell ref="X3297:Y3300"/>
    <mergeCell ref="R3410:BI3412"/>
    <mergeCell ref="V2023:W2026"/>
    <mergeCell ref="L2946:BI2948"/>
    <mergeCell ref="AX2837:BG2838"/>
    <mergeCell ref="P1420:R1422"/>
    <mergeCell ref="BR866:BT894"/>
    <mergeCell ref="BR138:BT166"/>
    <mergeCell ref="L986:O988"/>
    <mergeCell ref="E701:K724"/>
    <mergeCell ref="X2842:Y2845"/>
    <mergeCell ref="S357:T358"/>
    <mergeCell ref="L261:O263"/>
    <mergeCell ref="X294:Y297"/>
    <mergeCell ref="L1945:BI1947"/>
    <mergeCell ref="AX2382:BG2383"/>
    <mergeCell ref="P965:R967"/>
    <mergeCell ref="Z3206:AB3209"/>
    <mergeCell ref="L1932:U1935"/>
    <mergeCell ref="BW373:CG376"/>
    <mergeCell ref="Y3431:BI3436"/>
    <mergeCell ref="Z658:AB661"/>
    <mergeCell ref="L1490:BI1492"/>
    <mergeCell ref="L116:BI118"/>
    <mergeCell ref="AH2751:AO2754"/>
    <mergeCell ref="BW3534:DU3545"/>
    <mergeCell ref="W2341:X2342"/>
    <mergeCell ref="AW1236:BI1239"/>
    <mergeCell ref="L1477:U1480"/>
    <mergeCell ref="BW804:DU815"/>
    <mergeCell ref="Z1282:AC1284"/>
    <mergeCell ref="Y1874:AV1879"/>
    <mergeCell ref="J2915:AM2918"/>
    <mergeCell ref="L2861:BI2862"/>
    <mergeCell ref="E2199:K2204"/>
    <mergeCell ref="AW3558:BH3559"/>
    <mergeCell ref="J367:AM370"/>
    <mergeCell ref="Y2891:BI2896"/>
    <mergeCell ref="L693:O694"/>
    <mergeCell ref="AC840:AD843"/>
    <mergeCell ref="S2535:T2536"/>
    <mergeCell ref="AW1556:BH1557"/>
    <mergeCell ref="S2529:T2530"/>
    <mergeCell ref="S715:T716"/>
    <mergeCell ref="U146:V148"/>
    <mergeCell ref="L2433:O2435"/>
    <mergeCell ref="L401:O403"/>
    <mergeCell ref="BU1050:BV1074"/>
    <mergeCell ref="P1575:AJ1577"/>
    <mergeCell ref="L11:AT14"/>
    <mergeCell ref="L431:O433"/>
    <mergeCell ref="L3249:O3251"/>
    <mergeCell ref="W266:X267"/>
    <mergeCell ref="S2074:T2075"/>
    <mergeCell ref="BP2669:BV2685"/>
    <mergeCell ref="AW555:BH556"/>
    <mergeCell ref="L701:O703"/>
    <mergeCell ref="W238:X239"/>
    <mergeCell ref="BW3570:CG3573"/>
    <mergeCell ref="L2133:BI2134"/>
    <mergeCell ref="E1471:K1476"/>
    <mergeCell ref="J3279:AM3282"/>
    <mergeCell ref="AR21:AT24"/>
    <mergeCell ref="U3058:V3060"/>
    <mergeCell ref="AW100:BH101"/>
    <mergeCell ref="CH563:DU566"/>
    <mergeCell ref="BW3115:CG3118"/>
    <mergeCell ref="CH1026:DU1030"/>
    <mergeCell ref="P2068:R2069"/>
    <mergeCell ref="P2849:AJ2851"/>
    <mergeCell ref="S2159:T2160"/>
    <mergeCell ref="BW1113:CG1116"/>
    <mergeCell ref="L1174:O1176"/>
    <mergeCell ref="AD99:AF101"/>
    <mergeCell ref="AP1373:AT1375"/>
    <mergeCell ref="L288:AT293"/>
    <mergeCell ref="CH1659:DU1662"/>
    <mergeCell ref="CH571:DU575"/>
    <mergeCell ref="AE3388:AG3391"/>
    <mergeCell ref="AR2933:AT2936"/>
    <mergeCell ref="AN2829:AO2831"/>
    <mergeCell ref="L1086:O1088"/>
    <mergeCell ref="BP1031:BV1047"/>
    <mergeCell ref="BW1031:DU1047"/>
    <mergeCell ref="S2154:T2155"/>
    <mergeCell ref="AE2933:AG2936"/>
    <mergeCell ref="AR2478:AT2481"/>
    <mergeCell ref="L3173:O3175"/>
    <mergeCell ref="X3206:Y3209"/>
    <mergeCell ref="AC2114:AD2117"/>
    <mergeCell ref="L631:O633"/>
    <mergeCell ref="E1854:K1856"/>
    <mergeCell ref="U521:V522"/>
    <mergeCell ref="L1177:O1179"/>
    <mergeCell ref="L2448:O2450"/>
    <mergeCell ref="S2427:T2428"/>
    <mergeCell ref="CJ2819:DU2820"/>
    <mergeCell ref="CJ3547:DU3548"/>
    <mergeCell ref="W1528:X1529"/>
    <mergeCell ref="BW3285:CG3288"/>
    <mergeCell ref="U1886:V1887"/>
    <mergeCell ref="CJ271:DU272"/>
    <mergeCell ref="E1484:K1489"/>
    <mergeCell ref="BW737:CG740"/>
    <mergeCell ref="E756:K761"/>
    <mergeCell ref="L3631:O3633"/>
    <mergeCell ref="L1854:BI1856"/>
    <mergeCell ref="L2745:AT2750"/>
    <mergeCell ref="AH3115:AO3118"/>
    <mergeCell ref="V1477:W1480"/>
    <mergeCell ref="W2705:X2706"/>
    <mergeCell ref="BW3170:DU3181"/>
    <mergeCell ref="BW2830:CG2833"/>
    <mergeCell ref="BW745:CG748"/>
    <mergeCell ref="BW2553:CG2556"/>
    <mergeCell ref="CH915:DU918"/>
    <mergeCell ref="E1376:K1379"/>
    <mergeCell ref="CH3376:DU3379"/>
    <mergeCell ref="BW2561:CG2564"/>
    <mergeCell ref="BW1829:CG1832"/>
    <mergeCell ref="BU1414:BV1438"/>
    <mergeCell ref="L801:O803"/>
    <mergeCell ref="L2169:O2171"/>
    <mergeCell ref="AI2829:AK2831"/>
    <mergeCell ref="R3137:BI3139"/>
    <mergeCell ref="P1220:AJ1222"/>
    <mergeCell ref="AW876:BI879"/>
    <mergeCell ref="BP2078:BV2089"/>
    <mergeCell ref="S3059:T3060"/>
    <mergeCell ref="BU3507:BV3531"/>
    <mergeCell ref="BW440:DU451"/>
    <mergeCell ref="BW866:DU894"/>
    <mergeCell ref="W2723:X2724"/>
    <mergeCell ref="L340:O342"/>
    <mergeCell ref="E1107:K1112"/>
    <mergeCell ref="BW3190:CG3193"/>
    <mergeCell ref="AX107:BG108"/>
    <mergeCell ref="W175:X176"/>
    <mergeCell ref="W1067:X1068"/>
    <mergeCell ref="AW464:BH465"/>
    <mergeCell ref="P1693:R1695"/>
    <mergeCell ref="L2800:O2802"/>
    <mergeCell ref="W1699:X1700"/>
    <mergeCell ref="E1857:K1861"/>
    <mergeCell ref="L2670:BI2672"/>
    <mergeCell ref="P2438:R2439"/>
    <mergeCell ref="E1198:K1203"/>
    <mergeCell ref="E2027:K2029"/>
    <mergeCell ref="Y1617:BI1622"/>
    <mergeCell ref="E1299:K1301"/>
    <mergeCell ref="Y889:BI894"/>
    <mergeCell ref="BP460:BV484"/>
    <mergeCell ref="Y883:BI888"/>
    <mergeCell ref="AW3606:BI3609"/>
    <mergeCell ref="E1402:K1406"/>
    <mergeCell ref="L3258:O3260"/>
    <mergeCell ref="W1876:X1877"/>
    <mergeCell ref="BU49:BV73"/>
    <mergeCell ref="Y2703:BI2708"/>
    <mergeCell ref="Z2010:AC2012"/>
    <mergeCell ref="W1694:X1695"/>
    <mergeCell ref="S2614:T2615"/>
    <mergeCell ref="S66:T67"/>
    <mergeCell ref="P976:R977"/>
    <mergeCell ref="L1129:O1131"/>
    <mergeCell ref="AN2738:AO2740"/>
    <mergeCell ref="L2058:O2059"/>
    <mergeCell ref="E1295:K1298"/>
    <mergeCell ref="U1619:V1620"/>
    <mergeCell ref="AC2478:AD2481"/>
    <mergeCell ref="L2940:O2942"/>
    <mergeCell ref="U1784:V1786"/>
    <mergeCell ref="AP385:AQ388"/>
    <mergeCell ref="AW2419:BI2422"/>
    <mergeCell ref="L2976:O2978"/>
    <mergeCell ref="P521:R522"/>
    <mergeCell ref="CH25:DU29"/>
    <mergeCell ref="W966:X967"/>
    <mergeCell ref="L1860:BI1861"/>
    <mergeCell ref="AC2023:AD2026"/>
    <mergeCell ref="AP1568:AQ1571"/>
    <mergeCell ref="L3196:AT3199"/>
    <mergeCell ref="U430:V431"/>
    <mergeCell ref="AE476:AG479"/>
    <mergeCell ref="L1659:U1662"/>
    <mergeCell ref="L3014:AT3017"/>
    <mergeCell ref="BP1412:BQ1440"/>
    <mergeCell ref="CH1742:DU1745"/>
    <mergeCell ref="P2758:AJ2760"/>
    <mergeCell ref="L1405:BI1406"/>
    <mergeCell ref="AE2387:AG2390"/>
    <mergeCell ref="AP567:AQ570"/>
    <mergeCell ref="E1659:K1662"/>
    <mergeCell ref="S3428:T3429"/>
    <mergeCell ref="S1153:T1154"/>
    <mergeCell ref="CH3471:DU3474"/>
    <mergeCell ref="L2539:O2541"/>
    <mergeCell ref="S2973:T2974"/>
    <mergeCell ref="BP866:BQ894"/>
    <mergeCell ref="AP3193:AT3195"/>
    <mergeCell ref="L1653:AT1658"/>
    <mergeCell ref="BW2201:CG2204"/>
    <mergeCell ref="S425:T426"/>
    <mergeCell ref="L446:O448"/>
    <mergeCell ref="CJ1545:DU1546"/>
    <mergeCell ref="BP2442:BV2453"/>
    <mergeCell ref="V2387:W2390"/>
    <mergeCell ref="CH3016:DU3019"/>
    <mergeCell ref="BP849:BV865"/>
    <mergeCell ref="BW1759:DU1775"/>
    <mergeCell ref="S3423:T3424"/>
    <mergeCell ref="L3473:AT3478"/>
    <mergeCell ref="L3625:O3627"/>
    <mergeCell ref="S1057:T1058"/>
    <mergeCell ref="E284:K287"/>
    <mergeCell ref="U3075:V3076"/>
    <mergeCell ref="E3340:K3363"/>
    <mergeCell ref="L925:AT930"/>
    <mergeCell ref="U527:V528"/>
    <mergeCell ref="BW1469:CG1472"/>
    <mergeCell ref="E1065:K1088"/>
    <mergeCell ref="E2104:K2107"/>
    <mergeCell ref="CH282:DU285"/>
    <mergeCell ref="AG1919:AH1921"/>
    <mergeCell ref="L1669:BI1671"/>
    <mergeCell ref="BP394:BV410"/>
    <mergeCell ref="BW1304:DU1320"/>
    <mergeCell ref="BR2322:BT2350"/>
    <mergeCell ref="S2968:T2969"/>
    <mergeCell ref="L3170:O3172"/>
    <mergeCell ref="S784:T785"/>
    <mergeCell ref="E2885:K2908"/>
    <mergeCell ref="W2063:X2064"/>
    <mergeCell ref="CJ999:DU1000"/>
    <mergeCell ref="S2541:T2542"/>
    <mergeCell ref="CH2375:DU2378"/>
    <mergeCell ref="W243:X244"/>
    <mergeCell ref="E337:K360"/>
    <mergeCell ref="AP1555:AT1557"/>
    <mergeCell ref="CH2098:DU2101"/>
    <mergeCell ref="AG1464:AH1466"/>
    <mergeCell ref="L1214:BI1216"/>
    <mergeCell ref="L1581:BI1583"/>
    <mergeCell ref="Y1253:BI1258"/>
    <mergeCell ref="S1967:T1968"/>
    <mergeCell ref="E1672:K1674"/>
    <mergeCell ref="BU2688:BV2712"/>
    <mergeCell ref="R43:BI45"/>
    <mergeCell ref="L3492:BI3494"/>
    <mergeCell ref="CH1643:DU1646"/>
    <mergeCell ref="L15:AT20"/>
    <mergeCell ref="L167:O169"/>
    <mergeCell ref="AI1828:AK1830"/>
    <mergeCell ref="AX3565:BG3566"/>
    <mergeCell ref="R2136:BI2138"/>
    <mergeCell ref="BU2233:BV2257"/>
    <mergeCell ref="L3355:O3357"/>
    <mergeCell ref="AX1563:BG1564"/>
    <mergeCell ref="X3388:Y3391"/>
    <mergeCell ref="BW1230:DU1258"/>
    <mergeCell ref="S1085:T1086"/>
    <mergeCell ref="L2254:O2256"/>
    <mergeCell ref="S1079:T1080"/>
    <mergeCell ref="E935:K937"/>
    <mergeCell ref="E2585:K2589"/>
    <mergeCell ref="L3340:O3342"/>
    <mergeCell ref="L2585:O2587"/>
    <mergeCell ref="L1526:O1528"/>
    <mergeCell ref="BW775:DU803"/>
    <mergeCell ref="L2195:AT2198"/>
    <mergeCell ref="P3075:R3076"/>
    <mergeCell ref="Z918:AC920"/>
    <mergeCell ref="Z1932:AB1935"/>
    <mergeCell ref="W602:X603"/>
    <mergeCell ref="E2130:K2134"/>
    <mergeCell ref="P527:R528"/>
    <mergeCell ref="L2885:O2887"/>
    <mergeCell ref="L2023:U2026"/>
    <mergeCell ref="P583:AJ585"/>
    <mergeCell ref="E128:K132"/>
    <mergeCell ref="J3461:AM3464"/>
    <mergeCell ref="J913:AM916"/>
    <mergeCell ref="Y600:AV605"/>
    <mergeCell ref="AW2102:BH2103"/>
    <mergeCell ref="AW1327:BI1330"/>
    <mergeCell ref="L2612:O2614"/>
    <mergeCell ref="L1884:O1886"/>
    <mergeCell ref="AP2751:AQ2754"/>
    <mergeCell ref="E203:K206"/>
    <mergeCell ref="AP3024:AQ3027"/>
    <mergeCell ref="AP476:AQ479"/>
    <mergeCell ref="S2620:T2621"/>
    <mergeCell ref="S3337:T3338"/>
    <mergeCell ref="J276:AM279"/>
    <mergeCell ref="P301:AJ303"/>
    <mergeCell ref="L2157:O2159"/>
    <mergeCell ref="L2650:AT2653"/>
    <mergeCell ref="BW3028:CG3032"/>
    <mergeCell ref="W2905:X2906"/>
    <mergeCell ref="L102:AT105"/>
    <mergeCell ref="BW563:CG566"/>
    <mergeCell ref="U3439:V3440"/>
    <mergeCell ref="AD3466:AF3468"/>
    <mergeCell ref="AR840:AT843"/>
    <mergeCell ref="BW2296:CG2299"/>
    <mergeCell ref="L859:BI860"/>
    <mergeCell ref="BW3215:DU3231"/>
    <mergeCell ref="BP3306:BV3322"/>
    <mergeCell ref="S1886:T1887"/>
    <mergeCell ref="L2615:O2617"/>
    <mergeCell ref="W2450:X2451"/>
    <mergeCell ref="W2444:X2445"/>
    <mergeCell ref="U2984:V2985"/>
    <mergeCell ref="W1716:X1717"/>
    <mergeCell ref="E2933:K2936"/>
    <mergeCell ref="E3249:K3272"/>
    <mergeCell ref="E1054:K1061"/>
    <mergeCell ref="E658:K661"/>
    <mergeCell ref="AG1828:AH1830"/>
    <mergeCell ref="E2874:K2881"/>
    <mergeCell ref="W3530:X3531"/>
    <mergeCell ref="AP99:AT101"/>
    <mergeCell ref="AD2738:AF2740"/>
    <mergeCell ref="CH2470:DU2473"/>
    <mergeCell ref="CH3554:DU3557"/>
    <mergeCell ref="L2927:AT2932"/>
    <mergeCell ref="BW1109:CG1112"/>
    <mergeCell ref="L1265:O1267"/>
    <mergeCell ref="S2796:T2797"/>
    <mergeCell ref="AD190:AF192"/>
    <mergeCell ref="AE2114:AG2117"/>
    <mergeCell ref="L379:AT384"/>
    <mergeCell ref="BP2777:BQ2805"/>
    <mergeCell ref="L540:O542"/>
    <mergeCell ref="V1113:W1116"/>
    <mergeCell ref="E3560:K3563"/>
    <mergeCell ref="L2472:AT2477"/>
    <mergeCell ref="BW836:CG839"/>
    <mergeCell ref="S2341:T2342"/>
    <mergeCell ref="BR3141:BT3169"/>
    <mergeCell ref="L1899:O1901"/>
    <mergeCell ref="BW195:CG198"/>
    <mergeCell ref="L85:O87"/>
    <mergeCell ref="X1932:Y1935"/>
    <mergeCell ref="AG372:AH374"/>
    <mergeCell ref="BW2280:CG2283"/>
    <mergeCell ref="E580:K582"/>
    <mergeCell ref="P783:R785"/>
    <mergeCell ref="U3160:V3161"/>
    <mergeCell ref="BW1139:DU1167"/>
    <mergeCell ref="W72:X73"/>
    <mergeCell ref="U612:V613"/>
    <mergeCell ref="E210:K215"/>
    <mergeCell ref="CH96:DU99"/>
    <mergeCell ref="P3495:AJ3497"/>
    <mergeCell ref="L580:BI582"/>
    <mergeCell ref="BW2624:DU2635"/>
    <mergeCell ref="AX471:BG472"/>
    <mergeCell ref="W1431:X1432"/>
    <mergeCell ref="W2786:X2787"/>
    <mergeCell ref="S266:T267"/>
    <mergeCell ref="AW326:BI329"/>
    <mergeCell ref="AG3284:AH3286"/>
    <mergeCell ref="L3034:BI3036"/>
    <mergeCell ref="Y964:AV969"/>
    <mergeCell ref="L2982:O2984"/>
    <mergeCell ref="AX16:BG17"/>
    <mergeCell ref="S1625:T1626"/>
    <mergeCell ref="L980:O982"/>
    <mergeCell ref="S2990:T2991"/>
    <mergeCell ref="E1663:K1665"/>
    <mergeCell ref="L3440:O3442"/>
    <mergeCell ref="BP2735:BV2759"/>
    <mergeCell ref="AW3515:BI3518"/>
    <mergeCell ref="P1801:R1802"/>
    <mergeCell ref="P1311:AJ1313"/>
    <mergeCell ref="Y610:BI615"/>
    <mergeCell ref="Y236:AV241"/>
    <mergeCell ref="P2074:R2075"/>
    <mergeCell ref="P1857:AJ1859"/>
    <mergeCell ref="E561:K566"/>
    <mergeCell ref="W1449:X1450"/>
    <mergeCell ref="L2979:O2981"/>
    <mergeCell ref="L2251:O2253"/>
    <mergeCell ref="W2814:X2815"/>
    <mergeCell ref="E765:K769"/>
    <mergeCell ref="P3160:R3161"/>
    <mergeCell ref="L3313:O3315"/>
    <mergeCell ref="P612:R613"/>
    <mergeCell ref="L765:O767"/>
    <mergeCell ref="E106:K111"/>
    <mergeCell ref="CH116:DU120"/>
    <mergeCell ref="L1396:BI1398"/>
    <mergeCell ref="E207:K209"/>
    <mergeCell ref="E2858:K2862"/>
    <mergeCell ref="E3238:K3245"/>
    <mergeCell ref="AL1100:AM1102"/>
    <mergeCell ref="CH3297:DU3300"/>
    <mergeCell ref="U1693:V1695"/>
    <mergeCell ref="CH2209:DU2213"/>
    <mergeCell ref="BP3099:BV3123"/>
    <mergeCell ref="Y3522:BI3527"/>
    <mergeCell ref="CH749:DU752"/>
    <mergeCell ref="P3122:AJ3124"/>
    <mergeCell ref="Z190:AC192"/>
    <mergeCell ref="L207:BI209"/>
    <mergeCell ref="AN1919:AO1921"/>
    <mergeCell ref="L155:O157"/>
    <mergeCell ref="AL645:AM647"/>
    <mergeCell ref="L176:O178"/>
    <mergeCell ref="CH294:DU297"/>
    <mergeCell ref="L483:O485"/>
    <mergeCell ref="AI1555:AK1557"/>
    <mergeCell ref="S2705:T2706"/>
    <mergeCell ref="BW3107:CG3110"/>
    <mergeCell ref="BW1022:CG1025"/>
    <mergeCell ref="AN1464:AO1466"/>
    <mergeCell ref="BW559:CG562"/>
    <mergeCell ref="L449:O451"/>
    <mergeCell ref="P3615:R3616"/>
    <mergeCell ref="AC1204:AD1207"/>
    <mergeCell ref="L2394:O2396"/>
    <mergeCell ref="CH2110:DU2113"/>
    <mergeCell ref="L1666:O1668"/>
    <mergeCell ref="E944:K946"/>
    <mergeCell ref="AW1145:BI1148"/>
    <mergeCell ref="U3524:V3525"/>
    <mergeCell ref="CJ1909:DU1910"/>
    <mergeCell ref="E1600:K1607"/>
    <mergeCell ref="AP2114:AQ2117"/>
    <mergeCell ref="AR567:AT570"/>
    <mergeCell ref="AE1568:AG1571"/>
    <mergeCell ref="L1922:AT1925"/>
    <mergeCell ref="W2529:X2530"/>
    <mergeCell ref="E2468:K2471"/>
    <mergeCell ref="AR2660:AT2663"/>
    <mergeCell ref="BW1920:CG1923"/>
    <mergeCell ref="AR112:AT115"/>
    <mergeCell ref="AN736:AO738"/>
    <mergeCell ref="AE1113:AG1116"/>
    <mergeCell ref="CH2466:DU2469"/>
    <mergeCell ref="X840:Y843"/>
    <mergeCell ref="L938:O940"/>
    <mergeCell ref="CH654:DU657"/>
    <mergeCell ref="AH1750:AO1753"/>
    <mergeCell ref="S2723:T2724"/>
    <mergeCell ref="S175:T176"/>
    <mergeCell ref="BW919:CG922"/>
    <mergeCell ref="BP3170:BV3181"/>
    <mergeCell ref="S2331:T2332"/>
    <mergeCell ref="BP1168:BV1179"/>
    <mergeCell ref="BW464:CG467"/>
    <mergeCell ref="L3079:O3081"/>
    <mergeCell ref="S511:T512"/>
    <mergeCell ref="L2199:AT2204"/>
    <mergeCell ref="W2159:X2160"/>
    <mergeCell ref="E2121:K2126"/>
    <mergeCell ref="BW2007:CG2010"/>
    <mergeCell ref="E830:K833"/>
    <mergeCell ref="BR1776:BT1804"/>
    <mergeCell ref="L2624:O2626"/>
    <mergeCell ref="P3524:R3525"/>
    <mergeCell ref="E3119:K3121"/>
    <mergeCell ref="Y2709:BI2714"/>
    <mergeCell ref="L1760:BI1762"/>
    <mergeCell ref="E571:K573"/>
    <mergeCell ref="AX380:BG381"/>
    <mergeCell ref="BR2959:BT2987"/>
    <mergeCell ref="W2154:X2155"/>
    <mergeCell ref="BP440:BV451"/>
    <mergeCell ref="BW3376:CG3379"/>
    <mergeCell ref="CH2189:DU2192"/>
    <mergeCell ref="W3514:X3515"/>
    <mergeCell ref="L3119:BI3121"/>
    <mergeCell ref="AG1555:AH1557"/>
    <mergeCell ref="R2682:BI2684"/>
    <mergeCell ref="E1763:K1765"/>
    <mergeCell ref="AL3557:AM3559"/>
    <mergeCell ref="AI554:AK556"/>
    <mergeCell ref="S966:T967"/>
    <mergeCell ref="CH3206:DU3209"/>
    <mergeCell ref="AW2241:BI2244"/>
    <mergeCell ref="AI1919:AK1921"/>
    <mergeCell ref="BW2462:CG2465"/>
    <mergeCell ref="X2114:Y2117"/>
    <mergeCell ref="P2614:R2615"/>
    <mergeCell ref="R2227:BI2229"/>
    <mergeCell ref="P800:R801"/>
    <mergeCell ref="Z2751:AB2754"/>
    <mergeCell ref="E781:K788"/>
    <mergeCell ref="AP3115:AQ3118"/>
    <mergeCell ref="J3370:AM3373"/>
    <mergeCell ref="AL2556:AM2558"/>
    <mergeCell ref="P66:R67"/>
    <mergeCell ref="L3525:O3527"/>
    <mergeCell ref="AC1568:AD1571"/>
    <mergeCell ref="L977:O979"/>
    <mergeCell ref="E1311:K1315"/>
    <mergeCell ref="CH2205:DU2208"/>
    <mergeCell ref="L2345:O2347"/>
    <mergeCell ref="W3354:X3355"/>
    <mergeCell ref="AW1240:BI1243"/>
    <mergeCell ref="L2039:O2041"/>
    <mergeCell ref="Z2478:AB2481"/>
    <mergeCell ref="L1311:O1313"/>
    <mergeCell ref="L252:O254"/>
    <mergeCell ref="E2692:K2699"/>
    <mergeCell ref="AP2660:AQ2663"/>
    <mergeCell ref="L2968:O2969"/>
    <mergeCell ref="E3222:K3226"/>
    <mergeCell ref="AL2101:AM2103"/>
    <mergeCell ref="Y337:BI342"/>
    <mergeCell ref="W56:X57"/>
    <mergeCell ref="AC1113:AD1116"/>
    <mergeCell ref="CH1750:DU1753"/>
    <mergeCell ref="BP2007:BV2031"/>
    <mergeCell ref="L2286:AT2289"/>
    <mergeCell ref="U419:V421"/>
    <mergeCell ref="AW785:BI788"/>
    <mergeCell ref="Z2023:AB2026"/>
    <mergeCell ref="L749:U752"/>
    <mergeCell ref="AR3024:AT3027"/>
    <mergeCell ref="Y2248:BI2253"/>
    <mergeCell ref="L1481:BI1483"/>
    <mergeCell ref="L3043:BI3044"/>
    <mergeCell ref="P1848:AJ1850"/>
    <mergeCell ref="J2187:AM2190"/>
    <mergeCell ref="CH3566:DU3569"/>
    <mergeCell ref="AN372:AO374"/>
    <mergeCell ref="AE1477:AG1480"/>
    <mergeCell ref="E3297:K3300"/>
    <mergeCell ref="AW2601:BI2604"/>
    <mergeCell ref="AC112:AD115"/>
    <mergeCell ref="L1302:O1304"/>
    <mergeCell ref="CH1018:DU1021"/>
    <mergeCell ref="AW53:BI56"/>
    <mergeCell ref="E1236:K1243"/>
    <mergeCell ref="E2842:K2845"/>
    <mergeCell ref="BP1279:BV1303"/>
    <mergeCell ref="L1629:O1631"/>
    <mergeCell ref="S2063:T2064"/>
    <mergeCell ref="S1346:T1347"/>
    <mergeCell ref="W1437:X1438"/>
    <mergeCell ref="BW1291:CG1294"/>
    <mergeCell ref="L1376:AT1379"/>
    <mergeCell ref="CH104:DU107"/>
    <mergeCell ref="BW303:DU319"/>
    <mergeCell ref="BW2482:CG2486"/>
    <mergeCell ref="L3449:O3451"/>
    <mergeCell ref="P392:AJ394"/>
    <mergeCell ref="L2563:AT2568"/>
    <mergeCell ref="BP2214:BV2230"/>
    <mergeCell ref="BP1486:BV1502"/>
    <mergeCell ref="CH1920:DU1923"/>
    <mergeCell ref="BP2032:BV2048"/>
    <mergeCell ref="E1194:K1197"/>
    <mergeCell ref="AE1841:AG1844"/>
    <mergeCell ref="AR1386:AT1389"/>
    <mergeCell ref="BW2557:CG2560"/>
    <mergeCell ref="W1170:X1171"/>
    <mergeCell ref="E1975:K1998"/>
    <mergeCell ref="BW3579:DU3595"/>
    <mergeCell ref="E3287:K3290"/>
    <mergeCell ref="CH2391:DU2395"/>
    <mergeCell ref="U794:V795"/>
    <mergeCell ref="AH2387:AO2390"/>
    <mergeCell ref="W2256:X2257"/>
    <mergeCell ref="U2796:V2797"/>
    <mergeCell ref="L3446:O3448"/>
    <mergeCell ref="AD1464:AF1466"/>
    <mergeCell ref="AP2738:AT2740"/>
    <mergeCell ref="L719:O721"/>
    <mergeCell ref="R3228:BI3230"/>
    <mergeCell ref="BP1896:BV1907"/>
    <mergeCell ref="V1659:W1662"/>
    <mergeCell ref="L2764:BI2766"/>
    <mergeCell ref="AP190:AT192"/>
    <mergeCell ref="CJ3092:DU3093"/>
    <mergeCell ref="CH2561:DU2564"/>
    <mergeCell ref="BW2322:DU2350"/>
    <mergeCell ref="S602:T603"/>
    <mergeCell ref="BR684:BT712"/>
    <mergeCell ref="R1226:BI1228"/>
    <mergeCell ref="E3577:K3582"/>
    <mergeCell ref="P3149:R3151"/>
    <mergeCell ref="BR1867:BT1895"/>
    <mergeCell ref="BW1006:CG1009"/>
    <mergeCell ref="BW1867:DU1895"/>
    <mergeCell ref="E25:K27"/>
    <mergeCell ref="E2430:K2453"/>
    <mergeCell ref="BU322:BV346"/>
    <mergeCell ref="L1990:O1992"/>
    <mergeCell ref="X2023:Y2026"/>
    <mergeCell ref="E1845:K1847"/>
    <mergeCell ref="Y3249:BI3254"/>
    <mergeCell ref="P2694:R2696"/>
    <mergeCell ref="L1126:BI1128"/>
    <mergeCell ref="P2403:AJ2405"/>
    <mergeCell ref="AH749:AO752"/>
    <mergeCell ref="BW2102:CG2105"/>
    <mergeCell ref="W339:X340"/>
    <mergeCell ref="Z2387:AB2390"/>
    <mergeCell ref="L3219:BI3221"/>
    <mergeCell ref="Y2794:BI2799"/>
    <mergeCell ref="W1512:X1513"/>
    <mergeCell ref="L1845:BI1847"/>
    <mergeCell ref="Y2420:AV2425"/>
    <mergeCell ref="P1710:R1711"/>
    <mergeCell ref="AW2965:BI2968"/>
    <mergeCell ref="L3206:U3209"/>
    <mergeCell ref="BW2533:DU2544"/>
    <mergeCell ref="Z3011:AC3013"/>
    <mergeCell ref="Y3603:AV3608"/>
    <mergeCell ref="L947:O949"/>
    <mergeCell ref="L3580:BI3582"/>
    <mergeCell ref="J2096:AM2099"/>
    <mergeCell ref="L2422:O2423"/>
    <mergeCell ref="AW3285:BH3286"/>
    <mergeCell ref="U1875:V1877"/>
    <mergeCell ref="S1716:T1717"/>
    <mergeCell ref="BP1643:BV1667"/>
    <mergeCell ref="L2130:O2132"/>
    <mergeCell ref="BU2779:BV2803"/>
    <mergeCell ref="W784:X785"/>
    <mergeCell ref="L1740:AT1743"/>
    <mergeCell ref="Y1156:BI1161"/>
    <mergeCell ref="L389:BI391"/>
    <mergeCell ref="AP1386:AQ1389"/>
    <mergeCell ref="L2160:O2162"/>
    <mergeCell ref="P756:AJ758"/>
    <mergeCell ref="W1995:X1996"/>
    <mergeCell ref="AW2284:BH2285"/>
    <mergeCell ref="L2430:O2432"/>
    <mergeCell ref="E3200:K3205"/>
    <mergeCell ref="L1705:O1707"/>
    <mergeCell ref="AL736:AM738"/>
    <mergeCell ref="AR1750:AT1753"/>
    <mergeCell ref="L2118:BI2120"/>
    <mergeCell ref="W1540:X1541"/>
    <mergeCell ref="CH385:DU388"/>
    <mergeCell ref="W1534:X1535"/>
    <mergeCell ref="AW1829:BH1830"/>
    <mergeCell ref="CH2292:DU2295"/>
    <mergeCell ref="BW931:CG934"/>
    <mergeCell ref="CH2755:DU2759"/>
    <mergeCell ref="CH3562:DU3565"/>
    <mergeCell ref="E1964:K1971"/>
    <mergeCell ref="P2949:AJ2951"/>
    <mergeCell ref="W1079:X1080"/>
    <mergeCell ref="L2903:O2905"/>
    <mergeCell ref="AD1828:AF1830"/>
    <mergeCell ref="CH1560:DU1563"/>
    <mergeCell ref="AP3102:AT3104"/>
    <mergeCell ref="BW658:CG661"/>
    <mergeCell ref="L2017:AT2022"/>
    <mergeCell ref="BP3215:BV3231"/>
    <mergeCell ref="CH3388:DU3391"/>
    <mergeCell ref="L3128:BI3130"/>
    <mergeCell ref="S72:T73"/>
    <mergeCell ref="BW1577:DU1593"/>
    <mergeCell ref="CH2300:DU2304"/>
    <mergeCell ref="S248:T249"/>
    <mergeCell ref="BP940:BV956"/>
    <mergeCell ref="U2893:V2894"/>
    <mergeCell ref="Z3375:AC3377"/>
    <mergeCell ref="V203:W206"/>
    <mergeCell ref="L2815:O2817"/>
    <mergeCell ref="AD1373:AF1375"/>
    <mergeCell ref="BP2760:BV2776"/>
    <mergeCell ref="E567:K570"/>
    <mergeCell ref="U891:V892"/>
    <mergeCell ref="BW2760:DU2776"/>
    <mergeCell ref="S1431:T1432"/>
    <mergeCell ref="BP212:BV228"/>
    <mergeCell ref="L574:O576"/>
    <mergeCell ref="U2432:V2433"/>
    <mergeCell ref="W1164:X1165"/>
    <mergeCell ref="E508:K515"/>
    <mergeCell ref="U1704:V1705"/>
    <mergeCell ref="AR2023:AT2026"/>
    <mergeCell ref="L2360:O2362"/>
    <mergeCell ref="S243:T244"/>
    <mergeCell ref="AN1555:AO1557"/>
    <mergeCell ref="E3583:K3585"/>
    <mergeCell ref="U2250:V2251"/>
    <mergeCell ref="E112:K115"/>
    <mergeCell ref="U436:V437"/>
    <mergeCell ref="P1120:AJ1122"/>
    <mergeCell ref="L358:O360"/>
    <mergeCell ref="W3251:X3252"/>
    <mergeCell ref="W709:X710"/>
    <mergeCell ref="E2485:K2490"/>
    <mergeCell ref="R134:BI136"/>
    <mergeCell ref="W1255:X1256"/>
    <mergeCell ref="E665:K670"/>
    <mergeCell ref="L3583:BI3585"/>
    <mergeCell ref="BW1714:DU1725"/>
    <mergeCell ref="BW2474:CG2477"/>
    <mergeCell ref="V658:W661"/>
    <mergeCell ref="CH2644:DU2647"/>
    <mergeCell ref="AE1204:AG1207"/>
    <mergeCell ref="S1449:T1450"/>
    <mergeCell ref="BW3558:CG3561"/>
    <mergeCell ref="BP2624:BV2635"/>
    <mergeCell ref="E2127:K2129"/>
    <mergeCell ref="BP76:BV87"/>
    <mergeCell ref="AH203:AO206"/>
    <mergeCell ref="L2530:O2532"/>
    <mergeCell ref="P401:AJ403"/>
    <mergeCell ref="BW2169:DU2180"/>
    <mergeCell ref="BW1441:DU1452"/>
    <mergeCell ref="BR2595:BT2623"/>
    <mergeCell ref="BW2595:DU2623"/>
    <mergeCell ref="E2836:K2841"/>
    <mergeCell ref="P2984:R2985"/>
    <mergeCell ref="BR47:BT75"/>
    <mergeCell ref="BW47:DU75"/>
    <mergeCell ref="CH1647:DU1650"/>
    <mergeCell ref="AX1836:BG1837"/>
    <mergeCell ref="W1904:X1905"/>
    <mergeCell ref="AW2193:BH2194"/>
    <mergeCell ref="AW1691:BI1694"/>
    <mergeCell ref="L486:BI488"/>
    <mergeCell ref="W3428:X3429"/>
    <mergeCell ref="P874:R876"/>
    <mergeCell ref="W880:X881"/>
    <mergeCell ref="Z2114:AB2117"/>
    <mergeCell ref="Y3346:BI3351"/>
    <mergeCell ref="AC1295:AD1298"/>
    <mergeCell ref="Y2618:BI2623"/>
    <mergeCell ref="E1208:K1210"/>
    <mergeCell ref="AI1100:AK1102"/>
    <mergeCell ref="Y2612:BI2617"/>
    <mergeCell ref="R1408:BI1410"/>
    <mergeCell ref="BU1505:BV1529"/>
    <mergeCell ref="L3161:O3163"/>
    <mergeCell ref="E3131:K3135"/>
    <mergeCell ref="W3605:X3606"/>
    <mergeCell ref="Z1659:AB1662"/>
    <mergeCell ref="P1522:R1523"/>
    <mergeCell ref="AN2556:AO2558"/>
    <mergeCell ref="BP3124:BV3140"/>
    <mergeCell ref="AI645:AK647"/>
    <mergeCell ref="L3486:O3488"/>
    <mergeCell ref="AW2237:BI2240"/>
    <mergeCell ref="S2444:T2445"/>
    <mergeCell ref="P2705:R2706"/>
    <mergeCell ref="E872:K879"/>
    <mergeCell ref="E3024:K3027"/>
    <mergeCell ref="U3513:V3515"/>
    <mergeCell ref="CH468:DU471"/>
    <mergeCell ref="P1484:AJ1486"/>
    <mergeCell ref="L1694:O1695"/>
    <mergeCell ref="BP3463:BV3487"/>
    <mergeCell ref="W3621:X3622"/>
    <mergeCell ref="P2250:R2251"/>
    <mergeCell ref="Y2976:BI2981"/>
    <mergeCell ref="P3304:AJ3306"/>
    <mergeCell ref="L3589:BI3590"/>
    <mergeCell ref="CH476:DU479"/>
    <mergeCell ref="AP3297:AQ3300"/>
    <mergeCell ref="L1012:AT1015"/>
    <mergeCell ref="W147:X148"/>
    <mergeCell ref="AE2205:AG2208"/>
    <mergeCell ref="Y974:BI979"/>
    <mergeCell ref="L3388:U3391"/>
    <mergeCell ref="AE385:AG388"/>
    <mergeCell ref="AE203:AG206"/>
    <mergeCell ref="L3134:BI3135"/>
    <mergeCell ref="L28:O30"/>
    <mergeCell ref="E3388:K3391"/>
    <mergeCell ref="L586:BI587"/>
    <mergeCell ref="U2057:V2059"/>
    <mergeCell ref="L238:O239"/>
    <mergeCell ref="L1429:O1431"/>
    <mergeCell ref="AP2829:AT2831"/>
    <mergeCell ref="U2978:V2979"/>
    <mergeCell ref="BP2988:BV2999"/>
    <mergeCell ref="BP5:BV29"/>
    <mergeCell ref="W163:X164"/>
    <mergeCell ref="BP2595:BQ2623"/>
    <mergeCell ref="BW17:CG20"/>
    <mergeCell ref="L2175:O2177"/>
    <mergeCell ref="BW1208:CG1212"/>
    <mergeCell ref="L131:BI132"/>
    <mergeCell ref="AD1100:AF1102"/>
    <mergeCell ref="BW2015:CG2018"/>
    <mergeCell ref="AP2374:AT2376"/>
    <mergeCell ref="L1289:AT1294"/>
    <mergeCell ref="L995:O997"/>
    <mergeCell ref="L1467:AT1470"/>
    <mergeCell ref="S3514:T3515"/>
    <mergeCell ref="CH100:DU103"/>
    <mergeCell ref="W1249:X1250"/>
    <mergeCell ref="S2786:T2787"/>
    <mergeCell ref="E1211:K1216"/>
    <mergeCell ref="L2654:AT2659"/>
    <mergeCell ref="U2256:V2257"/>
    <mergeCell ref="BW3198:CG3201"/>
    <mergeCell ref="L1714:O1716"/>
    <mergeCell ref="CH2011:DU2014"/>
    <mergeCell ref="E3310:K3312"/>
    <mergeCell ref="BP2123:BV2139"/>
    <mergeCell ref="BW3033:DU3049"/>
    <mergeCell ref="L3398:BI3400"/>
    <mergeCell ref="BW3625:DU3636"/>
    <mergeCell ref="E2209:K2211"/>
    <mergeCell ref="S2513:T2514"/>
    <mergeCell ref="Y1799:BI1804"/>
    <mergeCell ref="L850:BI852"/>
    <mergeCell ref="L2172:O2174"/>
    <mergeCell ref="CJ2728:DU2729"/>
    <mergeCell ref="AP3284:AT3286"/>
    <mergeCell ref="AG3193:AH3195"/>
    <mergeCell ref="L2943:BI2945"/>
    <mergeCell ref="L3310:BI3312"/>
    <mergeCell ref="V2933:W2936"/>
    <mergeCell ref="E3401:K3403"/>
    <mergeCell ref="AG645:AH647"/>
    <mergeCell ref="L395:BI397"/>
    <mergeCell ref="AP1464:AT1466"/>
    <mergeCell ref="R1772:BI1774"/>
    <mergeCell ref="E853:K855"/>
    <mergeCell ref="AD1555:AF1557"/>
    <mergeCell ref="BP957:BQ985"/>
    <mergeCell ref="CH1287:DU1290"/>
    <mergeCell ref="CH3372:DU3375"/>
    <mergeCell ref="S56:T57"/>
    <mergeCell ref="P1892:R1893"/>
    <mergeCell ref="AI3557:AK3559"/>
    <mergeCell ref="L258:O260"/>
    <mergeCell ref="P2057:R2059"/>
    <mergeCell ref="AX2746:BG2747"/>
    <mergeCell ref="AI1009:AK1011"/>
    <mergeCell ref="BW1552:CG1555"/>
    <mergeCell ref="R1317:BI1319"/>
    <mergeCell ref="W3064:X3065"/>
    <mergeCell ref="AX3292:BG3293"/>
    <mergeCell ref="BW2959:DU2987"/>
    <mergeCell ref="S2814:T2815"/>
    <mergeCell ref="BW167:DU178"/>
    <mergeCell ref="BR1321:BT1349"/>
    <mergeCell ref="S2808:T2809"/>
    <mergeCell ref="W516:X517"/>
    <mergeCell ref="BR593:BT621"/>
    <mergeCell ref="L1441:O1443"/>
    <mergeCell ref="BW411:DU439"/>
    <mergeCell ref="E1562:K1567"/>
    <mergeCell ref="L3028:BI3030"/>
    <mergeCell ref="E2664:K2666"/>
    <mergeCell ref="L716:O718"/>
    <mergeCell ref="BW1097:CG1100"/>
    <mergeCell ref="X749:Y752"/>
    <mergeCell ref="L3255:O3257"/>
    <mergeCell ref="BW2504:DU2532"/>
    <mergeCell ref="BU413:BV437"/>
    <mergeCell ref="P1129:AJ1131"/>
    <mergeCell ref="E674:K678"/>
    <mergeCell ref="L2573:BI2575"/>
    <mergeCell ref="Y3340:BI3345"/>
    <mergeCell ref="Z2647:AC2649"/>
    <mergeCell ref="CH840:DU843"/>
    <mergeCell ref="AH3388:AO3391"/>
    <mergeCell ref="Z1113:AB1116"/>
    <mergeCell ref="Y1344:BI1349"/>
    <mergeCell ref="P2312:AJ2314"/>
    <mergeCell ref="J1277:AM1280"/>
    <mergeCell ref="Z2933:AB2936"/>
    <mergeCell ref="BU504:BV528"/>
    <mergeCell ref="Y2511:AV2516"/>
    <mergeCell ref="L3498:BI3499"/>
    <mergeCell ref="J2642:AM2645"/>
    <mergeCell ref="Y2329:AV2334"/>
    <mergeCell ref="E326:K333"/>
    <mergeCell ref="AW3056:BI3059"/>
    <mergeCell ref="L602:O603"/>
    <mergeCell ref="J822:AM825"/>
    <mergeCell ref="AW1465:BH1466"/>
    <mergeCell ref="BP2917:BV2941"/>
    <mergeCell ref="E856:K860"/>
    <mergeCell ref="S1170:T1171"/>
    <mergeCell ref="U601:V603"/>
    <mergeCell ref="L2468:AT2471"/>
    <mergeCell ref="BP369:BV393"/>
    <mergeCell ref="L648:AT651"/>
    <mergeCell ref="S436:T437"/>
    <mergeCell ref="AP2205:AQ2208"/>
    <mergeCell ref="P2030:AJ2032"/>
    <mergeCell ref="W903:X904"/>
    <mergeCell ref="L466:AT469"/>
    <mergeCell ref="AE1386:AG1389"/>
    <mergeCell ref="P210:AJ212"/>
    <mergeCell ref="S2256:T2257"/>
    <mergeCell ref="E401:K405"/>
    <mergeCell ref="BP1304:BV1320"/>
    <mergeCell ref="Z1009:AC1011"/>
    <mergeCell ref="E1575:K1580"/>
    <mergeCell ref="W2262:X2263"/>
    <mergeCell ref="E1926:K1931"/>
    <mergeCell ref="L2588:BI2589"/>
    <mergeCell ref="AE931:AG934"/>
    <mergeCell ref="S3615:T3616"/>
    <mergeCell ref="BW1117:CG1121"/>
    <mergeCell ref="L40:BI41"/>
    <mergeCell ref="W260:X261"/>
    <mergeCell ref="E476:K479"/>
    <mergeCell ref="U800:V801"/>
    <mergeCell ref="BW385:CG388"/>
    <mergeCell ref="W3445:X3446"/>
    <mergeCell ref="AP1022:AQ1025"/>
    <mergeCell ref="L1811:O1813"/>
    <mergeCell ref="AG3557:AH3559"/>
    <mergeCell ref="S1608:T1609"/>
    <mergeCell ref="AP1828:AT1830"/>
    <mergeCell ref="CH2114:DU2117"/>
    <mergeCell ref="BP986:BV997"/>
    <mergeCell ref="BP3141:BQ3169"/>
    <mergeCell ref="E2849:K2854"/>
    <mergeCell ref="L2994:O2996"/>
    <mergeCell ref="AD1919:AF1921"/>
    <mergeCell ref="BP1321:BQ1349"/>
    <mergeCell ref="BP593:BQ621"/>
    <mergeCell ref="L2108:AT2113"/>
    <mergeCell ref="L2269:O2271"/>
    <mergeCell ref="L622:O624"/>
    <mergeCell ref="S339:T340"/>
    <mergeCell ref="V2842:W2845"/>
    <mergeCell ref="BW1486:DU1502"/>
    <mergeCell ref="S1512:T1513"/>
    <mergeCell ref="S157:T158"/>
    <mergeCell ref="BW2565:CG2568"/>
    <mergeCell ref="U3530:V3531"/>
    <mergeCell ref="L3628:O3630"/>
    <mergeCell ref="U1158:V1159"/>
    <mergeCell ref="E1520:K1543"/>
    <mergeCell ref="L1814:O1816"/>
    <mergeCell ref="BW1924:CG1927"/>
    <mergeCell ref="AG2101:AH2103"/>
    <mergeCell ref="L1080:O1082"/>
    <mergeCell ref="E2309:K2311"/>
    <mergeCell ref="BR2777:BT2805"/>
    <mergeCell ref="P2512:R2514"/>
    <mergeCell ref="CJ3274:DU3275"/>
    <mergeCell ref="BW3194:CG3197"/>
    <mergeCell ref="AG99:AH101"/>
    <mergeCell ref="CJ1454:DU1455"/>
    <mergeCell ref="W1801:X1802"/>
    <mergeCell ref="CJ726:DU727"/>
    <mergeCell ref="W1977:X1978"/>
    <mergeCell ref="U2341:V2342"/>
    <mergeCell ref="E1939:K1944"/>
    <mergeCell ref="CH1825:DU1828"/>
    <mergeCell ref="BW1192:CG1195"/>
    <mergeCell ref="CH187:DU190"/>
    <mergeCell ref="L2309:BI2311"/>
    <mergeCell ref="AX2200:BG2201"/>
    <mergeCell ref="W1346:X1347"/>
    <mergeCell ref="AH1022:AO1025"/>
    <mergeCell ref="BW1805:DU1816"/>
    <mergeCell ref="S1995:T1996"/>
    <mergeCell ref="AW2055:BI2058"/>
    <mergeCell ref="CH1370:DU1373"/>
    <mergeCell ref="L798:O800"/>
    <mergeCell ref="Y2693:AV2698"/>
    <mergeCell ref="W1972:X1973"/>
    <mergeCell ref="L37:O39"/>
    <mergeCell ref="P1056:R1058"/>
    <mergeCell ref="AX1745:BG1746"/>
    <mergeCell ref="BW1412:DU1440"/>
    <mergeCell ref="L2715:O2717"/>
    <mergeCell ref="S3354:T3355"/>
    <mergeCell ref="S1540:T1541"/>
    <mergeCell ref="L2709:O2711"/>
    <mergeCell ref="S1534:T1535"/>
    <mergeCell ref="L2832:AT2835"/>
    <mergeCell ref="L1220:O1222"/>
    <mergeCell ref="E3392:K3394"/>
    <mergeCell ref="Y54:AV59"/>
    <mergeCell ref="AH294:AO297"/>
    <mergeCell ref="Z1841:AB1844"/>
    <mergeCell ref="L2797:O2799"/>
    <mergeCell ref="CH642:DU645"/>
    <mergeCell ref="P3530:R3531"/>
    <mergeCell ref="P3040:AJ3042"/>
    <mergeCell ref="BW895:DU906"/>
    <mergeCell ref="W1057:X1058"/>
    <mergeCell ref="Y1965:AV1970"/>
    <mergeCell ref="W2626:X2627"/>
    <mergeCell ref="E2290:K2295"/>
    <mergeCell ref="P3586:AJ3588"/>
    <mergeCell ref="W3178:X3179"/>
    <mergeCell ref="L795:O797"/>
    <mergeCell ref="P1255:R1256"/>
    <mergeCell ref="Y1981:BI1986"/>
    <mergeCell ref="E2391:K2393"/>
    <mergeCell ref="P1038:AJ1040"/>
    <mergeCell ref="W630:X631"/>
    <mergeCell ref="W2336:X2337"/>
    <mergeCell ref="AW919:BH920"/>
    <mergeCell ref="E2494:K2498"/>
    <mergeCell ref="L2494:O2496"/>
    <mergeCell ref="L3125:BI3127"/>
    <mergeCell ref="E1835:K1840"/>
    <mergeCell ref="CH1845:DU1849"/>
    <mergeCell ref="AW2739:BH2740"/>
    <mergeCell ref="E1936:K1938"/>
    <mergeCell ref="L2339:O2341"/>
    <mergeCell ref="AW603:BI606"/>
    <mergeCell ref="L753:BI755"/>
    <mergeCell ref="AL2829:AM2831"/>
    <mergeCell ref="AC21:AD24"/>
    <mergeCell ref="U3422:V3424"/>
    <mergeCell ref="BP915:BV939"/>
    <mergeCell ref="L1194:AT1197"/>
    <mergeCell ref="CH2478:DU2481"/>
    <mergeCell ref="BU231:BV255"/>
    <mergeCell ref="CH1390:DU1394"/>
    <mergeCell ref="W2331:X2332"/>
    <mergeCell ref="Z1919:AC1921"/>
    <mergeCell ref="L1936:BI1938"/>
    <mergeCell ref="S3251:T3252"/>
    <mergeCell ref="U1983:V1984"/>
    <mergeCell ref="Z2465:AC2467"/>
    <mergeCell ref="P72:R73"/>
    <mergeCell ref="AL2374:AM2376"/>
    <mergeCell ref="AN2010:AO2012"/>
    <mergeCell ref="S1255:T1256"/>
    <mergeCell ref="BP1850:BV1866"/>
    <mergeCell ref="L2212:O2214"/>
    <mergeCell ref="BW2751:CG2754"/>
    <mergeCell ref="W988:X989"/>
    <mergeCell ref="U1528:V1529"/>
    <mergeCell ref="AN3193:AO3195"/>
    <mergeCell ref="W254:X255"/>
    <mergeCell ref="AC2933:AD2936"/>
    <mergeCell ref="L3613:O3615"/>
    <mergeCell ref="L3395:O3397"/>
    <mergeCell ref="E2673:K2675"/>
    <mergeCell ref="AW2874:BI2877"/>
    <mergeCell ref="BW1395:DU1411"/>
    <mergeCell ref="CH1022:DU1025"/>
    <mergeCell ref="W2347:X2348"/>
    <mergeCell ref="E1509:K1516"/>
    <mergeCell ref="BP229:BQ257"/>
    <mergeCell ref="AR2296:AT2299"/>
    <mergeCell ref="CH1014:DU1017"/>
    <mergeCell ref="AN2192:AO2194"/>
    <mergeCell ref="BW3392:CG3396"/>
    <mergeCell ref="AE749:AG752"/>
    <mergeCell ref="E3395:K3400"/>
    <mergeCell ref="BW1564:CG1567"/>
    <mergeCell ref="P3213:AJ3215"/>
    <mergeCell ref="AR1841:AT1844"/>
    <mergeCell ref="AN2465:AO2467"/>
    <mergeCell ref="L2667:O2669"/>
    <mergeCell ref="CH2383:DU2386"/>
    <mergeCell ref="E2114:K2117"/>
    <mergeCell ref="W3257:X3258"/>
    <mergeCell ref="L119:O121"/>
    <mergeCell ref="AH1295:AO1298"/>
    <mergeCell ref="S1904:T1905"/>
    <mergeCell ref="BW2648:CG2651"/>
    <mergeCell ref="BP1714:BV1725"/>
    <mergeCell ref="S147:T148"/>
    <mergeCell ref="BP3079:BV3090"/>
    <mergeCell ref="S880:T881"/>
    <mergeCell ref="CJ2000:DU2001"/>
    <mergeCell ref="BP2897:BV2908"/>
    <mergeCell ref="BW2193:CG2196"/>
    <mergeCell ref="W703:X704"/>
    <mergeCell ref="S2240:T2241"/>
    <mergeCell ref="BW1259:DU1270"/>
    <mergeCell ref="L2260:O2262"/>
    <mergeCell ref="L1165:O1167"/>
    <mergeCell ref="AI3193:AK3195"/>
    <mergeCell ref="E2559:K2562"/>
    <mergeCell ref="BW3079:DU3090"/>
    <mergeCell ref="AX926:BG927"/>
    <mergeCell ref="CH737:DU740"/>
    <mergeCell ref="BR3505:BT3533"/>
    <mergeCell ref="BR957:BT985"/>
    <mergeCell ref="BW2868:DU2896"/>
    <mergeCell ref="L3489:BI3491"/>
    <mergeCell ref="X931:Y934"/>
    <mergeCell ref="L892:O894"/>
    <mergeCell ref="AX3019:BG3020"/>
    <mergeCell ref="E792:K815"/>
    <mergeCell ref="Y1890:BI1895"/>
    <mergeCell ref="P1784:R1786"/>
    <mergeCell ref="Z1295:AB1298"/>
    <mergeCell ref="L21:U24"/>
    <mergeCell ref="AI2465:AK2467"/>
    <mergeCell ref="E3492:K3494"/>
    <mergeCell ref="E519:K542"/>
    <mergeCell ref="AI2283:AK2285"/>
    <mergeCell ref="BW278:CG281"/>
    <mergeCell ref="BU140:BV164"/>
    <mergeCell ref="P2529:R2530"/>
    <mergeCell ref="E2510:K2517"/>
    <mergeCell ref="P1795:R1796"/>
    <mergeCell ref="Y707:BI712"/>
    <mergeCell ref="AC3297:AD3300"/>
    <mergeCell ref="L2706:O2708"/>
    <mergeCell ref="Y980:BI985"/>
    <mergeCell ref="E3040:K3044"/>
    <mergeCell ref="AW2969:BI2972"/>
    <mergeCell ref="L3040:O3042"/>
    <mergeCell ref="L1981:O1983"/>
    <mergeCell ref="P1340:R1341"/>
    <mergeCell ref="E662:K664"/>
    <mergeCell ref="Y1692:AV1697"/>
    <mergeCell ref="Y252:BI257"/>
    <mergeCell ref="Z1373:AC1375"/>
    <mergeCell ref="P1666:AJ1668"/>
    <mergeCell ref="Y2066:BI2071"/>
    <mergeCell ref="CH3479:DU3482"/>
    <mergeCell ref="U2148:V2150"/>
    <mergeCell ref="S163:T164"/>
    <mergeCell ref="AW2514:BI2517"/>
    <mergeCell ref="L2478:U2481"/>
    <mergeCell ref="Z3193:AC3195"/>
    <mergeCell ref="L3210:BI3212"/>
    <mergeCell ref="AW599:BI602"/>
    <mergeCell ref="P3577:AJ3579"/>
    <mergeCell ref="L662:BI664"/>
    <mergeCell ref="Y1237:AV1242"/>
    <mergeCell ref="AN2101:AO2103"/>
    <mergeCell ref="L2224:BI2225"/>
    <mergeCell ref="U982:V983"/>
    <mergeCell ref="AC1841:AD1844"/>
    <mergeCell ref="L3031:O3033"/>
    <mergeCell ref="L56:O57"/>
    <mergeCell ref="U1147:V1149"/>
    <mergeCell ref="AW1782:BI1785"/>
    <mergeCell ref="E2965:K2972"/>
    <mergeCell ref="L519:O521"/>
    <mergeCell ref="P938:AJ940"/>
    <mergeCell ref="BW2300:CG2304"/>
    <mergeCell ref="BP3008:BV3032"/>
    <mergeCell ref="S3075:T3076"/>
    <mergeCell ref="U692:V694"/>
    <mergeCell ref="BW298:CG302"/>
    <mergeCell ref="BW2032:DU2048"/>
    <mergeCell ref="L64:O66"/>
    <mergeCell ref="BW472:CG475"/>
    <mergeCell ref="P2121:AJ2123"/>
    <mergeCell ref="BW3483:CG3487"/>
    <mergeCell ref="L557:AT560"/>
    <mergeCell ref="AR1022:AT1025"/>
    <mergeCell ref="BP30:BV46"/>
    <mergeCell ref="CH1564:DU1567"/>
    <mergeCell ref="BW2288:CG2291"/>
    <mergeCell ref="L2178:O2180"/>
    <mergeCell ref="E2923:K2926"/>
    <mergeCell ref="AR3115:AT3118"/>
    <mergeCell ref="AE3570:AG3573"/>
    <mergeCell ref="W2899:X2900"/>
    <mergeCell ref="BP622:BV633"/>
    <mergeCell ref="AN463:AO465"/>
    <mergeCell ref="X1295:Y1298"/>
    <mergeCell ref="CH1109:DU1112"/>
    <mergeCell ref="AP2556:AT2558"/>
    <mergeCell ref="R2864:BI2866"/>
    <mergeCell ref="CH646:DU649"/>
    <mergeCell ref="AP736:AT738"/>
    <mergeCell ref="CJ3638:DU3639"/>
    <mergeCell ref="AP8:AT10"/>
    <mergeCell ref="L3564:AT3569"/>
    <mergeCell ref="BW1374:CG1377"/>
    <mergeCell ref="S1148:T1149"/>
    <mergeCell ref="AP554:AT556"/>
    <mergeCell ref="AD3193:AF3195"/>
    <mergeCell ref="AR2569:AT2572"/>
    <mergeCell ref="L1720:O1722"/>
    <mergeCell ref="V3388:W3391"/>
    <mergeCell ref="AD645:AF647"/>
    <mergeCell ref="BP47:BQ75"/>
    <mergeCell ref="CH377:DU380"/>
    <mergeCell ref="BP3625:BV3636"/>
    <mergeCell ref="L834:AT839"/>
    <mergeCell ref="BW1987:DU1998"/>
    <mergeCell ref="BW394:DU410"/>
    <mergeCell ref="W794:X795"/>
    <mergeCell ref="BR2413:BT2441"/>
    <mergeCell ref="V1568:W1571"/>
    <mergeCell ref="R2955:BI2957"/>
    <mergeCell ref="R407:BI409"/>
    <mergeCell ref="L2536:O2538"/>
    <mergeCell ref="E428:K451"/>
    <mergeCell ref="L1259:O1261"/>
    <mergeCell ref="P3240:R3242"/>
    <mergeCell ref="BR3596:BT3624"/>
    <mergeCell ref="BW2735:CG2738"/>
    <mergeCell ref="BW650:CG653"/>
    <mergeCell ref="L1672:BI1674"/>
    <mergeCell ref="E1754:K1756"/>
    <mergeCell ref="AG827:AH829"/>
    <mergeCell ref="P692:R694"/>
    <mergeCell ref="BW3596:DU3624"/>
    <mergeCell ref="BW187:CG190"/>
    <mergeCell ref="E1035:K1037"/>
    <mergeCell ref="BU2051:BV2075"/>
    <mergeCell ref="E3574:K3576"/>
    <mergeCell ref="AH658:AO661"/>
    <mergeCell ref="CH733:DU736"/>
    <mergeCell ref="Y3164:BI3169"/>
    <mergeCell ref="Y2430:BI2435"/>
    <mergeCell ref="AH2478:AO2481"/>
    <mergeCell ref="R1499:BI1501"/>
    <mergeCell ref="BP167:BV178"/>
    <mergeCell ref="Z203:AB206"/>
    <mergeCell ref="W2068:X2069"/>
    <mergeCell ref="W3241:X3242"/>
    <mergeCell ref="L3574:BI3576"/>
    <mergeCell ref="CH278:DU281"/>
    <mergeCell ref="BW593:DU621"/>
    <mergeCell ref="S721:T722"/>
    <mergeCell ref="Y1975:BI1980"/>
    <mergeCell ref="AI463:AK465"/>
    <mergeCell ref="Y1601:AV1606"/>
    <mergeCell ref="P3439:R3440"/>
    <mergeCell ref="L3437:O3439"/>
    <mergeCell ref="S2262:T2263"/>
    <mergeCell ref="L2676:O2678"/>
    <mergeCell ref="L889:O891"/>
    <mergeCell ref="BW138:DU166"/>
    <mergeCell ref="L128:O130"/>
    <mergeCell ref="S260:T261"/>
    <mergeCell ref="L164:O166"/>
    <mergeCell ref="U3604:V3606"/>
    <mergeCell ref="S3445:T3446"/>
    <mergeCell ref="BP3372:BV3396"/>
    <mergeCell ref="E116:K118"/>
    <mergeCell ref="Y1520:BI1525"/>
    <mergeCell ref="U1056:V1058"/>
    <mergeCell ref="P674:AJ676"/>
    <mergeCell ref="W2513:X2514"/>
    <mergeCell ref="L3469:AT3472"/>
    <mergeCell ref="Z567:AB570"/>
    <mergeCell ref="Y792:BI797"/>
    <mergeCell ref="W2086:X2087"/>
    <mergeCell ref="P2256:R2257"/>
    <mergeCell ref="Z99:AC101"/>
    <mergeCell ref="Y1065:BI1070"/>
    <mergeCell ref="Y691:AV696"/>
    <mergeCell ref="E1016:K1021"/>
    <mergeCell ref="AE21:AG24"/>
    <mergeCell ref="L3434:O3436"/>
    <mergeCell ref="L1204:U1207"/>
    <mergeCell ref="AL2465:AM2467"/>
    <mergeCell ref="CH3301:DU3305"/>
    <mergeCell ref="W3269:X3270"/>
    <mergeCell ref="W3263:X3264"/>
    <mergeCell ref="BW2660:CG2663"/>
    <mergeCell ref="P1067:R1068"/>
    <mergeCell ref="AC567:AD570"/>
    <mergeCell ref="AW1010:BH1011"/>
    <mergeCell ref="CH1473:DU1476"/>
    <mergeCell ref="AW508:BI511"/>
    <mergeCell ref="CH2846:DU2850"/>
    <mergeCell ref="AL1555:AM1557"/>
    <mergeCell ref="AD3557:AF3559"/>
    <mergeCell ref="CH3289:DU3292"/>
    <mergeCell ref="L3361:O3363"/>
    <mergeCell ref="BW2387:CG2390"/>
    <mergeCell ref="S1801:T1802"/>
    <mergeCell ref="BW3306:DU3322"/>
    <mergeCell ref="S1977:T1978"/>
    <mergeCell ref="L1359:O1361"/>
    <mergeCell ref="V1932:W1935"/>
    <mergeCell ref="AP3388:AQ3391"/>
    <mergeCell ref="AD3102:AF3104"/>
    <mergeCell ref="E2296:K2299"/>
    <mergeCell ref="U2620:V2621"/>
    <mergeCell ref="S3160:T3161"/>
    <mergeCell ref="BP1941:BV1957"/>
    <mergeCell ref="BW2851:DU2867"/>
    <mergeCell ref="P3604:R3606"/>
    <mergeCell ref="U72:V73"/>
    <mergeCell ref="L2303:O2305"/>
    <mergeCell ref="U248:V249"/>
    <mergeCell ref="L904:O906"/>
    <mergeCell ref="CJ2546:DU2547"/>
    <mergeCell ref="E2237:K2244"/>
    <mergeCell ref="W2893:X2894"/>
    <mergeCell ref="U3433:V3434"/>
    <mergeCell ref="E1399:K1401"/>
    <mergeCell ref="S1972:T1973"/>
    <mergeCell ref="E3031:K3036"/>
    <mergeCell ref="E1841:K1844"/>
    <mergeCell ref="BP1503:BQ1531"/>
    <mergeCell ref="BW1200:CG1203"/>
    <mergeCell ref="CH1833:DU1836"/>
    <mergeCell ref="U2165:V2166"/>
    <mergeCell ref="CJ544:DU545"/>
    <mergeCell ref="E235:K242"/>
    <mergeCell ref="E483:K488"/>
    <mergeCell ref="BW2284:CG2287"/>
    <mergeCell ref="AP1282:AT1284"/>
    <mergeCell ref="V3024:W3027"/>
    <mergeCell ref="BW3020:CG3023"/>
    <mergeCell ref="W2438:X2439"/>
    <mergeCell ref="R1863:BI1865"/>
    <mergeCell ref="BP531:BV542"/>
    <mergeCell ref="V476:W479"/>
    <mergeCell ref="CH1105:DU1108"/>
    <mergeCell ref="L1399:BI1401"/>
    <mergeCell ref="W2984:X2985"/>
    <mergeCell ref="L1562:AT1567"/>
    <mergeCell ref="CH3190:DU3193"/>
    <mergeCell ref="BW3443:DU3454"/>
    <mergeCell ref="S2432:T2433"/>
    <mergeCell ref="CJ89:DU90"/>
    <mergeCell ref="W436:X437"/>
    <mergeCell ref="CH2921:DU2924"/>
    <mergeCell ref="L671:BI673"/>
    <mergeCell ref="BW2777:DU2805"/>
    <mergeCell ref="CH373:DU376"/>
    <mergeCell ref="S3178:T3179"/>
    <mergeCell ref="P146:R148"/>
    <mergeCell ref="L3076:O3078"/>
    <mergeCell ref="U703:V704"/>
    <mergeCell ref="S630:T631"/>
    <mergeCell ref="BP1805:BV1816"/>
    <mergeCell ref="AH1932:AO1935"/>
    <mergeCell ref="W1522:X1523"/>
    <mergeCell ref="E2703:K2726"/>
    <mergeCell ref="P2130:AJ2132"/>
    <mergeCell ref="AX1654:BG1655"/>
    <mergeCell ref="AH1477:AO1480"/>
    <mergeCell ref="E1285:K1288"/>
    <mergeCell ref="S3542:T3543"/>
    <mergeCell ref="BW1776:DU1804"/>
    <mergeCell ref="Y2147:AV2152"/>
    <mergeCell ref="W1426:X1427"/>
    <mergeCell ref="L343:O345"/>
    <mergeCell ref="P2165:R2166"/>
    <mergeCell ref="AW3420:BI3423"/>
    <mergeCell ref="L2215:BI2217"/>
    <mergeCell ref="P2603:R2605"/>
    <mergeCell ref="E1026:K1028"/>
    <mergeCell ref="S2802:T2803"/>
    <mergeCell ref="Y616:BI621"/>
    <mergeCell ref="CH3570:DU3573"/>
    <mergeCell ref="W2609:X2610"/>
    <mergeCell ref="L983:O985"/>
    <mergeCell ref="L284:AT287"/>
    <mergeCell ref="P1164:R1165"/>
    <mergeCell ref="AL3466:AM3468"/>
    <mergeCell ref="AI1191:AK1193"/>
    <mergeCell ref="BP1370:BV1394"/>
    <mergeCell ref="S2347:T2348"/>
    <mergeCell ref="BU3234:BV3258"/>
    <mergeCell ref="L112:U115"/>
    <mergeCell ref="Z3388:AB3391"/>
    <mergeCell ref="L2406:BI2407"/>
    <mergeCell ref="P3251:R3252"/>
    <mergeCell ref="Y3613:BI3618"/>
    <mergeCell ref="L249:O251"/>
    <mergeCell ref="L1617:O1619"/>
    <mergeCell ref="AI2374:AK2376"/>
    <mergeCell ref="P703:R704"/>
    <mergeCell ref="U3166:V3167"/>
    <mergeCell ref="AW148:BI151"/>
    <mergeCell ref="W84:X85"/>
    <mergeCell ref="U3331:V3333"/>
    <mergeCell ref="L1330:O1331"/>
    <mergeCell ref="W1881:X1882"/>
    <mergeCell ref="E840:K843"/>
    <mergeCell ref="E2601:K2608"/>
    <mergeCell ref="AL463:AM465"/>
    <mergeCell ref="L2846:BI2848"/>
    <mergeCell ref="S3257:T3258"/>
    <mergeCell ref="CH2197:DU2200"/>
    <mergeCell ref="CH112:DU115"/>
    <mergeCell ref="W1261:X1262"/>
    <mergeCell ref="L3423:O3424"/>
    <mergeCell ref="E599:K606"/>
    <mergeCell ref="L739:AT742"/>
    <mergeCell ref="AL8:AM10"/>
    <mergeCell ref="L2741:AT2744"/>
    <mergeCell ref="AR3479:AT3482"/>
    <mergeCell ref="E144:K151"/>
    <mergeCell ref="BW25:CG29"/>
    <mergeCell ref="AP294:AQ297"/>
    <mergeCell ref="AN827:AO829"/>
    <mergeCell ref="BP1395:BV1411"/>
    <mergeCell ref="AE1932:AG1935"/>
    <mergeCell ref="L704:O706"/>
    <mergeCell ref="CH3285:DU3288"/>
    <mergeCell ref="L1757:O1759"/>
    <mergeCell ref="U3621:V3622"/>
    <mergeCell ref="W533:X534"/>
    <mergeCell ref="AP2387:AQ2390"/>
    <mergeCell ref="U1073:V1074"/>
    <mergeCell ref="L1967:O1968"/>
    <mergeCell ref="L3158:O3160"/>
    <mergeCell ref="CH2830:DU2833"/>
    <mergeCell ref="BP1734:BV1758"/>
    <mergeCell ref="U2159:V2160"/>
    <mergeCell ref="W1892:X1893"/>
    <mergeCell ref="BW1746:CG1749"/>
    <mergeCell ref="E1757:K1762"/>
    <mergeCell ref="BW2351:DU2362"/>
    <mergeCell ref="AD827:AF829"/>
    <mergeCell ref="CH559:DU562"/>
    <mergeCell ref="BW2937:CG2941"/>
    <mergeCell ref="AD2829:AF2831"/>
    <mergeCell ref="BW1659:CG1662"/>
    <mergeCell ref="L3018:AT3023"/>
    <mergeCell ref="L1356:O1358"/>
    <mergeCell ref="CH2557:DU2560"/>
    <mergeCell ref="CH1829:DU1832"/>
    <mergeCell ref="BW1196:CG1199"/>
    <mergeCell ref="W2978:X2979"/>
    <mergeCell ref="L470:AT475"/>
    <mergeCell ref="E2940:K2945"/>
    <mergeCell ref="R589:BI591"/>
    <mergeCell ref="R2591:BI2593"/>
    <mergeCell ref="E1649:K1652"/>
    <mergeCell ref="L1984:O1986"/>
    <mergeCell ref="L3443:O3445"/>
    <mergeCell ref="L2579:BI2581"/>
    <mergeCell ref="X21:Y24"/>
    <mergeCell ref="BW2214:DU2230"/>
    <mergeCell ref="BW2371:CG2374"/>
    <mergeCell ref="AP1100:AT1102"/>
    <mergeCell ref="BP1259:BV1270"/>
    <mergeCell ref="L628:O630"/>
    <mergeCell ref="R3501:BI3503"/>
    <mergeCell ref="V2114:W2117"/>
    <mergeCell ref="E2582:K2584"/>
    <mergeCell ref="AI827:AK829"/>
    <mergeCell ref="AP645:AT647"/>
    <mergeCell ref="BW286:CG289"/>
    <mergeCell ref="BP2686:BQ2714"/>
    <mergeCell ref="AD3284:AF3286"/>
    <mergeCell ref="W248:X249"/>
    <mergeCell ref="BW713:DU724"/>
    <mergeCell ref="S1785:T1786"/>
    <mergeCell ref="P3621:R3622"/>
    <mergeCell ref="L1987:O1989"/>
    <mergeCell ref="BW957:DU985"/>
    <mergeCell ref="P1073:R1074"/>
    <mergeCell ref="BW3281:CG3284"/>
    <mergeCell ref="R3046:BI3048"/>
    <mergeCell ref="L1123:BI1125"/>
    <mergeCell ref="P1619:R1620"/>
    <mergeCell ref="BW1643:CG1646"/>
    <mergeCell ref="BW915:CG918"/>
    <mergeCell ref="E1581:K1583"/>
    <mergeCell ref="BW1896:DU1907"/>
    <mergeCell ref="BR3050:BT3078"/>
    <mergeCell ref="W2245:X2246"/>
    <mergeCell ref="BW3050:DU3078"/>
    <mergeCell ref="BW2140:DU2168"/>
    <mergeCell ref="E480:K482"/>
    <mergeCell ref="Y70:BI75"/>
    <mergeCell ref="BR502:BT530"/>
    <mergeCell ref="BW502:DU530"/>
    <mergeCell ref="L2445:O2447"/>
    <mergeCell ref="W2877:X2878"/>
    <mergeCell ref="X2478:Y2481"/>
    <mergeCell ref="BW2826:CG2829"/>
    <mergeCell ref="BU2142:BV2166"/>
    <mergeCell ref="E1126:K1128"/>
    <mergeCell ref="P2858:AJ2860"/>
    <mergeCell ref="P1329:R1331"/>
    <mergeCell ref="E2403:K2407"/>
    <mergeCell ref="E1675:K1679"/>
    <mergeCell ref="AH1204:AO1207"/>
    <mergeCell ref="AW1604:BI1607"/>
    <mergeCell ref="Z2842:AB2845"/>
    <mergeCell ref="Y3073:BI3078"/>
    <mergeCell ref="Z2283:AC2285"/>
    <mergeCell ref="AN3466:AO3468"/>
    <mergeCell ref="Y2875:AV2880"/>
    <mergeCell ref="P163:R164"/>
    <mergeCell ref="J3006:AM3009"/>
    <mergeCell ref="Y327:AV332"/>
    <mergeCell ref="P328:R330"/>
    <mergeCell ref="AX1017:BG1018"/>
    <mergeCell ref="L1314:BI1315"/>
    <mergeCell ref="U237:V239"/>
    <mergeCell ref="AW872:BI875"/>
    <mergeCell ref="P1249:R1250"/>
    <mergeCell ref="L1402:O1404"/>
    <mergeCell ref="E2055:K2062"/>
    <mergeCell ref="AC2751:AD2754"/>
    <mergeCell ref="J2551:AM2554"/>
    <mergeCell ref="AW3194:BH3195"/>
    <mergeCell ref="AC3024:AD3027"/>
    <mergeCell ref="P28:AJ30"/>
    <mergeCell ref="U2330:V2332"/>
    <mergeCell ref="S2899:T2900"/>
    <mergeCell ref="AC476:AD479"/>
    <mergeCell ref="BP2098:BV2122"/>
    <mergeCell ref="AP21:AQ24"/>
    <mergeCell ref="S2165:T2166"/>
    <mergeCell ref="L2377:AT2380"/>
    <mergeCell ref="CH1386:DU1389"/>
    <mergeCell ref="L1702:O1704"/>
    <mergeCell ref="L1649:AT1652"/>
    <mergeCell ref="W2632:X2633"/>
    <mergeCell ref="AE3115:AG3118"/>
    <mergeCell ref="Y1611:BI1616"/>
    <mergeCell ref="L844:BI846"/>
    <mergeCell ref="P1939:AJ1941"/>
    <mergeCell ref="P1211:AJ1213"/>
    <mergeCell ref="CH2656:DU2659"/>
    <mergeCell ref="BW2023:CG2026"/>
    <mergeCell ref="AE840:AG843"/>
    <mergeCell ref="AN8:AO10"/>
    <mergeCell ref="Z2738:AC2740"/>
    <mergeCell ref="CH931:DU934"/>
    <mergeCell ref="Z1204:AB1207"/>
    <mergeCell ref="AE2660:AG2663"/>
    <mergeCell ref="Y782:AV787"/>
    <mergeCell ref="BW2846:CG2850"/>
    <mergeCell ref="L1769:BI1770"/>
    <mergeCell ref="CH2929:DU2932"/>
    <mergeCell ref="CH2201:DU2204"/>
    <mergeCell ref="AE112:AG115"/>
    <mergeCell ref="W1989:X1990"/>
    <mergeCell ref="E2205:K2208"/>
    <mergeCell ref="U2529:V2530"/>
    <mergeCell ref="CH2747:DU2750"/>
    <mergeCell ref="CH3392:DU3396"/>
    <mergeCell ref="CH199:DU202"/>
    <mergeCell ref="CH3210:DU3214"/>
    <mergeCell ref="L3540:O3542"/>
    <mergeCell ref="AD2465:AF2467"/>
    <mergeCell ref="CH662:DU666"/>
    <mergeCell ref="L992:O994"/>
    <mergeCell ref="AD2283:AF2285"/>
    <mergeCell ref="AP3557:AT3559"/>
    <mergeCell ref="BP2715:BV2726"/>
    <mergeCell ref="S527:T528"/>
    <mergeCell ref="BP3050:BQ3078"/>
    <mergeCell ref="BP2322:BQ2350"/>
    <mergeCell ref="BR1503:BT1531"/>
    <mergeCell ref="L2351:O2353"/>
    <mergeCell ref="BW9:CG12"/>
    <mergeCell ref="S2068:T2069"/>
    <mergeCell ref="BW2470:CG2473"/>
    <mergeCell ref="BW1742:CG1745"/>
    <mergeCell ref="L1450:O1452"/>
    <mergeCell ref="CH555:DU558"/>
    <mergeCell ref="L355:O357"/>
    <mergeCell ref="S3241:T3242"/>
    <mergeCell ref="P2330:R2332"/>
    <mergeCell ref="L1029:O1031"/>
    <mergeCell ref="U2887:V2888"/>
    <mergeCell ref="CJ1272:DU1273"/>
    <mergeCell ref="L3543:O3545"/>
    <mergeCell ref="BW1738:CG1741"/>
    <mergeCell ref="L2809:O2811"/>
    <mergeCell ref="L82:O84"/>
    <mergeCell ref="Y2254:BI2259"/>
    <mergeCell ref="E1490:K1492"/>
    <mergeCell ref="CJ3183:DU3184"/>
    <mergeCell ref="CJ2455:DU2456"/>
    <mergeCell ref="L307:BI309"/>
    <mergeCell ref="R316:BI318"/>
    <mergeCell ref="AH1568:AO1571"/>
    <mergeCell ref="BW2921:CG2924"/>
    <mergeCell ref="W1158:X1159"/>
    <mergeCell ref="CH1916:DU1919"/>
    <mergeCell ref="L1168:O1170"/>
    <mergeCell ref="E1120:K1125"/>
    <mergeCell ref="AI2101:AK2103"/>
    <mergeCell ref="BW96:CG99"/>
    <mergeCell ref="CH3099:DU3102"/>
    <mergeCell ref="S1176:T1177"/>
    <mergeCell ref="L2527:O2529"/>
    <mergeCell ref="L713:O715"/>
    <mergeCell ref="S1352:T1353"/>
    <mergeCell ref="L1766:O1768"/>
    <mergeCell ref="BW282:CG285"/>
    <mergeCell ref="AX3201:BG3202"/>
    <mergeCell ref="P2785:R2787"/>
    <mergeCell ref="AX3474:BG3475"/>
    <mergeCell ref="Y798:BI803"/>
    <mergeCell ref="BW3141:DU3169"/>
    <mergeCell ref="S3269:T3270"/>
    <mergeCell ref="L1851:BI1853"/>
    <mergeCell ref="S3263:T3264"/>
    <mergeCell ref="BR1048:BT1076"/>
    <mergeCell ref="L3167:O3169"/>
    <mergeCell ref="AH112:AO115"/>
    <mergeCell ref="BW1465:CG1468"/>
    <mergeCell ref="L1171:O1173"/>
    <mergeCell ref="W1603:X1604"/>
    <mergeCell ref="X1204:Y1207"/>
    <mergeCell ref="Y1783:AV1788"/>
    <mergeCell ref="L437:O439"/>
    <mergeCell ref="Z385:AB388"/>
    <mergeCell ref="R771:BI773"/>
    <mergeCell ref="AH2023:AO2026"/>
    <mergeCell ref="P1584:AJ1586"/>
    <mergeCell ref="Z3570:AB3573"/>
    <mergeCell ref="L2296:U2299"/>
    <mergeCell ref="P856:AJ858"/>
    <mergeCell ref="CH2371:DU2374"/>
    <mergeCell ref="BW76:DU87"/>
    <mergeCell ref="Z1568:AB1571"/>
    <mergeCell ref="Y1146:AV1151"/>
    <mergeCell ref="L2524:O2526"/>
    <mergeCell ref="P2767:AJ2769"/>
    <mergeCell ref="AE3024:AG3027"/>
    <mergeCell ref="AX2291:BG2292"/>
    <mergeCell ref="W2359:X2360"/>
    <mergeCell ref="E3291:K3296"/>
    <mergeCell ref="AC2205:AD2208"/>
    <mergeCell ref="P891:R892"/>
    <mergeCell ref="AW2648:BH2649"/>
    <mergeCell ref="AL3375:AM3377"/>
    <mergeCell ref="AW828:BH829"/>
    <mergeCell ref="W1517:X1518"/>
    <mergeCell ref="L434:O436"/>
    <mergeCell ref="E3564:K3569"/>
    <mergeCell ref="CH3574:DU3578"/>
    <mergeCell ref="L1103:AT1106"/>
    <mergeCell ref="AW2332:BI2335"/>
    <mergeCell ref="L2482:BI2484"/>
    <mergeCell ref="S2893:T2894"/>
    <mergeCell ref="AC1750:AD1753"/>
    <mergeCell ref="BP2644:BV2668"/>
    <mergeCell ref="AL2920:AM2922"/>
    <mergeCell ref="L2923:AT2926"/>
    <mergeCell ref="BU1960:BV1984"/>
    <mergeCell ref="BP96:BV120"/>
    <mergeCell ref="CH2569:DU2572"/>
    <mergeCell ref="L375:AT378"/>
    <mergeCell ref="Z112:AB115"/>
    <mergeCell ref="L1068:O1070"/>
    <mergeCell ref="W1631:X1632"/>
    <mergeCell ref="S2438:T2439"/>
    <mergeCell ref="U1164:V1165"/>
    <mergeCell ref="W897:X898"/>
    <mergeCell ref="S2984:T2985"/>
    <mergeCell ref="BP3579:BV3595"/>
    <mergeCell ref="E1386:K1389"/>
    <mergeCell ref="AN1191:AO1193"/>
    <mergeCell ref="L1393:O1395"/>
    <mergeCell ref="W2717:X2718"/>
    <mergeCell ref="U3257:V3258"/>
    <mergeCell ref="U3251:V3252"/>
    <mergeCell ref="CJ1636:DU1637"/>
    <mergeCell ref="E1327:K1334"/>
    <mergeCell ref="W169:X170"/>
    <mergeCell ref="W1983:X1984"/>
    <mergeCell ref="BW844:CG848"/>
    <mergeCell ref="E931:K934"/>
    <mergeCell ref="BW3124:DU3140"/>
    <mergeCell ref="CH2751:DU2754"/>
    <mergeCell ref="BW940:DU956"/>
    <mergeCell ref="AP372:AT374"/>
    <mergeCell ref="BP1958:BQ1986"/>
    <mergeCell ref="CH2743:DU2746"/>
    <mergeCell ref="BW2110:CG2113"/>
    <mergeCell ref="AR2387:AT2390"/>
    <mergeCell ref="CH2280:DU2283"/>
    <mergeCell ref="CH195:DU198"/>
    <mergeCell ref="L652:AT657"/>
    <mergeCell ref="S1522:T1523"/>
    <mergeCell ref="U254:V255"/>
    <mergeCell ref="S794:T795"/>
    <mergeCell ref="AR385:AT388"/>
    <mergeCell ref="BW3293:CG3296"/>
    <mergeCell ref="AN281:AO283"/>
    <mergeCell ref="S1881:T1882"/>
    <mergeCell ref="BP121:BV137"/>
    <mergeCell ref="BW646:CG649"/>
    <mergeCell ref="L1041:BI1042"/>
    <mergeCell ref="AH3024:AO3027"/>
    <mergeCell ref="L3537:O3539"/>
    <mergeCell ref="BP3443:BV3454"/>
    <mergeCell ref="BW654:CG657"/>
    <mergeCell ref="AH476:AO479"/>
    <mergeCell ref="BP895:BV906"/>
    <mergeCell ref="W618:X619"/>
    <mergeCell ref="S1876:T1877"/>
    <mergeCell ref="L1535:O1537"/>
    <mergeCell ref="AP827:AT829"/>
    <mergeCell ref="S2609:T2610"/>
    <mergeCell ref="BW1663:CG1667"/>
    <mergeCell ref="W2432:X2433"/>
    <mergeCell ref="W1704:X1705"/>
    <mergeCell ref="BW2988:DU2999"/>
    <mergeCell ref="E1666:K1671"/>
    <mergeCell ref="S1421:T1422"/>
    <mergeCell ref="L2894:O2896"/>
    <mergeCell ref="E2976:K2999"/>
    <mergeCell ref="S2336:T2337"/>
    <mergeCell ref="L3307:BI3309"/>
    <mergeCell ref="AX2655:BG2656"/>
    <mergeCell ref="BR2686:BT2714"/>
    <mergeCell ref="X2660:Y2663"/>
    <mergeCell ref="L2621:O2623"/>
    <mergeCell ref="E2521:K2544"/>
    <mergeCell ref="L79:O81"/>
    <mergeCell ref="X112:Y115"/>
    <mergeCell ref="L255:O257"/>
    <mergeCell ref="P3513:R3515"/>
    <mergeCell ref="P492:AJ494"/>
    <mergeCell ref="BP1350:BV1361"/>
    <mergeCell ref="AG1100:AH1102"/>
    <mergeCell ref="L3287:AT3290"/>
    <mergeCell ref="Z3024:AB3027"/>
    <mergeCell ref="AI281:AK283"/>
    <mergeCell ref="L1750:U1753"/>
    <mergeCell ref="E2248:K2271"/>
    <mergeCell ref="Z476:AB479"/>
    <mergeCell ref="L1432:O1434"/>
    <mergeCell ref="BW2189:CG2192"/>
    <mergeCell ref="P1675:AJ1677"/>
    <mergeCell ref="P2347:R2348"/>
    <mergeCell ref="AI1464:AK1466"/>
    <mergeCell ref="L3252:O3254"/>
    <mergeCell ref="L577:BI579"/>
    <mergeCell ref="L1295:U1298"/>
    <mergeCell ref="BW1350:DU1361"/>
    <mergeCell ref="BU1869:BV1893"/>
    <mergeCell ref="L3586:O3588"/>
    <mergeCell ref="W971:X972"/>
    <mergeCell ref="Y2436:BI2441"/>
    <mergeCell ref="E1691:K1698"/>
    <mergeCell ref="L1663:BI1665"/>
    <mergeCell ref="BP2280:BV2304"/>
    <mergeCell ref="E2949:K2953"/>
    <mergeCell ref="AW1374:BH1375"/>
    <mergeCell ref="Y161:BI166"/>
    <mergeCell ref="BU1596:BV1620"/>
    <mergeCell ref="BU868:BV892"/>
    <mergeCell ref="L2949:O2951"/>
    <mergeCell ref="AL1646:AM1648"/>
    <mergeCell ref="P55:R57"/>
    <mergeCell ref="P3069:R3070"/>
    <mergeCell ref="Y3421:AV3426"/>
    <mergeCell ref="Z3102:AC3104"/>
    <mergeCell ref="P3395:AJ3397"/>
    <mergeCell ref="CH1295:DU1298"/>
    <mergeCell ref="AW1058:BI1061"/>
    <mergeCell ref="L1208:BI1210"/>
    <mergeCell ref="Y1247:BI1252"/>
    <mergeCell ref="AW330:BI333"/>
    <mergeCell ref="AI736:AK738"/>
    <mergeCell ref="S1892:T1893"/>
    <mergeCell ref="AW2328:BI2331"/>
    <mergeCell ref="Z2374:AC2376"/>
    <mergeCell ref="L2391:BI2393"/>
    <mergeCell ref="Y2966:AV2971"/>
    <mergeCell ref="U2438:V2439"/>
    <mergeCell ref="L847:O849"/>
    <mergeCell ref="W2171:X2172"/>
    <mergeCell ref="S2978:T2979"/>
    <mergeCell ref="AC3570:AD3573"/>
    <mergeCell ref="L1785:O1786"/>
    <mergeCell ref="U2876:V2878"/>
    <mergeCell ref="AP1477:AQ1480"/>
    <mergeCell ref="U163:V164"/>
    <mergeCell ref="L1057:O1058"/>
    <mergeCell ref="AW3511:BI3514"/>
    <mergeCell ref="U1238:V1240"/>
    <mergeCell ref="BW3566:CG3569"/>
    <mergeCell ref="U328:V330"/>
    <mergeCell ref="L1493:O1495"/>
    <mergeCell ref="L2248:O2250"/>
    <mergeCell ref="CH844:DU848"/>
    <mergeCell ref="CJ2910:DU2911"/>
    <mergeCell ref="P2667:AJ2669"/>
    <mergeCell ref="BP824:BV848"/>
    <mergeCell ref="E53:K60"/>
    <mergeCell ref="U1249:V1250"/>
    <mergeCell ref="W982:X983"/>
    <mergeCell ref="BW1481:CG1485"/>
    <mergeCell ref="W1358:X1359"/>
    <mergeCell ref="U2421:V2423"/>
    <mergeCell ref="P665:AJ667"/>
    <mergeCell ref="BW2027:CG2031"/>
    <mergeCell ref="L1793:O1795"/>
    <mergeCell ref="W2802:X2803"/>
    <mergeCell ref="CH389:DU393"/>
    <mergeCell ref="W1330:X1331"/>
    <mergeCell ref="V840:W843"/>
    <mergeCell ref="BP1759:BV1775"/>
    <mergeCell ref="AR2751:AT2754"/>
    <mergeCell ref="CH3293:DU3296"/>
    <mergeCell ref="L3634:O3636"/>
    <mergeCell ref="BW1572:CG1576"/>
    <mergeCell ref="L495:BI496"/>
    <mergeCell ref="CH745:DU748"/>
    <mergeCell ref="CH2118:DU2122"/>
    <mergeCell ref="CH464:DU467"/>
    <mergeCell ref="BP2351:BV2362"/>
    <mergeCell ref="L2315:BI2316"/>
    <mergeCell ref="BP1685:BQ1713"/>
    <mergeCell ref="X3024:Y3027"/>
    <mergeCell ref="CH2838:DU2841"/>
    <mergeCell ref="L443:O445"/>
    <mergeCell ref="AD1191:AF1193"/>
    <mergeCell ref="AP2465:AT2467"/>
    <mergeCell ref="CH290:DU293"/>
    <mergeCell ref="BW571:CG575"/>
    <mergeCell ref="L1380:AT1385"/>
    <mergeCell ref="AP1737:AT1739"/>
    <mergeCell ref="BW3103:CG3106"/>
    <mergeCell ref="W1340:X1341"/>
    <mergeCell ref="AP2283:AT2285"/>
    <mergeCell ref="S2877:T2878"/>
    <mergeCell ref="E1302:K1307"/>
    <mergeCell ref="V1204:W1207"/>
    <mergeCell ref="E3304:K3309"/>
    <mergeCell ref="AD2374:AF2376"/>
    <mergeCell ref="E11:K14"/>
    <mergeCell ref="BP1776:BQ1804"/>
    <mergeCell ref="CH2106:DU2109"/>
    <mergeCell ref="L901:O903"/>
    <mergeCell ref="L2724:O2726"/>
    <mergeCell ref="L1077:O1079"/>
    <mergeCell ref="BW2123:DU2139"/>
    <mergeCell ref="V3297:W3300"/>
    <mergeCell ref="BR1594:BT1622"/>
    <mergeCell ref="L213:BI215"/>
    <mergeCell ref="CH3463:DU3466"/>
    <mergeCell ref="CH3194:DU3197"/>
    <mergeCell ref="S3633:T3634"/>
    <mergeCell ref="BW986:DU997"/>
    <mergeCell ref="L2988:O2990"/>
    <mergeCell ref="W1335:X1336"/>
    <mergeCell ref="X3570:Y3573"/>
    <mergeCell ref="U1613:V1614"/>
    <mergeCell ref="L2033:BI2035"/>
    <mergeCell ref="BW2379:CG2382"/>
    <mergeCell ref="AG2556:AH2558"/>
    <mergeCell ref="CH1192:DU1195"/>
    <mergeCell ref="P2421:R2423"/>
    <mergeCell ref="L3401:BI3403"/>
    <mergeCell ref="BW1916:CG1919"/>
    <mergeCell ref="AG736:AH738"/>
    <mergeCell ref="X1568:Y1571"/>
    <mergeCell ref="E2764:K2766"/>
    <mergeCell ref="AG8:AH10"/>
    <mergeCell ref="E216:K218"/>
    <mergeCell ref="CH2462:DU2465"/>
    <mergeCell ref="P419:R421"/>
    <mergeCell ref="BP320:BQ348"/>
    <mergeCell ref="AI372:AK374"/>
    <mergeCell ref="AH1659:AO1662"/>
    <mergeCell ref="S2632:T2633"/>
    <mergeCell ref="BU777:BV801"/>
    <mergeCell ref="BW258:DU269"/>
    <mergeCell ref="BR411:BT439"/>
    <mergeCell ref="CH2007:DU2010"/>
    <mergeCell ref="BW2260:DU2271"/>
    <mergeCell ref="S2450:T2451"/>
    <mergeCell ref="AI2192:AK2194"/>
    <mergeCell ref="Y3330:AV3335"/>
    <mergeCell ref="L158:O160"/>
    <mergeCell ref="CH5:DU8"/>
    <mergeCell ref="L807:O809"/>
    <mergeCell ref="L492:O494"/>
    <mergeCell ref="BW460:CG463"/>
    <mergeCell ref="AW3012:BH3013"/>
    <mergeCell ref="BP3190:BV3214"/>
    <mergeCell ref="L2618:O2620"/>
    <mergeCell ref="L1857:O1859"/>
    <mergeCell ref="S1989:T1990"/>
    <mergeCell ref="E37:K41"/>
    <mergeCell ref="L1893:O1895"/>
    <mergeCell ref="BP1188:BV1212"/>
    <mergeCell ref="P3031:AJ3033"/>
    <mergeCell ref="E417:K424"/>
    <mergeCell ref="Y1435:BI1440"/>
    <mergeCell ref="AW1968:BI1971"/>
    <mergeCell ref="U2785:V2787"/>
    <mergeCell ref="W329:X330"/>
    <mergeCell ref="Y701:BI706"/>
    <mergeCell ref="E1220:K1224"/>
    <mergeCell ref="P310:AJ312"/>
    <mergeCell ref="Z2296:AB2299"/>
    <mergeCell ref="L1022:U1025"/>
    <mergeCell ref="Y2521:BI2526"/>
    <mergeCell ref="Z1828:AC1830"/>
    <mergeCell ref="E2745:K2750"/>
    <mergeCell ref="W1267:X1268"/>
    <mergeCell ref="BW3206:CG3209"/>
    <mergeCell ref="AE1750:AG1753"/>
    <mergeCell ref="Y246:BI251"/>
    <mergeCell ref="L2933:U2936"/>
    <mergeCell ref="L1575:O1577"/>
    <mergeCell ref="E197:K202"/>
    <mergeCell ref="CH1291:DU1294"/>
    <mergeCell ref="CH2482:DU2486"/>
    <mergeCell ref="S533:T534"/>
    <mergeCell ref="P794:R795"/>
    <mergeCell ref="L2679:BI2680"/>
    <mergeCell ref="AW2878:BI2881"/>
    <mergeCell ref="P2796:R2797"/>
    <mergeCell ref="AC2296:AD2299"/>
    <mergeCell ref="CH3202:DU3205"/>
    <mergeCell ref="AC658:AD661"/>
    <mergeCell ref="U1602:V1604"/>
    <mergeCell ref="AP203:AQ206"/>
    <mergeCell ref="BP1552:BV1576"/>
    <mergeCell ref="BP667:BV683"/>
    <mergeCell ref="BW2755:CG2759"/>
    <mergeCell ref="S3530:T3531"/>
    <mergeCell ref="BW480:CG484"/>
    <mergeCell ref="L3088:O3090"/>
    <mergeCell ref="S1158:T1159"/>
    <mergeCell ref="L1223:BI1224"/>
    <mergeCell ref="CH1572:DU1576"/>
    <mergeCell ref="BW667:DU683"/>
    <mergeCell ref="U2711:V2712"/>
    <mergeCell ref="W1443:X1444"/>
    <mergeCell ref="U1801:V1802"/>
    <mergeCell ref="U1977:V1978"/>
    <mergeCell ref="L2633:O2635"/>
    <mergeCell ref="E385:K388"/>
    <mergeCell ref="E3128:K3130"/>
    <mergeCell ref="BP1077:BV1088"/>
    <mergeCell ref="BP3232:BQ3260"/>
    <mergeCell ref="BW2929:CG2932"/>
    <mergeCell ref="CH1117:DU1121"/>
    <mergeCell ref="CJ2273:DU2274"/>
    <mergeCell ref="E2212:K2217"/>
    <mergeCell ref="BP684:BQ712"/>
    <mergeCell ref="AP3011:AT3013"/>
    <mergeCell ref="L1632:O1634"/>
    <mergeCell ref="CH1006:DU1009"/>
    <mergeCell ref="AP463:AT465"/>
    <mergeCell ref="V2205:W2208"/>
    <mergeCell ref="CH2834:DU2837"/>
    <mergeCell ref="R3592:BI3594"/>
    <mergeCell ref="S1603:T1604"/>
    <mergeCell ref="L3291:AT3296"/>
    <mergeCell ref="W2165:X2166"/>
    <mergeCell ref="AP1659:AQ1662"/>
    <mergeCell ref="X2751:Y2754"/>
    <mergeCell ref="L2400:BI2402"/>
    <mergeCell ref="BR2868:BT2896"/>
    <mergeCell ref="L1487:BI1489"/>
    <mergeCell ref="BW1122:DU1138"/>
    <mergeCell ref="CH2102:DU2105"/>
    <mergeCell ref="P1875:R1877"/>
    <mergeCell ref="L2991:O2993"/>
    <mergeCell ref="CJ817:DU818"/>
    <mergeCell ref="S2359:T2360"/>
    <mergeCell ref="L2263:O2265"/>
    <mergeCell ref="E1029:K1034"/>
    <mergeCell ref="L2257:O2259"/>
    <mergeCell ref="BW1283:CG1286"/>
    <mergeCell ref="U339:V340"/>
    <mergeCell ref="BW555:CG558"/>
    <mergeCell ref="AG1282:AH1284"/>
    <mergeCell ref="L1032:BI1034"/>
    <mergeCell ref="CJ2637:DU2638"/>
    <mergeCell ref="BP3534:BV3545"/>
    <mergeCell ref="W693:X694"/>
    <mergeCell ref="AH1113:AO1116"/>
    <mergeCell ref="E574:K579"/>
    <mergeCell ref="Z2660:AB2663"/>
    <mergeCell ref="CH1461:DU1464"/>
    <mergeCell ref="BW828:CG831"/>
    <mergeCell ref="L1802:O1804"/>
    <mergeCell ref="AX3383:BG3384"/>
    <mergeCell ref="AI1646:AK1648"/>
    <mergeCell ref="E3196:K3199"/>
    <mergeCell ref="AH3206:AO3209"/>
    <mergeCell ref="AX835:BG836"/>
    <mergeCell ref="E3014:K3017"/>
    <mergeCell ref="AX1381:BG1382"/>
    <mergeCell ref="BW3505:DU3533"/>
    <mergeCell ref="BW1048:DU1076"/>
    <mergeCell ref="W3155:X3156"/>
    <mergeCell ref="S897:T898"/>
    <mergeCell ref="W607:X608"/>
    <mergeCell ref="L1347:O1349"/>
    <mergeCell ref="E2755:K2757"/>
    <mergeCell ref="S2717:T2718"/>
    <mergeCell ref="Y2345:BI2350"/>
    <mergeCell ref="S1983:T1984"/>
    <mergeCell ref="S442:T443"/>
    <mergeCell ref="AL2010:AM2012"/>
    <mergeCell ref="L2013:AT2016"/>
    <mergeCell ref="P2893:R2894"/>
    <mergeCell ref="L619:O621"/>
    <mergeCell ref="W1148:X1149"/>
    <mergeCell ref="L476:U479"/>
    <mergeCell ref="AI2920:AK2922"/>
    <mergeCell ref="U2802:V2803"/>
    <mergeCell ref="L1841:U1844"/>
    <mergeCell ref="S1528:T1529"/>
    <mergeCell ref="L1978:O1980"/>
    <mergeCell ref="L3346:O3348"/>
    <mergeCell ref="L1587:BI1588"/>
    <mergeCell ref="P2432:R2433"/>
    <mergeCell ref="W1813:X1814"/>
    <mergeCell ref="W1807:X1808"/>
    <mergeCell ref="Y418:AV423"/>
    <mergeCell ref="U2347:V2348"/>
    <mergeCell ref="L3059:O3060"/>
    <mergeCell ref="W3610:X3611"/>
    <mergeCell ref="P436:R437"/>
    <mergeCell ref="AL2192:AM2194"/>
    <mergeCell ref="CH3028:DU3032"/>
    <mergeCell ref="E21:K24"/>
    <mergeCell ref="AL554:AM556"/>
    <mergeCell ref="S1073:T1074"/>
    <mergeCell ref="CH1841:DU1844"/>
    <mergeCell ref="W2990:X2991"/>
    <mergeCell ref="W3166:X3167"/>
    <mergeCell ref="E2328:K2335"/>
    <mergeCell ref="CH203:DU206"/>
    <mergeCell ref="Z1555:AC1557"/>
    <mergeCell ref="AD2101:AF2103"/>
    <mergeCell ref="AR1477:AT1480"/>
    <mergeCell ref="L420:O421"/>
    <mergeCell ref="AL1737:AM1739"/>
    <mergeCell ref="J640:AM643"/>
    <mergeCell ref="CH3198:DU3201"/>
    <mergeCell ref="S618:T619"/>
    <mergeCell ref="W351:X352"/>
    <mergeCell ref="Z1100:AC1102"/>
    <mergeCell ref="AP2023:AQ2026"/>
    <mergeCell ref="U885:V886"/>
    <mergeCell ref="L1541:O1543"/>
    <mergeCell ref="S1704:T1705"/>
    <mergeCell ref="U1437:V1438"/>
    <mergeCell ref="L974:O976"/>
    <mergeCell ref="L219:O221"/>
    <mergeCell ref="CH3483:DU3487"/>
    <mergeCell ref="AC2569:AD2572"/>
    <mergeCell ref="AG1646:AH1648"/>
    <mergeCell ref="W3348:X3349"/>
    <mergeCell ref="BW3475:CG3478"/>
    <mergeCell ref="E3486:K3491"/>
    <mergeCell ref="AD2556:AF2558"/>
    <mergeCell ref="AR1659:AT1662"/>
    <mergeCell ref="BW1655:CG1658"/>
    <mergeCell ref="CH2288:DU2291"/>
    <mergeCell ref="BW2739:CG2742"/>
    <mergeCell ref="BW927:CG930"/>
    <mergeCell ref="E938:K943"/>
    <mergeCell ref="E2195:K2198"/>
    <mergeCell ref="BW3388:CG3391"/>
    <mergeCell ref="L3085:O3087"/>
    <mergeCell ref="BW2118:CG2122"/>
    <mergeCell ref="CH3558:DU3561"/>
    <mergeCell ref="BW2925:CG2928"/>
    <mergeCell ref="CH1738:DU1741"/>
    <mergeCell ref="R2318:BI2320"/>
    <mergeCell ref="V931:W934"/>
    <mergeCell ref="E3378:K3381"/>
    <mergeCell ref="CH1556:DU1559"/>
    <mergeCell ref="W3519:X3520"/>
    <mergeCell ref="L1717:O1719"/>
    <mergeCell ref="X1750:Y1753"/>
    <mergeCell ref="AG2920:AH2922"/>
    <mergeCell ref="AG2192:AH2194"/>
    <mergeCell ref="S971:T972"/>
    <mergeCell ref="AX1290:BG1291"/>
    <mergeCell ref="CH1101:DU1104"/>
    <mergeCell ref="AP1191:AT1193"/>
    <mergeCell ref="L2357:O2359"/>
    <mergeCell ref="W66:X67"/>
    <mergeCell ref="BW622:DU633"/>
    <mergeCell ref="L1471:AT1476"/>
    <mergeCell ref="L1623:O1625"/>
    <mergeCell ref="AI2556:AK2558"/>
    <mergeCell ref="E2650:K2653"/>
    <mergeCell ref="CH828:DU831"/>
    <mergeCell ref="BW2442:DU2453"/>
    <mergeCell ref="BW849:DU865"/>
    <mergeCell ref="E102:K105"/>
    <mergeCell ref="BW2686:DU2714"/>
    <mergeCell ref="L2342:O2344"/>
    <mergeCell ref="P2802:R2803"/>
    <mergeCell ref="E3431:K3454"/>
    <mergeCell ref="BR320:BT348"/>
    <mergeCell ref="R862:BI864"/>
    <mergeCell ref="L2852:BI2854"/>
    <mergeCell ref="BW1287:CG1290"/>
    <mergeCell ref="E883:K906"/>
    <mergeCell ref="BW2644:CG2647"/>
    <mergeCell ref="BW3372:CG3375"/>
    <mergeCell ref="W61:X62"/>
    <mergeCell ref="E155:K178"/>
    <mergeCell ref="L759:BI761"/>
    <mergeCell ref="BR2231:BT2259"/>
    <mergeCell ref="P1147:R1149"/>
    <mergeCell ref="BW2231:DU2259"/>
    <mergeCell ref="BW642:CG645"/>
    <mergeCell ref="AW2150:BI2153"/>
    <mergeCell ref="Y3619:BI3624"/>
    <mergeCell ref="E2855:K2857"/>
    <mergeCell ref="P3058:R3060"/>
    <mergeCell ref="E1481:K1483"/>
    <mergeCell ref="Y2885:BI2890"/>
    <mergeCell ref="Y1071:BI1076"/>
    <mergeCell ref="J3552:AM3555"/>
    <mergeCell ref="E3404:K3408"/>
    <mergeCell ref="L298:BI300"/>
    <mergeCell ref="AH2933:AO2936"/>
    <mergeCell ref="W2523:X2524"/>
    <mergeCell ref="S982:T983"/>
    <mergeCell ref="AW3333:BI3336"/>
    <mergeCell ref="L3483:BI3485"/>
    <mergeCell ref="S1358:T1359"/>
    <mergeCell ref="L3297:U3300"/>
    <mergeCell ref="Z1464:AC1466"/>
    <mergeCell ref="Y2056:AV2061"/>
    <mergeCell ref="J3097:AM3100"/>
    <mergeCell ref="E2381:K2386"/>
    <mergeCell ref="U1966:V1968"/>
    <mergeCell ref="P2978:R2979"/>
    <mergeCell ref="AW1738:BH1739"/>
    <mergeCell ref="L2072:O2074"/>
    <mergeCell ref="L3131:O3133"/>
    <mergeCell ref="L1344:O1346"/>
    <mergeCell ref="S169:T170"/>
    <mergeCell ref="L1338:O1340"/>
    <mergeCell ref="L583:O585"/>
    <mergeCell ref="Y2157:BI2162"/>
    <mergeCell ref="W875:X876"/>
    <mergeCell ref="P1757:AJ1759"/>
    <mergeCell ref="CH3115:DU3118"/>
    <mergeCell ref="U1511:V1513"/>
    <mergeCell ref="L2569:U2572"/>
    <mergeCell ref="L3431:O3433"/>
    <mergeCell ref="L3378:AT3381"/>
    <mergeCell ref="Z2556:AC2558"/>
    <mergeCell ref="CH567:DU570"/>
    <mergeCell ref="L883:O885"/>
    <mergeCell ref="Z736:AC738"/>
    <mergeCell ref="P2940:AJ2942"/>
    <mergeCell ref="W420:X421"/>
    <mergeCell ref="Z8:AC10"/>
    <mergeCell ref="AL3011:AM3013"/>
    <mergeCell ref="S1340:T1341"/>
    <mergeCell ref="BW2664:CG2668"/>
    <mergeCell ref="AN1737:AO1739"/>
    <mergeCell ref="Z554:AC556"/>
    <mergeCell ref="AN99:AO101"/>
    <mergeCell ref="CH2660:DU2663"/>
    <mergeCell ref="AW282:BH283"/>
    <mergeCell ref="L301:O303"/>
    <mergeCell ref="BW3297:CG3300"/>
    <mergeCell ref="CH1208:DU1212"/>
    <mergeCell ref="AP749:AQ752"/>
    <mergeCell ref="AN1282:AO1284"/>
    <mergeCell ref="W1176:X1177"/>
    <mergeCell ref="AC1022:AD1025"/>
    <mergeCell ref="CH1928:DU1931"/>
    <mergeCell ref="S1335:T1336"/>
    <mergeCell ref="AD281:AF283"/>
    <mergeCell ref="BP2868:BQ2896"/>
    <mergeCell ref="L2721:O2723"/>
    <mergeCell ref="W430:X431"/>
    <mergeCell ref="BP2189:BV2213"/>
    <mergeCell ref="BW1754:CG1758"/>
    <mergeCell ref="BW294:CG297"/>
    <mergeCell ref="BW2806:DU2817"/>
    <mergeCell ref="BW1213:DU1229"/>
    <mergeCell ref="BR3232:BT3260"/>
    <mergeCell ref="BW2114:CG2117"/>
    <mergeCell ref="L3179:O3181"/>
    <mergeCell ref="E2751:K2754"/>
    <mergeCell ref="CH2284:DU2287"/>
    <mergeCell ref="BW1651:CG1654"/>
    <mergeCell ref="CH1200:DU1203"/>
    <mergeCell ref="L2084:O2086"/>
    <mergeCell ref="CH472:DU475"/>
    <mergeCell ref="L1198:AT1203"/>
    <mergeCell ref="L2758:O2760"/>
    <mergeCell ref="E2036:K2038"/>
    <mergeCell ref="CH1663:DU1667"/>
    <mergeCell ref="BW758:DU774"/>
    <mergeCell ref="CJ3001:DU3002"/>
    <mergeCell ref="P1511:R1513"/>
    <mergeCell ref="BW3467:CG3470"/>
    <mergeCell ref="AG3466:AH3468"/>
    <mergeCell ref="CH1552:DU1555"/>
    <mergeCell ref="AD736:AF738"/>
    <mergeCell ref="L2036:BI2038"/>
    <mergeCell ref="R2045:BI2047"/>
    <mergeCell ref="AH3297:AO3300"/>
  </mergeCells>
  <pageMargins left="0.3149606299212598" right="0.3149606299212598" top="0.3543307086614174" bottom="0.3543307086614174" header="0.3149606299212598" footer="0.3149606299212598"/>
  <pageSetup orientation="landscape" paperSize="9" scale="97" fitToHeight="2"/>
  <rowBreaks count="39" manualBreakCount="39">
    <brk id="91" min="0" max="16383" man="1"/>
    <brk id="182" min="0" max="16383" man="1"/>
    <brk id="273" min="0" max="16383" man="1"/>
    <brk id="364" min="0" max="16383" man="1"/>
    <brk id="455" min="0" max="16383" man="1"/>
    <brk id="546" min="0" max="16383" man="1"/>
    <brk id="637" min="0" max="16383" man="1"/>
    <brk id="728" min="0" max="16383" man="1"/>
    <brk id="819" min="0" max="16383" man="1"/>
    <brk id="910" min="0" max="16383" man="1"/>
    <brk id="1001" min="0" max="16383" man="1"/>
    <brk id="1092" min="0" max="16383" man="1"/>
    <brk id="1183" min="0" max="16383" man="1"/>
    <brk id="1274" min="0" max="16383" man="1"/>
    <brk id="1365" min="0" max="16383" man="1"/>
    <brk id="1456" min="0" max="16383" man="1"/>
    <brk id="1547" min="0" max="16383" man="1"/>
    <brk id="1638" min="0" max="16383" man="1"/>
    <brk id="1729" min="0" max="16383" man="1"/>
    <brk id="1820" min="0" max="16383" man="1"/>
    <brk id="1911" min="0" max="16383" man="1"/>
    <brk id="2002" min="0" max="16383" man="1"/>
    <brk id="2093" min="0" max="16383" man="1"/>
    <brk id="2184" min="0" max="16383" man="1"/>
    <brk id="2275" min="0" max="16383" man="1"/>
    <brk id="2366" min="0" max="16383" man="1"/>
    <brk id="2457" min="0" max="16383" man="1"/>
    <brk id="2548" min="0" max="16383" man="1"/>
    <brk id="2639" min="0" max="16383" man="1"/>
    <brk id="2730" min="0" max="16383" man="1"/>
    <brk id="2821" min="0" max="16383" man="1"/>
    <brk id="2912" min="0" max="16383" man="1"/>
    <brk id="3003" min="0" max="16383" man="1"/>
    <brk id="3094" min="0" max="16383" man="1"/>
    <brk id="3185" min="0" max="16383" man="1"/>
    <brk id="3276" min="0" max="16383" man="1"/>
    <brk id="3367" min="0" max="16383" man="1"/>
    <brk id="3458" min="0" max="16383" man="1"/>
    <brk id="3549" min="0" max="16383" man="1"/>
  </rowBreaks>
  <drawing r:id="rIdDraw1"/>
</worksheet>
</file>

<file path=xl/worksheets/sheet9.xml><?xml version="1.0" encoding="utf-8"?>
<worksheet xmlns="http://schemas.openxmlformats.org/spreadsheetml/2006/main">
  <sheetPr>
    <outlinePr summaryBelow="1" summaryRight="1"/>
    <pageSetUpPr/>
  </sheetPr>
  <dimension ref="A1:H482"/>
  <sheetViews>
    <sheetView workbookViewId="0">
      <selection activeCell="A1" sqref="A1"/>
    </sheetView>
  </sheetViews>
  <sheetFormatPr baseColWidth="8" defaultRowHeight="15"/>
  <cols>
    <col width="8" customWidth="1" style="118" min="1" max="1"/>
    <col width="6" customWidth="1" style="118" min="2" max="2"/>
    <col width="12" customWidth="1" style="118" min="3" max="3"/>
    <col width="30" customWidth="1" style="118" min="4" max="4"/>
    <col width="30" customWidth="1" style="118" min="5" max="5"/>
    <col width="12" customWidth="1" style="118" min="6" max="6"/>
    <col width="8" customWidth="1" style="118" min="7" max="7"/>
    <col width="14" customWidth="1" style="118" min="8" max="8"/>
  </cols>
  <sheetData>
    <row r="1">
      <c r="A1" s="129" t="inlineStr">
        <is>
          <t>資格集約（自動計算・さわらないでください）</t>
        </is>
      </c>
    </row>
    <row r="2">
      <c r="A2" s="181" t="inlineStr">
        <is>
          <t>生徒No</t>
        </is>
      </c>
      <c r="B2" s="181" t="inlineStr">
        <is>
          <t>枠</t>
        </is>
      </c>
      <c r="C2" s="181" t="inlineStr">
        <is>
          <t>取得年月</t>
        </is>
      </c>
      <c r="D2" s="181" t="inlineStr">
        <is>
          <t>入力した名称</t>
        </is>
      </c>
      <c r="E2" s="181" t="inlineStr">
        <is>
          <t>正式名称</t>
        </is>
      </c>
      <c r="F2" s="181" t="inlineStr">
        <is>
          <t>並び順キー</t>
        </is>
      </c>
      <c r="G2" s="181" t="inlineStr">
        <is>
          <t>順位</t>
        </is>
      </c>
      <c r="H2" s="181" t="inlineStr">
        <is>
          <t>表示（年月）</t>
        </is>
      </c>
    </row>
    <row r="3">
      <c r="A3" t="n">
        <v>1</v>
      </c>
      <c r="B3" t="n">
        <v>1</v>
      </c>
      <c r="C3" s="132">
        <f>IFERROR(IF(ISNUMBER(入力!O5),入力!O5,DATEVALUE(入力!O5)),"")</f>
        <v/>
      </c>
      <c r="D3">
        <f>IF(入力!N5="","",入力!N5)</f>
        <v/>
      </c>
      <c r="E3">
        <f>IF(D3="","",IFERROR(INDEX(資格マスタ!$B:$B,MATCH(ASC(SUBSTITUTE(SUBSTITUTE(D3," ",""),"　","")),資格マスタ!$D:$D,0)),D3))</f>
        <v/>
      </c>
      <c r="F3">
        <f>IF(E3="","",IF(C3="",DATE(9999,1,1),C3))</f>
        <v/>
      </c>
      <c r="G3">
        <f>IF(E3="","",COUNTIFS($F$3:$F$14,"&lt;"&amp;F3,$F$3:$F$14,"&lt;&gt;")+COUNTIFS($F$3:$F$14,F3,$B$3:$B$14,"&lt;"&amp;B3)+1)</f>
        <v/>
      </c>
      <c r="H3">
        <f>IF(OR(E3="",C3=""),"",IF(C3&gt;=DATE(2019,5,1),"令和"&amp;(YEAR(C3)-2018),IF(C3&gt;=DATE(1989,1,8),"平成"&amp;(YEAR(C3)-1988),"昭和"&amp;(YEAR(C3)-1925)))&amp;"年"&amp;MONTH(C3)&amp;"月")</f>
        <v/>
      </c>
    </row>
    <row r="4">
      <c r="A4" t="n">
        <v>1</v>
      </c>
      <c r="B4" t="n">
        <v>2</v>
      </c>
      <c r="C4">
        <f>IFERROR(IF(ISNUMBER(入力!Q5),入力!Q5,DATEVALUE(入力!Q5)),"")</f>
        <v/>
      </c>
      <c r="D4">
        <f>IF(入力!P5="","",入力!P5)</f>
        <v/>
      </c>
      <c r="E4">
        <f>IF(D4="","",IFERROR(INDEX(資格マスタ!$B:$B,MATCH(ASC(SUBSTITUTE(SUBSTITUTE(D4," ",""),"　","")),資格マスタ!$D:$D,0)),D4))</f>
        <v/>
      </c>
      <c r="F4">
        <f>IF(E4="","",IF(C4="",DATE(9999,1,1),C4))</f>
        <v/>
      </c>
      <c r="G4">
        <f>IF(E4="","",COUNTIFS($F$3:$F$14,"&lt;"&amp;F4,$F$3:$F$14,"&lt;&gt;")+COUNTIFS($F$3:$F$14,F4,$B$3:$B$14,"&lt;"&amp;B4)+1)</f>
        <v/>
      </c>
      <c r="H4">
        <f>IF(OR(E4="",C4=""),"",IF(C4&gt;=DATE(2019,5,1),"令和"&amp;(YEAR(C4)-2018),IF(C4&gt;=DATE(1989,1,8),"平成"&amp;(YEAR(C4)-1988),"昭和"&amp;(YEAR(C4)-1925)))&amp;"年"&amp;MONTH(C4)&amp;"月")</f>
        <v/>
      </c>
    </row>
    <row r="5">
      <c r="A5" t="n">
        <v>1</v>
      </c>
      <c r="B5" t="n">
        <v>3</v>
      </c>
      <c r="C5">
        <f>IFERROR(IF(ISNUMBER(入力!S5),入力!S5,DATEVALUE(入力!S5)),"")</f>
        <v/>
      </c>
      <c r="D5">
        <f>IF(入力!R5="","",入力!R5)</f>
        <v/>
      </c>
      <c r="E5">
        <f>IF(D5="","",IFERROR(INDEX(資格マスタ!$B:$B,MATCH(ASC(SUBSTITUTE(SUBSTITUTE(D5," ",""),"　","")),資格マスタ!$D:$D,0)),D5))</f>
        <v/>
      </c>
      <c r="F5">
        <f>IF(E5="","",IF(C5="",DATE(9999,1,1),C5))</f>
        <v/>
      </c>
      <c r="G5">
        <f>IF(E5="","",COUNTIFS($F$3:$F$14,"&lt;"&amp;F5,$F$3:$F$14,"&lt;&gt;")+COUNTIFS($F$3:$F$14,F5,$B$3:$B$14,"&lt;"&amp;B5)+1)</f>
        <v/>
      </c>
      <c r="H5">
        <f>IF(OR(E5="",C5=""),"",IF(C5&gt;=DATE(2019,5,1),"令和"&amp;(YEAR(C5)-2018),IF(C5&gt;=DATE(1989,1,8),"平成"&amp;(YEAR(C5)-1988),"昭和"&amp;(YEAR(C5)-1925)))&amp;"年"&amp;MONTH(C5)&amp;"月")</f>
        <v/>
      </c>
    </row>
    <row r="6">
      <c r="A6" t="n">
        <v>1</v>
      </c>
      <c r="B6" t="n">
        <v>4</v>
      </c>
      <c r="C6">
        <f>IFERROR(IF(ISNUMBER(入力!U5),入力!U5,DATEVALUE(入力!U5)),"")</f>
        <v/>
      </c>
      <c r="D6">
        <f>IF(入力!T5="","",入力!T5)</f>
        <v/>
      </c>
      <c r="E6">
        <f>IF(D6="","",IFERROR(INDEX(資格マスタ!$B:$B,MATCH(ASC(SUBSTITUTE(SUBSTITUTE(D6," ",""),"　","")),資格マスタ!$D:$D,0)),D6))</f>
        <v/>
      </c>
      <c r="F6">
        <f>IF(E6="","",IF(C6="",DATE(9999,1,1),C6))</f>
        <v/>
      </c>
      <c r="G6">
        <f>IF(E6="","",COUNTIFS($F$3:$F$14,"&lt;"&amp;F6,$F$3:$F$14,"&lt;&gt;")+COUNTIFS($F$3:$F$14,F6,$B$3:$B$14,"&lt;"&amp;B6)+1)</f>
        <v/>
      </c>
      <c r="H6">
        <f>IF(OR(E6="",C6=""),"",IF(C6&gt;=DATE(2019,5,1),"令和"&amp;(YEAR(C6)-2018),IF(C6&gt;=DATE(1989,1,8),"平成"&amp;(YEAR(C6)-1988),"昭和"&amp;(YEAR(C6)-1925)))&amp;"年"&amp;MONTH(C6)&amp;"月")</f>
        <v/>
      </c>
    </row>
    <row r="7">
      <c r="A7" t="n">
        <v>1</v>
      </c>
      <c r="B7" t="n">
        <v>5</v>
      </c>
      <c r="C7">
        <f>IFERROR(IF(ISNUMBER(入力!W5),入力!W5,DATEVALUE(入力!W5)),"")</f>
        <v/>
      </c>
      <c r="D7">
        <f>IF(入力!V5="","",入力!V5)</f>
        <v/>
      </c>
      <c r="E7">
        <f>IF(D7="","",IFERROR(INDEX(資格マスタ!$B:$B,MATCH(ASC(SUBSTITUTE(SUBSTITUTE(D7," ",""),"　","")),資格マスタ!$D:$D,0)),D7))</f>
        <v/>
      </c>
      <c r="F7">
        <f>IF(E7="","",IF(C7="",DATE(9999,1,1),C7))</f>
        <v/>
      </c>
      <c r="G7">
        <f>IF(E7="","",COUNTIFS($F$3:$F$14,"&lt;"&amp;F7,$F$3:$F$14,"&lt;&gt;")+COUNTIFS($F$3:$F$14,F7,$B$3:$B$14,"&lt;"&amp;B7)+1)</f>
        <v/>
      </c>
      <c r="H7">
        <f>IF(OR(E7="",C7=""),"",IF(C7&gt;=DATE(2019,5,1),"令和"&amp;(YEAR(C7)-2018),IF(C7&gt;=DATE(1989,1,8),"平成"&amp;(YEAR(C7)-1988),"昭和"&amp;(YEAR(C7)-1925)))&amp;"年"&amp;MONTH(C7)&amp;"月")</f>
        <v/>
      </c>
    </row>
    <row r="8">
      <c r="A8" t="n">
        <v>1</v>
      </c>
      <c r="B8" t="n">
        <v>6</v>
      </c>
      <c r="C8">
        <f>IFERROR(IF(ISNUMBER(入力!Y5),入力!Y5,DATEVALUE(入力!Y5)),"")</f>
        <v/>
      </c>
      <c r="D8">
        <f>IF(入力!X5="","",入力!X5)</f>
        <v/>
      </c>
      <c r="E8">
        <f>IF(D8="","",IFERROR(INDEX(資格マスタ!$B:$B,MATCH(ASC(SUBSTITUTE(SUBSTITUTE(D8," ",""),"　","")),資格マスタ!$D:$D,0)),D8))</f>
        <v/>
      </c>
      <c r="F8">
        <f>IF(E8="","",IF(C8="",DATE(9999,1,1),C8))</f>
        <v/>
      </c>
      <c r="G8">
        <f>IF(E8="","",COUNTIFS($F$3:$F$14,"&lt;"&amp;F8,$F$3:$F$14,"&lt;&gt;")+COUNTIFS($F$3:$F$14,F8,$B$3:$B$14,"&lt;"&amp;B8)+1)</f>
        <v/>
      </c>
      <c r="H8">
        <f>IF(OR(E8="",C8=""),"",IF(C8&gt;=DATE(2019,5,1),"令和"&amp;(YEAR(C8)-2018),IF(C8&gt;=DATE(1989,1,8),"平成"&amp;(YEAR(C8)-1988),"昭和"&amp;(YEAR(C8)-1925)))&amp;"年"&amp;MONTH(C8)&amp;"月")</f>
        <v/>
      </c>
    </row>
    <row r="9">
      <c r="A9" t="n">
        <v>1</v>
      </c>
      <c r="B9" t="n">
        <v>7</v>
      </c>
      <c r="C9">
        <f>IFERROR(INDEX(資格取込!$S$6:$S$205,MATCH(1&amp;"_"&amp;1,資格取込!$Z$6:$Z$205,0)),"")</f>
        <v/>
      </c>
      <c r="D9">
        <f>IFERROR(INDEX(資格取込!$R$6:$R$205,MATCH(1&amp;"_"&amp;1,資格取込!$Z$6:$Z$205,0)),"")</f>
        <v/>
      </c>
      <c r="E9">
        <f>IF(D9="","",IFERROR(INDEX(資格マスタ!$B:$B,MATCH(ASC(SUBSTITUTE(SUBSTITUTE(D9," ",""),"　","")),資格マスタ!$D:$D,0)),D9))</f>
        <v/>
      </c>
      <c r="F9">
        <f>IF(E9="","",IF(C9="",DATE(9999,1,1),C9))</f>
        <v/>
      </c>
      <c r="G9">
        <f>IF(E9="","",COUNTIFS($F$3:$F$14,"&lt;"&amp;F9,$F$3:$F$14,"&lt;&gt;")+COUNTIFS($F$3:$F$14,F9,$B$3:$B$14,"&lt;"&amp;B9)+1)</f>
        <v/>
      </c>
      <c r="H9">
        <f>IF(OR(E9="",C9=""),"",IF(C9&gt;=DATE(2019,5,1),"令和"&amp;(YEAR(C9)-2018),IF(C9&gt;=DATE(1989,1,8),"平成"&amp;(YEAR(C9)-1988),"昭和"&amp;(YEAR(C9)-1925)))&amp;"年"&amp;MONTH(C9)&amp;"月")</f>
        <v/>
      </c>
    </row>
    <row r="10">
      <c r="A10" t="n">
        <v>1</v>
      </c>
      <c r="B10" t="n">
        <v>8</v>
      </c>
      <c r="C10">
        <f>IFERROR(INDEX(資格取込!$S$6:$S$205,MATCH(1&amp;"_"&amp;2,資格取込!$Z$6:$Z$205,0)),"")</f>
        <v/>
      </c>
      <c r="D10">
        <f>IFERROR(INDEX(資格取込!$R$6:$R$205,MATCH(1&amp;"_"&amp;2,資格取込!$Z$6:$Z$205,0)),"")</f>
        <v/>
      </c>
      <c r="E10">
        <f>IF(D10="","",IFERROR(INDEX(資格マスタ!$B:$B,MATCH(ASC(SUBSTITUTE(SUBSTITUTE(D10," ",""),"　","")),資格マスタ!$D:$D,0)),D10))</f>
        <v/>
      </c>
      <c r="F10">
        <f>IF(E10="","",IF(C10="",DATE(9999,1,1),C10))</f>
        <v/>
      </c>
      <c r="G10">
        <f>IF(E10="","",COUNTIFS($F$3:$F$14,"&lt;"&amp;F10,$F$3:$F$14,"&lt;&gt;")+COUNTIFS($F$3:$F$14,F10,$B$3:$B$14,"&lt;"&amp;B10)+1)</f>
        <v/>
      </c>
      <c r="H10">
        <f>IF(OR(E10="",C10=""),"",IF(C10&gt;=DATE(2019,5,1),"令和"&amp;(YEAR(C10)-2018),IF(C10&gt;=DATE(1989,1,8),"平成"&amp;(YEAR(C10)-1988),"昭和"&amp;(YEAR(C10)-1925)))&amp;"年"&amp;MONTH(C10)&amp;"月")</f>
        <v/>
      </c>
    </row>
    <row r="11">
      <c r="A11" t="n">
        <v>1</v>
      </c>
      <c r="B11" t="n">
        <v>9</v>
      </c>
      <c r="C11">
        <f>IFERROR(INDEX(資格取込!$S$6:$S$205,MATCH(1&amp;"_"&amp;3,資格取込!$Z$6:$Z$205,0)),"")</f>
        <v/>
      </c>
      <c r="D11">
        <f>IFERROR(INDEX(資格取込!$R$6:$R$205,MATCH(1&amp;"_"&amp;3,資格取込!$Z$6:$Z$205,0)),"")</f>
        <v/>
      </c>
      <c r="E11">
        <f>IF(D11="","",IFERROR(INDEX(資格マスタ!$B:$B,MATCH(ASC(SUBSTITUTE(SUBSTITUTE(D11," ",""),"　","")),資格マスタ!$D:$D,0)),D11))</f>
        <v/>
      </c>
      <c r="F11">
        <f>IF(E11="","",IF(C11="",DATE(9999,1,1),C11))</f>
        <v/>
      </c>
      <c r="G11">
        <f>IF(E11="","",COUNTIFS($F$3:$F$14,"&lt;"&amp;F11,$F$3:$F$14,"&lt;&gt;")+COUNTIFS($F$3:$F$14,F11,$B$3:$B$14,"&lt;"&amp;B11)+1)</f>
        <v/>
      </c>
      <c r="H11">
        <f>IF(OR(E11="",C11=""),"",IF(C11&gt;=DATE(2019,5,1),"令和"&amp;(YEAR(C11)-2018),IF(C11&gt;=DATE(1989,1,8),"平成"&amp;(YEAR(C11)-1988),"昭和"&amp;(YEAR(C11)-1925)))&amp;"年"&amp;MONTH(C11)&amp;"月")</f>
        <v/>
      </c>
    </row>
    <row r="12">
      <c r="A12" t="n">
        <v>1</v>
      </c>
      <c r="B12" t="n">
        <v>10</v>
      </c>
      <c r="C12">
        <f>IFERROR(INDEX(資格取込!$S$6:$S$205,MATCH(1&amp;"_"&amp;4,資格取込!$Z$6:$Z$205,0)),"")</f>
        <v/>
      </c>
      <c r="D12">
        <f>IFERROR(INDEX(資格取込!$R$6:$R$205,MATCH(1&amp;"_"&amp;4,資格取込!$Z$6:$Z$205,0)),"")</f>
        <v/>
      </c>
      <c r="E12">
        <f>IF(D12="","",IFERROR(INDEX(資格マスタ!$B:$B,MATCH(ASC(SUBSTITUTE(SUBSTITUTE(D12," ",""),"　","")),資格マスタ!$D:$D,0)),D12))</f>
        <v/>
      </c>
      <c r="F12">
        <f>IF(E12="","",IF(C12="",DATE(9999,1,1),C12))</f>
        <v/>
      </c>
      <c r="G12">
        <f>IF(E12="","",COUNTIFS($F$3:$F$14,"&lt;"&amp;F12,$F$3:$F$14,"&lt;&gt;")+COUNTIFS($F$3:$F$14,F12,$B$3:$B$14,"&lt;"&amp;B12)+1)</f>
        <v/>
      </c>
      <c r="H12">
        <f>IF(OR(E12="",C12=""),"",IF(C12&gt;=DATE(2019,5,1),"令和"&amp;(YEAR(C12)-2018),IF(C12&gt;=DATE(1989,1,8),"平成"&amp;(YEAR(C12)-1988),"昭和"&amp;(YEAR(C12)-1925)))&amp;"年"&amp;MONTH(C12)&amp;"月")</f>
        <v/>
      </c>
    </row>
    <row r="13">
      <c r="A13" t="n">
        <v>1</v>
      </c>
      <c r="B13" t="n">
        <v>11</v>
      </c>
      <c r="C13">
        <f>IFERROR(INDEX(資格取込!$S$6:$S$205,MATCH(1&amp;"_"&amp;5,資格取込!$Z$6:$Z$205,0)),"")</f>
        <v/>
      </c>
      <c r="D13">
        <f>IFERROR(INDEX(資格取込!$R$6:$R$205,MATCH(1&amp;"_"&amp;5,資格取込!$Z$6:$Z$205,0)),"")</f>
        <v/>
      </c>
      <c r="E13">
        <f>IF(D13="","",IFERROR(INDEX(資格マスタ!$B:$B,MATCH(ASC(SUBSTITUTE(SUBSTITUTE(D13," ",""),"　","")),資格マスタ!$D:$D,0)),D13))</f>
        <v/>
      </c>
      <c r="F13">
        <f>IF(E13="","",IF(C13="",DATE(9999,1,1),C13))</f>
        <v/>
      </c>
      <c r="G13">
        <f>IF(E13="","",COUNTIFS($F$3:$F$14,"&lt;"&amp;F13,$F$3:$F$14,"&lt;&gt;")+COUNTIFS($F$3:$F$14,F13,$B$3:$B$14,"&lt;"&amp;B13)+1)</f>
        <v/>
      </c>
      <c r="H13">
        <f>IF(OR(E13="",C13=""),"",IF(C13&gt;=DATE(2019,5,1),"令和"&amp;(YEAR(C13)-2018),IF(C13&gt;=DATE(1989,1,8),"平成"&amp;(YEAR(C13)-1988),"昭和"&amp;(YEAR(C13)-1925)))&amp;"年"&amp;MONTH(C13)&amp;"月")</f>
        <v/>
      </c>
    </row>
    <row r="14">
      <c r="A14" t="n">
        <v>1</v>
      </c>
      <c r="B14" t="n">
        <v>12</v>
      </c>
      <c r="C14">
        <f>IFERROR(INDEX(資格取込!$S$6:$S$205,MATCH(1&amp;"_"&amp;6,資格取込!$Z$6:$Z$205,0)),"")</f>
        <v/>
      </c>
      <c r="D14">
        <f>IFERROR(INDEX(資格取込!$R$6:$R$205,MATCH(1&amp;"_"&amp;6,資格取込!$Z$6:$Z$205,0)),"")</f>
        <v/>
      </c>
      <c r="E14">
        <f>IF(D14="","",IFERROR(INDEX(資格マスタ!$B:$B,MATCH(ASC(SUBSTITUTE(SUBSTITUTE(D14," ",""),"　","")),資格マスタ!$D:$D,0)),D14))</f>
        <v/>
      </c>
      <c r="F14">
        <f>IF(E14="","",IF(C14="",DATE(9999,1,1),C14))</f>
        <v/>
      </c>
      <c r="G14">
        <f>IF(E14="","",COUNTIFS($F$3:$F$14,"&lt;"&amp;F14,$F$3:$F$14,"&lt;&gt;")+COUNTIFS($F$3:$F$14,F14,$B$3:$B$14,"&lt;"&amp;B14)+1)</f>
        <v/>
      </c>
      <c r="H14">
        <f>IF(OR(E14="",C14=""),"",IF(C14&gt;=DATE(2019,5,1),"令和"&amp;(YEAR(C14)-2018),IF(C14&gt;=DATE(1989,1,8),"平成"&amp;(YEAR(C14)-1988),"昭和"&amp;(YEAR(C14)-1925)))&amp;"年"&amp;MONTH(C14)&amp;"月")</f>
        <v/>
      </c>
    </row>
    <row r="15">
      <c r="A15" t="n">
        <v>2</v>
      </c>
      <c r="B15" t="n">
        <v>1</v>
      </c>
      <c r="C15" s="132">
        <f>IFERROR(IF(ISNUMBER(入力!O6),入力!O6,DATEVALUE(入力!O6)),"")</f>
        <v/>
      </c>
      <c r="D15">
        <f>IF(入力!N6="","",入力!N6)</f>
        <v/>
      </c>
      <c r="E15">
        <f>IF(D15="","",IFERROR(INDEX(資格マスタ!$B:$B,MATCH(ASC(SUBSTITUTE(SUBSTITUTE(D15," ",""),"　","")),資格マスタ!$D:$D,0)),D15))</f>
        <v/>
      </c>
      <c r="F15">
        <f>IF(E15="","",IF(C15="",DATE(9999,1,1),C15))</f>
        <v/>
      </c>
      <c r="G15">
        <f>IF(E15="","",COUNTIFS($F$15:$F$26,"&lt;"&amp;F15,$F$15:$F$26,"&lt;&gt;")+COUNTIFS($F$15:$F$26,F15,$B$15:$B$26,"&lt;"&amp;B15)+1)</f>
        <v/>
      </c>
      <c r="H15">
        <f>IF(OR(E15="",C15=""),"",IF(C15&gt;=DATE(2019,5,1),"令和"&amp;(YEAR(C15)-2018),IF(C15&gt;=DATE(1989,1,8),"平成"&amp;(YEAR(C15)-1988),"昭和"&amp;(YEAR(C15)-1925)))&amp;"年"&amp;MONTH(C15)&amp;"月")</f>
        <v/>
      </c>
    </row>
    <row r="16">
      <c r="A16" t="n">
        <v>2</v>
      </c>
      <c r="B16" t="n">
        <v>2</v>
      </c>
      <c r="C16">
        <f>IFERROR(IF(ISNUMBER(入力!Q6),入力!Q6,DATEVALUE(入力!Q6)),"")</f>
        <v/>
      </c>
      <c r="D16">
        <f>IF(入力!P6="","",入力!P6)</f>
        <v/>
      </c>
      <c r="E16">
        <f>IF(D16="","",IFERROR(INDEX(資格マスタ!$B:$B,MATCH(ASC(SUBSTITUTE(SUBSTITUTE(D16," ",""),"　","")),資格マスタ!$D:$D,0)),D16))</f>
        <v/>
      </c>
      <c r="F16">
        <f>IF(E16="","",IF(C16="",DATE(9999,1,1),C16))</f>
        <v/>
      </c>
      <c r="G16">
        <f>IF(E16="","",COUNTIFS($F$15:$F$26,"&lt;"&amp;F16,$F$15:$F$26,"&lt;&gt;")+COUNTIFS($F$15:$F$26,F16,$B$15:$B$26,"&lt;"&amp;B16)+1)</f>
        <v/>
      </c>
      <c r="H16">
        <f>IF(OR(E16="",C16=""),"",IF(C16&gt;=DATE(2019,5,1),"令和"&amp;(YEAR(C16)-2018),IF(C16&gt;=DATE(1989,1,8),"平成"&amp;(YEAR(C16)-1988),"昭和"&amp;(YEAR(C16)-1925)))&amp;"年"&amp;MONTH(C16)&amp;"月")</f>
        <v/>
      </c>
    </row>
    <row r="17">
      <c r="A17" t="n">
        <v>2</v>
      </c>
      <c r="B17" t="n">
        <v>3</v>
      </c>
      <c r="C17">
        <f>IFERROR(IF(ISNUMBER(入力!S6),入力!S6,DATEVALUE(入力!S6)),"")</f>
        <v/>
      </c>
      <c r="D17">
        <f>IF(入力!R6="","",入力!R6)</f>
        <v/>
      </c>
      <c r="E17">
        <f>IF(D17="","",IFERROR(INDEX(資格マスタ!$B:$B,MATCH(ASC(SUBSTITUTE(SUBSTITUTE(D17," ",""),"　","")),資格マスタ!$D:$D,0)),D17))</f>
        <v/>
      </c>
      <c r="F17">
        <f>IF(E17="","",IF(C17="",DATE(9999,1,1),C17))</f>
        <v/>
      </c>
      <c r="G17">
        <f>IF(E17="","",COUNTIFS($F$15:$F$26,"&lt;"&amp;F17,$F$15:$F$26,"&lt;&gt;")+COUNTIFS($F$15:$F$26,F17,$B$15:$B$26,"&lt;"&amp;B17)+1)</f>
        <v/>
      </c>
      <c r="H17">
        <f>IF(OR(E17="",C17=""),"",IF(C17&gt;=DATE(2019,5,1),"令和"&amp;(YEAR(C17)-2018),IF(C17&gt;=DATE(1989,1,8),"平成"&amp;(YEAR(C17)-1988),"昭和"&amp;(YEAR(C17)-1925)))&amp;"年"&amp;MONTH(C17)&amp;"月")</f>
        <v/>
      </c>
    </row>
    <row r="18">
      <c r="A18" t="n">
        <v>2</v>
      </c>
      <c r="B18" t="n">
        <v>4</v>
      </c>
      <c r="C18">
        <f>IFERROR(IF(ISNUMBER(入力!U6),入力!U6,DATEVALUE(入力!U6)),"")</f>
        <v/>
      </c>
      <c r="D18">
        <f>IF(入力!T6="","",入力!T6)</f>
        <v/>
      </c>
      <c r="E18">
        <f>IF(D18="","",IFERROR(INDEX(資格マスタ!$B:$B,MATCH(ASC(SUBSTITUTE(SUBSTITUTE(D18," ",""),"　","")),資格マスタ!$D:$D,0)),D18))</f>
        <v/>
      </c>
      <c r="F18">
        <f>IF(E18="","",IF(C18="",DATE(9999,1,1),C18))</f>
        <v/>
      </c>
      <c r="G18">
        <f>IF(E18="","",COUNTIFS($F$15:$F$26,"&lt;"&amp;F18,$F$15:$F$26,"&lt;&gt;")+COUNTIFS($F$15:$F$26,F18,$B$15:$B$26,"&lt;"&amp;B18)+1)</f>
        <v/>
      </c>
      <c r="H18">
        <f>IF(OR(E18="",C18=""),"",IF(C18&gt;=DATE(2019,5,1),"令和"&amp;(YEAR(C18)-2018),IF(C18&gt;=DATE(1989,1,8),"平成"&amp;(YEAR(C18)-1988),"昭和"&amp;(YEAR(C18)-1925)))&amp;"年"&amp;MONTH(C18)&amp;"月")</f>
        <v/>
      </c>
    </row>
    <row r="19">
      <c r="A19" t="n">
        <v>2</v>
      </c>
      <c r="B19" t="n">
        <v>5</v>
      </c>
      <c r="C19">
        <f>IFERROR(IF(ISNUMBER(入力!W6),入力!W6,DATEVALUE(入力!W6)),"")</f>
        <v/>
      </c>
      <c r="D19">
        <f>IF(入力!V6="","",入力!V6)</f>
        <v/>
      </c>
      <c r="E19">
        <f>IF(D19="","",IFERROR(INDEX(資格マスタ!$B:$B,MATCH(ASC(SUBSTITUTE(SUBSTITUTE(D19," ",""),"　","")),資格マスタ!$D:$D,0)),D19))</f>
        <v/>
      </c>
      <c r="F19">
        <f>IF(E19="","",IF(C19="",DATE(9999,1,1),C19))</f>
        <v/>
      </c>
      <c r="G19">
        <f>IF(E19="","",COUNTIFS($F$15:$F$26,"&lt;"&amp;F19,$F$15:$F$26,"&lt;&gt;")+COUNTIFS($F$15:$F$26,F19,$B$15:$B$26,"&lt;"&amp;B19)+1)</f>
        <v/>
      </c>
      <c r="H19">
        <f>IF(OR(E19="",C19=""),"",IF(C19&gt;=DATE(2019,5,1),"令和"&amp;(YEAR(C19)-2018),IF(C19&gt;=DATE(1989,1,8),"平成"&amp;(YEAR(C19)-1988),"昭和"&amp;(YEAR(C19)-1925)))&amp;"年"&amp;MONTH(C19)&amp;"月")</f>
        <v/>
      </c>
    </row>
    <row r="20">
      <c r="A20" t="n">
        <v>2</v>
      </c>
      <c r="B20" t="n">
        <v>6</v>
      </c>
      <c r="C20">
        <f>IFERROR(IF(ISNUMBER(入力!Y6),入力!Y6,DATEVALUE(入力!Y6)),"")</f>
        <v/>
      </c>
      <c r="D20">
        <f>IF(入力!X6="","",入力!X6)</f>
        <v/>
      </c>
      <c r="E20">
        <f>IF(D20="","",IFERROR(INDEX(資格マスタ!$B:$B,MATCH(ASC(SUBSTITUTE(SUBSTITUTE(D20," ",""),"　","")),資格マスタ!$D:$D,0)),D20))</f>
        <v/>
      </c>
      <c r="F20">
        <f>IF(E20="","",IF(C20="",DATE(9999,1,1),C20))</f>
        <v/>
      </c>
      <c r="G20">
        <f>IF(E20="","",COUNTIFS($F$15:$F$26,"&lt;"&amp;F20,$F$15:$F$26,"&lt;&gt;")+COUNTIFS($F$15:$F$26,F20,$B$15:$B$26,"&lt;"&amp;B20)+1)</f>
        <v/>
      </c>
      <c r="H20">
        <f>IF(OR(E20="",C20=""),"",IF(C20&gt;=DATE(2019,5,1),"令和"&amp;(YEAR(C20)-2018),IF(C20&gt;=DATE(1989,1,8),"平成"&amp;(YEAR(C20)-1988),"昭和"&amp;(YEAR(C20)-1925)))&amp;"年"&amp;MONTH(C20)&amp;"月")</f>
        <v/>
      </c>
    </row>
    <row r="21">
      <c r="A21" t="n">
        <v>2</v>
      </c>
      <c r="B21" t="n">
        <v>7</v>
      </c>
      <c r="C21">
        <f>IFERROR(INDEX(資格取込!$S$6:$S$205,MATCH(2&amp;"_"&amp;1,資格取込!$Z$6:$Z$205,0)),"")</f>
        <v/>
      </c>
      <c r="D21">
        <f>IFERROR(INDEX(資格取込!$R$6:$R$205,MATCH(2&amp;"_"&amp;1,資格取込!$Z$6:$Z$205,0)),"")</f>
        <v/>
      </c>
      <c r="E21">
        <f>IF(D21="","",IFERROR(INDEX(資格マスタ!$B:$B,MATCH(ASC(SUBSTITUTE(SUBSTITUTE(D21," ",""),"　","")),資格マスタ!$D:$D,0)),D21))</f>
        <v/>
      </c>
      <c r="F21">
        <f>IF(E21="","",IF(C21="",DATE(9999,1,1),C21))</f>
        <v/>
      </c>
      <c r="G21">
        <f>IF(E21="","",COUNTIFS($F$15:$F$26,"&lt;"&amp;F21,$F$15:$F$26,"&lt;&gt;")+COUNTIFS($F$15:$F$26,F21,$B$15:$B$26,"&lt;"&amp;B21)+1)</f>
        <v/>
      </c>
      <c r="H21">
        <f>IF(OR(E21="",C21=""),"",IF(C21&gt;=DATE(2019,5,1),"令和"&amp;(YEAR(C21)-2018),IF(C21&gt;=DATE(1989,1,8),"平成"&amp;(YEAR(C21)-1988),"昭和"&amp;(YEAR(C21)-1925)))&amp;"年"&amp;MONTH(C21)&amp;"月")</f>
        <v/>
      </c>
    </row>
    <row r="22">
      <c r="A22" t="n">
        <v>2</v>
      </c>
      <c r="B22" t="n">
        <v>8</v>
      </c>
      <c r="C22">
        <f>IFERROR(INDEX(資格取込!$S$6:$S$205,MATCH(2&amp;"_"&amp;2,資格取込!$Z$6:$Z$205,0)),"")</f>
        <v/>
      </c>
      <c r="D22">
        <f>IFERROR(INDEX(資格取込!$R$6:$R$205,MATCH(2&amp;"_"&amp;2,資格取込!$Z$6:$Z$205,0)),"")</f>
        <v/>
      </c>
      <c r="E22">
        <f>IF(D22="","",IFERROR(INDEX(資格マスタ!$B:$B,MATCH(ASC(SUBSTITUTE(SUBSTITUTE(D22," ",""),"　","")),資格マスタ!$D:$D,0)),D22))</f>
        <v/>
      </c>
      <c r="F22">
        <f>IF(E22="","",IF(C22="",DATE(9999,1,1),C22))</f>
        <v/>
      </c>
      <c r="G22">
        <f>IF(E22="","",COUNTIFS($F$15:$F$26,"&lt;"&amp;F22,$F$15:$F$26,"&lt;&gt;")+COUNTIFS($F$15:$F$26,F22,$B$15:$B$26,"&lt;"&amp;B22)+1)</f>
        <v/>
      </c>
      <c r="H22">
        <f>IF(OR(E22="",C22=""),"",IF(C22&gt;=DATE(2019,5,1),"令和"&amp;(YEAR(C22)-2018),IF(C22&gt;=DATE(1989,1,8),"平成"&amp;(YEAR(C22)-1988),"昭和"&amp;(YEAR(C22)-1925)))&amp;"年"&amp;MONTH(C22)&amp;"月")</f>
        <v/>
      </c>
    </row>
    <row r="23">
      <c r="A23" t="n">
        <v>2</v>
      </c>
      <c r="B23" t="n">
        <v>9</v>
      </c>
      <c r="C23">
        <f>IFERROR(INDEX(資格取込!$S$6:$S$205,MATCH(2&amp;"_"&amp;3,資格取込!$Z$6:$Z$205,0)),"")</f>
        <v/>
      </c>
      <c r="D23">
        <f>IFERROR(INDEX(資格取込!$R$6:$R$205,MATCH(2&amp;"_"&amp;3,資格取込!$Z$6:$Z$205,0)),"")</f>
        <v/>
      </c>
      <c r="E23">
        <f>IF(D23="","",IFERROR(INDEX(資格マスタ!$B:$B,MATCH(ASC(SUBSTITUTE(SUBSTITUTE(D23," ",""),"　","")),資格マスタ!$D:$D,0)),D23))</f>
        <v/>
      </c>
      <c r="F23">
        <f>IF(E23="","",IF(C23="",DATE(9999,1,1),C23))</f>
        <v/>
      </c>
      <c r="G23">
        <f>IF(E23="","",COUNTIFS($F$15:$F$26,"&lt;"&amp;F23,$F$15:$F$26,"&lt;&gt;")+COUNTIFS($F$15:$F$26,F23,$B$15:$B$26,"&lt;"&amp;B23)+1)</f>
        <v/>
      </c>
      <c r="H23">
        <f>IF(OR(E23="",C23=""),"",IF(C23&gt;=DATE(2019,5,1),"令和"&amp;(YEAR(C23)-2018),IF(C23&gt;=DATE(1989,1,8),"平成"&amp;(YEAR(C23)-1988),"昭和"&amp;(YEAR(C23)-1925)))&amp;"年"&amp;MONTH(C23)&amp;"月")</f>
        <v/>
      </c>
    </row>
    <row r="24">
      <c r="A24" t="n">
        <v>2</v>
      </c>
      <c r="B24" t="n">
        <v>10</v>
      </c>
      <c r="C24">
        <f>IFERROR(INDEX(資格取込!$S$6:$S$205,MATCH(2&amp;"_"&amp;4,資格取込!$Z$6:$Z$205,0)),"")</f>
        <v/>
      </c>
      <c r="D24">
        <f>IFERROR(INDEX(資格取込!$R$6:$R$205,MATCH(2&amp;"_"&amp;4,資格取込!$Z$6:$Z$205,0)),"")</f>
        <v/>
      </c>
      <c r="E24">
        <f>IF(D24="","",IFERROR(INDEX(資格マスタ!$B:$B,MATCH(ASC(SUBSTITUTE(SUBSTITUTE(D24," ",""),"　","")),資格マスタ!$D:$D,0)),D24))</f>
        <v/>
      </c>
      <c r="F24">
        <f>IF(E24="","",IF(C24="",DATE(9999,1,1),C24))</f>
        <v/>
      </c>
      <c r="G24">
        <f>IF(E24="","",COUNTIFS($F$15:$F$26,"&lt;"&amp;F24,$F$15:$F$26,"&lt;&gt;")+COUNTIFS($F$15:$F$26,F24,$B$15:$B$26,"&lt;"&amp;B24)+1)</f>
        <v/>
      </c>
      <c r="H24">
        <f>IF(OR(E24="",C24=""),"",IF(C24&gt;=DATE(2019,5,1),"令和"&amp;(YEAR(C24)-2018),IF(C24&gt;=DATE(1989,1,8),"平成"&amp;(YEAR(C24)-1988),"昭和"&amp;(YEAR(C24)-1925)))&amp;"年"&amp;MONTH(C24)&amp;"月")</f>
        <v/>
      </c>
    </row>
    <row r="25">
      <c r="A25" t="n">
        <v>2</v>
      </c>
      <c r="B25" t="n">
        <v>11</v>
      </c>
      <c r="C25">
        <f>IFERROR(INDEX(資格取込!$S$6:$S$205,MATCH(2&amp;"_"&amp;5,資格取込!$Z$6:$Z$205,0)),"")</f>
        <v/>
      </c>
      <c r="D25">
        <f>IFERROR(INDEX(資格取込!$R$6:$R$205,MATCH(2&amp;"_"&amp;5,資格取込!$Z$6:$Z$205,0)),"")</f>
        <v/>
      </c>
      <c r="E25">
        <f>IF(D25="","",IFERROR(INDEX(資格マスタ!$B:$B,MATCH(ASC(SUBSTITUTE(SUBSTITUTE(D25," ",""),"　","")),資格マスタ!$D:$D,0)),D25))</f>
        <v/>
      </c>
      <c r="F25">
        <f>IF(E25="","",IF(C25="",DATE(9999,1,1),C25))</f>
        <v/>
      </c>
      <c r="G25">
        <f>IF(E25="","",COUNTIFS($F$15:$F$26,"&lt;"&amp;F25,$F$15:$F$26,"&lt;&gt;")+COUNTIFS($F$15:$F$26,F25,$B$15:$B$26,"&lt;"&amp;B25)+1)</f>
        <v/>
      </c>
      <c r="H25">
        <f>IF(OR(E25="",C25=""),"",IF(C25&gt;=DATE(2019,5,1),"令和"&amp;(YEAR(C25)-2018),IF(C25&gt;=DATE(1989,1,8),"平成"&amp;(YEAR(C25)-1988),"昭和"&amp;(YEAR(C25)-1925)))&amp;"年"&amp;MONTH(C25)&amp;"月")</f>
        <v/>
      </c>
    </row>
    <row r="26">
      <c r="A26" t="n">
        <v>2</v>
      </c>
      <c r="B26" t="n">
        <v>12</v>
      </c>
      <c r="C26">
        <f>IFERROR(INDEX(資格取込!$S$6:$S$205,MATCH(2&amp;"_"&amp;6,資格取込!$Z$6:$Z$205,0)),"")</f>
        <v/>
      </c>
      <c r="D26">
        <f>IFERROR(INDEX(資格取込!$R$6:$R$205,MATCH(2&amp;"_"&amp;6,資格取込!$Z$6:$Z$205,0)),"")</f>
        <v/>
      </c>
      <c r="E26">
        <f>IF(D26="","",IFERROR(INDEX(資格マスタ!$B:$B,MATCH(ASC(SUBSTITUTE(SUBSTITUTE(D26," ",""),"　","")),資格マスタ!$D:$D,0)),D26))</f>
        <v/>
      </c>
      <c r="F26">
        <f>IF(E26="","",IF(C26="",DATE(9999,1,1),C26))</f>
        <v/>
      </c>
      <c r="G26">
        <f>IF(E26="","",COUNTIFS($F$15:$F$26,"&lt;"&amp;F26,$F$15:$F$26,"&lt;&gt;")+COUNTIFS($F$15:$F$26,F26,$B$15:$B$26,"&lt;"&amp;B26)+1)</f>
        <v/>
      </c>
      <c r="H26">
        <f>IF(OR(E26="",C26=""),"",IF(C26&gt;=DATE(2019,5,1),"令和"&amp;(YEAR(C26)-2018),IF(C26&gt;=DATE(1989,1,8),"平成"&amp;(YEAR(C26)-1988),"昭和"&amp;(YEAR(C26)-1925)))&amp;"年"&amp;MONTH(C26)&amp;"月")</f>
        <v/>
      </c>
    </row>
    <row r="27">
      <c r="A27" t="n">
        <v>3</v>
      </c>
      <c r="B27" t="n">
        <v>1</v>
      </c>
      <c r="C27" s="132">
        <f>IFERROR(IF(ISNUMBER(入力!O7),入力!O7,DATEVALUE(入力!O7)),"")</f>
        <v/>
      </c>
      <c r="D27">
        <f>IF(入力!N7="","",入力!N7)</f>
        <v/>
      </c>
      <c r="E27">
        <f>IF(D27="","",IFERROR(INDEX(資格マスタ!$B:$B,MATCH(ASC(SUBSTITUTE(SUBSTITUTE(D27," ",""),"　","")),資格マスタ!$D:$D,0)),D27))</f>
        <v/>
      </c>
      <c r="F27">
        <f>IF(E27="","",IF(C27="",DATE(9999,1,1),C27))</f>
        <v/>
      </c>
      <c r="G27">
        <f>IF(E27="","",COUNTIFS($F$27:$F$38,"&lt;"&amp;F27,$F$27:$F$38,"&lt;&gt;")+COUNTIFS($F$27:$F$38,F27,$B$27:$B$38,"&lt;"&amp;B27)+1)</f>
        <v/>
      </c>
      <c r="H27">
        <f>IF(OR(E27="",C27=""),"",IF(C27&gt;=DATE(2019,5,1),"令和"&amp;(YEAR(C27)-2018),IF(C27&gt;=DATE(1989,1,8),"平成"&amp;(YEAR(C27)-1988),"昭和"&amp;(YEAR(C27)-1925)))&amp;"年"&amp;MONTH(C27)&amp;"月")</f>
        <v/>
      </c>
    </row>
    <row r="28">
      <c r="A28" t="n">
        <v>3</v>
      </c>
      <c r="B28" t="n">
        <v>2</v>
      </c>
      <c r="C28">
        <f>IFERROR(IF(ISNUMBER(入力!Q7),入力!Q7,DATEVALUE(入力!Q7)),"")</f>
        <v/>
      </c>
      <c r="D28">
        <f>IF(入力!P7="","",入力!P7)</f>
        <v/>
      </c>
      <c r="E28">
        <f>IF(D28="","",IFERROR(INDEX(資格マスタ!$B:$B,MATCH(ASC(SUBSTITUTE(SUBSTITUTE(D28," ",""),"　","")),資格マスタ!$D:$D,0)),D28))</f>
        <v/>
      </c>
      <c r="F28">
        <f>IF(E28="","",IF(C28="",DATE(9999,1,1),C28))</f>
        <v/>
      </c>
      <c r="G28">
        <f>IF(E28="","",COUNTIFS($F$27:$F$38,"&lt;"&amp;F28,$F$27:$F$38,"&lt;&gt;")+COUNTIFS($F$27:$F$38,F28,$B$27:$B$38,"&lt;"&amp;B28)+1)</f>
        <v/>
      </c>
      <c r="H28">
        <f>IF(OR(E28="",C28=""),"",IF(C28&gt;=DATE(2019,5,1),"令和"&amp;(YEAR(C28)-2018),IF(C28&gt;=DATE(1989,1,8),"平成"&amp;(YEAR(C28)-1988),"昭和"&amp;(YEAR(C28)-1925)))&amp;"年"&amp;MONTH(C28)&amp;"月")</f>
        <v/>
      </c>
    </row>
    <row r="29">
      <c r="A29" t="n">
        <v>3</v>
      </c>
      <c r="B29" t="n">
        <v>3</v>
      </c>
      <c r="C29">
        <f>IFERROR(IF(ISNUMBER(入力!S7),入力!S7,DATEVALUE(入力!S7)),"")</f>
        <v/>
      </c>
      <c r="D29">
        <f>IF(入力!R7="","",入力!R7)</f>
        <v/>
      </c>
      <c r="E29">
        <f>IF(D29="","",IFERROR(INDEX(資格マスタ!$B:$B,MATCH(ASC(SUBSTITUTE(SUBSTITUTE(D29," ",""),"　","")),資格マスタ!$D:$D,0)),D29))</f>
        <v/>
      </c>
      <c r="F29">
        <f>IF(E29="","",IF(C29="",DATE(9999,1,1),C29))</f>
        <v/>
      </c>
      <c r="G29">
        <f>IF(E29="","",COUNTIFS($F$27:$F$38,"&lt;"&amp;F29,$F$27:$F$38,"&lt;&gt;")+COUNTIFS($F$27:$F$38,F29,$B$27:$B$38,"&lt;"&amp;B29)+1)</f>
        <v/>
      </c>
      <c r="H29">
        <f>IF(OR(E29="",C29=""),"",IF(C29&gt;=DATE(2019,5,1),"令和"&amp;(YEAR(C29)-2018),IF(C29&gt;=DATE(1989,1,8),"平成"&amp;(YEAR(C29)-1988),"昭和"&amp;(YEAR(C29)-1925)))&amp;"年"&amp;MONTH(C29)&amp;"月")</f>
        <v/>
      </c>
    </row>
    <row r="30">
      <c r="A30" t="n">
        <v>3</v>
      </c>
      <c r="B30" t="n">
        <v>4</v>
      </c>
      <c r="C30">
        <f>IFERROR(IF(ISNUMBER(入力!U7),入力!U7,DATEVALUE(入力!U7)),"")</f>
        <v/>
      </c>
      <c r="D30">
        <f>IF(入力!T7="","",入力!T7)</f>
        <v/>
      </c>
      <c r="E30">
        <f>IF(D30="","",IFERROR(INDEX(資格マスタ!$B:$B,MATCH(ASC(SUBSTITUTE(SUBSTITUTE(D30," ",""),"　","")),資格マスタ!$D:$D,0)),D30))</f>
        <v/>
      </c>
      <c r="F30">
        <f>IF(E30="","",IF(C30="",DATE(9999,1,1),C30))</f>
        <v/>
      </c>
      <c r="G30">
        <f>IF(E30="","",COUNTIFS($F$27:$F$38,"&lt;"&amp;F30,$F$27:$F$38,"&lt;&gt;")+COUNTIFS($F$27:$F$38,F30,$B$27:$B$38,"&lt;"&amp;B30)+1)</f>
        <v/>
      </c>
      <c r="H30">
        <f>IF(OR(E30="",C30=""),"",IF(C30&gt;=DATE(2019,5,1),"令和"&amp;(YEAR(C30)-2018),IF(C30&gt;=DATE(1989,1,8),"平成"&amp;(YEAR(C30)-1988),"昭和"&amp;(YEAR(C30)-1925)))&amp;"年"&amp;MONTH(C30)&amp;"月")</f>
        <v/>
      </c>
    </row>
    <row r="31">
      <c r="A31" t="n">
        <v>3</v>
      </c>
      <c r="B31" t="n">
        <v>5</v>
      </c>
      <c r="C31">
        <f>IFERROR(IF(ISNUMBER(入力!W7),入力!W7,DATEVALUE(入力!W7)),"")</f>
        <v/>
      </c>
      <c r="D31">
        <f>IF(入力!V7="","",入力!V7)</f>
        <v/>
      </c>
      <c r="E31">
        <f>IF(D31="","",IFERROR(INDEX(資格マスタ!$B:$B,MATCH(ASC(SUBSTITUTE(SUBSTITUTE(D31," ",""),"　","")),資格マスタ!$D:$D,0)),D31))</f>
        <v/>
      </c>
      <c r="F31">
        <f>IF(E31="","",IF(C31="",DATE(9999,1,1),C31))</f>
        <v/>
      </c>
      <c r="G31">
        <f>IF(E31="","",COUNTIFS($F$27:$F$38,"&lt;"&amp;F31,$F$27:$F$38,"&lt;&gt;")+COUNTIFS($F$27:$F$38,F31,$B$27:$B$38,"&lt;"&amp;B31)+1)</f>
        <v/>
      </c>
      <c r="H31">
        <f>IF(OR(E31="",C31=""),"",IF(C31&gt;=DATE(2019,5,1),"令和"&amp;(YEAR(C31)-2018),IF(C31&gt;=DATE(1989,1,8),"平成"&amp;(YEAR(C31)-1988),"昭和"&amp;(YEAR(C31)-1925)))&amp;"年"&amp;MONTH(C31)&amp;"月")</f>
        <v/>
      </c>
    </row>
    <row r="32">
      <c r="A32" t="n">
        <v>3</v>
      </c>
      <c r="B32" t="n">
        <v>6</v>
      </c>
      <c r="C32">
        <f>IFERROR(IF(ISNUMBER(入力!Y7),入力!Y7,DATEVALUE(入力!Y7)),"")</f>
        <v/>
      </c>
      <c r="D32">
        <f>IF(入力!X7="","",入力!X7)</f>
        <v/>
      </c>
      <c r="E32">
        <f>IF(D32="","",IFERROR(INDEX(資格マスタ!$B:$B,MATCH(ASC(SUBSTITUTE(SUBSTITUTE(D32," ",""),"　","")),資格マスタ!$D:$D,0)),D32))</f>
        <v/>
      </c>
      <c r="F32">
        <f>IF(E32="","",IF(C32="",DATE(9999,1,1),C32))</f>
        <v/>
      </c>
      <c r="G32">
        <f>IF(E32="","",COUNTIFS($F$27:$F$38,"&lt;"&amp;F32,$F$27:$F$38,"&lt;&gt;")+COUNTIFS($F$27:$F$38,F32,$B$27:$B$38,"&lt;"&amp;B32)+1)</f>
        <v/>
      </c>
      <c r="H32">
        <f>IF(OR(E32="",C32=""),"",IF(C32&gt;=DATE(2019,5,1),"令和"&amp;(YEAR(C32)-2018),IF(C32&gt;=DATE(1989,1,8),"平成"&amp;(YEAR(C32)-1988),"昭和"&amp;(YEAR(C32)-1925)))&amp;"年"&amp;MONTH(C32)&amp;"月")</f>
        <v/>
      </c>
    </row>
    <row r="33">
      <c r="A33" t="n">
        <v>3</v>
      </c>
      <c r="B33" t="n">
        <v>7</v>
      </c>
      <c r="C33">
        <f>IFERROR(INDEX(資格取込!$S$6:$S$205,MATCH(3&amp;"_"&amp;1,資格取込!$Z$6:$Z$205,0)),"")</f>
        <v/>
      </c>
      <c r="D33">
        <f>IFERROR(INDEX(資格取込!$R$6:$R$205,MATCH(3&amp;"_"&amp;1,資格取込!$Z$6:$Z$205,0)),"")</f>
        <v/>
      </c>
      <c r="E33">
        <f>IF(D33="","",IFERROR(INDEX(資格マスタ!$B:$B,MATCH(ASC(SUBSTITUTE(SUBSTITUTE(D33," ",""),"　","")),資格マスタ!$D:$D,0)),D33))</f>
        <v/>
      </c>
      <c r="F33">
        <f>IF(E33="","",IF(C33="",DATE(9999,1,1),C33))</f>
        <v/>
      </c>
      <c r="G33">
        <f>IF(E33="","",COUNTIFS($F$27:$F$38,"&lt;"&amp;F33,$F$27:$F$38,"&lt;&gt;")+COUNTIFS($F$27:$F$38,F33,$B$27:$B$38,"&lt;"&amp;B33)+1)</f>
        <v/>
      </c>
      <c r="H33">
        <f>IF(OR(E33="",C33=""),"",IF(C33&gt;=DATE(2019,5,1),"令和"&amp;(YEAR(C33)-2018),IF(C33&gt;=DATE(1989,1,8),"平成"&amp;(YEAR(C33)-1988),"昭和"&amp;(YEAR(C33)-1925)))&amp;"年"&amp;MONTH(C33)&amp;"月")</f>
        <v/>
      </c>
    </row>
    <row r="34">
      <c r="A34" t="n">
        <v>3</v>
      </c>
      <c r="B34" t="n">
        <v>8</v>
      </c>
      <c r="C34">
        <f>IFERROR(INDEX(資格取込!$S$6:$S$205,MATCH(3&amp;"_"&amp;2,資格取込!$Z$6:$Z$205,0)),"")</f>
        <v/>
      </c>
      <c r="D34">
        <f>IFERROR(INDEX(資格取込!$R$6:$R$205,MATCH(3&amp;"_"&amp;2,資格取込!$Z$6:$Z$205,0)),"")</f>
        <v/>
      </c>
      <c r="E34">
        <f>IF(D34="","",IFERROR(INDEX(資格マスタ!$B:$B,MATCH(ASC(SUBSTITUTE(SUBSTITUTE(D34," ",""),"　","")),資格マスタ!$D:$D,0)),D34))</f>
        <v/>
      </c>
      <c r="F34">
        <f>IF(E34="","",IF(C34="",DATE(9999,1,1),C34))</f>
        <v/>
      </c>
      <c r="G34">
        <f>IF(E34="","",COUNTIFS($F$27:$F$38,"&lt;"&amp;F34,$F$27:$F$38,"&lt;&gt;")+COUNTIFS($F$27:$F$38,F34,$B$27:$B$38,"&lt;"&amp;B34)+1)</f>
        <v/>
      </c>
      <c r="H34">
        <f>IF(OR(E34="",C34=""),"",IF(C34&gt;=DATE(2019,5,1),"令和"&amp;(YEAR(C34)-2018),IF(C34&gt;=DATE(1989,1,8),"平成"&amp;(YEAR(C34)-1988),"昭和"&amp;(YEAR(C34)-1925)))&amp;"年"&amp;MONTH(C34)&amp;"月")</f>
        <v/>
      </c>
    </row>
    <row r="35">
      <c r="A35" t="n">
        <v>3</v>
      </c>
      <c r="B35" t="n">
        <v>9</v>
      </c>
      <c r="C35">
        <f>IFERROR(INDEX(資格取込!$S$6:$S$205,MATCH(3&amp;"_"&amp;3,資格取込!$Z$6:$Z$205,0)),"")</f>
        <v/>
      </c>
      <c r="D35">
        <f>IFERROR(INDEX(資格取込!$R$6:$R$205,MATCH(3&amp;"_"&amp;3,資格取込!$Z$6:$Z$205,0)),"")</f>
        <v/>
      </c>
      <c r="E35">
        <f>IF(D35="","",IFERROR(INDEX(資格マスタ!$B:$B,MATCH(ASC(SUBSTITUTE(SUBSTITUTE(D35," ",""),"　","")),資格マスタ!$D:$D,0)),D35))</f>
        <v/>
      </c>
      <c r="F35">
        <f>IF(E35="","",IF(C35="",DATE(9999,1,1),C35))</f>
        <v/>
      </c>
      <c r="G35">
        <f>IF(E35="","",COUNTIFS($F$27:$F$38,"&lt;"&amp;F35,$F$27:$F$38,"&lt;&gt;")+COUNTIFS($F$27:$F$38,F35,$B$27:$B$38,"&lt;"&amp;B35)+1)</f>
        <v/>
      </c>
      <c r="H35">
        <f>IF(OR(E35="",C35=""),"",IF(C35&gt;=DATE(2019,5,1),"令和"&amp;(YEAR(C35)-2018),IF(C35&gt;=DATE(1989,1,8),"平成"&amp;(YEAR(C35)-1988),"昭和"&amp;(YEAR(C35)-1925)))&amp;"年"&amp;MONTH(C35)&amp;"月")</f>
        <v/>
      </c>
    </row>
    <row r="36">
      <c r="A36" t="n">
        <v>3</v>
      </c>
      <c r="B36" t="n">
        <v>10</v>
      </c>
      <c r="C36">
        <f>IFERROR(INDEX(資格取込!$S$6:$S$205,MATCH(3&amp;"_"&amp;4,資格取込!$Z$6:$Z$205,0)),"")</f>
        <v/>
      </c>
      <c r="D36">
        <f>IFERROR(INDEX(資格取込!$R$6:$R$205,MATCH(3&amp;"_"&amp;4,資格取込!$Z$6:$Z$205,0)),"")</f>
        <v/>
      </c>
      <c r="E36">
        <f>IF(D36="","",IFERROR(INDEX(資格マスタ!$B:$B,MATCH(ASC(SUBSTITUTE(SUBSTITUTE(D36," ",""),"　","")),資格マスタ!$D:$D,0)),D36))</f>
        <v/>
      </c>
      <c r="F36">
        <f>IF(E36="","",IF(C36="",DATE(9999,1,1),C36))</f>
        <v/>
      </c>
      <c r="G36">
        <f>IF(E36="","",COUNTIFS($F$27:$F$38,"&lt;"&amp;F36,$F$27:$F$38,"&lt;&gt;")+COUNTIFS($F$27:$F$38,F36,$B$27:$B$38,"&lt;"&amp;B36)+1)</f>
        <v/>
      </c>
      <c r="H36">
        <f>IF(OR(E36="",C36=""),"",IF(C36&gt;=DATE(2019,5,1),"令和"&amp;(YEAR(C36)-2018),IF(C36&gt;=DATE(1989,1,8),"平成"&amp;(YEAR(C36)-1988),"昭和"&amp;(YEAR(C36)-1925)))&amp;"年"&amp;MONTH(C36)&amp;"月")</f>
        <v/>
      </c>
    </row>
    <row r="37">
      <c r="A37" t="n">
        <v>3</v>
      </c>
      <c r="B37" t="n">
        <v>11</v>
      </c>
      <c r="C37">
        <f>IFERROR(INDEX(資格取込!$S$6:$S$205,MATCH(3&amp;"_"&amp;5,資格取込!$Z$6:$Z$205,0)),"")</f>
        <v/>
      </c>
      <c r="D37">
        <f>IFERROR(INDEX(資格取込!$R$6:$R$205,MATCH(3&amp;"_"&amp;5,資格取込!$Z$6:$Z$205,0)),"")</f>
        <v/>
      </c>
      <c r="E37">
        <f>IF(D37="","",IFERROR(INDEX(資格マスタ!$B:$B,MATCH(ASC(SUBSTITUTE(SUBSTITUTE(D37," ",""),"　","")),資格マスタ!$D:$D,0)),D37))</f>
        <v/>
      </c>
      <c r="F37">
        <f>IF(E37="","",IF(C37="",DATE(9999,1,1),C37))</f>
        <v/>
      </c>
      <c r="G37">
        <f>IF(E37="","",COUNTIFS($F$27:$F$38,"&lt;"&amp;F37,$F$27:$F$38,"&lt;&gt;")+COUNTIFS($F$27:$F$38,F37,$B$27:$B$38,"&lt;"&amp;B37)+1)</f>
        <v/>
      </c>
      <c r="H37">
        <f>IF(OR(E37="",C37=""),"",IF(C37&gt;=DATE(2019,5,1),"令和"&amp;(YEAR(C37)-2018),IF(C37&gt;=DATE(1989,1,8),"平成"&amp;(YEAR(C37)-1988),"昭和"&amp;(YEAR(C37)-1925)))&amp;"年"&amp;MONTH(C37)&amp;"月")</f>
        <v/>
      </c>
    </row>
    <row r="38">
      <c r="A38" t="n">
        <v>3</v>
      </c>
      <c r="B38" t="n">
        <v>12</v>
      </c>
      <c r="C38">
        <f>IFERROR(INDEX(資格取込!$S$6:$S$205,MATCH(3&amp;"_"&amp;6,資格取込!$Z$6:$Z$205,0)),"")</f>
        <v/>
      </c>
      <c r="D38">
        <f>IFERROR(INDEX(資格取込!$R$6:$R$205,MATCH(3&amp;"_"&amp;6,資格取込!$Z$6:$Z$205,0)),"")</f>
        <v/>
      </c>
      <c r="E38">
        <f>IF(D38="","",IFERROR(INDEX(資格マスタ!$B:$B,MATCH(ASC(SUBSTITUTE(SUBSTITUTE(D38," ",""),"　","")),資格マスタ!$D:$D,0)),D38))</f>
        <v/>
      </c>
      <c r="F38">
        <f>IF(E38="","",IF(C38="",DATE(9999,1,1),C38))</f>
        <v/>
      </c>
      <c r="G38">
        <f>IF(E38="","",COUNTIFS($F$27:$F$38,"&lt;"&amp;F38,$F$27:$F$38,"&lt;&gt;")+COUNTIFS($F$27:$F$38,F38,$B$27:$B$38,"&lt;"&amp;B38)+1)</f>
        <v/>
      </c>
      <c r="H38">
        <f>IF(OR(E38="",C38=""),"",IF(C38&gt;=DATE(2019,5,1),"令和"&amp;(YEAR(C38)-2018),IF(C38&gt;=DATE(1989,1,8),"平成"&amp;(YEAR(C38)-1988),"昭和"&amp;(YEAR(C38)-1925)))&amp;"年"&amp;MONTH(C38)&amp;"月")</f>
        <v/>
      </c>
    </row>
    <row r="39">
      <c r="A39" t="n">
        <v>4</v>
      </c>
      <c r="B39" t="n">
        <v>1</v>
      </c>
      <c r="C39" s="132">
        <f>IFERROR(IF(ISNUMBER(入力!O8),入力!O8,DATEVALUE(入力!O8)),"")</f>
        <v/>
      </c>
      <c r="D39">
        <f>IF(入力!N8="","",入力!N8)</f>
        <v/>
      </c>
      <c r="E39">
        <f>IF(D39="","",IFERROR(INDEX(資格マスタ!$B:$B,MATCH(ASC(SUBSTITUTE(SUBSTITUTE(D39," ",""),"　","")),資格マスタ!$D:$D,0)),D39))</f>
        <v/>
      </c>
      <c r="F39">
        <f>IF(E39="","",IF(C39="",DATE(9999,1,1),C39))</f>
        <v/>
      </c>
      <c r="G39">
        <f>IF(E39="","",COUNTIFS($F$39:$F$50,"&lt;"&amp;F39,$F$39:$F$50,"&lt;&gt;")+COUNTIFS($F$39:$F$50,F39,$B$39:$B$50,"&lt;"&amp;B39)+1)</f>
        <v/>
      </c>
      <c r="H39">
        <f>IF(OR(E39="",C39=""),"",IF(C39&gt;=DATE(2019,5,1),"令和"&amp;(YEAR(C39)-2018),IF(C39&gt;=DATE(1989,1,8),"平成"&amp;(YEAR(C39)-1988),"昭和"&amp;(YEAR(C39)-1925)))&amp;"年"&amp;MONTH(C39)&amp;"月")</f>
        <v/>
      </c>
    </row>
    <row r="40">
      <c r="A40" t="n">
        <v>4</v>
      </c>
      <c r="B40" t="n">
        <v>2</v>
      </c>
      <c r="C40">
        <f>IFERROR(IF(ISNUMBER(入力!Q8),入力!Q8,DATEVALUE(入力!Q8)),"")</f>
        <v/>
      </c>
      <c r="D40">
        <f>IF(入力!P8="","",入力!P8)</f>
        <v/>
      </c>
      <c r="E40">
        <f>IF(D40="","",IFERROR(INDEX(資格マスタ!$B:$B,MATCH(ASC(SUBSTITUTE(SUBSTITUTE(D40," ",""),"　","")),資格マスタ!$D:$D,0)),D40))</f>
        <v/>
      </c>
      <c r="F40">
        <f>IF(E40="","",IF(C40="",DATE(9999,1,1),C40))</f>
        <v/>
      </c>
      <c r="G40">
        <f>IF(E40="","",COUNTIFS($F$39:$F$50,"&lt;"&amp;F40,$F$39:$F$50,"&lt;&gt;")+COUNTIFS($F$39:$F$50,F40,$B$39:$B$50,"&lt;"&amp;B40)+1)</f>
        <v/>
      </c>
      <c r="H40">
        <f>IF(OR(E40="",C40=""),"",IF(C40&gt;=DATE(2019,5,1),"令和"&amp;(YEAR(C40)-2018),IF(C40&gt;=DATE(1989,1,8),"平成"&amp;(YEAR(C40)-1988),"昭和"&amp;(YEAR(C40)-1925)))&amp;"年"&amp;MONTH(C40)&amp;"月")</f>
        <v/>
      </c>
    </row>
    <row r="41">
      <c r="A41" t="n">
        <v>4</v>
      </c>
      <c r="B41" t="n">
        <v>3</v>
      </c>
      <c r="C41">
        <f>IFERROR(IF(ISNUMBER(入力!S8),入力!S8,DATEVALUE(入力!S8)),"")</f>
        <v/>
      </c>
      <c r="D41">
        <f>IF(入力!R8="","",入力!R8)</f>
        <v/>
      </c>
      <c r="E41">
        <f>IF(D41="","",IFERROR(INDEX(資格マスタ!$B:$B,MATCH(ASC(SUBSTITUTE(SUBSTITUTE(D41," ",""),"　","")),資格マスタ!$D:$D,0)),D41))</f>
        <v/>
      </c>
      <c r="F41">
        <f>IF(E41="","",IF(C41="",DATE(9999,1,1),C41))</f>
        <v/>
      </c>
      <c r="G41">
        <f>IF(E41="","",COUNTIFS($F$39:$F$50,"&lt;"&amp;F41,$F$39:$F$50,"&lt;&gt;")+COUNTIFS($F$39:$F$50,F41,$B$39:$B$50,"&lt;"&amp;B41)+1)</f>
        <v/>
      </c>
      <c r="H41">
        <f>IF(OR(E41="",C41=""),"",IF(C41&gt;=DATE(2019,5,1),"令和"&amp;(YEAR(C41)-2018),IF(C41&gt;=DATE(1989,1,8),"平成"&amp;(YEAR(C41)-1988),"昭和"&amp;(YEAR(C41)-1925)))&amp;"年"&amp;MONTH(C41)&amp;"月")</f>
        <v/>
      </c>
    </row>
    <row r="42">
      <c r="A42" t="n">
        <v>4</v>
      </c>
      <c r="B42" t="n">
        <v>4</v>
      </c>
      <c r="C42">
        <f>IFERROR(IF(ISNUMBER(入力!U8),入力!U8,DATEVALUE(入力!U8)),"")</f>
        <v/>
      </c>
      <c r="D42">
        <f>IF(入力!T8="","",入力!T8)</f>
        <v/>
      </c>
      <c r="E42">
        <f>IF(D42="","",IFERROR(INDEX(資格マスタ!$B:$B,MATCH(ASC(SUBSTITUTE(SUBSTITUTE(D42," ",""),"　","")),資格マスタ!$D:$D,0)),D42))</f>
        <v/>
      </c>
      <c r="F42">
        <f>IF(E42="","",IF(C42="",DATE(9999,1,1),C42))</f>
        <v/>
      </c>
      <c r="G42">
        <f>IF(E42="","",COUNTIFS($F$39:$F$50,"&lt;"&amp;F42,$F$39:$F$50,"&lt;&gt;")+COUNTIFS($F$39:$F$50,F42,$B$39:$B$50,"&lt;"&amp;B42)+1)</f>
        <v/>
      </c>
      <c r="H42">
        <f>IF(OR(E42="",C42=""),"",IF(C42&gt;=DATE(2019,5,1),"令和"&amp;(YEAR(C42)-2018),IF(C42&gt;=DATE(1989,1,8),"平成"&amp;(YEAR(C42)-1988),"昭和"&amp;(YEAR(C42)-1925)))&amp;"年"&amp;MONTH(C42)&amp;"月")</f>
        <v/>
      </c>
    </row>
    <row r="43">
      <c r="A43" t="n">
        <v>4</v>
      </c>
      <c r="B43" t="n">
        <v>5</v>
      </c>
      <c r="C43">
        <f>IFERROR(IF(ISNUMBER(入力!W8),入力!W8,DATEVALUE(入力!W8)),"")</f>
        <v/>
      </c>
      <c r="D43">
        <f>IF(入力!V8="","",入力!V8)</f>
        <v/>
      </c>
      <c r="E43">
        <f>IF(D43="","",IFERROR(INDEX(資格マスタ!$B:$B,MATCH(ASC(SUBSTITUTE(SUBSTITUTE(D43," ",""),"　","")),資格マスタ!$D:$D,0)),D43))</f>
        <v/>
      </c>
      <c r="F43">
        <f>IF(E43="","",IF(C43="",DATE(9999,1,1),C43))</f>
        <v/>
      </c>
      <c r="G43">
        <f>IF(E43="","",COUNTIFS($F$39:$F$50,"&lt;"&amp;F43,$F$39:$F$50,"&lt;&gt;")+COUNTIFS($F$39:$F$50,F43,$B$39:$B$50,"&lt;"&amp;B43)+1)</f>
        <v/>
      </c>
      <c r="H43">
        <f>IF(OR(E43="",C43=""),"",IF(C43&gt;=DATE(2019,5,1),"令和"&amp;(YEAR(C43)-2018),IF(C43&gt;=DATE(1989,1,8),"平成"&amp;(YEAR(C43)-1988),"昭和"&amp;(YEAR(C43)-1925)))&amp;"年"&amp;MONTH(C43)&amp;"月")</f>
        <v/>
      </c>
    </row>
    <row r="44">
      <c r="A44" t="n">
        <v>4</v>
      </c>
      <c r="B44" t="n">
        <v>6</v>
      </c>
      <c r="C44">
        <f>IFERROR(IF(ISNUMBER(入力!Y8),入力!Y8,DATEVALUE(入力!Y8)),"")</f>
        <v/>
      </c>
      <c r="D44">
        <f>IF(入力!X8="","",入力!X8)</f>
        <v/>
      </c>
      <c r="E44">
        <f>IF(D44="","",IFERROR(INDEX(資格マスタ!$B:$B,MATCH(ASC(SUBSTITUTE(SUBSTITUTE(D44," ",""),"　","")),資格マスタ!$D:$D,0)),D44))</f>
        <v/>
      </c>
      <c r="F44">
        <f>IF(E44="","",IF(C44="",DATE(9999,1,1),C44))</f>
        <v/>
      </c>
      <c r="G44">
        <f>IF(E44="","",COUNTIFS($F$39:$F$50,"&lt;"&amp;F44,$F$39:$F$50,"&lt;&gt;")+COUNTIFS($F$39:$F$50,F44,$B$39:$B$50,"&lt;"&amp;B44)+1)</f>
        <v/>
      </c>
      <c r="H44">
        <f>IF(OR(E44="",C44=""),"",IF(C44&gt;=DATE(2019,5,1),"令和"&amp;(YEAR(C44)-2018),IF(C44&gt;=DATE(1989,1,8),"平成"&amp;(YEAR(C44)-1988),"昭和"&amp;(YEAR(C44)-1925)))&amp;"年"&amp;MONTH(C44)&amp;"月")</f>
        <v/>
      </c>
    </row>
    <row r="45">
      <c r="A45" t="n">
        <v>4</v>
      </c>
      <c r="B45" t="n">
        <v>7</v>
      </c>
      <c r="C45">
        <f>IFERROR(INDEX(資格取込!$S$6:$S$205,MATCH(4&amp;"_"&amp;1,資格取込!$Z$6:$Z$205,0)),"")</f>
        <v/>
      </c>
      <c r="D45">
        <f>IFERROR(INDEX(資格取込!$R$6:$R$205,MATCH(4&amp;"_"&amp;1,資格取込!$Z$6:$Z$205,0)),"")</f>
        <v/>
      </c>
      <c r="E45">
        <f>IF(D45="","",IFERROR(INDEX(資格マスタ!$B:$B,MATCH(ASC(SUBSTITUTE(SUBSTITUTE(D45," ",""),"　","")),資格マスタ!$D:$D,0)),D45))</f>
        <v/>
      </c>
      <c r="F45">
        <f>IF(E45="","",IF(C45="",DATE(9999,1,1),C45))</f>
        <v/>
      </c>
      <c r="G45">
        <f>IF(E45="","",COUNTIFS($F$39:$F$50,"&lt;"&amp;F45,$F$39:$F$50,"&lt;&gt;")+COUNTIFS($F$39:$F$50,F45,$B$39:$B$50,"&lt;"&amp;B45)+1)</f>
        <v/>
      </c>
      <c r="H45">
        <f>IF(OR(E45="",C45=""),"",IF(C45&gt;=DATE(2019,5,1),"令和"&amp;(YEAR(C45)-2018),IF(C45&gt;=DATE(1989,1,8),"平成"&amp;(YEAR(C45)-1988),"昭和"&amp;(YEAR(C45)-1925)))&amp;"年"&amp;MONTH(C45)&amp;"月")</f>
        <v/>
      </c>
    </row>
    <row r="46">
      <c r="A46" t="n">
        <v>4</v>
      </c>
      <c r="B46" t="n">
        <v>8</v>
      </c>
      <c r="C46">
        <f>IFERROR(INDEX(資格取込!$S$6:$S$205,MATCH(4&amp;"_"&amp;2,資格取込!$Z$6:$Z$205,0)),"")</f>
        <v/>
      </c>
      <c r="D46">
        <f>IFERROR(INDEX(資格取込!$R$6:$R$205,MATCH(4&amp;"_"&amp;2,資格取込!$Z$6:$Z$205,0)),"")</f>
        <v/>
      </c>
      <c r="E46">
        <f>IF(D46="","",IFERROR(INDEX(資格マスタ!$B:$B,MATCH(ASC(SUBSTITUTE(SUBSTITUTE(D46," ",""),"　","")),資格マスタ!$D:$D,0)),D46))</f>
        <v/>
      </c>
      <c r="F46">
        <f>IF(E46="","",IF(C46="",DATE(9999,1,1),C46))</f>
        <v/>
      </c>
      <c r="G46">
        <f>IF(E46="","",COUNTIFS($F$39:$F$50,"&lt;"&amp;F46,$F$39:$F$50,"&lt;&gt;")+COUNTIFS($F$39:$F$50,F46,$B$39:$B$50,"&lt;"&amp;B46)+1)</f>
        <v/>
      </c>
      <c r="H46">
        <f>IF(OR(E46="",C46=""),"",IF(C46&gt;=DATE(2019,5,1),"令和"&amp;(YEAR(C46)-2018),IF(C46&gt;=DATE(1989,1,8),"平成"&amp;(YEAR(C46)-1988),"昭和"&amp;(YEAR(C46)-1925)))&amp;"年"&amp;MONTH(C46)&amp;"月")</f>
        <v/>
      </c>
    </row>
    <row r="47">
      <c r="A47" t="n">
        <v>4</v>
      </c>
      <c r="B47" t="n">
        <v>9</v>
      </c>
      <c r="C47">
        <f>IFERROR(INDEX(資格取込!$S$6:$S$205,MATCH(4&amp;"_"&amp;3,資格取込!$Z$6:$Z$205,0)),"")</f>
        <v/>
      </c>
      <c r="D47">
        <f>IFERROR(INDEX(資格取込!$R$6:$R$205,MATCH(4&amp;"_"&amp;3,資格取込!$Z$6:$Z$205,0)),"")</f>
        <v/>
      </c>
      <c r="E47">
        <f>IF(D47="","",IFERROR(INDEX(資格マスタ!$B:$B,MATCH(ASC(SUBSTITUTE(SUBSTITUTE(D47," ",""),"　","")),資格マスタ!$D:$D,0)),D47))</f>
        <v/>
      </c>
      <c r="F47">
        <f>IF(E47="","",IF(C47="",DATE(9999,1,1),C47))</f>
        <v/>
      </c>
      <c r="G47">
        <f>IF(E47="","",COUNTIFS($F$39:$F$50,"&lt;"&amp;F47,$F$39:$F$50,"&lt;&gt;")+COUNTIFS($F$39:$F$50,F47,$B$39:$B$50,"&lt;"&amp;B47)+1)</f>
        <v/>
      </c>
      <c r="H47">
        <f>IF(OR(E47="",C47=""),"",IF(C47&gt;=DATE(2019,5,1),"令和"&amp;(YEAR(C47)-2018),IF(C47&gt;=DATE(1989,1,8),"平成"&amp;(YEAR(C47)-1988),"昭和"&amp;(YEAR(C47)-1925)))&amp;"年"&amp;MONTH(C47)&amp;"月")</f>
        <v/>
      </c>
    </row>
    <row r="48">
      <c r="A48" t="n">
        <v>4</v>
      </c>
      <c r="B48" t="n">
        <v>10</v>
      </c>
      <c r="C48">
        <f>IFERROR(INDEX(資格取込!$S$6:$S$205,MATCH(4&amp;"_"&amp;4,資格取込!$Z$6:$Z$205,0)),"")</f>
        <v/>
      </c>
      <c r="D48">
        <f>IFERROR(INDEX(資格取込!$R$6:$R$205,MATCH(4&amp;"_"&amp;4,資格取込!$Z$6:$Z$205,0)),"")</f>
        <v/>
      </c>
      <c r="E48">
        <f>IF(D48="","",IFERROR(INDEX(資格マスタ!$B:$B,MATCH(ASC(SUBSTITUTE(SUBSTITUTE(D48," ",""),"　","")),資格マスタ!$D:$D,0)),D48))</f>
        <v/>
      </c>
      <c r="F48">
        <f>IF(E48="","",IF(C48="",DATE(9999,1,1),C48))</f>
        <v/>
      </c>
      <c r="G48">
        <f>IF(E48="","",COUNTIFS($F$39:$F$50,"&lt;"&amp;F48,$F$39:$F$50,"&lt;&gt;")+COUNTIFS($F$39:$F$50,F48,$B$39:$B$50,"&lt;"&amp;B48)+1)</f>
        <v/>
      </c>
      <c r="H48">
        <f>IF(OR(E48="",C48=""),"",IF(C48&gt;=DATE(2019,5,1),"令和"&amp;(YEAR(C48)-2018),IF(C48&gt;=DATE(1989,1,8),"平成"&amp;(YEAR(C48)-1988),"昭和"&amp;(YEAR(C48)-1925)))&amp;"年"&amp;MONTH(C48)&amp;"月")</f>
        <v/>
      </c>
    </row>
    <row r="49">
      <c r="A49" t="n">
        <v>4</v>
      </c>
      <c r="B49" t="n">
        <v>11</v>
      </c>
      <c r="C49">
        <f>IFERROR(INDEX(資格取込!$S$6:$S$205,MATCH(4&amp;"_"&amp;5,資格取込!$Z$6:$Z$205,0)),"")</f>
        <v/>
      </c>
      <c r="D49">
        <f>IFERROR(INDEX(資格取込!$R$6:$R$205,MATCH(4&amp;"_"&amp;5,資格取込!$Z$6:$Z$205,0)),"")</f>
        <v/>
      </c>
      <c r="E49">
        <f>IF(D49="","",IFERROR(INDEX(資格マスタ!$B:$B,MATCH(ASC(SUBSTITUTE(SUBSTITUTE(D49," ",""),"　","")),資格マスタ!$D:$D,0)),D49))</f>
        <v/>
      </c>
      <c r="F49">
        <f>IF(E49="","",IF(C49="",DATE(9999,1,1),C49))</f>
        <v/>
      </c>
      <c r="G49">
        <f>IF(E49="","",COUNTIFS($F$39:$F$50,"&lt;"&amp;F49,$F$39:$F$50,"&lt;&gt;")+COUNTIFS($F$39:$F$50,F49,$B$39:$B$50,"&lt;"&amp;B49)+1)</f>
        <v/>
      </c>
      <c r="H49">
        <f>IF(OR(E49="",C49=""),"",IF(C49&gt;=DATE(2019,5,1),"令和"&amp;(YEAR(C49)-2018),IF(C49&gt;=DATE(1989,1,8),"平成"&amp;(YEAR(C49)-1988),"昭和"&amp;(YEAR(C49)-1925)))&amp;"年"&amp;MONTH(C49)&amp;"月")</f>
        <v/>
      </c>
    </row>
    <row r="50">
      <c r="A50" t="n">
        <v>4</v>
      </c>
      <c r="B50" t="n">
        <v>12</v>
      </c>
      <c r="C50">
        <f>IFERROR(INDEX(資格取込!$S$6:$S$205,MATCH(4&amp;"_"&amp;6,資格取込!$Z$6:$Z$205,0)),"")</f>
        <v/>
      </c>
      <c r="D50">
        <f>IFERROR(INDEX(資格取込!$R$6:$R$205,MATCH(4&amp;"_"&amp;6,資格取込!$Z$6:$Z$205,0)),"")</f>
        <v/>
      </c>
      <c r="E50">
        <f>IF(D50="","",IFERROR(INDEX(資格マスタ!$B:$B,MATCH(ASC(SUBSTITUTE(SUBSTITUTE(D50," ",""),"　","")),資格マスタ!$D:$D,0)),D50))</f>
        <v/>
      </c>
      <c r="F50">
        <f>IF(E50="","",IF(C50="",DATE(9999,1,1),C50))</f>
        <v/>
      </c>
      <c r="G50">
        <f>IF(E50="","",COUNTIFS($F$39:$F$50,"&lt;"&amp;F50,$F$39:$F$50,"&lt;&gt;")+COUNTIFS($F$39:$F$50,F50,$B$39:$B$50,"&lt;"&amp;B50)+1)</f>
        <v/>
      </c>
      <c r="H50">
        <f>IF(OR(E50="",C50=""),"",IF(C50&gt;=DATE(2019,5,1),"令和"&amp;(YEAR(C50)-2018),IF(C50&gt;=DATE(1989,1,8),"平成"&amp;(YEAR(C50)-1988),"昭和"&amp;(YEAR(C50)-1925)))&amp;"年"&amp;MONTH(C50)&amp;"月")</f>
        <v/>
      </c>
    </row>
    <row r="51">
      <c r="A51" t="n">
        <v>5</v>
      </c>
      <c r="B51" t="n">
        <v>1</v>
      </c>
      <c r="C51" s="132">
        <f>IFERROR(IF(ISNUMBER(入力!O9),入力!O9,DATEVALUE(入力!O9)),"")</f>
        <v/>
      </c>
      <c r="D51">
        <f>IF(入力!N9="","",入力!N9)</f>
        <v/>
      </c>
      <c r="E51">
        <f>IF(D51="","",IFERROR(INDEX(資格マスタ!$B:$B,MATCH(ASC(SUBSTITUTE(SUBSTITUTE(D51," ",""),"　","")),資格マスタ!$D:$D,0)),D51))</f>
        <v/>
      </c>
      <c r="F51">
        <f>IF(E51="","",IF(C51="",DATE(9999,1,1),C51))</f>
        <v/>
      </c>
      <c r="G51">
        <f>IF(E51="","",COUNTIFS($F$51:$F$62,"&lt;"&amp;F51,$F$51:$F$62,"&lt;&gt;")+COUNTIFS($F$51:$F$62,F51,$B$51:$B$62,"&lt;"&amp;B51)+1)</f>
        <v/>
      </c>
      <c r="H51">
        <f>IF(OR(E51="",C51=""),"",IF(C51&gt;=DATE(2019,5,1),"令和"&amp;(YEAR(C51)-2018),IF(C51&gt;=DATE(1989,1,8),"平成"&amp;(YEAR(C51)-1988),"昭和"&amp;(YEAR(C51)-1925)))&amp;"年"&amp;MONTH(C51)&amp;"月")</f>
        <v/>
      </c>
    </row>
    <row r="52">
      <c r="A52" t="n">
        <v>5</v>
      </c>
      <c r="B52" t="n">
        <v>2</v>
      </c>
      <c r="C52">
        <f>IFERROR(IF(ISNUMBER(入力!Q9),入力!Q9,DATEVALUE(入力!Q9)),"")</f>
        <v/>
      </c>
      <c r="D52">
        <f>IF(入力!P9="","",入力!P9)</f>
        <v/>
      </c>
      <c r="E52">
        <f>IF(D52="","",IFERROR(INDEX(資格マスタ!$B:$B,MATCH(ASC(SUBSTITUTE(SUBSTITUTE(D52," ",""),"　","")),資格マスタ!$D:$D,0)),D52))</f>
        <v/>
      </c>
      <c r="F52">
        <f>IF(E52="","",IF(C52="",DATE(9999,1,1),C52))</f>
        <v/>
      </c>
      <c r="G52">
        <f>IF(E52="","",COUNTIFS($F$51:$F$62,"&lt;"&amp;F52,$F$51:$F$62,"&lt;&gt;")+COUNTIFS($F$51:$F$62,F52,$B$51:$B$62,"&lt;"&amp;B52)+1)</f>
        <v/>
      </c>
      <c r="H52">
        <f>IF(OR(E52="",C52=""),"",IF(C52&gt;=DATE(2019,5,1),"令和"&amp;(YEAR(C52)-2018),IF(C52&gt;=DATE(1989,1,8),"平成"&amp;(YEAR(C52)-1988),"昭和"&amp;(YEAR(C52)-1925)))&amp;"年"&amp;MONTH(C52)&amp;"月")</f>
        <v/>
      </c>
    </row>
    <row r="53">
      <c r="A53" t="n">
        <v>5</v>
      </c>
      <c r="B53" t="n">
        <v>3</v>
      </c>
      <c r="C53">
        <f>IFERROR(IF(ISNUMBER(入力!S9),入力!S9,DATEVALUE(入力!S9)),"")</f>
        <v/>
      </c>
      <c r="D53">
        <f>IF(入力!R9="","",入力!R9)</f>
        <v/>
      </c>
      <c r="E53">
        <f>IF(D53="","",IFERROR(INDEX(資格マスタ!$B:$B,MATCH(ASC(SUBSTITUTE(SUBSTITUTE(D53," ",""),"　","")),資格マスタ!$D:$D,0)),D53))</f>
        <v/>
      </c>
      <c r="F53">
        <f>IF(E53="","",IF(C53="",DATE(9999,1,1),C53))</f>
        <v/>
      </c>
      <c r="G53">
        <f>IF(E53="","",COUNTIFS($F$51:$F$62,"&lt;"&amp;F53,$F$51:$F$62,"&lt;&gt;")+COUNTIFS($F$51:$F$62,F53,$B$51:$B$62,"&lt;"&amp;B53)+1)</f>
        <v/>
      </c>
      <c r="H53">
        <f>IF(OR(E53="",C53=""),"",IF(C53&gt;=DATE(2019,5,1),"令和"&amp;(YEAR(C53)-2018),IF(C53&gt;=DATE(1989,1,8),"平成"&amp;(YEAR(C53)-1988),"昭和"&amp;(YEAR(C53)-1925)))&amp;"年"&amp;MONTH(C53)&amp;"月")</f>
        <v/>
      </c>
    </row>
    <row r="54">
      <c r="A54" t="n">
        <v>5</v>
      </c>
      <c r="B54" t="n">
        <v>4</v>
      </c>
      <c r="C54">
        <f>IFERROR(IF(ISNUMBER(入力!U9),入力!U9,DATEVALUE(入力!U9)),"")</f>
        <v/>
      </c>
      <c r="D54">
        <f>IF(入力!T9="","",入力!T9)</f>
        <v/>
      </c>
      <c r="E54">
        <f>IF(D54="","",IFERROR(INDEX(資格マスタ!$B:$B,MATCH(ASC(SUBSTITUTE(SUBSTITUTE(D54," ",""),"　","")),資格マスタ!$D:$D,0)),D54))</f>
        <v/>
      </c>
      <c r="F54">
        <f>IF(E54="","",IF(C54="",DATE(9999,1,1),C54))</f>
        <v/>
      </c>
      <c r="G54">
        <f>IF(E54="","",COUNTIFS($F$51:$F$62,"&lt;"&amp;F54,$F$51:$F$62,"&lt;&gt;")+COUNTIFS($F$51:$F$62,F54,$B$51:$B$62,"&lt;"&amp;B54)+1)</f>
        <v/>
      </c>
      <c r="H54">
        <f>IF(OR(E54="",C54=""),"",IF(C54&gt;=DATE(2019,5,1),"令和"&amp;(YEAR(C54)-2018),IF(C54&gt;=DATE(1989,1,8),"平成"&amp;(YEAR(C54)-1988),"昭和"&amp;(YEAR(C54)-1925)))&amp;"年"&amp;MONTH(C54)&amp;"月")</f>
        <v/>
      </c>
    </row>
    <row r="55">
      <c r="A55" t="n">
        <v>5</v>
      </c>
      <c r="B55" t="n">
        <v>5</v>
      </c>
      <c r="C55">
        <f>IFERROR(IF(ISNUMBER(入力!W9),入力!W9,DATEVALUE(入力!W9)),"")</f>
        <v/>
      </c>
      <c r="D55">
        <f>IF(入力!V9="","",入力!V9)</f>
        <v/>
      </c>
      <c r="E55">
        <f>IF(D55="","",IFERROR(INDEX(資格マスタ!$B:$B,MATCH(ASC(SUBSTITUTE(SUBSTITUTE(D55," ",""),"　","")),資格マスタ!$D:$D,0)),D55))</f>
        <v/>
      </c>
      <c r="F55">
        <f>IF(E55="","",IF(C55="",DATE(9999,1,1),C55))</f>
        <v/>
      </c>
      <c r="G55">
        <f>IF(E55="","",COUNTIFS($F$51:$F$62,"&lt;"&amp;F55,$F$51:$F$62,"&lt;&gt;")+COUNTIFS($F$51:$F$62,F55,$B$51:$B$62,"&lt;"&amp;B55)+1)</f>
        <v/>
      </c>
      <c r="H55">
        <f>IF(OR(E55="",C55=""),"",IF(C55&gt;=DATE(2019,5,1),"令和"&amp;(YEAR(C55)-2018),IF(C55&gt;=DATE(1989,1,8),"平成"&amp;(YEAR(C55)-1988),"昭和"&amp;(YEAR(C55)-1925)))&amp;"年"&amp;MONTH(C55)&amp;"月")</f>
        <v/>
      </c>
    </row>
    <row r="56">
      <c r="A56" t="n">
        <v>5</v>
      </c>
      <c r="B56" t="n">
        <v>6</v>
      </c>
      <c r="C56">
        <f>IFERROR(IF(ISNUMBER(入力!Y9),入力!Y9,DATEVALUE(入力!Y9)),"")</f>
        <v/>
      </c>
      <c r="D56">
        <f>IF(入力!X9="","",入力!X9)</f>
        <v/>
      </c>
      <c r="E56">
        <f>IF(D56="","",IFERROR(INDEX(資格マスタ!$B:$B,MATCH(ASC(SUBSTITUTE(SUBSTITUTE(D56," ",""),"　","")),資格マスタ!$D:$D,0)),D56))</f>
        <v/>
      </c>
      <c r="F56">
        <f>IF(E56="","",IF(C56="",DATE(9999,1,1),C56))</f>
        <v/>
      </c>
      <c r="G56">
        <f>IF(E56="","",COUNTIFS($F$51:$F$62,"&lt;"&amp;F56,$F$51:$F$62,"&lt;&gt;")+COUNTIFS($F$51:$F$62,F56,$B$51:$B$62,"&lt;"&amp;B56)+1)</f>
        <v/>
      </c>
      <c r="H56">
        <f>IF(OR(E56="",C56=""),"",IF(C56&gt;=DATE(2019,5,1),"令和"&amp;(YEAR(C56)-2018),IF(C56&gt;=DATE(1989,1,8),"平成"&amp;(YEAR(C56)-1988),"昭和"&amp;(YEAR(C56)-1925)))&amp;"年"&amp;MONTH(C56)&amp;"月")</f>
        <v/>
      </c>
    </row>
    <row r="57">
      <c r="A57" t="n">
        <v>5</v>
      </c>
      <c r="B57" t="n">
        <v>7</v>
      </c>
      <c r="C57">
        <f>IFERROR(INDEX(資格取込!$S$6:$S$205,MATCH(5&amp;"_"&amp;1,資格取込!$Z$6:$Z$205,0)),"")</f>
        <v/>
      </c>
      <c r="D57">
        <f>IFERROR(INDEX(資格取込!$R$6:$R$205,MATCH(5&amp;"_"&amp;1,資格取込!$Z$6:$Z$205,0)),"")</f>
        <v/>
      </c>
      <c r="E57">
        <f>IF(D57="","",IFERROR(INDEX(資格マスタ!$B:$B,MATCH(ASC(SUBSTITUTE(SUBSTITUTE(D57," ",""),"　","")),資格マスタ!$D:$D,0)),D57))</f>
        <v/>
      </c>
      <c r="F57">
        <f>IF(E57="","",IF(C57="",DATE(9999,1,1),C57))</f>
        <v/>
      </c>
      <c r="G57">
        <f>IF(E57="","",COUNTIFS($F$51:$F$62,"&lt;"&amp;F57,$F$51:$F$62,"&lt;&gt;")+COUNTIFS($F$51:$F$62,F57,$B$51:$B$62,"&lt;"&amp;B57)+1)</f>
        <v/>
      </c>
      <c r="H57">
        <f>IF(OR(E57="",C57=""),"",IF(C57&gt;=DATE(2019,5,1),"令和"&amp;(YEAR(C57)-2018),IF(C57&gt;=DATE(1989,1,8),"平成"&amp;(YEAR(C57)-1988),"昭和"&amp;(YEAR(C57)-1925)))&amp;"年"&amp;MONTH(C57)&amp;"月")</f>
        <v/>
      </c>
    </row>
    <row r="58">
      <c r="A58" t="n">
        <v>5</v>
      </c>
      <c r="B58" t="n">
        <v>8</v>
      </c>
      <c r="C58">
        <f>IFERROR(INDEX(資格取込!$S$6:$S$205,MATCH(5&amp;"_"&amp;2,資格取込!$Z$6:$Z$205,0)),"")</f>
        <v/>
      </c>
      <c r="D58">
        <f>IFERROR(INDEX(資格取込!$R$6:$R$205,MATCH(5&amp;"_"&amp;2,資格取込!$Z$6:$Z$205,0)),"")</f>
        <v/>
      </c>
      <c r="E58">
        <f>IF(D58="","",IFERROR(INDEX(資格マスタ!$B:$B,MATCH(ASC(SUBSTITUTE(SUBSTITUTE(D58," ",""),"　","")),資格マスタ!$D:$D,0)),D58))</f>
        <v/>
      </c>
      <c r="F58">
        <f>IF(E58="","",IF(C58="",DATE(9999,1,1),C58))</f>
        <v/>
      </c>
      <c r="G58">
        <f>IF(E58="","",COUNTIFS($F$51:$F$62,"&lt;"&amp;F58,$F$51:$F$62,"&lt;&gt;")+COUNTIFS($F$51:$F$62,F58,$B$51:$B$62,"&lt;"&amp;B58)+1)</f>
        <v/>
      </c>
      <c r="H58">
        <f>IF(OR(E58="",C58=""),"",IF(C58&gt;=DATE(2019,5,1),"令和"&amp;(YEAR(C58)-2018),IF(C58&gt;=DATE(1989,1,8),"平成"&amp;(YEAR(C58)-1988),"昭和"&amp;(YEAR(C58)-1925)))&amp;"年"&amp;MONTH(C58)&amp;"月")</f>
        <v/>
      </c>
    </row>
    <row r="59">
      <c r="A59" t="n">
        <v>5</v>
      </c>
      <c r="B59" t="n">
        <v>9</v>
      </c>
      <c r="C59">
        <f>IFERROR(INDEX(資格取込!$S$6:$S$205,MATCH(5&amp;"_"&amp;3,資格取込!$Z$6:$Z$205,0)),"")</f>
        <v/>
      </c>
      <c r="D59">
        <f>IFERROR(INDEX(資格取込!$R$6:$R$205,MATCH(5&amp;"_"&amp;3,資格取込!$Z$6:$Z$205,0)),"")</f>
        <v/>
      </c>
      <c r="E59">
        <f>IF(D59="","",IFERROR(INDEX(資格マスタ!$B:$B,MATCH(ASC(SUBSTITUTE(SUBSTITUTE(D59," ",""),"　","")),資格マスタ!$D:$D,0)),D59))</f>
        <v/>
      </c>
      <c r="F59">
        <f>IF(E59="","",IF(C59="",DATE(9999,1,1),C59))</f>
        <v/>
      </c>
      <c r="G59">
        <f>IF(E59="","",COUNTIFS($F$51:$F$62,"&lt;"&amp;F59,$F$51:$F$62,"&lt;&gt;")+COUNTIFS($F$51:$F$62,F59,$B$51:$B$62,"&lt;"&amp;B59)+1)</f>
        <v/>
      </c>
      <c r="H59">
        <f>IF(OR(E59="",C59=""),"",IF(C59&gt;=DATE(2019,5,1),"令和"&amp;(YEAR(C59)-2018),IF(C59&gt;=DATE(1989,1,8),"平成"&amp;(YEAR(C59)-1988),"昭和"&amp;(YEAR(C59)-1925)))&amp;"年"&amp;MONTH(C59)&amp;"月")</f>
        <v/>
      </c>
    </row>
    <row r="60">
      <c r="A60" t="n">
        <v>5</v>
      </c>
      <c r="B60" t="n">
        <v>10</v>
      </c>
      <c r="C60">
        <f>IFERROR(INDEX(資格取込!$S$6:$S$205,MATCH(5&amp;"_"&amp;4,資格取込!$Z$6:$Z$205,0)),"")</f>
        <v/>
      </c>
      <c r="D60">
        <f>IFERROR(INDEX(資格取込!$R$6:$R$205,MATCH(5&amp;"_"&amp;4,資格取込!$Z$6:$Z$205,0)),"")</f>
        <v/>
      </c>
      <c r="E60">
        <f>IF(D60="","",IFERROR(INDEX(資格マスタ!$B:$B,MATCH(ASC(SUBSTITUTE(SUBSTITUTE(D60," ",""),"　","")),資格マスタ!$D:$D,0)),D60))</f>
        <v/>
      </c>
      <c r="F60">
        <f>IF(E60="","",IF(C60="",DATE(9999,1,1),C60))</f>
        <v/>
      </c>
      <c r="G60">
        <f>IF(E60="","",COUNTIFS($F$51:$F$62,"&lt;"&amp;F60,$F$51:$F$62,"&lt;&gt;")+COUNTIFS($F$51:$F$62,F60,$B$51:$B$62,"&lt;"&amp;B60)+1)</f>
        <v/>
      </c>
      <c r="H60">
        <f>IF(OR(E60="",C60=""),"",IF(C60&gt;=DATE(2019,5,1),"令和"&amp;(YEAR(C60)-2018),IF(C60&gt;=DATE(1989,1,8),"平成"&amp;(YEAR(C60)-1988),"昭和"&amp;(YEAR(C60)-1925)))&amp;"年"&amp;MONTH(C60)&amp;"月")</f>
        <v/>
      </c>
    </row>
    <row r="61">
      <c r="A61" t="n">
        <v>5</v>
      </c>
      <c r="B61" t="n">
        <v>11</v>
      </c>
      <c r="C61">
        <f>IFERROR(INDEX(資格取込!$S$6:$S$205,MATCH(5&amp;"_"&amp;5,資格取込!$Z$6:$Z$205,0)),"")</f>
        <v/>
      </c>
      <c r="D61">
        <f>IFERROR(INDEX(資格取込!$R$6:$R$205,MATCH(5&amp;"_"&amp;5,資格取込!$Z$6:$Z$205,0)),"")</f>
        <v/>
      </c>
      <c r="E61">
        <f>IF(D61="","",IFERROR(INDEX(資格マスタ!$B:$B,MATCH(ASC(SUBSTITUTE(SUBSTITUTE(D61," ",""),"　","")),資格マスタ!$D:$D,0)),D61))</f>
        <v/>
      </c>
      <c r="F61">
        <f>IF(E61="","",IF(C61="",DATE(9999,1,1),C61))</f>
        <v/>
      </c>
      <c r="G61">
        <f>IF(E61="","",COUNTIFS($F$51:$F$62,"&lt;"&amp;F61,$F$51:$F$62,"&lt;&gt;")+COUNTIFS($F$51:$F$62,F61,$B$51:$B$62,"&lt;"&amp;B61)+1)</f>
        <v/>
      </c>
      <c r="H61">
        <f>IF(OR(E61="",C61=""),"",IF(C61&gt;=DATE(2019,5,1),"令和"&amp;(YEAR(C61)-2018),IF(C61&gt;=DATE(1989,1,8),"平成"&amp;(YEAR(C61)-1988),"昭和"&amp;(YEAR(C61)-1925)))&amp;"年"&amp;MONTH(C61)&amp;"月")</f>
        <v/>
      </c>
    </row>
    <row r="62">
      <c r="A62" t="n">
        <v>5</v>
      </c>
      <c r="B62" t="n">
        <v>12</v>
      </c>
      <c r="C62">
        <f>IFERROR(INDEX(資格取込!$S$6:$S$205,MATCH(5&amp;"_"&amp;6,資格取込!$Z$6:$Z$205,0)),"")</f>
        <v/>
      </c>
      <c r="D62">
        <f>IFERROR(INDEX(資格取込!$R$6:$R$205,MATCH(5&amp;"_"&amp;6,資格取込!$Z$6:$Z$205,0)),"")</f>
        <v/>
      </c>
      <c r="E62">
        <f>IF(D62="","",IFERROR(INDEX(資格マスタ!$B:$B,MATCH(ASC(SUBSTITUTE(SUBSTITUTE(D62," ",""),"　","")),資格マスタ!$D:$D,0)),D62))</f>
        <v/>
      </c>
      <c r="F62">
        <f>IF(E62="","",IF(C62="",DATE(9999,1,1),C62))</f>
        <v/>
      </c>
      <c r="G62">
        <f>IF(E62="","",COUNTIFS($F$51:$F$62,"&lt;"&amp;F62,$F$51:$F$62,"&lt;&gt;")+COUNTIFS($F$51:$F$62,F62,$B$51:$B$62,"&lt;"&amp;B62)+1)</f>
        <v/>
      </c>
      <c r="H62">
        <f>IF(OR(E62="",C62=""),"",IF(C62&gt;=DATE(2019,5,1),"令和"&amp;(YEAR(C62)-2018),IF(C62&gt;=DATE(1989,1,8),"平成"&amp;(YEAR(C62)-1988),"昭和"&amp;(YEAR(C62)-1925)))&amp;"年"&amp;MONTH(C62)&amp;"月")</f>
        <v/>
      </c>
    </row>
    <row r="63">
      <c r="A63" t="n">
        <v>6</v>
      </c>
      <c r="B63" t="n">
        <v>1</v>
      </c>
      <c r="C63" s="132">
        <f>IFERROR(IF(ISNUMBER(入力!O10),入力!O10,DATEVALUE(入力!O10)),"")</f>
        <v/>
      </c>
      <c r="D63">
        <f>IF(入力!N10="","",入力!N10)</f>
        <v/>
      </c>
      <c r="E63">
        <f>IF(D63="","",IFERROR(INDEX(資格マスタ!$B:$B,MATCH(ASC(SUBSTITUTE(SUBSTITUTE(D63," ",""),"　","")),資格マスタ!$D:$D,0)),D63))</f>
        <v/>
      </c>
      <c r="F63">
        <f>IF(E63="","",IF(C63="",DATE(9999,1,1),C63))</f>
        <v/>
      </c>
      <c r="G63">
        <f>IF(E63="","",COUNTIFS($F$63:$F$74,"&lt;"&amp;F63,$F$63:$F$74,"&lt;&gt;")+COUNTIFS($F$63:$F$74,F63,$B$63:$B$74,"&lt;"&amp;B63)+1)</f>
        <v/>
      </c>
      <c r="H63">
        <f>IF(OR(E63="",C63=""),"",IF(C63&gt;=DATE(2019,5,1),"令和"&amp;(YEAR(C63)-2018),IF(C63&gt;=DATE(1989,1,8),"平成"&amp;(YEAR(C63)-1988),"昭和"&amp;(YEAR(C63)-1925)))&amp;"年"&amp;MONTH(C63)&amp;"月")</f>
        <v/>
      </c>
    </row>
    <row r="64">
      <c r="A64" t="n">
        <v>6</v>
      </c>
      <c r="B64" t="n">
        <v>2</v>
      </c>
      <c r="C64">
        <f>IFERROR(IF(ISNUMBER(入力!Q10),入力!Q10,DATEVALUE(入力!Q10)),"")</f>
        <v/>
      </c>
      <c r="D64">
        <f>IF(入力!P10="","",入力!P10)</f>
        <v/>
      </c>
      <c r="E64">
        <f>IF(D64="","",IFERROR(INDEX(資格マスタ!$B:$B,MATCH(ASC(SUBSTITUTE(SUBSTITUTE(D64," ",""),"　","")),資格マスタ!$D:$D,0)),D64))</f>
        <v/>
      </c>
      <c r="F64">
        <f>IF(E64="","",IF(C64="",DATE(9999,1,1),C64))</f>
        <v/>
      </c>
      <c r="G64">
        <f>IF(E64="","",COUNTIFS($F$63:$F$74,"&lt;"&amp;F64,$F$63:$F$74,"&lt;&gt;")+COUNTIFS($F$63:$F$74,F64,$B$63:$B$74,"&lt;"&amp;B64)+1)</f>
        <v/>
      </c>
      <c r="H64">
        <f>IF(OR(E64="",C64=""),"",IF(C64&gt;=DATE(2019,5,1),"令和"&amp;(YEAR(C64)-2018),IF(C64&gt;=DATE(1989,1,8),"平成"&amp;(YEAR(C64)-1988),"昭和"&amp;(YEAR(C64)-1925)))&amp;"年"&amp;MONTH(C64)&amp;"月")</f>
        <v/>
      </c>
    </row>
    <row r="65">
      <c r="A65" t="n">
        <v>6</v>
      </c>
      <c r="B65" t="n">
        <v>3</v>
      </c>
      <c r="C65">
        <f>IFERROR(IF(ISNUMBER(入力!S10),入力!S10,DATEVALUE(入力!S10)),"")</f>
        <v/>
      </c>
      <c r="D65">
        <f>IF(入力!R10="","",入力!R10)</f>
        <v/>
      </c>
      <c r="E65">
        <f>IF(D65="","",IFERROR(INDEX(資格マスタ!$B:$B,MATCH(ASC(SUBSTITUTE(SUBSTITUTE(D65," ",""),"　","")),資格マスタ!$D:$D,0)),D65))</f>
        <v/>
      </c>
      <c r="F65">
        <f>IF(E65="","",IF(C65="",DATE(9999,1,1),C65))</f>
        <v/>
      </c>
      <c r="G65">
        <f>IF(E65="","",COUNTIFS($F$63:$F$74,"&lt;"&amp;F65,$F$63:$F$74,"&lt;&gt;")+COUNTIFS($F$63:$F$74,F65,$B$63:$B$74,"&lt;"&amp;B65)+1)</f>
        <v/>
      </c>
      <c r="H65">
        <f>IF(OR(E65="",C65=""),"",IF(C65&gt;=DATE(2019,5,1),"令和"&amp;(YEAR(C65)-2018),IF(C65&gt;=DATE(1989,1,8),"平成"&amp;(YEAR(C65)-1988),"昭和"&amp;(YEAR(C65)-1925)))&amp;"年"&amp;MONTH(C65)&amp;"月")</f>
        <v/>
      </c>
    </row>
    <row r="66">
      <c r="A66" t="n">
        <v>6</v>
      </c>
      <c r="B66" t="n">
        <v>4</v>
      </c>
      <c r="C66">
        <f>IFERROR(IF(ISNUMBER(入力!U10),入力!U10,DATEVALUE(入力!U10)),"")</f>
        <v/>
      </c>
      <c r="D66">
        <f>IF(入力!T10="","",入力!T10)</f>
        <v/>
      </c>
      <c r="E66">
        <f>IF(D66="","",IFERROR(INDEX(資格マスタ!$B:$B,MATCH(ASC(SUBSTITUTE(SUBSTITUTE(D66," ",""),"　","")),資格マスタ!$D:$D,0)),D66))</f>
        <v/>
      </c>
      <c r="F66">
        <f>IF(E66="","",IF(C66="",DATE(9999,1,1),C66))</f>
        <v/>
      </c>
      <c r="G66">
        <f>IF(E66="","",COUNTIFS($F$63:$F$74,"&lt;"&amp;F66,$F$63:$F$74,"&lt;&gt;")+COUNTIFS($F$63:$F$74,F66,$B$63:$B$74,"&lt;"&amp;B66)+1)</f>
        <v/>
      </c>
      <c r="H66">
        <f>IF(OR(E66="",C66=""),"",IF(C66&gt;=DATE(2019,5,1),"令和"&amp;(YEAR(C66)-2018),IF(C66&gt;=DATE(1989,1,8),"平成"&amp;(YEAR(C66)-1988),"昭和"&amp;(YEAR(C66)-1925)))&amp;"年"&amp;MONTH(C66)&amp;"月")</f>
        <v/>
      </c>
    </row>
    <row r="67">
      <c r="A67" t="n">
        <v>6</v>
      </c>
      <c r="B67" t="n">
        <v>5</v>
      </c>
      <c r="C67">
        <f>IFERROR(IF(ISNUMBER(入力!W10),入力!W10,DATEVALUE(入力!W10)),"")</f>
        <v/>
      </c>
      <c r="D67">
        <f>IF(入力!V10="","",入力!V10)</f>
        <v/>
      </c>
      <c r="E67">
        <f>IF(D67="","",IFERROR(INDEX(資格マスタ!$B:$B,MATCH(ASC(SUBSTITUTE(SUBSTITUTE(D67," ",""),"　","")),資格マスタ!$D:$D,0)),D67))</f>
        <v/>
      </c>
      <c r="F67">
        <f>IF(E67="","",IF(C67="",DATE(9999,1,1),C67))</f>
        <v/>
      </c>
      <c r="G67">
        <f>IF(E67="","",COUNTIFS($F$63:$F$74,"&lt;"&amp;F67,$F$63:$F$74,"&lt;&gt;")+COUNTIFS($F$63:$F$74,F67,$B$63:$B$74,"&lt;"&amp;B67)+1)</f>
        <v/>
      </c>
      <c r="H67">
        <f>IF(OR(E67="",C67=""),"",IF(C67&gt;=DATE(2019,5,1),"令和"&amp;(YEAR(C67)-2018),IF(C67&gt;=DATE(1989,1,8),"平成"&amp;(YEAR(C67)-1988),"昭和"&amp;(YEAR(C67)-1925)))&amp;"年"&amp;MONTH(C67)&amp;"月")</f>
        <v/>
      </c>
    </row>
    <row r="68">
      <c r="A68" t="n">
        <v>6</v>
      </c>
      <c r="B68" t="n">
        <v>6</v>
      </c>
      <c r="C68">
        <f>IFERROR(IF(ISNUMBER(入力!Y10),入力!Y10,DATEVALUE(入力!Y10)),"")</f>
        <v/>
      </c>
      <c r="D68">
        <f>IF(入力!X10="","",入力!X10)</f>
        <v/>
      </c>
      <c r="E68">
        <f>IF(D68="","",IFERROR(INDEX(資格マスタ!$B:$B,MATCH(ASC(SUBSTITUTE(SUBSTITUTE(D68," ",""),"　","")),資格マスタ!$D:$D,0)),D68))</f>
        <v/>
      </c>
      <c r="F68">
        <f>IF(E68="","",IF(C68="",DATE(9999,1,1),C68))</f>
        <v/>
      </c>
      <c r="G68">
        <f>IF(E68="","",COUNTIFS($F$63:$F$74,"&lt;"&amp;F68,$F$63:$F$74,"&lt;&gt;")+COUNTIFS($F$63:$F$74,F68,$B$63:$B$74,"&lt;"&amp;B68)+1)</f>
        <v/>
      </c>
      <c r="H68">
        <f>IF(OR(E68="",C68=""),"",IF(C68&gt;=DATE(2019,5,1),"令和"&amp;(YEAR(C68)-2018),IF(C68&gt;=DATE(1989,1,8),"平成"&amp;(YEAR(C68)-1988),"昭和"&amp;(YEAR(C68)-1925)))&amp;"年"&amp;MONTH(C68)&amp;"月")</f>
        <v/>
      </c>
    </row>
    <row r="69">
      <c r="A69" t="n">
        <v>6</v>
      </c>
      <c r="B69" t="n">
        <v>7</v>
      </c>
      <c r="C69">
        <f>IFERROR(INDEX(資格取込!$S$6:$S$205,MATCH(6&amp;"_"&amp;1,資格取込!$Z$6:$Z$205,0)),"")</f>
        <v/>
      </c>
      <c r="D69">
        <f>IFERROR(INDEX(資格取込!$R$6:$R$205,MATCH(6&amp;"_"&amp;1,資格取込!$Z$6:$Z$205,0)),"")</f>
        <v/>
      </c>
      <c r="E69">
        <f>IF(D69="","",IFERROR(INDEX(資格マスタ!$B:$B,MATCH(ASC(SUBSTITUTE(SUBSTITUTE(D69," ",""),"　","")),資格マスタ!$D:$D,0)),D69))</f>
        <v/>
      </c>
      <c r="F69">
        <f>IF(E69="","",IF(C69="",DATE(9999,1,1),C69))</f>
        <v/>
      </c>
      <c r="G69">
        <f>IF(E69="","",COUNTIFS($F$63:$F$74,"&lt;"&amp;F69,$F$63:$F$74,"&lt;&gt;")+COUNTIFS($F$63:$F$74,F69,$B$63:$B$74,"&lt;"&amp;B69)+1)</f>
        <v/>
      </c>
      <c r="H69">
        <f>IF(OR(E69="",C69=""),"",IF(C69&gt;=DATE(2019,5,1),"令和"&amp;(YEAR(C69)-2018),IF(C69&gt;=DATE(1989,1,8),"平成"&amp;(YEAR(C69)-1988),"昭和"&amp;(YEAR(C69)-1925)))&amp;"年"&amp;MONTH(C69)&amp;"月")</f>
        <v/>
      </c>
    </row>
    <row r="70">
      <c r="A70" t="n">
        <v>6</v>
      </c>
      <c r="B70" t="n">
        <v>8</v>
      </c>
      <c r="C70">
        <f>IFERROR(INDEX(資格取込!$S$6:$S$205,MATCH(6&amp;"_"&amp;2,資格取込!$Z$6:$Z$205,0)),"")</f>
        <v/>
      </c>
      <c r="D70">
        <f>IFERROR(INDEX(資格取込!$R$6:$R$205,MATCH(6&amp;"_"&amp;2,資格取込!$Z$6:$Z$205,0)),"")</f>
        <v/>
      </c>
      <c r="E70">
        <f>IF(D70="","",IFERROR(INDEX(資格マスタ!$B:$B,MATCH(ASC(SUBSTITUTE(SUBSTITUTE(D70," ",""),"　","")),資格マスタ!$D:$D,0)),D70))</f>
        <v/>
      </c>
      <c r="F70">
        <f>IF(E70="","",IF(C70="",DATE(9999,1,1),C70))</f>
        <v/>
      </c>
      <c r="G70">
        <f>IF(E70="","",COUNTIFS($F$63:$F$74,"&lt;"&amp;F70,$F$63:$F$74,"&lt;&gt;")+COUNTIFS($F$63:$F$74,F70,$B$63:$B$74,"&lt;"&amp;B70)+1)</f>
        <v/>
      </c>
      <c r="H70">
        <f>IF(OR(E70="",C70=""),"",IF(C70&gt;=DATE(2019,5,1),"令和"&amp;(YEAR(C70)-2018),IF(C70&gt;=DATE(1989,1,8),"平成"&amp;(YEAR(C70)-1988),"昭和"&amp;(YEAR(C70)-1925)))&amp;"年"&amp;MONTH(C70)&amp;"月")</f>
        <v/>
      </c>
    </row>
    <row r="71">
      <c r="A71" t="n">
        <v>6</v>
      </c>
      <c r="B71" t="n">
        <v>9</v>
      </c>
      <c r="C71">
        <f>IFERROR(INDEX(資格取込!$S$6:$S$205,MATCH(6&amp;"_"&amp;3,資格取込!$Z$6:$Z$205,0)),"")</f>
        <v/>
      </c>
      <c r="D71">
        <f>IFERROR(INDEX(資格取込!$R$6:$R$205,MATCH(6&amp;"_"&amp;3,資格取込!$Z$6:$Z$205,0)),"")</f>
        <v/>
      </c>
      <c r="E71">
        <f>IF(D71="","",IFERROR(INDEX(資格マスタ!$B:$B,MATCH(ASC(SUBSTITUTE(SUBSTITUTE(D71," ",""),"　","")),資格マスタ!$D:$D,0)),D71))</f>
        <v/>
      </c>
      <c r="F71">
        <f>IF(E71="","",IF(C71="",DATE(9999,1,1),C71))</f>
        <v/>
      </c>
      <c r="G71">
        <f>IF(E71="","",COUNTIFS($F$63:$F$74,"&lt;"&amp;F71,$F$63:$F$74,"&lt;&gt;")+COUNTIFS($F$63:$F$74,F71,$B$63:$B$74,"&lt;"&amp;B71)+1)</f>
        <v/>
      </c>
      <c r="H71">
        <f>IF(OR(E71="",C71=""),"",IF(C71&gt;=DATE(2019,5,1),"令和"&amp;(YEAR(C71)-2018),IF(C71&gt;=DATE(1989,1,8),"平成"&amp;(YEAR(C71)-1988),"昭和"&amp;(YEAR(C71)-1925)))&amp;"年"&amp;MONTH(C71)&amp;"月")</f>
        <v/>
      </c>
    </row>
    <row r="72">
      <c r="A72" t="n">
        <v>6</v>
      </c>
      <c r="B72" t="n">
        <v>10</v>
      </c>
      <c r="C72">
        <f>IFERROR(INDEX(資格取込!$S$6:$S$205,MATCH(6&amp;"_"&amp;4,資格取込!$Z$6:$Z$205,0)),"")</f>
        <v/>
      </c>
      <c r="D72">
        <f>IFERROR(INDEX(資格取込!$R$6:$R$205,MATCH(6&amp;"_"&amp;4,資格取込!$Z$6:$Z$205,0)),"")</f>
        <v/>
      </c>
      <c r="E72">
        <f>IF(D72="","",IFERROR(INDEX(資格マスタ!$B:$B,MATCH(ASC(SUBSTITUTE(SUBSTITUTE(D72," ",""),"　","")),資格マスタ!$D:$D,0)),D72))</f>
        <v/>
      </c>
      <c r="F72">
        <f>IF(E72="","",IF(C72="",DATE(9999,1,1),C72))</f>
        <v/>
      </c>
      <c r="G72">
        <f>IF(E72="","",COUNTIFS($F$63:$F$74,"&lt;"&amp;F72,$F$63:$F$74,"&lt;&gt;")+COUNTIFS($F$63:$F$74,F72,$B$63:$B$74,"&lt;"&amp;B72)+1)</f>
        <v/>
      </c>
      <c r="H72">
        <f>IF(OR(E72="",C72=""),"",IF(C72&gt;=DATE(2019,5,1),"令和"&amp;(YEAR(C72)-2018),IF(C72&gt;=DATE(1989,1,8),"平成"&amp;(YEAR(C72)-1988),"昭和"&amp;(YEAR(C72)-1925)))&amp;"年"&amp;MONTH(C72)&amp;"月")</f>
        <v/>
      </c>
    </row>
    <row r="73">
      <c r="A73" t="n">
        <v>6</v>
      </c>
      <c r="B73" t="n">
        <v>11</v>
      </c>
      <c r="C73">
        <f>IFERROR(INDEX(資格取込!$S$6:$S$205,MATCH(6&amp;"_"&amp;5,資格取込!$Z$6:$Z$205,0)),"")</f>
        <v/>
      </c>
      <c r="D73">
        <f>IFERROR(INDEX(資格取込!$R$6:$R$205,MATCH(6&amp;"_"&amp;5,資格取込!$Z$6:$Z$205,0)),"")</f>
        <v/>
      </c>
      <c r="E73">
        <f>IF(D73="","",IFERROR(INDEX(資格マスタ!$B:$B,MATCH(ASC(SUBSTITUTE(SUBSTITUTE(D73," ",""),"　","")),資格マスタ!$D:$D,0)),D73))</f>
        <v/>
      </c>
      <c r="F73">
        <f>IF(E73="","",IF(C73="",DATE(9999,1,1),C73))</f>
        <v/>
      </c>
      <c r="G73">
        <f>IF(E73="","",COUNTIFS($F$63:$F$74,"&lt;"&amp;F73,$F$63:$F$74,"&lt;&gt;")+COUNTIFS($F$63:$F$74,F73,$B$63:$B$74,"&lt;"&amp;B73)+1)</f>
        <v/>
      </c>
      <c r="H73">
        <f>IF(OR(E73="",C73=""),"",IF(C73&gt;=DATE(2019,5,1),"令和"&amp;(YEAR(C73)-2018),IF(C73&gt;=DATE(1989,1,8),"平成"&amp;(YEAR(C73)-1988),"昭和"&amp;(YEAR(C73)-1925)))&amp;"年"&amp;MONTH(C73)&amp;"月")</f>
        <v/>
      </c>
    </row>
    <row r="74">
      <c r="A74" t="n">
        <v>6</v>
      </c>
      <c r="B74" t="n">
        <v>12</v>
      </c>
      <c r="C74">
        <f>IFERROR(INDEX(資格取込!$S$6:$S$205,MATCH(6&amp;"_"&amp;6,資格取込!$Z$6:$Z$205,0)),"")</f>
        <v/>
      </c>
      <c r="D74">
        <f>IFERROR(INDEX(資格取込!$R$6:$R$205,MATCH(6&amp;"_"&amp;6,資格取込!$Z$6:$Z$205,0)),"")</f>
        <v/>
      </c>
      <c r="E74">
        <f>IF(D74="","",IFERROR(INDEX(資格マスタ!$B:$B,MATCH(ASC(SUBSTITUTE(SUBSTITUTE(D74," ",""),"　","")),資格マスタ!$D:$D,0)),D74))</f>
        <v/>
      </c>
      <c r="F74">
        <f>IF(E74="","",IF(C74="",DATE(9999,1,1),C74))</f>
        <v/>
      </c>
      <c r="G74">
        <f>IF(E74="","",COUNTIFS($F$63:$F$74,"&lt;"&amp;F74,$F$63:$F$74,"&lt;&gt;")+COUNTIFS($F$63:$F$74,F74,$B$63:$B$74,"&lt;"&amp;B74)+1)</f>
        <v/>
      </c>
      <c r="H74">
        <f>IF(OR(E74="",C74=""),"",IF(C74&gt;=DATE(2019,5,1),"令和"&amp;(YEAR(C74)-2018),IF(C74&gt;=DATE(1989,1,8),"平成"&amp;(YEAR(C74)-1988),"昭和"&amp;(YEAR(C74)-1925)))&amp;"年"&amp;MONTH(C74)&amp;"月")</f>
        <v/>
      </c>
    </row>
    <row r="75">
      <c r="A75" t="n">
        <v>7</v>
      </c>
      <c r="B75" t="n">
        <v>1</v>
      </c>
      <c r="C75" s="132">
        <f>IFERROR(IF(ISNUMBER(入力!O11),入力!O11,DATEVALUE(入力!O11)),"")</f>
        <v/>
      </c>
      <c r="D75">
        <f>IF(入力!N11="","",入力!N11)</f>
        <v/>
      </c>
      <c r="E75">
        <f>IF(D75="","",IFERROR(INDEX(資格マスタ!$B:$B,MATCH(ASC(SUBSTITUTE(SUBSTITUTE(D75," ",""),"　","")),資格マスタ!$D:$D,0)),D75))</f>
        <v/>
      </c>
      <c r="F75">
        <f>IF(E75="","",IF(C75="",DATE(9999,1,1),C75))</f>
        <v/>
      </c>
      <c r="G75">
        <f>IF(E75="","",COUNTIFS($F$75:$F$86,"&lt;"&amp;F75,$F$75:$F$86,"&lt;&gt;")+COUNTIFS($F$75:$F$86,F75,$B$75:$B$86,"&lt;"&amp;B75)+1)</f>
        <v/>
      </c>
      <c r="H75">
        <f>IF(OR(E75="",C75=""),"",IF(C75&gt;=DATE(2019,5,1),"令和"&amp;(YEAR(C75)-2018),IF(C75&gt;=DATE(1989,1,8),"平成"&amp;(YEAR(C75)-1988),"昭和"&amp;(YEAR(C75)-1925)))&amp;"年"&amp;MONTH(C75)&amp;"月")</f>
        <v/>
      </c>
    </row>
    <row r="76">
      <c r="A76" t="n">
        <v>7</v>
      </c>
      <c r="B76" t="n">
        <v>2</v>
      </c>
      <c r="C76">
        <f>IFERROR(IF(ISNUMBER(入力!Q11),入力!Q11,DATEVALUE(入力!Q11)),"")</f>
        <v/>
      </c>
      <c r="D76">
        <f>IF(入力!P11="","",入力!P11)</f>
        <v/>
      </c>
      <c r="E76">
        <f>IF(D76="","",IFERROR(INDEX(資格マスタ!$B:$B,MATCH(ASC(SUBSTITUTE(SUBSTITUTE(D76," ",""),"　","")),資格マスタ!$D:$D,0)),D76))</f>
        <v/>
      </c>
      <c r="F76">
        <f>IF(E76="","",IF(C76="",DATE(9999,1,1),C76))</f>
        <v/>
      </c>
      <c r="G76">
        <f>IF(E76="","",COUNTIFS($F$75:$F$86,"&lt;"&amp;F76,$F$75:$F$86,"&lt;&gt;")+COUNTIFS($F$75:$F$86,F76,$B$75:$B$86,"&lt;"&amp;B76)+1)</f>
        <v/>
      </c>
      <c r="H76">
        <f>IF(OR(E76="",C76=""),"",IF(C76&gt;=DATE(2019,5,1),"令和"&amp;(YEAR(C76)-2018),IF(C76&gt;=DATE(1989,1,8),"平成"&amp;(YEAR(C76)-1988),"昭和"&amp;(YEAR(C76)-1925)))&amp;"年"&amp;MONTH(C76)&amp;"月")</f>
        <v/>
      </c>
    </row>
    <row r="77">
      <c r="A77" t="n">
        <v>7</v>
      </c>
      <c r="B77" t="n">
        <v>3</v>
      </c>
      <c r="C77">
        <f>IFERROR(IF(ISNUMBER(入力!S11),入力!S11,DATEVALUE(入力!S11)),"")</f>
        <v/>
      </c>
      <c r="D77">
        <f>IF(入力!R11="","",入力!R11)</f>
        <v/>
      </c>
      <c r="E77">
        <f>IF(D77="","",IFERROR(INDEX(資格マスタ!$B:$B,MATCH(ASC(SUBSTITUTE(SUBSTITUTE(D77," ",""),"　","")),資格マスタ!$D:$D,0)),D77))</f>
        <v/>
      </c>
      <c r="F77">
        <f>IF(E77="","",IF(C77="",DATE(9999,1,1),C77))</f>
        <v/>
      </c>
      <c r="G77">
        <f>IF(E77="","",COUNTIFS($F$75:$F$86,"&lt;"&amp;F77,$F$75:$F$86,"&lt;&gt;")+COUNTIFS($F$75:$F$86,F77,$B$75:$B$86,"&lt;"&amp;B77)+1)</f>
        <v/>
      </c>
      <c r="H77">
        <f>IF(OR(E77="",C77=""),"",IF(C77&gt;=DATE(2019,5,1),"令和"&amp;(YEAR(C77)-2018),IF(C77&gt;=DATE(1989,1,8),"平成"&amp;(YEAR(C77)-1988),"昭和"&amp;(YEAR(C77)-1925)))&amp;"年"&amp;MONTH(C77)&amp;"月")</f>
        <v/>
      </c>
    </row>
    <row r="78">
      <c r="A78" t="n">
        <v>7</v>
      </c>
      <c r="B78" t="n">
        <v>4</v>
      </c>
      <c r="C78">
        <f>IFERROR(IF(ISNUMBER(入力!U11),入力!U11,DATEVALUE(入力!U11)),"")</f>
        <v/>
      </c>
      <c r="D78">
        <f>IF(入力!T11="","",入力!T11)</f>
        <v/>
      </c>
      <c r="E78">
        <f>IF(D78="","",IFERROR(INDEX(資格マスタ!$B:$B,MATCH(ASC(SUBSTITUTE(SUBSTITUTE(D78," ",""),"　","")),資格マスタ!$D:$D,0)),D78))</f>
        <v/>
      </c>
      <c r="F78">
        <f>IF(E78="","",IF(C78="",DATE(9999,1,1),C78))</f>
        <v/>
      </c>
      <c r="G78">
        <f>IF(E78="","",COUNTIFS($F$75:$F$86,"&lt;"&amp;F78,$F$75:$F$86,"&lt;&gt;")+COUNTIFS($F$75:$F$86,F78,$B$75:$B$86,"&lt;"&amp;B78)+1)</f>
        <v/>
      </c>
      <c r="H78">
        <f>IF(OR(E78="",C78=""),"",IF(C78&gt;=DATE(2019,5,1),"令和"&amp;(YEAR(C78)-2018),IF(C78&gt;=DATE(1989,1,8),"平成"&amp;(YEAR(C78)-1988),"昭和"&amp;(YEAR(C78)-1925)))&amp;"年"&amp;MONTH(C78)&amp;"月")</f>
        <v/>
      </c>
    </row>
    <row r="79">
      <c r="A79" t="n">
        <v>7</v>
      </c>
      <c r="B79" t="n">
        <v>5</v>
      </c>
      <c r="C79">
        <f>IFERROR(IF(ISNUMBER(入力!W11),入力!W11,DATEVALUE(入力!W11)),"")</f>
        <v/>
      </c>
      <c r="D79">
        <f>IF(入力!V11="","",入力!V11)</f>
        <v/>
      </c>
      <c r="E79">
        <f>IF(D79="","",IFERROR(INDEX(資格マスタ!$B:$B,MATCH(ASC(SUBSTITUTE(SUBSTITUTE(D79," ",""),"　","")),資格マスタ!$D:$D,0)),D79))</f>
        <v/>
      </c>
      <c r="F79">
        <f>IF(E79="","",IF(C79="",DATE(9999,1,1),C79))</f>
        <v/>
      </c>
      <c r="G79">
        <f>IF(E79="","",COUNTIFS($F$75:$F$86,"&lt;"&amp;F79,$F$75:$F$86,"&lt;&gt;")+COUNTIFS($F$75:$F$86,F79,$B$75:$B$86,"&lt;"&amp;B79)+1)</f>
        <v/>
      </c>
      <c r="H79">
        <f>IF(OR(E79="",C79=""),"",IF(C79&gt;=DATE(2019,5,1),"令和"&amp;(YEAR(C79)-2018),IF(C79&gt;=DATE(1989,1,8),"平成"&amp;(YEAR(C79)-1988),"昭和"&amp;(YEAR(C79)-1925)))&amp;"年"&amp;MONTH(C79)&amp;"月")</f>
        <v/>
      </c>
    </row>
    <row r="80">
      <c r="A80" t="n">
        <v>7</v>
      </c>
      <c r="B80" t="n">
        <v>6</v>
      </c>
      <c r="C80">
        <f>IFERROR(IF(ISNUMBER(入力!Y11),入力!Y11,DATEVALUE(入力!Y11)),"")</f>
        <v/>
      </c>
      <c r="D80">
        <f>IF(入力!X11="","",入力!X11)</f>
        <v/>
      </c>
      <c r="E80">
        <f>IF(D80="","",IFERROR(INDEX(資格マスタ!$B:$B,MATCH(ASC(SUBSTITUTE(SUBSTITUTE(D80," ",""),"　","")),資格マスタ!$D:$D,0)),D80))</f>
        <v/>
      </c>
      <c r="F80">
        <f>IF(E80="","",IF(C80="",DATE(9999,1,1),C80))</f>
        <v/>
      </c>
      <c r="G80">
        <f>IF(E80="","",COUNTIFS($F$75:$F$86,"&lt;"&amp;F80,$F$75:$F$86,"&lt;&gt;")+COUNTIFS($F$75:$F$86,F80,$B$75:$B$86,"&lt;"&amp;B80)+1)</f>
        <v/>
      </c>
      <c r="H80">
        <f>IF(OR(E80="",C80=""),"",IF(C80&gt;=DATE(2019,5,1),"令和"&amp;(YEAR(C80)-2018),IF(C80&gt;=DATE(1989,1,8),"平成"&amp;(YEAR(C80)-1988),"昭和"&amp;(YEAR(C80)-1925)))&amp;"年"&amp;MONTH(C80)&amp;"月")</f>
        <v/>
      </c>
    </row>
    <row r="81">
      <c r="A81" t="n">
        <v>7</v>
      </c>
      <c r="B81" t="n">
        <v>7</v>
      </c>
      <c r="C81">
        <f>IFERROR(INDEX(資格取込!$S$6:$S$205,MATCH(7&amp;"_"&amp;1,資格取込!$Z$6:$Z$205,0)),"")</f>
        <v/>
      </c>
      <c r="D81">
        <f>IFERROR(INDEX(資格取込!$R$6:$R$205,MATCH(7&amp;"_"&amp;1,資格取込!$Z$6:$Z$205,0)),"")</f>
        <v/>
      </c>
      <c r="E81">
        <f>IF(D81="","",IFERROR(INDEX(資格マスタ!$B:$B,MATCH(ASC(SUBSTITUTE(SUBSTITUTE(D81," ",""),"　","")),資格マスタ!$D:$D,0)),D81))</f>
        <v/>
      </c>
      <c r="F81">
        <f>IF(E81="","",IF(C81="",DATE(9999,1,1),C81))</f>
        <v/>
      </c>
      <c r="G81">
        <f>IF(E81="","",COUNTIFS($F$75:$F$86,"&lt;"&amp;F81,$F$75:$F$86,"&lt;&gt;")+COUNTIFS($F$75:$F$86,F81,$B$75:$B$86,"&lt;"&amp;B81)+1)</f>
        <v/>
      </c>
      <c r="H81">
        <f>IF(OR(E81="",C81=""),"",IF(C81&gt;=DATE(2019,5,1),"令和"&amp;(YEAR(C81)-2018),IF(C81&gt;=DATE(1989,1,8),"平成"&amp;(YEAR(C81)-1988),"昭和"&amp;(YEAR(C81)-1925)))&amp;"年"&amp;MONTH(C81)&amp;"月")</f>
        <v/>
      </c>
    </row>
    <row r="82">
      <c r="A82" t="n">
        <v>7</v>
      </c>
      <c r="B82" t="n">
        <v>8</v>
      </c>
      <c r="C82">
        <f>IFERROR(INDEX(資格取込!$S$6:$S$205,MATCH(7&amp;"_"&amp;2,資格取込!$Z$6:$Z$205,0)),"")</f>
        <v/>
      </c>
      <c r="D82">
        <f>IFERROR(INDEX(資格取込!$R$6:$R$205,MATCH(7&amp;"_"&amp;2,資格取込!$Z$6:$Z$205,0)),"")</f>
        <v/>
      </c>
      <c r="E82">
        <f>IF(D82="","",IFERROR(INDEX(資格マスタ!$B:$B,MATCH(ASC(SUBSTITUTE(SUBSTITUTE(D82," ",""),"　","")),資格マスタ!$D:$D,0)),D82))</f>
        <v/>
      </c>
      <c r="F82">
        <f>IF(E82="","",IF(C82="",DATE(9999,1,1),C82))</f>
        <v/>
      </c>
      <c r="G82">
        <f>IF(E82="","",COUNTIFS($F$75:$F$86,"&lt;"&amp;F82,$F$75:$F$86,"&lt;&gt;")+COUNTIFS($F$75:$F$86,F82,$B$75:$B$86,"&lt;"&amp;B82)+1)</f>
        <v/>
      </c>
      <c r="H82">
        <f>IF(OR(E82="",C82=""),"",IF(C82&gt;=DATE(2019,5,1),"令和"&amp;(YEAR(C82)-2018),IF(C82&gt;=DATE(1989,1,8),"平成"&amp;(YEAR(C82)-1988),"昭和"&amp;(YEAR(C82)-1925)))&amp;"年"&amp;MONTH(C82)&amp;"月")</f>
        <v/>
      </c>
    </row>
    <row r="83">
      <c r="A83" t="n">
        <v>7</v>
      </c>
      <c r="B83" t="n">
        <v>9</v>
      </c>
      <c r="C83">
        <f>IFERROR(INDEX(資格取込!$S$6:$S$205,MATCH(7&amp;"_"&amp;3,資格取込!$Z$6:$Z$205,0)),"")</f>
        <v/>
      </c>
      <c r="D83">
        <f>IFERROR(INDEX(資格取込!$R$6:$R$205,MATCH(7&amp;"_"&amp;3,資格取込!$Z$6:$Z$205,0)),"")</f>
        <v/>
      </c>
      <c r="E83">
        <f>IF(D83="","",IFERROR(INDEX(資格マスタ!$B:$B,MATCH(ASC(SUBSTITUTE(SUBSTITUTE(D83," ",""),"　","")),資格マスタ!$D:$D,0)),D83))</f>
        <v/>
      </c>
      <c r="F83">
        <f>IF(E83="","",IF(C83="",DATE(9999,1,1),C83))</f>
        <v/>
      </c>
      <c r="G83">
        <f>IF(E83="","",COUNTIFS($F$75:$F$86,"&lt;"&amp;F83,$F$75:$F$86,"&lt;&gt;")+COUNTIFS($F$75:$F$86,F83,$B$75:$B$86,"&lt;"&amp;B83)+1)</f>
        <v/>
      </c>
      <c r="H83">
        <f>IF(OR(E83="",C83=""),"",IF(C83&gt;=DATE(2019,5,1),"令和"&amp;(YEAR(C83)-2018),IF(C83&gt;=DATE(1989,1,8),"平成"&amp;(YEAR(C83)-1988),"昭和"&amp;(YEAR(C83)-1925)))&amp;"年"&amp;MONTH(C83)&amp;"月")</f>
        <v/>
      </c>
    </row>
    <row r="84">
      <c r="A84" t="n">
        <v>7</v>
      </c>
      <c r="B84" t="n">
        <v>10</v>
      </c>
      <c r="C84">
        <f>IFERROR(INDEX(資格取込!$S$6:$S$205,MATCH(7&amp;"_"&amp;4,資格取込!$Z$6:$Z$205,0)),"")</f>
        <v/>
      </c>
      <c r="D84">
        <f>IFERROR(INDEX(資格取込!$R$6:$R$205,MATCH(7&amp;"_"&amp;4,資格取込!$Z$6:$Z$205,0)),"")</f>
        <v/>
      </c>
      <c r="E84">
        <f>IF(D84="","",IFERROR(INDEX(資格マスタ!$B:$B,MATCH(ASC(SUBSTITUTE(SUBSTITUTE(D84," ",""),"　","")),資格マスタ!$D:$D,0)),D84))</f>
        <v/>
      </c>
      <c r="F84">
        <f>IF(E84="","",IF(C84="",DATE(9999,1,1),C84))</f>
        <v/>
      </c>
      <c r="G84">
        <f>IF(E84="","",COUNTIFS($F$75:$F$86,"&lt;"&amp;F84,$F$75:$F$86,"&lt;&gt;")+COUNTIFS($F$75:$F$86,F84,$B$75:$B$86,"&lt;"&amp;B84)+1)</f>
        <v/>
      </c>
      <c r="H84">
        <f>IF(OR(E84="",C84=""),"",IF(C84&gt;=DATE(2019,5,1),"令和"&amp;(YEAR(C84)-2018),IF(C84&gt;=DATE(1989,1,8),"平成"&amp;(YEAR(C84)-1988),"昭和"&amp;(YEAR(C84)-1925)))&amp;"年"&amp;MONTH(C84)&amp;"月")</f>
        <v/>
      </c>
    </row>
    <row r="85">
      <c r="A85" t="n">
        <v>7</v>
      </c>
      <c r="B85" t="n">
        <v>11</v>
      </c>
      <c r="C85">
        <f>IFERROR(INDEX(資格取込!$S$6:$S$205,MATCH(7&amp;"_"&amp;5,資格取込!$Z$6:$Z$205,0)),"")</f>
        <v/>
      </c>
      <c r="D85">
        <f>IFERROR(INDEX(資格取込!$R$6:$R$205,MATCH(7&amp;"_"&amp;5,資格取込!$Z$6:$Z$205,0)),"")</f>
        <v/>
      </c>
      <c r="E85">
        <f>IF(D85="","",IFERROR(INDEX(資格マスタ!$B:$B,MATCH(ASC(SUBSTITUTE(SUBSTITUTE(D85," ",""),"　","")),資格マスタ!$D:$D,0)),D85))</f>
        <v/>
      </c>
      <c r="F85">
        <f>IF(E85="","",IF(C85="",DATE(9999,1,1),C85))</f>
        <v/>
      </c>
      <c r="G85">
        <f>IF(E85="","",COUNTIFS($F$75:$F$86,"&lt;"&amp;F85,$F$75:$F$86,"&lt;&gt;")+COUNTIFS($F$75:$F$86,F85,$B$75:$B$86,"&lt;"&amp;B85)+1)</f>
        <v/>
      </c>
      <c r="H85">
        <f>IF(OR(E85="",C85=""),"",IF(C85&gt;=DATE(2019,5,1),"令和"&amp;(YEAR(C85)-2018),IF(C85&gt;=DATE(1989,1,8),"平成"&amp;(YEAR(C85)-1988),"昭和"&amp;(YEAR(C85)-1925)))&amp;"年"&amp;MONTH(C85)&amp;"月")</f>
        <v/>
      </c>
    </row>
    <row r="86">
      <c r="A86" t="n">
        <v>7</v>
      </c>
      <c r="B86" t="n">
        <v>12</v>
      </c>
      <c r="C86">
        <f>IFERROR(INDEX(資格取込!$S$6:$S$205,MATCH(7&amp;"_"&amp;6,資格取込!$Z$6:$Z$205,0)),"")</f>
        <v/>
      </c>
      <c r="D86">
        <f>IFERROR(INDEX(資格取込!$R$6:$R$205,MATCH(7&amp;"_"&amp;6,資格取込!$Z$6:$Z$205,0)),"")</f>
        <v/>
      </c>
      <c r="E86">
        <f>IF(D86="","",IFERROR(INDEX(資格マスタ!$B:$B,MATCH(ASC(SUBSTITUTE(SUBSTITUTE(D86," ",""),"　","")),資格マスタ!$D:$D,0)),D86))</f>
        <v/>
      </c>
      <c r="F86">
        <f>IF(E86="","",IF(C86="",DATE(9999,1,1),C86))</f>
        <v/>
      </c>
      <c r="G86">
        <f>IF(E86="","",COUNTIFS($F$75:$F$86,"&lt;"&amp;F86,$F$75:$F$86,"&lt;&gt;")+COUNTIFS($F$75:$F$86,F86,$B$75:$B$86,"&lt;"&amp;B86)+1)</f>
        <v/>
      </c>
      <c r="H86">
        <f>IF(OR(E86="",C86=""),"",IF(C86&gt;=DATE(2019,5,1),"令和"&amp;(YEAR(C86)-2018),IF(C86&gt;=DATE(1989,1,8),"平成"&amp;(YEAR(C86)-1988),"昭和"&amp;(YEAR(C86)-1925)))&amp;"年"&amp;MONTH(C86)&amp;"月")</f>
        <v/>
      </c>
    </row>
    <row r="87">
      <c r="A87" t="n">
        <v>8</v>
      </c>
      <c r="B87" t="n">
        <v>1</v>
      </c>
      <c r="C87" s="132">
        <f>IFERROR(IF(ISNUMBER(入力!O12),入力!O12,DATEVALUE(入力!O12)),"")</f>
        <v/>
      </c>
      <c r="D87">
        <f>IF(入力!N12="","",入力!N12)</f>
        <v/>
      </c>
      <c r="E87">
        <f>IF(D87="","",IFERROR(INDEX(資格マスタ!$B:$B,MATCH(ASC(SUBSTITUTE(SUBSTITUTE(D87," ",""),"　","")),資格マスタ!$D:$D,0)),D87))</f>
        <v/>
      </c>
      <c r="F87">
        <f>IF(E87="","",IF(C87="",DATE(9999,1,1),C87))</f>
        <v/>
      </c>
      <c r="G87">
        <f>IF(E87="","",COUNTIFS($F$87:$F$98,"&lt;"&amp;F87,$F$87:$F$98,"&lt;&gt;")+COUNTIFS($F$87:$F$98,F87,$B$87:$B$98,"&lt;"&amp;B87)+1)</f>
        <v/>
      </c>
      <c r="H87">
        <f>IF(OR(E87="",C87=""),"",IF(C87&gt;=DATE(2019,5,1),"令和"&amp;(YEAR(C87)-2018),IF(C87&gt;=DATE(1989,1,8),"平成"&amp;(YEAR(C87)-1988),"昭和"&amp;(YEAR(C87)-1925)))&amp;"年"&amp;MONTH(C87)&amp;"月")</f>
        <v/>
      </c>
    </row>
    <row r="88">
      <c r="A88" t="n">
        <v>8</v>
      </c>
      <c r="B88" t="n">
        <v>2</v>
      </c>
      <c r="C88">
        <f>IFERROR(IF(ISNUMBER(入力!Q12),入力!Q12,DATEVALUE(入力!Q12)),"")</f>
        <v/>
      </c>
      <c r="D88">
        <f>IF(入力!P12="","",入力!P12)</f>
        <v/>
      </c>
      <c r="E88">
        <f>IF(D88="","",IFERROR(INDEX(資格マスタ!$B:$B,MATCH(ASC(SUBSTITUTE(SUBSTITUTE(D88," ",""),"　","")),資格マスタ!$D:$D,0)),D88))</f>
        <v/>
      </c>
      <c r="F88">
        <f>IF(E88="","",IF(C88="",DATE(9999,1,1),C88))</f>
        <v/>
      </c>
      <c r="G88">
        <f>IF(E88="","",COUNTIFS($F$87:$F$98,"&lt;"&amp;F88,$F$87:$F$98,"&lt;&gt;")+COUNTIFS($F$87:$F$98,F88,$B$87:$B$98,"&lt;"&amp;B88)+1)</f>
        <v/>
      </c>
      <c r="H88">
        <f>IF(OR(E88="",C88=""),"",IF(C88&gt;=DATE(2019,5,1),"令和"&amp;(YEAR(C88)-2018),IF(C88&gt;=DATE(1989,1,8),"平成"&amp;(YEAR(C88)-1988),"昭和"&amp;(YEAR(C88)-1925)))&amp;"年"&amp;MONTH(C88)&amp;"月")</f>
        <v/>
      </c>
    </row>
    <row r="89">
      <c r="A89" t="n">
        <v>8</v>
      </c>
      <c r="B89" t="n">
        <v>3</v>
      </c>
      <c r="C89">
        <f>IFERROR(IF(ISNUMBER(入力!S12),入力!S12,DATEVALUE(入力!S12)),"")</f>
        <v/>
      </c>
      <c r="D89">
        <f>IF(入力!R12="","",入力!R12)</f>
        <v/>
      </c>
      <c r="E89">
        <f>IF(D89="","",IFERROR(INDEX(資格マスタ!$B:$B,MATCH(ASC(SUBSTITUTE(SUBSTITUTE(D89," ",""),"　","")),資格マスタ!$D:$D,0)),D89))</f>
        <v/>
      </c>
      <c r="F89">
        <f>IF(E89="","",IF(C89="",DATE(9999,1,1),C89))</f>
        <v/>
      </c>
      <c r="G89">
        <f>IF(E89="","",COUNTIFS($F$87:$F$98,"&lt;"&amp;F89,$F$87:$F$98,"&lt;&gt;")+COUNTIFS($F$87:$F$98,F89,$B$87:$B$98,"&lt;"&amp;B89)+1)</f>
        <v/>
      </c>
      <c r="H89">
        <f>IF(OR(E89="",C89=""),"",IF(C89&gt;=DATE(2019,5,1),"令和"&amp;(YEAR(C89)-2018),IF(C89&gt;=DATE(1989,1,8),"平成"&amp;(YEAR(C89)-1988),"昭和"&amp;(YEAR(C89)-1925)))&amp;"年"&amp;MONTH(C89)&amp;"月")</f>
        <v/>
      </c>
    </row>
    <row r="90">
      <c r="A90" t="n">
        <v>8</v>
      </c>
      <c r="B90" t="n">
        <v>4</v>
      </c>
      <c r="C90">
        <f>IFERROR(IF(ISNUMBER(入力!U12),入力!U12,DATEVALUE(入力!U12)),"")</f>
        <v/>
      </c>
      <c r="D90">
        <f>IF(入力!T12="","",入力!T12)</f>
        <v/>
      </c>
      <c r="E90">
        <f>IF(D90="","",IFERROR(INDEX(資格マスタ!$B:$B,MATCH(ASC(SUBSTITUTE(SUBSTITUTE(D90," ",""),"　","")),資格マスタ!$D:$D,0)),D90))</f>
        <v/>
      </c>
      <c r="F90">
        <f>IF(E90="","",IF(C90="",DATE(9999,1,1),C90))</f>
        <v/>
      </c>
      <c r="G90">
        <f>IF(E90="","",COUNTIFS($F$87:$F$98,"&lt;"&amp;F90,$F$87:$F$98,"&lt;&gt;")+COUNTIFS($F$87:$F$98,F90,$B$87:$B$98,"&lt;"&amp;B90)+1)</f>
        <v/>
      </c>
      <c r="H90">
        <f>IF(OR(E90="",C90=""),"",IF(C90&gt;=DATE(2019,5,1),"令和"&amp;(YEAR(C90)-2018),IF(C90&gt;=DATE(1989,1,8),"平成"&amp;(YEAR(C90)-1988),"昭和"&amp;(YEAR(C90)-1925)))&amp;"年"&amp;MONTH(C90)&amp;"月")</f>
        <v/>
      </c>
    </row>
    <row r="91">
      <c r="A91" t="n">
        <v>8</v>
      </c>
      <c r="B91" t="n">
        <v>5</v>
      </c>
      <c r="C91">
        <f>IFERROR(IF(ISNUMBER(入力!W12),入力!W12,DATEVALUE(入力!W12)),"")</f>
        <v/>
      </c>
      <c r="D91">
        <f>IF(入力!V12="","",入力!V12)</f>
        <v/>
      </c>
      <c r="E91">
        <f>IF(D91="","",IFERROR(INDEX(資格マスタ!$B:$B,MATCH(ASC(SUBSTITUTE(SUBSTITUTE(D91," ",""),"　","")),資格マスタ!$D:$D,0)),D91))</f>
        <v/>
      </c>
      <c r="F91">
        <f>IF(E91="","",IF(C91="",DATE(9999,1,1),C91))</f>
        <v/>
      </c>
      <c r="G91">
        <f>IF(E91="","",COUNTIFS($F$87:$F$98,"&lt;"&amp;F91,$F$87:$F$98,"&lt;&gt;")+COUNTIFS($F$87:$F$98,F91,$B$87:$B$98,"&lt;"&amp;B91)+1)</f>
        <v/>
      </c>
      <c r="H91">
        <f>IF(OR(E91="",C91=""),"",IF(C91&gt;=DATE(2019,5,1),"令和"&amp;(YEAR(C91)-2018),IF(C91&gt;=DATE(1989,1,8),"平成"&amp;(YEAR(C91)-1988),"昭和"&amp;(YEAR(C91)-1925)))&amp;"年"&amp;MONTH(C91)&amp;"月")</f>
        <v/>
      </c>
    </row>
    <row r="92">
      <c r="A92" t="n">
        <v>8</v>
      </c>
      <c r="B92" t="n">
        <v>6</v>
      </c>
      <c r="C92">
        <f>IFERROR(IF(ISNUMBER(入力!Y12),入力!Y12,DATEVALUE(入力!Y12)),"")</f>
        <v/>
      </c>
      <c r="D92">
        <f>IF(入力!X12="","",入力!X12)</f>
        <v/>
      </c>
      <c r="E92">
        <f>IF(D92="","",IFERROR(INDEX(資格マスタ!$B:$B,MATCH(ASC(SUBSTITUTE(SUBSTITUTE(D92," ",""),"　","")),資格マスタ!$D:$D,0)),D92))</f>
        <v/>
      </c>
      <c r="F92">
        <f>IF(E92="","",IF(C92="",DATE(9999,1,1),C92))</f>
        <v/>
      </c>
      <c r="G92">
        <f>IF(E92="","",COUNTIFS($F$87:$F$98,"&lt;"&amp;F92,$F$87:$F$98,"&lt;&gt;")+COUNTIFS($F$87:$F$98,F92,$B$87:$B$98,"&lt;"&amp;B92)+1)</f>
        <v/>
      </c>
      <c r="H92">
        <f>IF(OR(E92="",C92=""),"",IF(C92&gt;=DATE(2019,5,1),"令和"&amp;(YEAR(C92)-2018),IF(C92&gt;=DATE(1989,1,8),"平成"&amp;(YEAR(C92)-1988),"昭和"&amp;(YEAR(C92)-1925)))&amp;"年"&amp;MONTH(C92)&amp;"月")</f>
        <v/>
      </c>
    </row>
    <row r="93">
      <c r="A93" t="n">
        <v>8</v>
      </c>
      <c r="B93" t="n">
        <v>7</v>
      </c>
      <c r="C93">
        <f>IFERROR(INDEX(資格取込!$S$6:$S$205,MATCH(8&amp;"_"&amp;1,資格取込!$Z$6:$Z$205,0)),"")</f>
        <v/>
      </c>
      <c r="D93">
        <f>IFERROR(INDEX(資格取込!$R$6:$R$205,MATCH(8&amp;"_"&amp;1,資格取込!$Z$6:$Z$205,0)),"")</f>
        <v/>
      </c>
      <c r="E93">
        <f>IF(D93="","",IFERROR(INDEX(資格マスタ!$B:$B,MATCH(ASC(SUBSTITUTE(SUBSTITUTE(D93," ",""),"　","")),資格マスタ!$D:$D,0)),D93))</f>
        <v/>
      </c>
      <c r="F93">
        <f>IF(E93="","",IF(C93="",DATE(9999,1,1),C93))</f>
        <v/>
      </c>
      <c r="G93">
        <f>IF(E93="","",COUNTIFS($F$87:$F$98,"&lt;"&amp;F93,$F$87:$F$98,"&lt;&gt;")+COUNTIFS($F$87:$F$98,F93,$B$87:$B$98,"&lt;"&amp;B93)+1)</f>
        <v/>
      </c>
      <c r="H93">
        <f>IF(OR(E93="",C93=""),"",IF(C93&gt;=DATE(2019,5,1),"令和"&amp;(YEAR(C93)-2018),IF(C93&gt;=DATE(1989,1,8),"平成"&amp;(YEAR(C93)-1988),"昭和"&amp;(YEAR(C93)-1925)))&amp;"年"&amp;MONTH(C93)&amp;"月")</f>
        <v/>
      </c>
    </row>
    <row r="94">
      <c r="A94" t="n">
        <v>8</v>
      </c>
      <c r="B94" t="n">
        <v>8</v>
      </c>
      <c r="C94">
        <f>IFERROR(INDEX(資格取込!$S$6:$S$205,MATCH(8&amp;"_"&amp;2,資格取込!$Z$6:$Z$205,0)),"")</f>
        <v/>
      </c>
      <c r="D94">
        <f>IFERROR(INDEX(資格取込!$R$6:$R$205,MATCH(8&amp;"_"&amp;2,資格取込!$Z$6:$Z$205,0)),"")</f>
        <v/>
      </c>
      <c r="E94">
        <f>IF(D94="","",IFERROR(INDEX(資格マスタ!$B:$B,MATCH(ASC(SUBSTITUTE(SUBSTITUTE(D94," ",""),"　","")),資格マスタ!$D:$D,0)),D94))</f>
        <v/>
      </c>
      <c r="F94">
        <f>IF(E94="","",IF(C94="",DATE(9999,1,1),C94))</f>
        <v/>
      </c>
      <c r="G94">
        <f>IF(E94="","",COUNTIFS($F$87:$F$98,"&lt;"&amp;F94,$F$87:$F$98,"&lt;&gt;")+COUNTIFS($F$87:$F$98,F94,$B$87:$B$98,"&lt;"&amp;B94)+1)</f>
        <v/>
      </c>
      <c r="H94">
        <f>IF(OR(E94="",C94=""),"",IF(C94&gt;=DATE(2019,5,1),"令和"&amp;(YEAR(C94)-2018),IF(C94&gt;=DATE(1989,1,8),"平成"&amp;(YEAR(C94)-1988),"昭和"&amp;(YEAR(C94)-1925)))&amp;"年"&amp;MONTH(C94)&amp;"月")</f>
        <v/>
      </c>
    </row>
    <row r="95">
      <c r="A95" t="n">
        <v>8</v>
      </c>
      <c r="B95" t="n">
        <v>9</v>
      </c>
      <c r="C95">
        <f>IFERROR(INDEX(資格取込!$S$6:$S$205,MATCH(8&amp;"_"&amp;3,資格取込!$Z$6:$Z$205,0)),"")</f>
        <v/>
      </c>
      <c r="D95">
        <f>IFERROR(INDEX(資格取込!$R$6:$R$205,MATCH(8&amp;"_"&amp;3,資格取込!$Z$6:$Z$205,0)),"")</f>
        <v/>
      </c>
      <c r="E95">
        <f>IF(D95="","",IFERROR(INDEX(資格マスタ!$B:$B,MATCH(ASC(SUBSTITUTE(SUBSTITUTE(D95," ",""),"　","")),資格マスタ!$D:$D,0)),D95))</f>
        <v/>
      </c>
      <c r="F95">
        <f>IF(E95="","",IF(C95="",DATE(9999,1,1),C95))</f>
        <v/>
      </c>
      <c r="G95">
        <f>IF(E95="","",COUNTIFS($F$87:$F$98,"&lt;"&amp;F95,$F$87:$F$98,"&lt;&gt;")+COUNTIFS($F$87:$F$98,F95,$B$87:$B$98,"&lt;"&amp;B95)+1)</f>
        <v/>
      </c>
      <c r="H95">
        <f>IF(OR(E95="",C95=""),"",IF(C95&gt;=DATE(2019,5,1),"令和"&amp;(YEAR(C95)-2018),IF(C95&gt;=DATE(1989,1,8),"平成"&amp;(YEAR(C95)-1988),"昭和"&amp;(YEAR(C95)-1925)))&amp;"年"&amp;MONTH(C95)&amp;"月")</f>
        <v/>
      </c>
    </row>
    <row r="96">
      <c r="A96" t="n">
        <v>8</v>
      </c>
      <c r="B96" t="n">
        <v>10</v>
      </c>
      <c r="C96">
        <f>IFERROR(INDEX(資格取込!$S$6:$S$205,MATCH(8&amp;"_"&amp;4,資格取込!$Z$6:$Z$205,0)),"")</f>
        <v/>
      </c>
      <c r="D96">
        <f>IFERROR(INDEX(資格取込!$R$6:$R$205,MATCH(8&amp;"_"&amp;4,資格取込!$Z$6:$Z$205,0)),"")</f>
        <v/>
      </c>
      <c r="E96">
        <f>IF(D96="","",IFERROR(INDEX(資格マスタ!$B:$B,MATCH(ASC(SUBSTITUTE(SUBSTITUTE(D96," ",""),"　","")),資格マスタ!$D:$D,0)),D96))</f>
        <v/>
      </c>
      <c r="F96">
        <f>IF(E96="","",IF(C96="",DATE(9999,1,1),C96))</f>
        <v/>
      </c>
      <c r="G96">
        <f>IF(E96="","",COUNTIFS($F$87:$F$98,"&lt;"&amp;F96,$F$87:$F$98,"&lt;&gt;")+COUNTIFS($F$87:$F$98,F96,$B$87:$B$98,"&lt;"&amp;B96)+1)</f>
        <v/>
      </c>
      <c r="H96">
        <f>IF(OR(E96="",C96=""),"",IF(C96&gt;=DATE(2019,5,1),"令和"&amp;(YEAR(C96)-2018),IF(C96&gt;=DATE(1989,1,8),"平成"&amp;(YEAR(C96)-1988),"昭和"&amp;(YEAR(C96)-1925)))&amp;"年"&amp;MONTH(C96)&amp;"月")</f>
        <v/>
      </c>
    </row>
    <row r="97">
      <c r="A97" t="n">
        <v>8</v>
      </c>
      <c r="B97" t="n">
        <v>11</v>
      </c>
      <c r="C97">
        <f>IFERROR(INDEX(資格取込!$S$6:$S$205,MATCH(8&amp;"_"&amp;5,資格取込!$Z$6:$Z$205,0)),"")</f>
        <v/>
      </c>
      <c r="D97">
        <f>IFERROR(INDEX(資格取込!$R$6:$R$205,MATCH(8&amp;"_"&amp;5,資格取込!$Z$6:$Z$205,0)),"")</f>
        <v/>
      </c>
      <c r="E97">
        <f>IF(D97="","",IFERROR(INDEX(資格マスタ!$B:$B,MATCH(ASC(SUBSTITUTE(SUBSTITUTE(D97," ",""),"　","")),資格マスタ!$D:$D,0)),D97))</f>
        <v/>
      </c>
      <c r="F97">
        <f>IF(E97="","",IF(C97="",DATE(9999,1,1),C97))</f>
        <v/>
      </c>
      <c r="G97">
        <f>IF(E97="","",COUNTIFS($F$87:$F$98,"&lt;"&amp;F97,$F$87:$F$98,"&lt;&gt;")+COUNTIFS($F$87:$F$98,F97,$B$87:$B$98,"&lt;"&amp;B97)+1)</f>
        <v/>
      </c>
      <c r="H97">
        <f>IF(OR(E97="",C97=""),"",IF(C97&gt;=DATE(2019,5,1),"令和"&amp;(YEAR(C97)-2018),IF(C97&gt;=DATE(1989,1,8),"平成"&amp;(YEAR(C97)-1988),"昭和"&amp;(YEAR(C97)-1925)))&amp;"年"&amp;MONTH(C97)&amp;"月")</f>
        <v/>
      </c>
    </row>
    <row r="98">
      <c r="A98" t="n">
        <v>8</v>
      </c>
      <c r="B98" t="n">
        <v>12</v>
      </c>
      <c r="C98">
        <f>IFERROR(INDEX(資格取込!$S$6:$S$205,MATCH(8&amp;"_"&amp;6,資格取込!$Z$6:$Z$205,0)),"")</f>
        <v/>
      </c>
      <c r="D98">
        <f>IFERROR(INDEX(資格取込!$R$6:$R$205,MATCH(8&amp;"_"&amp;6,資格取込!$Z$6:$Z$205,0)),"")</f>
        <v/>
      </c>
      <c r="E98">
        <f>IF(D98="","",IFERROR(INDEX(資格マスタ!$B:$B,MATCH(ASC(SUBSTITUTE(SUBSTITUTE(D98," ",""),"　","")),資格マスタ!$D:$D,0)),D98))</f>
        <v/>
      </c>
      <c r="F98">
        <f>IF(E98="","",IF(C98="",DATE(9999,1,1),C98))</f>
        <v/>
      </c>
      <c r="G98">
        <f>IF(E98="","",COUNTIFS($F$87:$F$98,"&lt;"&amp;F98,$F$87:$F$98,"&lt;&gt;")+COUNTIFS($F$87:$F$98,F98,$B$87:$B$98,"&lt;"&amp;B98)+1)</f>
        <v/>
      </c>
      <c r="H98">
        <f>IF(OR(E98="",C98=""),"",IF(C98&gt;=DATE(2019,5,1),"令和"&amp;(YEAR(C98)-2018),IF(C98&gt;=DATE(1989,1,8),"平成"&amp;(YEAR(C98)-1988),"昭和"&amp;(YEAR(C98)-1925)))&amp;"年"&amp;MONTH(C98)&amp;"月")</f>
        <v/>
      </c>
    </row>
    <row r="99">
      <c r="A99" t="n">
        <v>9</v>
      </c>
      <c r="B99" t="n">
        <v>1</v>
      </c>
      <c r="C99" s="132">
        <f>IFERROR(IF(ISNUMBER(入力!O13),入力!O13,DATEVALUE(入力!O13)),"")</f>
        <v/>
      </c>
      <c r="D99">
        <f>IF(入力!N13="","",入力!N13)</f>
        <v/>
      </c>
      <c r="E99">
        <f>IF(D99="","",IFERROR(INDEX(資格マスタ!$B:$B,MATCH(ASC(SUBSTITUTE(SUBSTITUTE(D99," ",""),"　","")),資格マスタ!$D:$D,0)),D99))</f>
        <v/>
      </c>
      <c r="F99">
        <f>IF(E99="","",IF(C99="",DATE(9999,1,1),C99))</f>
        <v/>
      </c>
      <c r="G99">
        <f>IF(E99="","",COUNTIFS($F$99:$F$110,"&lt;"&amp;F99,$F$99:$F$110,"&lt;&gt;")+COUNTIFS($F$99:$F$110,F99,$B$99:$B$110,"&lt;"&amp;B99)+1)</f>
        <v/>
      </c>
      <c r="H99">
        <f>IF(OR(E99="",C99=""),"",IF(C99&gt;=DATE(2019,5,1),"令和"&amp;(YEAR(C99)-2018),IF(C99&gt;=DATE(1989,1,8),"平成"&amp;(YEAR(C99)-1988),"昭和"&amp;(YEAR(C99)-1925)))&amp;"年"&amp;MONTH(C99)&amp;"月")</f>
        <v/>
      </c>
    </row>
    <row r="100">
      <c r="A100" t="n">
        <v>9</v>
      </c>
      <c r="B100" t="n">
        <v>2</v>
      </c>
      <c r="C100">
        <f>IFERROR(IF(ISNUMBER(入力!Q13),入力!Q13,DATEVALUE(入力!Q13)),"")</f>
        <v/>
      </c>
      <c r="D100">
        <f>IF(入力!P13="","",入力!P13)</f>
        <v/>
      </c>
      <c r="E100">
        <f>IF(D100="","",IFERROR(INDEX(資格マスタ!$B:$B,MATCH(ASC(SUBSTITUTE(SUBSTITUTE(D100," ",""),"　","")),資格マスタ!$D:$D,0)),D100))</f>
        <v/>
      </c>
      <c r="F100">
        <f>IF(E100="","",IF(C100="",DATE(9999,1,1),C100))</f>
        <v/>
      </c>
      <c r="G100">
        <f>IF(E100="","",COUNTIFS($F$99:$F$110,"&lt;"&amp;F100,$F$99:$F$110,"&lt;&gt;")+COUNTIFS($F$99:$F$110,F100,$B$99:$B$110,"&lt;"&amp;B100)+1)</f>
        <v/>
      </c>
      <c r="H100">
        <f>IF(OR(E100="",C100=""),"",IF(C100&gt;=DATE(2019,5,1),"令和"&amp;(YEAR(C100)-2018),IF(C100&gt;=DATE(1989,1,8),"平成"&amp;(YEAR(C100)-1988),"昭和"&amp;(YEAR(C100)-1925)))&amp;"年"&amp;MONTH(C100)&amp;"月")</f>
        <v/>
      </c>
    </row>
    <row r="101">
      <c r="A101" t="n">
        <v>9</v>
      </c>
      <c r="B101" t="n">
        <v>3</v>
      </c>
      <c r="C101">
        <f>IFERROR(IF(ISNUMBER(入力!S13),入力!S13,DATEVALUE(入力!S13)),"")</f>
        <v/>
      </c>
      <c r="D101">
        <f>IF(入力!R13="","",入力!R13)</f>
        <v/>
      </c>
      <c r="E101">
        <f>IF(D101="","",IFERROR(INDEX(資格マスタ!$B:$B,MATCH(ASC(SUBSTITUTE(SUBSTITUTE(D101," ",""),"　","")),資格マスタ!$D:$D,0)),D101))</f>
        <v/>
      </c>
      <c r="F101">
        <f>IF(E101="","",IF(C101="",DATE(9999,1,1),C101))</f>
        <v/>
      </c>
      <c r="G101">
        <f>IF(E101="","",COUNTIFS($F$99:$F$110,"&lt;"&amp;F101,$F$99:$F$110,"&lt;&gt;")+COUNTIFS($F$99:$F$110,F101,$B$99:$B$110,"&lt;"&amp;B101)+1)</f>
        <v/>
      </c>
      <c r="H101">
        <f>IF(OR(E101="",C101=""),"",IF(C101&gt;=DATE(2019,5,1),"令和"&amp;(YEAR(C101)-2018),IF(C101&gt;=DATE(1989,1,8),"平成"&amp;(YEAR(C101)-1988),"昭和"&amp;(YEAR(C101)-1925)))&amp;"年"&amp;MONTH(C101)&amp;"月")</f>
        <v/>
      </c>
    </row>
    <row r="102">
      <c r="A102" t="n">
        <v>9</v>
      </c>
      <c r="B102" t="n">
        <v>4</v>
      </c>
      <c r="C102">
        <f>IFERROR(IF(ISNUMBER(入力!U13),入力!U13,DATEVALUE(入力!U13)),"")</f>
        <v/>
      </c>
      <c r="D102">
        <f>IF(入力!T13="","",入力!T13)</f>
        <v/>
      </c>
      <c r="E102">
        <f>IF(D102="","",IFERROR(INDEX(資格マスタ!$B:$B,MATCH(ASC(SUBSTITUTE(SUBSTITUTE(D102," ",""),"　","")),資格マスタ!$D:$D,0)),D102))</f>
        <v/>
      </c>
      <c r="F102">
        <f>IF(E102="","",IF(C102="",DATE(9999,1,1),C102))</f>
        <v/>
      </c>
      <c r="G102">
        <f>IF(E102="","",COUNTIFS($F$99:$F$110,"&lt;"&amp;F102,$F$99:$F$110,"&lt;&gt;")+COUNTIFS($F$99:$F$110,F102,$B$99:$B$110,"&lt;"&amp;B102)+1)</f>
        <v/>
      </c>
      <c r="H102">
        <f>IF(OR(E102="",C102=""),"",IF(C102&gt;=DATE(2019,5,1),"令和"&amp;(YEAR(C102)-2018),IF(C102&gt;=DATE(1989,1,8),"平成"&amp;(YEAR(C102)-1988),"昭和"&amp;(YEAR(C102)-1925)))&amp;"年"&amp;MONTH(C102)&amp;"月")</f>
        <v/>
      </c>
    </row>
    <row r="103">
      <c r="A103" t="n">
        <v>9</v>
      </c>
      <c r="B103" t="n">
        <v>5</v>
      </c>
      <c r="C103">
        <f>IFERROR(IF(ISNUMBER(入力!W13),入力!W13,DATEVALUE(入力!W13)),"")</f>
        <v/>
      </c>
      <c r="D103">
        <f>IF(入力!V13="","",入力!V13)</f>
        <v/>
      </c>
      <c r="E103">
        <f>IF(D103="","",IFERROR(INDEX(資格マスタ!$B:$B,MATCH(ASC(SUBSTITUTE(SUBSTITUTE(D103," ",""),"　","")),資格マスタ!$D:$D,0)),D103))</f>
        <v/>
      </c>
      <c r="F103">
        <f>IF(E103="","",IF(C103="",DATE(9999,1,1),C103))</f>
        <v/>
      </c>
      <c r="G103">
        <f>IF(E103="","",COUNTIFS($F$99:$F$110,"&lt;"&amp;F103,$F$99:$F$110,"&lt;&gt;")+COUNTIFS($F$99:$F$110,F103,$B$99:$B$110,"&lt;"&amp;B103)+1)</f>
        <v/>
      </c>
      <c r="H103">
        <f>IF(OR(E103="",C103=""),"",IF(C103&gt;=DATE(2019,5,1),"令和"&amp;(YEAR(C103)-2018),IF(C103&gt;=DATE(1989,1,8),"平成"&amp;(YEAR(C103)-1988),"昭和"&amp;(YEAR(C103)-1925)))&amp;"年"&amp;MONTH(C103)&amp;"月")</f>
        <v/>
      </c>
    </row>
    <row r="104">
      <c r="A104" t="n">
        <v>9</v>
      </c>
      <c r="B104" t="n">
        <v>6</v>
      </c>
      <c r="C104">
        <f>IFERROR(IF(ISNUMBER(入力!Y13),入力!Y13,DATEVALUE(入力!Y13)),"")</f>
        <v/>
      </c>
      <c r="D104">
        <f>IF(入力!X13="","",入力!X13)</f>
        <v/>
      </c>
      <c r="E104">
        <f>IF(D104="","",IFERROR(INDEX(資格マスタ!$B:$B,MATCH(ASC(SUBSTITUTE(SUBSTITUTE(D104," ",""),"　","")),資格マスタ!$D:$D,0)),D104))</f>
        <v/>
      </c>
      <c r="F104">
        <f>IF(E104="","",IF(C104="",DATE(9999,1,1),C104))</f>
        <v/>
      </c>
      <c r="G104">
        <f>IF(E104="","",COUNTIFS($F$99:$F$110,"&lt;"&amp;F104,$F$99:$F$110,"&lt;&gt;")+COUNTIFS($F$99:$F$110,F104,$B$99:$B$110,"&lt;"&amp;B104)+1)</f>
        <v/>
      </c>
      <c r="H104">
        <f>IF(OR(E104="",C104=""),"",IF(C104&gt;=DATE(2019,5,1),"令和"&amp;(YEAR(C104)-2018),IF(C104&gt;=DATE(1989,1,8),"平成"&amp;(YEAR(C104)-1988),"昭和"&amp;(YEAR(C104)-1925)))&amp;"年"&amp;MONTH(C104)&amp;"月")</f>
        <v/>
      </c>
    </row>
    <row r="105">
      <c r="A105" t="n">
        <v>9</v>
      </c>
      <c r="B105" t="n">
        <v>7</v>
      </c>
      <c r="C105">
        <f>IFERROR(INDEX(資格取込!$S$6:$S$205,MATCH(9&amp;"_"&amp;1,資格取込!$Z$6:$Z$205,0)),"")</f>
        <v/>
      </c>
      <c r="D105">
        <f>IFERROR(INDEX(資格取込!$R$6:$R$205,MATCH(9&amp;"_"&amp;1,資格取込!$Z$6:$Z$205,0)),"")</f>
        <v/>
      </c>
      <c r="E105">
        <f>IF(D105="","",IFERROR(INDEX(資格マスタ!$B:$B,MATCH(ASC(SUBSTITUTE(SUBSTITUTE(D105," ",""),"　","")),資格マスタ!$D:$D,0)),D105))</f>
        <v/>
      </c>
      <c r="F105">
        <f>IF(E105="","",IF(C105="",DATE(9999,1,1),C105))</f>
        <v/>
      </c>
      <c r="G105">
        <f>IF(E105="","",COUNTIFS($F$99:$F$110,"&lt;"&amp;F105,$F$99:$F$110,"&lt;&gt;")+COUNTIFS($F$99:$F$110,F105,$B$99:$B$110,"&lt;"&amp;B105)+1)</f>
        <v/>
      </c>
      <c r="H105">
        <f>IF(OR(E105="",C105=""),"",IF(C105&gt;=DATE(2019,5,1),"令和"&amp;(YEAR(C105)-2018),IF(C105&gt;=DATE(1989,1,8),"平成"&amp;(YEAR(C105)-1988),"昭和"&amp;(YEAR(C105)-1925)))&amp;"年"&amp;MONTH(C105)&amp;"月")</f>
        <v/>
      </c>
    </row>
    <row r="106">
      <c r="A106" t="n">
        <v>9</v>
      </c>
      <c r="B106" t="n">
        <v>8</v>
      </c>
      <c r="C106">
        <f>IFERROR(INDEX(資格取込!$S$6:$S$205,MATCH(9&amp;"_"&amp;2,資格取込!$Z$6:$Z$205,0)),"")</f>
        <v/>
      </c>
      <c r="D106">
        <f>IFERROR(INDEX(資格取込!$R$6:$R$205,MATCH(9&amp;"_"&amp;2,資格取込!$Z$6:$Z$205,0)),"")</f>
        <v/>
      </c>
      <c r="E106">
        <f>IF(D106="","",IFERROR(INDEX(資格マスタ!$B:$B,MATCH(ASC(SUBSTITUTE(SUBSTITUTE(D106," ",""),"　","")),資格マスタ!$D:$D,0)),D106))</f>
        <v/>
      </c>
      <c r="F106">
        <f>IF(E106="","",IF(C106="",DATE(9999,1,1),C106))</f>
        <v/>
      </c>
      <c r="G106">
        <f>IF(E106="","",COUNTIFS($F$99:$F$110,"&lt;"&amp;F106,$F$99:$F$110,"&lt;&gt;")+COUNTIFS($F$99:$F$110,F106,$B$99:$B$110,"&lt;"&amp;B106)+1)</f>
        <v/>
      </c>
      <c r="H106">
        <f>IF(OR(E106="",C106=""),"",IF(C106&gt;=DATE(2019,5,1),"令和"&amp;(YEAR(C106)-2018),IF(C106&gt;=DATE(1989,1,8),"平成"&amp;(YEAR(C106)-1988),"昭和"&amp;(YEAR(C106)-1925)))&amp;"年"&amp;MONTH(C106)&amp;"月")</f>
        <v/>
      </c>
    </row>
    <row r="107">
      <c r="A107" t="n">
        <v>9</v>
      </c>
      <c r="B107" t="n">
        <v>9</v>
      </c>
      <c r="C107">
        <f>IFERROR(INDEX(資格取込!$S$6:$S$205,MATCH(9&amp;"_"&amp;3,資格取込!$Z$6:$Z$205,0)),"")</f>
        <v/>
      </c>
      <c r="D107">
        <f>IFERROR(INDEX(資格取込!$R$6:$R$205,MATCH(9&amp;"_"&amp;3,資格取込!$Z$6:$Z$205,0)),"")</f>
        <v/>
      </c>
      <c r="E107">
        <f>IF(D107="","",IFERROR(INDEX(資格マスタ!$B:$B,MATCH(ASC(SUBSTITUTE(SUBSTITUTE(D107," ",""),"　","")),資格マスタ!$D:$D,0)),D107))</f>
        <v/>
      </c>
      <c r="F107">
        <f>IF(E107="","",IF(C107="",DATE(9999,1,1),C107))</f>
        <v/>
      </c>
      <c r="G107">
        <f>IF(E107="","",COUNTIFS($F$99:$F$110,"&lt;"&amp;F107,$F$99:$F$110,"&lt;&gt;")+COUNTIFS($F$99:$F$110,F107,$B$99:$B$110,"&lt;"&amp;B107)+1)</f>
        <v/>
      </c>
      <c r="H107">
        <f>IF(OR(E107="",C107=""),"",IF(C107&gt;=DATE(2019,5,1),"令和"&amp;(YEAR(C107)-2018),IF(C107&gt;=DATE(1989,1,8),"平成"&amp;(YEAR(C107)-1988),"昭和"&amp;(YEAR(C107)-1925)))&amp;"年"&amp;MONTH(C107)&amp;"月")</f>
        <v/>
      </c>
    </row>
    <row r="108">
      <c r="A108" t="n">
        <v>9</v>
      </c>
      <c r="B108" t="n">
        <v>10</v>
      </c>
      <c r="C108">
        <f>IFERROR(INDEX(資格取込!$S$6:$S$205,MATCH(9&amp;"_"&amp;4,資格取込!$Z$6:$Z$205,0)),"")</f>
        <v/>
      </c>
      <c r="D108">
        <f>IFERROR(INDEX(資格取込!$R$6:$R$205,MATCH(9&amp;"_"&amp;4,資格取込!$Z$6:$Z$205,0)),"")</f>
        <v/>
      </c>
      <c r="E108">
        <f>IF(D108="","",IFERROR(INDEX(資格マスタ!$B:$B,MATCH(ASC(SUBSTITUTE(SUBSTITUTE(D108," ",""),"　","")),資格マスタ!$D:$D,0)),D108))</f>
        <v/>
      </c>
      <c r="F108">
        <f>IF(E108="","",IF(C108="",DATE(9999,1,1),C108))</f>
        <v/>
      </c>
      <c r="G108">
        <f>IF(E108="","",COUNTIFS($F$99:$F$110,"&lt;"&amp;F108,$F$99:$F$110,"&lt;&gt;")+COUNTIFS($F$99:$F$110,F108,$B$99:$B$110,"&lt;"&amp;B108)+1)</f>
        <v/>
      </c>
      <c r="H108">
        <f>IF(OR(E108="",C108=""),"",IF(C108&gt;=DATE(2019,5,1),"令和"&amp;(YEAR(C108)-2018),IF(C108&gt;=DATE(1989,1,8),"平成"&amp;(YEAR(C108)-1988),"昭和"&amp;(YEAR(C108)-1925)))&amp;"年"&amp;MONTH(C108)&amp;"月")</f>
        <v/>
      </c>
    </row>
    <row r="109">
      <c r="A109" t="n">
        <v>9</v>
      </c>
      <c r="B109" t="n">
        <v>11</v>
      </c>
      <c r="C109">
        <f>IFERROR(INDEX(資格取込!$S$6:$S$205,MATCH(9&amp;"_"&amp;5,資格取込!$Z$6:$Z$205,0)),"")</f>
        <v/>
      </c>
      <c r="D109">
        <f>IFERROR(INDEX(資格取込!$R$6:$R$205,MATCH(9&amp;"_"&amp;5,資格取込!$Z$6:$Z$205,0)),"")</f>
        <v/>
      </c>
      <c r="E109">
        <f>IF(D109="","",IFERROR(INDEX(資格マスタ!$B:$B,MATCH(ASC(SUBSTITUTE(SUBSTITUTE(D109," ",""),"　","")),資格マスタ!$D:$D,0)),D109))</f>
        <v/>
      </c>
      <c r="F109">
        <f>IF(E109="","",IF(C109="",DATE(9999,1,1),C109))</f>
        <v/>
      </c>
      <c r="G109">
        <f>IF(E109="","",COUNTIFS($F$99:$F$110,"&lt;"&amp;F109,$F$99:$F$110,"&lt;&gt;")+COUNTIFS($F$99:$F$110,F109,$B$99:$B$110,"&lt;"&amp;B109)+1)</f>
        <v/>
      </c>
      <c r="H109">
        <f>IF(OR(E109="",C109=""),"",IF(C109&gt;=DATE(2019,5,1),"令和"&amp;(YEAR(C109)-2018),IF(C109&gt;=DATE(1989,1,8),"平成"&amp;(YEAR(C109)-1988),"昭和"&amp;(YEAR(C109)-1925)))&amp;"年"&amp;MONTH(C109)&amp;"月")</f>
        <v/>
      </c>
    </row>
    <row r="110">
      <c r="A110" t="n">
        <v>9</v>
      </c>
      <c r="B110" t="n">
        <v>12</v>
      </c>
      <c r="C110">
        <f>IFERROR(INDEX(資格取込!$S$6:$S$205,MATCH(9&amp;"_"&amp;6,資格取込!$Z$6:$Z$205,0)),"")</f>
        <v/>
      </c>
      <c r="D110">
        <f>IFERROR(INDEX(資格取込!$R$6:$R$205,MATCH(9&amp;"_"&amp;6,資格取込!$Z$6:$Z$205,0)),"")</f>
        <v/>
      </c>
      <c r="E110">
        <f>IF(D110="","",IFERROR(INDEX(資格マスタ!$B:$B,MATCH(ASC(SUBSTITUTE(SUBSTITUTE(D110," ",""),"　","")),資格マスタ!$D:$D,0)),D110))</f>
        <v/>
      </c>
      <c r="F110">
        <f>IF(E110="","",IF(C110="",DATE(9999,1,1),C110))</f>
        <v/>
      </c>
      <c r="G110">
        <f>IF(E110="","",COUNTIFS($F$99:$F$110,"&lt;"&amp;F110,$F$99:$F$110,"&lt;&gt;")+COUNTIFS($F$99:$F$110,F110,$B$99:$B$110,"&lt;"&amp;B110)+1)</f>
        <v/>
      </c>
      <c r="H110">
        <f>IF(OR(E110="",C110=""),"",IF(C110&gt;=DATE(2019,5,1),"令和"&amp;(YEAR(C110)-2018),IF(C110&gt;=DATE(1989,1,8),"平成"&amp;(YEAR(C110)-1988),"昭和"&amp;(YEAR(C110)-1925)))&amp;"年"&amp;MONTH(C110)&amp;"月")</f>
        <v/>
      </c>
    </row>
    <row r="111">
      <c r="A111" t="n">
        <v>10</v>
      </c>
      <c r="B111" t="n">
        <v>1</v>
      </c>
      <c r="C111" s="132">
        <f>IFERROR(IF(ISNUMBER(入力!O14),入力!O14,DATEVALUE(入力!O14)),"")</f>
        <v/>
      </c>
      <c r="D111">
        <f>IF(入力!N14="","",入力!N14)</f>
        <v/>
      </c>
      <c r="E111">
        <f>IF(D111="","",IFERROR(INDEX(資格マスタ!$B:$B,MATCH(ASC(SUBSTITUTE(SUBSTITUTE(D111," ",""),"　","")),資格マスタ!$D:$D,0)),D111))</f>
        <v/>
      </c>
      <c r="F111">
        <f>IF(E111="","",IF(C111="",DATE(9999,1,1),C111))</f>
        <v/>
      </c>
      <c r="G111">
        <f>IF(E111="","",COUNTIFS($F$111:$F$122,"&lt;"&amp;F111,$F$111:$F$122,"&lt;&gt;")+COUNTIFS($F$111:$F$122,F111,$B$111:$B$122,"&lt;"&amp;B111)+1)</f>
        <v/>
      </c>
      <c r="H111">
        <f>IF(OR(E111="",C111=""),"",IF(C111&gt;=DATE(2019,5,1),"令和"&amp;(YEAR(C111)-2018),IF(C111&gt;=DATE(1989,1,8),"平成"&amp;(YEAR(C111)-1988),"昭和"&amp;(YEAR(C111)-1925)))&amp;"年"&amp;MONTH(C111)&amp;"月")</f>
        <v/>
      </c>
    </row>
    <row r="112">
      <c r="A112" t="n">
        <v>10</v>
      </c>
      <c r="B112" t="n">
        <v>2</v>
      </c>
      <c r="C112">
        <f>IFERROR(IF(ISNUMBER(入力!Q14),入力!Q14,DATEVALUE(入力!Q14)),"")</f>
        <v/>
      </c>
      <c r="D112">
        <f>IF(入力!P14="","",入力!P14)</f>
        <v/>
      </c>
      <c r="E112">
        <f>IF(D112="","",IFERROR(INDEX(資格マスタ!$B:$B,MATCH(ASC(SUBSTITUTE(SUBSTITUTE(D112," ",""),"　","")),資格マスタ!$D:$D,0)),D112))</f>
        <v/>
      </c>
      <c r="F112">
        <f>IF(E112="","",IF(C112="",DATE(9999,1,1),C112))</f>
        <v/>
      </c>
      <c r="G112">
        <f>IF(E112="","",COUNTIFS($F$111:$F$122,"&lt;"&amp;F112,$F$111:$F$122,"&lt;&gt;")+COUNTIFS($F$111:$F$122,F112,$B$111:$B$122,"&lt;"&amp;B112)+1)</f>
        <v/>
      </c>
      <c r="H112">
        <f>IF(OR(E112="",C112=""),"",IF(C112&gt;=DATE(2019,5,1),"令和"&amp;(YEAR(C112)-2018),IF(C112&gt;=DATE(1989,1,8),"平成"&amp;(YEAR(C112)-1988),"昭和"&amp;(YEAR(C112)-1925)))&amp;"年"&amp;MONTH(C112)&amp;"月")</f>
        <v/>
      </c>
    </row>
    <row r="113">
      <c r="A113" t="n">
        <v>10</v>
      </c>
      <c r="B113" t="n">
        <v>3</v>
      </c>
      <c r="C113">
        <f>IFERROR(IF(ISNUMBER(入力!S14),入力!S14,DATEVALUE(入力!S14)),"")</f>
        <v/>
      </c>
      <c r="D113">
        <f>IF(入力!R14="","",入力!R14)</f>
        <v/>
      </c>
      <c r="E113">
        <f>IF(D113="","",IFERROR(INDEX(資格マスタ!$B:$B,MATCH(ASC(SUBSTITUTE(SUBSTITUTE(D113," ",""),"　","")),資格マスタ!$D:$D,0)),D113))</f>
        <v/>
      </c>
      <c r="F113">
        <f>IF(E113="","",IF(C113="",DATE(9999,1,1),C113))</f>
        <v/>
      </c>
      <c r="G113">
        <f>IF(E113="","",COUNTIFS($F$111:$F$122,"&lt;"&amp;F113,$F$111:$F$122,"&lt;&gt;")+COUNTIFS($F$111:$F$122,F113,$B$111:$B$122,"&lt;"&amp;B113)+1)</f>
        <v/>
      </c>
      <c r="H113">
        <f>IF(OR(E113="",C113=""),"",IF(C113&gt;=DATE(2019,5,1),"令和"&amp;(YEAR(C113)-2018),IF(C113&gt;=DATE(1989,1,8),"平成"&amp;(YEAR(C113)-1988),"昭和"&amp;(YEAR(C113)-1925)))&amp;"年"&amp;MONTH(C113)&amp;"月")</f>
        <v/>
      </c>
    </row>
    <row r="114">
      <c r="A114" t="n">
        <v>10</v>
      </c>
      <c r="B114" t="n">
        <v>4</v>
      </c>
      <c r="C114">
        <f>IFERROR(IF(ISNUMBER(入力!U14),入力!U14,DATEVALUE(入力!U14)),"")</f>
        <v/>
      </c>
      <c r="D114">
        <f>IF(入力!T14="","",入力!T14)</f>
        <v/>
      </c>
      <c r="E114">
        <f>IF(D114="","",IFERROR(INDEX(資格マスタ!$B:$B,MATCH(ASC(SUBSTITUTE(SUBSTITUTE(D114," ",""),"　","")),資格マスタ!$D:$D,0)),D114))</f>
        <v/>
      </c>
      <c r="F114">
        <f>IF(E114="","",IF(C114="",DATE(9999,1,1),C114))</f>
        <v/>
      </c>
      <c r="G114">
        <f>IF(E114="","",COUNTIFS($F$111:$F$122,"&lt;"&amp;F114,$F$111:$F$122,"&lt;&gt;")+COUNTIFS($F$111:$F$122,F114,$B$111:$B$122,"&lt;"&amp;B114)+1)</f>
        <v/>
      </c>
      <c r="H114">
        <f>IF(OR(E114="",C114=""),"",IF(C114&gt;=DATE(2019,5,1),"令和"&amp;(YEAR(C114)-2018),IF(C114&gt;=DATE(1989,1,8),"平成"&amp;(YEAR(C114)-1988),"昭和"&amp;(YEAR(C114)-1925)))&amp;"年"&amp;MONTH(C114)&amp;"月")</f>
        <v/>
      </c>
    </row>
    <row r="115">
      <c r="A115" t="n">
        <v>10</v>
      </c>
      <c r="B115" t="n">
        <v>5</v>
      </c>
      <c r="C115">
        <f>IFERROR(IF(ISNUMBER(入力!W14),入力!W14,DATEVALUE(入力!W14)),"")</f>
        <v/>
      </c>
      <c r="D115">
        <f>IF(入力!V14="","",入力!V14)</f>
        <v/>
      </c>
      <c r="E115">
        <f>IF(D115="","",IFERROR(INDEX(資格マスタ!$B:$B,MATCH(ASC(SUBSTITUTE(SUBSTITUTE(D115," ",""),"　","")),資格マスタ!$D:$D,0)),D115))</f>
        <v/>
      </c>
      <c r="F115">
        <f>IF(E115="","",IF(C115="",DATE(9999,1,1),C115))</f>
        <v/>
      </c>
      <c r="G115">
        <f>IF(E115="","",COUNTIFS($F$111:$F$122,"&lt;"&amp;F115,$F$111:$F$122,"&lt;&gt;")+COUNTIFS($F$111:$F$122,F115,$B$111:$B$122,"&lt;"&amp;B115)+1)</f>
        <v/>
      </c>
      <c r="H115">
        <f>IF(OR(E115="",C115=""),"",IF(C115&gt;=DATE(2019,5,1),"令和"&amp;(YEAR(C115)-2018),IF(C115&gt;=DATE(1989,1,8),"平成"&amp;(YEAR(C115)-1988),"昭和"&amp;(YEAR(C115)-1925)))&amp;"年"&amp;MONTH(C115)&amp;"月")</f>
        <v/>
      </c>
    </row>
    <row r="116">
      <c r="A116" t="n">
        <v>10</v>
      </c>
      <c r="B116" t="n">
        <v>6</v>
      </c>
      <c r="C116">
        <f>IFERROR(IF(ISNUMBER(入力!Y14),入力!Y14,DATEVALUE(入力!Y14)),"")</f>
        <v/>
      </c>
      <c r="D116">
        <f>IF(入力!X14="","",入力!X14)</f>
        <v/>
      </c>
      <c r="E116">
        <f>IF(D116="","",IFERROR(INDEX(資格マスタ!$B:$B,MATCH(ASC(SUBSTITUTE(SUBSTITUTE(D116," ",""),"　","")),資格マスタ!$D:$D,0)),D116))</f>
        <v/>
      </c>
      <c r="F116">
        <f>IF(E116="","",IF(C116="",DATE(9999,1,1),C116))</f>
        <v/>
      </c>
      <c r="G116">
        <f>IF(E116="","",COUNTIFS($F$111:$F$122,"&lt;"&amp;F116,$F$111:$F$122,"&lt;&gt;")+COUNTIFS($F$111:$F$122,F116,$B$111:$B$122,"&lt;"&amp;B116)+1)</f>
        <v/>
      </c>
      <c r="H116">
        <f>IF(OR(E116="",C116=""),"",IF(C116&gt;=DATE(2019,5,1),"令和"&amp;(YEAR(C116)-2018),IF(C116&gt;=DATE(1989,1,8),"平成"&amp;(YEAR(C116)-1988),"昭和"&amp;(YEAR(C116)-1925)))&amp;"年"&amp;MONTH(C116)&amp;"月")</f>
        <v/>
      </c>
    </row>
    <row r="117">
      <c r="A117" t="n">
        <v>10</v>
      </c>
      <c r="B117" t="n">
        <v>7</v>
      </c>
      <c r="C117">
        <f>IFERROR(INDEX(資格取込!$S$6:$S$205,MATCH(10&amp;"_"&amp;1,資格取込!$Z$6:$Z$205,0)),"")</f>
        <v/>
      </c>
      <c r="D117">
        <f>IFERROR(INDEX(資格取込!$R$6:$R$205,MATCH(10&amp;"_"&amp;1,資格取込!$Z$6:$Z$205,0)),"")</f>
        <v/>
      </c>
      <c r="E117">
        <f>IF(D117="","",IFERROR(INDEX(資格マスタ!$B:$B,MATCH(ASC(SUBSTITUTE(SUBSTITUTE(D117," ",""),"　","")),資格マスタ!$D:$D,0)),D117))</f>
        <v/>
      </c>
      <c r="F117">
        <f>IF(E117="","",IF(C117="",DATE(9999,1,1),C117))</f>
        <v/>
      </c>
      <c r="G117">
        <f>IF(E117="","",COUNTIFS($F$111:$F$122,"&lt;"&amp;F117,$F$111:$F$122,"&lt;&gt;")+COUNTIFS($F$111:$F$122,F117,$B$111:$B$122,"&lt;"&amp;B117)+1)</f>
        <v/>
      </c>
      <c r="H117">
        <f>IF(OR(E117="",C117=""),"",IF(C117&gt;=DATE(2019,5,1),"令和"&amp;(YEAR(C117)-2018),IF(C117&gt;=DATE(1989,1,8),"平成"&amp;(YEAR(C117)-1988),"昭和"&amp;(YEAR(C117)-1925)))&amp;"年"&amp;MONTH(C117)&amp;"月")</f>
        <v/>
      </c>
    </row>
    <row r="118">
      <c r="A118" t="n">
        <v>10</v>
      </c>
      <c r="B118" t="n">
        <v>8</v>
      </c>
      <c r="C118">
        <f>IFERROR(INDEX(資格取込!$S$6:$S$205,MATCH(10&amp;"_"&amp;2,資格取込!$Z$6:$Z$205,0)),"")</f>
        <v/>
      </c>
      <c r="D118">
        <f>IFERROR(INDEX(資格取込!$R$6:$R$205,MATCH(10&amp;"_"&amp;2,資格取込!$Z$6:$Z$205,0)),"")</f>
        <v/>
      </c>
      <c r="E118">
        <f>IF(D118="","",IFERROR(INDEX(資格マスタ!$B:$B,MATCH(ASC(SUBSTITUTE(SUBSTITUTE(D118," ",""),"　","")),資格マスタ!$D:$D,0)),D118))</f>
        <v/>
      </c>
      <c r="F118">
        <f>IF(E118="","",IF(C118="",DATE(9999,1,1),C118))</f>
        <v/>
      </c>
      <c r="G118">
        <f>IF(E118="","",COUNTIFS($F$111:$F$122,"&lt;"&amp;F118,$F$111:$F$122,"&lt;&gt;")+COUNTIFS($F$111:$F$122,F118,$B$111:$B$122,"&lt;"&amp;B118)+1)</f>
        <v/>
      </c>
      <c r="H118">
        <f>IF(OR(E118="",C118=""),"",IF(C118&gt;=DATE(2019,5,1),"令和"&amp;(YEAR(C118)-2018),IF(C118&gt;=DATE(1989,1,8),"平成"&amp;(YEAR(C118)-1988),"昭和"&amp;(YEAR(C118)-1925)))&amp;"年"&amp;MONTH(C118)&amp;"月")</f>
        <v/>
      </c>
    </row>
    <row r="119">
      <c r="A119" t="n">
        <v>10</v>
      </c>
      <c r="B119" t="n">
        <v>9</v>
      </c>
      <c r="C119">
        <f>IFERROR(INDEX(資格取込!$S$6:$S$205,MATCH(10&amp;"_"&amp;3,資格取込!$Z$6:$Z$205,0)),"")</f>
        <v/>
      </c>
      <c r="D119">
        <f>IFERROR(INDEX(資格取込!$R$6:$R$205,MATCH(10&amp;"_"&amp;3,資格取込!$Z$6:$Z$205,0)),"")</f>
        <v/>
      </c>
      <c r="E119">
        <f>IF(D119="","",IFERROR(INDEX(資格マスタ!$B:$B,MATCH(ASC(SUBSTITUTE(SUBSTITUTE(D119," ",""),"　","")),資格マスタ!$D:$D,0)),D119))</f>
        <v/>
      </c>
      <c r="F119">
        <f>IF(E119="","",IF(C119="",DATE(9999,1,1),C119))</f>
        <v/>
      </c>
      <c r="G119">
        <f>IF(E119="","",COUNTIFS($F$111:$F$122,"&lt;"&amp;F119,$F$111:$F$122,"&lt;&gt;")+COUNTIFS($F$111:$F$122,F119,$B$111:$B$122,"&lt;"&amp;B119)+1)</f>
        <v/>
      </c>
      <c r="H119">
        <f>IF(OR(E119="",C119=""),"",IF(C119&gt;=DATE(2019,5,1),"令和"&amp;(YEAR(C119)-2018),IF(C119&gt;=DATE(1989,1,8),"平成"&amp;(YEAR(C119)-1988),"昭和"&amp;(YEAR(C119)-1925)))&amp;"年"&amp;MONTH(C119)&amp;"月")</f>
        <v/>
      </c>
    </row>
    <row r="120">
      <c r="A120" t="n">
        <v>10</v>
      </c>
      <c r="B120" t="n">
        <v>10</v>
      </c>
      <c r="C120">
        <f>IFERROR(INDEX(資格取込!$S$6:$S$205,MATCH(10&amp;"_"&amp;4,資格取込!$Z$6:$Z$205,0)),"")</f>
        <v/>
      </c>
      <c r="D120">
        <f>IFERROR(INDEX(資格取込!$R$6:$R$205,MATCH(10&amp;"_"&amp;4,資格取込!$Z$6:$Z$205,0)),"")</f>
        <v/>
      </c>
      <c r="E120">
        <f>IF(D120="","",IFERROR(INDEX(資格マスタ!$B:$B,MATCH(ASC(SUBSTITUTE(SUBSTITUTE(D120," ",""),"　","")),資格マスタ!$D:$D,0)),D120))</f>
        <v/>
      </c>
      <c r="F120">
        <f>IF(E120="","",IF(C120="",DATE(9999,1,1),C120))</f>
        <v/>
      </c>
      <c r="G120">
        <f>IF(E120="","",COUNTIFS($F$111:$F$122,"&lt;"&amp;F120,$F$111:$F$122,"&lt;&gt;")+COUNTIFS($F$111:$F$122,F120,$B$111:$B$122,"&lt;"&amp;B120)+1)</f>
        <v/>
      </c>
      <c r="H120">
        <f>IF(OR(E120="",C120=""),"",IF(C120&gt;=DATE(2019,5,1),"令和"&amp;(YEAR(C120)-2018),IF(C120&gt;=DATE(1989,1,8),"平成"&amp;(YEAR(C120)-1988),"昭和"&amp;(YEAR(C120)-1925)))&amp;"年"&amp;MONTH(C120)&amp;"月")</f>
        <v/>
      </c>
    </row>
    <row r="121">
      <c r="A121" t="n">
        <v>10</v>
      </c>
      <c r="B121" t="n">
        <v>11</v>
      </c>
      <c r="C121">
        <f>IFERROR(INDEX(資格取込!$S$6:$S$205,MATCH(10&amp;"_"&amp;5,資格取込!$Z$6:$Z$205,0)),"")</f>
        <v/>
      </c>
      <c r="D121">
        <f>IFERROR(INDEX(資格取込!$R$6:$R$205,MATCH(10&amp;"_"&amp;5,資格取込!$Z$6:$Z$205,0)),"")</f>
        <v/>
      </c>
      <c r="E121">
        <f>IF(D121="","",IFERROR(INDEX(資格マスタ!$B:$B,MATCH(ASC(SUBSTITUTE(SUBSTITUTE(D121," ",""),"　","")),資格マスタ!$D:$D,0)),D121))</f>
        <v/>
      </c>
      <c r="F121">
        <f>IF(E121="","",IF(C121="",DATE(9999,1,1),C121))</f>
        <v/>
      </c>
      <c r="G121">
        <f>IF(E121="","",COUNTIFS($F$111:$F$122,"&lt;"&amp;F121,$F$111:$F$122,"&lt;&gt;")+COUNTIFS($F$111:$F$122,F121,$B$111:$B$122,"&lt;"&amp;B121)+1)</f>
        <v/>
      </c>
      <c r="H121">
        <f>IF(OR(E121="",C121=""),"",IF(C121&gt;=DATE(2019,5,1),"令和"&amp;(YEAR(C121)-2018),IF(C121&gt;=DATE(1989,1,8),"平成"&amp;(YEAR(C121)-1988),"昭和"&amp;(YEAR(C121)-1925)))&amp;"年"&amp;MONTH(C121)&amp;"月")</f>
        <v/>
      </c>
    </row>
    <row r="122">
      <c r="A122" t="n">
        <v>10</v>
      </c>
      <c r="B122" t="n">
        <v>12</v>
      </c>
      <c r="C122">
        <f>IFERROR(INDEX(資格取込!$S$6:$S$205,MATCH(10&amp;"_"&amp;6,資格取込!$Z$6:$Z$205,0)),"")</f>
        <v/>
      </c>
      <c r="D122">
        <f>IFERROR(INDEX(資格取込!$R$6:$R$205,MATCH(10&amp;"_"&amp;6,資格取込!$Z$6:$Z$205,0)),"")</f>
        <v/>
      </c>
      <c r="E122">
        <f>IF(D122="","",IFERROR(INDEX(資格マスタ!$B:$B,MATCH(ASC(SUBSTITUTE(SUBSTITUTE(D122," ",""),"　","")),資格マスタ!$D:$D,0)),D122))</f>
        <v/>
      </c>
      <c r="F122">
        <f>IF(E122="","",IF(C122="",DATE(9999,1,1),C122))</f>
        <v/>
      </c>
      <c r="G122">
        <f>IF(E122="","",COUNTIFS($F$111:$F$122,"&lt;"&amp;F122,$F$111:$F$122,"&lt;&gt;")+COUNTIFS($F$111:$F$122,F122,$B$111:$B$122,"&lt;"&amp;B122)+1)</f>
        <v/>
      </c>
      <c r="H122">
        <f>IF(OR(E122="",C122=""),"",IF(C122&gt;=DATE(2019,5,1),"令和"&amp;(YEAR(C122)-2018),IF(C122&gt;=DATE(1989,1,8),"平成"&amp;(YEAR(C122)-1988),"昭和"&amp;(YEAR(C122)-1925)))&amp;"年"&amp;MONTH(C122)&amp;"月")</f>
        <v/>
      </c>
    </row>
    <row r="123">
      <c r="A123" t="n">
        <v>11</v>
      </c>
      <c r="B123" t="n">
        <v>1</v>
      </c>
      <c r="C123" s="132">
        <f>IFERROR(IF(ISNUMBER(入力!O15),入力!O15,DATEVALUE(入力!O15)),"")</f>
        <v/>
      </c>
      <c r="D123">
        <f>IF(入力!N15="","",入力!N15)</f>
        <v/>
      </c>
      <c r="E123">
        <f>IF(D123="","",IFERROR(INDEX(資格マスタ!$B:$B,MATCH(ASC(SUBSTITUTE(SUBSTITUTE(D123," ",""),"　","")),資格マスタ!$D:$D,0)),D123))</f>
        <v/>
      </c>
      <c r="F123">
        <f>IF(E123="","",IF(C123="",DATE(9999,1,1),C123))</f>
        <v/>
      </c>
      <c r="G123">
        <f>IF(E123="","",COUNTIFS($F$123:$F$134,"&lt;"&amp;F123,$F$123:$F$134,"&lt;&gt;")+COUNTIFS($F$123:$F$134,F123,$B$123:$B$134,"&lt;"&amp;B123)+1)</f>
        <v/>
      </c>
      <c r="H123">
        <f>IF(OR(E123="",C123=""),"",IF(C123&gt;=DATE(2019,5,1),"令和"&amp;(YEAR(C123)-2018),IF(C123&gt;=DATE(1989,1,8),"平成"&amp;(YEAR(C123)-1988),"昭和"&amp;(YEAR(C123)-1925)))&amp;"年"&amp;MONTH(C123)&amp;"月")</f>
        <v/>
      </c>
    </row>
    <row r="124">
      <c r="A124" t="n">
        <v>11</v>
      </c>
      <c r="B124" t="n">
        <v>2</v>
      </c>
      <c r="C124">
        <f>IFERROR(IF(ISNUMBER(入力!Q15),入力!Q15,DATEVALUE(入力!Q15)),"")</f>
        <v/>
      </c>
      <c r="D124">
        <f>IF(入力!P15="","",入力!P15)</f>
        <v/>
      </c>
      <c r="E124">
        <f>IF(D124="","",IFERROR(INDEX(資格マスタ!$B:$B,MATCH(ASC(SUBSTITUTE(SUBSTITUTE(D124," ",""),"　","")),資格マスタ!$D:$D,0)),D124))</f>
        <v/>
      </c>
      <c r="F124">
        <f>IF(E124="","",IF(C124="",DATE(9999,1,1),C124))</f>
        <v/>
      </c>
      <c r="G124">
        <f>IF(E124="","",COUNTIFS($F$123:$F$134,"&lt;"&amp;F124,$F$123:$F$134,"&lt;&gt;")+COUNTIFS($F$123:$F$134,F124,$B$123:$B$134,"&lt;"&amp;B124)+1)</f>
        <v/>
      </c>
      <c r="H124">
        <f>IF(OR(E124="",C124=""),"",IF(C124&gt;=DATE(2019,5,1),"令和"&amp;(YEAR(C124)-2018),IF(C124&gt;=DATE(1989,1,8),"平成"&amp;(YEAR(C124)-1988),"昭和"&amp;(YEAR(C124)-1925)))&amp;"年"&amp;MONTH(C124)&amp;"月")</f>
        <v/>
      </c>
    </row>
    <row r="125">
      <c r="A125" t="n">
        <v>11</v>
      </c>
      <c r="B125" t="n">
        <v>3</v>
      </c>
      <c r="C125">
        <f>IFERROR(IF(ISNUMBER(入力!S15),入力!S15,DATEVALUE(入力!S15)),"")</f>
        <v/>
      </c>
      <c r="D125">
        <f>IF(入力!R15="","",入力!R15)</f>
        <v/>
      </c>
      <c r="E125">
        <f>IF(D125="","",IFERROR(INDEX(資格マスタ!$B:$B,MATCH(ASC(SUBSTITUTE(SUBSTITUTE(D125," ",""),"　","")),資格マスタ!$D:$D,0)),D125))</f>
        <v/>
      </c>
      <c r="F125">
        <f>IF(E125="","",IF(C125="",DATE(9999,1,1),C125))</f>
        <v/>
      </c>
      <c r="G125">
        <f>IF(E125="","",COUNTIFS($F$123:$F$134,"&lt;"&amp;F125,$F$123:$F$134,"&lt;&gt;")+COUNTIFS($F$123:$F$134,F125,$B$123:$B$134,"&lt;"&amp;B125)+1)</f>
        <v/>
      </c>
      <c r="H125">
        <f>IF(OR(E125="",C125=""),"",IF(C125&gt;=DATE(2019,5,1),"令和"&amp;(YEAR(C125)-2018),IF(C125&gt;=DATE(1989,1,8),"平成"&amp;(YEAR(C125)-1988),"昭和"&amp;(YEAR(C125)-1925)))&amp;"年"&amp;MONTH(C125)&amp;"月")</f>
        <v/>
      </c>
    </row>
    <row r="126">
      <c r="A126" t="n">
        <v>11</v>
      </c>
      <c r="B126" t="n">
        <v>4</v>
      </c>
      <c r="C126">
        <f>IFERROR(IF(ISNUMBER(入力!U15),入力!U15,DATEVALUE(入力!U15)),"")</f>
        <v/>
      </c>
      <c r="D126">
        <f>IF(入力!T15="","",入力!T15)</f>
        <v/>
      </c>
      <c r="E126">
        <f>IF(D126="","",IFERROR(INDEX(資格マスタ!$B:$B,MATCH(ASC(SUBSTITUTE(SUBSTITUTE(D126," ",""),"　","")),資格マスタ!$D:$D,0)),D126))</f>
        <v/>
      </c>
      <c r="F126">
        <f>IF(E126="","",IF(C126="",DATE(9999,1,1),C126))</f>
        <v/>
      </c>
      <c r="G126">
        <f>IF(E126="","",COUNTIFS($F$123:$F$134,"&lt;"&amp;F126,$F$123:$F$134,"&lt;&gt;")+COUNTIFS($F$123:$F$134,F126,$B$123:$B$134,"&lt;"&amp;B126)+1)</f>
        <v/>
      </c>
      <c r="H126">
        <f>IF(OR(E126="",C126=""),"",IF(C126&gt;=DATE(2019,5,1),"令和"&amp;(YEAR(C126)-2018),IF(C126&gt;=DATE(1989,1,8),"平成"&amp;(YEAR(C126)-1988),"昭和"&amp;(YEAR(C126)-1925)))&amp;"年"&amp;MONTH(C126)&amp;"月")</f>
        <v/>
      </c>
    </row>
    <row r="127">
      <c r="A127" t="n">
        <v>11</v>
      </c>
      <c r="B127" t="n">
        <v>5</v>
      </c>
      <c r="C127">
        <f>IFERROR(IF(ISNUMBER(入力!W15),入力!W15,DATEVALUE(入力!W15)),"")</f>
        <v/>
      </c>
      <c r="D127">
        <f>IF(入力!V15="","",入力!V15)</f>
        <v/>
      </c>
      <c r="E127">
        <f>IF(D127="","",IFERROR(INDEX(資格マスタ!$B:$B,MATCH(ASC(SUBSTITUTE(SUBSTITUTE(D127," ",""),"　","")),資格マスタ!$D:$D,0)),D127))</f>
        <v/>
      </c>
      <c r="F127">
        <f>IF(E127="","",IF(C127="",DATE(9999,1,1),C127))</f>
        <v/>
      </c>
      <c r="G127">
        <f>IF(E127="","",COUNTIFS($F$123:$F$134,"&lt;"&amp;F127,$F$123:$F$134,"&lt;&gt;")+COUNTIFS($F$123:$F$134,F127,$B$123:$B$134,"&lt;"&amp;B127)+1)</f>
        <v/>
      </c>
      <c r="H127">
        <f>IF(OR(E127="",C127=""),"",IF(C127&gt;=DATE(2019,5,1),"令和"&amp;(YEAR(C127)-2018),IF(C127&gt;=DATE(1989,1,8),"平成"&amp;(YEAR(C127)-1988),"昭和"&amp;(YEAR(C127)-1925)))&amp;"年"&amp;MONTH(C127)&amp;"月")</f>
        <v/>
      </c>
    </row>
    <row r="128">
      <c r="A128" t="n">
        <v>11</v>
      </c>
      <c r="B128" t="n">
        <v>6</v>
      </c>
      <c r="C128">
        <f>IFERROR(IF(ISNUMBER(入力!Y15),入力!Y15,DATEVALUE(入力!Y15)),"")</f>
        <v/>
      </c>
      <c r="D128">
        <f>IF(入力!X15="","",入力!X15)</f>
        <v/>
      </c>
      <c r="E128">
        <f>IF(D128="","",IFERROR(INDEX(資格マスタ!$B:$B,MATCH(ASC(SUBSTITUTE(SUBSTITUTE(D128," ",""),"　","")),資格マスタ!$D:$D,0)),D128))</f>
        <v/>
      </c>
      <c r="F128">
        <f>IF(E128="","",IF(C128="",DATE(9999,1,1),C128))</f>
        <v/>
      </c>
      <c r="G128">
        <f>IF(E128="","",COUNTIFS($F$123:$F$134,"&lt;"&amp;F128,$F$123:$F$134,"&lt;&gt;")+COUNTIFS($F$123:$F$134,F128,$B$123:$B$134,"&lt;"&amp;B128)+1)</f>
        <v/>
      </c>
      <c r="H128">
        <f>IF(OR(E128="",C128=""),"",IF(C128&gt;=DATE(2019,5,1),"令和"&amp;(YEAR(C128)-2018),IF(C128&gt;=DATE(1989,1,8),"平成"&amp;(YEAR(C128)-1988),"昭和"&amp;(YEAR(C128)-1925)))&amp;"年"&amp;MONTH(C128)&amp;"月")</f>
        <v/>
      </c>
    </row>
    <row r="129">
      <c r="A129" t="n">
        <v>11</v>
      </c>
      <c r="B129" t="n">
        <v>7</v>
      </c>
      <c r="C129">
        <f>IFERROR(INDEX(資格取込!$S$6:$S$205,MATCH(11&amp;"_"&amp;1,資格取込!$Z$6:$Z$205,0)),"")</f>
        <v/>
      </c>
      <c r="D129">
        <f>IFERROR(INDEX(資格取込!$R$6:$R$205,MATCH(11&amp;"_"&amp;1,資格取込!$Z$6:$Z$205,0)),"")</f>
        <v/>
      </c>
      <c r="E129">
        <f>IF(D129="","",IFERROR(INDEX(資格マスタ!$B:$B,MATCH(ASC(SUBSTITUTE(SUBSTITUTE(D129," ",""),"　","")),資格マスタ!$D:$D,0)),D129))</f>
        <v/>
      </c>
      <c r="F129">
        <f>IF(E129="","",IF(C129="",DATE(9999,1,1),C129))</f>
        <v/>
      </c>
      <c r="G129">
        <f>IF(E129="","",COUNTIFS($F$123:$F$134,"&lt;"&amp;F129,$F$123:$F$134,"&lt;&gt;")+COUNTIFS($F$123:$F$134,F129,$B$123:$B$134,"&lt;"&amp;B129)+1)</f>
        <v/>
      </c>
      <c r="H129">
        <f>IF(OR(E129="",C129=""),"",IF(C129&gt;=DATE(2019,5,1),"令和"&amp;(YEAR(C129)-2018),IF(C129&gt;=DATE(1989,1,8),"平成"&amp;(YEAR(C129)-1988),"昭和"&amp;(YEAR(C129)-1925)))&amp;"年"&amp;MONTH(C129)&amp;"月")</f>
        <v/>
      </c>
    </row>
    <row r="130">
      <c r="A130" t="n">
        <v>11</v>
      </c>
      <c r="B130" t="n">
        <v>8</v>
      </c>
      <c r="C130">
        <f>IFERROR(INDEX(資格取込!$S$6:$S$205,MATCH(11&amp;"_"&amp;2,資格取込!$Z$6:$Z$205,0)),"")</f>
        <v/>
      </c>
      <c r="D130">
        <f>IFERROR(INDEX(資格取込!$R$6:$R$205,MATCH(11&amp;"_"&amp;2,資格取込!$Z$6:$Z$205,0)),"")</f>
        <v/>
      </c>
      <c r="E130">
        <f>IF(D130="","",IFERROR(INDEX(資格マスタ!$B:$B,MATCH(ASC(SUBSTITUTE(SUBSTITUTE(D130," ",""),"　","")),資格マスタ!$D:$D,0)),D130))</f>
        <v/>
      </c>
      <c r="F130">
        <f>IF(E130="","",IF(C130="",DATE(9999,1,1),C130))</f>
        <v/>
      </c>
      <c r="G130">
        <f>IF(E130="","",COUNTIFS($F$123:$F$134,"&lt;"&amp;F130,$F$123:$F$134,"&lt;&gt;")+COUNTIFS($F$123:$F$134,F130,$B$123:$B$134,"&lt;"&amp;B130)+1)</f>
        <v/>
      </c>
      <c r="H130">
        <f>IF(OR(E130="",C130=""),"",IF(C130&gt;=DATE(2019,5,1),"令和"&amp;(YEAR(C130)-2018),IF(C130&gt;=DATE(1989,1,8),"平成"&amp;(YEAR(C130)-1988),"昭和"&amp;(YEAR(C130)-1925)))&amp;"年"&amp;MONTH(C130)&amp;"月")</f>
        <v/>
      </c>
    </row>
    <row r="131">
      <c r="A131" t="n">
        <v>11</v>
      </c>
      <c r="B131" t="n">
        <v>9</v>
      </c>
      <c r="C131">
        <f>IFERROR(INDEX(資格取込!$S$6:$S$205,MATCH(11&amp;"_"&amp;3,資格取込!$Z$6:$Z$205,0)),"")</f>
        <v/>
      </c>
      <c r="D131">
        <f>IFERROR(INDEX(資格取込!$R$6:$R$205,MATCH(11&amp;"_"&amp;3,資格取込!$Z$6:$Z$205,0)),"")</f>
        <v/>
      </c>
      <c r="E131">
        <f>IF(D131="","",IFERROR(INDEX(資格マスタ!$B:$B,MATCH(ASC(SUBSTITUTE(SUBSTITUTE(D131," ",""),"　","")),資格マスタ!$D:$D,0)),D131))</f>
        <v/>
      </c>
      <c r="F131">
        <f>IF(E131="","",IF(C131="",DATE(9999,1,1),C131))</f>
        <v/>
      </c>
      <c r="G131">
        <f>IF(E131="","",COUNTIFS($F$123:$F$134,"&lt;"&amp;F131,$F$123:$F$134,"&lt;&gt;")+COUNTIFS($F$123:$F$134,F131,$B$123:$B$134,"&lt;"&amp;B131)+1)</f>
        <v/>
      </c>
      <c r="H131">
        <f>IF(OR(E131="",C131=""),"",IF(C131&gt;=DATE(2019,5,1),"令和"&amp;(YEAR(C131)-2018),IF(C131&gt;=DATE(1989,1,8),"平成"&amp;(YEAR(C131)-1988),"昭和"&amp;(YEAR(C131)-1925)))&amp;"年"&amp;MONTH(C131)&amp;"月")</f>
        <v/>
      </c>
    </row>
    <row r="132">
      <c r="A132" t="n">
        <v>11</v>
      </c>
      <c r="B132" t="n">
        <v>10</v>
      </c>
      <c r="C132">
        <f>IFERROR(INDEX(資格取込!$S$6:$S$205,MATCH(11&amp;"_"&amp;4,資格取込!$Z$6:$Z$205,0)),"")</f>
        <v/>
      </c>
      <c r="D132">
        <f>IFERROR(INDEX(資格取込!$R$6:$R$205,MATCH(11&amp;"_"&amp;4,資格取込!$Z$6:$Z$205,0)),"")</f>
        <v/>
      </c>
      <c r="E132">
        <f>IF(D132="","",IFERROR(INDEX(資格マスタ!$B:$B,MATCH(ASC(SUBSTITUTE(SUBSTITUTE(D132," ",""),"　","")),資格マスタ!$D:$D,0)),D132))</f>
        <v/>
      </c>
      <c r="F132">
        <f>IF(E132="","",IF(C132="",DATE(9999,1,1),C132))</f>
        <v/>
      </c>
      <c r="G132">
        <f>IF(E132="","",COUNTIFS($F$123:$F$134,"&lt;"&amp;F132,$F$123:$F$134,"&lt;&gt;")+COUNTIFS($F$123:$F$134,F132,$B$123:$B$134,"&lt;"&amp;B132)+1)</f>
        <v/>
      </c>
      <c r="H132">
        <f>IF(OR(E132="",C132=""),"",IF(C132&gt;=DATE(2019,5,1),"令和"&amp;(YEAR(C132)-2018),IF(C132&gt;=DATE(1989,1,8),"平成"&amp;(YEAR(C132)-1988),"昭和"&amp;(YEAR(C132)-1925)))&amp;"年"&amp;MONTH(C132)&amp;"月")</f>
        <v/>
      </c>
    </row>
    <row r="133">
      <c r="A133" t="n">
        <v>11</v>
      </c>
      <c r="B133" t="n">
        <v>11</v>
      </c>
      <c r="C133">
        <f>IFERROR(INDEX(資格取込!$S$6:$S$205,MATCH(11&amp;"_"&amp;5,資格取込!$Z$6:$Z$205,0)),"")</f>
        <v/>
      </c>
      <c r="D133">
        <f>IFERROR(INDEX(資格取込!$R$6:$R$205,MATCH(11&amp;"_"&amp;5,資格取込!$Z$6:$Z$205,0)),"")</f>
        <v/>
      </c>
      <c r="E133">
        <f>IF(D133="","",IFERROR(INDEX(資格マスタ!$B:$B,MATCH(ASC(SUBSTITUTE(SUBSTITUTE(D133," ",""),"　","")),資格マスタ!$D:$D,0)),D133))</f>
        <v/>
      </c>
      <c r="F133">
        <f>IF(E133="","",IF(C133="",DATE(9999,1,1),C133))</f>
        <v/>
      </c>
      <c r="G133">
        <f>IF(E133="","",COUNTIFS($F$123:$F$134,"&lt;"&amp;F133,$F$123:$F$134,"&lt;&gt;")+COUNTIFS($F$123:$F$134,F133,$B$123:$B$134,"&lt;"&amp;B133)+1)</f>
        <v/>
      </c>
      <c r="H133">
        <f>IF(OR(E133="",C133=""),"",IF(C133&gt;=DATE(2019,5,1),"令和"&amp;(YEAR(C133)-2018),IF(C133&gt;=DATE(1989,1,8),"平成"&amp;(YEAR(C133)-1988),"昭和"&amp;(YEAR(C133)-1925)))&amp;"年"&amp;MONTH(C133)&amp;"月")</f>
        <v/>
      </c>
    </row>
    <row r="134">
      <c r="A134" t="n">
        <v>11</v>
      </c>
      <c r="B134" t="n">
        <v>12</v>
      </c>
      <c r="C134">
        <f>IFERROR(INDEX(資格取込!$S$6:$S$205,MATCH(11&amp;"_"&amp;6,資格取込!$Z$6:$Z$205,0)),"")</f>
        <v/>
      </c>
      <c r="D134">
        <f>IFERROR(INDEX(資格取込!$R$6:$R$205,MATCH(11&amp;"_"&amp;6,資格取込!$Z$6:$Z$205,0)),"")</f>
        <v/>
      </c>
      <c r="E134">
        <f>IF(D134="","",IFERROR(INDEX(資格マスタ!$B:$B,MATCH(ASC(SUBSTITUTE(SUBSTITUTE(D134," ",""),"　","")),資格マスタ!$D:$D,0)),D134))</f>
        <v/>
      </c>
      <c r="F134">
        <f>IF(E134="","",IF(C134="",DATE(9999,1,1),C134))</f>
        <v/>
      </c>
      <c r="G134">
        <f>IF(E134="","",COUNTIFS($F$123:$F$134,"&lt;"&amp;F134,$F$123:$F$134,"&lt;&gt;")+COUNTIFS($F$123:$F$134,F134,$B$123:$B$134,"&lt;"&amp;B134)+1)</f>
        <v/>
      </c>
      <c r="H134">
        <f>IF(OR(E134="",C134=""),"",IF(C134&gt;=DATE(2019,5,1),"令和"&amp;(YEAR(C134)-2018),IF(C134&gt;=DATE(1989,1,8),"平成"&amp;(YEAR(C134)-1988),"昭和"&amp;(YEAR(C134)-1925)))&amp;"年"&amp;MONTH(C134)&amp;"月")</f>
        <v/>
      </c>
    </row>
    <row r="135">
      <c r="A135" t="n">
        <v>12</v>
      </c>
      <c r="B135" t="n">
        <v>1</v>
      </c>
      <c r="C135" s="132">
        <f>IFERROR(IF(ISNUMBER(入力!O16),入力!O16,DATEVALUE(入力!O16)),"")</f>
        <v/>
      </c>
      <c r="D135">
        <f>IF(入力!N16="","",入力!N16)</f>
        <v/>
      </c>
      <c r="E135">
        <f>IF(D135="","",IFERROR(INDEX(資格マスタ!$B:$B,MATCH(ASC(SUBSTITUTE(SUBSTITUTE(D135," ",""),"　","")),資格マスタ!$D:$D,0)),D135))</f>
        <v/>
      </c>
      <c r="F135">
        <f>IF(E135="","",IF(C135="",DATE(9999,1,1),C135))</f>
        <v/>
      </c>
      <c r="G135">
        <f>IF(E135="","",COUNTIFS($F$135:$F$146,"&lt;"&amp;F135,$F$135:$F$146,"&lt;&gt;")+COUNTIFS($F$135:$F$146,F135,$B$135:$B$146,"&lt;"&amp;B135)+1)</f>
        <v/>
      </c>
      <c r="H135">
        <f>IF(OR(E135="",C135=""),"",IF(C135&gt;=DATE(2019,5,1),"令和"&amp;(YEAR(C135)-2018),IF(C135&gt;=DATE(1989,1,8),"平成"&amp;(YEAR(C135)-1988),"昭和"&amp;(YEAR(C135)-1925)))&amp;"年"&amp;MONTH(C135)&amp;"月")</f>
        <v/>
      </c>
    </row>
    <row r="136">
      <c r="A136" t="n">
        <v>12</v>
      </c>
      <c r="B136" t="n">
        <v>2</v>
      </c>
      <c r="C136">
        <f>IFERROR(IF(ISNUMBER(入力!Q16),入力!Q16,DATEVALUE(入力!Q16)),"")</f>
        <v/>
      </c>
      <c r="D136">
        <f>IF(入力!P16="","",入力!P16)</f>
        <v/>
      </c>
      <c r="E136">
        <f>IF(D136="","",IFERROR(INDEX(資格マスタ!$B:$B,MATCH(ASC(SUBSTITUTE(SUBSTITUTE(D136," ",""),"　","")),資格マスタ!$D:$D,0)),D136))</f>
        <v/>
      </c>
      <c r="F136">
        <f>IF(E136="","",IF(C136="",DATE(9999,1,1),C136))</f>
        <v/>
      </c>
      <c r="G136">
        <f>IF(E136="","",COUNTIFS($F$135:$F$146,"&lt;"&amp;F136,$F$135:$F$146,"&lt;&gt;")+COUNTIFS($F$135:$F$146,F136,$B$135:$B$146,"&lt;"&amp;B136)+1)</f>
        <v/>
      </c>
      <c r="H136">
        <f>IF(OR(E136="",C136=""),"",IF(C136&gt;=DATE(2019,5,1),"令和"&amp;(YEAR(C136)-2018),IF(C136&gt;=DATE(1989,1,8),"平成"&amp;(YEAR(C136)-1988),"昭和"&amp;(YEAR(C136)-1925)))&amp;"年"&amp;MONTH(C136)&amp;"月")</f>
        <v/>
      </c>
    </row>
    <row r="137">
      <c r="A137" t="n">
        <v>12</v>
      </c>
      <c r="B137" t="n">
        <v>3</v>
      </c>
      <c r="C137">
        <f>IFERROR(IF(ISNUMBER(入力!S16),入力!S16,DATEVALUE(入力!S16)),"")</f>
        <v/>
      </c>
      <c r="D137">
        <f>IF(入力!R16="","",入力!R16)</f>
        <v/>
      </c>
      <c r="E137">
        <f>IF(D137="","",IFERROR(INDEX(資格マスタ!$B:$B,MATCH(ASC(SUBSTITUTE(SUBSTITUTE(D137," ",""),"　","")),資格マスタ!$D:$D,0)),D137))</f>
        <v/>
      </c>
      <c r="F137">
        <f>IF(E137="","",IF(C137="",DATE(9999,1,1),C137))</f>
        <v/>
      </c>
      <c r="G137">
        <f>IF(E137="","",COUNTIFS($F$135:$F$146,"&lt;"&amp;F137,$F$135:$F$146,"&lt;&gt;")+COUNTIFS($F$135:$F$146,F137,$B$135:$B$146,"&lt;"&amp;B137)+1)</f>
        <v/>
      </c>
      <c r="H137">
        <f>IF(OR(E137="",C137=""),"",IF(C137&gt;=DATE(2019,5,1),"令和"&amp;(YEAR(C137)-2018),IF(C137&gt;=DATE(1989,1,8),"平成"&amp;(YEAR(C137)-1988),"昭和"&amp;(YEAR(C137)-1925)))&amp;"年"&amp;MONTH(C137)&amp;"月")</f>
        <v/>
      </c>
    </row>
    <row r="138">
      <c r="A138" t="n">
        <v>12</v>
      </c>
      <c r="B138" t="n">
        <v>4</v>
      </c>
      <c r="C138">
        <f>IFERROR(IF(ISNUMBER(入力!U16),入力!U16,DATEVALUE(入力!U16)),"")</f>
        <v/>
      </c>
      <c r="D138">
        <f>IF(入力!T16="","",入力!T16)</f>
        <v/>
      </c>
      <c r="E138">
        <f>IF(D138="","",IFERROR(INDEX(資格マスタ!$B:$B,MATCH(ASC(SUBSTITUTE(SUBSTITUTE(D138," ",""),"　","")),資格マスタ!$D:$D,0)),D138))</f>
        <v/>
      </c>
      <c r="F138">
        <f>IF(E138="","",IF(C138="",DATE(9999,1,1),C138))</f>
        <v/>
      </c>
      <c r="G138">
        <f>IF(E138="","",COUNTIFS($F$135:$F$146,"&lt;"&amp;F138,$F$135:$F$146,"&lt;&gt;")+COUNTIFS($F$135:$F$146,F138,$B$135:$B$146,"&lt;"&amp;B138)+1)</f>
        <v/>
      </c>
      <c r="H138">
        <f>IF(OR(E138="",C138=""),"",IF(C138&gt;=DATE(2019,5,1),"令和"&amp;(YEAR(C138)-2018),IF(C138&gt;=DATE(1989,1,8),"平成"&amp;(YEAR(C138)-1988),"昭和"&amp;(YEAR(C138)-1925)))&amp;"年"&amp;MONTH(C138)&amp;"月")</f>
        <v/>
      </c>
    </row>
    <row r="139">
      <c r="A139" t="n">
        <v>12</v>
      </c>
      <c r="B139" t="n">
        <v>5</v>
      </c>
      <c r="C139">
        <f>IFERROR(IF(ISNUMBER(入力!W16),入力!W16,DATEVALUE(入力!W16)),"")</f>
        <v/>
      </c>
      <c r="D139">
        <f>IF(入力!V16="","",入力!V16)</f>
        <v/>
      </c>
      <c r="E139">
        <f>IF(D139="","",IFERROR(INDEX(資格マスタ!$B:$B,MATCH(ASC(SUBSTITUTE(SUBSTITUTE(D139," ",""),"　","")),資格マスタ!$D:$D,0)),D139))</f>
        <v/>
      </c>
      <c r="F139">
        <f>IF(E139="","",IF(C139="",DATE(9999,1,1),C139))</f>
        <v/>
      </c>
      <c r="G139">
        <f>IF(E139="","",COUNTIFS($F$135:$F$146,"&lt;"&amp;F139,$F$135:$F$146,"&lt;&gt;")+COUNTIFS($F$135:$F$146,F139,$B$135:$B$146,"&lt;"&amp;B139)+1)</f>
        <v/>
      </c>
      <c r="H139">
        <f>IF(OR(E139="",C139=""),"",IF(C139&gt;=DATE(2019,5,1),"令和"&amp;(YEAR(C139)-2018),IF(C139&gt;=DATE(1989,1,8),"平成"&amp;(YEAR(C139)-1988),"昭和"&amp;(YEAR(C139)-1925)))&amp;"年"&amp;MONTH(C139)&amp;"月")</f>
        <v/>
      </c>
    </row>
    <row r="140">
      <c r="A140" t="n">
        <v>12</v>
      </c>
      <c r="B140" t="n">
        <v>6</v>
      </c>
      <c r="C140">
        <f>IFERROR(IF(ISNUMBER(入力!Y16),入力!Y16,DATEVALUE(入力!Y16)),"")</f>
        <v/>
      </c>
      <c r="D140">
        <f>IF(入力!X16="","",入力!X16)</f>
        <v/>
      </c>
      <c r="E140">
        <f>IF(D140="","",IFERROR(INDEX(資格マスタ!$B:$B,MATCH(ASC(SUBSTITUTE(SUBSTITUTE(D140," ",""),"　","")),資格マスタ!$D:$D,0)),D140))</f>
        <v/>
      </c>
      <c r="F140">
        <f>IF(E140="","",IF(C140="",DATE(9999,1,1),C140))</f>
        <v/>
      </c>
      <c r="G140">
        <f>IF(E140="","",COUNTIFS($F$135:$F$146,"&lt;"&amp;F140,$F$135:$F$146,"&lt;&gt;")+COUNTIFS($F$135:$F$146,F140,$B$135:$B$146,"&lt;"&amp;B140)+1)</f>
        <v/>
      </c>
      <c r="H140">
        <f>IF(OR(E140="",C140=""),"",IF(C140&gt;=DATE(2019,5,1),"令和"&amp;(YEAR(C140)-2018),IF(C140&gt;=DATE(1989,1,8),"平成"&amp;(YEAR(C140)-1988),"昭和"&amp;(YEAR(C140)-1925)))&amp;"年"&amp;MONTH(C140)&amp;"月")</f>
        <v/>
      </c>
    </row>
    <row r="141">
      <c r="A141" t="n">
        <v>12</v>
      </c>
      <c r="B141" t="n">
        <v>7</v>
      </c>
      <c r="C141">
        <f>IFERROR(INDEX(資格取込!$S$6:$S$205,MATCH(12&amp;"_"&amp;1,資格取込!$Z$6:$Z$205,0)),"")</f>
        <v/>
      </c>
      <c r="D141">
        <f>IFERROR(INDEX(資格取込!$R$6:$R$205,MATCH(12&amp;"_"&amp;1,資格取込!$Z$6:$Z$205,0)),"")</f>
        <v/>
      </c>
      <c r="E141">
        <f>IF(D141="","",IFERROR(INDEX(資格マスタ!$B:$B,MATCH(ASC(SUBSTITUTE(SUBSTITUTE(D141," ",""),"　","")),資格マスタ!$D:$D,0)),D141))</f>
        <v/>
      </c>
      <c r="F141">
        <f>IF(E141="","",IF(C141="",DATE(9999,1,1),C141))</f>
        <v/>
      </c>
      <c r="G141">
        <f>IF(E141="","",COUNTIFS($F$135:$F$146,"&lt;"&amp;F141,$F$135:$F$146,"&lt;&gt;")+COUNTIFS($F$135:$F$146,F141,$B$135:$B$146,"&lt;"&amp;B141)+1)</f>
        <v/>
      </c>
      <c r="H141">
        <f>IF(OR(E141="",C141=""),"",IF(C141&gt;=DATE(2019,5,1),"令和"&amp;(YEAR(C141)-2018),IF(C141&gt;=DATE(1989,1,8),"平成"&amp;(YEAR(C141)-1988),"昭和"&amp;(YEAR(C141)-1925)))&amp;"年"&amp;MONTH(C141)&amp;"月")</f>
        <v/>
      </c>
    </row>
    <row r="142">
      <c r="A142" t="n">
        <v>12</v>
      </c>
      <c r="B142" t="n">
        <v>8</v>
      </c>
      <c r="C142">
        <f>IFERROR(INDEX(資格取込!$S$6:$S$205,MATCH(12&amp;"_"&amp;2,資格取込!$Z$6:$Z$205,0)),"")</f>
        <v/>
      </c>
      <c r="D142">
        <f>IFERROR(INDEX(資格取込!$R$6:$R$205,MATCH(12&amp;"_"&amp;2,資格取込!$Z$6:$Z$205,0)),"")</f>
        <v/>
      </c>
      <c r="E142">
        <f>IF(D142="","",IFERROR(INDEX(資格マスタ!$B:$B,MATCH(ASC(SUBSTITUTE(SUBSTITUTE(D142," ",""),"　","")),資格マスタ!$D:$D,0)),D142))</f>
        <v/>
      </c>
      <c r="F142">
        <f>IF(E142="","",IF(C142="",DATE(9999,1,1),C142))</f>
        <v/>
      </c>
      <c r="G142">
        <f>IF(E142="","",COUNTIFS($F$135:$F$146,"&lt;"&amp;F142,$F$135:$F$146,"&lt;&gt;")+COUNTIFS($F$135:$F$146,F142,$B$135:$B$146,"&lt;"&amp;B142)+1)</f>
        <v/>
      </c>
      <c r="H142">
        <f>IF(OR(E142="",C142=""),"",IF(C142&gt;=DATE(2019,5,1),"令和"&amp;(YEAR(C142)-2018),IF(C142&gt;=DATE(1989,1,8),"平成"&amp;(YEAR(C142)-1988),"昭和"&amp;(YEAR(C142)-1925)))&amp;"年"&amp;MONTH(C142)&amp;"月")</f>
        <v/>
      </c>
    </row>
    <row r="143">
      <c r="A143" t="n">
        <v>12</v>
      </c>
      <c r="B143" t="n">
        <v>9</v>
      </c>
      <c r="C143">
        <f>IFERROR(INDEX(資格取込!$S$6:$S$205,MATCH(12&amp;"_"&amp;3,資格取込!$Z$6:$Z$205,0)),"")</f>
        <v/>
      </c>
      <c r="D143">
        <f>IFERROR(INDEX(資格取込!$R$6:$R$205,MATCH(12&amp;"_"&amp;3,資格取込!$Z$6:$Z$205,0)),"")</f>
        <v/>
      </c>
      <c r="E143">
        <f>IF(D143="","",IFERROR(INDEX(資格マスタ!$B:$B,MATCH(ASC(SUBSTITUTE(SUBSTITUTE(D143," ",""),"　","")),資格マスタ!$D:$D,0)),D143))</f>
        <v/>
      </c>
      <c r="F143">
        <f>IF(E143="","",IF(C143="",DATE(9999,1,1),C143))</f>
        <v/>
      </c>
      <c r="G143">
        <f>IF(E143="","",COUNTIFS($F$135:$F$146,"&lt;"&amp;F143,$F$135:$F$146,"&lt;&gt;")+COUNTIFS($F$135:$F$146,F143,$B$135:$B$146,"&lt;"&amp;B143)+1)</f>
        <v/>
      </c>
      <c r="H143">
        <f>IF(OR(E143="",C143=""),"",IF(C143&gt;=DATE(2019,5,1),"令和"&amp;(YEAR(C143)-2018),IF(C143&gt;=DATE(1989,1,8),"平成"&amp;(YEAR(C143)-1988),"昭和"&amp;(YEAR(C143)-1925)))&amp;"年"&amp;MONTH(C143)&amp;"月")</f>
        <v/>
      </c>
    </row>
    <row r="144">
      <c r="A144" t="n">
        <v>12</v>
      </c>
      <c r="B144" t="n">
        <v>10</v>
      </c>
      <c r="C144">
        <f>IFERROR(INDEX(資格取込!$S$6:$S$205,MATCH(12&amp;"_"&amp;4,資格取込!$Z$6:$Z$205,0)),"")</f>
        <v/>
      </c>
      <c r="D144">
        <f>IFERROR(INDEX(資格取込!$R$6:$R$205,MATCH(12&amp;"_"&amp;4,資格取込!$Z$6:$Z$205,0)),"")</f>
        <v/>
      </c>
      <c r="E144">
        <f>IF(D144="","",IFERROR(INDEX(資格マスタ!$B:$B,MATCH(ASC(SUBSTITUTE(SUBSTITUTE(D144," ",""),"　","")),資格マスタ!$D:$D,0)),D144))</f>
        <v/>
      </c>
      <c r="F144">
        <f>IF(E144="","",IF(C144="",DATE(9999,1,1),C144))</f>
        <v/>
      </c>
      <c r="G144">
        <f>IF(E144="","",COUNTIFS($F$135:$F$146,"&lt;"&amp;F144,$F$135:$F$146,"&lt;&gt;")+COUNTIFS($F$135:$F$146,F144,$B$135:$B$146,"&lt;"&amp;B144)+1)</f>
        <v/>
      </c>
      <c r="H144">
        <f>IF(OR(E144="",C144=""),"",IF(C144&gt;=DATE(2019,5,1),"令和"&amp;(YEAR(C144)-2018),IF(C144&gt;=DATE(1989,1,8),"平成"&amp;(YEAR(C144)-1988),"昭和"&amp;(YEAR(C144)-1925)))&amp;"年"&amp;MONTH(C144)&amp;"月")</f>
        <v/>
      </c>
    </row>
    <row r="145">
      <c r="A145" t="n">
        <v>12</v>
      </c>
      <c r="B145" t="n">
        <v>11</v>
      </c>
      <c r="C145">
        <f>IFERROR(INDEX(資格取込!$S$6:$S$205,MATCH(12&amp;"_"&amp;5,資格取込!$Z$6:$Z$205,0)),"")</f>
        <v/>
      </c>
      <c r="D145">
        <f>IFERROR(INDEX(資格取込!$R$6:$R$205,MATCH(12&amp;"_"&amp;5,資格取込!$Z$6:$Z$205,0)),"")</f>
        <v/>
      </c>
      <c r="E145">
        <f>IF(D145="","",IFERROR(INDEX(資格マスタ!$B:$B,MATCH(ASC(SUBSTITUTE(SUBSTITUTE(D145," ",""),"　","")),資格マスタ!$D:$D,0)),D145))</f>
        <v/>
      </c>
      <c r="F145">
        <f>IF(E145="","",IF(C145="",DATE(9999,1,1),C145))</f>
        <v/>
      </c>
      <c r="G145">
        <f>IF(E145="","",COUNTIFS($F$135:$F$146,"&lt;"&amp;F145,$F$135:$F$146,"&lt;&gt;")+COUNTIFS($F$135:$F$146,F145,$B$135:$B$146,"&lt;"&amp;B145)+1)</f>
        <v/>
      </c>
      <c r="H145">
        <f>IF(OR(E145="",C145=""),"",IF(C145&gt;=DATE(2019,5,1),"令和"&amp;(YEAR(C145)-2018),IF(C145&gt;=DATE(1989,1,8),"平成"&amp;(YEAR(C145)-1988),"昭和"&amp;(YEAR(C145)-1925)))&amp;"年"&amp;MONTH(C145)&amp;"月")</f>
        <v/>
      </c>
    </row>
    <row r="146">
      <c r="A146" t="n">
        <v>12</v>
      </c>
      <c r="B146" t="n">
        <v>12</v>
      </c>
      <c r="C146">
        <f>IFERROR(INDEX(資格取込!$S$6:$S$205,MATCH(12&amp;"_"&amp;6,資格取込!$Z$6:$Z$205,0)),"")</f>
        <v/>
      </c>
      <c r="D146">
        <f>IFERROR(INDEX(資格取込!$R$6:$R$205,MATCH(12&amp;"_"&amp;6,資格取込!$Z$6:$Z$205,0)),"")</f>
        <v/>
      </c>
      <c r="E146">
        <f>IF(D146="","",IFERROR(INDEX(資格マスタ!$B:$B,MATCH(ASC(SUBSTITUTE(SUBSTITUTE(D146," ",""),"　","")),資格マスタ!$D:$D,0)),D146))</f>
        <v/>
      </c>
      <c r="F146">
        <f>IF(E146="","",IF(C146="",DATE(9999,1,1),C146))</f>
        <v/>
      </c>
      <c r="G146">
        <f>IF(E146="","",COUNTIFS($F$135:$F$146,"&lt;"&amp;F146,$F$135:$F$146,"&lt;&gt;")+COUNTIFS($F$135:$F$146,F146,$B$135:$B$146,"&lt;"&amp;B146)+1)</f>
        <v/>
      </c>
      <c r="H146">
        <f>IF(OR(E146="",C146=""),"",IF(C146&gt;=DATE(2019,5,1),"令和"&amp;(YEAR(C146)-2018),IF(C146&gt;=DATE(1989,1,8),"平成"&amp;(YEAR(C146)-1988),"昭和"&amp;(YEAR(C146)-1925)))&amp;"年"&amp;MONTH(C146)&amp;"月")</f>
        <v/>
      </c>
    </row>
    <row r="147">
      <c r="A147" t="n">
        <v>13</v>
      </c>
      <c r="B147" t="n">
        <v>1</v>
      </c>
      <c r="C147" s="132">
        <f>IFERROR(IF(ISNUMBER(入力!O17),入力!O17,DATEVALUE(入力!O17)),"")</f>
        <v/>
      </c>
      <c r="D147">
        <f>IF(入力!N17="","",入力!N17)</f>
        <v/>
      </c>
      <c r="E147">
        <f>IF(D147="","",IFERROR(INDEX(資格マスタ!$B:$B,MATCH(ASC(SUBSTITUTE(SUBSTITUTE(D147," ",""),"　","")),資格マスタ!$D:$D,0)),D147))</f>
        <v/>
      </c>
      <c r="F147">
        <f>IF(E147="","",IF(C147="",DATE(9999,1,1),C147))</f>
        <v/>
      </c>
      <c r="G147">
        <f>IF(E147="","",COUNTIFS($F$147:$F$158,"&lt;"&amp;F147,$F$147:$F$158,"&lt;&gt;")+COUNTIFS($F$147:$F$158,F147,$B$147:$B$158,"&lt;"&amp;B147)+1)</f>
        <v/>
      </c>
      <c r="H147">
        <f>IF(OR(E147="",C147=""),"",IF(C147&gt;=DATE(2019,5,1),"令和"&amp;(YEAR(C147)-2018),IF(C147&gt;=DATE(1989,1,8),"平成"&amp;(YEAR(C147)-1988),"昭和"&amp;(YEAR(C147)-1925)))&amp;"年"&amp;MONTH(C147)&amp;"月")</f>
        <v/>
      </c>
    </row>
    <row r="148">
      <c r="A148" t="n">
        <v>13</v>
      </c>
      <c r="B148" t="n">
        <v>2</v>
      </c>
      <c r="C148">
        <f>IFERROR(IF(ISNUMBER(入力!Q17),入力!Q17,DATEVALUE(入力!Q17)),"")</f>
        <v/>
      </c>
      <c r="D148">
        <f>IF(入力!P17="","",入力!P17)</f>
        <v/>
      </c>
      <c r="E148">
        <f>IF(D148="","",IFERROR(INDEX(資格マスタ!$B:$B,MATCH(ASC(SUBSTITUTE(SUBSTITUTE(D148," ",""),"　","")),資格マスタ!$D:$D,0)),D148))</f>
        <v/>
      </c>
      <c r="F148">
        <f>IF(E148="","",IF(C148="",DATE(9999,1,1),C148))</f>
        <v/>
      </c>
      <c r="G148">
        <f>IF(E148="","",COUNTIFS($F$147:$F$158,"&lt;"&amp;F148,$F$147:$F$158,"&lt;&gt;")+COUNTIFS($F$147:$F$158,F148,$B$147:$B$158,"&lt;"&amp;B148)+1)</f>
        <v/>
      </c>
      <c r="H148">
        <f>IF(OR(E148="",C148=""),"",IF(C148&gt;=DATE(2019,5,1),"令和"&amp;(YEAR(C148)-2018),IF(C148&gt;=DATE(1989,1,8),"平成"&amp;(YEAR(C148)-1988),"昭和"&amp;(YEAR(C148)-1925)))&amp;"年"&amp;MONTH(C148)&amp;"月")</f>
        <v/>
      </c>
    </row>
    <row r="149">
      <c r="A149" t="n">
        <v>13</v>
      </c>
      <c r="B149" t="n">
        <v>3</v>
      </c>
      <c r="C149">
        <f>IFERROR(IF(ISNUMBER(入力!S17),入力!S17,DATEVALUE(入力!S17)),"")</f>
        <v/>
      </c>
      <c r="D149">
        <f>IF(入力!R17="","",入力!R17)</f>
        <v/>
      </c>
      <c r="E149">
        <f>IF(D149="","",IFERROR(INDEX(資格マスタ!$B:$B,MATCH(ASC(SUBSTITUTE(SUBSTITUTE(D149," ",""),"　","")),資格マスタ!$D:$D,0)),D149))</f>
        <v/>
      </c>
      <c r="F149">
        <f>IF(E149="","",IF(C149="",DATE(9999,1,1),C149))</f>
        <v/>
      </c>
      <c r="G149">
        <f>IF(E149="","",COUNTIFS($F$147:$F$158,"&lt;"&amp;F149,$F$147:$F$158,"&lt;&gt;")+COUNTIFS($F$147:$F$158,F149,$B$147:$B$158,"&lt;"&amp;B149)+1)</f>
        <v/>
      </c>
      <c r="H149">
        <f>IF(OR(E149="",C149=""),"",IF(C149&gt;=DATE(2019,5,1),"令和"&amp;(YEAR(C149)-2018),IF(C149&gt;=DATE(1989,1,8),"平成"&amp;(YEAR(C149)-1988),"昭和"&amp;(YEAR(C149)-1925)))&amp;"年"&amp;MONTH(C149)&amp;"月")</f>
        <v/>
      </c>
    </row>
    <row r="150">
      <c r="A150" t="n">
        <v>13</v>
      </c>
      <c r="B150" t="n">
        <v>4</v>
      </c>
      <c r="C150">
        <f>IFERROR(IF(ISNUMBER(入力!U17),入力!U17,DATEVALUE(入力!U17)),"")</f>
        <v/>
      </c>
      <c r="D150">
        <f>IF(入力!T17="","",入力!T17)</f>
        <v/>
      </c>
      <c r="E150">
        <f>IF(D150="","",IFERROR(INDEX(資格マスタ!$B:$B,MATCH(ASC(SUBSTITUTE(SUBSTITUTE(D150," ",""),"　","")),資格マスタ!$D:$D,0)),D150))</f>
        <v/>
      </c>
      <c r="F150">
        <f>IF(E150="","",IF(C150="",DATE(9999,1,1),C150))</f>
        <v/>
      </c>
      <c r="G150">
        <f>IF(E150="","",COUNTIFS($F$147:$F$158,"&lt;"&amp;F150,$F$147:$F$158,"&lt;&gt;")+COUNTIFS($F$147:$F$158,F150,$B$147:$B$158,"&lt;"&amp;B150)+1)</f>
        <v/>
      </c>
      <c r="H150">
        <f>IF(OR(E150="",C150=""),"",IF(C150&gt;=DATE(2019,5,1),"令和"&amp;(YEAR(C150)-2018),IF(C150&gt;=DATE(1989,1,8),"平成"&amp;(YEAR(C150)-1988),"昭和"&amp;(YEAR(C150)-1925)))&amp;"年"&amp;MONTH(C150)&amp;"月")</f>
        <v/>
      </c>
    </row>
    <row r="151">
      <c r="A151" t="n">
        <v>13</v>
      </c>
      <c r="B151" t="n">
        <v>5</v>
      </c>
      <c r="C151">
        <f>IFERROR(IF(ISNUMBER(入力!W17),入力!W17,DATEVALUE(入力!W17)),"")</f>
        <v/>
      </c>
      <c r="D151">
        <f>IF(入力!V17="","",入力!V17)</f>
        <v/>
      </c>
      <c r="E151">
        <f>IF(D151="","",IFERROR(INDEX(資格マスタ!$B:$B,MATCH(ASC(SUBSTITUTE(SUBSTITUTE(D151," ",""),"　","")),資格マスタ!$D:$D,0)),D151))</f>
        <v/>
      </c>
      <c r="F151">
        <f>IF(E151="","",IF(C151="",DATE(9999,1,1),C151))</f>
        <v/>
      </c>
      <c r="G151">
        <f>IF(E151="","",COUNTIFS($F$147:$F$158,"&lt;"&amp;F151,$F$147:$F$158,"&lt;&gt;")+COUNTIFS($F$147:$F$158,F151,$B$147:$B$158,"&lt;"&amp;B151)+1)</f>
        <v/>
      </c>
      <c r="H151">
        <f>IF(OR(E151="",C151=""),"",IF(C151&gt;=DATE(2019,5,1),"令和"&amp;(YEAR(C151)-2018),IF(C151&gt;=DATE(1989,1,8),"平成"&amp;(YEAR(C151)-1988),"昭和"&amp;(YEAR(C151)-1925)))&amp;"年"&amp;MONTH(C151)&amp;"月")</f>
        <v/>
      </c>
    </row>
    <row r="152">
      <c r="A152" t="n">
        <v>13</v>
      </c>
      <c r="B152" t="n">
        <v>6</v>
      </c>
      <c r="C152">
        <f>IFERROR(IF(ISNUMBER(入力!Y17),入力!Y17,DATEVALUE(入力!Y17)),"")</f>
        <v/>
      </c>
      <c r="D152">
        <f>IF(入力!X17="","",入力!X17)</f>
        <v/>
      </c>
      <c r="E152">
        <f>IF(D152="","",IFERROR(INDEX(資格マスタ!$B:$B,MATCH(ASC(SUBSTITUTE(SUBSTITUTE(D152," ",""),"　","")),資格マスタ!$D:$D,0)),D152))</f>
        <v/>
      </c>
      <c r="F152">
        <f>IF(E152="","",IF(C152="",DATE(9999,1,1),C152))</f>
        <v/>
      </c>
      <c r="G152">
        <f>IF(E152="","",COUNTIFS($F$147:$F$158,"&lt;"&amp;F152,$F$147:$F$158,"&lt;&gt;")+COUNTIFS($F$147:$F$158,F152,$B$147:$B$158,"&lt;"&amp;B152)+1)</f>
        <v/>
      </c>
      <c r="H152">
        <f>IF(OR(E152="",C152=""),"",IF(C152&gt;=DATE(2019,5,1),"令和"&amp;(YEAR(C152)-2018),IF(C152&gt;=DATE(1989,1,8),"平成"&amp;(YEAR(C152)-1988),"昭和"&amp;(YEAR(C152)-1925)))&amp;"年"&amp;MONTH(C152)&amp;"月")</f>
        <v/>
      </c>
    </row>
    <row r="153">
      <c r="A153" t="n">
        <v>13</v>
      </c>
      <c r="B153" t="n">
        <v>7</v>
      </c>
      <c r="C153">
        <f>IFERROR(INDEX(資格取込!$S$6:$S$205,MATCH(13&amp;"_"&amp;1,資格取込!$Z$6:$Z$205,0)),"")</f>
        <v/>
      </c>
      <c r="D153">
        <f>IFERROR(INDEX(資格取込!$R$6:$R$205,MATCH(13&amp;"_"&amp;1,資格取込!$Z$6:$Z$205,0)),"")</f>
        <v/>
      </c>
      <c r="E153">
        <f>IF(D153="","",IFERROR(INDEX(資格マスタ!$B:$B,MATCH(ASC(SUBSTITUTE(SUBSTITUTE(D153," ",""),"　","")),資格マスタ!$D:$D,0)),D153))</f>
        <v/>
      </c>
      <c r="F153">
        <f>IF(E153="","",IF(C153="",DATE(9999,1,1),C153))</f>
        <v/>
      </c>
      <c r="G153">
        <f>IF(E153="","",COUNTIFS($F$147:$F$158,"&lt;"&amp;F153,$F$147:$F$158,"&lt;&gt;")+COUNTIFS($F$147:$F$158,F153,$B$147:$B$158,"&lt;"&amp;B153)+1)</f>
        <v/>
      </c>
      <c r="H153">
        <f>IF(OR(E153="",C153=""),"",IF(C153&gt;=DATE(2019,5,1),"令和"&amp;(YEAR(C153)-2018),IF(C153&gt;=DATE(1989,1,8),"平成"&amp;(YEAR(C153)-1988),"昭和"&amp;(YEAR(C153)-1925)))&amp;"年"&amp;MONTH(C153)&amp;"月")</f>
        <v/>
      </c>
    </row>
    <row r="154">
      <c r="A154" t="n">
        <v>13</v>
      </c>
      <c r="B154" t="n">
        <v>8</v>
      </c>
      <c r="C154">
        <f>IFERROR(INDEX(資格取込!$S$6:$S$205,MATCH(13&amp;"_"&amp;2,資格取込!$Z$6:$Z$205,0)),"")</f>
        <v/>
      </c>
      <c r="D154">
        <f>IFERROR(INDEX(資格取込!$R$6:$R$205,MATCH(13&amp;"_"&amp;2,資格取込!$Z$6:$Z$205,0)),"")</f>
        <v/>
      </c>
      <c r="E154">
        <f>IF(D154="","",IFERROR(INDEX(資格マスタ!$B:$B,MATCH(ASC(SUBSTITUTE(SUBSTITUTE(D154," ",""),"　","")),資格マスタ!$D:$D,0)),D154))</f>
        <v/>
      </c>
      <c r="F154">
        <f>IF(E154="","",IF(C154="",DATE(9999,1,1),C154))</f>
        <v/>
      </c>
      <c r="G154">
        <f>IF(E154="","",COUNTIFS($F$147:$F$158,"&lt;"&amp;F154,$F$147:$F$158,"&lt;&gt;")+COUNTIFS($F$147:$F$158,F154,$B$147:$B$158,"&lt;"&amp;B154)+1)</f>
        <v/>
      </c>
      <c r="H154">
        <f>IF(OR(E154="",C154=""),"",IF(C154&gt;=DATE(2019,5,1),"令和"&amp;(YEAR(C154)-2018),IF(C154&gt;=DATE(1989,1,8),"平成"&amp;(YEAR(C154)-1988),"昭和"&amp;(YEAR(C154)-1925)))&amp;"年"&amp;MONTH(C154)&amp;"月")</f>
        <v/>
      </c>
    </row>
    <row r="155">
      <c r="A155" t="n">
        <v>13</v>
      </c>
      <c r="B155" t="n">
        <v>9</v>
      </c>
      <c r="C155">
        <f>IFERROR(INDEX(資格取込!$S$6:$S$205,MATCH(13&amp;"_"&amp;3,資格取込!$Z$6:$Z$205,0)),"")</f>
        <v/>
      </c>
      <c r="D155">
        <f>IFERROR(INDEX(資格取込!$R$6:$R$205,MATCH(13&amp;"_"&amp;3,資格取込!$Z$6:$Z$205,0)),"")</f>
        <v/>
      </c>
      <c r="E155">
        <f>IF(D155="","",IFERROR(INDEX(資格マスタ!$B:$B,MATCH(ASC(SUBSTITUTE(SUBSTITUTE(D155," ",""),"　","")),資格マスタ!$D:$D,0)),D155))</f>
        <v/>
      </c>
      <c r="F155">
        <f>IF(E155="","",IF(C155="",DATE(9999,1,1),C155))</f>
        <v/>
      </c>
      <c r="G155">
        <f>IF(E155="","",COUNTIFS($F$147:$F$158,"&lt;"&amp;F155,$F$147:$F$158,"&lt;&gt;")+COUNTIFS($F$147:$F$158,F155,$B$147:$B$158,"&lt;"&amp;B155)+1)</f>
        <v/>
      </c>
      <c r="H155">
        <f>IF(OR(E155="",C155=""),"",IF(C155&gt;=DATE(2019,5,1),"令和"&amp;(YEAR(C155)-2018),IF(C155&gt;=DATE(1989,1,8),"平成"&amp;(YEAR(C155)-1988),"昭和"&amp;(YEAR(C155)-1925)))&amp;"年"&amp;MONTH(C155)&amp;"月")</f>
        <v/>
      </c>
    </row>
    <row r="156">
      <c r="A156" t="n">
        <v>13</v>
      </c>
      <c r="B156" t="n">
        <v>10</v>
      </c>
      <c r="C156">
        <f>IFERROR(INDEX(資格取込!$S$6:$S$205,MATCH(13&amp;"_"&amp;4,資格取込!$Z$6:$Z$205,0)),"")</f>
        <v/>
      </c>
      <c r="D156">
        <f>IFERROR(INDEX(資格取込!$R$6:$R$205,MATCH(13&amp;"_"&amp;4,資格取込!$Z$6:$Z$205,0)),"")</f>
        <v/>
      </c>
      <c r="E156">
        <f>IF(D156="","",IFERROR(INDEX(資格マスタ!$B:$B,MATCH(ASC(SUBSTITUTE(SUBSTITUTE(D156," ",""),"　","")),資格マスタ!$D:$D,0)),D156))</f>
        <v/>
      </c>
      <c r="F156">
        <f>IF(E156="","",IF(C156="",DATE(9999,1,1),C156))</f>
        <v/>
      </c>
      <c r="G156">
        <f>IF(E156="","",COUNTIFS($F$147:$F$158,"&lt;"&amp;F156,$F$147:$F$158,"&lt;&gt;")+COUNTIFS($F$147:$F$158,F156,$B$147:$B$158,"&lt;"&amp;B156)+1)</f>
        <v/>
      </c>
      <c r="H156">
        <f>IF(OR(E156="",C156=""),"",IF(C156&gt;=DATE(2019,5,1),"令和"&amp;(YEAR(C156)-2018),IF(C156&gt;=DATE(1989,1,8),"平成"&amp;(YEAR(C156)-1988),"昭和"&amp;(YEAR(C156)-1925)))&amp;"年"&amp;MONTH(C156)&amp;"月")</f>
        <v/>
      </c>
    </row>
    <row r="157">
      <c r="A157" t="n">
        <v>13</v>
      </c>
      <c r="B157" t="n">
        <v>11</v>
      </c>
      <c r="C157">
        <f>IFERROR(INDEX(資格取込!$S$6:$S$205,MATCH(13&amp;"_"&amp;5,資格取込!$Z$6:$Z$205,0)),"")</f>
        <v/>
      </c>
      <c r="D157">
        <f>IFERROR(INDEX(資格取込!$R$6:$R$205,MATCH(13&amp;"_"&amp;5,資格取込!$Z$6:$Z$205,0)),"")</f>
        <v/>
      </c>
      <c r="E157">
        <f>IF(D157="","",IFERROR(INDEX(資格マスタ!$B:$B,MATCH(ASC(SUBSTITUTE(SUBSTITUTE(D157," ",""),"　","")),資格マスタ!$D:$D,0)),D157))</f>
        <v/>
      </c>
      <c r="F157">
        <f>IF(E157="","",IF(C157="",DATE(9999,1,1),C157))</f>
        <v/>
      </c>
      <c r="G157">
        <f>IF(E157="","",COUNTIFS($F$147:$F$158,"&lt;"&amp;F157,$F$147:$F$158,"&lt;&gt;")+COUNTIFS($F$147:$F$158,F157,$B$147:$B$158,"&lt;"&amp;B157)+1)</f>
        <v/>
      </c>
      <c r="H157">
        <f>IF(OR(E157="",C157=""),"",IF(C157&gt;=DATE(2019,5,1),"令和"&amp;(YEAR(C157)-2018),IF(C157&gt;=DATE(1989,1,8),"平成"&amp;(YEAR(C157)-1988),"昭和"&amp;(YEAR(C157)-1925)))&amp;"年"&amp;MONTH(C157)&amp;"月")</f>
        <v/>
      </c>
    </row>
    <row r="158">
      <c r="A158" t="n">
        <v>13</v>
      </c>
      <c r="B158" t="n">
        <v>12</v>
      </c>
      <c r="C158">
        <f>IFERROR(INDEX(資格取込!$S$6:$S$205,MATCH(13&amp;"_"&amp;6,資格取込!$Z$6:$Z$205,0)),"")</f>
        <v/>
      </c>
      <c r="D158">
        <f>IFERROR(INDEX(資格取込!$R$6:$R$205,MATCH(13&amp;"_"&amp;6,資格取込!$Z$6:$Z$205,0)),"")</f>
        <v/>
      </c>
      <c r="E158">
        <f>IF(D158="","",IFERROR(INDEX(資格マスタ!$B:$B,MATCH(ASC(SUBSTITUTE(SUBSTITUTE(D158," ",""),"　","")),資格マスタ!$D:$D,0)),D158))</f>
        <v/>
      </c>
      <c r="F158">
        <f>IF(E158="","",IF(C158="",DATE(9999,1,1),C158))</f>
        <v/>
      </c>
      <c r="G158">
        <f>IF(E158="","",COUNTIFS($F$147:$F$158,"&lt;"&amp;F158,$F$147:$F$158,"&lt;&gt;")+COUNTIFS($F$147:$F$158,F158,$B$147:$B$158,"&lt;"&amp;B158)+1)</f>
        <v/>
      </c>
      <c r="H158">
        <f>IF(OR(E158="",C158=""),"",IF(C158&gt;=DATE(2019,5,1),"令和"&amp;(YEAR(C158)-2018),IF(C158&gt;=DATE(1989,1,8),"平成"&amp;(YEAR(C158)-1988),"昭和"&amp;(YEAR(C158)-1925)))&amp;"年"&amp;MONTH(C158)&amp;"月")</f>
        <v/>
      </c>
    </row>
    <row r="159">
      <c r="A159" t="n">
        <v>14</v>
      </c>
      <c r="B159" t="n">
        <v>1</v>
      </c>
      <c r="C159" s="132">
        <f>IFERROR(IF(ISNUMBER(入力!O18),入力!O18,DATEVALUE(入力!O18)),"")</f>
        <v/>
      </c>
      <c r="D159">
        <f>IF(入力!N18="","",入力!N18)</f>
        <v/>
      </c>
      <c r="E159">
        <f>IF(D159="","",IFERROR(INDEX(資格マスタ!$B:$B,MATCH(ASC(SUBSTITUTE(SUBSTITUTE(D159," ",""),"　","")),資格マスタ!$D:$D,0)),D159))</f>
        <v/>
      </c>
      <c r="F159">
        <f>IF(E159="","",IF(C159="",DATE(9999,1,1),C159))</f>
        <v/>
      </c>
      <c r="G159">
        <f>IF(E159="","",COUNTIFS($F$159:$F$170,"&lt;"&amp;F159,$F$159:$F$170,"&lt;&gt;")+COUNTIFS($F$159:$F$170,F159,$B$159:$B$170,"&lt;"&amp;B159)+1)</f>
        <v/>
      </c>
      <c r="H159">
        <f>IF(OR(E159="",C159=""),"",IF(C159&gt;=DATE(2019,5,1),"令和"&amp;(YEAR(C159)-2018),IF(C159&gt;=DATE(1989,1,8),"平成"&amp;(YEAR(C159)-1988),"昭和"&amp;(YEAR(C159)-1925)))&amp;"年"&amp;MONTH(C159)&amp;"月")</f>
        <v/>
      </c>
    </row>
    <row r="160">
      <c r="A160" t="n">
        <v>14</v>
      </c>
      <c r="B160" t="n">
        <v>2</v>
      </c>
      <c r="C160">
        <f>IFERROR(IF(ISNUMBER(入力!Q18),入力!Q18,DATEVALUE(入力!Q18)),"")</f>
        <v/>
      </c>
      <c r="D160">
        <f>IF(入力!P18="","",入力!P18)</f>
        <v/>
      </c>
      <c r="E160">
        <f>IF(D160="","",IFERROR(INDEX(資格マスタ!$B:$B,MATCH(ASC(SUBSTITUTE(SUBSTITUTE(D160," ",""),"　","")),資格マスタ!$D:$D,0)),D160))</f>
        <v/>
      </c>
      <c r="F160">
        <f>IF(E160="","",IF(C160="",DATE(9999,1,1),C160))</f>
        <v/>
      </c>
      <c r="G160">
        <f>IF(E160="","",COUNTIFS($F$159:$F$170,"&lt;"&amp;F160,$F$159:$F$170,"&lt;&gt;")+COUNTIFS($F$159:$F$170,F160,$B$159:$B$170,"&lt;"&amp;B160)+1)</f>
        <v/>
      </c>
      <c r="H160">
        <f>IF(OR(E160="",C160=""),"",IF(C160&gt;=DATE(2019,5,1),"令和"&amp;(YEAR(C160)-2018),IF(C160&gt;=DATE(1989,1,8),"平成"&amp;(YEAR(C160)-1988),"昭和"&amp;(YEAR(C160)-1925)))&amp;"年"&amp;MONTH(C160)&amp;"月")</f>
        <v/>
      </c>
    </row>
    <row r="161">
      <c r="A161" t="n">
        <v>14</v>
      </c>
      <c r="B161" t="n">
        <v>3</v>
      </c>
      <c r="C161">
        <f>IFERROR(IF(ISNUMBER(入力!S18),入力!S18,DATEVALUE(入力!S18)),"")</f>
        <v/>
      </c>
      <c r="D161">
        <f>IF(入力!R18="","",入力!R18)</f>
        <v/>
      </c>
      <c r="E161">
        <f>IF(D161="","",IFERROR(INDEX(資格マスタ!$B:$B,MATCH(ASC(SUBSTITUTE(SUBSTITUTE(D161," ",""),"　","")),資格マスタ!$D:$D,0)),D161))</f>
        <v/>
      </c>
      <c r="F161">
        <f>IF(E161="","",IF(C161="",DATE(9999,1,1),C161))</f>
        <v/>
      </c>
      <c r="G161">
        <f>IF(E161="","",COUNTIFS($F$159:$F$170,"&lt;"&amp;F161,$F$159:$F$170,"&lt;&gt;")+COUNTIFS($F$159:$F$170,F161,$B$159:$B$170,"&lt;"&amp;B161)+1)</f>
        <v/>
      </c>
      <c r="H161">
        <f>IF(OR(E161="",C161=""),"",IF(C161&gt;=DATE(2019,5,1),"令和"&amp;(YEAR(C161)-2018),IF(C161&gt;=DATE(1989,1,8),"平成"&amp;(YEAR(C161)-1988),"昭和"&amp;(YEAR(C161)-1925)))&amp;"年"&amp;MONTH(C161)&amp;"月")</f>
        <v/>
      </c>
    </row>
    <row r="162">
      <c r="A162" t="n">
        <v>14</v>
      </c>
      <c r="B162" t="n">
        <v>4</v>
      </c>
      <c r="C162">
        <f>IFERROR(IF(ISNUMBER(入力!U18),入力!U18,DATEVALUE(入力!U18)),"")</f>
        <v/>
      </c>
      <c r="D162">
        <f>IF(入力!T18="","",入力!T18)</f>
        <v/>
      </c>
      <c r="E162">
        <f>IF(D162="","",IFERROR(INDEX(資格マスタ!$B:$B,MATCH(ASC(SUBSTITUTE(SUBSTITUTE(D162," ",""),"　","")),資格マスタ!$D:$D,0)),D162))</f>
        <v/>
      </c>
      <c r="F162">
        <f>IF(E162="","",IF(C162="",DATE(9999,1,1),C162))</f>
        <v/>
      </c>
      <c r="G162">
        <f>IF(E162="","",COUNTIFS($F$159:$F$170,"&lt;"&amp;F162,$F$159:$F$170,"&lt;&gt;")+COUNTIFS($F$159:$F$170,F162,$B$159:$B$170,"&lt;"&amp;B162)+1)</f>
        <v/>
      </c>
      <c r="H162">
        <f>IF(OR(E162="",C162=""),"",IF(C162&gt;=DATE(2019,5,1),"令和"&amp;(YEAR(C162)-2018),IF(C162&gt;=DATE(1989,1,8),"平成"&amp;(YEAR(C162)-1988),"昭和"&amp;(YEAR(C162)-1925)))&amp;"年"&amp;MONTH(C162)&amp;"月")</f>
        <v/>
      </c>
    </row>
    <row r="163">
      <c r="A163" t="n">
        <v>14</v>
      </c>
      <c r="B163" t="n">
        <v>5</v>
      </c>
      <c r="C163">
        <f>IFERROR(IF(ISNUMBER(入力!W18),入力!W18,DATEVALUE(入力!W18)),"")</f>
        <v/>
      </c>
      <c r="D163">
        <f>IF(入力!V18="","",入力!V18)</f>
        <v/>
      </c>
      <c r="E163">
        <f>IF(D163="","",IFERROR(INDEX(資格マスタ!$B:$B,MATCH(ASC(SUBSTITUTE(SUBSTITUTE(D163," ",""),"　","")),資格マスタ!$D:$D,0)),D163))</f>
        <v/>
      </c>
      <c r="F163">
        <f>IF(E163="","",IF(C163="",DATE(9999,1,1),C163))</f>
        <v/>
      </c>
      <c r="G163">
        <f>IF(E163="","",COUNTIFS($F$159:$F$170,"&lt;"&amp;F163,$F$159:$F$170,"&lt;&gt;")+COUNTIFS($F$159:$F$170,F163,$B$159:$B$170,"&lt;"&amp;B163)+1)</f>
        <v/>
      </c>
      <c r="H163">
        <f>IF(OR(E163="",C163=""),"",IF(C163&gt;=DATE(2019,5,1),"令和"&amp;(YEAR(C163)-2018),IF(C163&gt;=DATE(1989,1,8),"平成"&amp;(YEAR(C163)-1988),"昭和"&amp;(YEAR(C163)-1925)))&amp;"年"&amp;MONTH(C163)&amp;"月")</f>
        <v/>
      </c>
    </row>
    <row r="164">
      <c r="A164" t="n">
        <v>14</v>
      </c>
      <c r="B164" t="n">
        <v>6</v>
      </c>
      <c r="C164">
        <f>IFERROR(IF(ISNUMBER(入力!Y18),入力!Y18,DATEVALUE(入力!Y18)),"")</f>
        <v/>
      </c>
      <c r="D164">
        <f>IF(入力!X18="","",入力!X18)</f>
        <v/>
      </c>
      <c r="E164">
        <f>IF(D164="","",IFERROR(INDEX(資格マスタ!$B:$B,MATCH(ASC(SUBSTITUTE(SUBSTITUTE(D164," ",""),"　","")),資格マスタ!$D:$D,0)),D164))</f>
        <v/>
      </c>
      <c r="F164">
        <f>IF(E164="","",IF(C164="",DATE(9999,1,1),C164))</f>
        <v/>
      </c>
      <c r="G164">
        <f>IF(E164="","",COUNTIFS($F$159:$F$170,"&lt;"&amp;F164,$F$159:$F$170,"&lt;&gt;")+COUNTIFS($F$159:$F$170,F164,$B$159:$B$170,"&lt;"&amp;B164)+1)</f>
        <v/>
      </c>
      <c r="H164">
        <f>IF(OR(E164="",C164=""),"",IF(C164&gt;=DATE(2019,5,1),"令和"&amp;(YEAR(C164)-2018),IF(C164&gt;=DATE(1989,1,8),"平成"&amp;(YEAR(C164)-1988),"昭和"&amp;(YEAR(C164)-1925)))&amp;"年"&amp;MONTH(C164)&amp;"月")</f>
        <v/>
      </c>
    </row>
    <row r="165">
      <c r="A165" t="n">
        <v>14</v>
      </c>
      <c r="B165" t="n">
        <v>7</v>
      </c>
      <c r="C165">
        <f>IFERROR(INDEX(資格取込!$S$6:$S$205,MATCH(14&amp;"_"&amp;1,資格取込!$Z$6:$Z$205,0)),"")</f>
        <v/>
      </c>
      <c r="D165">
        <f>IFERROR(INDEX(資格取込!$R$6:$R$205,MATCH(14&amp;"_"&amp;1,資格取込!$Z$6:$Z$205,0)),"")</f>
        <v/>
      </c>
      <c r="E165">
        <f>IF(D165="","",IFERROR(INDEX(資格マスタ!$B:$B,MATCH(ASC(SUBSTITUTE(SUBSTITUTE(D165," ",""),"　","")),資格マスタ!$D:$D,0)),D165))</f>
        <v/>
      </c>
      <c r="F165">
        <f>IF(E165="","",IF(C165="",DATE(9999,1,1),C165))</f>
        <v/>
      </c>
      <c r="G165">
        <f>IF(E165="","",COUNTIFS($F$159:$F$170,"&lt;"&amp;F165,$F$159:$F$170,"&lt;&gt;")+COUNTIFS($F$159:$F$170,F165,$B$159:$B$170,"&lt;"&amp;B165)+1)</f>
        <v/>
      </c>
      <c r="H165">
        <f>IF(OR(E165="",C165=""),"",IF(C165&gt;=DATE(2019,5,1),"令和"&amp;(YEAR(C165)-2018),IF(C165&gt;=DATE(1989,1,8),"平成"&amp;(YEAR(C165)-1988),"昭和"&amp;(YEAR(C165)-1925)))&amp;"年"&amp;MONTH(C165)&amp;"月")</f>
        <v/>
      </c>
    </row>
    <row r="166">
      <c r="A166" t="n">
        <v>14</v>
      </c>
      <c r="B166" t="n">
        <v>8</v>
      </c>
      <c r="C166">
        <f>IFERROR(INDEX(資格取込!$S$6:$S$205,MATCH(14&amp;"_"&amp;2,資格取込!$Z$6:$Z$205,0)),"")</f>
        <v/>
      </c>
      <c r="D166">
        <f>IFERROR(INDEX(資格取込!$R$6:$R$205,MATCH(14&amp;"_"&amp;2,資格取込!$Z$6:$Z$205,0)),"")</f>
        <v/>
      </c>
      <c r="E166">
        <f>IF(D166="","",IFERROR(INDEX(資格マスタ!$B:$B,MATCH(ASC(SUBSTITUTE(SUBSTITUTE(D166," ",""),"　","")),資格マスタ!$D:$D,0)),D166))</f>
        <v/>
      </c>
      <c r="F166">
        <f>IF(E166="","",IF(C166="",DATE(9999,1,1),C166))</f>
        <v/>
      </c>
      <c r="G166">
        <f>IF(E166="","",COUNTIFS($F$159:$F$170,"&lt;"&amp;F166,$F$159:$F$170,"&lt;&gt;")+COUNTIFS($F$159:$F$170,F166,$B$159:$B$170,"&lt;"&amp;B166)+1)</f>
        <v/>
      </c>
      <c r="H166">
        <f>IF(OR(E166="",C166=""),"",IF(C166&gt;=DATE(2019,5,1),"令和"&amp;(YEAR(C166)-2018),IF(C166&gt;=DATE(1989,1,8),"平成"&amp;(YEAR(C166)-1988),"昭和"&amp;(YEAR(C166)-1925)))&amp;"年"&amp;MONTH(C166)&amp;"月")</f>
        <v/>
      </c>
    </row>
    <row r="167">
      <c r="A167" t="n">
        <v>14</v>
      </c>
      <c r="B167" t="n">
        <v>9</v>
      </c>
      <c r="C167">
        <f>IFERROR(INDEX(資格取込!$S$6:$S$205,MATCH(14&amp;"_"&amp;3,資格取込!$Z$6:$Z$205,0)),"")</f>
        <v/>
      </c>
      <c r="D167">
        <f>IFERROR(INDEX(資格取込!$R$6:$R$205,MATCH(14&amp;"_"&amp;3,資格取込!$Z$6:$Z$205,0)),"")</f>
        <v/>
      </c>
      <c r="E167">
        <f>IF(D167="","",IFERROR(INDEX(資格マスタ!$B:$B,MATCH(ASC(SUBSTITUTE(SUBSTITUTE(D167," ",""),"　","")),資格マスタ!$D:$D,0)),D167))</f>
        <v/>
      </c>
      <c r="F167">
        <f>IF(E167="","",IF(C167="",DATE(9999,1,1),C167))</f>
        <v/>
      </c>
      <c r="G167">
        <f>IF(E167="","",COUNTIFS($F$159:$F$170,"&lt;"&amp;F167,$F$159:$F$170,"&lt;&gt;")+COUNTIFS($F$159:$F$170,F167,$B$159:$B$170,"&lt;"&amp;B167)+1)</f>
        <v/>
      </c>
      <c r="H167">
        <f>IF(OR(E167="",C167=""),"",IF(C167&gt;=DATE(2019,5,1),"令和"&amp;(YEAR(C167)-2018),IF(C167&gt;=DATE(1989,1,8),"平成"&amp;(YEAR(C167)-1988),"昭和"&amp;(YEAR(C167)-1925)))&amp;"年"&amp;MONTH(C167)&amp;"月")</f>
        <v/>
      </c>
    </row>
    <row r="168">
      <c r="A168" t="n">
        <v>14</v>
      </c>
      <c r="B168" t="n">
        <v>10</v>
      </c>
      <c r="C168">
        <f>IFERROR(INDEX(資格取込!$S$6:$S$205,MATCH(14&amp;"_"&amp;4,資格取込!$Z$6:$Z$205,0)),"")</f>
        <v/>
      </c>
      <c r="D168">
        <f>IFERROR(INDEX(資格取込!$R$6:$R$205,MATCH(14&amp;"_"&amp;4,資格取込!$Z$6:$Z$205,0)),"")</f>
        <v/>
      </c>
      <c r="E168">
        <f>IF(D168="","",IFERROR(INDEX(資格マスタ!$B:$B,MATCH(ASC(SUBSTITUTE(SUBSTITUTE(D168," ",""),"　","")),資格マスタ!$D:$D,0)),D168))</f>
        <v/>
      </c>
      <c r="F168">
        <f>IF(E168="","",IF(C168="",DATE(9999,1,1),C168))</f>
        <v/>
      </c>
      <c r="G168">
        <f>IF(E168="","",COUNTIFS($F$159:$F$170,"&lt;"&amp;F168,$F$159:$F$170,"&lt;&gt;")+COUNTIFS($F$159:$F$170,F168,$B$159:$B$170,"&lt;"&amp;B168)+1)</f>
        <v/>
      </c>
      <c r="H168">
        <f>IF(OR(E168="",C168=""),"",IF(C168&gt;=DATE(2019,5,1),"令和"&amp;(YEAR(C168)-2018),IF(C168&gt;=DATE(1989,1,8),"平成"&amp;(YEAR(C168)-1988),"昭和"&amp;(YEAR(C168)-1925)))&amp;"年"&amp;MONTH(C168)&amp;"月")</f>
        <v/>
      </c>
    </row>
    <row r="169">
      <c r="A169" t="n">
        <v>14</v>
      </c>
      <c r="B169" t="n">
        <v>11</v>
      </c>
      <c r="C169">
        <f>IFERROR(INDEX(資格取込!$S$6:$S$205,MATCH(14&amp;"_"&amp;5,資格取込!$Z$6:$Z$205,0)),"")</f>
        <v/>
      </c>
      <c r="D169">
        <f>IFERROR(INDEX(資格取込!$R$6:$R$205,MATCH(14&amp;"_"&amp;5,資格取込!$Z$6:$Z$205,0)),"")</f>
        <v/>
      </c>
      <c r="E169">
        <f>IF(D169="","",IFERROR(INDEX(資格マスタ!$B:$B,MATCH(ASC(SUBSTITUTE(SUBSTITUTE(D169," ",""),"　","")),資格マスタ!$D:$D,0)),D169))</f>
        <v/>
      </c>
      <c r="F169">
        <f>IF(E169="","",IF(C169="",DATE(9999,1,1),C169))</f>
        <v/>
      </c>
      <c r="G169">
        <f>IF(E169="","",COUNTIFS($F$159:$F$170,"&lt;"&amp;F169,$F$159:$F$170,"&lt;&gt;")+COUNTIFS($F$159:$F$170,F169,$B$159:$B$170,"&lt;"&amp;B169)+1)</f>
        <v/>
      </c>
      <c r="H169">
        <f>IF(OR(E169="",C169=""),"",IF(C169&gt;=DATE(2019,5,1),"令和"&amp;(YEAR(C169)-2018),IF(C169&gt;=DATE(1989,1,8),"平成"&amp;(YEAR(C169)-1988),"昭和"&amp;(YEAR(C169)-1925)))&amp;"年"&amp;MONTH(C169)&amp;"月")</f>
        <v/>
      </c>
    </row>
    <row r="170">
      <c r="A170" t="n">
        <v>14</v>
      </c>
      <c r="B170" t="n">
        <v>12</v>
      </c>
      <c r="C170">
        <f>IFERROR(INDEX(資格取込!$S$6:$S$205,MATCH(14&amp;"_"&amp;6,資格取込!$Z$6:$Z$205,0)),"")</f>
        <v/>
      </c>
      <c r="D170">
        <f>IFERROR(INDEX(資格取込!$R$6:$R$205,MATCH(14&amp;"_"&amp;6,資格取込!$Z$6:$Z$205,0)),"")</f>
        <v/>
      </c>
      <c r="E170">
        <f>IF(D170="","",IFERROR(INDEX(資格マスタ!$B:$B,MATCH(ASC(SUBSTITUTE(SUBSTITUTE(D170," ",""),"　","")),資格マスタ!$D:$D,0)),D170))</f>
        <v/>
      </c>
      <c r="F170">
        <f>IF(E170="","",IF(C170="",DATE(9999,1,1),C170))</f>
        <v/>
      </c>
      <c r="G170">
        <f>IF(E170="","",COUNTIFS($F$159:$F$170,"&lt;"&amp;F170,$F$159:$F$170,"&lt;&gt;")+COUNTIFS($F$159:$F$170,F170,$B$159:$B$170,"&lt;"&amp;B170)+1)</f>
        <v/>
      </c>
      <c r="H170">
        <f>IF(OR(E170="",C170=""),"",IF(C170&gt;=DATE(2019,5,1),"令和"&amp;(YEAR(C170)-2018),IF(C170&gt;=DATE(1989,1,8),"平成"&amp;(YEAR(C170)-1988),"昭和"&amp;(YEAR(C170)-1925)))&amp;"年"&amp;MONTH(C170)&amp;"月")</f>
        <v/>
      </c>
    </row>
    <row r="171">
      <c r="A171" t="n">
        <v>15</v>
      </c>
      <c r="B171" t="n">
        <v>1</v>
      </c>
      <c r="C171" s="132">
        <f>IFERROR(IF(ISNUMBER(入力!O19),入力!O19,DATEVALUE(入力!O19)),"")</f>
        <v/>
      </c>
      <c r="D171">
        <f>IF(入力!N19="","",入力!N19)</f>
        <v/>
      </c>
      <c r="E171">
        <f>IF(D171="","",IFERROR(INDEX(資格マスタ!$B:$B,MATCH(ASC(SUBSTITUTE(SUBSTITUTE(D171," ",""),"　","")),資格マスタ!$D:$D,0)),D171))</f>
        <v/>
      </c>
      <c r="F171">
        <f>IF(E171="","",IF(C171="",DATE(9999,1,1),C171))</f>
        <v/>
      </c>
      <c r="G171">
        <f>IF(E171="","",COUNTIFS($F$171:$F$182,"&lt;"&amp;F171,$F$171:$F$182,"&lt;&gt;")+COUNTIFS($F$171:$F$182,F171,$B$171:$B$182,"&lt;"&amp;B171)+1)</f>
        <v/>
      </c>
      <c r="H171">
        <f>IF(OR(E171="",C171=""),"",IF(C171&gt;=DATE(2019,5,1),"令和"&amp;(YEAR(C171)-2018),IF(C171&gt;=DATE(1989,1,8),"平成"&amp;(YEAR(C171)-1988),"昭和"&amp;(YEAR(C171)-1925)))&amp;"年"&amp;MONTH(C171)&amp;"月")</f>
        <v/>
      </c>
    </row>
    <row r="172">
      <c r="A172" t="n">
        <v>15</v>
      </c>
      <c r="B172" t="n">
        <v>2</v>
      </c>
      <c r="C172">
        <f>IFERROR(IF(ISNUMBER(入力!Q19),入力!Q19,DATEVALUE(入力!Q19)),"")</f>
        <v/>
      </c>
      <c r="D172">
        <f>IF(入力!P19="","",入力!P19)</f>
        <v/>
      </c>
      <c r="E172">
        <f>IF(D172="","",IFERROR(INDEX(資格マスタ!$B:$B,MATCH(ASC(SUBSTITUTE(SUBSTITUTE(D172," ",""),"　","")),資格マスタ!$D:$D,0)),D172))</f>
        <v/>
      </c>
      <c r="F172">
        <f>IF(E172="","",IF(C172="",DATE(9999,1,1),C172))</f>
        <v/>
      </c>
      <c r="G172">
        <f>IF(E172="","",COUNTIFS($F$171:$F$182,"&lt;"&amp;F172,$F$171:$F$182,"&lt;&gt;")+COUNTIFS($F$171:$F$182,F172,$B$171:$B$182,"&lt;"&amp;B172)+1)</f>
        <v/>
      </c>
      <c r="H172">
        <f>IF(OR(E172="",C172=""),"",IF(C172&gt;=DATE(2019,5,1),"令和"&amp;(YEAR(C172)-2018),IF(C172&gt;=DATE(1989,1,8),"平成"&amp;(YEAR(C172)-1988),"昭和"&amp;(YEAR(C172)-1925)))&amp;"年"&amp;MONTH(C172)&amp;"月")</f>
        <v/>
      </c>
    </row>
    <row r="173">
      <c r="A173" t="n">
        <v>15</v>
      </c>
      <c r="B173" t="n">
        <v>3</v>
      </c>
      <c r="C173">
        <f>IFERROR(IF(ISNUMBER(入力!S19),入力!S19,DATEVALUE(入力!S19)),"")</f>
        <v/>
      </c>
      <c r="D173">
        <f>IF(入力!R19="","",入力!R19)</f>
        <v/>
      </c>
      <c r="E173">
        <f>IF(D173="","",IFERROR(INDEX(資格マスタ!$B:$B,MATCH(ASC(SUBSTITUTE(SUBSTITUTE(D173," ",""),"　","")),資格マスタ!$D:$D,0)),D173))</f>
        <v/>
      </c>
      <c r="F173">
        <f>IF(E173="","",IF(C173="",DATE(9999,1,1),C173))</f>
        <v/>
      </c>
      <c r="G173">
        <f>IF(E173="","",COUNTIFS($F$171:$F$182,"&lt;"&amp;F173,$F$171:$F$182,"&lt;&gt;")+COUNTIFS($F$171:$F$182,F173,$B$171:$B$182,"&lt;"&amp;B173)+1)</f>
        <v/>
      </c>
      <c r="H173">
        <f>IF(OR(E173="",C173=""),"",IF(C173&gt;=DATE(2019,5,1),"令和"&amp;(YEAR(C173)-2018),IF(C173&gt;=DATE(1989,1,8),"平成"&amp;(YEAR(C173)-1988),"昭和"&amp;(YEAR(C173)-1925)))&amp;"年"&amp;MONTH(C173)&amp;"月")</f>
        <v/>
      </c>
    </row>
    <row r="174">
      <c r="A174" t="n">
        <v>15</v>
      </c>
      <c r="B174" t="n">
        <v>4</v>
      </c>
      <c r="C174">
        <f>IFERROR(IF(ISNUMBER(入力!U19),入力!U19,DATEVALUE(入力!U19)),"")</f>
        <v/>
      </c>
      <c r="D174">
        <f>IF(入力!T19="","",入力!T19)</f>
        <v/>
      </c>
      <c r="E174">
        <f>IF(D174="","",IFERROR(INDEX(資格マスタ!$B:$B,MATCH(ASC(SUBSTITUTE(SUBSTITUTE(D174," ",""),"　","")),資格マスタ!$D:$D,0)),D174))</f>
        <v/>
      </c>
      <c r="F174">
        <f>IF(E174="","",IF(C174="",DATE(9999,1,1),C174))</f>
        <v/>
      </c>
      <c r="G174">
        <f>IF(E174="","",COUNTIFS($F$171:$F$182,"&lt;"&amp;F174,$F$171:$F$182,"&lt;&gt;")+COUNTIFS($F$171:$F$182,F174,$B$171:$B$182,"&lt;"&amp;B174)+1)</f>
        <v/>
      </c>
      <c r="H174">
        <f>IF(OR(E174="",C174=""),"",IF(C174&gt;=DATE(2019,5,1),"令和"&amp;(YEAR(C174)-2018),IF(C174&gt;=DATE(1989,1,8),"平成"&amp;(YEAR(C174)-1988),"昭和"&amp;(YEAR(C174)-1925)))&amp;"年"&amp;MONTH(C174)&amp;"月")</f>
        <v/>
      </c>
    </row>
    <row r="175">
      <c r="A175" t="n">
        <v>15</v>
      </c>
      <c r="B175" t="n">
        <v>5</v>
      </c>
      <c r="C175">
        <f>IFERROR(IF(ISNUMBER(入力!W19),入力!W19,DATEVALUE(入力!W19)),"")</f>
        <v/>
      </c>
      <c r="D175">
        <f>IF(入力!V19="","",入力!V19)</f>
        <v/>
      </c>
      <c r="E175">
        <f>IF(D175="","",IFERROR(INDEX(資格マスタ!$B:$B,MATCH(ASC(SUBSTITUTE(SUBSTITUTE(D175," ",""),"　","")),資格マスタ!$D:$D,0)),D175))</f>
        <v/>
      </c>
      <c r="F175">
        <f>IF(E175="","",IF(C175="",DATE(9999,1,1),C175))</f>
        <v/>
      </c>
      <c r="G175">
        <f>IF(E175="","",COUNTIFS($F$171:$F$182,"&lt;"&amp;F175,$F$171:$F$182,"&lt;&gt;")+COUNTIFS($F$171:$F$182,F175,$B$171:$B$182,"&lt;"&amp;B175)+1)</f>
        <v/>
      </c>
      <c r="H175">
        <f>IF(OR(E175="",C175=""),"",IF(C175&gt;=DATE(2019,5,1),"令和"&amp;(YEAR(C175)-2018),IF(C175&gt;=DATE(1989,1,8),"平成"&amp;(YEAR(C175)-1988),"昭和"&amp;(YEAR(C175)-1925)))&amp;"年"&amp;MONTH(C175)&amp;"月")</f>
        <v/>
      </c>
    </row>
    <row r="176">
      <c r="A176" t="n">
        <v>15</v>
      </c>
      <c r="B176" t="n">
        <v>6</v>
      </c>
      <c r="C176">
        <f>IFERROR(IF(ISNUMBER(入力!Y19),入力!Y19,DATEVALUE(入力!Y19)),"")</f>
        <v/>
      </c>
      <c r="D176">
        <f>IF(入力!X19="","",入力!X19)</f>
        <v/>
      </c>
      <c r="E176">
        <f>IF(D176="","",IFERROR(INDEX(資格マスタ!$B:$B,MATCH(ASC(SUBSTITUTE(SUBSTITUTE(D176," ",""),"　","")),資格マスタ!$D:$D,0)),D176))</f>
        <v/>
      </c>
      <c r="F176">
        <f>IF(E176="","",IF(C176="",DATE(9999,1,1),C176))</f>
        <v/>
      </c>
      <c r="G176">
        <f>IF(E176="","",COUNTIFS($F$171:$F$182,"&lt;"&amp;F176,$F$171:$F$182,"&lt;&gt;")+COUNTIFS($F$171:$F$182,F176,$B$171:$B$182,"&lt;"&amp;B176)+1)</f>
        <v/>
      </c>
      <c r="H176">
        <f>IF(OR(E176="",C176=""),"",IF(C176&gt;=DATE(2019,5,1),"令和"&amp;(YEAR(C176)-2018),IF(C176&gt;=DATE(1989,1,8),"平成"&amp;(YEAR(C176)-1988),"昭和"&amp;(YEAR(C176)-1925)))&amp;"年"&amp;MONTH(C176)&amp;"月")</f>
        <v/>
      </c>
    </row>
    <row r="177">
      <c r="A177" t="n">
        <v>15</v>
      </c>
      <c r="B177" t="n">
        <v>7</v>
      </c>
      <c r="C177">
        <f>IFERROR(INDEX(資格取込!$S$6:$S$205,MATCH(15&amp;"_"&amp;1,資格取込!$Z$6:$Z$205,0)),"")</f>
        <v/>
      </c>
      <c r="D177">
        <f>IFERROR(INDEX(資格取込!$R$6:$R$205,MATCH(15&amp;"_"&amp;1,資格取込!$Z$6:$Z$205,0)),"")</f>
        <v/>
      </c>
      <c r="E177">
        <f>IF(D177="","",IFERROR(INDEX(資格マスタ!$B:$B,MATCH(ASC(SUBSTITUTE(SUBSTITUTE(D177," ",""),"　","")),資格マスタ!$D:$D,0)),D177))</f>
        <v/>
      </c>
      <c r="F177">
        <f>IF(E177="","",IF(C177="",DATE(9999,1,1),C177))</f>
        <v/>
      </c>
      <c r="G177">
        <f>IF(E177="","",COUNTIFS($F$171:$F$182,"&lt;"&amp;F177,$F$171:$F$182,"&lt;&gt;")+COUNTIFS($F$171:$F$182,F177,$B$171:$B$182,"&lt;"&amp;B177)+1)</f>
        <v/>
      </c>
      <c r="H177">
        <f>IF(OR(E177="",C177=""),"",IF(C177&gt;=DATE(2019,5,1),"令和"&amp;(YEAR(C177)-2018),IF(C177&gt;=DATE(1989,1,8),"平成"&amp;(YEAR(C177)-1988),"昭和"&amp;(YEAR(C177)-1925)))&amp;"年"&amp;MONTH(C177)&amp;"月")</f>
        <v/>
      </c>
    </row>
    <row r="178">
      <c r="A178" t="n">
        <v>15</v>
      </c>
      <c r="B178" t="n">
        <v>8</v>
      </c>
      <c r="C178">
        <f>IFERROR(INDEX(資格取込!$S$6:$S$205,MATCH(15&amp;"_"&amp;2,資格取込!$Z$6:$Z$205,0)),"")</f>
        <v/>
      </c>
      <c r="D178">
        <f>IFERROR(INDEX(資格取込!$R$6:$R$205,MATCH(15&amp;"_"&amp;2,資格取込!$Z$6:$Z$205,0)),"")</f>
        <v/>
      </c>
      <c r="E178">
        <f>IF(D178="","",IFERROR(INDEX(資格マスタ!$B:$B,MATCH(ASC(SUBSTITUTE(SUBSTITUTE(D178," ",""),"　","")),資格マスタ!$D:$D,0)),D178))</f>
        <v/>
      </c>
      <c r="F178">
        <f>IF(E178="","",IF(C178="",DATE(9999,1,1),C178))</f>
        <v/>
      </c>
      <c r="G178">
        <f>IF(E178="","",COUNTIFS($F$171:$F$182,"&lt;"&amp;F178,$F$171:$F$182,"&lt;&gt;")+COUNTIFS($F$171:$F$182,F178,$B$171:$B$182,"&lt;"&amp;B178)+1)</f>
        <v/>
      </c>
      <c r="H178">
        <f>IF(OR(E178="",C178=""),"",IF(C178&gt;=DATE(2019,5,1),"令和"&amp;(YEAR(C178)-2018),IF(C178&gt;=DATE(1989,1,8),"平成"&amp;(YEAR(C178)-1988),"昭和"&amp;(YEAR(C178)-1925)))&amp;"年"&amp;MONTH(C178)&amp;"月")</f>
        <v/>
      </c>
    </row>
    <row r="179">
      <c r="A179" t="n">
        <v>15</v>
      </c>
      <c r="B179" t="n">
        <v>9</v>
      </c>
      <c r="C179">
        <f>IFERROR(INDEX(資格取込!$S$6:$S$205,MATCH(15&amp;"_"&amp;3,資格取込!$Z$6:$Z$205,0)),"")</f>
        <v/>
      </c>
      <c r="D179">
        <f>IFERROR(INDEX(資格取込!$R$6:$R$205,MATCH(15&amp;"_"&amp;3,資格取込!$Z$6:$Z$205,0)),"")</f>
        <v/>
      </c>
      <c r="E179">
        <f>IF(D179="","",IFERROR(INDEX(資格マスタ!$B:$B,MATCH(ASC(SUBSTITUTE(SUBSTITUTE(D179," ",""),"　","")),資格マスタ!$D:$D,0)),D179))</f>
        <v/>
      </c>
      <c r="F179">
        <f>IF(E179="","",IF(C179="",DATE(9999,1,1),C179))</f>
        <v/>
      </c>
      <c r="G179">
        <f>IF(E179="","",COUNTIFS($F$171:$F$182,"&lt;"&amp;F179,$F$171:$F$182,"&lt;&gt;")+COUNTIFS($F$171:$F$182,F179,$B$171:$B$182,"&lt;"&amp;B179)+1)</f>
        <v/>
      </c>
      <c r="H179">
        <f>IF(OR(E179="",C179=""),"",IF(C179&gt;=DATE(2019,5,1),"令和"&amp;(YEAR(C179)-2018),IF(C179&gt;=DATE(1989,1,8),"平成"&amp;(YEAR(C179)-1988),"昭和"&amp;(YEAR(C179)-1925)))&amp;"年"&amp;MONTH(C179)&amp;"月")</f>
        <v/>
      </c>
    </row>
    <row r="180">
      <c r="A180" t="n">
        <v>15</v>
      </c>
      <c r="B180" t="n">
        <v>10</v>
      </c>
      <c r="C180">
        <f>IFERROR(INDEX(資格取込!$S$6:$S$205,MATCH(15&amp;"_"&amp;4,資格取込!$Z$6:$Z$205,0)),"")</f>
        <v/>
      </c>
      <c r="D180">
        <f>IFERROR(INDEX(資格取込!$R$6:$R$205,MATCH(15&amp;"_"&amp;4,資格取込!$Z$6:$Z$205,0)),"")</f>
        <v/>
      </c>
      <c r="E180">
        <f>IF(D180="","",IFERROR(INDEX(資格マスタ!$B:$B,MATCH(ASC(SUBSTITUTE(SUBSTITUTE(D180," ",""),"　","")),資格マスタ!$D:$D,0)),D180))</f>
        <v/>
      </c>
      <c r="F180">
        <f>IF(E180="","",IF(C180="",DATE(9999,1,1),C180))</f>
        <v/>
      </c>
      <c r="G180">
        <f>IF(E180="","",COUNTIFS($F$171:$F$182,"&lt;"&amp;F180,$F$171:$F$182,"&lt;&gt;")+COUNTIFS($F$171:$F$182,F180,$B$171:$B$182,"&lt;"&amp;B180)+1)</f>
        <v/>
      </c>
      <c r="H180">
        <f>IF(OR(E180="",C180=""),"",IF(C180&gt;=DATE(2019,5,1),"令和"&amp;(YEAR(C180)-2018),IF(C180&gt;=DATE(1989,1,8),"平成"&amp;(YEAR(C180)-1988),"昭和"&amp;(YEAR(C180)-1925)))&amp;"年"&amp;MONTH(C180)&amp;"月")</f>
        <v/>
      </c>
    </row>
    <row r="181">
      <c r="A181" t="n">
        <v>15</v>
      </c>
      <c r="B181" t="n">
        <v>11</v>
      </c>
      <c r="C181">
        <f>IFERROR(INDEX(資格取込!$S$6:$S$205,MATCH(15&amp;"_"&amp;5,資格取込!$Z$6:$Z$205,0)),"")</f>
        <v/>
      </c>
      <c r="D181">
        <f>IFERROR(INDEX(資格取込!$R$6:$R$205,MATCH(15&amp;"_"&amp;5,資格取込!$Z$6:$Z$205,0)),"")</f>
        <v/>
      </c>
      <c r="E181">
        <f>IF(D181="","",IFERROR(INDEX(資格マスタ!$B:$B,MATCH(ASC(SUBSTITUTE(SUBSTITUTE(D181," ",""),"　","")),資格マスタ!$D:$D,0)),D181))</f>
        <v/>
      </c>
      <c r="F181">
        <f>IF(E181="","",IF(C181="",DATE(9999,1,1),C181))</f>
        <v/>
      </c>
      <c r="G181">
        <f>IF(E181="","",COUNTIFS($F$171:$F$182,"&lt;"&amp;F181,$F$171:$F$182,"&lt;&gt;")+COUNTIFS($F$171:$F$182,F181,$B$171:$B$182,"&lt;"&amp;B181)+1)</f>
        <v/>
      </c>
      <c r="H181">
        <f>IF(OR(E181="",C181=""),"",IF(C181&gt;=DATE(2019,5,1),"令和"&amp;(YEAR(C181)-2018),IF(C181&gt;=DATE(1989,1,8),"平成"&amp;(YEAR(C181)-1988),"昭和"&amp;(YEAR(C181)-1925)))&amp;"年"&amp;MONTH(C181)&amp;"月")</f>
        <v/>
      </c>
    </row>
    <row r="182">
      <c r="A182" t="n">
        <v>15</v>
      </c>
      <c r="B182" t="n">
        <v>12</v>
      </c>
      <c r="C182">
        <f>IFERROR(INDEX(資格取込!$S$6:$S$205,MATCH(15&amp;"_"&amp;6,資格取込!$Z$6:$Z$205,0)),"")</f>
        <v/>
      </c>
      <c r="D182">
        <f>IFERROR(INDEX(資格取込!$R$6:$R$205,MATCH(15&amp;"_"&amp;6,資格取込!$Z$6:$Z$205,0)),"")</f>
        <v/>
      </c>
      <c r="E182">
        <f>IF(D182="","",IFERROR(INDEX(資格マスタ!$B:$B,MATCH(ASC(SUBSTITUTE(SUBSTITUTE(D182," ",""),"　","")),資格マスタ!$D:$D,0)),D182))</f>
        <v/>
      </c>
      <c r="F182">
        <f>IF(E182="","",IF(C182="",DATE(9999,1,1),C182))</f>
        <v/>
      </c>
      <c r="G182">
        <f>IF(E182="","",COUNTIFS($F$171:$F$182,"&lt;"&amp;F182,$F$171:$F$182,"&lt;&gt;")+COUNTIFS($F$171:$F$182,F182,$B$171:$B$182,"&lt;"&amp;B182)+1)</f>
        <v/>
      </c>
      <c r="H182">
        <f>IF(OR(E182="",C182=""),"",IF(C182&gt;=DATE(2019,5,1),"令和"&amp;(YEAR(C182)-2018),IF(C182&gt;=DATE(1989,1,8),"平成"&amp;(YEAR(C182)-1988),"昭和"&amp;(YEAR(C182)-1925)))&amp;"年"&amp;MONTH(C182)&amp;"月")</f>
        <v/>
      </c>
    </row>
    <row r="183">
      <c r="A183" t="n">
        <v>16</v>
      </c>
      <c r="B183" t="n">
        <v>1</v>
      </c>
      <c r="C183" s="132">
        <f>IFERROR(IF(ISNUMBER(入力!O20),入力!O20,DATEVALUE(入力!O20)),"")</f>
        <v/>
      </c>
      <c r="D183">
        <f>IF(入力!N20="","",入力!N20)</f>
        <v/>
      </c>
      <c r="E183">
        <f>IF(D183="","",IFERROR(INDEX(資格マスタ!$B:$B,MATCH(ASC(SUBSTITUTE(SUBSTITUTE(D183," ",""),"　","")),資格マスタ!$D:$D,0)),D183))</f>
        <v/>
      </c>
      <c r="F183">
        <f>IF(E183="","",IF(C183="",DATE(9999,1,1),C183))</f>
        <v/>
      </c>
      <c r="G183">
        <f>IF(E183="","",COUNTIFS($F$183:$F$194,"&lt;"&amp;F183,$F$183:$F$194,"&lt;&gt;")+COUNTIFS($F$183:$F$194,F183,$B$183:$B$194,"&lt;"&amp;B183)+1)</f>
        <v/>
      </c>
      <c r="H183">
        <f>IF(OR(E183="",C183=""),"",IF(C183&gt;=DATE(2019,5,1),"令和"&amp;(YEAR(C183)-2018),IF(C183&gt;=DATE(1989,1,8),"平成"&amp;(YEAR(C183)-1988),"昭和"&amp;(YEAR(C183)-1925)))&amp;"年"&amp;MONTH(C183)&amp;"月")</f>
        <v/>
      </c>
    </row>
    <row r="184">
      <c r="A184" t="n">
        <v>16</v>
      </c>
      <c r="B184" t="n">
        <v>2</v>
      </c>
      <c r="C184">
        <f>IFERROR(IF(ISNUMBER(入力!Q20),入力!Q20,DATEVALUE(入力!Q20)),"")</f>
        <v/>
      </c>
      <c r="D184">
        <f>IF(入力!P20="","",入力!P20)</f>
        <v/>
      </c>
      <c r="E184">
        <f>IF(D184="","",IFERROR(INDEX(資格マスタ!$B:$B,MATCH(ASC(SUBSTITUTE(SUBSTITUTE(D184," ",""),"　","")),資格マスタ!$D:$D,0)),D184))</f>
        <v/>
      </c>
      <c r="F184">
        <f>IF(E184="","",IF(C184="",DATE(9999,1,1),C184))</f>
        <v/>
      </c>
      <c r="G184">
        <f>IF(E184="","",COUNTIFS($F$183:$F$194,"&lt;"&amp;F184,$F$183:$F$194,"&lt;&gt;")+COUNTIFS($F$183:$F$194,F184,$B$183:$B$194,"&lt;"&amp;B184)+1)</f>
        <v/>
      </c>
      <c r="H184">
        <f>IF(OR(E184="",C184=""),"",IF(C184&gt;=DATE(2019,5,1),"令和"&amp;(YEAR(C184)-2018),IF(C184&gt;=DATE(1989,1,8),"平成"&amp;(YEAR(C184)-1988),"昭和"&amp;(YEAR(C184)-1925)))&amp;"年"&amp;MONTH(C184)&amp;"月")</f>
        <v/>
      </c>
    </row>
    <row r="185">
      <c r="A185" t="n">
        <v>16</v>
      </c>
      <c r="B185" t="n">
        <v>3</v>
      </c>
      <c r="C185">
        <f>IFERROR(IF(ISNUMBER(入力!S20),入力!S20,DATEVALUE(入力!S20)),"")</f>
        <v/>
      </c>
      <c r="D185">
        <f>IF(入力!R20="","",入力!R20)</f>
        <v/>
      </c>
      <c r="E185">
        <f>IF(D185="","",IFERROR(INDEX(資格マスタ!$B:$B,MATCH(ASC(SUBSTITUTE(SUBSTITUTE(D185," ",""),"　","")),資格マスタ!$D:$D,0)),D185))</f>
        <v/>
      </c>
      <c r="F185">
        <f>IF(E185="","",IF(C185="",DATE(9999,1,1),C185))</f>
        <v/>
      </c>
      <c r="G185">
        <f>IF(E185="","",COUNTIFS($F$183:$F$194,"&lt;"&amp;F185,$F$183:$F$194,"&lt;&gt;")+COUNTIFS($F$183:$F$194,F185,$B$183:$B$194,"&lt;"&amp;B185)+1)</f>
        <v/>
      </c>
      <c r="H185">
        <f>IF(OR(E185="",C185=""),"",IF(C185&gt;=DATE(2019,5,1),"令和"&amp;(YEAR(C185)-2018),IF(C185&gt;=DATE(1989,1,8),"平成"&amp;(YEAR(C185)-1988),"昭和"&amp;(YEAR(C185)-1925)))&amp;"年"&amp;MONTH(C185)&amp;"月")</f>
        <v/>
      </c>
    </row>
    <row r="186">
      <c r="A186" t="n">
        <v>16</v>
      </c>
      <c r="B186" t="n">
        <v>4</v>
      </c>
      <c r="C186">
        <f>IFERROR(IF(ISNUMBER(入力!U20),入力!U20,DATEVALUE(入力!U20)),"")</f>
        <v/>
      </c>
      <c r="D186">
        <f>IF(入力!T20="","",入力!T20)</f>
        <v/>
      </c>
      <c r="E186">
        <f>IF(D186="","",IFERROR(INDEX(資格マスタ!$B:$B,MATCH(ASC(SUBSTITUTE(SUBSTITUTE(D186," ",""),"　","")),資格マスタ!$D:$D,0)),D186))</f>
        <v/>
      </c>
      <c r="F186">
        <f>IF(E186="","",IF(C186="",DATE(9999,1,1),C186))</f>
        <v/>
      </c>
      <c r="G186">
        <f>IF(E186="","",COUNTIFS($F$183:$F$194,"&lt;"&amp;F186,$F$183:$F$194,"&lt;&gt;")+COUNTIFS($F$183:$F$194,F186,$B$183:$B$194,"&lt;"&amp;B186)+1)</f>
        <v/>
      </c>
      <c r="H186">
        <f>IF(OR(E186="",C186=""),"",IF(C186&gt;=DATE(2019,5,1),"令和"&amp;(YEAR(C186)-2018),IF(C186&gt;=DATE(1989,1,8),"平成"&amp;(YEAR(C186)-1988),"昭和"&amp;(YEAR(C186)-1925)))&amp;"年"&amp;MONTH(C186)&amp;"月")</f>
        <v/>
      </c>
    </row>
    <row r="187">
      <c r="A187" t="n">
        <v>16</v>
      </c>
      <c r="B187" t="n">
        <v>5</v>
      </c>
      <c r="C187">
        <f>IFERROR(IF(ISNUMBER(入力!W20),入力!W20,DATEVALUE(入力!W20)),"")</f>
        <v/>
      </c>
      <c r="D187">
        <f>IF(入力!V20="","",入力!V20)</f>
        <v/>
      </c>
      <c r="E187">
        <f>IF(D187="","",IFERROR(INDEX(資格マスタ!$B:$B,MATCH(ASC(SUBSTITUTE(SUBSTITUTE(D187," ",""),"　","")),資格マスタ!$D:$D,0)),D187))</f>
        <v/>
      </c>
      <c r="F187">
        <f>IF(E187="","",IF(C187="",DATE(9999,1,1),C187))</f>
        <v/>
      </c>
      <c r="G187">
        <f>IF(E187="","",COUNTIFS($F$183:$F$194,"&lt;"&amp;F187,$F$183:$F$194,"&lt;&gt;")+COUNTIFS($F$183:$F$194,F187,$B$183:$B$194,"&lt;"&amp;B187)+1)</f>
        <v/>
      </c>
      <c r="H187">
        <f>IF(OR(E187="",C187=""),"",IF(C187&gt;=DATE(2019,5,1),"令和"&amp;(YEAR(C187)-2018),IF(C187&gt;=DATE(1989,1,8),"平成"&amp;(YEAR(C187)-1988),"昭和"&amp;(YEAR(C187)-1925)))&amp;"年"&amp;MONTH(C187)&amp;"月")</f>
        <v/>
      </c>
    </row>
    <row r="188">
      <c r="A188" t="n">
        <v>16</v>
      </c>
      <c r="B188" t="n">
        <v>6</v>
      </c>
      <c r="C188">
        <f>IFERROR(IF(ISNUMBER(入力!Y20),入力!Y20,DATEVALUE(入力!Y20)),"")</f>
        <v/>
      </c>
      <c r="D188">
        <f>IF(入力!X20="","",入力!X20)</f>
        <v/>
      </c>
      <c r="E188">
        <f>IF(D188="","",IFERROR(INDEX(資格マスタ!$B:$B,MATCH(ASC(SUBSTITUTE(SUBSTITUTE(D188," ",""),"　","")),資格マスタ!$D:$D,0)),D188))</f>
        <v/>
      </c>
      <c r="F188">
        <f>IF(E188="","",IF(C188="",DATE(9999,1,1),C188))</f>
        <v/>
      </c>
      <c r="G188">
        <f>IF(E188="","",COUNTIFS($F$183:$F$194,"&lt;"&amp;F188,$F$183:$F$194,"&lt;&gt;")+COUNTIFS($F$183:$F$194,F188,$B$183:$B$194,"&lt;"&amp;B188)+1)</f>
        <v/>
      </c>
      <c r="H188">
        <f>IF(OR(E188="",C188=""),"",IF(C188&gt;=DATE(2019,5,1),"令和"&amp;(YEAR(C188)-2018),IF(C188&gt;=DATE(1989,1,8),"平成"&amp;(YEAR(C188)-1988),"昭和"&amp;(YEAR(C188)-1925)))&amp;"年"&amp;MONTH(C188)&amp;"月")</f>
        <v/>
      </c>
    </row>
    <row r="189">
      <c r="A189" t="n">
        <v>16</v>
      </c>
      <c r="B189" t="n">
        <v>7</v>
      </c>
      <c r="C189">
        <f>IFERROR(INDEX(資格取込!$S$6:$S$205,MATCH(16&amp;"_"&amp;1,資格取込!$Z$6:$Z$205,0)),"")</f>
        <v/>
      </c>
      <c r="D189">
        <f>IFERROR(INDEX(資格取込!$R$6:$R$205,MATCH(16&amp;"_"&amp;1,資格取込!$Z$6:$Z$205,0)),"")</f>
        <v/>
      </c>
      <c r="E189">
        <f>IF(D189="","",IFERROR(INDEX(資格マスタ!$B:$B,MATCH(ASC(SUBSTITUTE(SUBSTITUTE(D189," ",""),"　","")),資格マスタ!$D:$D,0)),D189))</f>
        <v/>
      </c>
      <c r="F189">
        <f>IF(E189="","",IF(C189="",DATE(9999,1,1),C189))</f>
        <v/>
      </c>
      <c r="G189">
        <f>IF(E189="","",COUNTIFS($F$183:$F$194,"&lt;"&amp;F189,$F$183:$F$194,"&lt;&gt;")+COUNTIFS($F$183:$F$194,F189,$B$183:$B$194,"&lt;"&amp;B189)+1)</f>
        <v/>
      </c>
      <c r="H189">
        <f>IF(OR(E189="",C189=""),"",IF(C189&gt;=DATE(2019,5,1),"令和"&amp;(YEAR(C189)-2018),IF(C189&gt;=DATE(1989,1,8),"平成"&amp;(YEAR(C189)-1988),"昭和"&amp;(YEAR(C189)-1925)))&amp;"年"&amp;MONTH(C189)&amp;"月")</f>
        <v/>
      </c>
    </row>
    <row r="190">
      <c r="A190" t="n">
        <v>16</v>
      </c>
      <c r="B190" t="n">
        <v>8</v>
      </c>
      <c r="C190">
        <f>IFERROR(INDEX(資格取込!$S$6:$S$205,MATCH(16&amp;"_"&amp;2,資格取込!$Z$6:$Z$205,0)),"")</f>
        <v/>
      </c>
      <c r="D190">
        <f>IFERROR(INDEX(資格取込!$R$6:$R$205,MATCH(16&amp;"_"&amp;2,資格取込!$Z$6:$Z$205,0)),"")</f>
        <v/>
      </c>
      <c r="E190">
        <f>IF(D190="","",IFERROR(INDEX(資格マスタ!$B:$B,MATCH(ASC(SUBSTITUTE(SUBSTITUTE(D190," ",""),"　","")),資格マスタ!$D:$D,0)),D190))</f>
        <v/>
      </c>
      <c r="F190">
        <f>IF(E190="","",IF(C190="",DATE(9999,1,1),C190))</f>
        <v/>
      </c>
      <c r="G190">
        <f>IF(E190="","",COUNTIFS($F$183:$F$194,"&lt;"&amp;F190,$F$183:$F$194,"&lt;&gt;")+COUNTIFS($F$183:$F$194,F190,$B$183:$B$194,"&lt;"&amp;B190)+1)</f>
        <v/>
      </c>
      <c r="H190">
        <f>IF(OR(E190="",C190=""),"",IF(C190&gt;=DATE(2019,5,1),"令和"&amp;(YEAR(C190)-2018),IF(C190&gt;=DATE(1989,1,8),"平成"&amp;(YEAR(C190)-1988),"昭和"&amp;(YEAR(C190)-1925)))&amp;"年"&amp;MONTH(C190)&amp;"月")</f>
        <v/>
      </c>
    </row>
    <row r="191">
      <c r="A191" t="n">
        <v>16</v>
      </c>
      <c r="B191" t="n">
        <v>9</v>
      </c>
      <c r="C191">
        <f>IFERROR(INDEX(資格取込!$S$6:$S$205,MATCH(16&amp;"_"&amp;3,資格取込!$Z$6:$Z$205,0)),"")</f>
        <v/>
      </c>
      <c r="D191">
        <f>IFERROR(INDEX(資格取込!$R$6:$R$205,MATCH(16&amp;"_"&amp;3,資格取込!$Z$6:$Z$205,0)),"")</f>
        <v/>
      </c>
      <c r="E191">
        <f>IF(D191="","",IFERROR(INDEX(資格マスタ!$B:$B,MATCH(ASC(SUBSTITUTE(SUBSTITUTE(D191," ",""),"　","")),資格マスタ!$D:$D,0)),D191))</f>
        <v/>
      </c>
      <c r="F191">
        <f>IF(E191="","",IF(C191="",DATE(9999,1,1),C191))</f>
        <v/>
      </c>
      <c r="G191">
        <f>IF(E191="","",COUNTIFS($F$183:$F$194,"&lt;"&amp;F191,$F$183:$F$194,"&lt;&gt;")+COUNTIFS($F$183:$F$194,F191,$B$183:$B$194,"&lt;"&amp;B191)+1)</f>
        <v/>
      </c>
      <c r="H191">
        <f>IF(OR(E191="",C191=""),"",IF(C191&gt;=DATE(2019,5,1),"令和"&amp;(YEAR(C191)-2018),IF(C191&gt;=DATE(1989,1,8),"平成"&amp;(YEAR(C191)-1988),"昭和"&amp;(YEAR(C191)-1925)))&amp;"年"&amp;MONTH(C191)&amp;"月")</f>
        <v/>
      </c>
    </row>
    <row r="192">
      <c r="A192" t="n">
        <v>16</v>
      </c>
      <c r="B192" t="n">
        <v>10</v>
      </c>
      <c r="C192">
        <f>IFERROR(INDEX(資格取込!$S$6:$S$205,MATCH(16&amp;"_"&amp;4,資格取込!$Z$6:$Z$205,0)),"")</f>
        <v/>
      </c>
      <c r="D192">
        <f>IFERROR(INDEX(資格取込!$R$6:$R$205,MATCH(16&amp;"_"&amp;4,資格取込!$Z$6:$Z$205,0)),"")</f>
        <v/>
      </c>
      <c r="E192">
        <f>IF(D192="","",IFERROR(INDEX(資格マスタ!$B:$B,MATCH(ASC(SUBSTITUTE(SUBSTITUTE(D192," ",""),"　","")),資格マスタ!$D:$D,0)),D192))</f>
        <v/>
      </c>
      <c r="F192">
        <f>IF(E192="","",IF(C192="",DATE(9999,1,1),C192))</f>
        <v/>
      </c>
      <c r="G192">
        <f>IF(E192="","",COUNTIFS($F$183:$F$194,"&lt;"&amp;F192,$F$183:$F$194,"&lt;&gt;")+COUNTIFS($F$183:$F$194,F192,$B$183:$B$194,"&lt;"&amp;B192)+1)</f>
        <v/>
      </c>
      <c r="H192">
        <f>IF(OR(E192="",C192=""),"",IF(C192&gt;=DATE(2019,5,1),"令和"&amp;(YEAR(C192)-2018),IF(C192&gt;=DATE(1989,1,8),"平成"&amp;(YEAR(C192)-1988),"昭和"&amp;(YEAR(C192)-1925)))&amp;"年"&amp;MONTH(C192)&amp;"月")</f>
        <v/>
      </c>
    </row>
    <row r="193">
      <c r="A193" t="n">
        <v>16</v>
      </c>
      <c r="B193" t="n">
        <v>11</v>
      </c>
      <c r="C193">
        <f>IFERROR(INDEX(資格取込!$S$6:$S$205,MATCH(16&amp;"_"&amp;5,資格取込!$Z$6:$Z$205,0)),"")</f>
        <v/>
      </c>
      <c r="D193">
        <f>IFERROR(INDEX(資格取込!$R$6:$R$205,MATCH(16&amp;"_"&amp;5,資格取込!$Z$6:$Z$205,0)),"")</f>
        <v/>
      </c>
      <c r="E193">
        <f>IF(D193="","",IFERROR(INDEX(資格マスタ!$B:$B,MATCH(ASC(SUBSTITUTE(SUBSTITUTE(D193," ",""),"　","")),資格マスタ!$D:$D,0)),D193))</f>
        <v/>
      </c>
      <c r="F193">
        <f>IF(E193="","",IF(C193="",DATE(9999,1,1),C193))</f>
        <v/>
      </c>
      <c r="G193">
        <f>IF(E193="","",COUNTIFS($F$183:$F$194,"&lt;"&amp;F193,$F$183:$F$194,"&lt;&gt;")+COUNTIFS($F$183:$F$194,F193,$B$183:$B$194,"&lt;"&amp;B193)+1)</f>
        <v/>
      </c>
      <c r="H193">
        <f>IF(OR(E193="",C193=""),"",IF(C193&gt;=DATE(2019,5,1),"令和"&amp;(YEAR(C193)-2018),IF(C193&gt;=DATE(1989,1,8),"平成"&amp;(YEAR(C193)-1988),"昭和"&amp;(YEAR(C193)-1925)))&amp;"年"&amp;MONTH(C193)&amp;"月")</f>
        <v/>
      </c>
    </row>
    <row r="194">
      <c r="A194" t="n">
        <v>16</v>
      </c>
      <c r="B194" t="n">
        <v>12</v>
      </c>
      <c r="C194">
        <f>IFERROR(INDEX(資格取込!$S$6:$S$205,MATCH(16&amp;"_"&amp;6,資格取込!$Z$6:$Z$205,0)),"")</f>
        <v/>
      </c>
      <c r="D194">
        <f>IFERROR(INDEX(資格取込!$R$6:$R$205,MATCH(16&amp;"_"&amp;6,資格取込!$Z$6:$Z$205,0)),"")</f>
        <v/>
      </c>
      <c r="E194">
        <f>IF(D194="","",IFERROR(INDEX(資格マスタ!$B:$B,MATCH(ASC(SUBSTITUTE(SUBSTITUTE(D194," ",""),"　","")),資格マスタ!$D:$D,0)),D194))</f>
        <v/>
      </c>
      <c r="F194">
        <f>IF(E194="","",IF(C194="",DATE(9999,1,1),C194))</f>
        <v/>
      </c>
      <c r="G194">
        <f>IF(E194="","",COUNTIFS($F$183:$F$194,"&lt;"&amp;F194,$F$183:$F$194,"&lt;&gt;")+COUNTIFS($F$183:$F$194,F194,$B$183:$B$194,"&lt;"&amp;B194)+1)</f>
        <v/>
      </c>
      <c r="H194">
        <f>IF(OR(E194="",C194=""),"",IF(C194&gt;=DATE(2019,5,1),"令和"&amp;(YEAR(C194)-2018),IF(C194&gt;=DATE(1989,1,8),"平成"&amp;(YEAR(C194)-1988),"昭和"&amp;(YEAR(C194)-1925)))&amp;"年"&amp;MONTH(C194)&amp;"月")</f>
        <v/>
      </c>
    </row>
    <row r="195">
      <c r="A195" t="n">
        <v>17</v>
      </c>
      <c r="B195" t="n">
        <v>1</v>
      </c>
      <c r="C195" s="132">
        <f>IFERROR(IF(ISNUMBER(入力!O21),入力!O21,DATEVALUE(入力!O21)),"")</f>
        <v/>
      </c>
      <c r="D195">
        <f>IF(入力!N21="","",入力!N21)</f>
        <v/>
      </c>
      <c r="E195">
        <f>IF(D195="","",IFERROR(INDEX(資格マスタ!$B:$B,MATCH(ASC(SUBSTITUTE(SUBSTITUTE(D195," ",""),"　","")),資格マスタ!$D:$D,0)),D195))</f>
        <v/>
      </c>
      <c r="F195">
        <f>IF(E195="","",IF(C195="",DATE(9999,1,1),C195))</f>
        <v/>
      </c>
      <c r="G195">
        <f>IF(E195="","",COUNTIFS($F$195:$F$206,"&lt;"&amp;F195,$F$195:$F$206,"&lt;&gt;")+COUNTIFS($F$195:$F$206,F195,$B$195:$B$206,"&lt;"&amp;B195)+1)</f>
        <v/>
      </c>
      <c r="H195">
        <f>IF(OR(E195="",C195=""),"",IF(C195&gt;=DATE(2019,5,1),"令和"&amp;(YEAR(C195)-2018),IF(C195&gt;=DATE(1989,1,8),"平成"&amp;(YEAR(C195)-1988),"昭和"&amp;(YEAR(C195)-1925)))&amp;"年"&amp;MONTH(C195)&amp;"月")</f>
        <v/>
      </c>
    </row>
    <row r="196">
      <c r="A196" t="n">
        <v>17</v>
      </c>
      <c r="B196" t="n">
        <v>2</v>
      </c>
      <c r="C196">
        <f>IFERROR(IF(ISNUMBER(入力!Q21),入力!Q21,DATEVALUE(入力!Q21)),"")</f>
        <v/>
      </c>
      <c r="D196">
        <f>IF(入力!P21="","",入力!P21)</f>
        <v/>
      </c>
      <c r="E196">
        <f>IF(D196="","",IFERROR(INDEX(資格マスタ!$B:$B,MATCH(ASC(SUBSTITUTE(SUBSTITUTE(D196," ",""),"　","")),資格マスタ!$D:$D,0)),D196))</f>
        <v/>
      </c>
      <c r="F196">
        <f>IF(E196="","",IF(C196="",DATE(9999,1,1),C196))</f>
        <v/>
      </c>
      <c r="G196">
        <f>IF(E196="","",COUNTIFS($F$195:$F$206,"&lt;"&amp;F196,$F$195:$F$206,"&lt;&gt;")+COUNTIFS($F$195:$F$206,F196,$B$195:$B$206,"&lt;"&amp;B196)+1)</f>
        <v/>
      </c>
      <c r="H196">
        <f>IF(OR(E196="",C196=""),"",IF(C196&gt;=DATE(2019,5,1),"令和"&amp;(YEAR(C196)-2018),IF(C196&gt;=DATE(1989,1,8),"平成"&amp;(YEAR(C196)-1988),"昭和"&amp;(YEAR(C196)-1925)))&amp;"年"&amp;MONTH(C196)&amp;"月")</f>
        <v/>
      </c>
    </row>
    <row r="197">
      <c r="A197" t="n">
        <v>17</v>
      </c>
      <c r="B197" t="n">
        <v>3</v>
      </c>
      <c r="C197">
        <f>IFERROR(IF(ISNUMBER(入力!S21),入力!S21,DATEVALUE(入力!S21)),"")</f>
        <v/>
      </c>
      <c r="D197">
        <f>IF(入力!R21="","",入力!R21)</f>
        <v/>
      </c>
      <c r="E197">
        <f>IF(D197="","",IFERROR(INDEX(資格マスタ!$B:$B,MATCH(ASC(SUBSTITUTE(SUBSTITUTE(D197," ",""),"　","")),資格マスタ!$D:$D,0)),D197))</f>
        <v/>
      </c>
      <c r="F197">
        <f>IF(E197="","",IF(C197="",DATE(9999,1,1),C197))</f>
        <v/>
      </c>
      <c r="G197">
        <f>IF(E197="","",COUNTIFS($F$195:$F$206,"&lt;"&amp;F197,$F$195:$F$206,"&lt;&gt;")+COUNTIFS($F$195:$F$206,F197,$B$195:$B$206,"&lt;"&amp;B197)+1)</f>
        <v/>
      </c>
      <c r="H197">
        <f>IF(OR(E197="",C197=""),"",IF(C197&gt;=DATE(2019,5,1),"令和"&amp;(YEAR(C197)-2018),IF(C197&gt;=DATE(1989,1,8),"平成"&amp;(YEAR(C197)-1988),"昭和"&amp;(YEAR(C197)-1925)))&amp;"年"&amp;MONTH(C197)&amp;"月")</f>
        <v/>
      </c>
    </row>
    <row r="198">
      <c r="A198" t="n">
        <v>17</v>
      </c>
      <c r="B198" t="n">
        <v>4</v>
      </c>
      <c r="C198">
        <f>IFERROR(IF(ISNUMBER(入力!U21),入力!U21,DATEVALUE(入力!U21)),"")</f>
        <v/>
      </c>
      <c r="D198">
        <f>IF(入力!T21="","",入力!T21)</f>
        <v/>
      </c>
      <c r="E198">
        <f>IF(D198="","",IFERROR(INDEX(資格マスタ!$B:$B,MATCH(ASC(SUBSTITUTE(SUBSTITUTE(D198," ",""),"　","")),資格マスタ!$D:$D,0)),D198))</f>
        <v/>
      </c>
      <c r="F198">
        <f>IF(E198="","",IF(C198="",DATE(9999,1,1),C198))</f>
        <v/>
      </c>
      <c r="G198">
        <f>IF(E198="","",COUNTIFS($F$195:$F$206,"&lt;"&amp;F198,$F$195:$F$206,"&lt;&gt;")+COUNTIFS($F$195:$F$206,F198,$B$195:$B$206,"&lt;"&amp;B198)+1)</f>
        <v/>
      </c>
      <c r="H198">
        <f>IF(OR(E198="",C198=""),"",IF(C198&gt;=DATE(2019,5,1),"令和"&amp;(YEAR(C198)-2018),IF(C198&gt;=DATE(1989,1,8),"平成"&amp;(YEAR(C198)-1988),"昭和"&amp;(YEAR(C198)-1925)))&amp;"年"&amp;MONTH(C198)&amp;"月")</f>
        <v/>
      </c>
    </row>
    <row r="199">
      <c r="A199" t="n">
        <v>17</v>
      </c>
      <c r="B199" t="n">
        <v>5</v>
      </c>
      <c r="C199">
        <f>IFERROR(IF(ISNUMBER(入力!W21),入力!W21,DATEVALUE(入力!W21)),"")</f>
        <v/>
      </c>
      <c r="D199">
        <f>IF(入力!V21="","",入力!V21)</f>
        <v/>
      </c>
      <c r="E199">
        <f>IF(D199="","",IFERROR(INDEX(資格マスタ!$B:$B,MATCH(ASC(SUBSTITUTE(SUBSTITUTE(D199," ",""),"　","")),資格マスタ!$D:$D,0)),D199))</f>
        <v/>
      </c>
      <c r="F199">
        <f>IF(E199="","",IF(C199="",DATE(9999,1,1),C199))</f>
        <v/>
      </c>
      <c r="G199">
        <f>IF(E199="","",COUNTIFS($F$195:$F$206,"&lt;"&amp;F199,$F$195:$F$206,"&lt;&gt;")+COUNTIFS($F$195:$F$206,F199,$B$195:$B$206,"&lt;"&amp;B199)+1)</f>
        <v/>
      </c>
      <c r="H199">
        <f>IF(OR(E199="",C199=""),"",IF(C199&gt;=DATE(2019,5,1),"令和"&amp;(YEAR(C199)-2018),IF(C199&gt;=DATE(1989,1,8),"平成"&amp;(YEAR(C199)-1988),"昭和"&amp;(YEAR(C199)-1925)))&amp;"年"&amp;MONTH(C199)&amp;"月")</f>
        <v/>
      </c>
    </row>
    <row r="200">
      <c r="A200" t="n">
        <v>17</v>
      </c>
      <c r="B200" t="n">
        <v>6</v>
      </c>
      <c r="C200">
        <f>IFERROR(IF(ISNUMBER(入力!Y21),入力!Y21,DATEVALUE(入力!Y21)),"")</f>
        <v/>
      </c>
      <c r="D200">
        <f>IF(入力!X21="","",入力!X21)</f>
        <v/>
      </c>
      <c r="E200">
        <f>IF(D200="","",IFERROR(INDEX(資格マスタ!$B:$B,MATCH(ASC(SUBSTITUTE(SUBSTITUTE(D200," ",""),"　","")),資格マスタ!$D:$D,0)),D200))</f>
        <v/>
      </c>
      <c r="F200">
        <f>IF(E200="","",IF(C200="",DATE(9999,1,1),C200))</f>
        <v/>
      </c>
      <c r="G200">
        <f>IF(E200="","",COUNTIFS($F$195:$F$206,"&lt;"&amp;F200,$F$195:$F$206,"&lt;&gt;")+COUNTIFS($F$195:$F$206,F200,$B$195:$B$206,"&lt;"&amp;B200)+1)</f>
        <v/>
      </c>
      <c r="H200">
        <f>IF(OR(E200="",C200=""),"",IF(C200&gt;=DATE(2019,5,1),"令和"&amp;(YEAR(C200)-2018),IF(C200&gt;=DATE(1989,1,8),"平成"&amp;(YEAR(C200)-1988),"昭和"&amp;(YEAR(C200)-1925)))&amp;"年"&amp;MONTH(C200)&amp;"月")</f>
        <v/>
      </c>
    </row>
    <row r="201">
      <c r="A201" t="n">
        <v>17</v>
      </c>
      <c r="B201" t="n">
        <v>7</v>
      </c>
      <c r="C201">
        <f>IFERROR(INDEX(資格取込!$S$6:$S$205,MATCH(17&amp;"_"&amp;1,資格取込!$Z$6:$Z$205,0)),"")</f>
        <v/>
      </c>
      <c r="D201">
        <f>IFERROR(INDEX(資格取込!$R$6:$R$205,MATCH(17&amp;"_"&amp;1,資格取込!$Z$6:$Z$205,0)),"")</f>
        <v/>
      </c>
      <c r="E201">
        <f>IF(D201="","",IFERROR(INDEX(資格マスタ!$B:$B,MATCH(ASC(SUBSTITUTE(SUBSTITUTE(D201," ",""),"　","")),資格マスタ!$D:$D,0)),D201))</f>
        <v/>
      </c>
      <c r="F201">
        <f>IF(E201="","",IF(C201="",DATE(9999,1,1),C201))</f>
        <v/>
      </c>
      <c r="G201">
        <f>IF(E201="","",COUNTIFS($F$195:$F$206,"&lt;"&amp;F201,$F$195:$F$206,"&lt;&gt;")+COUNTIFS($F$195:$F$206,F201,$B$195:$B$206,"&lt;"&amp;B201)+1)</f>
        <v/>
      </c>
      <c r="H201">
        <f>IF(OR(E201="",C201=""),"",IF(C201&gt;=DATE(2019,5,1),"令和"&amp;(YEAR(C201)-2018),IF(C201&gt;=DATE(1989,1,8),"平成"&amp;(YEAR(C201)-1988),"昭和"&amp;(YEAR(C201)-1925)))&amp;"年"&amp;MONTH(C201)&amp;"月")</f>
        <v/>
      </c>
    </row>
    <row r="202">
      <c r="A202" t="n">
        <v>17</v>
      </c>
      <c r="B202" t="n">
        <v>8</v>
      </c>
      <c r="C202">
        <f>IFERROR(INDEX(資格取込!$S$6:$S$205,MATCH(17&amp;"_"&amp;2,資格取込!$Z$6:$Z$205,0)),"")</f>
        <v/>
      </c>
      <c r="D202">
        <f>IFERROR(INDEX(資格取込!$R$6:$R$205,MATCH(17&amp;"_"&amp;2,資格取込!$Z$6:$Z$205,0)),"")</f>
        <v/>
      </c>
      <c r="E202">
        <f>IF(D202="","",IFERROR(INDEX(資格マスタ!$B:$B,MATCH(ASC(SUBSTITUTE(SUBSTITUTE(D202," ",""),"　","")),資格マスタ!$D:$D,0)),D202))</f>
        <v/>
      </c>
      <c r="F202">
        <f>IF(E202="","",IF(C202="",DATE(9999,1,1),C202))</f>
        <v/>
      </c>
      <c r="G202">
        <f>IF(E202="","",COUNTIFS($F$195:$F$206,"&lt;"&amp;F202,$F$195:$F$206,"&lt;&gt;")+COUNTIFS($F$195:$F$206,F202,$B$195:$B$206,"&lt;"&amp;B202)+1)</f>
        <v/>
      </c>
      <c r="H202">
        <f>IF(OR(E202="",C202=""),"",IF(C202&gt;=DATE(2019,5,1),"令和"&amp;(YEAR(C202)-2018),IF(C202&gt;=DATE(1989,1,8),"平成"&amp;(YEAR(C202)-1988),"昭和"&amp;(YEAR(C202)-1925)))&amp;"年"&amp;MONTH(C202)&amp;"月")</f>
        <v/>
      </c>
    </row>
    <row r="203">
      <c r="A203" t="n">
        <v>17</v>
      </c>
      <c r="B203" t="n">
        <v>9</v>
      </c>
      <c r="C203">
        <f>IFERROR(INDEX(資格取込!$S$6:$S$205,MATCH(17&amp;"_"&amp;3,資格取込!$Z$6:$Z$205,0)),"")</f>
        <v/>
      </c>
      <c r="D203">
        <f>IFERROR(INDEX(資格取込!$R$6:$R$205,MATCH(17&amp;"_"&amp;3,資格取込!$Z$6:$Z$205,0)),"")</f>
        <v/>
      </c>
      <c r="E203">
        <f>IF(D203="","",IFERROR(INDEX(資格マスタ!$B:$B,MATCH(ASC(SUBSTITUTE(SUBSTITUTE(D203," ",""),"　","")),資格マスタ!$D:$D,0)),D203))</f>
        <v/>
      </c>
      <c r="F203">
        <f>IF(E203="","",IF(C203="",DATE(9999,1,1),C203))</f>
        <v/>
      </c>
      <c r="G203">
        <f>IF(E203="","",COUNTIFS($F$195:$F$206,"&lt;"&amp;F203,$F$195:$F$206,"&lt;&gt;")+COUNTIFS($F$195:$F$206,F203,$B$195:$B$206,"&lt;"&amp;B203)+1)</f>
        <v/>
      </c>
      <c r="H203">
        <f>IF(OR(E203="",C203=""),"",IF(C203&gt;=DATE(2019,5,1),"令和"&amp;(YEAR(C203)-2018),IF(C203&gt;=DATE(1989,1,8),"平成"&amp;(YEAR(C203)-1988),"昭和"&amp;(YEAR(C203)-1925)))&amp;"年"&amp;MONTH(C203)&amp;"月")</f>
        <v/>
      </c>
    </row>
    <row r="204">
      <c r="A204" t="n">
        <v>17</v>
      </c>
      <c r="B204" t="n">
        <v>10</v>
      </c>
      <c r="C204">
        <f>IFERROR(INDEX(資格取込!$S$6:$S$205,MATCH(17&amp;"_"&amp;4,資格取込!$Z$6:$Z$205,0)),"")</f>
        <v/>
      </c>
      <c r="D204">
        <f>IFERROR(INDEX(資格取込!$R$6:$R$205,MATCH(17&amp;"_"&amp;4,資格取込!$Z$6:$Z$205,0)),"")</f>
        <v/>
      </c>
      <c r="E204">
        <f>IF(D204="","",IFERROR(INDEX(資格マスタ!$B:$B,MATCH(ASC(SUBSTITUTE(SUBSTITUTE(D204," ",""),"　","")),資格マスタ!$D:$D,0)),D204))</f>
        <v/>
      </c>
      <c r="F204">
        <f>IF(E204="","",IF(C204="",DATE(9999,1,1),C204))</f>
        <v/>
      </c>
      <c r="G204">
        <f>IF(E204="","",COUNTIFS($F$195:$F$206,"&lt;"&amp;F204,$F$195:$F$206,"&lt;&gt;")+COUNTIFS($F$195:$F$206,F204,$B$195:$B$206,"&lt;"&amp;B204)+1)</f>
        <v/>
      </c>
      <c r="H204">
        <f>IF(OR(E204="",C204=""),"",IF(C204&gt;=DATE(2019,5,1),"令和"&amp;(YEAR(C204)-2018),IF(C204&gt;=DATE(1989,1,8),"平成"&amp;(YEAR(C204)-1988),"昭和"&amp;(YEAR(C204)-1925)))&amp;"年"&amp;MONTH(C204)&amp;"月")</f>
        <v/>
      </c>
    </row>
    <row r="205">
      <c r="A205" t="n">
        <v>17</v>
      </c>
      <c r="B205" t="n">
        <v>11</v>
      </c>
      <c r="C205">
        <f>IFERROR(INDEX(資格取込!$S$6:$S$205,MATCH(17&amp;"_"&amp;5,資格取込!$Z$6:$Z$205,0)),"")</f>
        <v/>
      </c>
      <c r="D205">
        <f>IFERROR(INDEX(資格取込!$R$6:$R$205,MATCH(17&amp;"_"&amp;5,資格取込!$Z$6:$Z$205,0)),"")</f>
        <v/>
      </c>
      <c r="E205">
        <f>IF(D205="","",IFERROR(INDEX(資格マスタ!$B:$B,MATCH(ASC(SUBSTITUTE(SUBSTITUTE(D205," ",""),"　","")),資格マスタ!$D:$D,0)),D205))</f>
        <v/>
      </c>
      <c r="F205">
        <f>IF(E205="","",IF(C205="",DATE(9999,1,1),C205))</f>
        <v/>
      </c>
      <c r="G205">
        <f>IF(E205="","",COUNTIFS($F$195:$F$206,"&lt;"&amp;F205,$F$195:$F$206,"&lt;&gt;")+COUNTIFS($F$195:$F$206,F205,$B$195:$B$206,"&lt;"&amp;B205)+1)</f>
        <v/>
      </c>
      <c r="H205">
        <f>IF(OR(E205="",C205=""),"",IF(C205&gt;=DATE(2019,5,1),"令和"&amp;(YEAR(C205)-2018),IF(C205&gt;=DATE(1989,1,8),"平成"&amp;(YEAR(C205)-1988),"昭和"&amp;(YEAR(C205)-1925)))&amp;"年"&amp;MONTH(C205)&amp;"月")</f>
        <v/>
      </c>
    </row>
    <row r="206">
      <c r="A206" t="n">
        <v>17</v>
      </c>
      <c r="B206" t="n">
        <v>12</v>
      </c>
      <c r="C206">
        <f>IFERROR(INDEX(資格取込!$S$6:$S$205,MATCH(17&amp;"_"&amp;6,資格取込!$Z$6:$Z$205,0)),"")</f>
        <v/>
      </c>
      <c r="D206">
        <f>IFERROR(INDEX(資格取込!$R$6:$R$205,MATCH(17&amp;"_"&amp;6,資格取込!$Z$6:$Z$205,0)),"")</f>
        <v/>
      </c>
      <c r="E206">
        <f>IF(D206="","",IFERROR(INDEX(資格マスタ!$B:$B,MATCH(ASC(SUBSTITUTE(SUBSTITUTE(D206," ",""),"　","")),資格マスタ!$D:$D,0)),D206))</f>
        <v/>
      </c>
      <c r="F206">
        <f>IF(E206="","",IF(C206="",DATE(9999,1,1),C206))</f>
        <v/>
      </c>
      <c r="G206">
        <f>IF(E206="","",COUNTIFS($F$195:$F$206,"&lt;"&amp;F206,$F$195:$F$206,"&lt;&gt;")+COUNTIFS($F$195:$F$206,F206,$B$195:$B$206,"&lt;"&amp;B206)+1)</f>
        <v/>
      </c>
      <c r="H206">
        <f>IF(OR(E206="",C206=""),"",IF(C206&gt;=DATE(2019,5,1),"令和"&amp;(YEAR(C206)-2018),IF(C206&gt;=DATE(1989,1,8),"平成"&amp;(YEAR(C206)-1988),"昭和"&amp;(YEAR(C206)-1925)))&amp;"年"&amp;MONTH(C206)&amp;"月")</f>
        <v/>
      </c>
    </row>
    <row r="207">
      <c r="A207" t="n">
        <v>18</v>
      </c>
      <c r="B207" t="n">
        <v>1</v>
      </c>
      <c r="C207" s="132">
        <f>IFERROR(IF(ISNUMBER(入力!O22),入力!O22,DATEVALUE(入力!O22)),"")</f>
        <v/>
      </c>
      <c r="D207">
        <f>IF(入力!N22="","",入力!N22)</f>
        <v/>
      </c>
      <c r="E207">
        <f>IF(D207="","",IFERROR(INDEX(資格マスタ!$B:$B,MATCH(ASC(SUBSTITUTE(SUBSTITUTE(D207," ",""),"　","")),資格マスタ!$D:$D,0)),D207))</f>
        <v/>
      </c>
      <c r="F207">
        <f>IF(E207="","",IF(C207="",DATE(9999,1,1),C207))</f>
        <v/>
      </c>
      <c r="G207">
        <f>IF(E207="","",COUNTIFS($F$207:$F$218,"&lt;"&amp;F207,$F$207:$F$218,"&lt;&gt;")+COUNTIFS($F$207:$F$218,F207,$B$207:$B$218,"&lt;"&amp;B207)+1)</f>
        <v/>
      </c>
      <c r="H207">
        <f>IF(OR(E207="",C207=""),"",IF(C207&gt;=DATE(2019,5,1),"令和"&amp;(YEAR(C207)-2018),IF(C207&gt;=DATE(1989,1,8),"平成"&amp;(YEAR(C207)-1988),"昭和"&amp;(YEAR(C207)-1925)))&amp;"年"&amp;MONTH(C207)&amp;"月")</f>
        <v/>
      </c>
    </row>
    <row r="208">
      <c r="A208" t="n">
        <v>18</v>
      </c>
      <c r="B208" t="n">
        <v>2</v>
      </c>
      <c r="C208">
        <f>IFERROR(IF(ISNUMBER(入力!Q22),入力!Q22,DATEVALUE(入力!Q22)),"")</f>
        <v/>
      </c>
      <c r="D208">
        <f>IF(入力!P22="","",入力!P22)</f>
        <v/>
      </c>
      <c r="E208">
        <f>IF(D208="","",IFERROR(INDEX(資格マスタ!$B:$B,MATCH(ASC(SUBSTITUTE(SUBSTITUTE(D208," ",""),"　","")),資格マスタ!$D:$D,0)),D208))</f>
        <v/>
      </c>
      <c r="F208">
        <f>IF(E208="","",IF(C208="",DATE(9999,1,1),C208))</f>
        <v/>
      </c>
      <c r="G208">
        <f>IF(E208="","",COUNTIFS($F$207:$F$218,"&lt;"&amp;F208,$F$207:$F$218,"&lt;&gt;")+COUNTIFS($F$207:$F$218,F208,$B$207:$B$218,"&lt;"&amp;B208)+1)</f>
        <v/>
      </c>
      <c r="H208">
        <f>IF(OR(E208="",C208=""),"",IF(C208&gt;=DATE(2019,5,1),"令和"&amp;(YEAR(C208)-2018),IF(C208&gt;=DATE(1989,1,8),"平成"&amp;(YEAR(C208)-1988),"昭和"&amp;(YEAR(C208)-1925)))&amp;"年"&amp;MONTH(C208)&amp;"月")</f>
        <v/>
      </c>
    </row>
    <row r="209">
      <c r="A209" t="n">
        <v>18</v>
      </c>
      <c r="B209" t="n">
        <v>3</v>
      </c>
      <c r="C209">
        <f>IFERROR(IF(ISNUMBER(入力!S22),入力!S22,DATEVALUE(入力!S22)),"")</f>
        <v/>
      </c>
      <c r="D209">
        <f>IF(入力!R22="","",入力!R22)</f>
        <v/>
      </c>
      <c r="E209">
        <f>IF(D209="","",IFERROR(INDEX(資格マスタ!$B:$B,MATCH(ASC(SUBSTITUTE(SUBSTITUTE(D209," ",""),"　","")),資格マスタ!$D:$D,0)),D209))</f>
        <v/>
      </c>
      <c r="F209">
        <f>IF(E209="","",IF(C209="",DATE(9999,1,1),C209))</f>
        <v/>
      </c>
      <c r="G209">
        <f>IF(E209="","",COUNTIFS($F$207:$F$218,"&lt;"&amp;F209,$F$207:$F$218,"&lt;&gt;")+COUNTIFS($F$207:$F$218,F209,$B$207:$B$218,"&lt;"&amp;B209)+1)</f>
        <v/>
      </c>
      <c r="H209">
        <f>IF(OR(E209="",C209=""),"",IF(C209&gt;=DATE(2019,5,1),"令和"&amp;(YEAR(C209)-2018),IF(C209&gt;=DATE(1989,1,8),"平成"&amp;(YEAR(C209)-1988),"昭和"&amp;(YEAR(C209)-1925)))&amp;"年"&amp;MONTH(C209)&amp;"月")</f>
        <v/>
      </c>
    </row>
    <row r="210">
      <c r="A210" t="n">
        <v>18</v>
      </c>
      <c r="B210" t="n">
        <v>4</v>
      </c>
      <c r="C210">
        <f>IFERROR(IF(ISNUMBER(入力!U22),入力!U22,DATEVALUE(入力!U22)),"")</f>
        <v/>
      </c>
      <c r="D210">
        <f>IF(入力!T22="","",入力!T22)</f>
        <v/>
      </c>
      <c r="E210">
        <f>IF(D210="","",IFERROR(INDEX(資格マスタ!$B:$B,MATCH(ASC(SUBSTITUTE(SUBSTITUTE(D210," ",""),"　","")),資格マスタ!$D:$D,0)),D210))</f>
        <v/>
      </c>
      <c r="F210">
        <f>IF(E210="","",IF(C210="",DATE(9999,1,1),C210))</f>
        <v/>
      </c>
      <c r="G210">
        <f>IF(E210="","",COUNTIFS($F$207:$F$218,"&lt;"&amp;F210,$F$207:$F$218,"&lt;&gt;")+COUNTIFS($F$207:$F$218,F210,$B$207:$B$218,"&lt;"&amp;B210)+1)</f>
        <v/>
      </c>
      <c r="H210">
        <f>IF(OR(E210="",C210=""),"",IF(C210&gt;=DATE(2019,5,1),"令和"&amp;(YEAR(C210)-2018),IF(C210&gt;=DATE(1989,1,8),"平成"&amp;(YEAR(C210)-1988),"昭和"&amp;(YEAR(C210)-1925)))&amp;"年"&amp;MONTH(C210)&amp;"月")</f>
        <v/>
      </c>
    </row>
    <row r="211">
      <c r="A211" t="n">
        <v>18</v>
      </c>
      <c r="B211" t="n">
        <v>5</v>
      </c>
      <c r="C211">
        <f>IFERROR(IF(ISNUMBER(入力!W22),入力!W22,DATEVALUE(入力!W22)),"")</f>
        <v/>
      </c>
      <c r="D211">
        <f>IF(入力!V22="","",入力!V22)</f>
        <v/>
      </c>
      <c r="E211">
        <f>IF(D211="","",IFERROR(INDEX(資格マスタ!$B:$B,MATCH(ASC(SUBSTITUTE(SUBSTITUTE(D211," ",""),"　","")),資格マスタ!$D:$D,0)),D211))</f>
        <v/>
      </c>
      <c r="F211">
        <f>IF(E211="","",IF(C211="",DATE(9999,1,1),C211))</f>
        <v/>
      </c>
      <c r="G211">
        <f>IF(E211="","",COUNTIFS($F$207:$F$218,"&lt;"&amp;F211,$F$207:$F$218,"&lt;&gt;")+COUNTIFS($F$207:$F$218,F211,$B$207:$B$218,"&lt;"&amp;B211)+1)</f>
        <v/>
      </c>
      <c r="H211">
        <f>IF(OR(E211="",C211=""),"",IF(C211&gt;=DATE(2019,5,1),"令和"&amp;(YEAR(C211)-2018),IF(C211&gt;=DATE(1989,1,8),"平成"&amp;(YEAR(C211)-1988),"昭和"&amp;(YEAR(C211)-1925)))&amp;"年"&amp;MONTH(C211)&amp;"月")</f>
        <v/>
      </c>
    </row>
    <row r="212">
      <c r="A212" t="n">
        <v>18</v>
      </c>
      <c r="B212" t="n">
        <v>6</v>
      </c>
      <c r="C212">
        <f>IFERROR(IF(ISNUMBER(入力!Y22),入力!Y22,DATEVALUE(入力!Y22)),"")</f>
        <v/>
      </c>
      <c r="D212">
        <f>IF(入力!X22="","",入力!X22)</f>
        <v/>
      </c>
      <c r="E212">
        <f>IF(D212="","",IFERROR(INDEX(資格マスタ!$B:$B,MATCH(ASC(SUBSTITUTE(SUBSTITUTE(D212," ",""),"　","")),資格マスタ!$D:$D,0)),D212))</f>
        <v/>
      </c>
      <c r="F212">
        <f>IF(E212="","",IF(C212="",DATE(9999,1,1),C212))</f>
        <v/>
      </c>
      <c r="G212">
        <f>IF(E212="","",COUNTIFS($F$207:$F$218,"&lt;"&amp;F212,$F$207:$F$218,"&lt;&gt;")+COUNTIFS($F$207:$F$218,F212,$B$207:$B$218,"&lt;"&amp;B212)+1)</f>
        <v/>
      </c>
      <c r="H212">
        <f>IF(OR(E212="",C212=""),"",IF(C212&gt;=DATE(2019,5,1),"令和"&amp;(YEAR(C212)-2018),IF(C212&gt;=DATE(1989,1,8),"平成"&amp;(YEAR(C212)-1988),"昭和"&amp;(YEAR(C212)-1925)))&amp;"年"&amp;MONTH(C212)&amp;"月")</f>
        <v/>
      </c>
    </row>
    <row r="213">
      <c r="A213" t="n">
        <v>18</v>
      </c>
      <c r="B213" t="n">
        <v>7</v>
      </c>
      <c r="C213">
        <f>IFERROR(INDEX(資格取込!$S$6:$S$205,MATCH(18&amp;"_"&amp;1,資格取込!$Z$6:$Z$205,0)),"")</f>
        <v/>
      </c>
      <c r="D213">
        <f>IFERROR(INDEX(資格取込!$R$6:$R$205,MATCH(18&amp;"_"&amp;1,資格取込!$Z$6:$Z$205,0)),"")</f>
        <v/>
      </c>
      <c r="E213">
        <f>IF(D213="","",IFERROR(INDEX(資格マスタ!$B:$B,MATCH(ASC(SUBSTITUTE(SUBSTITUTE(D213," ",""),"　","")),資格マスタ!$D:$D,0)),D213))</f>
        <v/>
      </c>
      <c r="F213">
        <f>IF(E213="","",IF(C213="",DATE(9999,1,1),C213))</f>
        <v/>
      </c>
      <c r="G213">
        <f>IF(E213="","",COUNTIFS($F$207:$F$218,"&lt;"&amp;F213,$F$207:$F$218,"&lt;&gt;")+COUNTIFS($F$207:$F$218,F213,$B$207:$B$218,"&lt;"&amp;B213)+1)</f>
        <v/>
      </c>
      <c r="H213">
        <f>IF(OR(E213="",C213=""),"",IF(C213&gt;=DATE(2019,5,1),"令和"&amp;(YEAR(C213)-2018),IF(C213&gt;=DATE(1989,1,8),"平成"&amp;(YEAR(C213)-1988),"昭和"&amp;(YEAR(C213)-1925)))&amp;"年"&amp;MONTH(C213)&amp;"月")</f>
        <v/>
      </c>
    </row>
    <row r="214">
      <c r="A214" t="n">
        <v>18</v>
      </c>
      <c r="B214" t="n">
        <v>8</v>
      </c>
      <c r="C214">
        <f>IFERROR(INDEX(資格取込!$S$6:$S$205,MATCH(18&amp;"_"&amp;2,資格取込!$Z$6:$Z$205,0)),"")</f>
        <v/>
      </c>
      <c r="D214">
        <f>IFERROR(INDEX(資格取込!$R$6:$R$205,MATCH(18&amp;"_"&amp;2,資格取込!$Z$6:$Z$205,0)),"")</f>
        <v/>
      </c>
      <c r="E214">
        <f>IF(D214="","",IFERROR(INDEX(資格マスタ!$B:$B,MATCH(ASC(SUBSTITUTE(SUBSTITUTE(D214," ",""),"　","")),資格マスタ!$D:$D,0)),D214))</f>
        <v/>
      </c>
      <c r="F214">
        <f>IF(E214="","",IF(C214="",DATE(9999,1,1),C214))</f>
        <v/>
      </c>
      <c r="G214">
        <f>IF(E214="","",COUNTIFS($F$207:$F$218,"&lt;"&amp;F214,$F$207:$F$218,"&lt;&gt;")+COUNTIFS($F$207:$F$218,F214,$B$207:$B$218,"&lt;"&amp;B214)+1)</f>
        <v/>
      </c>
      <c r="H214">
        <f>IF(OR(E214="",C214=""),"",IF(C214&gt;=DATE(2019,5,1),"令和"&amp;(YEAR(C214)-2018),IF(C214&gt;=DATE(1989,1,8),"平成"&amp;(YEAR(C214)-1988),"昭和"&amp;(YEAR(C214)-1925)))&amp;"年"&amp;MONTH(C214)&amp;"月")</f>
        <v/>
      </c>
    </row>
    <row r="215">
      <c r="A215" t="n">
        <v>18</v>
      </c>
      <c r="B215" t="n">
        <v>9</v>
      </c>
      <c r="C215">
        <f>IFERROR(INDEX(資格取込!$S$6:$S$205,MATCH(18&amp;"_"&amp;3,資格取込!$Z$6:$Z$205,0)),"")</f>
        <v/>
      </c>
      <c r="D215">
        <f>IFERROR(INDEX(資格取込!$R$6:$R$205,MATCH(18&amp;"_"&amp;3,資格取込!$Z$6:$Z$205,0)),"")</f>
        <v/>
      </c>
      <c r="E215">
        <f>IF(D215="","",IFERROR(INDEX(資格マスタ!$B:$B,MATCH(ASC(SUBSTITUTE(SUBSTITUTE(D215," ",""),"　","")),資格マスタ!$D:$D,0)),D215))</f>
        <v/>
      </c>
      <c r="F215">
        <f>IF(E215="","",IF(C215="",DATE(9999,1,1),C215))</f>
        <v/>
      </c>
      <c r="G215">
        <f>IF(E215="","",COUNTIFS($F$207:$F$218,"&lt;"&amp;F215,$F$207:$F$218,"&lt;&gt;")+COUNTIFS($F$207:$F$218,F215,$B$207:$B$218,"&lt;"&amp;B215)+1)</f>
        <v/>
      </c>
      <c r="H215">
        <f>IF(OR(E215="",C215=""),"",IF(C215&gt;=DATE(2019,5,1),"令和"&amp;(YEAR(C215)-2018),IF(C215&gt;=DATE(1989,1,8),"平成"&amp;(YEAR(C215)-1988),"昭和"&amp;(YEAR(C215)-1925)))&amp;"年"&amp;MONTH(C215)&amp;"月")</f>
        <v/>
      </c>
    </row>
    <row r="216">
      <c r="A216" t="n">
        <v>18</v>
      </c>
      <c r="B216" t="n">
        <v>10</v>
      </c>
      <c r="C216">
        <f>IFERROR(INDEX(資格取込!$S$6:$S$205,MATCH(18&amp;"_"&amp;4,資格取込!$Z$6:$Z$205,0)),"")</f>
        <v/>
      </c>
      <c r="D216">
        <f>IFERROR(INDEX(資格取込!$R$6:$R$205,MATCH(18&amp;"_"&amp;4,資格取込!$Z$6:$Z$205,0)),"")</f>
        <v/>
      </c>
      <c r="E216">
        <f>IF(D216="","",IFERROR(INDEX(資格マスタ!$B:$B,MATCH(ASC(SUBSTITUTE(SUBSTITUTE(D216," ",""),"　","")),資格マスタ!$D:$D,0)),D216))</f>
        <v/>
      </c>
      <c r="F216">
        <f>IF(E216="","",IF(C216="",DATE(9999,1,1),C216))</f>
        <v/>
      </c>
      <c r="G216">
        <f>IF(E216="","",COUNTIFS($F$207:$F$218,"&lt;"&amp;F216,$F$207:$F$218,"&lt;&gt;")+COUNTIFS($F$207:$F$218,F216,$B$207:$B$218,"&lt;"&amp;B216)+1)</f>
        <v/>
      </c>
      <c r="H216">
        <f>IF(OR(E216="",C216=""),"",IF(C216&gt;=DATE(2019,5,1),"令和"&amp;(YEAR(C216)-2018),IF(C216&gt;=DATE(1989,1,8),"平成"&amp;(YEAR(C216)-1988),"昭和"&amp;(YEAR(C216)-1925)))&amp;"年"&amp;MONTH(C216)&amp;"月")</f>
        <v/>
      </c>
    </row>
    <row r="217">
      <c r="A217" t="n">
        <v>18</v>
      </c>
      <c r="B217" t="n">
        <v>11</v>
      </c>
      <c r="C217">
        <f>IFERROR(INDEX(資格取込!$S$6:$S$205,MATCH(18&amp;"_"&amp;5,資格取込!$Z$6:$Z$205,0)),"")</f>
        <v/>
      </c>
      <c r="D217">
        <f>IFERROR(INDEX(資格取込!$R$6:$R$205,MATCH(18&amp;"_"&amp;5,資格取込!$Z$6:$Z$205,0)),"")</f>
        <v/>
      </c>
      <c r="E217">
        <f>IF(D217="","",IFERROR(INDEX(資格マスタ!$B:$B,MATCH(ASC(SUBSTITUTE(SUBSTITUTE(D217," ",""),"　","")),資格マスタ!$D:$D,0)),D217))</f>
        <v/>
      </c>
      <c r="F217">
        <f>IF(E217="","",IF(C217="",DATE(9999,1,1),C217))</f>
        <v/>
      </c>
      <c r="G217">
        <f>IF(E217="","",COUNTIFS($F$207:$F$218,"&lt;"&amp;F217,$F$207:$F$218,"&lt;&gt;")+COUNTIFS($F$207:$F$218,F217,$B$207:$B$218,"&lt;"&amp;B217)+1)</f>
        <v/>
      </c>
      <c r="H217">
        <f>IF(OR(E217="",C217=""),"",IF(C217&gt;=DATE(2019,5,1),"令和"&amp;(YEAR(C217)-2018),IF(C217&gt;=DATE(1989,1,8),"平成"&amp;(YEAR(C217)-1988),"昭和"&amp;(YEAR(C217)-1925)))&amp;"年"&amp;MONTH(C217)&amp;"月")</f>
        <v/>
      </c>
    </row>
    <row r="218">
      <c r="A218" t="n">
        <v>18</v>
      </c>
      <c r="B218" t="n">
        <v>12</v>
      </c>
      <c r="C218">
        <f>IFERROR(INDEX(資格取込!$S$6:$S$205,MATCH(18&amp;"_"&amp;6,資格取込!$Z$6:$Z$205,0)),"")</f>
        <v/>
      </c>
      <c r="D218">
        <f>IFERROR(INDEX(資格取込!$R$6:$R$205,MATCH(18&amp;"_"&amp;6,資格取込!$Z$6:$Z$205,0)),"")</f>
        <v/>
      </c>
      <c r="E218">
        <f>IF(D218="","",IFERROR(INDEX(資格マスタ!$B:$B,MATCH(ASC(SUBSTITUTE(SUBSTITUTE(D218," ",""),"　","")),資格マスタ!$D:$D,0)),D218))</f>
        <v/>
      </c>
      <c r="F218">
        <f>IF(E218="","",IF(C218="",DATE(9999,1,1),C218))</f>
        <v/>
      </c>
      <c r="G218">
        <f>IF(E218="","",COUNTIFS($F$207:$F$218,"&lt;"&amp;F218,$F$207:$F$218,"&lt;&gt;")+COUNTIFS($F$207:$F$218,F218,$B$207:$B$218,"&lt;"&amp;B218)+1)</f>
        <v/>
      </c>
      <c r="H218">
        <f>IF(OR(E218="",C218=""),"",IF(C218&gt;=DATE(2019,5,1),"令和"&amp;(YEAR(C218)-2018),IF(C218&gt;=DATE(1989,1,8),"平成"&amp;(YEAR(C218)-1988),"昭和"&amp;(YEAR(C218)-1925)))&amp;"年"&amp;MONTH(C218)&amp;"月")</f>
        <v/>
      </c>
    </row>
    <row r="219">
      <c r="A219" t="n">
        <v>19</v>
      </c>
      <c r="B219" t="n">
        <v>1</v>
      </c>
      <c r="C219" s="132">
        <f>IFERROR(IF(ISNUMBER(入力!O23),入力!O23,DATEVALUE(入力!O23)),"")</f>
        <v/>
      </c>
      <c r="D219">
        <f>IF(入力!N23="","",入力!N23)</f>
        <v/>
      </c>
      <c r="E219">
        <f>IF(D219="","",IFERROR(INDEX(資格マスタ!$B:$B,MATCH(ASC(SUBSTITUTE(SUBSTITUTE(D219," ",""),"　","")),資格マスタ!$D:$D,0)),D219))</f>
        <v/>
      </c>
      <c r="F219">
        <f>IF(E219="","",IF(C219="",DATE(9999,1,1),C219))</f>
        <v/>
      </c>
      <c r="G219">
        <f>IF(E219="","",COUNTIFS($F$219:$F$230,"&lt;"&amp;F219,$F$219:$F$230,"&lt;&gt;")+COUNTIFS($F$219:$F$230,F219,$B$219:$B$230,"&lt;"&amp;B219)+1)</f>
        <v/>
      </c>
      <c r="H219">
        <f>IF(OR(E219="",C219=""),"",IF(C219&gt;=DATE(2019,5,1),"令和"&amp;(YEAR(C219)-2018),IF(C219&gt;=DATE(1989,1,8),"平成"&amp;(YEAR(C219)-1988),"昭和"&amp;(YEAR(C219)-1925)))&amp;"年"&amp;MONTH(C219)&amp;"月")</f>
        <v/>
      </c>
    </row>
    <row r="220">
      <c r="A220" t="n">
        <v>19</v>
      </c>
      <c r="B220" t="n">
        <v>2</v>
      </c>
      <c r="C220">
        <f>IFERROR(IF(ISNUMBER(入力!Q23),入力!Q23,DATEVALUE(入力!Q23)),"")</f>
        <v/>
      </c>
      <c r="D220">
        <f>IF(入力!P23="","",入力!P23)</f>
        <v/>
      </c>
      <c r="E220">
        <f>IF(D220="","",IFERROR(INDEX(資格マスタ!$B:$B,MATCH(ASC(SUBSTITUTE(SUBSTITUTE(D220," ",""),"　","")),資格マスタ!$D:$D,0)),D220))</f>
        <v/>
      </c>
      <c r="F220">
        <f>IF(E220="","",IF(C220="",DATE(9999,1,1),C220))</f>
        <v/>
      </c>
      <c r="G220">
        <f>IF(E220="","",COUNTIFS($F$219:$F$230,"&lt;"&amp;F220,$F$219:$F$230,"&lt;&gt;")+COUNTIFS($F$219:$F$230,F220,$B$219:$B$230,"&lt;"&amp;B220)+1)</f>
        <v/>
      </c>
      <c r="H220">
        <f>IF(OR(E220="",C220=""),"",IF(C220&gt;=DATE(2019,5,1),"令和"&amp;(YEAR(C220)-2018),IF(C220&gt;=DATE(1989,1,8),"平成"&amp;(YEAR(C220)-1988),"昭和"&amp;(YEAR(C220)-1925)))&amp;"年"&amp;MONTH(C220)&amp;"月")</f>
        <v/>
      </c>
    </row>
    <row r="221">
      <c r="A221" t="n">
        <v>19</v>
      </c>
      <c r="B221" t="n">
        <v>3</v>
      </c>
      <c r="C221">
        <f>IFERROR(IF(ISNUMBER(入力!S23),入力!S23,DATEVALUE(入力!S23)),"")</f>
        <v/>
      </c>
      <c r="D221">
        <f>IF(入力!R23="","",入力!R23)</f>
        <v/>
      </c>
      <c r="E221">
        <f>IF(D221="","",IFERROR(INDEX(資格マスタ!$B:$B,MATCH(ASC(SUBSTITUTE(SUBSTITUTE(D221," ",""),"　","")),資格マスタ!$D:$D,0)),D221))</f>
        <v/>
      </c>
      <c r="F221">
        <f>IF(E221="","",IF(C221="",DATE(9999,1,1),C221))</f>
        <v/>
      </c>
      <c r="G221">
        <f>IF(E221="","",COUNTIFS($F$219:$F$230,"&lt;"&amp;F221,$F$219:$F$230,"&lt;&gt;")+COUNTIFS($F$219:$F$230,F221,$B$219:$B$230,"&lt;"&amp;B221)+1)</f>
        <v/>
      </c>
      <c r="H221">
        <f>IF(OR(E221="",C221=""),"",IF(C221&gt;=DATE(2019,5,1),"令和"&amp;(YEAR(C221)-2018),IF(C221&gt;=DATE(1989,1,8),"平成"&amp;(YEAR(C221)-1988),"昭和"&amp;(YEAR(C221)-1925)))&amp;"年"&amp;MONTH(C221)&amp;"月")</f>
        <v/>
      </c>
    </row>
    <row r="222">
      <c r="A222" t="n">
        <v>19</v>
      </c>
      <c r="B222" t="n">
        <v>4</v>
      </c>
      <c r="C222">
        <f>IFERROR(IF(ISNUMBER(入力!U23),入力!U23,DATEVALUE(入力!U23)),"")</f>
        <v/>
      </c>
      <c r="D222">
        <f>IF(入力!T23="","",入力!T23)</f>
        <v/>
      </c>
      <c r="E222">
        <f>IF(D222="","",IFERROR(INDEX(資格マスタ!$B:$B,MATCH(ASC(SUBSTITUTE(SUBSTITUTE(D222," ",""),"　","")),資格マスタ!$D:$D,0)),D222))</f>
        <v/>
      </c>
      <c r="F222">
        <f>IF(E222="","",IF(C222="",DATE(9999,1,1),C222))</f>
        <v/>
      </c>
      <c r="G222">
        <f>IF(E222="","",COUNTIFS($F$219:$F$230,"&lt;"&amp;F222,$F$219:$F$230,"&lt;&gt;")+COUNTIFS($F$219:$F$230,F222,$B$219:$B$230,"&lt;"&amp;B222)+1)</f>
        <v/>
      </c>
      <c r="H222">
        <f>IF(OR(E222="",C222=""),"",IF(C222&gt;=DATE(2019,5,1),"令和"&amp;(YEAR(C222)-2018),IF(C222&gt;=DATE(1989,1,8),"平成"&amp;(YEAR(C222)-1988),"昭和"&amp;(YEAR(C222)-1925)))&amp;"年"&amp;MONTH(C222)&amp;"月")</f>
        <v/>
      </c>
    </row>
    <row r="223">
      <c r="A223" t="n">
        <v>19</v>
      </c>
      <c r="B223" t="n">
        <v>5</v>
      </c>
      <c r="C223">
        <f>IFERROR(IF(ISNUMBER(入力!W23),入力!W23,DATEVALUE(入力!W23)),"")</f>
        <v/>
      </c>
      <c r="D223">
        <f>IF(入力!V23="","",入力!V23)</f>
        <v/>
      </c>
      <c r="E223">
        <f>IF(D223="","",IFERROR(INDEX(資格マスタ!$B:$B,MATCH(ASC(SUBSTITUTE(SUBSTITUTE(D223," ",""),"　","")),資格マスタ!$D:$D,0)),D223))</f>
        <v/>
      </c>
      <c r="F223">
        <f>IF(E223="","",IF(C223="",DATE(9999,1,1),C223))</f>
        <v/>
      </c>
      <c r="G223">
        <f>IF(E223="","",COUNTIFS($F$219:$F$230,"&lt;"&amp;F223,$F$219:$F$230,"&lt;&gt;")+COUNTIFS($F$219:$F$230,F223,$B$219:$B$230,"&lt;"&amp;B223)+1)</f>
        <v/>
      </c>
      <c r="H223">
        <f>IF(OR(E223="",C223=""),"",IF(C223&gt;=DATE(2019,5,1),"令和"&amp;(YEAR(C223)-2018),IF(C223&gt;=DATE(1989,1,8),"平成"&amp;(YEAR(C223)-1988),"昭和"&amp;(YEAR(C223)-1925)))&amp;"年"&amp;MONTH(C223)&amp;"月")</f>
        <v/>
      </c>
    </row>
    <row r="224">
      <c r="A224" t="n">
        <v>19</v>
      </c>
      <c r="B224" t="n">
        <v>6</v>
      </c>
      <c r="C224">
        <f>IFERROR(IF(ISNUMBER(入力!Y23),入力!Y23,DATEVALUE(入力!Y23)),"")</f>
        <v/>
      </c>
      <c r="D224">
        <f>IF(入力!X23="","",入力!X23)</f>
        <v/>
      </c>
      <c r="E224">
        <f>IF(D224="","",IFERROR(INDEX(資格マスタ!$B:$B,MATCH(ASC(SUBSTITUTE(SUBSTITUTE(D224," ",""),"　","")),資格マスタ!$D:$D,0)),D224))</f>
        <v/>
      </c>
      <c r="F224">
        <f>IF(E224="","",IF(C224="",DATE(9999,1,1),C224))</f>
        <v/>
      </c>
      <c r="G224">
        <f>IF(E224="","",COUNTIFS($F$219:$F$230,"&lt;"&amp;F224,$F$219:$F$230,"&lt;&gt;")+COUNTIFS($F$219:$F$230,F224,$B$219:$B$230,"&lt;"&amp;B224)+1)</f>
        <v/>
      </c>
      <c r="H224">
        <f>IF(OR(E224="",C224=""),"",IF(C224&gt;=DATE(2019,5,1),"令和"&amp;(YEAR(C224)-2018),IF(C224&gt;=DATE(1989,1,8),"平成"&amp;(YEAR(C224)-1988),"昭和"&amp;(YEAR(C224)-1925)))&amp;"年"&amp;MONTH(C224)&amp;"月")</f>
        <v/>
      </c>
    </row>
    <row r="225">
      <c r="A225" t="n">
        <v>19</v>
      </c>
      <c r="B225" t="n">
        <v>7</v>
      </c>
      <c r="C225">
        <f>IFERROR(INDEX(資格取込!$S$6:$S$205,MATCH(19&amp;"_"&amp;1,資格取込!$Z$6:$Z$205,0)),"")</f>
        <v/>
      </c>
      <c r="D225">
        <f>IFERROR(INDEX(資格取込!$R$6:$R$205,MATCH(19&amp;"_"&amp;1,資格取込!$Z$6:$Z$205,0)),"")</f>
        <v/>
      </c>
      <c r="E225">
        <f>IF(D225="","",IFERROR(INDEX(資格マスタ!$B:$B,MATCH(ASC(SUBSTITUTE(SUBSTITUTE(D225," ",""),"　","")),資格マスタ!$D:$D,0)),D225))</f>
        <v/>
      </c>
      <c r="F225">
        <f>IF(E225="","",IF(C225="",DATE(9999,1,1),C225))</f>
        <v/>
      </c>
      <c r="G225">
        <f>IF(E225="","",COUNTIFS($F$219:$F$230,"&lt;"&amp;F225,$F$219:$F$230,"&lt;&gt;")+COUNTIFS($F$219:$F$230,F225,$B$219:$B$230,"&lt;"&amp;B225)+1)</f>
        <v/>
      </c>
      <c r="H225">
        <f>IF(OR(E225="",C225=""),"",IF(C225&gt;=DATE(2019,5,1),"令和"&amp;(YEAR(C225)-2018),IF(C225&gt;=DATE(1989,1,8),"平成"&amp;(YEAR(C225)-1988),"昭和"&amp;(YEAR(C225)-1925)))&amp;"年"&amp;MONTH(C225)&amp;"月")</f>
        <v/>
      </c>
    </row>
    <row r="226">
      <c r="A226" t="n">
        <v>19</v>
      </c>
      <c r="B226" t="n">
        <v>8</v>
      </c>
      <c r="C226">
        <f>IFERROR(INDEX(資格取込!$S$6:$S$205,MATCH(19&amp;"_"&amp;2,資格取込!$Z$6:$Z$205,0)),"")</f>
        <v/>
      </c>
      <c r="D226">
        <f>IFERROR(INDEX(資格取込!$R$6:$R$205,MATCH(19&amp;"_"&amp;2,資格取込!$Z$6:$Z$205,0)),"")</f>
        <v/>
      </c>
      <c r="E226">
        <f>IF(D226="","",IFERROR(INDEX(資格マスタ!$B:$B,MATCH(ASC(SUBSTITUTE(SUBSTITUTE(D226," ",""),"　","")),資格マスタ!$D:$D,0)),D226))</f>
        <v/>
      </c>
      <c r="F226">
        <f>IF(E226="","",IF(C226="",DATE(9999,1,1),C226))</f>
        <v/>
      </c>
      <c r="G226">
        <f>IF(E226="","",COUNTIFS($F$219:$F$230,"&lt;"&amp;F226,$F$219:$F$230,"&lt;&gt;")+COUNTIFS($F$219:$F$230,F226,$B$219:$B$230,"&lt;"&amp;B226)+1)</f>
        <v/>
      </c>
      <c r="H226">
        <f>IF(OR(E226="",C226=""),"",IF(C226&gt;=DATE(2019,5,1),"令和"&amp;(YEAR(C226)-2018),IF(C226&gt;=DATE(1989,1,8),"平成"&amp;(YEAR(C226)-1988),"昭和"&amp;(YEAR(C226)-1925)))&amp;"年"&amp;MONTH(C226)&amp;"月")</f>
        <v/>
      </c>
    </row>
    <row r="227">
      <c r="A227" t="n">
        <v>19</v>
      </c>
      <c r="B227" t="n">
        <v>9</v>
      </c>
      <c r="C227">
        <f>IFERROR(INDEX(資格取込!$S$6:$S$205,MATCH(19&amp;"_"&amp;3,資格取込!$Z$6:$Z$205,0)),"")</f>
        <v/>
      </c>
      <c r="D227">
        <f>IFERROR(INDEX(資格取込!$R$6:$R$205,MATCH(19&amp;"_"&amp;3,資格取込!$Z$6:$Z$205,0)),"")</f>
        <v/>
      </c>
      <c r="E227">
        <f>IF(D227="","",IFERROR(INDEX(資格マスタ!$B:$B,MATCH(ASC(SUBSTITUTE(SUBSTITUTE(D227," ",""),"　","")),資格マスタ!$D:$D,0)),D227))</f>
        <v/>
      </c>
      <c r="F227">
        <f>IF(E227="","",IF(C227="",DATE(9999,1,1),C227))</f>
        <v/>
      </c>
      <c r="G227">
        <f>IF(E227="","",COUNTIFS($F$219:$F$230,"&lt;"&amp;F227,$F$219:$F$230,"&lt;&gt;")+COUNTIFS($F$219:$F$230,F227,$B$219:$B$230,"&lt;"&amp;B227)+1)</f>
        <v/>
      </c>
      <c r="H227">
        <f>IF(OR(E227="",C227=""),"",IF(C227&gt;=DATE(2019,5,1),"令和"&amp;(YEAR(C227)-2018),IF(C227&gt;=DATE(1989,1,8),"平成"&amp;(YEAR(C227)-1988),"昭和"&amp;(YEAR(C227)-1925)))&amp;"年"&amp;MONTH(C227)&amp;"月")</f>
        <v/>
      </c>
    </row>
    <row r="228">
      <c r="A228" t="n">
        <v>19</v>
      </c>
      <c r="B228" t="n">
        <v>10</v>
      </c>
      <c r="C228">
        <f>IFERROR(INDEX(資格取込!$S$6:$S$205,MATCH(19&amp;"_"&amp;4,資格取込!$Z$6:$Z$205,0)),"")</f>
        <v/>
      </c>
      <c r="D228">
        <f>IFERROR(INDEX(資格取込!$R$6:$R$205,MATCH(19&amp;"_"&amp;4,資格取込!$Z$6:$Z$205,0)),"")</f>
        <v/>
      </c>
      <c r="E228">
        <f>IF(D228="","",IFERROR(INDEX(資格マスタ!$B:$B,MATCH(ASC(SUBSTITUTE(SUBSTITUTE(D228," ",""),"　","")),資格マスタ!$D:$D,0)),D228))</f>
        <v/>
      </c>
      <c r="F228">
        <f>IF(E228="","",IF(C228="",DATE(9999,1,1),C228))</f>
        <v/>
      </c>
      <c r="G228">
        <f>IF(E228="","",COUNTIFS($F$219:$F$230,"&lt;"&amp;F228,$F$219:$F$230,"&lt;&gt;")+COUNTIFS($F$219:$F$230,F228,$B$219:$B$230,"&lt;"&amp;B228)+1)</f>
        <v/>
      </c>
      <c r="H228">
        <f>IF(OR(E228="",C228=""),"",IF(C228&gt;=DATE(2019,5,1),"令和"&amp;(YEAR(C228)-2018),IF(C228&gt;=DATE(1989,1,8),"平成"&amp;(YEAR(C228)-1988),"昭和"&amp;(YEAR(C228)-1925)))&amp;"年"&amp;MONTH(C228)&amp;"月")</f>
        <v/>
      </c>
    </row>
    <row r="229">
      <c r="A229" t="n">
        <v>19</v>
      </c>
      <c r="B229" t="n">
        <v>11</v>
      </c>
      <c r="C229">
        <f>IFERROR(INDEX(資格取込!$S$6:$S$205,MATCH(19&amp;"_"&amp;5,資格取込!$Z$6:$Z$205,0)),"")</f>
        <v/>
      </c>
      <c r="D229">
        <f>IFERROR(INDEX(資格取込!$R$6:$R$205,MATCH(19&amp;"_"&amp;5,資格取込!$Z$6:$Z$205,0)),"")</f>
        <v/>
      </c>
      <c r="E229">
        <f>IF(D229="","",IFERROR(INDEX(資格マスタ!$B:$B,MATCH(ASC(SUBSTITUTE(SUBSTITUTE(D229," ",""),"　","")),資格マスタ!$D:$D,0)),D229))</f>
        <v/>
      </c>
      <c r="F229">
        <f>IF(E229="","",IF(C229="",DATE(9999,1,1),C229))</f>
        <v/>
      </c>
      <c r="G229">
        <f>IF(E229="","",COUNTIFS($F$219:$F$230,"&lt;"&amp;F229,$F$219:$F$230,"&lt;&gt;")+COUNTIFS($F$219:$F$230,F229,$B$219:$B$230,"&lt;"&amp;B229)+1)</f>
        <v/>
      </c>
      <c r="H229">
        <f>IF(OR(E229="",C229=""),"",IF(C229&gt;=DATE(2019,5,1),"令和"&amp;(YEAR(C229)-2018),IF(C229&gt;=DATE(1989,1,8),"平成"&amp;(YEAR(C229)-1988),"昭和"&amp;(YEAR(C229)-1925)))&amp;"年"&amp;MONTH(C229)&amp;"月")</f>
        <v/>
      </c>
    </row>
    <row r="230">
      <c r="A230" t="n">
        <v>19</v>
      </c>
      <c r="B230" t="n">
        <v>12</v>
      </c>
      <c r="C230">
        <f>IFERROR(INDEX(資格取込!$S$6:$S$205,MATCH(19&amp;"_"&amp;6,資格取込!$Z$6:$Z$205,0)),"")</f>
        <v/>
      </c>
      <c r="D230">
        <f>IFERROR(INDEX(資格取込!$R$6:$R$205,MATCH(19&amp;"_"&amp;6,資格取込!$Z$6:$Z$205,0)),"")</f>
        <v/>
      </c>
      <c r="E230">
        <f>IF(D230="","",IFERROR(INDEX(資格マスタ!$B:$B,MATCH(ASC(SUBSTITUTE(SUBSTITUTE(D230," ",""),"　","")),資格マスタ!$D:$D,0)),D230))</f>
        <v/>
      </c>
      <c r="F230">
        <f>IF(E230="","",IF(C230="",DATE(9999,1,1),C230))</f>
        <v/>
      </c>
      <c r="G230">
        <f>IF(E230="","",COUNTIFS($F$219:$F$230,"&lt;"&amp;F230,$F$219:$F$230,"&lt;&gt;")+COUNTIFS($F$219:$F$230,F230,$B$219:$B$230,"&lt;"&amp;B230)+1)</f>
        <v/>
      </c>
      <c r="H230">
        <f>IF(OR(E230="",C230=""),"",IF(C230&gt;=DATE(2019,5,1),"令和"&amp;(YEAR(C230)-2018),IF(C230&gt;=DATE(1989,1,8),"平成"&amp;(YEAR(C230)-1988),"昭和"&amp;(YEAR(C230)-1925)))&amp;"年"&amp;MONTH(C230)&amp;"月")</f>
        <v/>
      </c>
    </row>
    <row r="231">
      <c r="A231" t="n">
        <v>20</v>
      </c>
      <c r="B231" t="n">
        <v>1</v>
      </c>
      <c r="C231" s="132">
        <f>IFERROR(IF(ISNUMBER(入力!O24),入力!O24,DATEVALUE(入力!O24)),"")</f>
        <v/>
      </c>
      <c r="D231">
        <f>IF(入力!N24="","",入力!N24)</f>
        <v/>
      </c>
      <c r="E231">
        <f>IF(D231="","",IFERROR(INDEX(資格マスタ!$B:$B,MATCH(ASC(SUBSTITUTE(SUBSTITUTE(D231," ",""),"　","")),資格マスタ!$D:$D,0)),D231))</f>
        <v/>
      </c>
      <c r="F231">
        <f>IF(E231="","",IF(C231="",DATE(9999,1,1),C231))</f>
        <v/>
      </c>
      <c r="G231">
        <f>IF(E231="","",COUNTIFS($F$231:$F$242,"&lt;"&amp;F231,$F$231:$F$242,"&lt;&gt;")+COUNTIFS($F$231:$F$242,F231,$B$231:$B$242,"&lt;"&amp;B231)+1)</f>
        <v/>
      </c>
      <c r="H231">
        <f>IF(OR(E231="",C231=""),"",IF(C231&gt;=DATE(2019,5,1),"令和"&amp;(YEAR(C231)-2018),IF(C231&gt;=DATE(1989,1,8),"平成"&amp;(YEAR(C231)-1988),"昭和"&amp;(YEAR(C231)-1925)))&amp;"年"&amp;MONTH(C231)&amp;"月")</f>
        <v/>
      </c>
    </row>
    <row r="232">
      <c r="A232" t="n">
        <v>20</v>
      </c>
      <c r="B232" t="n">
        <v>2</v>
      </c>
      <c r="C232">
        <f>IFERROR(IF(ISNUMBER(入力!Q24),入力!Q24,DATEVALUE(入力!Q24)),"")</f>
        <v/>
      </c>
      <c r="D232">
        <f>IF(入力!P24="","",入力!P24)</f>
        <v/>
      </c>
      <c r="E232">
        <f>IF(D232="","",IFERROR(INDEX(資格マスタ!$B:$B,MATCH(ASC(SUBSTITUTE(SUBSTITUTE(D232," ",""),"　","")),資格マスタ!$D:$D,0)),D232))</f>
        <v/>
      </c>
      <c r="F232">
        <f>IF(E232="","",IF(C232="",DATE(9999,1,1),C232))</f>
        <v/>
      </c>
      <c r="G232">
        <f>IF(E232="","",COUNTIFS($F$231:$F$242,"&lt;"&amp;F232,$F$231:$F$242,"&lt;&gt;")+COUNTIFS($F$231:$F$242,F232,$B$231:$B$242,"&lt;"&amp;B232)+1)</f>
        <v/>
      </c>
      <c r="H232">
        <f>IF(OR(E232="",C232=""),"",IF(C232&gt;=DATE(2019,5,1),"令和"&amp;(YEAR(C232)-2018),IF(C232&gt;=DATE(1989,1,8),"平成"&amp;(YEAR(C232)-1988),"昭和"&amp;(YEAR(C232)-1925)))&amp;"年"&amp;MONTH(C232)&amp;"月")</f>
        <v/>
      </c>
    </row>
    <row r="233">
      <c r="A233" t="n">
        <v>20</v>
      </c>
      <c r="B233" t="n">
        <v>3</v>
      </c>
      <c r="C233">
        <f>IFERROR(IF(ISNUMBER(入力!S24),入力!S24,DATEVALUE(入力!S24)),"")</f>
        <v/>
      </c>
      <c r="D233">
        <f>IF(入力!R24="","",入力!R24)</f>
        <v/>
      </c>
      <c r="E233">
        <f>IF(D233="","",IFERROR(INDEX(資格マスタ!$B:$B,MATCH(ASC(SUBSTITUTE(SUBSTITUTE(D233," ",""),"　","")),資格マスタ!$D:$D,0)),D233))</f>
        <v/>
      </c>
      <c r="F233">
        <f>IF(E233="","",IF(C233="",DATE(9999,1,1),C233))</f>
        <v/>
      </c>
      <c r="G233">
        <f>IF(E233="","",COUNTIFS($F$231:$F$242,"&lt;"&amp;F233,$F$231:$F$242,"&lt;&gt;")+COUNTIFS($F$231:$F$242,F233,$B$231:$B$242,"&lt;"&amp;B233)+1)</f>
        <v/>
      </c>
      <c r="H233">
        <f>IF(OR(E233="",C233=""),"",IF(C233&gt;=DATE(2019,5,1),"令和"&amp;(YEAR(C233)-2018),IF(C233&gt;=DATE(1989,1,8),"平成"&amp;(YEAR(C233)-1988),"昭和"&amp;(YEAR(C233)-1925)))&amp;"年"&amp;MONTH(C233)&amp;"月")</f>
        <v/>
      </c>
    </row>
    <row r="234">
      <c r="A234" t="n">
        <v>20</v>
      </c>
      <c r="B234" t="n">
        <v>4</v>
      </c>
      <c r="C234">
        <f>IFERROR(IF(ISNUMBER(入力!U24),入力!U24,DATEVALUE(入力!U24)),"")</f>
        <v/>
      </c>
      <c r="D234">
        <f>IF(入力!T24="","",入力!T24)</f>
        <v/>
      </c>
      <c r="E234">
        <f>IF(D234="","",IFERROR(INDEX(資格マスタ!$B:$B,MATCH(ASC(SUBSTITUTE(SUBSTITUTE(D234," ",""),"　","")),資格マスタ!$D:$D,0)),D234))</f>
        <v/>
      </c>
      <c r="F234">
        <f>IF(E234="","",IF(C234="",DATE(9999,1,1),C234))</f>
        <v/>
      </c>
      <c r="G234">
        <f>IF(E234="","",COUNTIFS($F$231:$F$242,"&lt;"&amp;F234,$F$231:$F$242,"&lt;&gt;")+COUNTIFS($F$231:$F$242,F234,$B$231:$B$242,"&lt;"&amp;B234)+1)</f>
        <v/>
      </c>
      <c r="H234">
        <f>IF(OR(E234="",C234=""),"",IF(C234&gt;=DATE(2019,5,1),"令和"&amp;(YEAR(C234)-2018),IF(C234&gt;=DATE(1989,1,8),"平成"&amp;(YEAR(C234)-1988),"昭和"&amp;(YEAR(C234)-1925)))&amp;"年"&amp;MONTH(C234)&amp;"月")</f>
        <v/>
      </c>
    </row>
    <row r="235">
      <c r="A235" t="n">
        <v>20</v>
      </c>
      <c r="B235" t="n">
        <v>5</v>
      </c>
      <c r="C235">
        <f>IFERROR(IF(ISNUMBER(入力!W24),入力!W24,DATEVALUE(入力!W24)),"")</f>
        <v/>
      </c>
      <c r="D235">
        <f>IF(入力!V24="","",入力!V24)</f>
        <v/>
      </c>
      <c r="E235">
        <f>IF(D235="","",IFERROR(INDEX(資格マスタ!$B:$B,MATCH(ASC(SUBSTITUTE(SUBSTITUTE(D235," ",""),"　","")),資格マスタ!$D:$D,0)),D235))</f>
        <v/>
      </c>
      <c r="F235">
        <f>IF(E235="","",IF(C235="",DATE(9999,1,1),C235))</f>
        <v/>
      </c>
      <c r="G235">
        <f>IF(E235="","",COUNTIFS($F$231:$F$242,"&lt;"&amp;F235,$F$231:$F$242,"&lt;&gt;")+COUNTIFS($F$231:$F$242,F235,$B$231:$B$242,"&lt;"&amp;B235)+1)</f>
        <v/>
      </c>
      <c r="H235">
        <f>IF(OR(E235="",C235=""),"",IF(C235&gt;=DATE(2019,5,1),"令和"&amp;(YEAR(C235)-2018),IF(C235&gt;=DATE(1989,1,8),"平成"&amp;(YEAR(C235)-1988),"昭和"&amp;(YEAR(C235)-1925)))&amp;"年"&amp;MONTH(C235)&amp;"月")</f>
        <v/>
      </c>
    </row>
    <row r="236">
      <c r="A236" t="n">
        <v>20</v>
      </c>
      <c r="B236" t="n">
        <v>6</v>
      </c>
      <c r="C236">
        <f>IFERROR(IF(ISNUMBER(入力!Y24),入力!Y24,DATEVALUE(入力!Y24)),"")</f>
        <v/>
      </c>
      <c r="D236">
        <f>IF(入力!X24="","",入力!X24)</f>
        <v/>
      </c>
      <c r="E236">
        <f>IF(D236="","",IFERROR(INDEX(資格マスタ!$B:$B,MATCH(ASC(SUBSTITUTE(SUBSTITUTE(D236," ",""),"　","")),資格マスタ!$D:$D,0)),D236))</f>
        <v/>
      </c>
      <c r="F236">
        <f>IF(E236="","",IF(C236="",DATE(9999,1,1),C236))</f>
        <v/>
      </c>
      <c r="G236">
        <f>IF(E236="","",COUNTIFS($F$231:$F$242,"&lt;"&amp;F236,$F$231:$F$242,"&lt;&gt;")+COUNTIFS($F$231:$F$242,F236,$B$231:$B$242,"&lt;"&amp;B236)+1)</f>
        <v/>
      </c>
      <c r="H236">
        <f>IF(OR(E236="",C236=""),"",IF(C236&gt;=DATE(2019,5,1),"令和"&amp;(YEAR(C236)-2018),IF(C236&gt;=DATE(1989,1,8),"平成"&amp;(YEAR(C236)-1988),"昭和"&amp;(YEAR(C236)-1925)))&amp;"年"&amp;MONTH(C236)&amp;"月")</f>
        <v/>
      </c>
    </row>
    <row r="237">
      <c r="A237" t="n">
        <v>20</v>
      </c>
      <c r="B237" t="n">
        <v>7</v>
      </c>
      <c r="C237">
        <f>IFERROR(INDEX(資格取込!$S$6:$S$205,MATCH(20&amp;"_"&amp;1,資格取込!$Z$6:$Z$205,0)),"")</f>
        <v/>
      </c>
      <c r="D237">
        <f>IFERROR(INDEX(資格取込!$R$6:$R$205,MATCH(20&amp;"_"&amp;1,資格取込!$Z$6:$Z$205,0)),"")</f>
        <v/>
      </c>
      <c r="E237">
        <f>IF(D237="","",IFERROR(INDEX(資格マスタ!$B:$B,MATCH(ASC(SUBSTITUTE(SUBSTITUTE(D237," ",""),"　","")),資格マスタ!$D:$D,0)),D237))</f>
        <v/>
      </c>
      <c r="F237">
        <f>IF(E237="","",IF(C237="",DATE(9999,1,1),C237))</f>
        <v/>
      </c>
      <c r="G237">
        <f>IF(E237="","",COUNTIFS($F$231:$F$242,"&lt;"&amp;F237,$F$231:$F$242,"&lt;&gt;")+COUNTIFS($F$231:$F$242,F237,$B$231:$B$242,"&lt;"&amp;B237)+1)</f>
        <v/>
      </c>
      <c r="H237">
        <f>IF(OR(E237="",C237=""),"",IF(C237&gt;=DATE(2019,5,1),"令和"&amp;(YEAR(C237)-2018),IF(C237&gt;=DATE(1989,1,8),"平成"&amp;(YEAR(C237)-1988),"昭和"&amp;(YEAR(C237)-1925)))&amp;"年"&amp;MONTH(C237)&amp;"月")</f>
        <v/>
      </c>
    </row>
    <row r="238">
      <c r="A238" t="n">
        <v>20</v>
      </c>
      <c r="B238" t="n">
        <v>8</v>
      </c>
      <c r="C238">
        <f>IFERROR(INDEX(資格取込!$S$6:$S$205,MATCH(20&amp;"_"&amp;2,資格取込!$Z$6:$Z$205,0)),"")</f>
        <v/>
      </c>
      <c r="D238">
        <f>IFERROR(INDEX(資格取込!$R$6:$R$205,MATCH(20&amp;"_"&amp;2,資格取込!$Z$6:$Z$205,0)),"")</f>
        <v/>
      </c>
      <c r="E238">
        <f>IF(D238="","",IFERROR(INDEX(資格マスタ!$B:$B,MATCH(ASC(SUBSTITUTE(SUBSTITUTE(D238," ",""),"　","")),資格マスタ!$D:$D,0)),D238))</f>
        <v/>
      </c>
      <c r="F238">
        <f>IF(E238="","",IF(C238="",DATE(9999,1,1),C238))</f>
        <v/>
      </c>
      <c r="G238">
        <f>IF(E238="","",COUNTIFS($F$231:$F$242,"&lt;"&amp;F238,$F$231:$F$242,"&lt;&gt;")+COUNTIFS($F$231:$F$242,F238,$B$231:$B$242,"&lt;"&amp;B238)+1)</f>
        <v/>
      </c>
      <c r="H238">
        <f>IF(OR(E238="",C238=""),"",IF(C238&gt;=DATE(2019,5,1),"令和"&amp;(YEAR(C238)-2018),IF(C238&gt;=DATE(1989,1,8),"平成"&amp;(YEAR(C238)-1988),"昭和"&amp;(YEAR(C238)-1925)))&amp;"年"&amp;MONTH(C238)&amp;"月")</f>
        <v/>
      </c>
    </row>
    <row r="239">
      <c r="A239" t="n">
        <v>20</v>
      </c>
      <c r="B239" t="n">
        <v>9</v>
      </c>
      <c r="C239">
        <f>IFERROR(INDEX(資格取込!$S$6:$S$205,MATCH(20&amp;"_"&amp;3,資格取込!$Z$6:$Z$205,0)),"")</f>
        <v/>
      </c>
      <c r="D239">
        <f>IFERROR(INDEX(資格取込!$R$6:$R$205,MATCH(20&amp;"_"&amp;3,資格取込!$Z$6:$Z$205,0)),"")</f>
        <v/>
      </c>
      <c r="E239">
        <f>IF(D239="","",IFERROR(INDEX(資格マスタ!$B:$B,MATCH(ASC(SUBSTITUTE(SUBSTITUTE(D239," ",""),"　","")),資格マスタ!$D:$D,0)),D239))</f>
        <v/>
      </c>
      <c r="F239">
        <f>IF(E239="","",IF(C239="",DATE(9999,1,1),C239))</f>
        <v/>
      </c>
      <c r="G239">
        <f>IF(E239="","",COUNTIFS($F$231:$F$242,"&lt;"&amp;F239,$F$231:$F$242,"&lt;&gt;")+COUNTIFS($F$231:$F$242,F239,$B$231:$B$242,"&lt;"&amp;B239)+1)</f>
        <v/>
      </c>
      <c r="H239">
        <f>IF(OR(E239="",C239=""),"",IF(C239&gt;=DATE(2019,5,1),"令和"&amp;(YEAR(C239)-2018),IF(C239&gt;=DATE(1989,1,8),"平成"&amp;(YEAR(C239)-1988),"昭和"&amp;(YEAR(C239)-1925)))&amp;"年"&amp;MONTH(C239)&amp;"月")</f>
        <v/>
      </c>
    </row>
    <row r="240">
      <c r="A240" t="n">
        <v>20</v>
      </c>
      <c r="B240" t="n">
        <v>10</v>
      </c>
      <c r="C240">
        <f>IFERROR(INDEX(資格取込!$S$6:$S$205,MATCH(20&amp;"_"&amp;4,資格取込!$Z$6:$Z$205,0)),"")</f>
        <v/>
      </c>
      <c r="D240">
        <f>IFERROR(INDEX(資格取込!$R$6:$R$205,MATCH(20&amp;"_"&amp;4,資格取込!$Z$6:$Z$205,0)),"")</f>
        <v/>
      </c>
      <c r="E240">
        <f>IF(D240="","",IFERROR(INDEX(資格マスタ!$B:$B,MATCH(ASC(SUBSTITUTE(SUBSTITUTE(D240," ",""),"　","")),資格マスタ!$D:$D,0)),D240))</f>
        <v/>
      </c>
      <c r="F240">
        <f>IF(E240="","",IF(C240="",DATE(9999,1,1),C240))</f>
        <v/>
      </c>
      <c r="G240">
        <f>IF(E240="","",COUNTIFS($F$231:$F$242,"&lt;"&amp;F240,$F$231:$F$242,"&lt;&gt;")+COUNTIFS($F$231:$F$242,F240,$B$231:$B$242,"&lt;"&amp;B240)+1)</f>
        <v/>
      </c>
      <c r="H240">
        <f>IF(OR(E240="",C240=""),"",IF(C240&gt;=DATE(2019,5,1),"令和"&amp;(YEAR(C240)-2018),IF(C240&gt;=DATE(1989,1,8),"平成"&amp;(YEAR(C240)-1988),"昭和"&amp;(YEAR(C240)-1925)))&amp;"年"&amp;MONTH(C240)&amp;"月")</f>
        <v/>
      </c>
    </row>
    <row r="241">
      <c r="A241" t="n">
        <v>20</v>
      </c>
      <c r="B241" t="n">
        <v>11</v>
      </c>
      <c r="C241">
        <f>IFERROR(INDEX(資格取込!$S$6:$S$205,MATCH(20&amp;"_"&amp;5,資格取込!$Z$6:$Z$205,0)),"")</f>
        <v/>
      </c>
      <c r="D241">
        <f>IFERROR(INDEX(資格取込!$R$6:$R$205,MATCH(20&amp;"_"&amp;5,資格取込!$Z$6:$Z$205,0)),"")</f>
        <v/>
      </c>
      <c r="E241">
        <f>IF(D241="","",IFERROR(INDEX(資格マスタ!$B:$B,MATCH(ASC(SUBSTITUTE(SUBSTITUTE(D241," ",""),"　","")),資格マスタ!$D:$D,0)),D241))</f>
        <v/>
      </c>
      <c r="F241">
        <f>IF(E241="","",IF(C241="",DATE(9999,1,1),C241))</f>
        <v/>
      </c>
      <c r="G241">
        <f>IF(E241="","",COUNTIFS($F$231:$F$242,"&lt;"&amp;F241,$F$231:$F$242,"&lt;&gt;")+COUNTIFS($F$231:$F$242,F241,$B$231:$B$242,"&lt;"&amp;B241)+1)</f>
        <v/>
      </c>
      <c r="H241">
        <f>IF(OR(E241="",C241=""),"",IF(C241&gt;=DATE(2019,5,1),"令和"&amp;(YEAR(C241)-2018),IF(C241&gt;=DATE(1989,1,8),"平成"&amp;(YEAR(C241)-1988),"昭和"&amp;(YEAR(C241)-1925)))&amp;"年"&amp;MONTH(C241)&amp;"月")</f>
        <v/>
      </c>
    </row>
    <row r="242">
      <c r="A242" t="n">
        <v>20</v>
      </c>
      <c r="B242" t="n">
        <v>12</v>
      </c>
      <c r="C242">
        <f>IFERROR(INDEX(資格取込!$S$6:$S$205,MATCH(20&amp;"_"&amp;6,資格取込!$Z$6:$Z$205,0)),"")</f>
        <v/>
      </c>
      <c r="D242">
        <f>IFERROR(INDEX(資格取込!$R$6:$R$205,MATCH(20&amp;"_"&amp;6,資格取込!$Z$6:$Z$205,0)),"")</f>
        <v/>
      </c>
      <c r="E242">
        <f>IF(D242="","",IFERROR(INDEX(資格マスタ!$B:$B,MATCH(ASC(SUBSTITUTE(SUBSTITUTE(D242," ",""),"　","")),資格マスタ!$D:$D,0)),D242))</f>
        <v/>
      </c>
      <c r="F242">
        <f>IF(E242="","",IF(C242="",DATE(9999,1,1),C242))</f>
        <v/>
      </c>
      <c r="G242">
        <f>IF(E242="","",COUNTIFS($F$231:$F$242,"&lt;"&amp;F242,$F$231:$F$242,"&lt;&gt;")+COUNTIFS($F$231:$F$242,F242,$B$231:$B$242,"&lt;"&amp;B242)+1)</f>
        <v/>
      </c>
      <c r="H242">
        <f>IF(OR(E242="",C242=""),"",IF(C242&gt;=DATE(2019,5,1),"令和"&amp;(YEAR(C242)-2018),IF(C242&gt;=DATE(1989,1,8),"平成"&amp;(YEAR(C242)-1988),"昭和"&amp;(YEAR(C242)-1925)))&amp;"年"&amp;MONTH(C242)&amp;"月")</f>
        <v/>
      </c>
    </row>
    <row r="243">
      <c r="A243" t="n">
        <v>21</v>
      </c>
      <c r="B243" t="n">
        <v>1</v>
      </c>
      <c r="C243" s="132">
        <f>IFERROR(IF(ISNUMBER(入力!O25),入力!O25,DATEVALUE(入力!O25)),"")</f>
        <v/>
      </c>
      <c r="D243">
        <f>IF(入力!N25="","",入力!N25)</f>
        <v/>
      </c>
      <c r="E243">
        <f>IF(D243="","",IFERROR(INDEX(資格マスタ!$B:$B,MATCH(ASC(SUBSTITUTE(SUBSTITUTE(D243," ",""),"　","")),資格マスタ!$D:$D,0)),D243))</f>
        <v/>
      </c>
      <c r="F243">
        <f>IF(E243="","",IF(C243="",DATE(9999,1,1),C243))</f>
        <v/>
      </c>
      <c r="G243">
        <f>IF(E243="","",COUNTIFS($F$243:$F$254,"&lt;"&amp;F243,$F$243:$F$254,"&lt;&gt;")+COUNTIFS($F$243:$F$254,F243,$B$243:$B$254,"&lt;"&amp;B243)+1)</f>
        <v/>
      </c>
      <c r="H243">
        <f>IF(OR(E243="",C243=""),"",IF(C243&gt;=DATE(2019,5,1),"令和"&amp;(YEAR(C243)-2018),IF(C243&gt;=DATE(1989,1,8),"平成"&amp;(YEAR(C243)-1988),"昭和"&amp;(YEAR(C243)-1925)))&amp;"年"&amp;MONTH(C243)&amp;"月")</f>
        <v/>
      </c>
    </row>
    <row r="244">
      <c r="A244" t="n">
        <v>21</v>
      </c>
      <c r="B244" t="n">
        <v>2</v>
      </c>
      <c r="C244">
        <f>IFERROR(IF(ISNUMBER(入力!Q25),入力!Q25,DATEVALUE(入力!Q25)),"")</f>
        <v/>
      </c>
      <c r="D244">
        <f>IF(入力!P25="","",入力!P25)</f>
        <v/>
      </c>
      <c r="E244">
        <f>IF(D244="","",IFERROR(INDEX(資格マスタ!$B:$B,MATCH(ASC(SUBSTITUTE(SUBSTITUTE(D244," ",""),"　","")),資格マスタ!$D:$D,0)),D244))</f>
        <v/>
      </c>
      <c r="F244">
        <f>IF(E244="","",IF(C244="",DATE(9999,1,1),C244))</f>
        <v/>
      </c>
      <c r="G244">
        <f>IF(E244="","",COUNTIFS($F$243:$F$254,"&lt;"&amp;F244,$F$243:$F$254,"&lt;&gt;")+COUNTIFS($F$243:$F$254,F244,$B$243:$B$254,"&lt;"&amp;B244)+1)</f>
        <v/>
      </c>
      <c r="H244">
        <f>IF(OR(E244="",C244=""),"",IF(C244&gt;=DATE(2019,5,1),"令和"&amp;(YEAR(C244)-2018),IF(C244&gt;=DATE(1989,1,8),"平成"&amp;(YEAR(C244)-1988),"昭和"&amp;(YEAR(C244)-1925)))&amp;"年"&amp;MONTH(C244)&amp;"月")</f>
        <v/>
      </c>
    </row>
    <row r="245">
      <c r="A245" t="n">
        <v>21</v>
      </c>
      <c r="B245" t="n">
        <v>3</v>
      </c>
      <c r="C245">
        <f>IFERROR(IF(ISNUMBER(入力!S25),入力!S25,DATEVALUE(入力!S25)),"")</f>
        <v/>
      </c>
      <c r="D245">
        <f>IF(入力!R25="","",入力!R25)</f>
        <v/>
      </c>
      <c r="E245">
        <f>IF(D245="","",IFERROR(INDEX(資格マスタ!$B:$B,MATCH(ASC(SUBSTITUTE(SUBSTITUTE(D245," ",""),"　","")),資格マスタ!$D:$D,0)),D245))</f>
        <v/>
      </c>
      <c r="F245">
        <f>IF(E245="","",IF(C245="",DATE(9999,1,1),C245))</f>
        <v/>
      </c>
      <c r="G245">
        <f>IF(E245="","",COUNTIFS($F$243:$F$254,"&lt;"&amp;F245,$F$243:$F$254,"&lt;&gt;")+COUNTIFS($F$243:$F$254,F245,$B$243:$B$254,"&lt;"&amp;B245)+1)</f>
        <v/>
      </c>
      <c r="H245">
        <f>IF(OR(E245="",C245=""),"",IF(C245&gt;=DATE(2019,5,1),"令和"&amp;(YEAR(C245)-2018),IF(C245&gt;=DATE(1989,1,8),"平成"&amp;(YEAR(C245)-1988),"昭和"&amp;(YEAR(C245)-1925)))&amp;"年"&amp;MONTH(C245)&amp;"月")</f>
        <v/>
      </c>
    </row>
    <row r="246">
      <c r="A246" t="n">
        <v>21</v>
      </c>
      <c r="B246" t="n">
        <v>4</v>
      </c>
      <c r="C246">
        <f>IFERROR(IF(ISNUMBER(入力!U25),入力!U25,DATEVALUE(入力!U25)),"")</f>
        <v/>
      </c>
      <c r="D246">
        <f>IF(入力!T25="","",入力!T25)</f>
        <v/>
      </c>
      <c r="E246">
        <f>IF(D246="","",IFERROR(INDEX(資格マスタ!$B:$B,MATCH(ASC(SUBSTITUTE(SUBSTITUTE(D246," ",""),"　","")),資格マスタ!$D:$D,0)),D246))</f>
        <v/>
      </c>
      <c r="F246">
        <f>IF(E246="","",IF(C246="",DATE(9999,1,1),C246))</f>
        <v/>
      </c>
      <c r="G246">
        <f>IF(E246="","",COUNTIFS($F$243:$F$254,"&lt;"&amp;F246,$F$243:$F$254,"&lt;&gt;")+COUNTIFS($F$243:$F$254,F246,$B$243:$B$254,"&lt;"&amp;B246)+1)</f>
        <v/>
      </c>
      <c r="H246">
        <f>IF(OR(E246="",C246=""),"",IF(C246&gt;=DATE(2019,5,1),"令和"&amp;(YEAR(C246)-2018),IF(C246&gt;=DATE(1989,1,8),"平成"&amp;(YEAR(C246)-1988),"昭和"&amp;(YEAR(C246)-1925)))&amp;"年"&amp;MONTH(C246)&amp;"月")</f>
        <v/>
      </c>
    </row>
    <row r="247">
      <c r="A247" t="n">
        <v>21</v>
      </c>
      <c r="B247" t="n">
        <v>5</v>
      </c>
      <c r="C247">
        <f>IFERROR(IF(ISNUMBER(入力!W25),入力!W25,DATEVALUE(入力!W25)),"")</f>
        <v/>
      </c>
      <c r="D247">
        <f>IF(入力!V25="","",入力!V25)</f>
        <v/>
      </c>
      <c r="E247">
        <f>IF(D247="","",IFERROR(INDEX(資格マスタ!$B:$B,MATCH(ASC(SUBSTITUTE(SUBSTITUTE(D247," ",""),"　","")),資格マスタ!$D:$D,0)),D247))</f>
        <v/>
      </c>
      <c r="F247">
        <f>IF(E247="","",IF(C247="",DATE(9999,1,1),C247))</f>
        <v/>
      </c>
      <c r="G247">
        <f>IF(E247="","",COUNTIFS($F$243:$F$254,"&lt;"&amp;F247,$F$243:$F$254,"&lt;&gt;")+COUNTIFS($F$243:$F$254,F247,$B$243:$B$254,"&lt;"&amp;B247)+1)</f>
        <v/>
      </c>
      <c r="H247">
        <f>IF(OR(E247="",C247=""),"",IF(C247&gt;=DATE(2019,5,1),"令和"&amp;(YEAR(C247)-2018),IF(C247&gt;=DATE(1989,1,8),"平成"&amp;(YEAR(C247)-1988),"昭和"&amp;(YEAR(C247)-1925)))&amp;"年"&amp;MONTH(C247)&amp;"月")</f>
        <v/>
      </c>
    </row>
    <row r="248">
      <c r="A248" t="n">
        <v>21</v>
      </c>
      <c r="B248" t="n">
        <v>6</v>
      </c>
      <c r="C248">
        <f>IFERROR(IF(ISNUMBER(入力!Y25),入力!Y25,DATEVALUE(入力!Y25)),"")</f>
        <v/>
      </c>
      <c r="D248">
        <f>IF(入力!X25="","",入力!X25)</f>
        <v/>
      </c>
      <c r="E248">
        <f>IF(D248="","",IFERROR(INDEX(資格マスタ!$B:$B,MATCH(ASC(SUBSTITUTE(SUBSTITUTE(D248," ",""),"　","")),資格マスタ!$D:$D,0)),D248))</f>
        <v/>
      </c>
      <c r="F248">
        <f>IF(E248="","",IF(C248="",DATE(9999,1,1),C248))</f>
        <v/>
      </c>
      <c r="G248">
        <f>IF(E248="","",COUNTIFS($F$243:$F$254,"&lt;"&amp;F248,$F$243:$F$254,"&lt;&gt;")+COUNTIFS($F$243:$F$254,F248,$B$243:$B$254,"&lt;"&amp;B248)+1)</f>
        <v/>
      </c>
      <c r="H248">
        <f>IF(OR(E248="",C248=""),"",IF(C248&gt;=DATE(2019,5,1),"令和"&amp;(YEAR(C248)-2018),IF(C248&gt;=DATE(1989,1,8),"平成"&amp;(YEAR(C248)-1988),"昭和"&amp;(YEAR(C248)-1925)))&amp;"年"&amp;MONTH(C248)&amp;"月")</f>
        <v/>
      </c>
    </row>
    <row r="249">
      <c r="A249" t="n">
        <v>21</v>
      </c>
      <c r="B249" t="n">
        <v>7</v>
      </c>
      <c r="C249">
        <f>IFERROR(INDEX(資格取込!$S$6:$S$205,MATCH(21&amp;"_"&amp;1,資格取込!$Z$6:$Z$205,0)),"")</f>
        <v/>
      </c>
      <c r="D249">
        <f>IFERROR(INDEX(資格取込!$R$6:$R$205,MATCH(21&amp;"_"&amp;1,資格取込!$Z$6:$Z$205,0)),"")</f>
        <v/>
      </c>
      <c r="E249">
        <f>IF(D249="","",IFERROR(INDEX(資格マスタ!$B:$B,MATCH(ASC(SUBSTITUTE(SUBSTITUTE(D249," ",""),"　","")),資格マスタ!$D:$D,0)),D249))</f>
        <v/>
      </c>
      <c r="F249">
        <f>IF(E249="","",IF(C249="",DATE(9999,1,1),C249))</f>
        <v/>
      </c>
      <c r="G249">
        <f>IF(E249="","",COUNTIFS($F$243:$F$254,"&lt;"&amp;F249,$F$243:$F$254,"&lt;&gt;")+COUNTIFS($F$243:$F$254,F249,$B$243:$B$254,"&lt;"&amp;B249)+1)</f>
        <v/>
      </c>
      <c r="H249">
        <f>IF(OR(E249="",C249=""),"",IF(C249&gt;=DATE(2019,5,1),"令和"&amp;(YEAR(C249)-2018),IF(C249&gt;=DATE(1989,1,8),"平成"&amp;(YEAR(C249)-1988),"昭和"&amp;(YEAR(C249)-1925)))&amp;"年"&amp;MONTH(C249)&amp;"月")</f>
        <v/>
      </c>
    </row>
    <row r="250">
      <c r="A250" t="n">
        <v>21</v>
      </c>
      <c r="B250" t="n">
        <v>8</v>
      </c>
      <c r="C250">
        <f>IFERROR(INDEX(資格取込!$S$6:$S$205,MATCH(21&amp;"_"&amp;2,資格取込!$Z$6:$Z$205,0)),"")</f>
        <v/>
      </c>
      <c r="D250">
        <f>IFERROR(INDEX(資格取込!$R$6:$R$205,MATCH(21&amp;"_"&amp;2,資格取込!$Z$6:$Z$205,0)),"")</f>
        <v/>
      </c>
      <c r="E250">
        <f>IF(D250="","",IFERROR(INDEX(資格マスタ!$B:$B,MATCH(ASC(SUBSTITUTE(SUBSTITUTE(D250," ",""),"　","")),資格マスタ!$D:$D,0)),D250))</f>
        <v/>
      </c>
      <c r="F250">
        <f>IF(E250="","",IF(C250="",DATE(9999,1,1),C250))</f>
        <v/>
      </c>
      <c r="G250">
        <f>IF(E250="","",COUNTIFS($F$243:$F$254,"&lt;"&amp;F250,$F$243:$F$254,"&lt;&gt;")+COUNTIFS($F$243:$F$254,F250,$B$243:$B$254,"&lt;"&amp;B250)+1)</f>
        <v/>
      </c>
      <c r="H250">
        <f>IF(OR(E250="",C250=""),"",IF(C250&gt;=DATE(2019,5,1),"令和"&amp;(YEAR(C250)-2018),IF(C250&gt;=DATE(1989,1,8),"平成"&amp;(YEAR(C250)-1988),"昭和"&amp;(YEAR(C250)-1925)))&amp;"年"&amp;MONTH(C250)&amp;"月")</f>
        <v/>
      </c>
    </row>
    <row r="251">
      <c r="A251" t="n">
        <v>21</v>
      </c>
      <c r="B251" t="n">
        <v>9</v>
      </c>
      <c r="C251">
        <f>IFERROR(INDEX(資格取込!$S$6:$S$205,MATCH(21&amp;"_"&amp;3,資格取込!$Z$6:$Z$205,0)),"")</f>
        <v/>
      </c>
      <c r="D251">
        <f>IFERROR(INDEX(資格取込!$R$6:$R$205,MATCH(21&amp;"_"&amp;3,資格取込!$Z$6:$Z$205,0)),"")</f>
        <v/>
      </c>
      <c r="E251">
        <f>IF(D251="","",IFERROR(INDEX(資格マスタ!$B:$B,MATCH(ASC(SUBSTITUTE(SUBSTITUTE(D251," ",""),"　","")),資格マスタ!$D:$D,0)),D251))</f>
        <v/>
      </c>
      <c r="F251">
        <f>IF(E251="","",IF(C251="",DATE(9999,1,1),C251))</f>
        <v/>
      </c>
      <c r="G251">
        <f>IF(E251="","",COUNTIFS($F$243:$F$254,"&lt;"&amp;F251,$F$243:$F$254,"&lt;&gt;")+COUNTIFS($F$243:$F$254,F251,$B$243:$B$254,"&lt;"&amp;B251)+1)</f>
        <v/>
      </c>
      <c r="H251">
        <f>IF(OR(E251="",C251=""),"",IF(C251&gt;=DATE(2019,5,1),"令和"&amp;(YEAR(C251)-2018),IF(C251&gt;=DATE(1989,1,8),"平成"&amp;(YEAR(C251)-1988),"昭和"&amp;(YEAR(C251)-1925)))&amp;"年"&amp;MONTH(C251)&amp;"月")</f>
        <v/>
      </c>
    </row>
    <row r="252">
      <c r="A252" t="n">
        <v>21</v>
      </c>
      <c r="B252" t="n">
        <v>10</v>
      </c>
      <c r="C252">
        <f>IFERROR(INDEX(資格取込!$S$6:$S$205,MATCH(21&amp;"_"&amp;4,資格取込!$Z$6:$Z$205,0)),"")</f>
        <v/>
      </c>
      <c r="D252">
        <f>IFERROR(INDEX(資格取込!$R$6:$R$205,MATCH(21&amp;"_"&amp;4,資格取込!$Z$6:$Z$205,0)),"")</f>
        <v/>
      </c>
      <c r="E252">
        <f>IF(D252="","",IFERROR(INDEX(資格マスタ!$B:$B,MATCH(ASC(SUBSTITUTE(SUBSTITUTE(D252," ",""),"　","")),資格マスタ!$D:$D,0)),D252))</f>
        <v/>
      </c>
      <c r="F252">
        <f>IF(E252="","",IF(C252="",DATE(9999,1,1),C252))</f>
        <v/>
      </c>
      <c r="G252">
        <f>IF(E252="","",COUNTIFS($F$243:$F$254,"&lt;"&amp;F252,$F$243:$F$254,"&lt;&gt;")+COUNTIFS($F$243:$F$254,F252,$B$243:$B$254,"&lt;"&amp;B252)+1)</f>
        <v/>
      </c>
      <c r="H252">
        <f>IF(OR(E252="",C252=""),"",IF(C252&gt;=DATE(2019,5,1),"令和"&amp;(YEAR(C252)-2018),IF(C252&gt;=DATE(1989,1,8),"平成"&amp;(YEAR(C252)-1988),"昭和"&amp;(YEAR(C252)-1925)))&amp;"年"&amp;MONTH(C252)&amp;"月")</f>
        <v/>
      </c>
    </row>
    <row r="253">
      <c r="A253" t="n">
        <v>21</v>
      </c>
      <c r="B253" t="n">
        <v>11</v>
      </c>
      <c r="C253">
        <f>IFERROR(INDEX(資格取込!$S$6:$S$205,MATCH(21&amp;"_"&amp;5,資格取込!$Z$6:$Z$205,0)),"")</f>
        <v/>
      </c>
      <c r="D253">
        <f>IFERROR(INDEX(資格取込!$R$6:$R$205,MATCH(21&amp;"_"&amp;5,資格取込!$Z$6:$Z$205,0)),"")</f>
        <v/>
      </c>
      <c r="E253">
        <f>IF(D253="","",IFERROR(INDEX(資格マスタ!$B:$B,MATCH(ASC(SUBSTITUTE(SUBSTITUTE(D253," ",""),"　","")),資格マスタ!$D:$D,0)),D253))</f>
        <v/>
      </c>
      <c r="F253">
        <f>IF(E253="","",IF(C253="",DATE(9999,1,1),C253))</f>
        <v/>
      </c>
      <c r="G253">
        <f>IF(E253="","",COUNTIFS($F$243:$F$254,"&lt;"&amp;F253,$F$243:$F$254,"&lt;&gt;")+COUNTIFS($F$243:$F$254,F253,$B$243:$B$254,"&lt;"&amp;B253)+1)</f>
        <v/>
      </c>
      <c r="H253">
        <f>IF(OR(E253="",C253=""),"",IF(C253&gt;=DATE(2019,5,1),"令和"&amp;(YEAR(C253)-2018),IF(C253&gt;=DATE(1989,1,8),"平成"&amp;(YEAR(C253)-1988),"昭和"&amp;(YEAR(C253)-1925)))&amp;"年"&amp;MONTH(C253)&amp;"月")</f>
        <v/>
      </c>
    </row>
    <row r="254">
      <c r="A254" t="n">
        <v>21</v>
      </c>
      <c r="B254" t="n">
        <v>12</v>
      </c>
      <c r="C254">
        <f>IFERROR(INDEX(資格取込!$S$6:$S$205,MATCH(21&amp;"_"&amp;6,資格取込!$Z$6:$Z$205,0)),"")</f>
        <v/>
      </c>
      <c r="D254">
        <f>IFERROR(INDEX(資格取込!$R$6:$R$205,MATCH(21&amp;"_"&amp;6,資格取込!$Z$6:$Z$205,0)),"")</f>
        <v/>
      </c>
      <c r="E254">
        <f>IF(D254="","",IFERROR(INDEX(資格マスタ!$B:$B,MATCH(ASC(SUBSTITUTE(SUBSTITUTE(D254," ",""),"　","")),資格マスタ!$D:$D,0)),D254))</f>
        <v/>
      </c>
      <c r="F254">
        <f>IF(E254="","",IF(C254="",DATE(9999,1,1),C254))</f>
        <v/>
      </c>
      <c r="G254">
        <f>IF(E254="","",COUNTIFS($F$243:$F$254,"&lt;"&amp;F254,$F$243:$F$254,"&lt;&gt;")+COUNTIFS($F$243:$F$254,F254,$B$243:$B$254,"&lt;"&amp;B254)+1)</f>
        <v/>
      </c>
      <c r="H254">
        <f>IF(OR(E254="",C254=""),"",IF(C254&gt;=DATE(2019,5,1),"令和"&amp;(YEAR(C254)-2018),IF(C254&gt;=DATE(1989,1,8),"平成"&amp;(YEAR(C254)-1988),"昭和"&amp;(YEAR(C254)-1925)))&amp;"年"&amp;MONTH(C254)&amp;"月")</f>
        <v/>
      </c>
    </row>
    <row r="255">
      <c r="A255" t="n">
        <v>22</v>
      </c>
      <c r="B255" t="n">
        <v>1</v>
      </c>
      <c r="C255" s="132">
        <f>IFERROR(IF(ISNUMBER(入力!O26),入力!O26,DATEVALUE(入力!O26)),"")</f>
        <v/>
      </c>
      <c r="D255">
        <f>IF(入力!N26="","",入力!N26)</f>
        <v/>
      </c>
      <c r="E255">
        <f>IF(D255="","",IFERROR(INDEX(資格マスタ!$B:$B,MATCH(ASC(SUBSTITUTE(SUBSTITUTE(D255," ",""),"　","")),資格マスタ!$D:$D,0)),D255))</f>
        <v/>
      </c>
      <c r="F255">
        <f>IF(E255="","",IF(C255="",DATE(9999,1,1),C255))</f>
        <v/>
      </c>
      <c r="G255">
        <f>IF(E255="","",COUNTIFS($F$255:$F$266,"&lt;"&amp;F255,$F$255:$F$266,"&lt;&gt;")+COUNTIFS($F$255:$F$266,F255,$B$255:$B$266,"&lt;"&amp;B255)+1)</f>
        <v/>
      </c>
      <c r="H255">
        <f>IF(OR(E255="",C255=""),"",IF(C255&gt;=DATE(2019,5,1),"令和"&amp;(YEAR(C255)-2018),IF(C255&gt;=DATE(1989,1,8),"平成"&amp;(YEAR(C255)-1988),"昭和"&amp;(YEAR(C255)-1925)))&amp;"年"&amp;MONTH(C255)&amp;"月")</f>
        <v/>
      </c>
    </row>
    <row r="256">
      <c r="A256" t="n">
        <v>22</v>
      </c>
      <c r="B256" t="n">
        <v>2</v>
      </c>
      <c r="C256">
        <f>IFERROR(IF(ISNUMBER(入力!Q26),入力!Q26,DATEVALUE(入力!Q26)),"")</f>
        <v/>
      </c>
      <c r="D256">
        <f>IF(入力!P26="","",入力!P26)</f>
        <v/>
      </c>
      <c r="E256">
        <f>IF(D256="","",IFERROR(INDEX(資格マスタ!$B:$B,MATCH(ASC(SUBSTITUTE(SUBSTITUTE(D256," ",""),"　","")),資格マスタ!$D:$D,0)),D256))</f>
        <v/>
      </c>
      <c r="F256">
        <f>IF(E256="","",IF(C256="",DATE(9999,1,1),C256))</f>
        <v/>
      </c>
      <c r="G256">
        <f>IF(E256="","",COUNTIFS($F$255:$F$266,"&lt;"&amp;F256,$F$255:$F$266,"&lt;&gt;")+COUNTIFS($F$255:$F$266,F256,$B$255:$B$266,"&lt;"&amp;B256)+1)</f>
        <v/>
      </c>
      <c r="H256">
        <f>IF(OR(E256="",C256=""),"",IF(C256&gt;=DATE(2019,5,1),"令和"&amp;(YEAR(C256)-2018),IF(C256&gt;=DATE(1989,1,8),"平成"&amp;(YEAR(C256)-1988),"昭和"&amp;(YEAR(C256)-1925)))&amp;"年"&amp;MONTH(C256)&amp;"月")</f>
        <v/>
      </c>
    </row>
    <row r="257">
      <c r="A257" t="n">
        <v>22</v>
      </c>
      <c r="B257" t="n">
        <v>3</v>
      </c>
      <c r="C257">
        <f>IFERROR(IF(ISNUMBER(入力!S26),入力!S26,DATEVALUE(入力!S26)),"")</f>
        <v/>
      </c>
      <c r="D257">
        <f>IF(入力!R26="","",入力!R26)</f>
        <v/>
      </c>
      <c r="E257">
        <f>IF(D257="","",IFERROR(INDEX(資格マスタ!$B:$B,MATCH(ASC(SUBSTITUTE(SUBSTITUTE(D257," ",""),"　","")),資格マスタ!$D:$D,0)),D257))</f>
        <v/>
      </c>
      <c r="F257">
        <f>IF(E257="","",IF(C257="",DATE(9999,1,1),C257))</f>
        <v/>
      </c>
      <c r="G257">
        <f>IF(E257="","",COUNTIFS($F$255:$F$266,"&lt;"&amp;F257,$F$255:$F$266,"&lt;&gt;")+COUNTIFS($F$255:$F$266,F257,$B$255:$B$266,"&lt;"&amp;B257)+1)</f>
        <v/>
      </c>
      <c r="H257">
        <f>IF(OR(E257="",C257=""),"",IF(C257&gt;=DATE(2019,5,1),"令和"&amp;(YEAR(C257)-2018),IF(C257&gt;=DATE(1989,1,8),"平成"&amp;(YEAR(C257)-1988),"昭和"&amp;(YEAR(C257)-1925)))&amp;"年"&amp;MONTH(C257)&amp;"月")</f>
        <v/>
      </c>
    </row>
    <row r="258">
      <c r="A258" t="n">
        <v>22</v>
      </c>
      <c r="B258" t="n">
        <v>4</v>
      </c>
      <c r="C258">
        <f>IFERROR(IF(ISNUMBER(入力!U26),入力!U26,DATEVALUE(入力!U26)),"")</f>
        <v/>
      </c>
      <c r="D258">
        <f>IF(入力!T26="","",入力!T26)</f>
        <v/>
      </c>
      <c r="E258">
        <f>IF(D258="","",IFERROR(INDEX(資格マスタ!$B:$B,MATCH(ASC(SUBSTITUTE(SUBSTITUTE(D258," ",""),"　","")),資格マスタ!$D:$D,0)),D258))</f>
        <v/>
      </c>
      <c r="F258">
        <f>IF(E258="","",IF(C258="",DATE(9999,1,1),C258))</f>
        <v/>
      </c>
      <c r="G258">
        <f>IF(E258="","",COUNTIFS($F$255:$F$266,"&lt;"&amp;F258,$F$255:$F$266,"&lt;&gt;")+COUNTIFS($F$255:$F$266,F258,$B$255:$B$266,"&lt;"&amp;B258)+1)</f>
        <v/>
      </c>
      <c r="H258">
        <f>IF(OR(E258="",C258=""),"",IF(C258&gt;=DATE(2019,5,1),"令和"&amp;(YEAR(C258)-2018),IF(C258&gt;=DATE(1989,1,8),"平成"&amp;(YEAR(C258)-1988),"昭和"&amp;(YEAR(C258)-1925)))&amp;"年"&amp;MONTH(C258)&amp;"月")</f>
        <v/>
      </c>
    </row>
    <row r="259">
      <c r="A259" t="n">
        <v>22</v>
      </c>
      <c r="B259" t="n">
        <v>5</v>
      </c>
      <c r="C259">
        <f>IFERROR(IF(ISNUMBER(入力!W26),入力!W26,DATEVALUE(入力!W26)),"")</f>
        <v/>
      </c>
      <c r="D259">
        <f>IF(入力!V26="","",入力!V26)</f>
        <v/>
      </c>
      <c r="E259">
        <f>IF(D259="","",IFERROR(INDEX(資格マスタ!$B:$B,MATCH(ASC(SUBSTITUTE(SUBSTITUTE(D259," ",""),"　","")),資格マスタ!$D:$D,0)),D259))</f>
        <v/>
      </c>
      <c r="F259">
        <f>IF(E259="","",IF(C259="",DATE(9999,1,1),C259))</f>
        <v/>
      </c>
      <c r="G259">
        <f>IF(E259="","",COUNTIFS($F$255:$F$266,"&lt;"&amp;F259,$F$255:$F$266,"&lt;&gt;")+COUNTIFS($F$255:$F$266,F259,$B$255:$B$266,"&lt;"&amp;B259)+1)</f>
        <v/>
      </c>
      <c r="H259">
        <f>IF(OR(E259="",C259=""),"",IF(C259&gt;=DATE(2019,5,1),"令和"&amp;(YEAR(C259)-2018),IF(C259&gt;=DATE(1989,1,8),"平成"&amp;(YEAR(C259)-1988),"昭和"&amp;(YEAR(C259)-1925)))&amp;"年"&amp;MONTH(C259)&amp;"月")</f>
        <v/>
      </c>
    </row>
    <row r="260">
      <c r="A260" t="n">
        <v>22</v>
      </c>
      <c r="B260" t="n">
        <v>6</v>
      </c>
      <c r="C260">
        <f>IFERROR(IF(ISNUMBER(入力!Y26),入力!Y26,DATEVALUE(入力!Y26)),"")</f>
        <v/>
      </c>
      <c r="D260">
        <f>IF(入力!X26="","",入力!X26)</f>
        <v/>
      </c>
      <c r="E260">
        <f>IF(D260="","",IFERROR(INDEX(資格マスタ!$B:$B,MATCH(ASC(SUBSTITUTE(SUBSTITUTE(D260," ",""),"　","")),資格マスタ!$D:$D,0)),D260))</f>
        <v/>
      </c>
      <c r="F260">
        <f>IF(E260="","",IF(C260="",DATE(9999,1,1),C260))</f>
        <v/>
      </c>
      <c r="G260">
        <f>IF(E260="","",COUNTIFS($F$255:$F$266,"&lt;"&amp;F260,$F$255:$F$266,"&lt;&gt;")+COUNTIFS($F$255:$F$266,F260,$B$255:$B$266,"&lt;"&amp;B260)+1)</f>
        <v/>
      </c>
      <c r="H260">
        <f>IF(OR(E260="",C260=""),"",IF(C260&gt;=DATE(2019,5,1),"令和"&amp;(YEAR(C260)-2018),IF(C260&gt;=DATE(1989,1,8),"平成"&amp;(YEAR(C260)-1988),"昭和"&amp;(YEAR(C260)-1925)))&amp;"年"&amp;MONTH(C260)&amp;"月")</f>
        <v/>
      </c>
    </row>
    <row r="261">
      <c r="A261" t="n">
        <v>22</v>
      </c>
      <c r="B261" t="n">
        <v>7</v>
      </c>
      <c r="C261">
        <f>IFERROR(INDEX(資格取込!$S$6:$S$205,MATCH(22&amp;"_"&amp;1,資格取込!$Z$6:$Z$205,0)),"")</f>
        <v/>
      </c>
      <c r="D261">
        <f>IFERROR(INDEX(資格取込!$R$6:$R$205,MATCH(22&amp;"_"&amp;1,資格取込!$Z$6:$Z$205,0)),"")</f>
        <v/>
      </c>
      <c r="E261">
        <f>IF(D261="","",IFERROR(INDEX(資格マスタ!$B:$B,MATCH(ASC(SUBSTITUTE(SUBSTITUTE(D261," ",""),"　","")),資格マスタ!$D:$D,0)),D261))</f>
        <v/>
      </c>
      <c r="F261">
        <f>IF(E261="","",IF(C261="",DATE(9999,1,1),C261))</f>
        <v/>
      </c>
      <c r="G261">
        <f>IF(E261="","",COUNTIFS($F$255:$F$266,"&lt;"&amp;F261,$F$255:$F$266,"&lt;&gt;")+COUNTIFS($F$255:$F$266,F261,$B$255:$B$266,"&lt;"&amp;B261)+1)</f>
        <v/>
      </c>
      <c r="H261">
        <f>IF(OR(E261="",C261=""),"",IF(C261&gt;=DATE(2019,5,1),"令和"&amp;(YEAR(C261)-2018),IF(C261&gt;=DATE(1989,1,8),"平成"&amp;(YEAR(C261)-1988),"昭和"&amp;(YEAR(C261)-1925)))&amp;"年"&amp;MONTH(C261)&amp;"月")</f>
        <v/>
      </c>
    </row>
    <row r="262">
      <c r="A262" t="n">
        <v>22</v>
      </c>
      <c r="B262" t="n">
        <v>8</v>
      </c>
      <c r="C262">
        <f>IFERROR(INDEX(資格取込!$S$6:$S$205,MATCH(22&amp;"_"&amp;2,資格取込!$Z$6:$Z$205,0)),"")</f>
        <v/>
      </c>
      <c r="D262">
        <f>IFERROR(INDEX(資格取込!$R$6:$R$205,MATCH(22&amp;"_"&amp;2,資格取込!$Z$6:$Z$205,0)),"")</f>
        <v/>
      </c>
      <c r="E262">
        <f>IF(D262="","",IFERROR(INDEX(資格マスタ!$B:$B,MATCH(ASC(SUBSTITUTE(SUBSTITUTE(D262," ",""),"　","")),資格マスタ!$D:$D,0)),D262))</f>
        <v/>
      </c>
      <c r="F262">
        <f>IF(E262="","",IF(C262="",DATE(9999,1,1),C262))</f>
        <v/>
      </c>
      <c r="G262">
        <f>IF(E262="","",COUNTIFS($F$255:$F$266,"&lt;"&amp;F262,$F$255:$F$266,"&lt;&gt;")+COUNTIFS($F$255:$F$266,F262,$B$255:$B$266,"&lt;"&amp;B262)+1)</f>
        <v/>
      </c>
      <c r="H262">
        <f>IF(OR(E262="",C262=""),"",IF(C262&gt;=DATE(2019,5,1),"令和"&amp;(YEAR(C262)-2018),IF(C262&gt;=DATE(1989,1,8),"平成"&amp;(YEAR(C262)-1988),"昭和"&amp;(YEAR(C262)-1925)))&amp;"年"&amp;MONTH(C262)&amp;"月")</f>
        <v/>
      </c>
    </row>
    <row r="263">
      <c r="A263" t="n">
        <v>22</v>
      </c>
      <c r="B263" t="n">
        <v>9</v>
      </c>
      <c r="C263">
        <f>IFERROR(INDEX(資格取込!$S$6:$S$205,MATCH(22&amp;"_"&amp;3,資格取込!$Z$6:$Z$205,0)),"")</f>
        <v/>
      </c>
      <c r="D263">
        <f>IFERROR(INDEX(資格取込!$R$6:$R$205,MATCH(22&amp;"_"&amp;3,資格取込!$Z$6:$Z$205,0)),"")</f>
        <v/>
      </c>
      <c r="E263">
        <f>IF(D263="","",IFERROR(INDEX(資格マスタ!$B:$B,MATCH(ASC(SUBSTITUTE(SUBSTITUTE(D263," ",""),"　","")),資格マスタ!$D:$D,0)),D263))</f>
        <v/>
      </c>
      <c r="F263">
        <f>IF(E263="","",IF(C263="",DATE(9999,1,1),C263))</f>
        <v/>
      </c>
      <c r="G263">
        <f>IF(E263="","",COUNTIFS($F$255:$F$266,"&lt;"&amp;F263,$F$255:$F$266,"&lt;&gt;")+COUNTIFS($F$255:$F$266,F263,$B$255:$B$266,"&lt;"&amp;B263)+1)</f>
        <v/>
      </c>
      <c r="H263">
        <f>IF(OR(E263="",C263=""),"",IF(C263&gt;=DATE(2019,5,1),"令和"&amp;(YEAR(C263)-2018),IF(C263&gt;=DATE(1989,1,8),"平成"&amp;(YEAR(C263)-1988),"昭和"&amp;(YEAR(C263)-1925)))&amp;"年"&amp;MONTH(C263)&amp;"月")</f>
        <v/>
      </c>
    </row>
    <row r="264">
      <c r="A264" t="n">
        <v>22</v>
      </c>
      <c r="B264" t="n">
        <v>10</v>
      </c>
      <c r="C264">
        <f>IFERROR(INDEX(資格取込!$S$6:$S$205,MATCH(22&amp;"_"&amp;4,資格取込!$Z$6:$Z$205,0)),"")</f>
        <v/>
      </c>
      <c r="D264">
        <f>IFERROR(INDEX(資格取込!$R$6:$R$205,MATCH(22&amp;"_"&amp;4,資格取込!$Z$6:$Z$205,0)),"")</f>
        <v/>
      </c>
      <c r="E264">
        <f>IF(D264="","",IFERROR(INDEX(資格マスタ!$B:$B,MATCH(ASC(SUBSTITUTE(SUBSTITUTE(D264," ",""),"　","")),資格マスタ!$D:$D,0)),D264))</f>
        <v/>
      </c>
      <c r="F264">
        <f>IF(E264="","",IF(C264="",DATE(9999,1,1),C264))</f>
        <v/>
      </c>
      <c r="G264">
        <f>IF(E264="","",COUNTIFS($F$255:$F$266,"&lt;"&amp;F264,$F$255:$F$266,"&lt;&gt;")+COUNTIFS($F$255:$F$266,F264,$B$255:$B$266,"&lt;"&amp;B264)+1)</f>
        <v/>
      </c>
      <c r="H264">
        <f>IF(OR(E264="",C264=""),"",IF(C264&gt;=DATE(2019,5,1),"令和"&amp;(YEAR(C264)-2018),IF(C264&gt;=DATE(1989,1,8),"平成"&amp;(YEAR(C264)-1988),"昭和"&amp;(YEAR(C264)-1925)))&amp;"年"&amp;MONTH(C264)&amp;"月")</f>
        <v/>
      </c>
    </row>
    <row r="265">
      <c r="A265" t="n">
        <v>22</v>
      </c>
      <c r="B265" t="n">
        <v>11</v>
      </c>
      <c r="C265">
        <f>IFERROR(INDEX(資格取込!$S$6:$S$205,MATCH(22&amp;"_"&amp;5,資格取込!$Z$6:$Z$205,0)),"")</f>
        <v/>
      </c>
      <c r="D265">
        <f>IFERROR(INDEX(資格取込!$R$6:$R$205,MATCH(22&amp;"_"&amp;5,資格取込!$Z$6:$Z$205,0)),"")</f>
        <v/>
      </c>
      <c r="E265">
        <f>IF(D265="","",IFERROR(INDEX(資格マスタ!$B:$B,MATCH(ASC(SUBSTITUTE(SUBSTITUTE(D265," ",""),"　","")),資格マスタ!$D:$D,0)),D265))</f>
        <v/>
      </c>
      <c r="F265">
        <f>IF(E265="","",IF(C265="",DATE(9999,1,1),C265))</f>
        <v/>
      </c>
      <c r="G265">
        <f>IF(E265="","",COUNTIFS($F$255:$F$266,"&lt;"&amp;F265,$F$255:$F$266,"&lt;&gt;")+COUNTIFS($F$255:$F$266,F265,$B$255:$B$266,"&lt;"&amp;B265)+1)</f>
        <v/>
      </c>
      <c r="H265">
        <f>IF(OR(E265="",C265=""),"",IF(C265&gt;=DATE(2019,5,1),"令和"&amp;(YEAR(C265)-2018),IF(C265&gt;=DATE(1989,1,8),"平成"&amp;(YEAR(C265)-1988),"昭和"&amp;(YEAR(C265)-1925)))&amp;"年"&amp;MONTH(C265)&amp;"月")</f>
        <v/>
      </c>
    </row>
    <row r="266">
      <c r="A266" t="n">
        <v>22</v>
      </c>
      <c r="B266" t="n">
        <v>12</v>
      </c>
      <c r="C266">
        <f>IFERROR(INDEX(資格取込!$S$6:$S$205,MATCH(22&amp;"_"&amp;6,資格取込!$Z$6:$Z$205,0)),"")</f>
        <v/>
      </c>
      <c r="D266">
        <f>IFERROR(INDEX(資格取込!$R$6:$R$205,MATCH(22&amp;"_"&amp;6,資格取込!$Z$6:$Z$205,0)),"")</f>
        <v/>
      </c>
      <c r="E266">
        <f>IF(D266="","",IFERROR(INDEX(資格マスタ!$B:$B,MATCH(ASC(SUBSTITUTE(SUBSTITUTE(D266," ",""),"　","")),資格マスタ!$D:$D,0)),D266))</f>
        <v/>
      </c>
      <c r="F266">
        <f>IF(E266="","",IF(C266="",DATE(9999,1,1),C266))</f>
        <v/>
      </c>
      <c r="G266">
        <f>IF(E266="","",COUNTIFS($F$255:$F$266,"&lt;"&amp;F266,$F$255:$F$266,"&lt;&gt;")+COUNTIFS($F$255:$F$266,F266,$B$255:$B$266,"&lt;"&amp;B266)+1)</f>
        <v/>
      </c>
      <c r="H266">
        <f>IF(OR(E266="",C266=""),"",IF(C266&gt;=DATE(2019,5,1),"令和"&amp;(YEAR(C266)-2018),IF(C266&gt;=DATE(1989,1,8),"平成"&amp;(YEAR(C266)-1988),"昭和"&amp;(YEAR(C266)-1925)))&amp;"年"&amp;MONTH(C266)&amp;"月")</f>
        <v/>
      </c>
    </row>
    <row r="267">
      <c r="A267" t="n">
        <v>23</v>
      </c>
      <c r="B267" t="n">
        <v>1</v>
      </c>
      <c r="C267" s="132">
        <f>IFERROR(IF(ISNUMBER(入力!O27),入力!O27,DATEVALUE(入力!O27)),"")</f>
        <v/>
      </c>
      <c r="D267">
        <f>IF(入力!N27="","",入力!N27)</f>
        <v/>
      </c>
      <c r="E267">
        <f>IF(D267="","",IFERROR(INDEX(資格マスタ!$B:$B,MATCH(ASC(SUBSTITUTE(SUBSTITUTE(D267," ",""),"　","")),資格マスタ!$D:$D,0)),D267))</f>
        <v/>
      </c>
      <c r="F267">
        <f>IF(E267="","",IF(C267="",DATE(9999,1,1),C267))</f>
        <v/>
      </c>
      <c r="G267">
        <f>IF(E267="","",COUNTIFS($F$267:$F$278,"&lt;"&amp;F267,$F$267:$F$278,"&lt;&gt;")+COUNTIFS($F$267:$F$278,F267,$B$267:$B$278,"&lt;"&amp;B267)+1)</f>
        <v/>
      </c>
      <c r="H267">
        <f>IF(OR(E267="",C267=""),"",IF(C267&gt;=DATE(2019,5,1),"令和"&amp;(YEAR(C267)-2018),IF(C267&gt;=DATE(1989,1,8),"平成"&amp;(YEAR(C267)-1988),"昭和"&amp;(YEAR(C267)-1925)))&amp;"年"&amp;MONTH(C267)&amp;"月")</f>
        <v/>
      </c>
    </row>
    <row r="268">
      <c r="A268" t="n">
        <v>23</v>
      </c>
      <c r="B268" t="n">
        <v>2</v>
      </c>
      <c r="C268">
        <f>IFERROR(IF(ISNUMBER(入力!Q27),入力!Q27,DATEVALUE(入力!Q27)),"")</f>
        <v/>
      </c>
      <c r="D268">
        <f>IF(入力!P27="","",入力!P27)</f>
        <v/>
      </c>
      <c r="E268">
        <f>IF(D268="","",IFERROR(INDEX(資格マスタ!$B:$B,MATCH(ASC(SUBSTITUTE(SUBSTITUTE(D268," ",""),"　","")),資格マスタ!$D:$D,0)),D268))</f>
        <v/>
      </c>
      <c r="F268">
        <f>IF(E268="","",IF(C268="",DATE(9999,1,1),C268))</f>
        <v/>
      </c>
      <c r="G268">
        <f>IF(E268="","",COUNTIFS($F$267:$F$278,"&lt;"&amp;F268,$F$267:$F$278,"&lt;&gt;")+COUNTIFS($F$267:$F$278,F268,$B$267:$B$278,"&lt;"&amp;B268)+1)</f>
        <v/>
      </c>
      <c r="H268">
        <f>IF(OR(E268="",C268=""),"",IF(C268&gt;=DATE(2019,5,1),"令和"&amp;(YEAR(C268)-2018),IF(C268&gt;=DATE(1989,1,8),"平成"&amp;(YEAR(C268)-1988),"昭和"&amp;(YEAR(C268)-1925)))&amp;"年"&amp;MONTH(C268)&amp;"月")</f>
        <v/>
      </c>
    </row>
    <row r="269">
      <c r="A269" t="n">
        <v>23</v>
      </c>
      <c r="B269" t="n">
        <v>3</v>
      </c>
      <c r="C269">
        <f>IFERROR(IF(ISNUMBER(入力!S27),入力!S27,DATEVALUE(入力!S27)),"")</f>
        <v/>
      </c>
      <c r="D269">
        <f>IF(入力!R27="","",入力!R27)</f>
        <v/>
      </c>
      <c r="E269">
        <f>IF(D269="","",IFERROR(INDEX(資格マスタ!$B:$B,MATCH(ASC(SUBSTITUTE(SUBSTITUTE(D269," ",""),"　","")),資格マスタ!$D:$D,0)),D269))</f>
        <v/>
      </c>
      <c r="F269">
        <f>IF(E269="","",IF(C269="",DATE(9999,1,1),C269))</f>
        <v/>
      </c>
      <c r="G269">
        <f>IF(E269="","",COUNTIFS($F$267:$F$278,"&lt;"&amp;F269,$F$267:$F$278,"&lt;&gt;")+COUNTIFS($F$267:$F$278,F269,$B$267:$B$278,"&lt;"&amp;B269)+1)</f>
        <v/>
      </c>
      <c r="H269">
        <f>IF(OR(E269="",C269=""),"",IF(C269&gt;=DATE(2019,5,1),"令和"&amp;(YEAR(C269)-2018),IF(C269&gt;=DATE(1989,1,8),"平成"&amp;(YEAR(C269)-1988),"昭和"&amp;(YEAR(C269)-1925)))&amp;"年"&amp;MONTH(C269)&amp;"月")</f>
        <v/>
      </c>
    </row>
    <row r="270">
      <c r="A270" t="n">
        <v>23</v>
      </c>
      <c r="B270" t="n">
        <v>4</v>
      </c>
      <c r="C270">
        <f>IFERROR(IF(ISNUMBER(入力!U27),入力!U27,DATEVALUE(入力!U27)),"")</f>
        <v/>
      </c>
      <c r="D270">
        <f>IF(入力!T27="","",入力!T27)</f>
        <v/>
      </c>
      <c r="E270">
        <f>IF(D270="","",IFERROR(INDEX(資格マスタ!$B:$B,MATCH(ASC(SUBSTITUTE(SUBSTITUTE(D270," ",""),"　","")),資格マスタ!$D:$D,0)),D270))</f>
        <v/>
      </c>
      <c r="F270">
        <f>IF(E270="","",IF(C270="",DATE(9999,1,1),C270))</f>
        <v/>
      </c>
      <c r="G270">
        <f>IF(E270="","",COUNTIFS($F$267:$F$278,"&lt;"&amp;F270,$F$267:$F$278,"&lt;&gt;")+COUNTIFS($F$267:$F$278,F270,$B$267:$B$278,"&lt;"&amp;B270)+1)</f>
        <v/>
      </c>
      <c r="H270">
        <f>IF(OR(E270="",C270=""),"",IF(C270&gt;=DATE(2019,5,1),"令和"&amp;(YEAR(C270)-2018),IF(C270&gt;=DATE(1989,1,8),"平成"&amp;(YEAR(C270)-1988),"昭和"&amp;(YEAR(C270)-1925)))&amp;"年"&amp;MONTH(C270)&amp;"月")</f>
        <v/>
      </c>
    </row>
    <row r="271">
      <c r="A271" t="n">
        <v>23</v>
      </c>
      <c r="B271" t="n">
        <v>5</v>
      </c>
      <c r="C271">
        <f>IFERROR(IF(ISNUMBER(入力!W27),入力!W27,DATEVALUE(入力!W27)),"")</f>
        <v/>
      </c>
      <c r="D271">
        <f>IF(入力!V27="","",入力!V27)</f>
        <v/>
      </c>
      <c r="E271">
        <f>IF(D271="","",IFERROR(INDEX(資格マスタ!$B:$B,MATCH(ASC(SUBSTITUTE(SUBSTITUTE(D271," ",""),"　","")),資格マスタ!$D:$D,0)),D271))</f>
        <v/>
      </c>
      <c r="F271">
        <f>IF(E271="","",IF(C271="",DATE(9999,1,1),C271))</f>
        <v/>
      </c>
      <c r="G271">
        <f>IF(E271="","",COUNTIFS($F$267:$F$278,"&lt;"&amp;F271,$F$267:$F$278,"&lt;&gt;")+COUNTIFS($F$267:$F$278,F271,$B$267:$B$278,"&lt;"&amp;B271)+1)</f>
        <v/>
      </c>
      <c r="H271">
        <f>IF(OR(E271="",C271=""),"",IF(C271&gt;=DATE(2019,5,1),"令和"&amp;(YEAR(C271)-2018),IF(C271&gt;=DATE(1989,1,8),"平成"&amp;(YEAR(C271)-1988),"昭和"&amp;(YEAR(C271)-1925)))&amp;"年"&amp;MONTH(C271)&amp;"月")</f>
        <v/>
      </c>
    </row>
    <row r="272">
      <c r="A272" t="n">
        <v>23</v>
      </c>
      <c r="B272" t="n">
        <v>6</v>
      </c>
      <c r="C272">
        <f>IFERROR(IF(ISNUMBER(入力!Y27),入力!Y27,DATEVALUE(入力!Y27)),"")</f>
        <v/>
      </c>
      <c r="D272">
        <f>IF(入力!X27="","",入力!X27)</f>
        <v/>
      </c>
      <c r="E272">
        <f>IF(D272="","",IFERROR(INDEX(資格マスタ!$B:$B,MATCH(ASC(SUBSTITUTE(SUBSTITUTE(D272," ",""),"　","")),資格マスタ!$D:$D,0)),D272))</f>
        <v/>
      </c>
      <c r="F272">
        <f>IF(E272="","",IF(C272="",DATE(9999,1,1),C272))</f>
        <v/>
      </c>
      <c r="G272">
        <f>IF(E272="","",COUNTIFS($F$267:$F$278,"&lt;"&amp;F272,$F$267:$F$278,"&lt;&gt;")+COUNTIFS($F$267:$F$278,F272,$B$267:$B$278,"&lt;"&amp;B272)+1)</f>
        <v/>
      </c>
      <c r="H272">
        <f>IF(OR(E272="",C272=""),"",IF(C272&gt;=DATE(2019,5,1),"令和"&amp;(YEAR(C272)-2018),IF(C272&gt;=DATE(1989,1,8),"平成"&amp;(YEAR(C272)-1988),"昭和"&amp;(YEAR(C272)-1925)))&amp;"年"&amp;MONTH(C272)&amp;"月")</f>
        <v/>
      </c>
    </row>
    <row r="273">
      <c r="A273" t="n">
        <v>23</v>
      </c>
      <c r="B273" t="n">
        <v>7</v>
      </c>
      <c r="C273">
        <f>IFERROR(INDEX(資格取込!$S$6:$S$205,MATCH(23&amp;"_"&amp;1,資格取込!$Z$6:$Z$205,0)),"")</f>
        <v/>
      </c>
      <c r="D273">
        <f>IFERROR(INDEX(資格取込!$R$6:$R$205,MATCH(23&amp;"_"&amp;1,資格取込!$Z$6:$Z$205,0)),"")</f>
        <v/>
      </c>
      <c r="E273">
        <f>IF(D273="","",IFERROR(INDEX(資格マスタ!$B:$B,MATCH(ASC(SUBSTITUTE(SUBSTITUTE(D273," ",""),"　","")),資格マスタ!$D:$D,0)),D273))</f>
        <v/>
      </c>
      <c r="F273">
        <f>IF(E273="","",IF(C273="",DATE(9999,1,1),C273))</f>
        <v/>
      </c>
      <c r="G273">
        <f>IF(E273="","",COUNTIFS($F$267:$F$278,"&lt;"&amp;F273,$F$267:$F$278,"&lt;&gt;")+COUNTIFS($F$267:$F$278,F273,$B$267:$B$278,"&lt;"&amp;B273)+1)</f>
        <v/>
      </c>
      <c r="H273">
        <f>IF(OR(E273="",C273=""),"",IF(C273&gt;=DATE(2019,5,1),"令和"&amp;(YEAR(C273)-2018),IF(C273&gt;=DATE(1989,1,8),"平成"&amp;(YEAR(C273)-1988),"昭和"&amp;(YEAR(C273)-1925)))&amp;"年"&amp;MONTH(C273)&amp;"月")</f>
        <v/>
      </c>
    </row>
    <row r="274">
      <c r="A274" t="n">
        <v>23</v>
      </c>
      <c r="B274" t="n">
        <v>8</v>
      </c>
      <c r="C274">
        <f>IFERROR(INDEX(資格取込!$S$6:$S$205,MATCH(23&amp;"_"&amp;2,資格取込!$Z$6:$Z$205,0)),"")</f>
        <v/>
      </c>
      <c r="D274">
        <f>IFERROR(INDEX(資格取込!$R$6:$R$205,MATCH(23&amp;"_"&amp;2,資格取込!$Z$6:$Z$205,0)),"")</f>
        <v/>
      </c>
      <c r="E274">
        <f>IF(D274="","",IFERROR(INDEX(資格マスタ!$B:$B,MATCH(ASC(SUBSTITUTE(SUBSTITUTE(D274," ",""),"　","")),資格マスタ!$D:$D,0)),D274))</f>
        <v/>
      </c>
      <c r="F274">
        <f>IF(E274="","",IF(C274="",DATE(9999,1,1),C274))</f>
        <v/>
      </c>
      <c r="G274">
        <f>IF(E274="","",COUNTIFS($F$267:$F$278,"&lt;"&amp;F274,$F$267:$F$278,"&lt;&gt;")+COUNTIFS($F$267:$F$278,F274,$B$267:$B$278,"&lt;"&amp;B274)+1)</f>
        <v/>
      </c>
      <c r="H274">
        <f>IF(OR(E274="",C274=""),"",IF(C274&gt;=DATE(2019,5,1),"令和"&amp;(YEAR(C274)-2018),IF(C274&gt;=DATE(1989,1,8),"平成"&amp;(YEAR(C274)-1988),"昭和"&amp;(YEAR(C274)-1925)))&amp;"年"&amp;MONTH(C274)&amp;"月")</f>
        <v/>
      </c>
    </row>
    <row r="275">
      <c r="A275" t="n">
        <v>23</v>
      </c>
      <c r="B275" t="n">
        <v>9</v>
      </c>
      <c r="C275">
        <f>IFERROR(INDEX(資格取込!$S$6:$S$205,MATCH(23&amp;"_"&amp;3,資格取込!$Z$6:$Z$205,0)),"")</f>
        <v/>
      </c>
      <c r="D275">
        <f>IFERROR(INDEX(資格取込!$R$6:$R$205,MATCH(23&amp;"_"&amp;3,資格取込!$Z$6:$Z$205,0)),"")</f>
        <v/>
      </c>
      <c r="E275">
        <f>IF(D275="","",IFERROR(INDEX(資格マスタ!$B:$B,MATCH(ASC(SUBSTITUTE(SUBSTITUTE(D275," ",""),"　","")),資格マスタ!$D:$D,0)),D275))</f>
        <v/>
      </c>
      <c r="F275">
        <f>IF(E275="","",IF(C275="",DATE(9999,1,1),C275))</f>
        <v/>
      </c>
      <c r="G275">
        <f>IF(E275="","",COUNTIFS($F$267:$F$278,"&lt;"&amp;F275,$F$267:$F$278,"&lt;&gt;")+COUNTIFS($F$267:$F$278,F275,$B$267:$B$278,"&lt;"&amp;B275)+1)</f>
        <v/>
      </c>
      <c r="H275">
        <f>IF(OR(E275="",C275=""),"",IF(C275&gt;=DATE(2019,5,1),"令和"&amp;(YEAR(C275)-2018),IF(C275&gt;=DATE(1989,1,8),"平成"&amp;(YEAR(C275)-1988),"昭和"&amp;(YEAR(C275)-1925)))&amp;"年"&amp;MONTH(C275)&amp;"月")</f>
        <v/>
      </c>
    </row>
    <row r="276">
      <c r="A276" t="n">
        <v>23</v>
      </c>
      <c r="B276" t="n">
        <v>10</v>
      </c>
      <c r="C276">
        <f>IFERROR(INDEX(資格取込!$S$6:$S$205,MATCH(23&amp;"_"&amp;4,資格取込!$Z$6:$Z$205,0)),"")</f>
        <v/>
      </c>
      <c r="D276">
        <f>IFERROR(INDEX(資格取込!$R$6:$R$205,MATCH(23&amp;"_"&amp;4,資格取込!$Z$6:$Z$205,0)),"")</f>
        <v/>
      </c>
      <c r="E276">
        <f>IF(D276="","",IFERROR(INDEX(資格マスタ!$B:$B,MATCH(ASC(SUBSTITUTE(SUBSTITUTE(D276," ",""),"　","")),資格マスタ!$D:$D,0)),D276))</f>
        <v/>
      </c>
      <c r="F276">
        <f>IF(E276="","",IF(C276="",DATE(9999,1,1),C276))</f>
        <v/>
      </c>
      <c r="G276">
        <f>IF(E276="","",COUNTIFS($F$267:$F$278,"&lt;"&amp;F276,$F$267:$F$278,"&lt;&gt;")+COUNTIFS($F$267:$F$278,F276,$B$267:$B$278,"&lt;"&amp;B276)+1)</f>
        <v/>
      </c>
      <c r="H276">
        <f>IF(OR(E276="",C276=""),"",IF(C276&gt;=DATE(2019,5,1),"令和"&amp;(YEAR(C276)-2018),IF(C276&gt;=DATE(1989,1,8),"平成"&amp;(YEAR(C276)-1988),"昭和"&amp;(YEAR(C276)-1925)))&amp;"年"&amp;MONTH(C276)&amp;"月")</f>
        <v/>
      </c>
    </row>
    <row r="277">
      <c r="A277" t="n">
        <v>23</v>
      </c>
      <c r="B277" t="n">
        <v>11</v>
      </c>
      <c r="C277">
        <f>IFERROR(INDEX(資格取込!$S$6:$S$205,MATCH(23&amp;"_"&amp;5,資格取込!$Z$6:$Z$205,0)),"")</f>
        <v/>
      </c>
      <c r="D277">
        <f>IFERROR(INDEX(資格取込!$R$6:$R$205,MATCH(23&amp;"_"&amp;5,資格取込!$Z$6:$Z$205,0)),"")</f>
        <v/>
      </c>
      <c r="E277">
        <f>IF(D277="","",IFERROR(INDEX(資格マスタ!$B:$B,MATCH(ASC(SUBSTITUTE(SUBSTITUTE(D277," ",""),"　","")),資格マスタ!$D:$D,0)),D277))</f>
        <v/>
      </c>
      <c r="F277">
        <f>IF(E277="","",IF(C277="",DATE(9999,1,1),C277))</f>
        <v/>
      </c>
      <c r="G277">
        <f>IF(E277="","",COUNTIFS($F$267:$F$278,"&lt;"&amp;F277,$F$267:$F$278,"&lt;&gt;")+COUNTIFS($F$267:$F$278,F277,$B$267:$B$278,"&lt;"&amp;B277)+1)</f>
        <v/>
      </c>
      <c r="H277">
        <f>IF(OR(E277="",C277=""),"",IF(C277&gt;=DATE(2019,5,1),"令和"&amp;(YEAR(C277)-2018),IF(C277&gt;=DATE(1989,1,8),"平成"&amp;(YEAR(C277)-1988),"昭和"&amp;(YEAR(C277)-1925)))&amp;"年"&amp;MONTH(C277)&amp;"月")</f>
        <v/>
      </c>
    </row>
    <row r="278">
      <c r="A278" t="n">
        <v>23</v>
      </c>
      <c r="B278" t="n">
        <v>12</v>
      </c>
      <c r="C278">
        <f>IFERROR(INDEX(資格取込!$S$6:$S$205,MATCH(23&amp;"_"&amp;6,資格取込!$Z$6:$Z$205,0)),"")</f>
        <v/>
      </c>
      <c r="D278">
        <f>IFERROR(INDEX(資格取込!$R$6:$R$205,MATCH(23&amp;"_"&amp;6,資格取込!$Z$6:$Z$205,0)),"")</f>
        <v/>
      </c>
      <c r="E278">
        <f>IF(D278="","",IFERROR(INDEX(資格マスタ!$B:$B,MATCH(ASC(SUBSTITUTE(SUBSTITUTE(D278," ",""),"　","")),資格マスタ!$D:$D,0)),D278))</f>
        <v/>
      </c>
      <c r="F278">
        <f>IF(E278="","",IF(C278="",DATE(9999,1,1),C278))</f>
        <v/>
      </c>
      <c r="G278">
        <f>IF(E278="","",COUNTIFS($F$267:$F$278,"&lt;"&amp;F278,$F$267:$F$278,"&lt;&gt;")+COUNTIFS($F$267:$F$278,F278,$B$267:$B$278,"&lt;"&amp;B278)+1)</f>
        <v/>
      </c>
      <c r="H278">
        <f>IF(OR(E278="",C278=""),"",IF(C278&gt;=DATE(2019,5,1),"令和"&amp;(YEAR(C278)-2018),IF(C278&gt;=DATE(1989,1,8),"平成"&amp;(YEAR(C278)-1988),"昭和"&amp;(YEAR(C278)-1925)))&amp;"年"&amp;MONTH(C278)&amp;"月")</f>
        <v/>
      </c>
    </row>
    <row r="279">
      <c r="A279" t="n">
        <v>24</v>
      </c>
      <c r="B279" t="n">
        <v>1</v>
      </c>
      <c r="C279" s="132">
        <f>IFERROR(IF(ISNUMBER(入力!O28),入力!O28,DATEVALUE(入力!O28)),"")</f>
        <v/>
      </c>
      <c r="D279">
        <f>IF(入力!N28="","",入力!N28)</f>
        <v/>
      </c>
      <c r="E279">
        <f>IF(D279="","",IFERROR(INDEX(資格マスタ!$B:$B,MATCH(ASC(SUBSTITUTE(SUBSTITUTE(D279," ",""),"　","")),資格マスタ!$D:$D,0)),D279))</f>
        <v/>
      </c>
      <c r="F279">
        <f>IF(E279="","",IF(C279="",DATE(9999,1,1),C279))</f>
        <v/>
      </c>
      <c r="G279">
        <f>IF(E279="","",COUNTIFS($F$279:$F$290,"&lt;"&amp;F279,$F$279:$F$290,"&lt;&gt;")+COUNTIFS($F$279:$F$290,F279,$B$279:$B$290,"&lt;"&amp;B279)+1)</f>
        <v/>
      </c>
      <c r="H279">
        <f>IF(OR(E279="",C279=""),"",IF(C279&gt;=DATE(2019,5,1),"令和"&amp;(YEAR(C279)-2018),IF(C279&gt;=DATE(1989,1,8),"平成"&amp;(YEAR(C279)-1988),"昭和"&amp;(YEAR(C279)-1925)))&amp;"年"&amp;MONTH(C279)&amp;"月")</f>
        <v/>
      </c>
    </row>
    <row r="280">
      <c r="A280" t="n">
        <v>24</v>
      </c>
      <c r="B280" t="n">
        <v>2</v>
      </c>
      <c r="C280">
        <f>IFERROR(IF(ISNUMBER(入力!Q28),入力!Q28,DATEVALUE(入力!Q28)),"")</f>
        <v/>
      </c>
      <c r="D280">
        <f>IF(入力!P28="","",入力!P28)</f>
        <v/>
      </c>
      <c r="E280">
        <f>IF(D280="","",IFERROR(INDEX(資格マスタ!$B:$B,MATCH(ASC(SUBSTITUTE(SUBSTITUTE(D280," ",""),"　","")),資格マスタ!$D:$D,0)),D280))</f>
        <v/>
      </c>
      <c r="F280">
        <f>IF(E280="","",IF(C280="",DATE(9999,1,1),C280))</f>
        <v/>
      </c>
      <c r="G280">
        <f>IF(E280="","",COUNTIFS($F$279:$F$290,"&lt;"&amp;F280,$F$279:$F$290,"&lt;&gt;")+COUNTIFS($F$279:$F$290,F280,$B$279:$B$290,"&lt;"&amp;B280)+1)</f>
        <v/>
      </c>
      <c r="H280">
        <f>IF(OR(E280="",C280=""),"",IF(C280&gt;=DATE(2019,5,1),"令和"&amp;(YEAR(C280)-2018),IF(C280&gt;=DATE(1989,1,8),"平成"&amp;(YEAR(C280)-1988),"昭和"&amp;(YEAR(C280)-1925)))&amp;"年"&amp;MONTH(C280)&amp;"月")</f>
        <v/>
      </c>
    </row>
    <row r="281">
      <c r="A281" t="n">
        <v>24</v>
      </c>
      <c r="B281" t="n">
        <v>3</v>
      </c>
      <c r="C281">
        <f>IFERROR(IF(ISNUMBER(入力!S28),入力!S28,DATEVALUE(入力!S28)),"")</f>
        <v/>
      </c>
      <c r="D281">
        <f>IF(入力!R28="","",入力!R28)</f>
        <v/>
      </c>
      <c r="E281">
        <f>IF(D281="","",IFERROR(INDEX(資格マスタ!$B:$B,MATCH(ASC(SUBSTITUTE(SUBSTITUTE(D281," ",""),"　","")),資格マスタ!$D:$D,0)),D281))</f>
        <v/>
      </c>
      <c r="F281">
        <f>IF(E281="","",IF(C281="",DATE(9999,1,1),C281))</f>
        <v/>
      </c>
      <c r="G281">
        <f>IF(E281="","",COUNTIFS($F$279:$F$290,"&lt;"&amp;F281,$F$279:$F$290,"&lt;&gt;")+COUNTIFS($F$279:$F$290,F281,$B$279:$B$290,"&lt;"&amp;B281)+1)</f>
        <v/>
      </c>
      <c r="H281">
        <f>IF(OR(E281="",C281=""),"",IF(C281&gt;=DATE(2019,5,1),"令和"&amp;(YEAR(C281)-2018),IF(C281&gt;=DATE(1989,1,8),"平成"&amp;(YEAR(C281)-1988),"昭和"&amp;(YEAR(C281)-1925)))&amp;"年"&amp;MONTH(C281)&amp;"月")</f>
        <v/>
      </c>
    </row>
    <row r="282">
      <c r="A282" t="n">
        <v>24</v>
      </c>
      <c r="B282" t="n">
        <v>4</v>
      </c>
      <c r="C282">
        <f>IFERROR(IF(ISNUMBER(入力!U28),入力!U28,DATEVALUE(入力!U28)),"")</f>
        <v/>
      </c>
      <c r="D282">
        <f>IF(入力!T28="","",入力!T28)</f>
        <v/>
      </c>
      <c r="E282">
        <f>IF(D282="","",IFERROR(INDEX(資格マスタ!$B:$B,MATCH(ASC(SUBSTITUTE(SUBSTITUTE(D282," ",""),"　","")),資格マスタ!$D:$D,0)),D282))</f>
        <v/>
      </c>
      <c r="F282">
        <f>IF(E282="","",IF(C282="",DATE(9999,1,1),C282))</f>
        <v/>
      </c>
      <c r="G282">
        <f>IF(E282="","",COUNTIFS($F$279:$F$290,"&lt;"&amp;F282,$F$279:$F$290,"&lt;&gt;")+COUNTIFS($F$279:$F$290,F282,$B$279:$B$290,"&lt;"&amp;B282)+1)</f>
        <v/>
      </c>
      <c r="H282">
        <f>IF(OR(E282="",C282=""),"",IF(C282&gt;=DATE(2019,5,1),"令和"&amp;(YEAR(C282)-2018),IF(C282&gt;=DATE(1989,1,8),"平成"&amp;(YEAR(C282)-1988),"昭和"&amp;(YEAR(C282)-1925)))&amp;"年"&amp;MONTH(C282)&amp;"月")</f>
        <v/>
      </c>
    </row>
    <row r="283">
      <c r="A283" t="n">
        <v>24</v>
      </c>
      <c r="B283" t="n">
        <v>5</v>
      </c>
      <c r="C283">
        <f>IFERROR(IF(ISNUMBER(入力!W28),入力!W28,DATEVALUE(入力!W28)),"")</f>
        <v/>
      </c>
      <c r="D283">
        <f>IF(入力!V28="","",入力!V28)</f>
        <v/>
      </c>
      <c r="E283">
        <f>IF(D283="","",IFERROR(INDEX(資格マスタ!$B:$B,MATCH(ASC(SUBSTITUTE(SUBSTITUTE(D283," ",""),"　","")),資格マスタ!$D:$D,0)),D283))</f>
        <v/>
      </c>
      <c r="F283">
        <f>IF(E283="","",IF(C283="",DATE(9999,1,1),C283))</f>
        <v/>
      </c>
      <c r="G283">
        <f>IF(E283="","",COUNTIFS($F$279:$F$290,"&lt;"&amp;F283,$F$279:$F$290,"&lt;&gt;")+COUNTIFS($F$279:$F$290,F283,$B$279:$B$290,"&lt;"&amp;B283)+1)</f>
        <v/>
      </c>
      <c r="H283">
        <f>IF(OR(E283="",C283=""),"",IF(C283&gt;=DATE(2019,5,1),"令和"&amp;(YEAR(C283)-2018),IF(C283&gt;=DATE(1989,1,8),"平成"&amp;(YEAR(C283)-1988),"昭和"&amp;(YEAR(C283)-1925)))&amp;"年"&amp;MONTH(C283)&amp;"月")</f>
        <v/>
      </c>
    </row>
    <row r="284">
      <c r="A284" t="n">
        <v>24</v>
      </c>
      <c r="B284" t="n">
        <v>6</v>
      </c>
      <c r="C284">
        <f>IFERROR(IF(ISNUMBER(入力!Y28),入力!Y28,DATEVALUE(入力!Y28)),"")</f>
        <v/>
      </c>
      <c r="D284">
        <f>IF(入力!X28="","",入力!X28)</f>
        <v/>
      </c>
      <c r="E284">
        <f>IF(D284="","",IFERROR(INDEX(資格マスタ!$B:$B,MATCH(ASC(SUBSTITUTE(SUBSTITUTE(D284," ",""),"　","")),資格マスタ!$D:$D,0)),D284))</f>
        <v/>
      </c>
      <c r="F284">
        <f>IF(E284="","",IF(C284="",DATE(9999,1,1),C284))</f>
        <v/>
      </c>
      <c r="G284">
        <f>IF(E284="","",COUNTIFS($F$279:$F$290,"&lt;"&amp;F284,$F$279:$F$290,"&lt;&gt;")+COUNTIFS($F$279:$F$290,F284,$B$279:$B$290,"&lt;"&amp;B284)+1)</f>
        <v/>
      </c>
      <c r="H284">
        <f>IF(OR(E284="",C284=""),"",IF(C284&gt;=DATE(2019,5,1),"令和"&amp;(YEAR(C284)-2018),IF(C284&gt;=DATE(1989,1,8),"平成"&amp;(YEAR(C284)-1988),"昭和"&amp;(YEAR(C284)-1925)))&amp;"年"&amp;MONTH(C284)&amp;"月")</f>
        <v/>
      </c>
    </row>
    <row r="285">
      <c r="A285" t="n">
        <v>24</v>
      </c>
      <c r="B285" t="n">
        <v>7</v>
      </c>
      <c r="C285">
        <f>IFERROR(INDEX(資格取込!$S$6:$S$205,MATCH(24&amp;"_"&amp;1,資格取込!$Z$6:$Z$205,0)),"")</f>
        <v/>
      </c>
      <c r="D285">
        <f>IFERROR(INDEX(資格取込!$R$6:$R$205,MATCH(24&amp;"_"&amp;1,資格取込!$Z$6:$Z$205,0)),"")</f>
        <v/>
      </c>
      <c r="E285">
        <f>IF(D285="","",IFERROR(INDEX(資格マスタ!$B:$B,MATCH(ASC(SUBSTITUTE(SUBSTITUTE(D285," ",""),"　","")),資格マスタ!$D:$D,0)),D285))</f>
        <v/>
      </c>
      <c r="F285">
        <f>IF(E285="","",IF(C285="",DATE(9999,1,1),C285))</f>
        <v/>
      </c>
      <c r="G285">
        <f>IF(E285="","",COUNTIFS($F$279:$F$290,"&lt;"&amp;F285,$F$279:$F$290,"&lt;&gt;")+COUNTIFS($F$279:$F$290,F285,$B$279:$B$290,"&lt;"&amp;B285)+1)</f>
        <v/>
      </c>
      <c r="H285">
        <f>IF(OR(E285="",C285=""),"",IF(C285&gt;=DATE(2019,5,1),"令和"&amp;(YEAR(C285)-2018),IF(C285&gt;=DATE(1989,1,8),"平成"&amp;(YEAR(C285)-1988),"昭和"&amp;(YEAR(C285)-1925)))&amp;"年"&amp;MONTH(C285)&amp;"月")</f>
        <v/>
      </c>
    </row>
    <row r="286">
      <c r="A286" t="n">
        <v>24</v>
      </c>
      <c r="B286" t="n">
        <v>8</v>
      </c>
      <c r="C286">
        <f>IFERROR(INDEX(資格取込!$S$6:$S$205,MATCH(24&amp;"_"&amp;2,資格取込!$Z$6:$Z$205,0)),"")</f>
        <v/>
      </c>
      <c r="D286">
        <f>IFERROR(INDEX(資格取込!$R$6:$R$205,MATCH(24&amp;"_"&amp;2,資格取込!$Z$6:$Z$205,0)),"")</f>
        <v/>
      </c>
      <c r="E286">
        <f>IF(D286="","",IFERROR(INDEX(資格マスタ!$B:$B,MATCH(ASC(SUBSTITUTE(SUBSTITUTE(D286," ",""),"　","")),資格マスタ!$D:$D,0)),D286))</f>
        <v/>
      </c>
      <c r="F286">
        <f>IF(E286="","",IF(C286="",DATE(9999,1,1),C286))</f>
        <v/>
      </c>
      <c r="G286">
        <f>IF(E286="","",COUNTIFS($F$279:$F$290,"&lt;"&amp;F286,$F$279:$F$290,"&lt;&gt;")+COUNTIFS($F$279:$F$290,F286,$B$279:$B$290,"&lt;"&amp;B286)+1)</f>
        <v/>
      </c>
      <c r="H286">
        <f>IF(OR(E286="",C286=""),"",IF(C286&gt;=DATE(2019,5,1),"令和"&amp;(YEAR(C286)-2018),IF(C286&gt;=DATE(1989,1,8),"平成"&amp;(YEAR(C286)-1988),"昭和"&amp;(YEAR(C286)-1925)))&amp;"年"&amp;MONTH(C286)&amp;"月")</f>
        <v/>
      </c>
    </row>
    <row r="287">
      <c r="A287" t="n">
        <v>24</v>
      </c>
      <c r="B287" t="n">
        <v>9</v>
      </c>
      <c r="C287">
        <f>IFERROR(INDEX(資格取込!$S$6:$S$205,MATCH(24&amp;"_"&amp;3,資格取込!$Z$6:$Z$205,0)),"")</f>
        <v/>
      </c>
      <c r="D287">
        <f>IFERROR(INDEX(資格取込!$R$6:$R$205,MATCH(24&amp;"_"&amp;3,資格取込!$Z$6:$Z$205,0)),"")</f>
        <v/>
      </c>
      <c r="E287">
        <f>IF(D287="","",IFERROR(INDEX(資格マスタ!$B:$B,MATCH(ASC(SUBSTITUTE(SUBSTITUTE(D287," ",""),"　","")),資格マスタ!$D:$D,0)),D287))</f>
        <v/>
      </c>
      <c r="F287">
        <f>IF(E287="","",IF(C287="",DATE(9999,1,1),C287))</f>
        <v/>
      </c>
      <c r="G287">
        <f>IF(E287="","",COUNTIFS($F$279:$F$290,"&lt;"&amp;F287,$F$279:$F$290,"&lt;&gt;")+COUNTIFS($F$279:$F$290,F287,$B$279:$B$290,"&lt;"&amp;B287)+1)</f>
        <v/>
      </c>
      <c r="H287">
        <f>IF(OR(E287="",C287=""),"",IF(C287&gt;=DATE(2019,5,1),"令和"&amp;(YEAR(C287)-2018),IF(C287&gt;=DATE(1989,1,8),"平成"&amp;(YEAR(C287)-1988),"昭和"&amp;(YEAR(C287)-1925)))&amp;"年"&amp;MONTH(C287)&amp;"月")</f>
        <v/>
      </c>
    </row>
    <row r="288">
      <c r="A288" t="n">
        <v>24</v>
      </c>
      <c r="B288" t="n">
        <v>10</v>
      </c>
      <c r="C288">
        <f>IFERROR(INDEX(資格取込!$S$6:$S$205,MATCH(24&amp;"_"&amp;4,資格取込!$Z$6:$Z$205,0)),"")</f>
        <v/>
      </c>
      <c r="D288">
        <f>IFERROR(INDEX(資格取込!$R$6:$R$205,MATCH(24&amp;"_"&amp;4,資格取込!$Z$6:$Z$205,0)),"")</f>
        <v/>
      </c>
      <c r="E288">
        <f>IF(D288="","",IFERROR(INDEX(資格マスタ!$B:$B,MATCH(ASC(SUBSTITUTE(SUBSTITUTE(D288," ",""),"　","")),資格マスタ!$D:$D,0)),D288))</f>
        <v/>
      </c>
      <c r="F288">
        <f>IF(E288="","",IF(C288="",DATE(9999,1,1),C288))</f>
        <v/>
      </c>
      <c r="G288">
        <f>IF(E288="","",COUNTIFS($F$279:$F$290,"&lt;"&amp;F288,$F$279:$F$290,"&lt;&gt;")+COUNTIFS($F$279:$F$290,F288,$B$279:$B$290,"&lt;"&amp;B288)+1)</f>
        <v/>
      </c>
      <c r="H288">
        <f>IF(OR(E288="",C288=""),"",IF(C288&gt;=DATE(2019,5,1),"令和"&amp;(YEAR(C288)-2018),IF(C288&gt;=DATE(1989,1,8),"平成"&amp;(YEAR(C288)-1988),"昭和"&amp;(YEAR(C288)-1925)))&amp;"年"&amp;MONTH(C288)&amp;"月")</f>
        <v/>
      </c>
    </row>
    <row r="289">
      <c r="A289" t="n">
        <v>24</v>
      </c>
      <c r="B289" t="n">
        <v>11</v>
      </c>
      <c r="C289">
        <f>IFERROR(INDEX(資格取込!$S$6:$S$205,MATCH(24&amp;"_"&amp;5,資格取込!$Z$6:$Z$205,0)),"")</f>
        <v/>
      </c>
      <c r="D289">
        <f>IFERROR(INDEX(資格取込!$R$6:$R$205,MATCH(24&amp;"_"&amp;5,資格取込!$Z$6:$Z$205,0)),"")</f>
        <v/>
      </c>
      <c r="E289">
        <f>IF(D289="","",IFERROR(INDEX(資格マスタ!$B:$B,MATCH(ASC(SUBSTITUTE(SUBSTITUTE(D289," ",""),"　","")),資格マスタ!$D:$D,0)),D289))</f>
        <v/>
      </c>
      <c r="F289">
        <f>IF(E289="","",IF(C289="",DATE(9999,1,1),C289))</f>
        <v/>
      </c>
      <c r="G289">
        <f>IF(E289="","",COUNTIFS($F$279:$F$290,"&lt;"&amp;F289,$F$279:$F$290,"&lt;&gt;")+COUNTIFS($F$279:$F$290,F289,$B$279:$B$290,"&lt;"&amp;B289)+1)</f>
        <v/>
      </c>
      <c r="H289">
        <f>IF(OR(E289="",C289=""),"",IF(C289&gt;=DATE(2019,5,1),"令和"&amp;(YEAR(C289)-2018),IF(C289&gt;=DATE(1989,1,8),"平成"&amp;(YEAR(C289)-1988),"昭和"&amp;(YEAR(C289)-1925)))&amp;"年"&amp;MONTH(C289)&amp;"月")</f>
        <v/>
      </c>
    </row>
    <row r="290">
      <c r="A290" t="n">
        <v>24</v>
      </c>
      <c r="B290" t="n">
        <v>12</v>
      </c>
      <c r="C290">
        <f>IFERROR(INDEX(資格取込!$S$6:$S$205,MATCH(24&amp;"_"&amp;6,資格取込!$Z$6:$Z$205,0)),"")</f>
        <v/>
      </c>
      <c r="D290">
        <f>IFERROR(INDEX(資格取込!$R$6:$R$205,MATCH(24&amp;"_"&amp;6,資格取込!$Z$6:$Z$205,0)),"")</f>
        <v/>
      </c>
      <c r="E290">
        <f>IF(D290="","",IFERROR(INDEX(資格マスタ!$B:$B,MATCH(ASC(SUBSTITUTE(SUBSTITUTE(D290," ",""),"　","")),資格マスタ!$D:$D,0)),D290))</f>
        <v/>
      </c>
      <c r="F290">
        <f>IF(E290="","",IF(C290="",DATE(9999,1,1),C290))</f>
        <v/>
      </c>
      <c r="G290">
        <f>IF(E290="","",COUNTIFS($F$279:$F$290,"&lt;"&amp;F290,$F$279:$F$290,"&lt;&gt;")+COUNTIFS($F$279:$F$290,F290,$B$279:$B$290,"&lt;"&amp;B290)+1)</f>
        <v/>
      </c>
      <c r="H290">
        <f>IF(OR(E290="",C290=""),"",IF(C290&gt;=DATE(2019,5,1),"令和"&amp;(YEAR(C290)-2018),IF(C290&gt;=DATE(1989,1,8),"平成"&amp;(YEAR(C290)-1988),"昭和"&amp;(YEAR(C290)-1925)))&amp;"年"&amp;MONTH(C290)&amp;"月")</f>
        <v/>
      </c>
    </row>
    <row r="291">
      <c r="A291" t="n">
        <v>25</v>
      </c>
      <c r="B291" t="n">
        <v>1</v>
      </c>
      <c r="C291" s="132">
        <f>IFERROR(IF(ISNUMBER(入力!O29),入力!O29,DATEVALUE(入力!O29)),"")</f>
        <v/>
      </c>
      <c r="D291">
        <f>IF(入力!N29="","",入力!N29)</f>
        <v/>
      </c>
      <c r="E291">
        <f>IF(D291="","",IFERROR(INDEX(資格マスタ!$B:$B,MATCH(ASC(SUBSTITUTE(SUBSTITUTE(D291," ",""),"　","")),資格マスタ!$D:$D,0)),D291))</f>
        <v/>
      </c>
      <c r="F291">
        <f>IF(E291="","",IF(C291="",DATE(9999,1,1),C291))</f>
        <v/>
      </c>
      <c r="G291">
        <f>IF(E291="","",COUNTIFS($F$291:$F$302,"&lt;"&amp;F291,$F$291:$F$302,"&lt;&gt;")+COUNTIFS($F$291:$F$302,F291,$B$291:$B$302,"&lt;"&amp;B291)+1)</f>
        <v/>
      </c>
      <c r="H291">
        <f>IF(OR(E291="",C291=""),"",IF(C291&gt;=DATE(2019,5,1),"令和"&amp;(YEAR(C291)-2018),IF(C291&gt;=DATE(1989,1,8),"平成"&amp;(YEAR(C291)-1988),"昭和"&amp;(YEAR(C291)-1925)))&amp;"年"&amp;MONTH(C291)&amp;"月")</f>
        <v/>
      </c>
    </row>
    <row r="292">
      <c r="A292" t="n">
        <v>25</v>
      </c>
      <c r="B292" t="n">
        <v>2</v>
      </c>
      <c r="C292">
        <f>IFERROR(IF(ISNUMBER(入力!Q29),入力!Q29,DATEVALUE(入力!Q29)),"")</f>
        <v/>
      </c>
      <c r="D292">
        <f>IF(入力!P29="","",入力!P29)</f>
        <v/>
      </c>
      <c r="E292">
        <f>IF(D292="","",IFERROR(INDEX(資格マスタ!$B:$B,MATCH(ASC(SUBSTITUTE(SUBSTITUTE(D292," ",""),"　","")),資格マスタ!$D:$D,0)),D292))</f>
        <v/>
      </c>
      <c r="F292">
        <f>IF(E292="","",IF(C292="",DATE(9999,1,1),C292))</f>
        <v/>
      </c>
      <c r="G292">
        <f>IF(E292="","",COUNTIFS($F$291:$F$302,"&lt;"&amp;F292,$F$291:$F$302,"&lt;&gt;")+COUNTIFS($F$291:$F$302,F292,$B$291:$B$302,"&lt;"&amp;B292)+1)</f>
        <v/>
      </c>
      <c r="H292">
        <f>IF(OR(E292="",C292=""),"",IF(C292&gt;=DATE(2019,5,1),"令和"&amp;(YEAR(C292)-2018),IF(C292&gt;=DATE(1989,1,8),"平成"&amp;(YEAR(C292)-1988),"昭和"&amp;(YEAR(C292)-1925)))&amp;"年"&amp;MONTH(C292)&amp;"月")</f>
        <v/>
      </c>
    </row>
    <row r="293">
      <c r="A293" t="n">
        <v>25</v>
      </c>
      <c r="B293" t="n">
        <v>3</v>
      </c>
      <c r="C293">
        <f>IFERROR(IF(ISNUMBER(入力!S29),入力!S29,DATEVALUE(入力!S29)),"")</f>
        <v/>
      </c>
      <c r="D293">
        <f>IF(入力!R29="","",入力!R29)</f>
        <v/>
      </c>
      <c r="E293">
        <f>IF(D293="","",IFERROR(INDEX(資格マスタ!$B:$B,MATCH(ASC(SUBSTITUTE(SUBSTITUTE(D293," ",""),"　","")),資格マスタ!$D:$D,0)),D293))</f>
        <v/>
      </c>
      <c r="F293">
        <f>IF(E293="","",IF(C293="",DATE(9999,1,1),C293))</f>
        <v/>
      </c>
      <c r="G293">
        <f>IF(E293="","",COUNTIFS($F$291:$F$302,"&lt;"&amp;F293,$F$291:$F$302,"&lt;&gt;")+COUNTIFS($F$291:$F$302,F293,$B$291:$B$302,"&lt;"&amp;B293)+1)</f>
        <v/>
      </c>
      <c r="H293">
        <f>IF(OR(E293="",C293=""),"",IF(C293&gt;=DATE(2019,5,1),"令和"&amp;(YEAR(C293)-2018),IF(C293&gt;=DATE(1989,1,8),"平成"&amp;(YEAR(C293)-1988),"昭和"&amp;(YEAR(C293)-1925)))&amp;"年"&amp;MONTH(C293)&amp;"月")</f>
        <v/>
      </c>
    </row>
    <row r="294">
      <c r="A294" t="n">
        <v>25</v>
      </c>
      <c r="B294" t="n">
        <v>4</v>
      </c>
      <c r="C294">
        <f>IFERROR(IF(ISNUMBER(入力!U29),入力!U29,DATEVALUE(入力!U29)),"")</f>
        <v/>
      </c>
      <c r="D294">
        <f>IF(入力!T29="","",入力!T29)</f>
        <v/>
      </c>
      <c r="E294">
        <f>IF(D294="","",IFERROR(INDEX(資格マスタ!$B:$B,MATCH(ASC(SUBSTITUTE(SUBSTITUTE(D294," ",""),"　","")),資格マスタ!$D:$D,0)),D294))</f>
        <v/>
      </c>
      <c r="F294">
        <f>IF(E294="","",IF(C294="",DATE(9999,1,1),C294))</f>
        <v/>
      </c>
      <c r="G294">
        <f>IF(E294="","",COUNTIFS($F$291:$F$302,"&lt;"&amp;F294,$F$291:$F$302,"&lt;&gt;")+COUNTIFS($F$291:$F$302,F294,$B$291:$B$302,"&lt;"&amp;B294)+1)</f>
        <v/>
      </c>
      <c r="H294">
        <f>IF(OR(E294="",C294=""),"",IF(C294&gt;=DATE(2019,5,1),"令和"&amp;(YEAR(C294)-2018),IF(C294&gt;=DATE(1989,1,8),"平成"&amp;(YEAR(C294)-1988),"昭和"&amp;(YEAR(C294)-1925)))&amp;"年"&amp;MONTH(C294)&amp;"月")</f>
        <v/>
      </c>
    </row>
    <row r="295">
      <c r="A295" t="n">
        <v>25</v>
      </c>
      <c r="B295" t="n">
        <v>5</v>
      </c>
      <c r="C295">
        <f>IFERROR(IF(ISNUMBER(入力!W29),入力!W29,DATEVALUE(入力!W29)),"")</f>
        <v/>
      </c>
      <c r="D295">
        <f>IF(入力!V29="","",入力!V29)</f>
        <v/>
      </c>
      <c r="E295">
        <f>IF(D295="","",IFERROR(INDEX(資格マスタ!$B:$B,MATCH(ASC(SUBSTITUTE(SUBSTITUTE(D295," ",""),"　","")),資格マスタ!$D:$D,0)),D295))</f>
        <v/>
      </c>
      <c r="F295">
        <f>IF(E295="","",IF(C295="",DATE(9999,1,1),C295))</f>
        <v/>
      </c>
      <c r="G295">
        <f>IF(E295="","",COUNTIFS($F$291:$F$302,"&lt;"&amp;F295,$F$291:$F$302,"&lt;&gt;")+COUNTIFS($F$291:$F$302,F295,$B$291:$B$302,"&lt;"&amp;B295)+1)</f>
        <v/>
      </c>
      <c r="H295">
        <f>IF(OR(E295="",C295=""),"",IF(C295&gt;=DATE(2019,5,1),"令和"&amp;(YEAR(C295)-2018),IF(C295&gt;=DATE(1989,1,8),"平成"&amp;(YEAR(C295)-1988),"昭和"&amp;(YEAR(C295)-1925)))&amp;"年"&amp;MONTH(C295)&amp;"月")</f>
        <v/>
      </c>
    </row>
    <row r="296">
      <c r="A296" t="n">
        <v>25</v>
      </c>
      <c r="B296" t="n">
        <v>6</v>
      </c>
      <c r="C296">
        <f>IFERROR(IF(ISNUMBER(入力!Y29),入力!Y29,DATEVALUE(入力!Y29)),"")</f>
        <v/>
      </c>
      <c r="D296">
        <f>IF(入力!X29="","",入力!X29)</f>
        <v/>
      </c>
      <c r="E296">
        <f>IF(D296="","",IFERROR(INDEX(資格マスタ!$B:$B,MATCH(ASC(SUBSTITUTE(SUBSTITUTE(D296," ",""),"　","")),資格マスタ!$D:$D,0)),D296))</f>
        <v/>
      </c>
      <c r="F296">
        <f>IF(E296="","",IF(C296="",DATE(9999,1,1),C296))</f>
        <v/>
      </c>
      <c r="G296">
        <f>IF(E296="","",COUNTIFS($F$291:$F$302,"&lt;"&amp;F296,$F$291:$F$302,"&lt;&gt;")+COUNTIFS($F$291:$F$302,F296,$B$291:$B$302,"&lt;"&amp;B296)+1)</f>
        <v/>
      </c>
      <c r="H296">
        <f>IF(OR(E296="",C296=""),"",IF(C296&gt;=DATE(2019,5,1),"令和"&amp;(YEAR(C296)-2018),IF(C296&gt;=DATE(1989,1,8),"平成"&amp;(YEAR(C296)-1988),"昭和"&amp;(YEAR(C296)-1925)))&amp;"年"&amp;MONTH(C296)&amp;"月")</f>
        <v/>
      </c>
    </row>
    <row r="297">
      <c r="A297" t="n">
        <v>25</v>
      </c>
      <c r="B297" t="n">
        <v>7</v>
      </c>
      <c r="C297">
        <f>IFERROR(INDEX(資格取込!$S$6:$S$205,MATCH(25&amp;"_"&amp;1,資格取込!$Z$6:$Z$205,0)),"")</f>
        <v/>
      </c>
      <c r="D297">
        <f>IFERROR(INDEX(資格取込!$R$6:$R$205,MATCH(25&amp;"_"&amp;1,資格取込!$Z$6:$Z$205,0)),"")</f>
        <v/>
      </c>
      <c r="E297">
        <f>IF(D297="","",IFERROR(INDEX(資格マスタ!$B:$B,MATCH(ASC(SUBSTITUTE(SUBSTITUTE(D297," ",""),"　","")),資格マスタ!$D:$D,0)),D297))</f>
        <v/>
      </c>
      <c r="F297">
        <f>IF(E297="","",IF(C297="",DATE(9999,1,1),C297))</f>
        <v/>
      </c>
      <c r="G297">
        <f>IF(E297="","",COUNTIFS($F$291:$F$302,"&lt;"&amp;F297,$F$291:$F$302,"&lt;&gt;")+COUNTIFS($F$291:$F$302,F297,$B$291:$B$302,"&lt;"&amp;B297)+1)</f>
        <v/>
      </c>
      <c r="H297">
        <f>IF(OR(E297="",C297=""),"",IF(C297&gt;=DATE(2019,5,1),"令和"&amp;(YEAR(C297)-2018),IF(C297&gt;=DATE(1989,1,8),"平成"&amp;(YEAR(C297)-1988),"昭和"&amp;(YEAR(C297)-1925)))&amp;"年"&amp;MONTH(C297)&amp;"月")</f>
        <v/>
      </c>
    </row>
    <row r="298">
      <c r="A298" t="n">
        <v>25</v>
      </c>
      <c r="B298" t="n">
        <v>8</v>
      </c>
      <c r="C298">
        <f>IFERROR(INDEX(資格取込!$S$6:$S$205,MATCH(25&amp;"_"&amp;2,資格取込!$Z$6:$Z$205,0)),"")</f>
        <v/>
      </c>
      <c r="D298">
        <f>IFERROR(INDEX(資格取込!$R$6:$R$205,MATCH(25&amp;"_"&amp;2,資格取込!$Z$6:$Z$205,0)),"")</f>
        <v/>
      </c>
      <c r="E298">
        <f>IF(D298="","",IFERROR(INDEX(資格マスタ!$B:$B,MATCH(ASC(SUBSTITUTE(SUBSTITUTE(D298," ",""),"　","")),資格マスタ!$D:$D,0)),D298))</f>
        <v/>
      </c>
      <c r="F298">
        <f>IF(E298="","",IF(C298="",DATE(9999,1,1),C298))</f>
        <v/>
      </c>
      <c r="G298">
        <f>IF(E298="","",COUNTIFS($F$291:$F$302,"&lt;"&amp;F298,$F$291:$F$302,"&lt;&gt;")+COUNTIFS($F$291:$F$302,F298,$B$291:$B$302,"&lt;"&amp;B298)+1)</f>
        <v/>
      </c>
      <c r="H298">
        <f>IF(OR(E298="",C298=""),"",IF(C298&gt;=DATE(2019,5,1),"令和"&amp;(YEAR(C298)-2018),IF(C298&gt;=DATE(1989,1,8),"平成"&amp;(YEAR(C298)-1988),"昭和"&amp;(YEAR(C298)-1925)))&amp;"年"&amp;MONTH(C298)&amp;"月")</f>
        <v/>
      </c>
    </row>
    <row r="299">
      <c r="A299" t="n">
        <v>25</v>
      </c>
      <c r="B299" t="n">
        <v>9</v>
      </c>
      <c r="C299">
        <f>IFERROR(INDEX(資格取込!$S$6:$S$205,MATCH(25&amp;"_"&amp;3,資格取込!$Z$6:$Z$205,0)),"")</f>
        <v/>
      </c>
      <c r="D299">
        <f>IFERROR(INDEX(資格取込!$R$6:$R$205,MATCH(25&amp;"_"&amp;3,資格取込!$Z$6:$Z$205,0)),"")</f>
        <v/>
      </c>
      <c r="E299">
        <f>IF(D299="","",IFERROR(INDEX(資格マスタ!$B:$B,MATCH(ASC(SUBSTITUTE(SUBSTITUTE(D299," ",""),"　","")),資格マスタ!$D:$D,0)),D299))</f>
        <v/>
      </c>
      <c r="F299">
        <f>IF(E299="","",IF(C299="",DATE(9999,1,1),C299))</f>
        <v/>
      </c>
      <c r="G299">
        <f>IF(E299="","",COUNTIFS($F$291:$F$302,"&lt;"&amp;F299,$F$291:$F$302,"&lt;&gt;")+COUNTIFS($F$291:$F$302,F299,$B$291:$B$302,"&lt;"&amp;B299)+1)</f>
        <v/>
      </c>
      <c r="H299">
        <f>IF(OR(E299="",C299=""),"",IF(C299&gt;=DATE(2019,5,1),"令和"&amp;(YEAR(C299)-2018),IF(C299&gt;=DATE(1989,1,8),"平成"&amp;(YEAR(C299)-1988),"昭和"&amp;(YEAR(C299)-1925)))&amp;"年"&amp;MONTH(C299)&amp;"月")</f>
        <v/>
      </c>
    </row>
    <row r="300">
      <c r="A300" t="n">
        <v>25</v>
      </c>
      <c r="B300" t="n">
        <v>10</v>
      </c>
      <c r="C300">
        <f>IFERROR(INDEX(資格取込!$S$6:$S$205,MATCH(25&amp;"_"&amp;4,資格取込!$Z$6:$Z$205,0)),"")</f>
        <v/>
      </c>
      <c r="D300">
        <f>IFERROR(INDEX(資格取込!$R$6:$R$205,MATCH(25&amp;"_"&amp;4,資格取込!$Z$6:$Z$205,0)),"")</f>
        <v/>
      </c>
      <c r="E300">
        <f>IF(D300="","",IFERROR(INDEX(資格マスタ!$B:$B,MATCH(ASC(SUBSTITUTE(SUBSTITUTE(D300," ",""),"　","")),資格マスタ!$D:$D,0)),D300))</f>
        <v/>
      </c>
      <c r="F300">
        <f>IF(E300="","",IF(C300="",DATE(9999,1,1),C300))</f>
        <v/>
      </c>
      <c r="G300">
        <f>IF(E300="","",COUNTIFS($F$291:$F$302,"&lt;"&amp;F300,$F$291:$F$302,"&lt;&gt;")+COUNTIFS($F$291:$F$302,F300,$B$291:$B$302,"&lt;"&amp;B300)+1)</f>
        <v/>
      </c>
      <c r="H300">
        <f>IF(OR(E300="",C300=""),"",IF(C300&gt;=DATE(2019,5,1),"令和"&amp;(YEAR(C300)-2018),IF(C300&gt;=DATE(1989,1,8),"平成"&amp;(YEAR(C300)-1988),"昭和"&amp;(YEAR(C300)-1925)))&amp;"年"&amp;MONTH(C300)&amp;"月")</f>
        <v/>
      </c>
    </row>
    <row r="301">
      <c r="A301" t="n">
        <v>25</v>
      </c>
      <c r="B301" t="n">
        <v>11</v>
      </c>
      <c r="C301">
        <f>IFERROR(INDEX(資格取込!$S$6:$S$205,MATCH(25&amp;"_"&amp;5,資格取込!$Z$6:$Z$205,0)),"")</f>
        <v/>
      </c>
      <c r="D301">
        <f>IFERROR(INDEX(資格取込!$R$6:$R$205,MATCH(25&amp;"_"&amp;5,資格取込!$Z$6:$Z$205,0)),"")</f>
        <v/>
      </c>
      <c r="E301">
        <f>IF(D301="","",IFERROR(INDEX(資格マスタ!$B:$B,MATCH(ASC(SUBSTITUTE(SUBSTITUTE(D301," ",""),"　","")),資格マスタ!$D:$D,0)),D301))</f>
        <v/>
      </c>
      <c r="F301">
        <f>IF(E301="","",IF(C301="",DATE(9999,1,1),C301))</f>
        <v/>
      </c>
      <c r="G301">
        <f>IF(E301="","",COUNTIFS($F$291:$F$302,"&lt;"&amp;F301,$F$291:$F$302,"&lt;&gt;")+COUNTIFS($F$291:$F$302,F301,$B$291:$B$302,"&lt;"&amp;B301)+1)</f>
        <v/>
      </c>
      <c r="H301">
        <f>IF(OR(E301="",C301=""),"",IF(C301&gt;=DATE(2019,5,1),"令和"&amp;(YEAR(C301)-2018),IF(C301&gt;=DATE(1989,1,8),"平成"&amp;(YEAR(C301)-1988),"昭和"&amp;(YEAR(C301)-1925)))&amp;"年"&amp;MONTH(C301)&amp;"月")</f>
        <v/>
      </c>
    </row>
    <row r="302">
      <c r="A302" t="n">
        <v>25</v>
      </c>
      <c r="B302" t="n">
        <v>12</v>
      </c>
      <c r="C302">
        <f>IFERROR(INDEX(資格取込!$S$6:$S$205,MATCH(25&amp;"_"&amp;6,資格取込!$Z$6:$Z$205,0)),"")</f>
        <v/>
      </c>
      <c r="D302">
        <f>IFERROR(INDEX(資格取込!$R$6:$R$205,MATCH(25&amp;"_"&amp;6,資格取込!$Z$6:$Z$205,0)),"")</f>
        <v/>
      </c>
      <c r="E302">
        <f>IF(D302="","",IFERROR(INDEX(資格マスタ!$B:$B,MATCH(ASC(SUBSTITUTE(SUBSTITUTE(D302," ",""),"　","")),資格マスタ!$D:$D,0)),D302))</f>
        <v/>
      </c>
      <c r="F302">
        <f>IF(E302="","",IF(C302="",DATE(9999,1,1),C302))</f>
        <v/>
      </c>
      <c r="G302">
        <f>IF(E302="","",COUNTIFS($F$291:$F$302,"&lt;"&amp;F302,$F$291:$F$302,"&lt;&gt;")+COUNTIFS($F$291:$F$302,F302,$B$291:$B$302,"&lt;"&amp;B302)+1)</f>
        <v/>
      </c>
      <c r="H302">
        <f>IF(OR(E302="",C302=""),"",IF(C302&gt;=DATE(2019,5,1),"令和"&amp;(YEAR(C302)-2018),IF(C302&gt;=DATE(1989,1,8),"平成"&amp;(YEAR(C302)-1988),"昭和"&amp;(YEAR(C302)-1925)))&amp;"年"&amp;MONTH(C302)&amp;"月")</f>
        <v/>
      </c>
    </row>
    <row r="303">
      <c r="A303" t="n">
        <v>26</v>
      </c>
      <c r="B303" t="n">
        <v>1</v>
      </c>
      <c r="C303" s="132">
        <f>IFERROR(IF(ISNUMBER(入力!O30),入力!O30,DATEVALUE(入力!O30)),"")</f>
        <v/>
      </c>
      <c r="D303">
        <f>IF(入力!N30="","",入力!N30)</f>
        <v/>
      </c>
      <c r="E303">
        <f>IF(D303="","",IFERROR(INDEX(資格マスタ!$B:$B,MATCH(ASC(SUBSTITUTE(SUBSTITUTE(D303," ",""),"　","")),資格マスタ!$D:$D,0)),D303))</f>
        <v/>
      </c>
      <c r="F303">
        <f>IF(E303="","",IF(C303="",DATE(9999,1,1),C303))</f>
        <v/>
      </c>
      <c r="G303">
        <f>IF(E303="","",COUNTIFS($F$303:$F$314,"&lt;"&amp;F303,$F$303:$F$314,"&lt;&gt;")+COUNTIFS($F$303:$F$314,F303,$B$303:$B$314,"&lt;"&amp;B303)+1)</f>
        <v/>
      </c>
      <c r="H303">
        <f>IF(OR(E303="",C303=""),"",IF(C303&gt;=DATE(2019,5,1),"令和"&amp;(YEAR(C303)-2018),IF(C303&gt;=DATE(1989,1,8),"平成"&amp;(YEAR(C303)-1988),"昭和"&amp;(YEAR(C303)-1925)))&amp;"年"&amp;MONTH(C303)&amp;"月")</f>
        <v/>
      </c>
    </row>
    <row r="304">
      <c r="A304" t="n">
        <v>26</v>
      </c>
      <c r="B304" t="n">
        <v>2</v>
      </c>
      <c r="C304">
        <f>IFERROR(IF(ISNUMBER(入力!Q30),入力!Q30,DATEVALUE(入力!Q30)),"")</f>
        <v/>
      </c>
      <c r="D304">
        <f>IF(入力!P30="","",入力!P30)</f>
        <v/>
      </c>
      <c r="E304">
        <f>IF(D304="","",IFERROR(INDEX(資格マスタ!$B:$B,MATCH(ASC(SUBSTITUTE(SUBSTITUTE(D304," ",""),"　","")),資格マスタ!$D:$D,0)),D304))</f>
        <v/>
      </c>
      <c r="F304">
        <f>IF(E304="","",IF(C304="",DATE(9999,1,1),C304))</f>
        <v/>
      </c>
      <c r="G304">
        <f>IF(E304="","",COUNTIFS($F$303:$F$314,"&lt;"&amp;F304,$F$303:$F$314,"&lt;&gt;")+COUNTIFS($F$303:$F$314,F304,$B$303:$B$314,"&lt;"&amp;B304)+1)</f>
        <v/>
      </c>
      <c r="H304">
        <f>IF(OR(E304="",C304=""),"",IF(C304&gt;=DATE(2019,5,1),"令和"&amp;(YEAR(C304)-2018),IF(C304&gt;=DATE(1989,1,8),"平成"&amp;(YEAR(C304)-1988),"昭和"&amp;(YEAR(C304)-1925)))&amp;"年"&amp;MONTH(C304)&amp;"月")</f>
        <v/>
      </c>
    </row>
    <row r="305">
      <c r="A305" t="n">
        <v>26</v>
      </c>
      <c r="B305" t="n">
        <v>3</v>
      </c>
      <c r="C305">
        <f>IFERROR(IF(ISNUMBER(入力!S30),入力!S30,DATEVALUE(入力!S30)),"")</f>
        <v/>
      </c>
      <c r="D305">
        <f>IF(入力!R30="","",入力!R30)</f>
        <v/>
      </c>
      <c r="E305">
        <f>IF(D305="","",IFERROR(INDEX(資格マスタ!$B:$B,MATCH(ASC(SUBSTITUTE(SUBSTITUTE(D305," ",""),"　","")),資格マスタ!$D:$D,0)),D305))</f>
        <v/>
      </c>
      <c r="F305">
        <f>IF(E305="","",IF(C305="",DATE(9999,1,1),C305))</f>
        <v/>
      </c>
      <c r="G305">
        <f>IF(E305="","",COUNTIFS($F$303:$F$314,"&lt;"&amp;F305,$F$303:$F$314,"&lt;&gt;")+COUNTIFS($F$303:$F$314,F305,$B$303:$B$314,"&lt;"&amp;B305)+1)</f>
        <v/>
      </c>
      <c r="H305">
        <f>IF(OR(E305="",C305=""),"",IF(C305&gt;=DATE(2019,5,1),"令和"&amp;(YEAR(C305)-2018),IF(C305&gt;=DATE(1989,1,8),"平成"&amp;(YEAR(C305)-1988),"昭和"&amp;(YEAR(C305)-1925)))&amp;"年"&amp;MONTH(C305)&amp;"月")</f>
        <v/>
      </c>
    </row>
    <row r="306">
      <c r="A306" t="n">
        <v>26</v>
      </c>
      <c r="B306" t="n">
        <v>4</v>
      </c>
      <c r="C306">
        <f>IFERROR(IF(ISNUMBER(入力!U30),入力!U30,DATEVALUE(入力!U30)),"")</f>
        <v/>
      </c>
      <c r="D306">
        <f>IF(入力!T30="","",入力!T30)</f>
        <v/>
      </c>
      <c r="E306">
        <f>IF(D306="","",IFERROR(INDEX(資格マスタ!$B:$B,MATCH(ASC(SUBSTITUTE(SUBSTITUTE(D306," ",""),"　","")),資格マスタ!$D:$D,0)),D306))</f>
        <v/>
      </c>
      <c r="F306">
        <f>IF(E306="","",IF(C306="",DATE(9999,1,1),C306))</f>
        <v/>
      </c>
      <c r="G306">
        <f>IF(E306="","",COUNTIFS($F$303:$F$314,"&lt;"&amp;F306,$F$303:$F$314,"&lt;&gt;")+COUNTIFS($F$303:$F$314,F306,$B$303:$B$314,"&lt;"&amp;B306)+1)</f>
        <v/>
      </c>
      <c r="H306">
        <f>IF(OR(E306="",C306=""),"",IF(C306&gt;=DATE(2019,5,1),"令和"&amp;(YEAR(C306)-2018),IF(C306&gt;=DATE(1989,1,8),"平成"&amp;(YEAR(C306)-1988),"昭和"&amp;(YEAR(C306)-1925)))&amp;"年"&amp;MONTH(C306)&amp;"月")</f>
        <v/>
      </c>
    </row>
    <row r="307">
      <c r="A307" t="n">
        <v>26</v>
      </c>
      <c r="B307" t="n">
        <v>5</v>
      </c>
      <c r="C307">
        <f>IFERROR(IF(ISNUMBER(入力!W30),入力!W30,DATEVALUE(入力!W30)),"")</f>
        <v/>
      </c>
      <c r="D307">
        <f>IF(入力!V30="","",入力!V30)</f>
        <v/>
      </c>
      <c r="E307">
        <f>IF(D307="","",IFERROR(INDEX(資格マスタ!$B:$B,MATCH(ASC(SUBSTITUTE(SUBSTITUTE(D307," ",""),"　","")),資格マスタ!$D:$D,0)),D307))</f>
        <v/>
      </c>
      <c r="F307">
        <f>IF(E307="","",IF(C307="",DATE(9999,1,1),C307))</f>
        <v/>
      </c>
      <c r="G307">
        <f>IF(E307="","",COUNTIFS($F$303:$F$314,"&lt;"&amp;F307,$F$303:$F$314,"&lt;&gt;")+COUNTIFS($F$303:$F$314,F307,$B$303:$B$314,"&lt;"&amp;B307)+1)</f>
        <v/>
      </c>
      <c r="H307">
        <f>IF(OR(E307="",C307=""),"",IF(C307&gt;=DATE(2019,5,1),"令和"&amp;(YEAR(C307)-2018),IF(C307&gt;=DATE(1989,1,8),"平成"&amp;(YEAR(C307)-1988),"昭和"&amp;(YEAR(C307)-1925)))&amp;"年"&amp;MONTH(C307)&amp;"月")</f>
        <v/>
      </c>
    </row>
    <row r="308">
      <c r="A308" t="n">
        <v>26</v>
      </c>
      <c r="B308" t="n">
        <v>6</v>
      </c>
      <c r="C308">
        <f>IFERROR(IF(ISNUMBER(入力!Y30),入力!Y30,DATEVALUE(入力!Y30)),"")</f>
        <v/>
      </c>
      <c r="D308">
        <f>IF(入力!X30="","",入力!X30)</f>
        <v/>
      </c>
      <c r="E308">
        <f>IF(D308="","",IFERROR(INDEX(資格マスタ!$B:$B,MATCH(ASC(SUBSTITUTE(SUBSTITUTE(D308," ",""),"　","")),資格マスタ!$D:$D,0)),D308))</f>
        <v/>
      </c>
      <c r="F308">
        <f>IF(E308="","",IF(C308="",DATE(9999,1,1),C308))</f>
        <v/>
      </c>
      <c r="G308">
        <f>IF(E308="","",COUNTIFS($F$303:$F$314,"&lt;"&amp;F308,$F$303:$F$314,"&lt;&gt;")+COUNTIFS($F$303:$F$314,F308,$B$303:$B$314,"&lt;"&amp;B308)+1)</f>
        <v/>
      </c>
      <c r="H308">
        <f>IF(OR(E308="",C308=""),"",IF(C308&gt;=DATE(2019,5,1),"令和"&amp;(YEAR(C308)-2018),IF(C308&gt;=DATE(1989,1,8),"平成"&amp;(YEAR(C308)-1988),"昭和"&amp;(YEAR(C308)-1925)))&amp;"年"&amp;MONTH(C308)&amp;"月")</f>
        <v/>
      </c>
    </row>
    <row r="309">
      <c r="A309" t="n">
        <v>26</v>
      </c>
      <c r="B309" t="n">
        <v>7</v>
      </c>
      <c r="C309">
        <f>IFERROR(INDEX(資格取込!$S$6:$S$205,MATCH(26&amp;"_"&amp;1,資格取込!$Z$6:$Z$205,0)),"")</f>
        <v/>
      </c>
      <c r="D309">
        <f>IFERROR(INDEX(資格取込!$R$6:$R$205,MATCH(26&amp;"_"&amp;1,資格取込!$Z$6:$Z$205,0)),"")</f>
        <v/>
      </c>
      <c r="E309">
        <f>IF(D309="","",IFERROR(INDEX(資格マスタ!$B:$B,MATCH(ASC(SUBSTITUTE(SUBSTITUTE(D309," ",""),"　","")),資格マスタ!$D:$D,0)),D309))</f>
        <v/>
      </c>
      <c r="F309">
        <f>IF(E309="","",IF(C309="",DATE(9999,1,1),C309))</f>
        <v/>
      </c>
      <c r="G309">
        <f>IF(E309="","",COUNTIFS($F$303:$F$314,"&lt;"&amp;F309,$F$303:$F$314,"&lt;&gt;")+COUNTIFS($F$303:$F$314,F309,$B$303:$B$314,"&lt;"&amp;B309)+1)</f>
        <v/>
      </c>
      <c r="H309">
        <f>IF(OR(E309="",C309=""),"",IF(C309&gt;=DATE(2019,5,1),"令和"&amp;(YEAR(C309)-2018),IF(C309&gt;=DATE(1989,1,8),"平成"&amp;(YEAR(C309)-1988),"昭和"&amp;(YEAR(C309)-1925)))&amp;"年"&amp;MONTH(C309)&amp;"月")</f>
        <v/>
      </c>
    </row>
    <row r="310">
      <c r="A310" t="n">
        <v>26</v>
      </c>
      <c r="B310" t="n">
        <v>8</v>
      </c>
      <c r="C310">
        <f>IFERROR(INDEX(資格取込!$S$6:$S$205,MATCH(26&amp;"_"&amp;2,資格取込!$Z$6:$Z$205,0)),"")</f>
        <v/>
      </c>
      <c r="D310">
        <f>IFERROR(INDEX(資格取込!$R$6:$R$205,MATCH(26&amp;"_"&amp;2,資格取込!$Z$6:$Z$205,0)),"")</f>
        <v/>
      </c>
      <c r="E310">
        <f>IF(D310="","",IFERROR(INDEX(資格マスタ!$B:$B,MATCH(ASC(SUBSTITUTE(SUBSTITUTE(D310," ",""),"　","")),資格マスタ!$D:$D,0)),D310))</f>
        <v/>
      </c>
      <c r="F310">
        <f>IF(E310="","",IF(C310="",DATE(9999,1,1),C310))</f>
        <v/>
      </c>
      <c r="G310">
        <f>IF(E310="","",COUNTIFS($F$303:$F$314,"&lt;"&amp;F310,$F$303:$F$314,"&lt;&gt;")+COUNTIFS($F$303:$F$314,F310,$B$303:$B$314,"&lt;"&amp;B310)+1)</f>
        <v/>
      </c>
      <c r="H310">
        <f>IF(OR(E310="",C310=""),"",IF(C310&gt;=DATE(2019,5,1),"令和"&amp;(YEAR(C310)-2018),IF(C310&gt;=DATE(1989,1,8),"平成"&amp;(YEAR(C310)-1988),"昭和"&amp;(YEAR(C310)-1925)))&amp;"年"&amp;MONTH(C310)&amp;"月")</f>
        <v/>
      </c>
    </row>
    <row r="311">
      <c r="A311" t="n">
        <v>26</v>
      </c>
      <c r="B311" t="n">
        <v>9</v>
      </c>
      <c r="C311">
        <f>IFERROR(INDEX(資格取込!$S$6:$S$205,MATCH(26&amp;"_"&amp;3,資格取込!$Z$6:$Z$205,0)),"")</f>
        <v/>
      </c>
      <c r="D311">
        <f>IFERROR(INDEX(資格取込!$R$6:$R$205,MATCH(26&amp;"_"&amp;3,資格取込!$Z$6:$Z$205,0)),"")</f>
        <v/>
      </c>
      <c r="E311">
        <f>IF(D311="","",IFERROR(INDEX(資格マスタ!$B:$B,MATCH(ASC(SUBSTITUTE(SUBSTITUTE(D311," ",""),"　","")),資格マスタ!$D:$D,0)),D311))</f>
        <v/>
      </c>
      <c r="F311">
        <f>IF(E311="","",IF(C311="",DATE(9999,1,1),C311))</f>
        <v/>
      </c>
      <c r="G311">
        <f>IF(E311="","",COUNTIFS($F$303:$F$314,"&lt;"&amp;F311,$F$303:$F$314,"&lt;&gt;")+COUNTIFS($F$303:$F$314,F311,$B$303:$B$314,"&lt;"&amp;B311)+1)</f>
        <v/>
      </c>
      <c r="H311">
        <f>IF(OR(E311="",C311=""),"",IF(C311&gt;=DATE(2019,5,1),"令和"&amp;(YEAR(C311)-2018),IF(C311&gt;=DATE(1989,1,8),"平成"&amp;(YEAR(C311)-1988),"昭和"&amp;(YEAR(C311)-1925)))&amp;"年"&amp;MONTH(C311)&amp;"月")</f>
        <v/>
      </c>
    </row>
    <row r="312">
      <c r="A312" t="n">
        <v>26</v>
      </c>
      <c r="B312" t="n">
        <v>10</v>
      </c>
      <c r="C312">
        <f>IFERROR(INDEX(資格取込!$S$6:$S$205,MATCH(26&amp;"_"&amp;4,資格取込!$Z$6:$Z$205,0)),"")</f>
        <v/>
      </c>
      <c r="D312">
        <f>IFERROR(INDEX(資格取込!$R$6:$R$205,MATCH(26&amp;"_"&amp;4,資格取込!$Z$6:$Z$205,0)),"")</f>
        <v/>
      </c>
      <c r="E312">
        <f>IF(D312="","",IFERROR(INDEX(資格マスタ!$B:$B,MATCH(ASC(SUBSTITUTE(SUBSTITUTE(D312," ",""),"　","")),資格マスタ!$D:$D,0)),D312))</f>
        <v/>
      </c>
      <c r="F312">
        <f>IF(E312="","",IF(C312="",DATE(9999,1,1),C312))</f>
        <v/>
      </c>
      <c r="G312">
        <f>IF(E312="","",COUNTIFS($F$303:$F$314,"&lt;"&amp;F312,$F$303:$F$314,"&lt;&gt;")+COUNTIFS($F$303:$F$314,F312,$B$303:$B$314,"&lt;"&amp;B312)+1)</f>
        <v/>
      </c>
      <c r="H312">
        <f>IF(OR(E312="",C312=""),"",IF(C312&gt;=DATE(2019,5,1),"令和"&amp;(YEAR(C312)-2018),IF(C312&gt;=DATE(1989,1,8),"平成"&amp;(YEAR(C312)-1988),"昭和"&amp;(YEAR(C312)-1925)))&amp;"年"&amp;MONTH(C312)&amp;"月")</f>
        <v/>
      </c>
    </row>
    <row r="313">
      <c r="A313" t="n">
        <v>26</v>
      </c>
      <c r="B313" t="n">
        <v>11</v>
      </c>
      <c r="C313">
        <f>IFERROR(INDEX(資格取込!$S$6:$S$205,MATCH(26&amp;"_"&amp;5,資格取込!$Z$6:$Z$205,0)),"")</f>
        <v/>
      </c>
      <c r="D313">
        <f>IFERROR(INDEX(資格取込!$R$6:$R$205,MATCH(26&amp;"_"&amp;5,資格取込!$Z$6:$Z$205,0)),"")</f>
        <v/>
      </c>
      <c r="E313">
        <f>IF(D313="","",IFERROR(INDEX(資格マスタ!$B:$B,MATCH(ASC(SUBSTITUTE(SUBSTITUTE(D313," ",""),"　","")),資格マスタ!$D:$D,0)),D313))</f>
        <v/>
      </c>
      <c r="F313">
        <f>IF(E313="","",IF(C313="",DATE(9999,1,1),C313))</f>
        <v/>
      </c>
      <c r="G313">
        <f>IF(E313="","",COUNTIFS($F$303:$F$314,"&lt;"&amp;F313,$F$303:$F$314,"&lt;&gt;")+COUNTIFS($F$303:$F$314,F313,$B$303:$B$314,"&lt;"&amp;B313)+1)</f>
        <v/>
      </c>
      <c r="H313">
        <f>IF(OR(E313="",C313=""),"",IF(C313&gt;=DATE(2019,5,1),"令和"&amp;(YEAR(C313)-2018),IF(C313&gt;=DATE(1989,1,8),"平成"&amp;(YEAR(C313)-1988),"昭和"&amp;(YEAR(C313)-1925)))&amp;"年"&amp;MONTH(C313)&amp;"月")</f>
        <v/>
      </c>
    </row>
    <row r="314">
      <c r="A314" t="n">
        <v>26</v>
      </c>
      <c r="B314" t="n">
        <v>12</v>
      </c>
      <c r="C314">
        <f>IFERROR(INDEX(資格取込!$S$6:$S$205,MATCH(26&amp;"_"&amp;6,資格取込!$Z$6:$Z$205,0)),"")</f>
        <v/>
      </c>
      <c r="D314">
        <f>IFERROR(INDEX(資格取込!$R$6:$R$205,MATCH(26&amp;"_"&amp;6,資格取込!$Z$6:$Z$205,0)),"")</f>
        <v/>
      </c>
      <c r="E314">
        <f>IF(D314="","",IFERROR(INDEX(資格マスタ!$B:$B,MATCH(ASC(SUBSTITUTE(SUBSTITUTE(D314," ",""),"　","")),資格マスタ!$D:$D,0)),D314))</f>
        <v/>
      </c>
      <c r="F314">
        <f>IF(E314="","",IF(C314="",DATE(9999,1,1),C314))</f>
        <v/>
      </c>
      <c r="G314">
        <f>IF(E314="","",COUNTIFS($F$303:$F$314,"&lt;"&amp;F314,$F$303:$F$314,"&lt;&gt;")+COUNTIFS($F$303:$F$314,F314,$B$303:$B$314,"&lt;"&amp;B314)+1)</f>
        <v/>
      </c>
      <c r="H314">
        <f>IF(OR(E314="",C314=""),"",IF(C314&gt;=DATE(2019,5,1),"令和"&amp;(YEAR(C314)-2018),IF(C314&gt;=DATE(1989,1,8),"平成"&amp;(YEAR(C314)-1988),"昭和"&amp;(YEAR(C314)-1925)))&amp;"年"&amp;MONTH(C314)&amp;"月")</f>
        <v/>
      </c>
    </row>
    <row r="315">
      <c r="A315" t="n">
        <v>27</v>
      </c>
      <c r="B315" t="n">
        <v>1</v>
      </c>
      <c r="C315" s="132">
        <f>IFERROR(IF(ISNUMBER(入力!O31),入力!O31,DATEVALUE(入力!O31)),"")</f>
        <v/>
      </c>
      <c r="D315">
        <f>IF(入力!N31="","",入力!N31)</f>
        <v/>
      </c>
      <c r="E315">
        <f>IF(D315="","",IFERROR(INDEX(資格マスタ!$B:$B,MATCH(ASC(SUBSTITUTE(SUBSTITUTE(D315," ",""),"　","")),資格マスタ!$D:$D,0)),D315))</f>
        <v/>
      </c>
      <c r="F315">
        <f>IF(E315="","",IF(C315="",DATE(9999,1,1),C315))</f>
        <v/>
      </c>
      <c r="G315">
        <f>IF(E315="","",COUNTIFS($F$315:$F$326,"&lt;"&amp;F315,$F$315:$F$326,"&lt;&gt;")+COUNTIFS($F$315:$F$326,F315,$B$315:$B$326,"&lt;"&amp;B315)+1)</f>
        <v/>
      </c>
      <c r="H315">
        <f>IF(OR(E315="",C315=""),"",IF(C315&gt;=DATE(2019,5,1),"令和"&amp;(YEAR(C315)-2018),IF(C315&gt;=DATE(1989,1,8),"平成"&amp;(YEAR(C315)-1988),"昭和"&amp;(YEAR(C315)-1925)))&amp;"年"&amp;MONTH(C315)&amp;"月")</f>
        <v/>
      </c>
    </row>
    <row r="316">
      <c r="A316" t="n">
        <v>27</v>
      </c>
      <c r="B316" t="n">
        <v>2</v>
      </c>
      <c r="C316">
        <f>IFERROR(IF(ISNUMBER(入力!Q31),入力!Q31,DATEVALUE(入力!Q31)),"")</f>
        <v/>
      </c>
      <c r="D316">
        <f>IF(入力!P31="","",入力!P31)</f>
        <v/>
      </c>
      <c r="E316">
        <f>IF(D316="","",IFERROR(INDEX(資格マスタ!$B:$B,MATCH(ASC(SUBSTITUTE(SUBSTITUTE(D316," ",""),"　","")),資格マスタ!$D:$D,0)),D316))</f>
        <v/>
      </c>
      <c r="F316">
        <f>IF(E316="","",IF(C316="",DATE(9999,1,1),C316))</f>
        <v/>
      </c>
      <c r="G316">
        <f>IF(E316="","",COUNTIFS($F$315:$F$326,"&lt;"&amp;F316,$F$315:$F$326,"&lt;&gt;")+COUNTIFS($F$315:$F$326,F316,$B$315:$B$326,"&lt;"&amp;B316)+1)</f>
        <v/>
      </c>
      <c r="H316">
        <f>IF(OR(E316="",C316=""),"",IF(C316&gt;=DATE(2019,5,1),"令和"&amp;(YEAR(C316)-2018),IF(C316&gt;=DATE(1989,1,8),"平成"&amp;(YEAR(C316)-1988),"昭和"&amp;(YEAR(C316)-1925)))&amp;"年"&amp;MONTH(C316)&amp;"月")</f>
        <v/>
      </c>
    </row>
    <row r="317">
      <c r="A317" t="n">
        <v>27</v>
      </c>
      <c r="B317" t="n">
        <v>3</v>
      </c>
      <c r="C317">
        <f>IFERROR(IF(ISNUMBER(入力!S31),入力!S31,DATEVALUE(入力!S31)),"")</f>
        <v/>
      </c>
      <c r="D317">
        <f>IF(入力!R31="","",入力!R31)</f>
        <v/>
      </c>
      <c r="E317">
        <f>IF(D317="","",IFERROR(INDEX(資格マスタ!$B:$B,MATCH(ASC(SUBSTITUTE(SUBSTITUTE(D317," ",""),"　","")),資格マスタ!$D:$D,0)),D317))</f>
        <v/>
      </c>
      <c r="F317">
        <f>IF(E317="","",IF(C317="",DATE(9999,1,1),C317))</f>
        <v/>
      </c>
      <c r="G317">
        <f>IF(E317="","",COUNTIFS($F$315:$F$326,"&lt;"&amp;F317,$F$315:$F$326,"&lt;&gt;")+COUNTIFS($F$315:$F$326,F317,$B$315:$B$326,"&lt;"&amp;B317)+1)</f>
        <v/>
      </c>
      <c r="H317">
        <f>IF(OR(E317="",C317=""),"",IF(C317&gt;=DATE(2019,5,1),"令和"&amp;(YEAR(C317)-2018),IF(C317&gt;=DATE(1989,1,8),"平成"&amp;(YEAR(C317)-1988),"昭和"&amp;(YEAR(C317)-1925)))&amp;"年"&amp;MONTH(C317)&amp;"月")</f>
        <v/>
      </c>
    </row>
    <row r="318">
      <c r="A318" t="n">
        <v>27</v>
      </c>
      <c r="B318" t="n">
        <v>4</v>
      </c>
      <c r="C318">
        <f>IFERROR(IF(ISNUMBER(入力!U31),入力!U31,DATEVALUE(入力!U31)),"")</f>
        <v/>
      </c>
      <c r="D318">
        <f>IF(入力!T31="","",入力!T31)</f>
        <v/>
      </c>
      <c r="E318">
        <f>IF(D318="","",IFERROR(INDEX(資格マスタ!$B:$B,MATCH(ASC(SUBSTITUTE(SUBSTITUTE(D318," ",""),"　","")),資格マスタ!$D:$D,0)),D318))</f>
        <v/>
      </c>
      <c r="F318">
        <f>IF(E318="","",IF(C318="",DATE(9999,1,1),C318))</f>
        <v/>
      </c>
      <c r="G318">
        <f>IF(E318="","",COUNTIFS($F$315:$F$326,"&lt;"&amp;F318,$F$315:$F$326,"&lt;&gt;")+COUNTIFS($F$315:$F$326,F318,$B$315:$B$326,"&lt;"&amp;B318)+1)</f>
        <v/>
      </c>
      <c r="H318">
        <f>IF(OR(E318="",C318=""),"",IF(C318&gt;=DATE(2019,5,1),"令和"&amp;(YEAR(C318)-2018),IF(C318&gt;=DATE(1989,1,8),"平成"&amp;(YEAR(C318)-1988),"昭和"&amp;(YEAR(C318)-1925)))&amp;"年"&amp;MONTH(C318)&amp;"月")</f>
        <v/>
      </c>
    </row>
    <row r="319">
      <c r="A319" t="n">
        <v>27</v>
      </c>
      <c r="B319" t="n">
        <v>5</v>
      </c>
      <c r="C319">
        <f>IFERROR(IF(ISNUMBER(入力!W31),入力!W31,DATEVALUE(入力!W31)),"")</f>
        <v/>
      </c>
      <c r="D319">
        <f>IF(入力!V31="","",入力!V31)</f>
        <v/>
      </c>
      <c r="E319">
        <f>IF(D319="","",IFERROR(INDEX(資格マスタ!$B:$B,MATCH(ASC(SUBSTITUTE(SUBSTITUTE(D319," ",""),"　","")),資格マスタ!$D:$D,0)),D319))</f>
        <v/>
      </c>
      <c r="F319">
        <f>IF(E319="","",IF(C319="",DATE(9999,1,1),C319))</f>
        <v/>
      </c>
      <c r="G319">
        <f>IF(E319="","",COUNTIFS($F$315:$F$326,"&lt;"&amp;F319,$F$315:$F$326,"&lt;&gt;")+COUNTIFS($F$315:$F$326,F319,$B$315:$B$326,"&lt;"&amp;B319)+1)</f>
        <v/>
      </c>
      <c r="H319">
        <f>IF(OR(E319="",C319=""),"",IF(C319&gt;=DATE(2019,5,1),"令和"&amp;(YEAR(C319)-2018),IF(C319&gt;=DATE(1989,1,8),"平成"&amp;(YEAR(C319)-1988),"昭和"&amp;(YEAR(C319)-1925)))&amp;"年"&amp;MONTH(C319)&amp;"月")</f>
        <v/>
      </c>
    </row>
    <row r="320">
      <c r="A320" t="n">
        <v>27</v>
      </c>
      <c r="B320" t="n">
        <v>6</v>
      </c>
      <c r="C320">
        <f>IFERROR(IF(ISNUMBER(入力!Y31),入力!Y31,DATEVALUE(入力!Y31)),"")</f>
        <v/>
      </c>
      <c r="D320">
        <f>IF(入力!X31="","",入力!X31)</f>
        <v/>
      </c>
      <c r="E320">
        <f>IF(D320="","",IFERROR(INDEX(資格マスタ!$B:$B,MATCH(ASC(SUBSTITUTE(SUBSTITUTE(D320," ",""),"　","")),資格マスタ!$D:$D,0)),D320))</f>
        <v/>
      </c>
      <c r="F320">
        <f>IF(E320="","",IF(C320="",DATE(9999,1,1),C320))</f>
        <v/>
      </c>
      <c r="G320">
        <f>IF(E320="","",COUNTIFS($F$315:$F$326,"&lt;"&amp;F320,$F$315:$F$326,"&lt;&gt;")+COUNTIFS($F$315:$F$326,F320,$B$315:$B$326,"&lt;"&amp;B320)+1)</f>
        <v/>
      </c>
      <c r="H320">
        <f>IF(OR(E320="",C320=""),"",IF(C320&gt;=DATE(2019,5,1),"令和"&amp;(YEAR(C320)-2018),IF(C320&gt;=DATE(1989,1,8),"平成"&amp;(YEAR(C320)-1988),"昭和"&amp;(YEAR(C320)-1925)))&amp;"年"&amp;MONTH(C320)&amp;"月")</f>
        <v/>
      </c>
    </row>
    <row r="321">
      <c r="A321" t="n">
        <v>27</v>
      </c>
      <c r="B321" t="n">
        <v>7</v>
      </c>
      <c r="C321">
        <f>IFERROR(INDEX(資格取込!$S$6:$S$205,MATCH(27&amp;"_"&amp;1,資格取込!$Z$6:$Z$205,0)),"")</f>
        <v/>
      </c>
      <c r="D321">
        <f>IFERROR(INDEX(資格取込!$R$6:$R$205,MATCH(27&amp;"_"&amp;1,資格取込!$Z$6:$Z$205,0)),"")</f>
        <v/>
      </c>
      <c r="E321">
        <f>IF(D321="","",IFERROR(INDEX(資格マスタ!$B:$B,MATCH(ASC(SUBSTITUTE(SUBSTITUTE(D321," ",""),"　","")),資格マスタ!$D:$D,0)),D321))</f>
        <v/>
      </c>
      <c r="F321">
        <f>IF(E321="","",IF(C321="",DATE(9999,1,1),C321))</f>
        <v/>
      </c>
      <c r="G321">
        <f>IF(E321="","",COUNTIFS($F$315:$F$326,"&lt;"&amp;F321,$F$315:$F$326,"&lt;&gt;")+COUNTIFS($F$315:$F$326,F321,$B$315:$B$326,"&lt;"&amp;B321)+1)</f>
        <v/>
      </c>
      <c r="H321">
        <f>IF(OR(E321="",C321=""),"",IF(C321&gt;=DATE(2019,5,1),"令和"&amp;(YEAR(C321)-2018),IF(C321&gt;=DATE(1989,1,8),"平成"&amp;(YEAR(C321)-1988),"昭和"&amp;(YEAR(C321)-1925)))&amp;"年"&amp;MONTH(C321)&amp;"月")</f>
        <v/>
      </c>
    </row>
    <row r="322">
      <c r="A322" t="n">
        <v>27</v>
      </c>
      <c r="B322" t="n">
        <v>8</v>
      </c>
      <c r="C322">
        <f>IFERROR(INDEX(資格取込!$S$6:$S$205,MATCH(27&amp;"_"&amp;2,資格取込!$Z$6:$Z$205,0)),"")</f>
        <v/>
      </c>
      <c r="D322">
        <f>IFERROR(INDEX(資格取込!$R$6:$R$205,MATCH(27&amp;"_"&amp;2,資格取込!$Z$6:$Z$205,0)),"")</f>
        <v/>
      </c>
      <c r="E322">
        <f>IF(D322="","",IFERROR(INDEX(資格マスタ!$B:$B,MATCH(ASC(SUBSTITUTE(SUBSTITUTE(D322," ",""),"　","")),資格マスタ!$D:$D,0)),D322))</f>
        <v/>
      </c>
      <c r="F322">
        <f>IF(E322="","",IF(C322="",DATE(9999,1,1),C322))</f>
        <v/>
      </c>
      <c r="G322">
        <f>IF(E322="","",COUNTIFS($F$315:$F$326,"&lt;"&amp;F322,$F$315:$F$326,"&lt;&gt;")+COUNTIFS($F$315:$F$326,F322,$B$315:$B$326,"&lt;"&amp;B322)+1)</f>
        <v/>
      </c>
      <c r="H322">
        <f>IF(OR(E322="",C322=""),"",IF(C322&gt;=DATE(2019,5,1),"令和"&amp;(YEAR(C322)-2018),IF(C322&gt;=DATE(1989,1,8),"平成"&amp;(YEAR(C322)-1988),"昭和"&amp;(YEAR(C322)-1925)))&amp;"年"&amp;MONTH(C322)&amp;"月")</f>
        <v/>
      </c>
    </row>
    <row r="323">
      <c r="A323" t="n">
        <v>27</v>
      </c>
      <c r="B323" t="n">
        <v>9</v>
      </c>
      <c r="C323">
        <f>IFERROR(INDEX(資格取込!$S$6:$S$205,MATCH(27&amp;"_"&amp;3,資格取込!$Z$6:$Z$205,0)),"")</f>
        <v/>
      </c>
      <c r="D323">
        <f>IFERROR(INDEX(資格取込!$R$6:$R$205,MATCH(27&amp;"_"&amp;3,資格取込!$Z$6:$Z$205,0)),"")</f>
        <v/>
      </c>
      <c r="E323">
        <f>IF(D323="","",IFERROR(INDEX(資格マスタ!$B:$B,MATCH(ASC(SUBSTITUTE(SUBSTITUTE(D323," ",""),"　","")),資格マスタ!$D:$D,0)),D323))</f>
        <v/>
      </c>
      <c r="F323">
        <f>IF(E323="","",IF(C323="",DATE(9999,1,1),C323))</f>
        <v/>
      </c>
      <c r="G323">
        <f>IF(E323="","",COUNTIFS($F$315:$F$326,"&lt;"&amp;F323,$F$315:$F$326,"&lt;&gt;")+COUNTIFS($F$315:$F$326,F323,$B$315:$B$326,"&lt;"&amp;B323)+1)</f>
        <v/>
      </c>
      <c r="H323">
        <f>IF(OR(E323="",C323=""),"",IF(C323&gt;=DATE(2019,5,1),"令和"&amp;(YEAR(C323)-2018),IF(C323&gt;=DATE(1989,1,8),"平成"&amp;(YEAR(C323)-1988),"昭和"&amp;(YEAR(C323)-1925)))&amp;"年"&amp;MONTH(C323)&amp;"月")</f>
        <v/>
      </c>
    </row>
    <row r="324">
      <c r="A324" t="n">
        <v>27</v>
      </c>
      <c r="B324" t="n">
        <v>10</v>
      </c>
      <c r="C324">
        <f>IFERROR(INDEX(資格取込!$S$6:$S$205,MATCH(27&amp;"_"&amp;4,資格取込!$Z$6:$Z$205,0)),"")</f>
        <v/>
      </c>
      <c r="D324">
        <f>IFERROR(INDEX(資格取込!$R$6:$R$205,MATCH(27&amp;"_"&amp;4,資格取込!$Z$6:$Z$205,0)),"")</f>
        <v/>
      </c>
      <c r="E324">
        <f>IF(D324="","",IFERROR(INDEX(資格マスタ!$B:$B,MATCH(ASC(SUBSTITUTE(SUBSTITUTE(D324," ",""),"　","")),資格マスタ!$D:$D,0)),D324))</f>
        <v/>
      </c>
      <c r="F324">
        <f>IF(E324="","",IF(C324="",DATE(9999,1,1),C324))</f>
        <v/>
      </c>
      <c r="G324">
        <f>IF(E324="","",COUNTIFS($F$315:$F$326,"&lt;"&amp;F324,$F$315:$F$326,"&lt;&gt;")+COUNTIFS($F$315:$F$326,F324,$B$315:$B$326,"&lt;"&amp;B324)+1)</f>
        <v/>
      </c>
      <c r="H324">
        <f>IF(OR(E324="",C324=""),"",IF(C324&gt;=DATE(2019,5,1),"令和"&amp;(YEAR(C324)-2018),IF(C324&gt;=DATE(1989,1,8),"平成"&amp;(YEAR(C324)-1988),"昭和"&amp;(YEAR(C324)-1925)))&amp;"年"&amp;MONTH(C324)&amp;"月")</f>
        <v/>
      </c>
    </row>
    <row r="325">
      <c r="A325" t="n">
        <v>27</v>
      </c>
      <c r="B325" t="n">
        <v>11</v>
      </c>
      <c r="C325">
        <f>IFERROR(INDEX(資格取込!$S$6:$S$205,MATCH(27&amp;"_"&amp;5,資格取込!$Z$6:$Z$205,0)),"")</f>
        <v/>
      </c>
      <c r="D325">
        <f>IFERROR(INDEX(資格取込!$R$6:$R$205,MATCH(27&amp;"_"&amp;5,資格取込!$Z$6:$Z$205,0)),"")</f>
        <v/>
      </c>
      <c r="E325">
        <f>IF(D325="","",IFERROR(INDEX(資格マスタ!$B:$B,MATCH(ASC(SUBSTITUTE(SUBSTITUTE(D325," ",""),"　","")),資格マスタ!$D:$D,0)),D325))</f>
        <v/>
      </c>
      <c r="F325">
        <f>IF(E325="","",IF(C325="",DATE(9999,1,1),C325))</f>
        <v/>
      </c>
      <c r="G325">
        <f>IF(E325="","",COUNTIFS($F$315:$F$326,"&lt;"&amp;F325,$F$315:$F$326,"&lt;&gt;")+COUNTIFS($F$315:$F$326,F325,$B$315:$B$326,"&lt;"&amp;B325)+1)</f>
        <v/>
      </c>
      <c r="H325">
        <f>IF(OR(E325="",C325=""),"",IF(C325&gt;=DATE(2019,5,1),"令和"&amp;(YEAR(C325)-2018),IF(C325&gt;=DATE(1989,1,8),"平成"&amp;(YEAR(C325)-1988),"昭和"&amp;(YEAR(C325)-1925)))&amp;"年"&amp;MONTH(C325)&amp;"月")</f>
        <v/>
      </c>
    </row>
    <row r="326">
      <c r="A326" t="n">
        <v>27</v>
      </c>
      <c r="B326" t="n">
        <v>12</v>
      </c>
      <c r="C326">
        <f>IFERROR(INDEX(資格取込!$S$6:$S$205,MATCH(27&amp;"_"&amp;6,資格取込!$Z$6:$Z$205,0)),"")</f>
        <v/>
      </c>
      <c r="D326">
        <f>IFERROR(INDEX(資格取込!$R$6:$R$205,MATCH(27&amp;"_"&amp;6,資格取込!$Z$6:$Z$205,0)),"")</f>
        <v/>
      </c>
      <c r="E326">
        <f>IF(D326="","",IFERROR(INDEX(資格マスタ!$B:$B,MATCH(ASC(SUBSTITUTE(SUBSTITUTE(D326," ",""),"　","")),資格マスタ!$D:$D,0)),D326))</f>
        <v/>
      </c>
      <c r="F326">
        <f>IF(E326="","",IF(C326="",DATE(9999,1,1),C326))</f>
        <v/>
      </c>
      <c r="G326">
        <f>IF(E326="","",COUNTIFS($F$315:$F$326,"&lt;"&amp;F326,$F$315:$F$326,"&lt;&gt;")+COUNTIFS($F$315:$F$326,F326,$B$315:$B$326,"&lt;"&amp;B326)+1)</f>
        <v/>
      </c>
      <c r="H326">
        <f>IF(OR(E326="",C326=""),"",IF(C326&gt;=DATE(2019,5,1),"令和"&amp;(YEAR(C326)-2018),IF(C326&gt;=DATE(1989,1,8),"平成"&amp;(YEAR(C326)-1988),"昭和"&amp;(YEAR(C326)-1925)))&amp;"年"&amp;MONTH(C326)&amp;"月")</f>
        <v/>
      </c>
    </row>
    <row r="327">
      <c r="A327" t="n">
        <v>28</v>
      </c>
      <c r="B327" t="n">
        <v>1</v>
      </c>
      <c r="C327" s="132">
        <f>IFERROR(IF(ISNUMBER(入力!O32),入力!O32,DATEVALUE(入力!O32)),"")</f>
        <v/>
      </c>
      <c r="D327">
        <f>IF(入力!N32="","",入力!N32)</f>
        <v/>
      </c>
      <c r="E327">
        <f>IF(D327="","",IFERROR(INDEX(資格マスタ!$B:$B,MATCH(ASC(SUBSTITUTE(SUBSTITUTE(D327," ",""),"　","")),資格マスタ!$D:$D,0)),D327))</f>
        <v/>
      </c>
      <c r="F327">
        <f>IF(E327="","",IF(C327="",DATE(9999,1,1),C327))</f>
        <v/>
      </c>
      <c r="G327">
        <f>IF(E327="","",COUNTIFS($F$327:$F$338,"&lt;"&amp;F327,$F$327:$F$338,"&lt;&gt;")+COUNTIFS($F$327:$F$338,F327,$B$327:$B$338,"&lt;"&amp;B327)+1)</f>
        <v/>
      </c>
      <c r="H327">
        <f>IF(OR(E327="",C327=""),"",IF(C327&gt;=DATE(2019,5,1),"令和"&amp;(YEAR(C327)-2018),IF(C327&gt;=DATE(1989,1,8),"平成"&amp;(YEAR(C327)-1988),"昭和"&amp;(YEAR(C327)-1925)))&amp;"年"&amp;MONTH(C327)&amp;"月")</f>
        <v/>
      </c>
    </row>
    <row r="328">
      <c r="A328" t="n">
        <v>28</v>
      </c>
      <c r="B328" t="n">
        <v>2</v>
      </c>
      <c r="C328">
        <f>IFERROR(IF(ISNUMBER(入力!Q32),入力!Q32,DATEVALUE(入力!Q32)),"")</f>
        <v/>
      </c>
      <c r="D328">
        <f>IF(入力!P32="","",入力!P32)</f>
        <v/>
      </c>
      <c r="E328">
        <f>IF(D328="","",IFERROR(INDEX(資格マスタ!$B:$B,MATCH(ASC(SUBSTITUTE(SUBSTITUTE(D328," ",""),"　","")),資格マスタ!$D:$D,0)),D328))</f>
        <v/>
      </c>
      <c r="F328">
        <f>IF(E328="","",IF(C328="",DATE(9999,1,1),C328))</f>
        <v/>
      </c>
      <c r="G328">
        <f>IF(E328="","",COUNTIFS($F$327:$F$338,"&lt;"&amp;F328,$F$327:$F$338,"&lt;&gt;")+COUNTIFS($F$327:$F$338,F328,$B$327:$B$338,"&lt;"&amp;B328)+1)</f>
        <v/>
      </c>
      <c r="H328">
        <f>IF(OR(E328="",C328=""),"",IF(C328&gt;=DATE(2019,5,1),"令和"&amp;(YEAR(C328)-2018),IF(C328&gt;=DATE(1989,1,8),"平成"&amp;(YEAR(C328)-1988),"昭和"&amp;(YEAR(C328)-1925)))&amp;"年"&amp;MONTH(C328)&amp;"月")</f>
        <v/>
      </c>
    </row>
    <row r="329">
      <c r="A329" t="n">
        <v>28</v>
      </c>
      <c r="B329" t="n">
        <v>3</v>
      </c>
      <c r="C329">
        <f>IFERROR(IF(ISNUMBER(入力!S32),入力!S32,DATEVALUE(入力!S32)),"")</f>
        <v/>
      </c>
      <c r="D329">
        <f>IF(入力!R32="","",入力!R32)</f>
        <v/>
      </c>
      <c r="E329">
        <f>IF(D329="","",IFERROR(INDEX(資格マスタ!$B:$B,MATCH(ASC(SUBSTITUTE(SUBSTITUTE(D329," ",""),"　","")),資格マスタ!$D:$D,0)),D329))</f>
        <v/>
      </c>
      <c r="F329">
        <f>IF(E329="","",IF(C329="",DATE(9999,1,1),C329))</f>
        <v/>
      </c>
      <c r="G329">
        <f>IF(E329="","",COUNTIFS($F$327:$F$338,"&lt;"&amp;F329,$F$327:$F$338,"&lt;&gt;")+COUNTIFS($F$327:$F$338,F329,$B$327:$B$338,"&lt;"&amp;B329)+1)</f>
        <v/>
      </c>
      <c r="H329">
        <f>IF(OR(E329="",C329=""),"",IF(C329&gt;=DATE(2019,5,1),"令和"&amp;(YEAR(C329)-2018),IF(C329&gt;=DATE(1989,1,8),"平成"&amp;(YEAR(C329)-1988),"昭和"&amp;(YEAR(C329)-1925)))&amp;"年"&amp;MONTH(C329)&amp;"月")</f>
        <v/>
      </c>
    </row>
    <row r="330">
      <c r="A330" t="n">
        <v>28</v>
      </c>
      <c r="B330" t="n">
        <v>4</v>
      </c>
      <c r="C330">
        <f>IFERROR(IF(ISNUMBER(入力!U32),入力!U32,DATEVALUE(入力!U32)),"")</f>
        <v/>
      </c>
      <c r="D330">
        <f>IF(入力!T32="","",入力!T32)</f>
        <v/>
      </c>
      <c r="E330">
        <f>IF(D330="","",IFERROR(INDEX(資格マスタ!$B:$B,MATCH(ASC(SUBSTITUTE(SUBSTITUTE(D330," ",""),"　","")),資格マスタ!$D:$D,0)),D330))</f>
        <v/>
      </c>
      <c r="F330">
        <f>IF(E330="","",IF(C330="",DATE(9999,1,1),C330))</f>
        <v/>
      </c>
      <c r="G330">
        <f>IF(E330="","",COUNTIFS($F$327:$F$338,"&lt;"&amp;F330,$F$327:$F$338,"&lt;&gt;")+COUNTIFS($F$327:$F$338,F330,$B$327:$B$338,"&lt;"&amp;B330)+1)</f>
        <v/>
      </c>
      <c r="H330">
        <f>IF(OR(E330="",C330=""),"",IF(C330&gt;=DATE(2019,5,1),"令和"&amp;(YEAR(C330)-2018),IF(C330&gt;=DATE(1989,1,8),"平成"&amp;(YEAR(C330)-1988),"昭和"&amp;(YEAR(C330)-1925)))&amp;"年"&amp;MONTH(C330)&amp;"月")</f>
        <v/>
      </c>
    </row>
    <row r="331">
      <c r="A331" t="n">
        <v>28</v>
      </c>
      <c r="B331" t="n">
        <v>5</v>
      </c>
      <c r="C331">
        <f>IFERROR(IF(ISNUMBER(入力!W32),入力!W32,DATEVALUE(入力!W32)),"")</f>
        <v/>
      </c>
      <c r="D331">
        <f>IF(入力!V32="","",入力!V32)</f>
        <v/>
      </c>
      <c r="E331">
        <f>IF(D331="","",IFERROR(INDEX(資格マスタ!$B:$B,MATCH(ASC(SUBSTITUTE(SUBSTITUTE(D331," ",""),"　","")),資格マスタ!$D:$D,0)),D331))</f>
        <v/>
      </c>
      <c r="F331">
        <f>IF(E331="","",IF(C331="",DATE(9999,1,1),C331))</f>
        <v/>
      </c>
      <c r="G331">
        <f>IF(E331="","",COUNTIFS($F$327:$F$338,"&lt;"&amp;F331,$F$327:$F$338,"&lt;&gt;")+COUNTIFS($F$327:$F$338,F331,$B$327:$B$338,"&lt;"&amp;B331)+1)</f>
        <v/>
      </c>
      <c r="H331">
        <f>IF(OR(E331="",C331=""),"",IF(C331&gt;=DATE(2019,5,1),"令和"&amp;(YEAR(C331)-2018),IF(C331&gt;=DATE(1989,1,8),"平成"&amp;(YEAR(C331)-1988),"昭和"&amp;(YEAR(C331)-1925)))&amp;"年"&amp;MONTH(C331)&amp;"月")</f>
        <v/>
      </c>
    </row>
    <row r="332">
      <c r="A332" t="n">
        <v>28</v>
      </c>
      <c r="B332" t="n">
        <v>6</v>
      </c>
      <c r="C332">
        <f>IFERROR(IF(ISNUMBER(入力!Y32),入力!Y32,DATEVALUE(入力!Y32)),"")</f>
        <v/>
      </c>
      <c r="D332">
        <f>IF(入力!X32="","",入力!X32)</f>
        <v/>
      </c>
      <c r="E332">
        <f>IF(D332="","",IFERROR(INDEX(資格マスタ!$B:$B,MATCH(ASC(SUBSTITUTE(SUBSTITUTE(D332," ",""),"　","")),資格マスタ!$D:$D,0)),D332))</f>
        <v/>
      </c>
      <c r="F332">
        <f>IF(E332="","",IF(C332="",DATE(9999,1,1),C332))</f>
        <v/>
      </c>
      <c r="G332">
        <f>IF(E332="","",COUNTIFS($F$327:$F$338,"&lt;"&amp;F332,$F$327:$F$338,"&lt;&gt;")+COUNTIFS($F$327:$F$338,F332,$B$327:$B$338,"&lt;"&amp;B332)+1)</f>
        <v/>
      </c>
      <c r="H332">
        <f>IF(OR(E332="",C332=""),"",IF(C332&gt;=DATE(2019,5,1),"令和"&amp;(YEAR(C332)-2018),IF(C332&gt;=DATE(1989,1,8),"平成"&amp;(YEAR(C332)-1988),"昭和"&amp;(YEAR(C332)-1925)))&amp;"年"&amp;MONTH(C332)&amp;"月")</f>
        <v/>
      </c>
    </row>
    <row r="333">
      <c r="A333" t="n">
        <v>28</v>
      </c>
      <c r="B333" t="n">
        <v>7</v>
      </c>
      <c r="C333">
        <f>IFERROR(INDEX(資格取込!$S$6:$S$205,MATCH(28&amp;"_"&amp;1,資格取込!$Z$6:$Z$205,0)),"")</f>
        <v/>
      </c>
      <c r="D333">
        <f>IFERROR(INDEX(資格取込!$R$6:$R$205,MATCH(28&amp;"_"&amp;1,資格取込!$Z$6:$Z$205,0)),"")</f>
        <v/>
      </c>
      <c r="E333">
        <f>IF(D333="","",IFERROR(INDEX(資格マスタ!$B:$B,MATCH(ASC(SUBSTITUTE(SUBSTITUTE(D333," ",""),"　","")),資格マスタ!$D:$D,0)),D333))</f>
        <v/>
      </c>
      <c r="F333">
        <f>IF(E333="","",IF(C333="",DATE(9999,1,1),C333))</f>
        <v/>
      </c>
      <c r="G333">
        <f>IF(E333="","",COUNTIFS($F$327:$F$338,"&lt;"&amp;F333,$F$327:$F$338,"&lt;&gt;")+COUNTIFS($F$327:$F$338,F333,$B$327:$B$338,"&lt;"&amp;B333)+1)</f>
        <v/>
      </c>
      <c r="H333">
        <f>IF(OR(E333="",C333=""),"",IF(C333&gt;=DATE(2019,5,1),"令和"&amp;(YEAR(C333)-2018),IF(C333&gt;=DATE(1989,1,8),"平成"&amp;(YEAR(C333)-1988),"昭和"&amp;(YEAR(C333)-1925)))&amp;"年"&amp;MONTH(C333)&amp;"月")</f>
        <v/>
      </c>
    </row>
    <row r="334">
      <c r="A334" t="n">
        <v>28</v>
      </c>
      <c r="B334" t="n">
        <v>8</v>
      </c>
      <c r="C334">
        <f>IFERROR(INDEX(資格取込!$S$6:$S$205,MATCH(28&amp;"_"&amp;2,資格取込!$Z$6:$Z$205,0)),"")</f>
        <v/>
      </c>
      <c r="D334">
        <f>IFERROR(INDEX(資格取込!$R$6:$R$205,MATCH(28&amp;"_"&amp;2,資格取込!$Z$6:$Z$205,0)),"")</f>
        <v/>
      </c>
      <c r="E334">
        <f>IF(D334="","",IFERROR(INDEX(資格マスタ!$B:$B,MATCH(ASC(SUBSTITUTE(SUBSTITUTE(D334," ",""),"　","")),資格マスタ!$D:$D,0)),D334))</f>
        <v/>
      </c>
      <c r="F334">
        <f>IF(E334="","",IF(C334="",DATE(9999,1,1),C334))</f>
        <v/>
      </c>
      <c r="G334">
        <f>IF(E334="","",COUNTIFS($F$327:$F$338,"&lt;"&amp;F334,$F$327:$F$338,"&lt;&gt;")+COUNTIFS($F$327:$F$338,F334,$B$327:$B$338,"&lt;"&amp;B334)+1)</f>
        <v/>
      </c>
      <c r="H334">
        <f>IF(OR(E334="",C334=""),"",IF(C334&gt;=DATE(2019,5,1),"令和"&amp;(YEAR(C334)-2018),IF(C334&gt;=DATE(1989,1,8),"平成"&amp;(YEAR(C334)-1988),"昭和"&amp;(YEAR(C334)-1925)))&amp;"年"&amp;MONTH(C334)&amp;"月")</f>
        <v/>
      </c>
    </row>
    <row r="335">
      <c r="A335" t="n">
        <v>28</v>
      </c>
      <c r="B335" t="n">
        <v>9</v>
      </c>
      <c r="C335">
        <f>IFERROR(INDEX(資格取込!$S$6:$S$205,MATCH(28&amp;"_"&amp;3,資格取込!$Z$6:$Z$205,0)),"")</f>
        <v/>
      </c>
      <c r="D335">
        <f>IFERROR(INDEX(資格取込!$R$6:$R$205,MATCH(28&amp;"_"&amp;3,資格取込!$Z$6:$Z$205,0)),"")</f>
        <v/>
      </c>
      <c r="E335">
        <f>IF(D335="","",IFERROR(INDEX(資格マスタ!$B:$B,MATCH(ASC(SUBSTITUTE(SUBSTITUTE(D335," ",""),"　","")),資格マスタ!$D:$D,0)),D335))</f>
        <v/>
      </c>
      <c r="F335">
        <f>IF(E335="","",IF(C335="",DATE(9999,1,1),C335))</f>
        <v/>
      </c>
      <c r="G335">
        <f>IF(E335="","",COUNTIFS($F$327:$F$338,"&lt;"&amp;F335,$F$327:$F$338,"&lt;&gt;")+COUNTIFS($F$327:$F$338,F335,$B$327:$B$338,"&lt;"&amp;B335)+1)</f>
        <v/>
      </c>
      <c r="H335">
        <f>IF(OR(E335="",C335=""),"",IF(C335&gt;=DATE(2019,5,1),"令和"&amp;(YEAR(C335)-2018),IF(C335&gt;=DATE(1989,1,8),"平成"&amp;(YEAR(C335)-1988),"昭和"&amp;(YEAR(C335)-1925)))&amp;"年"&amp;MONTH(C335)&amp;"月")</f>
        <v/>
      </c>
    </row>
    <row r="336">
      <c r="A336" t="n">
        <v>28</v>
      </c>
      <c r="B336" t="n">
        <v>10</v>
      </c>
      <c r="C336">
        <f>IFERROR(INDEX(資格取込!$S$6:$S$205,MATCH(28&amp;"_"&amp;4,資格取込!$Z$6:$Z$205,0)),"")</f>
        <v/>
      </c>
      <c r="D336">
        <f>IFERROR(INDEX(資格取込!$R$6:$R$205,MATCH(28&amp;"_"&amp;4,資格取込!$Z$6:$Z$205,0)),"")</f>
        <v/>
      </c>
      <c r="E336">
        <f>IF(D336="","",IFERROR(INDEX(資格マスタ!$B:$B,MATCH(ASC(SUBSTITUTE(SUBSTITUTE(D336," ",""),"　","")),資格マスタ!$D:$D,0)),D336))</f>
        <v/>
      </c>
      <c r="F336">
        <f>IF(E336="","",IF(C336="",DATE(9999,1,1),C336))</f>
        <v/>
      </c>
      <c r="G336">
        <f>IF(E336="","",COUNTIFS($F$327:$F$338,"&lt;"&amp;F336,$F$327:$F$338,"&lt;&gt;")+COUNTIFS($F$327:$F$338,F336,$B$327:$B$338,"&lt;"&amp;B336)+1)</f>
        <v/>
      </c>
      <c r="H336">
        <f>IF(OR(E336="",C336=""),"",IF(C336&gt;=DATE(2019,5,1),"令和"&amp;(YEAR(C336)-2018),IF(C336&gt;=DATE(1989,1,8),"平成"&amp;(YEAR(C336)-1988),"昭和"&amp;(YEAR(C336)-1925)))&amp;"年"&amp;MONTH(C336)&amp;"月")</f>
        <v/>
      </c>
    </row>
    <row r="337">
      <c r="A337" t="n">
        <v>28</v>
      </c>
      <c r="B337" t="n">
        <v>11</v>
      </c>
      <c r="C337">
        <f>IFERROR(INDEX(資格取込!$S$6:$S$205,MATCH(28&amp;"_"&amp;5,資格取込!$Z$6:$Z$205,0)),"")</f>
        <v/>
      </c>
      <c r="D337">
        <f>IFERROR(INDEX(資格取込!$R$6:$R$205,MATCH(28&amp;"_"&amp;5,資格取込!$Z$6:$Z$205,0)),"")</f>
        <v/>
      </c>
      <c r="E337">
        <f>IF(D337="","",IFERROR(INDEX(資格マスタ!$B:$B,MATCH(ASC(SUBSTITUTE(SUBSTITUTE(D337," ",""),"　","")),資格マスタ!$D:$D,0)),D337))</f>
        <v/>
      </c>
      <c r="F337">
        <f>IF(E337="","",IF(C337="",DATE(9999,1,1),C337))</f>
        <v/>
      </c>
      <c r="G337">
        <f>IF(E337="","",COUNTIFS($F$327:$F$338,"&lt;"&amp;F337,$F$327:$F$338,"&lt;&gt;")+COUNTIFS($F$327:$F$338,F337,$B$327:$B$338,"&lt;"&amp;B337)+1)</f>
        <v/>
      </c>
      <c r="H337">
        <f>IF(OR(E337="",C337=""),"",IF(C337&gt;=DATE(2019,5,1),"令和"&amp;(YEAR(C337)-2018),IF(C337&gt;=DATE(1989,1,8),"平成"&amp;(YEAR(C337)-1988),"昭和"&amp;(YEAR(C337)-1925)))&amp;"年"&amp;MONTH(C337)&amp;"月")</f>
        <v/>
      </c>
    </row>
    <row r="338">
      <c r="A338" t="n">
        <v>28</v>
      </c>
      <c r="B338" t="n">
        <v>12</v>
      </c>
      <c r="C338">
        <f>IFERROR(INDEX(資格取込!$S$6:$S$205,MATCH(28&amp;"_"&amp;6,資格取込!$Z$6:$Z$205,0)),"")</f>
        <v/>
      </c>
      <c r="D338">
        <f>IFERROR(INDEX(資格取込!$R$6:$R$205,MATCH(28&amp;"_"&amp;6,資格取込!$Z$6:$Z$205,0)),"")</f>
        <v/>
      </c>
      <c r="E338">
        <f>IF(D338="","",IFERROR(INDEX(資格マスタ!$B:$B,MATCH(ASC(SUBSTITUTE(SUBSTITUTE(D338," ",""),"　","")),資格マスタ!$D:$D,0)),D338))</f>
        <v/>
      </c>
      <c r="F338">
        <f>IF(E338="","",IF(C338="",DATE(9999,1,1),C338))</f>
        <v/>
      </c>
      <c r="G338">
        <f>IF(E338="","",COUNTIFS($F$327:$F$338,"&lt;"&amp;F338,$F$327:$F$338,"&lt;&gt;")+COUNTIFS($F$327:$F$338,F338,$B$327:$B$338,"&lt;"&amp;B338)+1)</f>
        <v/>
      </c>
      <c r="H338">
        <f>IF(OR(E338="",C338=""),"",IF(C338&gt;=DATE(2019,5,1),"令和"&amp;(YEAR(C338)-2018),IF(C338&gt;=DATE(1989,1,8),"平成"&amp;(YEAR(C338)-1988),"昭和"&amp;(YEAR(C338)-1925)))&amp;"年"&amp;MONTH(C338)&amp;"月")</f>
        <v/>
      </c>
    </row>
    <row r="339">
      <c r="A339" t="n">
        <v>29</v>
      </c>
      <c r="B339" t="n">
        <v>1</v>
      </c>
      <c r="C339" s="132">
        <f>IFERROR(IF(ISNUMBER(入力!O33),入力!O33,DATEVALUE(入力!O33)),"")</f>
        <v/>
      </c>
      <c r="D339">
        <f>IF(入力!N33="","",入力!N33)</f>
        <v/>
      </c>
      <c r="E339">
        <f>IF(D339="","",IFERROR(INDEX(資格マスタ!$B:$B,MATCH(ASC(SUBSTITUTE(SUBSTITUTE(D339," ",""),"　","")),資格マスタ!$D:$D,0)),D339))</f>
        <v/>
      </c>
      <c r="F339">
        <f>IF(E339="","",IF(C339="",DATE(9999,1,1),C339))</f>
        <v/>
      </c>
      <c r="G339">
        <f>IF(E339="","",COUNTIFS($F$339:$F$350,"&lt;"&amp;F339,$F$339:$F$350,"&lt;&gt;")+COUNTIFS($F$339:$F$350,F339,$B$339:$B$350,"&lt;"&amp;B339)+1)</f>
        <v/>
      </c>
      <c r="H339">
        <f>IF(OR(E339="",C339=""),"",IF(C339&gt;=DATE(2019,5,1),"令和"&amp;(YEAR(C339)-2018),IF(C339&gt;=DATE(1989,1,8),"平成"&amp;(YEAR(C339)-1988),"昭和"&amp;(YEAR(C339)-1925)))&amp;"年"&amp;MONTH(C339)&amp;"月")</f>
        <v/>
      </c>
    </row>
    <row r="340">
      <c r="A340" t="n">
        <v>29</v>
      </c>
      <c r="B340" t="n">
        <v>2</v>
      </c>
      <c r="C340">
        <f>IFERROR(IF(ISNUMBER(入力!Q33),入力!Q33,DATEVALUE(入力!Q33)),"")</f>
        <v/>
      </c>
      <c r="D340">
        <f>IF(入力!P33="","",入力!P33)</f>
        <v/>
      </c>
      <c r="E340">
        <f>IF(D340="","",IFERROR(INDEX(資格マスタ!$B:$B,MATCH(ASC(SUBSTITUTE(SUBSTITUTE(D340," ",""),"　","")),資格マスタ!$D:$D,0)),D340))</f>
        <v/>
      </c>
      <c r="F340">
        <f>IF(E340="","",IF(C340="",DATE(9999,1,1),C340))</f>
        <v/>
      </c>
      <c r="G340">
        <f>IF(E340="","",COUNTIFS($F$339:$F$350,"&lt;"&amp;F340,$F$339:$F$350,"&lt;&gt;")+COUNTIFS($F$339:$F$350,F340,$B$339:$B$350,"&lt;"&amp;B340)+1)</f>
        <v/>
      </c>
      <c r="H340">
        <f>IF(OR(E340="",C340=""),"",IF(C340&gt;=DATE(2019,5,1),"令和"&amp;(YEAR(C340)-2018),IF(C340&gt;=DATE(1989,1,8),"平成"&amp;(YEAR(C340)-1988),"昭和"&amp;(YEAR(C340)-1925)))&amp;"年"&amp;MONTH(C340)&amp;"月")</f>
        <v/>
      </c>
    </row>
    <row r="341">
      <c r="A341" t="n">
        <v>29</v>
      </c>
      <c r="B341" t="n">
        <v>3</v>
      </c>
      <c r="C341">
        <f>IFERROR(IF(ISNUMBER(入力!S33),入力!S33,DATEVALUE(入力!S33)),"")</f>
        <v/>
      </c>
      <c r="D341">
        <f>IF(入力!R33="","",入力!R33)</f>
        <v/>
      </c>
      <c r="E341">
        <f>IF(D341="","",IFERROR(INDEX(資格マスタ!$B:$B,MATCH(ASC(SUBSTITUTE(SUBSTITUTE(D341," ",""),"　","")),資格マスタ!$D:$D,0)),D341))</f>
        <v/>
      </c>
      <c r="F341">
        <f>IF(E341="","",IF(C341="",DATE(9999,1,1),C341))</f>
        <v/>
      </c>
      <c r="G341">
        <f>IF(E341="","",COUNTIFS($F$339:$F$350,"&lt;"&amp;F341,$F$339:$F$350,"&lt;&gt;")+COUNTIFS($F$339:$F$350,F341,$B$339:$B$350,"&lt;"&amp;B341)+1)</f>
        <v/>
      </c>
      <c r="H341">
        <f>IF(OR(E341="",C341=""),"",IF(C341&gt;=DATE(2019,5,1),"令和"&amp;(YEAR(C341)-2018),IF(C341&gt;=DATE(1989,1,8),"平成"&amp;(YEAR(C341)-1988),"昭和"&amp;(YEAR(C341)-1925)))&amp;"年"&amp;MONTH(C341)&amp;"月")</f>
        <v/>
      </c>
    </row>
    <row r="342">
      <c r="A342" t="n">
        <v>29</v>
      </c>
      <c r="B342" t="n">
        <v>4</v>
      </c>
      <c r="C342">
        <f>IFERROR(IF(ISNUMBER(入力!U33),入力!U33,DATEVALUE(入力!U33)),"")</f>
        <v/>
      </c>
      <c r="D342">
        <f>IF(入力!T33="","",入力!T33)</f>
        <v/>
      </c>
      <c r="E342">
        <f>IF(D342="","",IFERROR(INDEX(資格マスタ!$B:$B,MATCH(ASC(SUBSTITUTE(SUBSTITUTE(D342," ",""),"　","")),資格マスタ!$D:$D,0)),D342))</f>
        <v/>
      </c>
      <c r="F342">
        <f>IF(E342="","",IF(C342="",DATE(9999,1,1),C342))</f>
        <v/>
      </c>
      <c r="G342">
        <f>IF(E342="","",COUNTIFS($F$339:$F$350,"&lt;"&amp;F342,$F$339:$F$350,"&lt;&gt;")+COUNTIFS($F$339:$F$350,F342,$B$339:$B$350,"&lt;"&amp;B342)+1)</f>
        <v/>
      </c>
      <c r="H342">
        <f>IF(OR(E342="",C342=""),"",IF(C342&gt;=DATE(2019,5,1),"令和"&amp;(YEAR(C342)-2018),IF(C342&gt;=DATE(1989,1,8),"平成"&amp;(YEAR(C342)-1988),"昭和"&amp;(YEAR(C342)-1925)))&amp;"年"&amp;MONTH(C342)&amp;"月")</f>
        <v/>
      </c>
    </row>
    <row r="343">
      <c r="A343" t="n">
        <v>29</v>
      </c>
      <c r="B343" t="n">
        <v>5</v>
      </c>
      <c r="C343">
        <f>IFERROR(IF(ISNUMBER(入力!W33),入力!W33,DATEVALUE(入力!W33)),"")</f>
        <v/>
      </c>
      <c r="D343">
        <f>IF(入力!V33="","",入力!V33)</f>
        <v/>
      </c>
      <c r="E343">
        <f>IF(D343="","",IFERROR(INDEX(資格マスタ!$B:$B,MATCH(ASC(SUBSTITUTE(SUBSTITUTE(D343," ",""),"　","")),資格マスタ!$D:$D,0)),D343))</f>
        <v/>
      </c>
      <c r="F343">
        <f>IF(E343="","",IF(C343="",DATE(9999,1,1),C343))</f>
        <v/>
      </c>
      <c r="G343">
        <f>IF(E343="","",COUNTIFS($F$339:$F$350,"&lt;"&amp;F343,$F$339:$F$350,"&lt;&gt;")+COUNTIFS($F$339:$F$350,F343,$B$339:$B$350,"&lt;"&amp;B343)+1)</f>
        <v/>
      </c>
      <c r="H343">
        <f>IF(OR(E343="",C343=""),"",IF(C343&gt;=DATE(2019,5,1),"令和"&amp;(YEAR(C343)-2018),IF(C343&gt;=DATE(1989,1,8),"平成"&amp;(YEAR(C343)-1988),"昭和"&amp;(YEAR(C343)-1925)))&amp;"年"&amp;MONTH(C343)&amp;"月")</f>
        <v/>
      </c>
    </row>
    <row r="344">
      <c r="A344" t="n">
        <v>29</v>
      </c>
      <c r="B344" t="n">
        <v>6</v>
      </c>
      <c r="C344">
        <f>IFERROR(IF(ISNUMBER(入力!Y33),入力!Y33,DATEVALUE(入力!Y33)),"")</f>
        <v/>
      </c>
      <c r="D344">
        <f>IF(入力!X33="","",入力!X33)</f>
        <v/>
      </c>
      <c r="E344">
        <f>IF(D344="","",IFERROR(INDEX(資格マスタ!$B:$B,MATCH(ASC(SUBSTITUTE(SUBSTITUTE(D344," ",""),"　","")),資格マスタ!$D:$D,0)),D344))</f>
        <v/>
      </c>
      <c r="F344">
        <f>IF(E344="","",IF(C344="",DATE(9999,1,1),C344))</f>
        <v/>
      </c>
      <c r="G344">
        <f>IF(E344="","",COUNTIFS($F$339:$F$350,"&lt;"&amp;F344,$F$339:$F$350,"&lt;&gt;")+COUNTIFS($F$339:$F$350,F344,$B$339:$B$350,"&lt;"&amp;B344)+1)</f>
        <v/>
      </c>
      <c r="H344">
        <f>IF(OR(E344="",C344=""),"",IF(C344&gt;=DATE(2019,5,1),"令和"&amp;(YEAR(C344)-2018),IF(C344&gt;=DATE(1989,1,8),"平成"&amp;(YEAR(C344)-1988),"昭和"&amp;(YEAR(C344)-1925)))&amp;"年"&amp;MONTH(C344)&amp;"月")</f>
        <v/>
      </c>
    </row>
    <row r="345">
      <c r="A345" t="n">
        <v>29</v>
      </c>
      <c r="B345" t="n">
        <v>7</v>
      </c>
      <c r="C345">
        <f>IFERROR(INDEX(資格取込!$S$6:$S$205,MATCH(29&amp;"_"&amp;1,資格取込!$Z$6:$Z$205,0)),"")</f>
        <v/>
      </c>
      <c r="D345">
        <f>IFERROR(INDEX(資格取込!$R$6:$R$205,MATCH(29&amp;"_"&amp;1,資格取込!$Z$6:$Z$205,0)),"")</f>
        <v/>
      </c>
      <c r="E345">
        <f>IF(D345="","",IFERROR(INDEX(資格マスタ!$B:$B,MATCH(ASC(SUBSTITUTE(SUBSTITUTE(D345," ",""),"　","")),資格マスタ!$D:$D,0)),D345))</f>
        <v/>
      </c>
      <c r="F345">
        <f>IF(E345="","",IF(C345="",DATE(9999,1,1),C345))</f>
        <v/>
      </c>
      <c r="G345">
        <f>IF(E345="","",COUNTIFS($F$339:$F$350,"&lt;"&amp;F345,$F$339:$F$350,"&lt;&gt;")+COUNTIFS($F$339:$F$350,F345,$B$339:$B$350,"&lt;"&amp;B345)+1)</f>
        <v/>
      </c>
      <c r="H345">
        <f>IF(OR(E345="",C345=""),"",IF(C345&gt;=DATE(2019,5,1),"令和"&amp;(YEAR(C345)-2018),IF(C345&gt;=DATE(1989,1,8),"平成"&amp;(YEAR(C345)-1988),"昭和"&amp;(YEAR(C345)-1925)))&amp;"年"&amp;MONTH(C345)&amp;"月")</f>
        <v/>
      </c>
    </row>
    <row r="346">
      <c r="A346" t="n">
        <v>29</v>
      </c>
      <c r="B346" t="n">
        <v>8</v>
      </c>
      <c r="C346">
        <f>IFERROR(INDEX(資格取込!$S$6:$S$205,MATCH(29&amp;"_"&amp;2,資格取込!$Z$6:$Z$205,0)),"")</f>
        <v/>
      </c>
      <c r="D346">
        <f>IFERROR(INDEX(資格取込!$R$6:$R$205,MATCH(29&amp;"_"&amp;2,資格取込!$Z$6:$Z$205,0)),"")</f>
        <v/>
      </c>
      <c r="E346">
        <f>IF(D346="","",IFERROR(INDEX(資格マスタ!$B:$B,MATCH(ASC(SUBSTITUTE(SUBSTITUTE(D346," ",""),"　","")),資格マスタ!$D:$D,0)),D346))</f>
        <v/>
      </c>
      <c r="F346">
        <f>IF(E346="","",IF(C346="",DATE(9999,1,1),C346))</f>
        <v/>
      </c>
      <c r="G346">
        <f>IF(E346="","",COUNTIFS($F$339:$F$350,"&lt;"&amp;F346,$F$339:$F$350,"&lt;&gt;")+COUNTIFS($F$339:$F$350,F346,$B$339:$B$350,"&lt;"&amp;B346)+1)</f>
        <v/>
      </c>
      <c r="H346">
        <f>IF(OR(E346="",C346=""),"",IF(C346&gt;=DATE(2019,5,1),"令和"&amp;(YEAR(C346)-2018),IF(C346&gt;=DATE(1989,1,8),"平成"&amp;(YEAR(C346)-1988),"昭和"&amp;(YEAR(C346)-1925)))&amp;"年"&amp;MONTH(C346)&amp;"月")</f>
        <v/>
      </c>
    </row>
    <row r="347">
      <c r="A347" t="n">
        <v>29</v>
      </c>
      <c r="B347" t="n">
        <v>9</v>
      </c>
      <c r="C347">
        <f>IFERROR(INDEX(資格取込!$S$6:$S$205,MATCH(29&amp;"_"&amp;3,資格取込!$Z$6:$Z$205,0)),"")</f>
        <v/>
      </c>
      <c r="D347">
        <f>IFERROR(INDEX(資格取込!$R$6:$R$205,MATCH(29&amp;"_"&amp;3,資格取込!$Z$6:$Z$205,0)),"")</f>
        <v/>
      </c>
      <c r="E347">
        <f>IF(D347="","",IFERROR(INDEX(資格マスタ!$B:$B,MATCH(ASC(SUBSTITUTE(SUBSTITUTE(D347," ",""),"　","")),資格マスタ!$D:$D,0)),D347))</f>
        <v/>
      </c>
      <c r="F347">
        <f>IF(E347="","",IF(C347="",DATE(9999,1,1),C347))</f>
        <v/>
      </c>
      <c r="G347">
        <f>IF(E347="","",COUNTIFS($F$339:$F$350,"&lt;"&amp;F347,$F$339:$F$350,"&lt;&gt;")+COUNTIFS($F$339:$F$350,F347,$B$339:$B$350,"&lt;"&amp;B347)+1)</f>
        <v/>
      </c>
      <c r="H347">
        <f>IF(OR(E347="",C347=""),"",IF(C347&gt;=DATE(2019,5,1),"令和"&amp;(YEAR(C347)-2018),IF(C347&gt;=DATE(1989,1,8),"平成"&amp;(YEAR(C347)-1988),"昭和"&amp;(YEAR(C347)-1925)))&amp;"年"&amp;MONTH(C347)&amp;"月")</f>
        <v/>
      </c>
    </row>
    <row r="348">
      <c r="A348" t="n">
        <v>29</v>
      </c>
      <c r="B348" t="n">
        <v>10</v>
      </c>
      <c r="C348">
        <f>IFERROR(INDEX(資格取込!$S$6:$S$205,MATCH(29&amp;"_"&amp;4,資格取込!$Z$6:$Z$205,0)),"")</f>
        <v/>
      </c>
      <c r="D348">
        <f>IFERROR(INDEX(資格取込!$R$6:$R$205,MATCH(29&amp;"_"&amp;4,資格取込!$Z$6:$Z$205,0)),"")</f>
        <v/>
      </c>
      <c r="E348">
        <f>IF(D348="","",IFERROR(INDEX(資格マスタ!$B:$B,MATCH(ASC(SUBSTITUTE(SUBSTITUTE(D348," ",""),"　","")),資格マスタ!$D:$D,0)),D348))</f>
        <v/>
      </c>
      <c r="F348">
        <f>IF(E348="","",IF(C348="",DATE(9999,1,1),C348))</f>
        <v/>
      </c>
      <c r="G348">
        <f>IF(E348="","",COUNTIFS($F$339:$F$350,"&lt;"&amp;F348,$F$339:$F$350,"&lt;&gt;")+COUNTIFS($F$339:$F$350,F348,$B$339:$B$350,"&lt;"&amp;B348)+1)</f>
        <v/>
      </c>
      <c r="H348">
        <f>IF(OR(E348="",C348=""),"",IF(C348&gt;=DATE(2019,5,1),"令和"&amp;(YEAR(C348)-2018),IF(C348&gt;=DATE(1989,1,8),"平成"&amp;(YEAR(C348)-1988),"昭和"&amp;(YEAR(C348)-1925)))&amp;"年"&amp;MONTH(C348)&amp;"月")</f>
        <v/>
      </c>
    </row>
    <row r="349">
      <c r="A349" t="n">
        <v>29</v>
      </c>
      <c r="B349" t="n">
        <v>11</v>
      </c>
      <c r="C349">
        <f>IFERROR(INDEX(資格取込!$S$6:$S$205,MATCH(29&amp;"_"&amp;5,資格取込!$Z$6:$Z$205,0)),"")</f>
        <v/>
      </c>
      <c r="D349">
        <f>IFERROR(INDEX(資格取込!$R$6:$R$205,MATCH(29&amp;"_"&amp;5,資格取込!$Z$6:$Z$205,0)),"")</f>
        <v/>
      </c>
      <c r="E349">
        <f>IF(D349="","",IFERROR(INDEX(資格マスタ!$B:$B,MATCH(ASC(SUBSTITUTE(SUBSTITUTE(D349," ",""),"　","")),資格マスタ!$D:$D,0)),D349))</f>
        <v/>
      </c>
      <c r="F349">
        <f>IF(E349="","",IF(C349="",DATE(9999,1,1),C349))</f>
        <v/>
      </c>
      <c r="G349">
        <f>IF(E349="","",COUNTIFS($F$339:$F$350,"&lt;"&amp;F349,$F$339:$F$350,"&lt;&gt;")+COUNTIFS($F$339:$F$350,F349,$B$339:$B$350,"&lt;"&amp;B349)+1)</f>
        <v/>
      </c>
      <c r="H349">
        <f>IF(OR(E349="",C349=""),"",IF(C349&gt;=DATE(2019,5,1),"令和"&amp;(YEAR(C349)-2018),IF(C349&gt;=DATE(1989,1,8),"平成"&amp;(YEAR(C349)-1988),"昭和"&amp;(YEAR(C349)-1925)))&amp;"年"&amp;MONTH(C349)&amp;"月")</f>
        <v/>
      </c>
    </row>
    <row r="350">
      <c r="A350" t="n">
        <v>29</v>
      </c>
      <c r="B350" t="n">
        <v>12</v>
      </c>
      <c r="C350">
        <f>IFERROR(INDEX(資格取込!$S$6:$S$205,MATCH(29&amp;"_"&amp;6,資格取込!$Z$6:$Z$205,0)),"")</f>
        <v/>
      </c>
      <c r="D350">
        <f>IFERROR(INDEX(資格取込!$R$6:$R$205,MATCH(29&amp;"_"&amp;6,資格取込!$Z$6:$Z$205,0)),"")</f>
        <v/>
      </c>
      <c r="E350">
        <f>IF(D350="","",IFERROR(INDEX(資格マスタ!$B:$B,MATCH(ASC(SUBSTITUTE(SUBSTITUTE(D350," ",""),"　","")),資格マスタ!$D:$D,0)),D350))</f>
        <v/>
      </c>
      <c r="F350">
        <f>IF(E350="","",IF(C350="",DATE(9999,1,1),C350))</f>
        <v/>
      </c>
      <c r="G350">
        <f>IF(E350="","",COUNTIFS($F$339:$F$350,"&lt;"&amp;F350,$F$339:$F$350,"&lt;&gt;")+COUNTIFS($F$339:$F$350,F350,$B$339:$B$350,"&lt;"&amp;B350)+1)</f>
        <v/>
      </c>
      <c r="H350">
        <f>IF(OR(E350="",C350=""),"",IF(C350&gt;=DATE(2019,5,1),"令和"&amp;(YEAR(C350)-2018),IF(C350&gt;=DATE(1989,1,8),"平成"&amp;(YEAR(C350)-1988),"昭和"&amp;(YEAR(C350)-1925)))&amp;"年"&amp;MONTH(C350)&amp;"月")</f>
        <v/>
      </c>
    </row>
    <row r="351">
      <c r="A351" t="n">
        <v>30</v>
      </c>
      <c r="B351" t="n">
        <v>1</v>
      </c>
      <c r="C351" s="132">
        <f>IFERROR(IF(ISNUMBER(入力!O34),入力!O34,DATEVALUE(入力!O34)),"")</f>
        <v/>
      </c>
      <c r="D351">
        <f>IF(入力!N34="","",入力!N34)</f>
        <v/>
      </c>
      <c r="E351">
        <f>IF(D351="","",IFERROR(INDEX(資格マスタ!$B:$B,MATCH(ASC(SUBSTITUTE(SUBSTITUTE(D351," ",""),"　","")),資格マスタ!$D:$D,0)),D351))</f>
        <v/>
      </c>
      <c r="F351">
        <f>IF(E351="","",IF(C351="",DATE(9999,1,1),C351))</f>
        <v/>
      </c>
      <c r="G351">
        <f>IF(E351="","",COUNTIFS($F$351:$F$362,"&lt;"&amp;F351,$F$351:$F$362,"&lt;&gt;")+COUNTIFS($F$351:$F$362,F351,$B$351:$B$362,"&lt;"&amp;B351)+1)</f>
        <v/>
      </c>
      <c r="H351">
        <f>IF(OR(E351="",C351=""),"",IF(C351&gt;=DATE(2019,5,1),"令和"&amp;(YEAR(C351)-2018),IF(C351&gt;=DATE(1989,1,8),"平成"&amp;(YEAR(C351)-1988),"昭和"&amp;(YEAR(C351)-1925)))&amp;"年"&amp;MONTH(C351)&amp;"月")</f>
        <v/>
      </c>
    </row>
    <row r="352">
      <c r="A352" t="n">
        <v>30</v>
      </c>
      <c r="B352" t="n">
        <v>2</v>
      </c>
      <c r="C352">
        <f>IFERROR(IF(ISNUMBER(入力!Q34),入力!Q34,DATEVALUE(入力!Q34)),"")</f>
        <v/>
      </c>
      <c r="D352">
        <f>IF(入力!P34="","",入力!P34)</f>
        <v/>
      </c>
      <c r="E352">
        <f>IF(D352="","",IFERROR(INDEX(資格マスタ!$B:$B,MATCH(ASC(SUBSTITUTE(SUBSTITUTE(D352," ",""),"　","")),資格マスタ!$D:$D,0)),D352))</f>
        <v/>
      </c>
      <c r="F352">
        <f>IF(E352="","",IF(C352="",DATE(9999,1,1),C352))</f>
        <v/>
      </c>
      <c r="G352">
        <f>IF(E352="","",COUNTIFS($F$351:$F$362,"&lt;"&amp;F352,$F$351:$F$362,"&lt;&gt;")+COUNTIFS($F$351:$F$362,F352,$B$351:$B$362,"&lt;"&amp;B352)+1)</f>
        <v/>
      </c>
      <c r="H352">
        <f>IF(OR(E352="",C352=""),"",IF(C352&gt;=DATE(2019,5,1),"令和"&amp;(YEAR(C352)-2018),IF(C352&gt;=DATE(1989,1,8),"平成"&amp;(YEAR(C352)-1988),"昭和"&amp;(YEAR(C352)-1925)))&amp;"年"&amp;MONTH(C352)&amp;"月")</f>
        <v/>
      </c>
    </row>
    <row r="353">
      <c r="A353" t="n">
        <v>30</v>
      </c>
      <c r="B353" t="n">
        <v>3</v>
      </c>
      <c r="C353">
        <f>IFERROR(IF(ISNUMBER(入力!S34),入力!S34,DATEVALUE(入力!S34)),"")</f>
        <v/>
      </c>
      <c r="D353">
        <f>IF(入力!R34="","",入力!R34)</f>
        <v/>
      </c>
      <c r="E353">
        <f>IF(D353="","",IFERROR(INDEX(資格マスタ!$B:$B,MATCH(ASC(SUBSTITUTE(SUBSTITUTE(D353," ",""),"　","")),資格マスタ!$D:$D,0)),D353))</f>
        <v/>
      </c>
      <c r="F353">
        <f>IF(E353="","",IF(C353="",DATE(9999,1,1),C353))</f>
        <v/>
      </c>
      <c r="G353">
        <f>IF(E353="","",COUNTIFS($F$351:$F$362,"&lt;"&amp;F353,$F$351:$F$362,"&lt;&gt;")+COUNTIFS($F$351:$F$362,F353,$B$351:$B$362,"&lt;"&amp;B353)+1)</f>
        <v/>
      </c>
      <c r="H353">
        <f>IF(OR(E353="",C353=""),"",IF(C353&gt;=DATE(2019,5,1),"令和"&amp;(YEAR(C353)-2018),IF(C353&gt;=DATE(1989,1,8),"平成"&amp;(YEAR(C353)-1988),"昭和"&amp;(YEAR(C353)-1925)))&amp;"年"&amp;MONTH(C353)&amp;"月")</f>
        <v/>
      </c>
    </row>
    <row r="354">
      <c r="A354" t="n">
        <v>30</v>
      </c>
      <c r="B354" t="n">
        <v>4</v>
      </c>
      <c r="C354">
        <f>IFERROR(IF(ISNUMBER(入力!U34),入力!U34,DATEVALUE(入力!U34)),"")</f>
        <v/>
      </c>
      <c r="D354">
        <f>IF(入力!T34="","",入力!T34)</f>
        <v/>
      </c>
      <c r="E354">
        <f>IF(D354="","",IFERROR(INDEX(資格マスタ!$B:$B,MATCH(ASC(SUBSTITUTE(SUBSTITUTE(D354," ",""),"　","")),資格マスタ!$D:$D,0)),D354))</f>
        <v/>
      </c>
      <c r="F354">
        <f>IF(E354="","",IF(C354="",DATE(9999,1,1),C354))</f>
        <v/>
      </c>
      <c r="G354">
        <f>IF(E354="","",COUNTIFS($F$351:$F$362,"&lt;"&amp;F354,$F$351:$F$362,"&lt;&gt;")+COUNTIFS($F$351:$F$362,F354,$B$351:$B$362,"&lt;"&amp;B354)+1)</f>
        <v/>
      </c>
      <c r="H354">
        <f>IF(OR(E354="",C354=""),"",IF(C354&gt;=DATE(2019,5,1),"令和"&amp;(YEAR(C354)-2018),IF(C354&gt;=DATE(1989,1,8),"平成"&amp;(YEAR(C354)-1988),"昭和"&amp;(YEAR(C354)-1925)))&amp;"年"&amp;MONTH(C354)&amp;"月")</f>
        <v/>
      </c>
    </row>
    <row r="355">
      <c r="A355" t="n">
        <v>30</v>
      </c>
      <c r="B355" t="n">
        <v>5</v>
      </c>
      <c r="C355">
        <f>IFERROR(IF(ISNUMBER(入力!W34),入力!W34,DATEVALUE(入力!W34)),"")</f>
        <v/>
      </c>
      <c r="D355">
        <f>IF(入力!V34="","",入力!V34)</f>
        <v/>
      </c>
      <c r="E355">
        <f>IF(D355="","",IFERROR(INDEX(資格マスタ!$B:$B,MATCH(ASC(SUBSTITUTE(SUBSTITUTE(D355," ",""),"　","")),資格マスタ!$D:$D,0)),D355))</f>
        <v/>
      </c>
      <c r="F355">
        <f>IF(E355="","",IF(C355="",DATE(9999,1,1),C355))</f>
        <v/>
      </c>
      <c r="G355">
        <f>IF(E355="","",COUNTIFS($F$351:$F$362,"&lt;"&amp;F355,$F$351:$F$362,"&lt;&gt;")+COUNTIFS($F$351:$F$362,F355,$B$351:$B$362,"&lt;"&amp;B355)+1)</f>
        <v/>
      </c>
      <c r="H355">
        <f>IF(OR(E355="",C355=""),"",IF(C355&gt;=DATE(2019,5,1),"令和"&amp;(YEAR(C355)-2018),IF(C355&gt;=DATE(1989,1,8),"平成"&amp;(YEAR(C355)-1988),"昭和"&amp;(YEAR(C355)-1925)))&amp;"年"&amp;MONTH(C355)&amp;"月")</f>
        <v/>
      </c>
    </row>
    <row r="356">
      <c r="A356" t="n">
        <v>30</v>
      </c>
      <c r="B356" t="n">
        <v>6</v>
      </c>
      <c r="C356">
        <f>IFERROR(IF(ISNUMBER(入力!Y34),入力!Y34,DATEVALUE(入力!Y34)),"")</f>
        <v/>
      </c>
      <c r="D356">
        <f>IF(入力!X34="","",入力!X34)</f>
        <v/>
      </c>
      <c r="E356">
        <f>IF(D356="","",IFERROR(INDEX(資格マスタ!$B:$B,MATCH(ASC(SUBSTITUTE(SUBSTITUTE(D356," ",""),"　","")),資格マスタ!$D:$D,0)),D356))</f>
        <v/>
      </c>
      <c r="F356">
        <f>IF(E356="","",IF(C356="",DATE(9999,1,1),C356))</f>
        <v/>
      </c>
      <c r="G356">
        <f>IF(E356="","",COUNTIFS($F$351:$F$362,"&lt;"&amp;F356,$F$351:$F$362,"&lt;&gt;")+COUNTIFS($F$351:$F$362,F356,$B$351:$B$362,"&lt;"&amp;B356)+1)</f>
        <v/>
      </c>
      <c r="H356">
        <f>IF(OR(E356="",C356=""),"",IF(C356&gt;=DATE(2019,5,1),"令和"&amp;(YEAR(C356)-2018),IF(C356&gt;=DATE(1989,1,8),"平成"&amp;(YEAR(C356)-1988),"昭和"&amp;(YEAR(C356)-1925)))&amp;"年"&amp;MONTH(C356)&amp;"月")</f>
        <v/>
      </c>
    </row>
    <row r="357">
      <c r="A357" t="n">
        <v>30</v>
      </c>
      <c r="B357" t="n">
        <v>7</v>
      </c>
      <c r="C357">
        <f>IFERROR(INDEX(資格取込!$S$6:$S$205,MATCH(30&amp;"_"&amp;1,資格取込!$Z$6:$Z$205,0)),"")</f>
        <v/>
      </c>
      <c r="D357">
        <f>IFERROR(INDEX(資格取込!$R$6:$R$205,MATCH(30&amp;"_"&amp;1,資格取込!$Z$6:$Z$205,0)),"")</f>
        <v/>
      </c>
      <c r="E357">
        <f>IF(D357="","",IFERROR(INDEX(資格マスタ!$B:$B,MATCH(ASC(SUBSTITUTE(SUBSTITUTE(D357," ",""),"　","")),資格マスタ!$D:$D,0)),D357))</f>
        <v/>
      </c>
      <c r="F357">
        <f>IF(E357="","",IF(C357="",DATE(9999,1,1),C357))</f>
        <v/>
      </c>
      <c r="G357">
        <f>IF(E357="","",COUNTIFS($F$351:$F$362,"&lt;"&amp;F357,$F$351:$F$362,"&lt;&gt;")+COUNTIFS($F$351:$F$362,F357,$B$351:$B$362,"&lt;"&amp;B357)+1)</f>
        <v/>
      </c>
      <c r="H357">
        <f>IF(OR(E357="",C357=""),"",IF(C357&gt;=DATE(2019,5,1),"令和"&amp;(YEAR(C357)-2018),IF(C357&gt;=DATE(1989,1,8),"平成"&amp;(YEAR(C357)-1988),"昭和"&amp;(YEAR(C357)-1925)))&amp;"年"&amp;MONTH(C357)&amp;"月")</f>
        <v/>
      </c>
    </row>
    <row r="358">
      <c r="A358" t="n">
        <v>30</v>
      </c>
      <c r="B358" t="n">
        <v>8</v>
      </c>
      <c r="C358">
        <f>IFERROR(INDEX(資格取込!$S$6:$S$205,MATCH(30&amp;"_"&amp;2,資格取込!$Z$6:$Z$205,0)),"")</f>
        <v/>
      </c>
      <c r="D358">
        <f>IFERROR(INDEX(資格取込!$R$6:$R$205,MATCH(30&amp;"_"&amp;2,資格取込!$Z$6:$Z$205,0)),"")</f>
        <v/>
      </c>
      <c r="E358">
        <f>IF(D358="","",IFERROR(INDEX(資格マスタ!$B:$B,MATCH(ASC(SUBSTITUTE(SUBSTITUTE(D358," ",""),"　","")),資格マスタ!$D:$D,0)),D358))</f>
        <v/>
      </c>
      <c r="F358">
        <f>IF(E358="","",IF(C358="",DATE(9999,1,1),C358))</f>
        <v/>
      </c>
      <c r="G358">
        <f>IF(E358="","",COUNTIFS($F$351:$F$362,"&lt;"&amp;F358,$F$351:$F$362,"&lt;&gt;")+COUNTIFS($F$351:$F$362,F358,$B$351:$B$362,"&lt;"&amp;B358)+1)</f>
        <v/>
      </c>
      <c r="H358">
        <f>IF(OR(E358="",C358=""),"",IF(C358&gt;=DATE(2019,5,1),"令和"&amp;(YEAR(C358)-2018),IF(C358&gt;=DATE(1989,1,8),"平成"&amp;(YEAR(C358)-1988),"昭和"&amp;(YEAR(C358)-1925)))&amp;"年"&amp;MONTH(C358)&amp;"月")</f>
        <v/>
      </c>
    </row>
    <row r="359">
      <c r="A359" t="n">
        <v>30</v>
      </c>
      <c r="B359" t="n">
        <v>9</v>
      </c>
      <c r="C359">
        <f>IFERROR(INDEX(資格取込!$S$6:$S$205,MATCH(30&amp;"_"&amp;3,資格取込!$Z$6:$Z$205,0)),"")</f>
        <v/>
      </c>
      <c r="D359">
        <f>IFERROR(INDEX(資格取込!$R$6:$R$205,MATCH(30&amp;"_"&amp;3,資格取込!$Z$6:$Z$205,0)),"")</f>
        <v/>
      </c>
      <c r="E359">
        <f>IF(D359="","",IFERROR(INDEX(資格マスタ!$B:$B,MATCH(ASC(SUBSTITUTE(SUBSTITUTE(D359," ",""),"　","")),資格マスタ!$D:$D,0)),D359))</f>
        <v/>
      </c>
      <c r="F359">
        <f>IF(E359="","",IF(C359="",DATE(9999,1,1),C359))</f>
        <v/>
      </c>
      <c r="G359">
        <f>IF(E359="","",COUNTIFS($F$351:$F$362,"&lt;"&amp;F359,$F$351:$F$362,"&lt;&gt;")+COUNTIFS($F$351:$F$362,F359,$B$351:$B$362,"&lt;"&amp;B359)+1)</f>
        <v/>
      </c>
      <c r="H359">
        <f>IF(OR(E359="",C359=""),"",IF(C359&gt;=DATE(2019,5,1),"令和"&amp;(YEAR(C359)-2018),IF(C359&gt;=DATE(1989,1,8),"平成"&amp;(YEAR(C359)-1988),"昭和"&amp;(YEAR(C359)-1925)))&amp;"年"&amp;MONTH(C359)&amp;"月")</f>
        <v/>
      </c>
    </row>
    <row r="360">
      <c r="A360" t="n">
        <v>30</v>
      </c>
      <c r="B360" t="n">
        <v>10</v>
      </c>
      <c r="C360">
        <f>IFERROR(INDEX(資格取込!$S$6:$S$205,MATCH(30&amp;"_"&amp;4,資格取込!$Z$6:$Z$205,0)),"")</f>
        <v/>
      </c>
      <c r="D360">
        <f>IFERROR(INDEX(資格取込!$R$6:$R$205,MATCH(30&amp;"_"&amp;4,資格取込!$Z$6:$Z$205,0)),"")</f>
        <v/>
      </c>
      <c r="E360">
        <f>IF(D360="","",IFERROR(INDEX(資格マスタ!$B:$B,MATCH(ASC(SUBSTITUTE(SUBSTITUTE(D360," ",""),"　","")),資格マスタ!$D:$D,0)),D360))</f>
        <v/>
      </c>
      <c r="F360">
        <f>IF(E360="","",IF(C360="",DATE(9999,1,1),C360))</f>
        <v/>
      </c>
      <c r="G360">
        <f>IF(E360="","",COUNTIFS($F$351:$F$362,"&lt;"&amp;F360,$F$351:$F$362,"&lt;&gt;")+COUNTIFS($F$351:$F$362,F360,$B$351:$B$362,"&lt;"&amp;B360)+1)</f>
        <v/>
      </c>
      <c r="H360">
        <f>IF(OR(E360="",C360=""),"",IF(C360&gt;=DATE(2019,5,1),"令和"&amp;(YEAR(C360)-2018),IF(C360&gt;=DATE(1989,1,8),"平成"&amp;(YEAR(C360)-1988),"昭和"&amp;(YEAR(C360)-1925)))&amp;"年"&amp;MONTH(C360)&amp;"月")</f>
        <v/>
      </c>
    </row>
    <row r="361">
      <c r="A361" t="n">
        <v>30</v>
      </c>
      <c r="B361" t="n">
        <v>11</v>
      </c>
      <c r="C361">
        <f>IFERROR(INDEX(資格取込!$S$6:$S$205,MATCH(30&amp;"_"&amp;5,資格取込!$Z$6:$Z$205,0)),"")</f>
        <v/>
      </c>
      <c r="D361">
        <f>IFERROR(INDEX(資格取込!$R$6:$R$205,MATCH(30&amp;"_"&amp;5,資格取込!$Z$6:$Z$205,0)),"")</f>
        <v/>
      </c>
      <c r="E361">
        <f>IF(D361="","",IFERROR(INDEX(資格マスタ!$B:$B,MATCH(ASC(SUBSTITUTE(SUBSTITUTE(D361," ",""),"　","")),資格マスタ!$D:$D,0)),D361))</f>
        <v/>
      </c>
      <c r="F361">
        <f>IF(E361="","",IF(C361="",DATE(9999,1,1),C361))</f>
        <v/>
      </c>
      <c r="G361">
        <f>IF(E361="","",COUNTIFS($F$351:$F$362,"&lt;"&amp;F361,$F$351:$F$362,"&lt;&gt;")+COUNTIFS($F$351:$F$362,F361,$B$351:$B$362,"&lt;"&amp;B361)+1)</f>
        <v/>
      </c>
      <c r="H361">
        <f>IF(OR(E361="",C361=""),"",IF(C361&gt;=DATE(2019,5,1),"令和"&amp;(YEAR(C361)-2018),IF(C361&gt;=DATE(1989,1,8),"平成"&amp;(YEAR(C361)-1988),"昭和"&amp;(YEAR(C361)-1925)))&amp;"年"&amp;MONTH(C361)&amp;"月")</f>
        <v/>
      </c>
    </row>
    <row r="362">
      <c r="A362" t="n">
        <v>30</v>
      </c>
      <c r="B362" t="n">
        <v>12</v>
      </c>
      <c r="C362">
        <f>IFERROR(INDEX(資格取込!$S$6:$S$205,MATCH(30&amp;"_"&amp;6,資格取込!$Z$6:$Z$205,0)),"")</f>
        <v/>
      </c>
      <c r="D362">
        <f>IFERROR(INDEX(資格取込!$R$6:$R$205,MATCH(30&amp;"_"&amp;6,資格取込!$Z$6:$Z$205,0)),"")</f>
        <v/>
      </c>
      <c r="E362">
        <f>IF(D362="","",IFERROR(INDEX(資格マスタ!$B:$B,MATCH(ASC(SUBSTITUTE(SUBSTITUTE(D362," ",""),"　","")),資格マスタ!$D:$D,0)),D362))</f>
        <v/>
      </c>
      <c r="F362">
        <f>IF(E362="","",IF(C362="",DATE(9999,1,1),C362))</f>
        <v/>
      </c>
      <c r="G362">
        <f>IF(E362="","",COUNTIFS($F$351:$F$362,"&lt;"&amp;F362,$F$351:$F$362,"&lt;&gt;")+COUNTIFS($F$351:$F$362,F362,$B$351:$B$362,"&lt;"&amp;B362)+1)</f>
        <v/>
      </c>
      <c r="H362">
        <f>IF(OR(E362="",C362=""),"",IF(C362&gt;=DATE(2019,5,1),"令和"&amp;(YEAR(C362)-2018),IF(C362&gt;=DATE(1989,1,8),"平成"&amp;(YEAR(C362)-1988),"昭和"&amp;(YEAR(C362)-1925)))&amp;"年"&amp;MONTH(C362)&amp;"月")</f>
        <v/>
      </c>
    </row>
    <row r="363">
      <c r="A363" t="n">
        <v>31</v>
      </c>
      <c r="B363" t="n">
        <v>1</v>
      </c>
      <c r="C363" s="132">
        <f>IFERROR(IF(ISNUMBER(入力!O35),入力!O35,DATEVALUE(入力!O35)),"")</f>
        <v/>
      </c>
      <c r="D363">
        <f>IF(入力!N35="","",入力!N35)</f>
        <v/>
      </c>
      <c r="E363">
        <f>IF(D363="","",IFERROR(INDEX(資格マスタ!$B:$B,MATCH(ASC(SUBSTITUTE(SUBSTITUTE(D363," ",""),"　","")),資格マスタ!$D:$D,0)),D363))</f>
        <v/>
      </c>
      <c r="F363">
        <f>IF(E363="","",IF(C363="",DATE(9999,1,1),C363))</f>
        <v/>
      </c>
      <c r="G363">
        <f>IF(E363="","",COUNTIFS($F$363:$F$374,"&lt;"&amp;F363,$F$363:$F$374,"&lt;&gt;")+COUNTIFS($F$363:$F$374,F363,$B$363:$B$374,"&lt;"&amp;B363)+1)</f>
        <v/>
      </c>
      <c r="H363">
        <f>IF(OR(E363="",C363=""),"",IF(C363&gt;=DATE(2019,5,1),"令和"&amp;(YEAR(C363)-2018),IF(C363&gt;=DATE(1989,1,8),"平成"&amp;(YEAR(C363)-1988),"昭和"&amp;(YEAR(C363)-1925)))&amp;"年"&amp;MONTH(C363)&amp;"月")</f>
        <v/>
      </c>
    </row>
    <row r="364">
      <c r="A364" t="n">
        <v>31</v>
      </c>
      <c r="B364" t="n">
        <v>2</v>
      </c>
      <c r="C364">
        <f>IFERROR(IF(ISNUMBER(入力!Q35),入力!Q35,DATEVALUE(入力!Q35)),"")</f>
        <v/>
      </c>
      <c r="D364">
        <f>IF(入力!P35="","",入力!P35)</f>
        <v/>
      </c>
      <c r="E364">
        <f>IF(D364="","",IFERROR(INDEX(資格マスタ!$B:$B,MATCH(ASC(SUBSTITUTE(SUBSTITUTE(D364," ",""),"　","")),資格マスタ!$D:$D,0)),D364))</f>
        <v/>
      </c>
      <c r="F364">
        <f>IF(E364="","",IF(C364="",DATE(9999,1,1),C364))</f>
        <v/>
      </c>
      <c r="G364">
        <f>IF(E364="","",COUNTIFS($F$363:$F$374,"&lt;"&amp;F364,$F$363:$F$374,"&lt;&gt;")+COUNTIFS($F$363:$F$374,F364,$B$363:$B$374,"&lt;"&amp;B364)+1)</f>
        <v/>
      </c>
      <c r="H364">
        <f>IF(OR(E364="",C364=""),"",IF(C364&gt;=DATE(2019,5,1),"令和"&amp;(YEAR(C364)-2018),IF(C364&gt;=DATE(1989,1,8),"平成"&amp;(YEAR(C364)-1988),"昭和"&amp;(YEAR(C364)-1925)))&amp;"年"&amp;MONTH(C364)&amp;"月")</f>
        <v/>
      </c>
    </row>
    <row r="365">
      <c r="A365" t="n">
        <v>31</v>
      </c>
      <c r="B365" t="n">
        <v>3</v>
      </c>
      <c r="C365">
        <f>IFERROR(IF(ISNUMBER(入力!S35),入力!S35,DATEVALUE(入力!S35)),"")</f>
        <v/>
      </c>
      <c r="D365">
        <f>IF(入力!R35="","",入力!R35)</f>
        <v/>
      </c>
      <c r="E365">
        <f>IF(D365="","",IFERROR(INDEX(資格マスタ!$B:$B,MATCH(ASC(SUBSTITUTE(SUBSTITUTE(D365," ",""),"　","")),資格マスタ!$D:$D,0)),D365))</f>
        <v/>
      </c>
      <c r="F365">
        <f>IF(E365="","",IF(C365="",DATE(9999,1,1),C365))</f>
        <v/>
      </c>
      <c r="G365">
        <f>IF(E365="","",COUNTIFS($F$363:$F$374,"&lt;"&amp;F365,$F$363:$F$374,"&lt;&gt;")+COUNTIFS($F$363:$F$374,F365,$B$363:$B$374,"&lt;"&amp;B365)+1)</f>
        <v/>
      </c>
      <c r="H365">
        <f>IF(OR(E365="",C365=""),"",IF(C365&gt;=DATE(2019,5,1),"令和"&amp;(YEAR(C365)-2018),IF(C365&gt;=DATE(1989,1,8),"平成"&amp;(YEAR(C365)-1988),"昭和"&amp;(YEAR(C365)-1925)))&amp;"年"&amp;MONTH(C365)&amp;"月")</f>
        <v/>
      </c>
    </row>
    <row r="366">
      <c r="A366" t="n">
        <v>31</v>
      </c>
      <c r="B366" t="n">
        <v>4</v>
      </c>
      <c r="C366">
        <f>IFERROR(IF(ISNUMBER(入力!U35),入力!U35,DATEVALUE(入力!U35)),"")</f>
        <v/>
      </c>
      <c r="D366">
        <f>IF(入力!T35="","",入力!T35)</f>
        <v/>
      </c>
      <c r="E366">
        <f>IF(D366="","",IFERROR(INDEX(資格マスタ!$B:$B,MATCH(ASC(SUBSTITUTE(SUBSTITUTE(D366," ",""),"　","")),資格マスタ!$D:$D,0)),D366))</f>
        <v/>
      </c>
      <c r="F366">
        <f>IF(E366="","",IF(C366="",DATE(9999,1,1),C366))</f>
        <v/>
      </c>
      <c r="G366">
        <f>IF(E366="","",COUNTIFS($F$363:$F$374,"&lt;"&amp;F366,$F$363:$F$374,"&lt;&gt;")+COUNTIFS($F$363:$F$374,F366,$B$363:$B$374,"&lt;"&amp;B366)+1)</f>
        <v/>
      </c>
      <c r="H366">
        <f>IF(OR(E366="",C366=""),"",IF(C366&gt;=DATE(2019,5,1),"令和"&amp;(YEAR(C366)-2018),IF(C366&gt;=DATE(1989,1,8),"平成"&amp;(YEAR(C366)-1988),"昭和"&amp;(YEAR(C366)-1925)))&amp;"年"&amp;MONTH(C366)&amp;"月")</f>
        <v/>
      </c>
    </row>
    <row r="367">
      <c r="A367" t="n">
        <v>31</v>
      </c>
      <c r="B367" t="n">
        <v>5</v>
      </c>
      <c r="C367">
        <f>IFERROR(IF(ISNUMBER(入力!W35),入力!W35,DATEVALUE(入力!W35)),"")</f>
        <v/>
      </c>
      <c r="D367">
        <f>IF(入力!V35="","",入力!V35)</f>
        <v/>
      </c>
      <c r="E367">
        <f>IF(D367="","",IFERROR(INDEX(資格マスタ!$B:$B,MATCH(ASC(SUBSTITUTE(SUBSTITUTE(D367," ",""),"　","")),資格マスタ!$D:$D,0)),D367))</f>
        <v/>
      </c>
      <c r="F367">
        <f>IF(E367="","",IF(C367="",DATE(9999,1,1),C367))</f>
        <v/>
      </c>
      <c r="G367">
        <f>IF(E367="","",COUNTIFS($F$363:$F$374,"&lt;"&amp;F367,$F$363:$F$374,"&lt;&gt;")+COUNTIFS($F$363:$F$374,F367,$B$363:$B$374,"&lt;"&amp;B367)+1)</f>
        <v/>
      </c>
      <c r="H367">
        <f>IF(OR(E367="",C367=""),"",IF(C367&gt;=DATE(2019,5,1),"令和"&amp;(YEAR(C367)-2018),IF(C367&gt;=DATE(1989,1,8),"平成"&amp;(YEAR(C367)-1988),"昭和"&amp;(YEAR(C367)-1925)))&amp;"年"&amp;MONTH(C367)&amp;"月")</f>
        <v/>
      </c>
    </row>
    <row r="368">
      <c r="A368" t="n">
        <v>31</v>
      </c>
      <c r="B368" t="n">
        <v>6</v>
      </c>
      <c r="C368">
        <f>IFERROR(IF(ISNUMBER(入力!Y35),入力!Y35,DATEVALUE(入力!Y35)),"")</f>
        <v/>
      </c>
      <c r="D368">
        <f>IF(入力!X35="","",入力!X35)</f>
        <v/>
      </c>
      <c r="E368">
        <f>IF(D368="","",IFERROR(INDEX(資格マスタ!$B:$B,MATCH(ASC(SUBSTITUTE(SUBSTITUTE(D368," ",""),"　","")),資格マスタ!$D:$D,0)),D368))</f>
        <v/>
      </c>
      <c r="F368">
        <f>IF(E368="","",IF(C368="",DATE(9999,1,1),C368))</f>
        <v/>
      </c>
      <c r="G368">
        <f>IF(E368="","",COUNTIFS($F$363:$F$374,"&lt;"&amp;F368,$F$363:$F$374,"&lt;&gt;")+COUNTIFS($F$363:$F$374,F368,$B$363:$B$374,"&lt;"&amp;B368)+1)</f>
        <v/>
      </c>
      <c r="H368">
        <f>IF(OR(E368="",C368=""),"",IF(C368&gt;=DATE(2019,5,1),"令和"&amp;(YEAR(C368)-2018),IF(C368&gt;=DATE(1989,1,8),"平成"&amp;(YEAR(C368)-1988),"昭和"&amp;(YEAR(C368)-1925)))&amp;"年"&amp;MONTH(C368)&amp;"月")</f>
        <v/>
      </c>
    </row>
    <row r="369">
      <c r="A369" t="n">
        <v>31</v>
      </c>
      <c r="B369" t="n">
        <v>7</v>
      </c>
      <c r="C369">
        <f>IFERROR(INDEX(資格取込!$S$6:$S$205,MATCH(31&amp;"_"&amp;1,資格取込!$Z$6:$Z$205,0)),"")</f>
        <v/>
      </c>
      <c r="D369">
        <f>IFERROR(INDEX(資格取込!$R$6:$R$205,MATCH(31&amp;"_"&amp;1,資格取込!$Z$6:$Z$205,0)),"")</f>
        <v/>
      </c>
      <c r="E369">
        <f>IF(D369="","",IFERROR(INDEX(資格マスタ!$B:$B,MATCH(ASC(SUBSTITUTE(SUBSTITUTE(D369," ",""),"　","")),資格マスタ!$D:$D,0)),D369))</f>
        <v/>
      </c>
      <c r="F369">
        <f>IF(E369="","",IF(C369="",DATE(9999,1,1),C369))</f>
        <v/>
      </c>
      <c r="G369">
        <f>IF(E369="","",COUNTIFS($F$363:$F$374,"&lt;"&amp;F369,$F$363:$F$374,"&lt;&gt;")+COUNTIFS($F$363:$F$374,F369,$B$363:$B$374,"&lt;"&amp;B369)+1)</f>
        <v/>
      </c>
      <c r="H369">
        <f>IF(OR(E369="",C369=""),"",IF(C369&gt;=DATE(2019,5,1),"令和"&amp;(YEAR(C369)-2018),IF(C369&gt;=DATE(1989,1,8),"平成"&amp;(YEAR(C369)-1988),"昭和"&amp;(YEAR(C369)-1925)))&amp;"年"&amp;MONTH(C369)&amp;"月")</f>
        <v/>
      </c>
    </row>
    <row r="370">
      <c r="A370" t="n">
        <v>31</v>
      </c>
      <c r="B370" t="n">
        <v>8</v>
      </c>
      <c r="C370">
        <f>IFERROR(INDEX(資格取込!$S$6:$S$205,MATCH(31&amp;"_"&amp;2,資格取込!$Z$6:$Z$205,0)),"")</f>
        <v/>
      </c>
      <c r="D370">
        <f>IFERROR(INDEX(資格取込!$R$6:$R$205,MATCH(31&amp;"_"&amp;2,資格取込!$Z$6:$Z$205,0)),"")</f>
        <v/>
      </c>
      <c r="E370">
        <f>IF(D370="","",IFERROR(INDEX(資格マスタ!$B:$B,MATCH(ASC(SUBSTITUTE(SUBSTITUTE(D370," ",""),"　","")),資格マスタ!$D:$D,0)),D370))</f>
        <v/>
      </c>
      <c r="F370">
        <f>IF(E370="","",IF(C370="",DATE(9999,1,1),C370))</f>
        <v/>
      </c>
      <c r="G370">
        <f>IF(E370="","",COUNTIFS($F$363:$F$374,"&lt;"&amp;F370,$F$363:$F$374,"&lt;&gt;")+COUNTIFS($F$363:$F$374,F370,$B$363:$B$374,"&lt;"&amp;B370)+1)</f>
        <v/>
      </c>
      <c r="H370">
        <f>IF(OR(E370="",C370=""),"",IF(C370&gt;=DATE(2019,5,1),"令和"&amp;(YEAR(C370)-2018),IF(C370&gt;=DATE(1989,1,8),"平成"&amp;(YEAR(C370)-1988),"昭和"&amp;(YEAR(C370)-1925)))&amp;"年"&amp;MONTH(C370)&amp;"月")</f>
        <v/>
      </c>
    </row>
    <row r="371">
      <c r="A371" t="n">
        <v>31</v>
      </c>
      <c r="B371" t="n">
        <v>9</v>
      </c>
      <c r="C371">
        <f>IFERROR(INDEX(資格取込!$S$6:$S$205,MATCH(31&amp;"_"&amp;3,資格取込!$Z$6:$Z$205,0)),"")</f>
        <v/>
      </c>
      <c r="D371">
        <f>IFERROR(INDEX(資格取込!$R$6:$R$205,MATCH(31&amp;"_"&amp;3,資格取込!$Z$6:$Z$205,0)),"")</f>
        <v/>
      </c>
      <c r="E371">
        <f>IF(D371="","",IFERROR(INDEX(資格マスタ!$B:$B,MATCH(ASC(SUBSTITUTE(SUBSTITUTE(D371," ",""),"　","")),資格マスタ!$D:$D,0)),D371))</f>
        <v/>
      </c>
      <c r="F371">
        <f>IF(E371="","",IF(C371="",DATE(9999,1,1),C371))</f>
        <v/>
      </c>
      <c r="G371">
        <f>IF(E371="","",COUNTIFS($F$363:$F$374,"&lt;"&amp;F371,$F$363:$F$374,"&lt;&gt;")+COUNTIFS($F$363:$F$374,F371,$B$363:$B$374,"&lt;"&amp;B371)+1)</f>
        <v/>
      </c>
      <c r="H371">
        <f>IF(OR(E371="",C371=""),"",IF(C371&gt;=DATE(2019,5,1),"令和"&amp;(YEAR(C371)-2018),IF(C371&gt;=DATE(1989,1,8),"平成"&amp;(YEAR(C371)-1988),"昭和"&amp;(YEAR(C371)-1925)))&amp;"年"&amp;MONTH(C371)&amp;"月")</f>
        <v/>
      </c>
    </row>
    <row r="372">
      <c r="A372" t="n">
        <v>31</v>
      </c>
      <c r="B372" t="n">
        <v>10</v>
      </c>
      <c r="C372">
        <f>IFERROR(INDEX(資格取込!$S$6:$S$205,MATCH(31&amp;"_"&amp;4,資格取込!$Z$6:$Z$205,0)),"")</f>
        <v/>
      </c>
      <c r="D372">
        <f>IFERROR(INDEX(資格取込!$R$6:$R$205,MATCH(31&amp;"_"&amp;4,資格取込!$Z$6:$Z$205,0)),"")</f>
        <v/>
      </c>
      <c r="E372">
        <f>IF(D372="","",IFERROR(INDEX(資格マスタ!$B:$B,MATCH(ASC(SUBSTITUTE(SUBSTITUTE(D372," ",""),"　","")),資格マスタ!$D:$D,0)),D372))</f>
        <v/>
      </c>
      <c r="F372">
        <f>IF(E372="","",IF(C372="",DATE(9999,1,1),C372))</f>
        <v/>
      </c>
      <c r="G372">
        <f>IF(E372="","",COUNTIFS($F$363:$F$374,"&lt;"&amp;F372,$F$363:$F$374,"&lt;&gt;")+COUNTIFS($F$363:$F$374,F372,$B$363:$B$374,"&lt;"&amp;B372)+1)</f>
        <v/>
      </c>
      <c r="H372">
        <f>IF(OR(E372="",C372=""),"",IF(C372&gt;=DATE(2019,5,1),"令和"&amp;(YEAR(C372)-2018),IF(C372&gt;=DATE(1989,1,8),"平成"&amp;(YEAR(C372)-1988),"昭和"&amp;(YEAR(C372)-1925)))&amp;"年"&amp;MONTH(C372)&amp;"月")</f>
        <v/>
      </c>
    </row>
    <row r="373">
      <c r="A373" t="n">
        <v>31</v>
      </c>
      <c r="B373" t="n">
        <v>11</v>
      </c>
      <c r="C373">
        <f>IFERROR(INDEX(資格取込!$S$6:$S$205,MATCH(31&amp;"_"&amp;5,資格取込!$Z$6:$Z$205,0)),"")</f>
        <v/>
      </c>
      <c r="D373">
        <f>IFERROR(INDEX(資格取込!$R$6:$R$205,MATCH(31&amp;"_"&amp;5,資格取込!$Z$6:$Z$205,0)),"")</f>
        <v/>
      </c>
      <c r="E373">
        <f>IF(D373="","",IFERROR(INDEX(資格マスタ!$B:$B,MATCH(ASC(SUBSTITUTE(SUBSTITUTE(D373," ",""),"　","")),資格マスタ!$D:$D,0)),D373))</f>
        <v/>
      </c>
      <c r="F373">
        <f>IF(E373="","",IF(C373="",DATE(9999,1,1),C373))</f>
        <v/>
      </c>
      <c r="G373">
        <f>IF(E373="","",COUNTIFS($F$363:$F$374,"&lt;"&amp;F373,$F$363:$F$374,"&lt;&gt;")+COUNTIFS($F$363:$F$374,F373,$B$363:$B$374,"&lt;"&amp;B373)+1)</f>
        <v/>
      </c>
      <c r="H373">
        <f>IF(OR(E373="",C373=""),"",IF(C373&gt;=DATE(2019,5,1),"令和"&amp;(YEAR(C373)-2018),IF(C373&gt;=DATE(1989,1,8),"平成"&amp;(YEAR(C373)-1988),"昭和"&amp;(YEAR(C373)-1925)))&amp;"年"&amp;MONTH(C373)&amp;"月")</f>
        <v/>
      </c>
    </row>
    <row r="374">
      <c r="A374" t="n">
        <v>31</v>
      </c>
      <c r="B374" t="n">
        <v>12</v>
      </c>
      <c r="C374">
        <f>IFERROR(INDEX(資格取込!$S$6:$S$205,MATCH(31&amp;"_"&amp;6,資格取込!$Z$6:$Z$205,0)),"")</f>
        <v/>
      </c>
      <c r="D374">
        <f>IFERROR(INDEX(資格取込!$R$6:$R$205,MATCH(31&amp;"_"&amp;6,資格取込!$Z$6:$Z$205,0)),"")</f>
        <v/>
      </c>
      <c r="E374">
        <f>IF(D374="","",IFERROR(INDEX(資格マスタ!$B:$B,MATCH(ASC(SUBSTITUTE(SUBSTITUTE(D374," ",""),"　","")),資格マスタ!$D:$D,0)),D374))</f>
        <v/>
      </c>
      <c r="F374">
        <f>IF(E374="","",IF(C374="",DATE(9999,1,1),C374))</f>
        <v/>
      </c>
      <c r="G374">
        <f>IF(E374="","",COUNTIFS($F$363:$F$374,"&lt;"&amp;F374,$F$363:$F$374,"&lt;&gt;")+COUNTIFS($F$363:$F$374,F374,$B$363:$B$374,"&lt;"&amp;B374)+1)</f>
        <v/>
      </c>
      <c r="H374">
        <f>IF(OR(E374="",C374=""),"",IF(C374&gt;=DATE(2019,5,1),"令和"&amp;(YEAR(C374)-2018),IF(C374&gt;=DATE(1989,1,8),"平成"&amp;(YEAR(C374)-1988),"昭和"&amp;(YEAR(C374)-1925)))&amp;"年"&amp;MONTH(C374)&amp;"月")</f>
        <v/>
      </c>
    </row>
    <row r="375">
      <c r="A375" t="n">
        <v>32</v>
      </c>
      <c r="B375" t="n">
        <v>1</v>
      </c>
      <c r="C375" s="132">
        <f>IFERROR(IF(ISNUMBER(入力!O36),入力!O36,DATEVALUE(入力!O36)),"")</f>
        <v/>
      </c>
      <c r="D375">
        <f>IF(入力!N36="","",入力!N36)</f>
        <v/>
      </c>
      <c r="E375">
        <f>IF(D375="","",IFERROR(INDEX(資格マスタ!$B:$B,MATCH(ASC(SUBSTITUTE(SUBSTITUTE(D375," ",""),"　","")),資格マスタ!$D:$D,0)),D375))</f>
        <v/>
      </c>
      <c r="F375">
        <f>IF(E375="","",IF(C375="",DATE(9999,1,1),C375))</f>
        <v/>
      </c>
      <c r="G375">
        <f>IF(E375="","",COUNTIFS($F$375:$F$386,"&lt;"&amp;F375,$F$375:$F$386,"&lt;&gt;")+COUNTIFS($F$375:$F$386,F375,$B$375:$B$386,"&lt;"&amp;B375)+1)</f>
        <v/>
      </c>
      <c r="H375">
        <f>IF(OR(E375="",C375=""),"",IF(C375&gt;=DATE(2019,5,1),"令和"&amp;(YEAR(C375)-2018),IF(C375&gt;=DATE(1989,1,8),"平成"&amp;(YEAR(C375)-1988),"昭和"&amp;(YEAR(C375)-1925)))&amp;"年"&amp;MONTH(C375)&amp;"月")</f>
        <v/>
      </c>
    </row>
    <row r="376">
      <c r="A376" t="n">
        <v>32</v>
      </c>
      <c r="B376" t="n">
        <v>2</v>
      </c>
      <c r="C376">
        <f>IFERROR(IF(ISNUMBER(入力!Q36),入力!Q36,DATEVALUE(入力!Q36)),"")</f>
        <v/>
      </c>
      <c r="D376">
        <f>IF(入力!P36="","",入力!P36)</f>
        <v/>
      </c>
      <c r="E376">
        <f>IF(D376="","",IFERROR(INDEX(資格マスタ!$B:$B,MATCH(ASC(SUBSTITUTE(SUBSTITUTE(D376," ",""),"　","")),資格マスタ!$D:$D,0)),D376))</f>
        <v/>
      </c>
      <c r="F376">
        <f>IF(E376="","",IF(C376="",DATE(9999,1,1),C376))</f>
        <v/>
      </c>
      <c r="G376">
        <f>IF(E376="","",COUNTIFS($F$375:$F$386,"&lt;"&amp;F376,$F$375:$F$386,"&lt;&gt;")+COUNTIFS($F$375:$F$386,F376,$B$375:$B$386,"&lt;"&amp;B376)+1)</f>
        <v/>
      </c>
      <c r="H376">
        <f>IF(OR(E376="",C376=""),"",IF(C376&gt;=DATE(2019,5,1),"令和"&amp;(YEAR(C376)-2018),IF(C376&gt;=DATE(1989,1,8),"平成"&amp;(YEAR(C376)-1988),"昭和"&amp;(YEAR(C376)-1925)))&amp;"年"&amp;MONTH(C376)&amp;"月")</f>
        <v/>
      </c>
    </row>
    <row r="377">
      <c r="A377" t="n">
        <v>32</v>
      </c>
      <c r="B377" t="n">
        <v>3</v>
      </c>
      <c r="C377">
        <f>IFERROR(IF(ISNUMBER(入力!S36),入力!S36,DATEVALUE(入力!S36)),"")</f>
        <v/>
      </c>
      <c r="D377">
        <f>IF(入力!R36="","",入力!R36)</f>
        <v/>
      </c>
      <c r="E377">
        <f>IF(D377="","",IFERROR(INDEX(資格マスタ!$B:$B,MATCH(ASC(SUBSTITUTE(SUBSTITUTE(D377," ",""),"　","")),資格マスタ!$D:$D,0)),D377))</f>
        <v/>
      </c>
      <c r="F377">
        <f>IF(E377="","",IF(C377="",DATE(9999,1,1),C377))</f>
        <v/>
      </c>
      <c r="G377">
        <f>IF(E377="","",COUNTIFS($F$375:$F$386,"&lt;"&amp;F377,$F$375:$F$386,"&lt;&gt;")+COUNTIFS($F$375:$F$386,F377,$B$375:$B$386,"&lt;"&amp;B377)+1)</f>
        <v/>
      </c>
      <c r="H377">
        <f>IF(OR(E377="",C377=""),"",IF(C377&gt;=DATE(2019,5,1),"令和"&amp;(YEAR(C377)-2018),IF(C377&gt;=DATE(1989,1,8),"平成"&amp;(YEAR(C377)-1988),"昭和"&amp;(YEAR(C377)-1925)))&amp;"年"&amp;MONTH(C377)&amp;"月")</f>
        <v/>
      </c>
    </row>
    <row r="378">
      <c r="A378" t="n">
        <v>32</v>
      </c>
      <c r="B378" t="n">
        <v>4</v>
      </c>
      <c r="C378">
        <f>IFERROR(IF(ISNUMBER(入力!U36),入力!U36,DATEVALUE(入力!U36)),"")</f>
        <v/>
      </c>
      <c r="D378">
        <f>IF(入力!T36="","",入力!T36)</f>
        <v/>
      </c>
      <c r="E378">
        <f>IF(D378="","",IFERROR(INDEX(資格マスタ!$B:$B,MATCH(ASC(SUBSTITUTE(SUBSTITUTE(D378," ",""),"　","")),資格マスタ!$D:$D,0)),D378))</f>
        <v/>
      </c>
      <c r="F378">
        <f>IF(E378="","",IF(C378="",DATE(9999,1,1),C378))</f>
        <v/>
      </c>
      <c r="G378">
        <f>IF(E378="","",COUNTIFS($F$375:$F$386,"&lt;"&amp;F378,$F$375:$F$386,"&lt;&gt;")+COUNTIFS($F$375:$F$386,F378,$B$375:$B$386,"&lt;"&amp;B378)+1)</f>
        <v/>
      </c>
      <c r="H378">
        <f>IF(OR(E378="",C378=""),"",IF(C378&gt;=DATE(2019,5,1),"令和"&amp;(YEAR(C378)-2018),IF(C378&gt;=DATE(1989,1,8),"平成"&amp;(YEAR(C378)-1988),"昭和"&amp;(YEAR(C378)-1925)))&amp;"年"&amp;MONTH(C378)&amp;"月")</f>
        <v/>
      </c>
    </row>
    <row r="379">
      <c r="A379" t="n">
        <v>32</v>
      </c>
      <c r="B379" t="n">
        <v>5</v>
      </c>
      <c r="C379">
        <f>IFERROR(IF(ISNUMBER(入力!W36),入力!W36,DATEVALUE(入力!W36)),"")</f>
        <v/>
      </c>
      <c r="D379">
        <f>IF(入力!V36="","",入力!V36)</f>
        <v/>
      </c>
      <c r="E379">
        <f>IF(D379="","",IFERROR(INDEX(資格マスタ!$B:$B,MATCH(ASC(SUBSTITUTE(SUBSTITUTE(D379," ",""),"　","")),資格マスタ!$D:$D,0)),D379))</f>
        <v/>
      </c>
      <c r="F379">
        <f>IF(E379="","",IF(C379="",DATE(9999,1,1),C379))</f>
        <v/>
      </c>
      <c r="G379">
        <f>IF(E379="","",COUNTIFS($F$375:$F$386,"&lt;"&amp;F379,$F$375:$F$386,"&lt;&gt;")+COUNTIFS($F$375:$F$386,F379,$B$375:$B$386,"&lt;"&amp;B379)+1)</f>
        <v/>
      </c>
      <c r="H379">
        <f>IF(OR(E379="",C379=""),"",IF(C379&gt;=DATE(2019,5,1),"令和"&amp;(YEAR(C379)-2018),IF(C379&gt;=DATE(1989,1,8),"平成"&amp;(YEAR(C379)-1988),"昭和"&amp;(YEAR(C379)-1925)))&amp;"年"&amp;MONTH(C379)&amp;"月")</f>
        <v/>
      </c>
    </row>
    <row r="380">
      <c r="A380" t="n">
        <v>32</v>
      </c>
      <c r="B380" t="n">
        <v>6</v>
      </c>
      <c r="C380">
        <f>IFERROR(IF(ISNUMBER(入力!Y36),入力!Y36,DATEVALUE(入力!Y36)),"")</f>
        <v/>
      </c>
      <c r="D380">
        <f>IF(入力!X36="","",入力!X36)</f>
        <v/>
      </c>
      <c r="E380">
        <f>IF(D380="","",IFERROR(INDEX(資格マスタ!$B:$B,MATCH(ASC(SUBSTITUTE(SUBSTITUTE(D380," ",""),"　","")),資格マスタ!$D:$D,0)),D380))</f>
        <v/>
      </c>
      <c r="F380">
        <f>IF(E380="","",IF(C380="",DATE(9999,1,1),C380))</f>
        <v/>
      </c>
      <c r="G380">
        <f>IF(E380="","",COUNTIFS($F$375:$F$386,"&lt;"&amp;F380,$F$375:$F$386,"&lt;&gt;")+COUNTIFS($F$375:$F$386,F380,$B$375:$B$386,"&lt;"&amp;B380)+1)</f>
        <v/>
      </c>
      <c r="H380">
        <f>IF(OR(E380="",C380=""),"",IF(C380&gt;=DATE(2019,5,1),"令和"&amp;(YEAR(C380)-2018),IF(C380&gt;=DATE(1989,1,8),"平成"&amp;(YEAR(C380)-1988),"昭和"&amp;(YEAR(C380)-1925)))&amp;"年"&amp;MONTH(C380)&amp;"月")</f>
        <v/>
      </c>
    </row>
    <row r="381">
      <c r="A381" t="n">
        <v>32</v>
      </c>
      <c r="B381" t="n">
        <v>7</v>
      </c>
      <c r="C381">
        <f>IFERROR(INDEX(資格取込!$S$6:$S$205,MATCH(32&amp;"_"&amp;1,資格取込!$Z$6:$Z$205,0)),"")</f>
        <v/>
      </c>
      <c r="D381">
        <f>IFERROR(INDEX(資格取込!$R$6:$R$205,MATCH(32&amp;"_"&amp;1,資格取込!$Z$6:$Z$205,0)),"")</f>
        <v/>
      </c>
      <c r="E381">
        <f>IF(D381="","",IFERROR(INDEX(資格マスタ!$B:$B,MATCH(ASC(SUBSTITUTE(SUBSTITUTE(D381," ",""),"　","")),資格マスタ!$D:$D,0)),D381))</f>
        <v/>
      </c>
      <c r="F381">
        <f>IF(E381="","",IF(C381="",DATE(9999,1,1),C381))</f>
        <v/>
      </c>
      <c r="G381">
        <f>IF(E381="","",COUNTIFS($F$375:$F$386,"&lt;"&amp;F381,$F$375:$F$386,"&lt;&gt;")+COUNTIFS($F$375:$F$386,F381,$B$375:$B$386,"&lt;"&amp;B381)+1)</f>
        <v/>
      </c>
      <c r="H381">
        <f>IF(OR(E381="",C381=""),"",IF(C381&gt;=DATE(2019,5,1),"令和"&amp;(YEAR(C381)-2018),IF(C381&gt;=DATE(1989,1,8),"平成"&amp;(YEAR(C381)-1988),"昭和"&amp;(YEAR(C381)-1925)))&amp;"年"&amp;MONTH(C381)&amp;"月")</f>
        <v/>
      </c>
    </row>
    <row r="382">
      <c r="A382" t="n">
        <v>32</v>
      </c>
      <c r="B382" t="n">
        <v>8</v>
      </c>
      <c r="C382">
        <f>IFERROR(INDEX(資格取込!$S$6:$S$205,MATCH(32&amp;"_"&amp;2,資格取込!$Z$6:$Z$205,0)),"")</f>
        <v/>
      </c>
      <c r="D382">
        <f>IFERROR(INDEX(資格取込!$R$6:$R$205,MATCH(32&amp;"_"&amp;2,資格取込!$Z$6:$Z$205,0)),"")</f>
        <v/>
      </c>
      <c r="E382">
        <f>IF(D382="","",IFERROR(INDEX(資格マスタ!$B:$B,MATCH(ASC(SUBSTITUTE(SUBSTITUTE(D382," ",""),"　","")),資格マスタ!$D:$D,0)),D382))</f>
        <v/>
      </c>
      <c r="F382">
        <f>IF(E382="","",IF(C382="",DATE(9999,1,1),C382))</f>
        <v/>
      </c>
      <c r="G382">
        <f>IF(E382="","",COUNTIFS($F$375:$F$386,"&lt;"&amp;F382,$F$375:$F$386,"&lt;&gt;")+COUNTIFS($F$375:$F$386,F382,$B$375:$B$386,"&lt;"&amp;B382)+1)</f>
        <v/>
      </c>
      <c r="H382">
        <f>IF(OR(E382="",C382=""),"",IF(C382&gt;=DATE(2019,5,1),"令和"&amp;(YEAR(C382)-2018),IF(C382&gt;=DATE(1989,1,8),"平成"&amp;(YEAR(C382)-1988),"昭和"&amp;(YEAR(C382)-1925)))&amp;"年"&amp;MONTH(C382)&amp;"月")</f>
        <v/>
      </c>
    </row>
    <row r="383">
      <c r="A383" t="n">
        <v>32</v>
      </c>
      <c r="B383" t="n">
        <v>9</v>
      </c>
      <c r="C383">
        <f>IFERROR(INDEX(資格取込!$S$6:$S$205,MATCH(32&amp;"_"&amp;3,資格取込!$Z$6:$Z$205,0)),"")</f>
        <v/>
      </c>
      <c r="D383">
        <f>IFERROR(INDEX(資格取込!$R$6:$R$205,MATCH(32&amp;"_"&amp;3,資格取込!$Z$6:$Z$205,0)),"")</f>
        <v/>
      </c>
      <c r="E383">
        <f>IF(D383="","",IFERROR(INDEX(資格マスタ!$B:$B,MATCH(ASC(SUBSTITUTE(SUBSTITUTE(D383," ",""),"　","")),資格マスタ!$D:$D,0)),D383))</f>
        <v/>
      </c>
      <c r="F383">
        <f>IF(E383="","",IF(C383="",DATE(9999,1,1),C383))</f>
        <v/>
      </c>
      <c r="G383">
        <f>IF(E383="","",COUNTIFS($F$375:$F$386,"&lt;"&amp;F383,$F$375:$F$386,"&lt;&gt;")+COUNTIFS($F$375:$F$386,F383,$B$375:$B$386,"&lt;"&amp;B383)+1)</f>
        <v/>
      </c>
      <c r="H383">
        <f>IF(OR(E383="",C383=""),"",IF(C383&gt;=DATE(2019,5,1),"令和"&amp;(YEAR(C383)-2018),IF(C383&gt;=DATE(1989,1,8),"平成"&amp;(YEAR(C383)-1988),"昭和"&amp;(YEAR(C383)-1925)))&amp;"年"&amp;MONTH(C383)&amp;"月")</f>
        <v/>
      </c>
    </row>
    <row r="384">
      <c r="A384" t="n">
        <v>32</v>
      </c>
      <c r="B384" t="n">
        <v>10</v>
      </c>
      <c r="C384">
        <f>IFERROR(INDEX(資格取込!$S$6:$S$205,MATCH(32&amp;"_"&amp;4,資格取込!$Z$6:$Z$205,0)),"")</f>
        <v/>
      </c>
      <c r="D384">
        <f>IFERROR(INDEX(資格取込!$R$6:$R$205,MATCH(32&amp;"_"&amp;4,資格取込!$Z$6:$Z$205,0)),"")</f>
        <v/>
      </c>
      <c r="E384">
        <f>IF(D384="","",IFERROR(INDEX(資格マスタ!$B:$B,MATCH(ASC(SUBSTITUTE(SUBSTITUTE(D384," ",""),"　","")),資格マスタ!$D:$D,0)),D384))</f>
        <v/>
      </c>
      <c r="F384">
        <f>IF(E384="","",IF(C384="",DATE(9999,1,1),C384))</f>
        <v/>
      </c>
      <c r="G384">
        <f>IF(E384="","",COUNTIFS($F$375:$F$386,"&lt;"&amp;F384,$F$375:$F$386,"&lt;&gt;")+COUNTIFS($F$375:$F$386,F384,$B$375:$B$386,"&lt;"&amp;B384)+1)</f>
        <v/>
      </c>
      <c r="H384">
        <f>IF(OR(E384="",C384=""),"",IF(C384&gt;=DATE(2019,5,1),"令和"&amp;(YEAR(C384)-2018),IF(C384&gt;=DATE(1989,1,8),"平成"&amp;(YEAR(C384)-1988),"昭和"&amp;(YEAR(C384)-1925)))&amp;"年"&amp;MONTH(C384)&amp;"月")</f>
        <v/>
      </c>
    </row>
    <row r="385">
      <c r="A385" t="n">
        <v>32</v>
      </c>
      <c r="B385" t="n">
        <v>11</v>
      </c>
      <c r="C385">
        <f>IFERROR(INDEX(資格取込!$S$6:$S$205,MATCH(32&amp;"_"&amp;5,資格取込!$Z$6:$Z$205,0)),"")</f>
        <v/>
      </c>
      <c r="D385">
        <f>IFERROR(INDEX(資格取込!$R$6:$R$205,MATCH(32&amp;"_"&amp;5,資格取込!$Z$6:$Z$205,0)),"")</f>
        <v/>
      </c>
      <c r="E385">
        <f>IF(D385="","",IFERROR(INDEX(資格マスタ!$B:$B,MATCH(ASC(SUBSTITUTE(SUBSTITUTE(D385," ",""),"　","")),資格マスタ!$D:$D,0)),D385))</f>
        <v/>
      </c>
      <c r="F385">
        <f>IF(E385="","",IF(C385="",DATE(9999,1,1),C385))</f>
        <v/>
      </c>
      <c r="G385">
        <f>IF(E385="","",COUNTIFS($F$375:$F$386,"&lt;"&amp;F385,$F$375:$F$386,"&lt;&gt;")+COUNTIFS($F$375:$F$386,F385,$B$375:$B$386,"&lt;"&amp;B385)+1)</f>
        <v/>
      </c>
      <c r="H385">
        <f>IF(OR(E385="",C385=""),"",IF(C385&gt;=DATE(2019,5,1),"令和"&amp;(YEAR(C385)-2018),IF(C385&gt;=DATE(1989,1,8),"平成"&amp;(YEAR(C385)-1988),"昭和"&amp;(YEAR(C385)-1925)))&amp;"年"&amp;MONTH(C385)&amp;"月")</f>
        <v/>
      </c>
    </row>
    <row r="386">
      <c r="A386" t="n">
        <v>32</v>
      </c>
      <c r="B386" t="n">
        <v>12</v>
      </c>
      <c r="C386">
        <f>IFERROR(INDEX(資格取込!$S$6:$S$205,MATCH(32&amp;"_"&amp;6,資格取込!$Z$6:$Z$205,0)),"")</f>
        <v/>
      </c>
      <c r="D386">
        <f>IFERROR(INDEX(資格取込!$R$6:$R$205,MATCH(32&amp;"_"&amp;6,資格取込!$Z$6:$Z$205,0)),"")</f>
        <v/>
      </c>
      <c r="E386">
        <f>IF(D386="","",IFERROR(INDEX(資格マスタ!$B:$B,MATCH(ASC(SUBSTITUTE(SUBSTITUTE(D386," ",""),"　","")),資格マスタ!$D:$D,0)),D386))</f>
        <v/>
      </c>
      <c r="F386">
        <f>IF(E386="","",IF(C386="",DATE(9999,1,1),C386))</f>
        <v/>
      </c>
      <c r="G386">
        <f>IF(E386="","",COUNTIFS($F$375:$F$386,"&lt;"&amp;F386,$F$375:$F$386,"&lt;&gt;")+COUNTIFS($F$375:$F$386,F386,$B$375:$B$386,"&lt;"&amp;B386)+1)</f>
        <v/>
      </c>
      <c r="H386">
        <f>IF(OR(E386="",C386=""),"",IF(C386&gt;=DATE(2019,5,1),"令和"&amp;(YEAR(C386)-2018),IF(C386&gt;=DATE(1989,1,8),"平成"&amp;(YEAR(C386)-1988),"昭和"&amp;(YEAR(C386)-1925)))&amp;"年"&amp;MONTH(C386)&amp;"月")</f>
        <v/>
      </c>
    </row>
    <row r="387">
      <c r="A387" t="n">
        <v>33</v>
      </c>
      <c r="B387" t="n">
        <v>1</v>
      </c>
      <c r="C387" s="132">
        <f>IFERROR(IF(ISNUMBER(入力!O37),入力!O37,DATEVALUE(入力!O37)),"")</f>
        <v/>
      </c>
      <c r="D387">
        <f>IF(入力!N37="","",入力!N37)</f>
        <v/>
      </c>
      <c r="E387">
        <f>IF(D387="","",IFERROR(INDEX(資格マスタ!$B:$B,MATCH(ASC(SUBSTITUTE(SUBSTITUTE(D387," ",""),"　","")),資格マスタ!$D:$D,0)),D387))</f>
        <v/>
      </c>
      <c r="F387">
        <f>IF(E387="","",IF(C387="",DATE(9999,1,1),C387))</f>
        <v/>
      </c>
      <c r="G387">
        <f>IF(E387="","",COUNTIFS($F$387:$F$398,"&lt;"&amp;F387,$F$387:$F$398,"&lt;&gt;")+COUNTIFS($F$387:$F$398,F387,$B$387:$B$398,"&lt;"&amp;B387)+1)</f>
        <v/>
      </c>
      <c r="H387">
        <f>IF(OR(E387="",C387=""),"",IF(C387&gt;=DATE(2019,5,1),"令和"&amp;(YEAR(C387)-2018),IF(C387&gt;=DATE(1989,1,8),"平成"&amp;(YEAR(C387)-1988),"昭和"&amp;(YEAR(C387)-1925)))&amp;"年"&amp;MONTH(C387)&amp;"月")</f>
        <v/>
      </c>
    </row>
    <row r="388">
      <c r="A388" t="n">
        <v>33</v>
      </c>
      <c r="B388" t="n">
        <v>2</v>
      </c>
      <c r="C388">
        <f>IFERROR(IF(ISNUMBER(入力!Q37),入力!Q37,DATEVALUE(入力!Q37)),"")</f>
        <v/>
      </c>
      <c r="D388">
        <f>IF(入力!P37="","",入力!P37)</f>
        <v/>
      </c>
      <c r="E388">
        <f>IF(D388="","",IFERROR(INDEX(資格マスタ!$B:$B,MATCH(ASC(SUBSTITUTE(SUBSTITUTE(D388," ",""),"　","")),資格マスタ!$D:$D,0)),D388))</f>
        <v/>
      </c>
      <c r="F388">
        <f>IF(E388="","",IF(C388="",DATE(9999,1,1),C388))</f>
        <v/>
      </c>
      <c r="G388">
        <f>IF(E388="","",COUNTIFS($F$387:$F$398,"&lt;"&amp;F388,$F$387:$F$398,"&lt;&gt;")+COUNTIFS($F$387:$F$398,F388,$B$387:$B$398,"&lt;"&amp;B388)+1)</f>
        <v/>
      </c>
      <c r="H388">
        <f>IF(OR(E388="",C388=""),"",IF(C388&gt;=DATE(2019,5,1),"令和"&amp;(YEAR(C388)-2018),IF(C388&gt;=DATE(1989,1,8),"平成"&amp;(YEAR(C388)-1988),"昭和"&amp;(YEAR(C388)-1925)))&amp;"年"&amp;MONTH(C388)&amp;"月")</f>
        <v/>
      </c>
    </row>
    <row r="389">
      <c r="A389" t="n">
        <v>33</v>
      </c>
      <c r="B389" t="n">
        <v>3</v>
      </c>
      <c r="C389">
        <f>IFERROR(IF(ISNUMBER(入力!S37),入力!S37,DATEVALUE(入力!S37)),"")</f>
        <v/>
      </c>
      <c r="D389">
        <f>IF(入力!R37="","",入力!R37)</f>
        <v/>
      </c>
      <c r="E389">
        <f>IF(D389="","",IFERROR(INDEX(資格マスタ!$B:$B,MATCH(ASC(SUBSTITUTE(SUBSTITUTE(D389," ",""),"　","")),資格マスタ!$D:$D,0)),D389))</f>
        <v/>
      </c>
      <c r="F389">
        <f>IF(E389="","",IF(C389="",DATE(9999,1,1),C389))</f>
        <v/>
      </c>
      <c r="G389">
        <f>IF(E389="","",COUNTIFS($F$387:$F$398,"&lt;"&amp;F389,$F$387:$F$398,"&lt;&gt;")+COUNTIFS($F$387:$F$398,F389,$B$387:$B$398,"&lt;"&amp;B389)+1)</f>
        <v/>
      </c>
      <c r="H389">
        <f>IF(OR(E389="",C389=""),"",IF(C389&gt;=DATE(2019,5,1),"令和"&amp;(YEAR(C389)-2018),IF(C389&gt;=DATE(1989,1,8),"平成"&amp;(YEAR(C389)-1988),"昭和"&amp;(YEAR(C389)-1925)))&amp;"年"&amp;MONTH(C389)&amp;"月")</f>
        <v/>
      </c>
    </row>
    <row r="390">
      <c r="A390" t="n">
        <v>33</v>
      </c>
      <c r="B390" t="n">
        <v>4</v>
      </c>
      <c r="C390">
        <f>IFERROR(IF(ISNUMBER(入力!U37),入力!U37,DATEVALUE(入力!U37)),"")</f>
        <v/>
      </c>
      <c r="D390">
        <f>IF(入力!T37="","",入力!T37)</f>
        <v/>
      </c>
      <c r="E390">
        <f>IF(D390="","",IFERROR(INDEX(資格マスタ!$B:$B,MATCH(ASC(SUBSTITUTE(SUBSTITUTE(D390," ",""),"　","")),資格マスタ!$D:$D,0)),D390))</f>
        <v/>
      </c>
      <c r="F390">
        <f>IF(E390="","",IF(C390="",DATE(9999,1,1),C390))</f>
        <v/>
      </c>
      <c r="G390">
        <f>IF(E390="","",COUNTIFS($F$387:$F$398,"&lt;"&amp;F390,$F$387:$F$398,"&lt;&gt;")+COUNTIFS($F$387:$F$398,F390,$B$387:$B$398,"&lt;"&amp;B390)+1)</f>
        <v/>
      </c>
      <c r="H390">
        <f>IF(OR(E390="",C390=""),"",IF(C390&gt;=DATE(2019,5,1),"令和"&amp;(YEAR(C390)-2018),IF(C390&gt;=DATE(1989,1,8),"平成"&amp;(YEAR(C390)-1988),"昭和"&amp;(YEAR(C390)-1925)))&amp;"年"&amp;MONTH(C390)&amp;"月")</f>
        <v/>
      </c>
    </row>
    <row r="391">
      <c r="A391" t="n">
        <v>33</v>
      </c>
      <c r="B391" t="n">
        <v>5</v>
      </c>
      <c r="C391">
        <f>IFERROR(IF(ISNUMBER(入力!W37),入力!W37,DATEVALUE(入力!W37)),"")</f>
        <v/>
      </c>
      <c r="D391">
        <f>IF(入力!V37="","",入力!V37)</f>
        <v/>
      </c>
      <c r="E391">
        <f>IF(D391="","",IFERROR(INDEX(資格マスタ!$B:$B,MATCH(ASC(SUBSTITUTE(SUBSTITUTE(D391," ",""),"　","")),資格マスタ!$D:$D,0)),D391))</f>
        <v/>
      </c>
      <c r="F391">
        <f>IF(E391="","",IF(C391="",DATE(9999,1,1),C391))</f>
        <v/>
      </c>
      <c r="G391">
        <f>IF(E391="","",COUNTIFS($F$387:$F$398,"&lt;"&amp;F391,$F$387:$F$398,"&lt;&gt;")+COUNTIFS($F$387:$F$398,F391,$B$387:$B$398,"&lt;"&amp;B391)+1)</f>
        <v/>
      </c>
      <c r="H391">
        <f>IF(OR(E391="",C391=""),"",IF(C391&gt;=DATE(2019,5,1),"令和"&amp;(YEAR(C391)-2018),IF(C391&gt;=DATE(1989,1,8),"平成"&amp;(YEAR(C391)-1988),"昭和"&amp;(YEAR(C391)-1925)))&amp;"年"&amp;MONTH(C391)&amp;"月")</f>
        <v/>
      </c>
    </row>
    <row r="392">
      <c r="A392" t="n">
        <v>33</v>
      </c>
      <c r="B392" t="n">
        <v>6</v>
      </c>
      <c r="C392">
        <f>IFERROR(IF(ISNUMBER(入力!Y37),入力!Y37,DATEVALUE(入力!Y37)),"")</f>
        <v/>
      </c>
      <c r="D392">
        <f>IF(入力!X37="","",入力!X37)</f>
        <v/>
      </c>
      <c r="E392">
        <f>IF(D392="","",IFERROR(INDEX(資格マスタ!$B:$B,MATCH(ASC(SUBSTITUTE(SUBSTITUTE(D392," ",""),"　","")),資格マスタ!$D:$D,0)),D392))</f>
        <v/>
      </c>
      <c r="F392">
        <f>IF(E392="","",IF(C392="",DATE(9999,1,1),C392))</f>
        <v/>
      </c>
      <c r="G392">
        <f>IF(E392="","",COUNTIFS($F$387:$F$398,"&lt;"&amp;F392,$F$387:$F$398,"&lt;&gt;")+COUNTIFS($F$387:$F$398,F392,$B$387:$B$398,"&lt;"&amp;B392)+1)</f>
        <v/>
      </c>
      <c r="H392">
        <f>IF(OR(E392="",C392=""),"",IF(C392&gt;=DATE(2019,5,1),"令和"&amp;(YEAR(C392)-2018),IF(C392&gt;=DATE(1989,1,8),"平成"&amp;(YEAR(C392)-1988),"昭和"&amp;(YEAR(C392)-1925)))&amp;"年"&amp;MONTH(C392)&amp;"月")</f>
        <v/>
      </c>
    </row>
    <row r="393">
      <c r="A393" t="n">
        <v>33</v>
      </c>
      <c r="B393" t="n">
        <v>7</v>
      </c>
      <c r="C393">
        <f>IFERROR(INDEX(資格取込!$S$6:$S$205,MATCH(33&amp;"_"&amp;1,資格取込!$Z$6:$Z$205,0)),"")</f>
        <v/>
      </c>
      <c r="D393">
        <f>IFERROR(INDEX(資格取込!$R$6:$R$205,MATCH(33&amp;"_"&amp;1,資格取込!$Z$6:$Z$205,0)),"")</f>
        <v/>
      </c>
      <c r="E393">
        <f>IF(D393="","",IFERROR(INDEX(資格マスタ!$B:$B,MATCH(ASC(SUBSTITUTE(SUBSTITUTE(D393," ",""),"　","")),資格マスタ!$D:$D,0)),D393))</f>
        <v/>
      </c>
      <c r="F393">
        <f>IF(E393="","",IF(C393="",DATE(9999,1,1),C393))</f>
        <v/>
      </c>
      <c r="G393">
        <f>IF(E393="","",COUNTIFS($F$387:$F$398,"&lt;"&amp;F393,$F$387:$F$398,"&lt;&gt;")+COUNTIFS($F$387:$F$398,F393,$B$387:$B$398,"&lt;"&amp;B393)+1)</f>
        <v/>
      </c>
      <c r="H393">
        <f>IF(OR(E393="",C393=""),"",IF(C393&gt;=DATE(2019,5,1),"令和"&amp;(YEAR(C393)-2018),IF(C393&gt;=DATE(1989,1,8),"平成"&amp;(YEAR(C393)-1988),"昭和"&amp;(YEAR(C393)-1925)))&amp;"年"&amp;MONTH(C393)&amp;"月")</f>
        <v/>
      </c>
    </row>
    <row r="394">
      <c r="A394" t="n">
        <v>33</v>
      </c>
      <c r="B394" t="n">
        <v>8</v>
      </c>
      <c r="C394">
        <f>IFERROR(INDEX(資格取込!$S$6:$S$205,MATCH(33&amp;"_"&amp;2,資格取込!$Z$6:$Z$205,0)),"")</f>
        <v/>
      </c>
      <c r="D394">
        <f>IFERROR(INDEX(資格取込!$R$6:$R$205,MATCH(33&amp;"_"&amp;2,資格取込!$Z$6:$Z$205,0)),"")</f>
        <v/>
      </c>
      <c r="E394">
        <f>IF(D394="","",IFERROR(INDEX(資格マスタ!$B:$B,MATCH(ASC(SUBSTITUTE(SUBSTITUTE(D394," ",""),"　","")),資格マスタ!$D:$D,0)),D394))</f>
        <v/>
      </c>
      <c r="F394">
        <f>IF(E394="","",IF(C394="",DATE(9999,1,1),C394))</f>
        <v/>
      </c>
      <c r="G394">
        <f>IF(E394="","",COUNTIFS($F$387:$F$398,"&lt;"&amp;F394,$F$387:$F$398,"&lt;&gt;")+COUNTIFS($F$387:$F$398,F394,$B$387:$B$398,"&lt;"&amp;B394)+1)</f>
        <v/>
      </c>
      <c r="H394">
        <f>IF(OR(E394="",C394=""),"",IF(C394&gt;=DATE(2019,5,1),"令和"&amp;(YEAR(C394)-2018),IF(C394&gt;=DATE(1989,1,8),"平成"&amp;(YEAR(C394)-1988),"昭和"&amp;(YEAR(C394)-1925)))&amp;"年"&amp;MONTH(C394)&amp;"月")</f>
        <v/>
      </c>
    </row>
    <row r="395">
      <c r="A395" t="n">
        <v>33</v>
      </c>
      <c r="B395" t="n">
        <v>9</v>
      </c>
      <c r="C395">
        <f>IFERROR(INDEX(資格取込!$S$6:$S$205,MATCH(33&amp;"_"&amp;3,資格取込!$Z$6:$Z$205,0)),"")</f>
        <v/>
      </c>
      <c r="D395">
        <f>IFERROR(INDEX(資格取込!$R$6:$R$205,MATCH(33&amp;"_"&amp;3,資格取込!$Z$6:$Z$205,0)),"")</f>
        <v/>
      </c>
      <c r="E395">
        <f>IF(D395="","",IFERROR(INDEX(資格マスタ!$B:$B,MATCH(ASC(SUBSTITUTE(SUBSTITUTE(D395," ",""),"　","")),資格マスタ!$D:$D,0)),D395))</f>
        <v/>
      </c>
      <c r="F395">
        <f>IF(E395="","",IF(C395="",DATE(9999,1,1),C395))</f>
        <v/>
      </c>
      <c r="G395">
        <f>IF(E395="","",COUNTIFS($F$387:$F$398,"&lt;"&amp;F395,$F$387:$F$398,"&lt;&gt;")+COUNTIFS($F$387:$F$398,F395,$B$387:$B$398,"&lt;"&amp;B395)+1)</f>
        <v/>
      </c>
      <c r="H395">
        <f>IF(OR(E395="",C395=""),"",IF(C395&gt;=DATE(2019,5,1),"令和"&amp;(YEAR(C395)-2018),IF(C395&gt;=DATE(1989,1,8),"平成"&amp;(YEAR(C395)-1988),"昭和"&amp;(YEAR(C395)-1925)))&amp;"年"&amp;MONTH(C395)&amp;"月")</f>
        <v/>
      </c>
    </row>
    <row r="396">
      <c r="A396" t="n">
        <v>33</v>
      </c>
      <c r="B396" t="n">
        <v>10</v>
      </c>
      <c r="C396">
        <f>IFERROR(INDEX(資格取込!$S$6:$S$205,MATCH(33&amp;"_"&amp;4,資格取込!$Z$6:$Z$205,0)),"")</f>
        <v/>
      </c>
      <c r="D396">
        <f>IFERROR(INDEX(資格取込!$R$6:$R$205,MATCH(33&amp;"_"&amp;4,資格取込!$Z$6:$Z$205,0)),"")</f>
        <v/>
      </c>
      <c r="E396">
        <f>IF(D396="","",IFERROR(INDEX(資格マスタ!$B:$B,MATCH(ASC(SUBSTITUTE(SUBSTITUTE(D396," ",""),"　","")),資格マスタ!$D:$D,0)),D396))</f>
        <v/>
      </c>
      <c r="F396">
        <f>IF(E396="","",IF(C396="",DATE(9999,1,1),C396))</f>
        <v/>
      </c>
      <c r="G396">
        <f>IF(E396="","",COUNTIFS($F$387:$F$398,"&lt;"&amp;F396,$F$387:$F$398,"&lt;&gt;")+COUNTIFS($F$387:$F$398,F396,$B$387:$B$398,"&lt;"&amp;B396)+1)</f>
        <v/>
      </c>
      <c r="H396">
        <f>IF(OR(E396="",C396=""),"",IF(C396&gt;=DATE(2019,5,1),"令和"&amp;(YEAR(C396)-2018),IF(C396&gt;=DATE(1989,1,8),"平成"&amp;(YEAR(C396)-1988),"昭和"&amp;(YEAR(C396)-1925)))&amp;"年"&amp;MONTH(C396)&amp;"月")</f>
        <v/>
      </c>
    </row>
    <row r="397">
      <c r="A397" t="n">
        <v>33</v>
      </c>
      <c r="B397" t="n">
        <v>11</v>
      </c>
      <c r="C397">
        <f>IFERROR(INDEX(資格取込!$S$6:$S$205,MATCH(33&amp;"_"&amp;5,資格取込!$Z$6:$Z$205,0)),"")</f>
        <v/>
      </c>
      <c r="D397">
        <f>IFERROR(INDEX(資格取込!$R$6:$R$205,MATCH(33&amp;"_"&amp;5,資格取込!$Z$6:$Z$205,0)),"")</f>
        <v/>
      </c>
      <c r="E397">
        <f>IF(D397="","",IFERROR(INDEX(資格マスタ!$B:$B,MATCH(ASC(SUBSTITUTE(SUBSTITUTE(D397," ",""),"　","")),資格マスタ!$D:$D,0)),D397))</f>
        <v/>
      </c>
      <c r="F397">
        <f>IF(E397="","",IF(C397="",DATE(9999,1,1),C397))</f>
        <v/>
      </c>
      <c r="G397">
        <f>IF(E397="","",COUNTIFS($F$387:$F$398,"&lt;"&amp;F397,$F$387:$F$398,"&lt;&gt;")+COUNTIFS($F$387:$F$398,F397,$B$387:$B$398,"&lt;"&amp;B397)+1)</f>
        <v/>
      </c>
      <c r="H397">
        <f>IF(OR(E397="",C397=""),"",IF(C397&gt;=DATE(2019,5,1),"令和"&amp;(YEAR(C397)-2018),IF(C397&gt;=DATE(1989,1,8),"平成"&amp;(YEAR(C397)-1988),"昭和"&amp;(YEAR(C397)-1925)))&amp;"年"&amp;MONTH(C397)&amp;"月")</f>
        <v/>
      </c>
    </row>
    <row r="398">
      <c r="A398" t="n">
        <v>33</v>
      </c>
      <c r="B398" t="n">
        <v>12</v>
      </c>
      <c r="C398">
        <f>IFERROR(INDEX(資格取込!$S$6:$S$205,MATCH(33&amp;"_"&amp;6,資格取込!$Z$6:$Z$205,0)),"")</f>
        <v/>
      </c>
      <c r="D398">
        <f>IFERROR(INDEX(資格取込!$R$6:$R$205,MATCH(33&amp;"_"&amp;6,資格取込!$Z$6:$Z$205,0)),"")</f>
        <v/>
      </c>
      <c r="E398">
        <f>IF(D398="","",IFERROR(INDEX(資格マスタ!$B:$B,MATCH(ASC(SUBSTITUTE(SUBSTITUTE(D398," ",""),"　","")),資格マスタ!$D:$D,0)),D398))</f>
        <v/>
      </c>
      <c r="F398">
        <f>IF(E398="","",IF(C398="",DATE(9999,1,1),C398))</f>
        <v/>
      </c>
      <c r="G398">
        <f>IF(E398="","",COUNTIFS($F$387:$F$398,"&lt;"&amp;F398,$F$387:$F$398,"&lt;&gt;")+COUNTIFS($F$387:$F$398,F398,$B$387:$B$398,"&lt;"&amp;B398)+1)</f>
        <v/>
      </c>
      <c r="H398">
        <f>IF(OR(E398="",C398=""),"",IF(C398&gt;=DATE(2019,5,1),"令和"&amp;(YEAR(C398)-2018),IF(C398&gt;=DATE(1989,1,8),"平成"&amp;(YEAR(C398)-1988),"昭和"&amp;(YEAR(C398)-1925)))&amp;"年"&amp;MONTH(C398)&amp;"月")</f>
        <v/>
      </c>
    </row>
    <row r="399">
      <c r="A399" t="n">
        <v>34</v>
      </c>
      <c r="B399" t="n">
        <v>1</v>
      </c>
      <c r="C399" s="132">
        <f>IFERROR(IF(ISNUMBER(入力!O38),入力!O38,DATEVALUE(入力!O38)),"")</f>
        <v/>
      </c>
      <c r="D399">
        <f>IF(入力!N38="","",入力!N38)</f>
        <v/>
      </c>
      <c r="E399">
        <f>IF(D399="","",IFERROR(INDEX(資格マスタ!$B:$B,MATCH(ASC(SUBSTITUTE(SUBSTITUTE(D399," ",""),"　","")),資格マスタ!$D:$D,0)),D399))</f>
        <v/>
      </c>
      <c r="F399">
        <f>IF(E399="","",IF(C399="",DATE(9999,1,1),C399))</f>
        <v/>
      </c>
      <c r="G399">
        <f>IF(E399="","",COUNTIFS($F$399:$F$410,"&lt;"&amp;F399,$F$399:$F$410,"&lt;&gt;")+COUNTIFS($F$399:$F$410,F399,$B$399:$B$410,"&lt;"&amp;B399)+1)</f>
        <v/>
      </c>
      <c r="H399">
        <f>IF(OR(E399="",C399=""),"",IF(C399&gt;=DATE(2019,5,1),"令和"&amp;(YEAR(C399)-2018),IF(C399&gt;=DATE(1989,1,8),"平成"&amp;(YEAR(C399)-1988),"昭和"&amp;(YEAR(C399)-1925)))&amp;"年"&amp;MONTH(C399)&amp;"月")</f>
        <v/>
      </c>
    </row>
    <row r="400">
      <c r="A400" t="n">
        <v>34</v>
      </c>
      <c r="B400" t="n">
        <v>2</v>
      </c>
      <c r="C400">
        <f>IFERROR(IF(ISNUMBER(入力!Q38),入力!Q38,DATEVALUE(入力!Q38)),"")</f>
        <v/>
      </c>
      <c r="D400">
        <f>IF(入力!P38="","",入力!P38)</f>
        <v/>
      </c>
      <c r="E400">
        <f>IF(D400="","",IFERROR(INDEX(資格マスタ!$B:$B,MATCH(ASC(SUBSTITUTE(SUBSTITUTE(D400," ",""),"　","")),資格マスタ!$D:$D,0)),D400))</f>
        <v/>
      </c>
      <c r="F400">
        <f>IF(E400="","",IF(C400="",DATE(9999,1,1),C400))</f>
        <v/>
      </c>
      <c r="G400">
        <f>IF(E400="","",COUNTIFS($F$399:$F$410,"&lt;"&amp;F400,$F$399:$F$410,"&lt;&gt;")+COUNTIFS($F$399:$F$410,F400,$B$399:$B$410,"&lt;"&amp;B400)+1)</f>
        <v/>
      </c>
      <c r="H400">
        <f>IF(OR(E400="",C400=""),"",IF(C400&gt;=DATE(2019,5,1),"令和"&amp;(YEAR(C400)-2018),IF(C400&gt;=DATE(1989,1,8),"平成"&amp;(YEAR(C400)-1988),"昭和"&amp;(YEAR(C400)-1925)))&amp;"年"&amp;MONTH(C400)&amp;"月")</f>
        <v/>
      </c>
    </row>
    <row r="401">
      <c r="A401" t="n">
        <v>34</v>
      </c>
      <c r="B401" t="n">
        <v>3</v>
      </c>
      <c r="C401">
        <f>IFERROR(IF(ISNUMBER(入力!S38),入力!S38,DATEVALUE(入力!S38)),"")</f>
        <v/>
      </c>
      <c r="D401">
        <f>IF(入力!R38="","",入力!R38)</f>
        <v/>
      </c>
      <c r="E401">
        <f>IF(D401="","",IFERROR(INDEX(資格マスタ!$B:$B,MATCH(ASC(SUBSTITUTE(SUBSTITUTE(D401," ",""),"　","")),資格マスタ!$D:$D,0)),D401))</f>
        <v/>
      </c>
      <c r="F401">
        <f>IF(E401="","",IF(C401="",DATE(9999,1,1),C401))</f>
        <v/>
      </c>
      <c r="G401">
        <f>IF(E401="","",COUNTIFS($F$399:$F$410,"&lt;"&amp;F401,$F$399:$F$410,"&lt;&gt;")+COUNTIFS($F$399:$F$410,F401,$B$399:$B$410,"&lt;"&amp;B401)+1)</f>
        <v/>
      </c>
      <c r="H401">
        <f>IF(OR(E401="",C401=""),"",IF(C401&gt;=DATE(2019,5,1),"令和"&amp;(YEAR(C401)-2018),IF(C401&gt;=DATE(1989,1,8),"平成"&amp;(YEAR(C401)-1988),"昭和"&amp;(YEAR(C401)-1925)))&amp;"年"&amp;MONTH(C401)&amp;"月")</f>
        <v/>
      </c>
    </row>
    <row r="402">
      <c r="A402" t="n">
        <v>34</v>
      </c>
      <c r="B402" t="n">
        <v>4</v>
      </c>
      <c r="C402">
        <f>IFERROR(IF(ISNUMBER(入力!U38),入力!U38,DATEVALUE(入力!U38)),"")</f>
        <v/>
      </c>
      <c r="D402">
        <f>IF(入力!T38="","",入力!T38)</f>
        <v/>
      </c>
      <c r="E402">
        <f>IF(D402="","",IFERROR(INDEX(資格マスタ!$B:$B,MATCH(ASC(SUBSTITUTE(SUBSTITUTE(D402," ",""),"　","")),資格マスタ!$D:$D,0)),D402))</f>
        <v/>
      </c>
      <c r="F402">
        <f>IF(E402="","",IF(C402="",DATE(9999,1,1),C402))</f>
        <v/>
      </c>
      <c r="G402">
        <f>IF(E402="","",COUNTIFS($F$399:$F$410,"&lt;"&amp;F402,$F$399:$F$410,"&lt;&gt;")+COUNTIFS($F$399:$F$410,F402,$B$399:$B$410,"&lt;"&amp;B402)+1)</f>
        <v/>
      </c>
      <c r="H402">
        <f>IF(OR(E402="",C402=""),"",IF(C402&gt;=DATE(2019,5,1),"令和"&amp;(YEAR(C402)-2018),IF(C402&gt;=DATE(1989,1,8),"平成"&amp;(YEAR(C402)-1988),"昭和"&amp;(YEAR(C402)-1925)))&amp;"年"&amp;MONTH(C402)&amp;"月")</f>
        <v/>
      </c>
    </row>
    <row r="403">
      <c r="A403" t="n">
        <v>34</v>
      </c>
      <c r="B403" t="n">
        <v>5</v>
      </c>
      <c r="C403">
        <f>IFERROR(IF(ISNUMBER(入力!W38),入力!W38,DATEVALUE(入力!W38)),"")</f>
        <v/>
      </c>
      <c r="D403">
        <f>IF(入力!V38="","",入力!V38)</f>
        <v/>
      </c>
      <c r="E403">
        <f>IF(D403="","",IFERROR(INDEX(資格マスタ!$B:$B,MATCH(ASC(SUBSTITUTE(SUBSTITUTE(D403," ",""),"　","")),資格マスタ!$D:$D,0)),D403))</f>
        <v/>
      </c>
      <c r="F403">
        <f>IF(E403="","",IF(C403="",DATE(9999,1,1),C403))</f>
        <v/>
      </c>
      <c r="G403">
        <f>IF(E403="","",COUNTIFS($F$399:$F$410,"&lt;"&amp;F403,$F$399:$F$410,"&lt;&gt;")+COUNTIFS($F$399:$F$410,F403,$B$399:$B$410,"&lt;"&amp;B403)+1)</f>
        <v/>
      </c>
      <c r="H403">
        <f>IF(OR(E403="",C403=""),"",IF(C403&gt;=DATE(2019,5,1),"令和"&amp;(YEAR(C403)-2018),IF(C403&gt;=DATE(1989,1,8),"平成"&amp;(YEAR(C403)-1988),"昭和"&amp;(YEAR(C403)-1925)))&amp;"年"&amp;MONTH(C403)&amp;"月")</f>
        <v/>
      </c>
    </row>
    <row r="404">
      <c r="A404" t="n">
        <v>34</v>
      </c>
      <c r="B404" t="n">
        <v>6</v>
      </c>
      <c r="C404">
        <f>IFERROR(IF(ISNUMBER(入力!Y38),入力!Y38,DATEVALUE(入力!Y38)),"")</f>
        <v/>
      </c>
      <c r="D404">
        <f>IF(入力!X38="","",入力!X38)</f>
        <v/>
      </c>
      <c r="E404">
        <f>IF(D404="","",IFERROR(INDEX(資格マスタ!$B:$B,MATCH(ASC(SUBSTITUTE(SUBSTITUTE(D404," ",""),"　","")),資格マスタ!$D:$D,0)),D404))</f>
        <v/>
      </c>
      <c r="F404">
        <f>IF(E404="","",IF(C404="",DATE(9999,1,1),C404))</f>
        <v/>
      </c>
      <c r="G404">
        <f>IF(E404="","",COUNTIFS($F$399:$F$410,"&lt;"&amp;F404,$F$399:$F$410,"&lt;&gt;")+COUNTIFS($F$399:$F$410,F404,$B$399:$B$410,"&lt;"&amp;B404)+1)</f>
        <v/>
      </c>
      <c r="H404">
        <f>IF(OR(E404="",C404=""),"",IF(C404&gt;=DATE(2019,5,1),"令和"&amp;(YEAR(C404)-2018),IF(C404&gt;=DATE(1989,1,8),"平成"&amp;(YEAR(C404)-1988),"昭和"&amp;(YEAR(C404)-1925)))&amp;"年"&amp;MONTH(C404)&amp;"月")</f>
        <v/>
      </c>
    </row>
    <row r="405">
      <c r="A405" t="n">
        <v>34</v>
      </c>
      <c r="B405" t="n">
        <v>7</v>
      </c>
      <c r="C405">
        <f>IFERROR(INDEX(資格取込!$S$6:$S$205,MATCH(34&amp;"_"&amp;1,資格取込!$Z$6:$Z$205,0)),"")</f>
        <v/>
      </c>
      <c r="D405">
        <f>IFERROR(INDEX(資格取込!$R$6:$R$205,MATCH(34&amp;"_"&amp;1,資格取込!$Z$6:$Z$205,0)),"")</f>
        <v/>
      </c>
      <c r="E405">
        <f>IF(D405="","",IFERROR(INDEX(資格マスタ!$B:$B,MATCH(ASC(SUBSTITUTE(SUBSTITUTE(D405," ",""),"　","")),資格マスタ!$D:$D,0)),D405))</f>
        <v/>
      </c>
      <c r="F405">
        <f>IF(E405="","",IF(C405="",DATE(9999,1,1),C405))</f>
        <v/>
      </c>
      <c r="G405">
        <f>IF(E405="","",COUNTIFS($F$399:$F$410,"&lt;"&amp;F405,$F$399:$F$410,"&lt;&gt;")+COUNTIFS($F$399:$F$410,F405,$B$399:$B$410,"&lt;"&amp;B405)+1)</f>
        <v/>
      </c>
      <c r="H405">
        <f>IF(OR(E405="",C405=""),"",IF(C405&gt;=DATE(2019,5,1),"令和"&amp;(YEAR(C405)-2018),IF(C405&gt;=DATE(1989,1,8),"平成"&amp;(YEAR(C405)-1988),"昭和"&amp;(YEAR(C405)-1925)))&amp;"年"&amp;MONTH(C405)&amp;"月")</f>
        <v/>
      </c>
    </row>
    <row r="406">
      <c r="A406" t="n">
        <v>34</v>
      </c>
      <c r="B406" t="n">
        <v>8</v>
      </c>
      <c r="C406">
        <f>IFERROR(INDEX(資格取込!$S$6:$S$205,MATCH(34&amp;"_"&amp;2,資格取込!$Z$6:$Z$205,0)),"")</f>
        <v/>
      </c>
      <c r="D406">
        <f>IFERROR(INDEX(資格取込!$R$6:$R$205,MATCH(34&amp;"_"&amp;2,資格取込!$Z$6:$Z$205,0)),"")</f>
        <v/>
      </c>
      <c r="E406">
        <f>IF(D406="","",IFERROR(INDEX(資格マスタ!$B:$B,MATCH(ASC(SUBSTITUTE(SUBSTITUTE(D406," ",""),"　","")),資格マスタ!$D:$D,0)),D406))</f>
        <v/>
      </c>
      <c r="F406">
        <f>IF(E406="","",IF(C406="",DATE(9999,1,1),C406))</f>
        <v/>
      </c>
      <c r="G406">
        <f>IF(E406="","",COUNTIFS($F$399:$F$410,"&lt;"&amp;F406,$F$399:$F$410,"&lt;&gt;")+COUNTIFS($F$399:$F$410,F406,$B$399:$B$410,"&lt;"&amp;B406)+1)</f>
        <v/>
      </c>
      <c r="H406">
        <f>IF(OR(E406="",C406=""),"",IF(C406&gt;=DATE(2019,5,1),"令和"&amp;(YEAR(C406)-2018),IF(C406&gt;=DATE(1989,1,8),"平成"&amp;(YEAR(C406)-1988),"昭和"&amp;(YEAR(C406)-1925)))&amp;"年"&amp;MONTH(C406)&amp;"月")</f>
        <v/>
      </c>
    </row>
    <row r="407">
      <c r="A407" t="n">
        <v>34</v>
      </c>
      <c r="B407" t="n">
        <v>9</v>
      </c>
      <c r="C407">
        <f>IFERROR(INDEX(資格取込!$S$6:$S$205,MATCH(34&amp;"_"&amp;3,資格取込!$Z$6:$Z$205,0)),"")</f>
        <v/>
      </c>
      <c r="D407">
        <f>IFERROR(INDEX(資格取込!$R$6:$R$205,MATCH(34&amp;"_"&amp;3,資格取込!$Z$6:$Z$205,0)),"")</f>
        <v/>
      </c>
      <c r="E407">
        <f>IF(D407="","",IFERROR(INDEX(資格マスタ!$B:$B,MATCH(ASC(SUBSTITUTE(SUBSTITUTE(D407," ",""),"　","")),資格マスタ!$D:$D,0)),D407))</f>
        <v/>
      </c>
      <c r="F407">
        <f>IF(E407="","",IF(C407="",DATE(9999,1,1),C407))</f>
        <v/>
      </c>
      <c r="G407">
        <f>IF(E407="","",COUNTIFS($F$399:$F$410,"&lt;"&amp;F407,$F$399:$F$410,"&lt;&gt;")+COUNTIFS($F$399:$F$410,F407,$B$399:$B$410,"&lt;"&amp;B407)+1)</f>
        <v/>
      </c>
      <c r="H407">
        <f>IF(OR(E407="",C407=""),"",IF(C407&gt;=DATE(2019,5,1),"令和"&amp;(YEAR(C407)-2018),IF(C407&gt;=DATE(1989,1,8),"平成"&amp;(YEAR(C407)-1988),"昭和"&amp;(YEAR(C407)-1925)))&amp;"年"&amp;MONTH(C407)&amp;"月")</f>
        <v/>
      </c>
    </row>
    <row r="408">
      <c r="A408" t="n">
        <v>34</v>
      </c>
      <c r="B408" t="n">
        <v>10</v>
      </c>
      <c r="C408">
        <f>IFERROR(INDEX(資格取込!$S$6:$S$205,MATCH(34&amp;"_"&amp;4,資格取込!$Z$6:$Z$205,0)),"")</f>
        <v/>
      </c>
      <c r="D408">
        <f>IFERROR(INDEX(資格取込!$R$6:$R$205,MATCH(34&amp;"_"&amp;4,資格取込!$Z$6:$Z$205,0)),"")</f>
        <v/>
      </c>
      <c r="E408">
        <f>IF(D408="","",IFERROR(INDEX(資格マスタ!$B:$B,MATCH(ASC(SUBSTITUTE(SUBSTITUTE(D408," ",""),"　","")),資格マスタ!$D:$D,0)),D408))</f>
        <v/>
      </c>
      <c r="F408">
        <f>IF(E408="","",IF(C408="",DATE(9999,1,1),C408))</f>
        <v/>
      </c>
      <c r="G408">
        <f>IF(E408="","",COUNTIFS($F$399:$F$410,"&lt;"&amp;F408,$F$399:$F$410,"&lt;&gt;")+COUNTIFS($F$399:$F$410,F408,$B$399:$B$410,"&lt;"&amp;B408)+1)</f>
        <v/>
      </c>
      <c r="H408">
        <f>IF(OR(E408="",C408=""),"",IF(C408&gt;=DATE(2019,5,1),"令和"&amp;(YEAR(C408)-2018),IF(C408&gt;=DATE(1989,1,8),"平成"&amp;(YEAR(C408)-1988),"昭和"&amp;(YEAR(C408)-1925)))&amp;"年"&amp;MONTH(C408)&amp;"月")</f>
        <v/>
      </c>
    </row>
    <row r="409">
      <c r="A409" t="n">
        <v>34</v>
      </c>
      <c r="B409" t="n">
        <v>11</v>
      </c>
      <c r="C409">
        <f>IFERROR(INDEX(資格取込!$S$6:$S$205,MATCH(34&amp;"_"&amp;5,資格取込!$Z$6:$Z$205,0)),"")</f>
        <v/>
      </c>
      <c r="D409">
        <f>IFERROR(INDEX(資格取込!$R$6:$R$205,MATCH(34&amp;"_"&amp;5,資格取込!$Z$6:$Z$205,0)),"")</f>
        <v/>
      </c>
      <c r="E409">
        <f>IF(D409="","",IFERROR(INDEX(資格マスタ!$B:$B,MATCH(ASC(SUBSTITUTE(SUBSTITUTE(D409," ",""),"　","")),資格マスタ!$D:$D,0)),D409))</f>
        <v/>
      </c>
      <c r="F409">
        <f>IF(E409="","",IF(C409="",DATE(9999,1,1),C409))</f>
        <v/>
      </c>
      <c r="G409">
        <f>IF(E409="","",COUNTIFS($F$399:$F$410,"&lt;"&amp;F409,$F$399:$F$410,"&lt;&gt;")+COUNTIFS($F$399:$F$410,F409,$B$399:$B$410,"&lt;"&amp;B409)+1)</f>
        <v/>
      </c>
      <c r="H409">
        <f>IF(OR(E409="",C409=""),"",IF(C409&gt;=DATE(2019,5,1),"令和"&amp;(YEAR(C409)-2018),IF(C409&gt;=DATE(1989,1,8),"平成"&amp;(YEAR(C409)-1988),"昭和"&amp;(YEAR(C409)-1925)))&amp;"年"&amp;MONTH(C409)&amp;"月")</f>
        <v/>
      </c>
    </row>
    <row r="410">
      <c r="A410" t="n">
        <v>34</v>
      </c>
      <c r="B410" t="n">
        <v>12</v>
      </c>
      <c r="C410">
        <f>IFERROR(INDEX(資格取込!$S$6:$S$205,MATCH(34&amp;"_"&amp;6,資格取込!$Z$6:$Z$205,0)),"")</f>
        <v/>
      </c>
      <c r="D410">
        <f>IFERROR(INDEX(資格取込!$R$6:$R$205,MATCH(34&amp;"_"&amp;6,資格取込!$Z$6:$Z$205,0)),"")</f>
        <v/>
      </c>
      <c r="E410">
        <f>IF(D410="","",IFERROR(INDEX(資格マスタ!$B:$B,MATCH(ASC(SUBSTITUTE(SUBSTITUTE(D410," ",""),"　","")),資格マスタ!$D:$D,0)),D410))</f>
        <v/>
      </c>
      <c r="F410">
        <f>IF(E410="","",IF(C410="",DATE(9999,1,1),C410))</f>
        <v/>
      </c>
      <c r="G410">
        <f>IF(E410="","",COUNTIFS($F$399:$F$410,"&lt;"&amp;F410,$F$399:$F$410,"&lt;&gt;")+COUNTIFS($F$399:$F$410,F410,$B$399:$B$410,"&lt;"&amp;B410)+1)</f>
        <v/>
      </c>
      <c r="H410">
        <f>IF(OR(E410="",C410=""),"",IF(C410&gt;=DATE(2019,5,1),"令和"&amp;(YEAR(C410)-2018),IF(C410&gt;=DATE(1989,1,8),"平成"&amp;(YEAR(C410)-1988),"昭和"&amp;(YEAR(C410)-1925)))&amp;"年"&amp;MONTH(C410)&amp;"月")</f>
        <v/>
      </c>
    </row>
    <row r="411">
      <c r="A411" t="n">
        <v>35</v>
      </c>
      <c r="B411" t="n">
        <v>1</v>
      </c>
      <c r="C411" s="132">
        <f>IFERROR(IF(ISNUMBER(入力!O39),入力!O39,DATEVALUE(入力!O39)),"")</f>
        <v/>
      </c>
      <c r="D411">
        <f>IF(入力!N39="","",入力!N39)</f>
        <v/>
      </c>
      <c r="E411">
        <f>IF(D411="","",IFERROR(INDEX(資格マスタ!$B:$B,MATCH(ASC(SUBSTITUTE(SUBSTITUTE(D411," ",""),"　","")),資格マスタ!$D:$D,0)),D411))</f>
        <v/>
      </c>
      <c r="F411">
        <f>IF(E411="","",IF(C411="",DATE(9999,1,1),C411))</f>
        <v/>
      </c>
      <c r="G411">
        <f>IF(E411="","",COUNTIFS($F$411:$F$422,"&lt;"&amp;F411,$F$411:$F$422,"&lt;&gt;")+COUNTIFS($F$411:$F$422,F411,$B$411:$B$422,"&lt;"&amp;B411)+1)</f>
        <v/>
      </c>
      <c r="H411">
        <f>IF(OR(E411="",C411=""),"",IF(C411&gt;=DATE(2019,5,1),"令和"&amp;(YEAR(C411)-2018),IF(C411&gt;=DATE(1989,1,8),"平成"&amp;(YEAR(C411)-1988),"昭和"&amp;(YEAR(C411)-1925)))&amp;"年"&amp;MONTH(C411)&amp;"月")</f>
        <v/>
      </c>
    </row>
    <row r="412">
      <c r="A412" t="n">
        <v>35</v>
      </c>
      <c r="B412" t="n">
        <v>2</v>
      </c>
      <c r="C412">
        <f>IFERROR(IF(ISNUMBER(入力!Q39),入力!Q39,DATEVALUE(入力!Q39)),"")</f>
        <v/>
      </c>
      <c r="D412">
        <f>IF(入力!P39="","",入力!P39)</f>
        <v/>
      </c>
      <c r="E412">
        <f>IF(D412="","",IFERROR(INDEX(資格マスタ!$B:$B,MATCH(ASC(SUBSTITUTE(SUBSTITUTE(D412," ",""),"　","")),資格マスタ!$D:$D,0)),D412))</f>
        <v/>
      </c>
      <c r="F412">
        <f>IF(E412="","",IF(C412="",DATE(9999,1,1),C412))</f>
        <v/>
      </c>
      <c r="G412">
        <f>IF(E412="","",COUNTIFS($F$411:$F$422,"&lt;"&amp;F412,$F$411:$F$422,"&lt;&gt;")+COUNTIFS($F$411:$F$422,F412,$B$411:$B$422,"&lt;"&amp;B412)+1)</f>
        <v/>
      </c>
      <c r="H412">
        <f>IF(OR(E412="",C412=""),"",IF(C412&gt;=DATE(2019,5,1),"令和"&amp;(YEAR(C412)-2018),IF(C412&gt;=DATE(1989,1,8),"平成"&amp;(YEAR(C412)-1988),"昭和"&amp;(YEAR(C412)-1925)))&amp;"年"&amp;MONTH(C412)&amp;"月")</f>
        <v/>
      </c>
    </row>
    <row r="413">
      <c r="A413" t="n">
        <v>35</v>
      </c>
      <c r="B413" t="n">
        <v>3</v>
      </c>
      <c r="C413">
        <f>IFERROR(IF(ISNUMBER(入力!S39),入力!S39,DATEVALUE(入力!S39)),"")</f>
        <v/>
      </c>
      <c r="D413">
        <f>IF(入力!R39="","",入力!R39)</f>
        <v/>
      </c>
      <c r="E413">
        <f>IF(D413="","",IFERROR(INDEX(資格マスタ!$B:$B,MATCH(ASC(SUBSTITUTE(SUBSTITUTE(D413," ",""),"　","")),資格マスタ!$D:$D,0)),D413))</f>
        <v/>
      </c>
      <c r="F413">
        <f>IF(E413="","",IF(C413="",DATE(9999,1,1),C413))</f>
        <v/>
      </c>
      <c r="G413">
        <f>IF(E413="","",COUNTIFS($F$411:$F$422,"&lt;"&amp;F413,$F$411:$F$422,"&lt;&gt;")+COUNTIFS($F$411:$F$422,F413,$B$411:$B$422,"&lt;"&amp;B413)+1)</f>
        <v/>
      </c>
      <c r="H413">
        <f>IF(OR(E413="",C413=""),"",IF(C413&gt;=DATE(2019,5,1),"令和"&amp;(YEAR(C413)-2018),IF(C413&gt;=DATE(1989,1,8),"平成"&amp;(YEAR(C413)-1988),"昭和"&amp;(YEAR(C413)-1925)))&amp;"年"&amp;MONTH(C413)&amp;"月")</f>
        <v/>
      </c>
    </row>
    <row r="414">
      <c r="A414" t="n">
        <v>35</v>
      </c>
      <c r="B414" t="n">
        <v>4</v>
      </c>
      <c r="C414">
        <f>IFERROR(IF(ISNUMBER(入力!U39),入力!U39,DATEVALUE(入力!U39)),"")</f>
        <v/>
      </c>
      <c r="D414">
        <f>IF(入力!T39="","",入力!T39)</f>
        <v/>
      </c>
      <c r="E414">
        <f>IF(D414="","",IFERROR(INDEX(資格マスタ!$B:$B,MATCH(ASC(SUBSTITUTE(SUBSTITUTE(D414," ",""),"　","")),資格マスタ!$D:$D,0)),D414))</f>
        <v/>
      </c>
      <c r="F414">
        <f>IF(E414="","",IF(C414="",DATE(9999,1,1),C414))</f>
        <v/>
      </c>
      <c r="G414">
        <f>IF(E414="","",COUNTIFS($F$411:$F$422,"&lt;"&amp;F414,$F$411:$F$422,"&lt;&gt;")+COUNTIFS($F$411:$F$422,F414,$B$411:$B$422,"&lt;"&amp;B414)+1)</f>
        <v/>
      </c>
      <c r="H414">
        <f>IF(OR(E414="",C414=""),"",IF(C414&gt;=DATE(2019,5,1),"令和"&amp;(YEAR(C414)-2018),IF(C414&gt;=DATE(1989,1,8),"平成"&amp;(YEAR(C414)-1988),"昭和"&amp;(YEAR(C414)-1925)))&amp;"年"&amp;MONTH(C414)&amp;"月")</f>
        <v/>
      </c>
    </row>
    <row r="415">
      <c r="A415" t="n">
        <v>35</v>
      </c>
      <c r="B415" t="n">
        <v>5</v>
      </c>
      <c r="C415">
        <f>IFERROR(IF(ISNUMBER(入力!W39),入力!W39,DATEVALUE(入力!W39)),"")</f>
        <v/>
      </c>
      <c r="D415">
        <f>IF(入力!V39="","",入力!V39)</f>
        <v/>
      </c>
      <c r="E415">
        <f>IF(D415="","",IFERROR(INDEX(資格マスタ!$B:$B,MATCH(ASC(SUBSTITUTE(SUBSTITUTE(D415," ",""),"　","")),資格マスタ!$D:$D,0)),D415))</f>
        <v/>
      </c>
      <c r="F415">
        <f>IF(E415="","",IF(C415="",DATE(9999,1,1),C415))</f>
        <v/>
      </c>
      <c r="G415">
        <f>IF(E415="","",COUNTIFS($F$411:$F$422,"&lt;"&amp;F415,$F$411:$F$422,"&lt;&gt;")+COUNTIFS($F$411:$F$422,F415,$B$411:$B$422,"&lt;"&amp;B415)+1)</f>
        <v/>
      </c>
      <c r="H415">
        <f>IF(OR(E415="",C415=""),"",IF(C415&gt;=DATE(2019,5,1),"令和"&amp;(YEAR(C415)-2018),IF(C415&gt;=DATE(1989,1,8),"平成"&amp;(YEAR(C415)-1988),"昭和"&amp;(YEAR(C415)-1925)))&amp;"年"&amp;MONTH(C415)&amp;"月")</f>
        <v/>
      </c>
    </row>
    <row r="416">
      <c r="A416" t="n">
        <v>35</v>
      </c>
      <c r="B416" t="n">
        <v>6</v>
      </c>
      <c r="C416">
        <f>IFERROR(IF(ISNUMBER(入力!Y39),入力!Y39,DATEVALUE(入力!Y39)),"")</f>
        <v/>
      </c>
      <c r="D416">
        <f>IF(入力!X39="","",入力!X39)</f>
        <v/>
      </c>
      <c r="E416">
        <f>IF(D416="","",IFERROR(INDEX(資格マスタ!$B:$B,MATCH(ASC(SUBSTITUTE(SUBSTITUTE(D416," ",""),"　","")),資格マスタ!$D:$D,0)),D416))</f>
        <v/>
      </c>
      <c r="F416">
        <f>IF(E416="","",IF(C416="",DATE(9999,1,1),C416))</f>
        <v/>
      </c>
      <c r="G416">
        <f>IF(E416="","",COUNTIFS($F$411:$F$422,"&lt;"&amp;F416,$F$411:$F$422,"&lt;&gt;")+COUNTIFS($F$411:$F$422,F416,$B$411:$B$422,"&lt;"&amp;B416)+1)</f>
        <v/>
      </c>
      <c r="H416">
        <f>IF(OR(E416="",C416=""),"",IF(C416&gt;=DATE(2019,5,1),"令和"&amp;(YEAR(C416)-2018),IF(C416&gt;=DATE(1989,1,8),"平成"&amp;(YEAR(C416)-1988),"昭和"&amp;(YEAR(C416)-1925)))&amp;"年"&amp;MONTH(C416)&amp;"月")</f>
        <v/>
      </c>
    </row>
    <row r="417">
      <c r="A417" t="n">
        <v>35</v>
      </c>
      <c r="B417" t="n">
        <v>7</v>
      </c>
      <c r="C417">
        <f>IFERROR(INDEX(資格取込!$S$6:$S$205,MATCH(35&amp;"_"&amp;1,資格取込!$Z$6:$Z$205,0)),"")</f>
        <v/>
      </c>
      <c r="D417">
        <f>IFERROR(INDEX(資格取込!$R$6:$R$205,MATCH(35&amp;"_"&amp;1,資格取込!$Z$6:$Z$205,0)),"")</f>
        <v/>
      </c>
      <c r="E417">
        <f>IF(D417="","",IFERROR(INDEX(資格マスタ!$B:$B,MATCH(ASC(SUBSTITUTE(SUBSTITUTE(D417," ",""),"　","")),資格マスタ!$D:$D,0)),D417))</f>
        <v/>
      </c>
      <c r="F417">
        <f>IF(E417="","",IF(C417="",DATE(9999,1,1),C417))</f>
        <v/>
      </c>
      <c r="G417">
        <f>IF(E417="","",COUNTIFS($F$411:$F$422,"&lt;"&amp;F417,$F$411:$F$422,"&lt;&gt;")+COUNTIFS($F$411:$F$422,F417,$B$411:$B$422,"&lt;"&amp;B417)+1)</f>
        <v/>
      </c>
      <c r="H417">
        <f>IF(OR(E417="",C417=""),"",IF(C417&gt;=DATE(2019,5,1),"令和"&amp;(YEAR(C417)-2018),IF(C417&gt;=DATE(1989,1,8),"平成"&amp;(YEAR(C417)-1988),"昭和"&amp;(YEAR(C417)-1925)))&amp;"年"&amp;MONTH(C417)&amp;"月")</f>
        <v/>
      </c>
    </row>
    <row r="418">
      <c r="A418" t="n">
        <v>35</v>
      </c>
      <c r="B418" t="n">
        <v>8</v>
      </c>
      <c r="C418">
        <f>IFERROR(INDEX(資格取込!$S$6:$S$205,MATCH(35&amp;"_"&amp;2,資格取込!$Z$6:$Z$205,0)),"")</f>
        <v/>
      </c>
      <c r="D418">
        <f>IFERROR(INDEX(資格取込!$R$6:$R$205,MATCH(35&amp;"_"&amp;2,資格取込!$Z$6:$Z$205,0)),"")</f>
        <v/>
      </c>
      <c r="E418">
        <f>IF(D418="","",IFERROR(INDEX(資格マスタ!$B:$B,MATCH(ASC(SUBSTITUTE(SUBSTITUTE(D418," ",""),"　","")),資格マスタ!$D:$D,0)),D418))</f>
        <v/>
      </c>
      <c r="F418">
        <f>IF(E418="","",IF(C418="",DATE(9999,1,1),C418))</f>
        <v/>
      </c>
      <c r="G418">
        <f>IF(E418="","",COUNTIFS($F$411:$F$422,"&lt;"&amp;F418,$F$411:$F$422,"&lt;&gt;")+COUNTIFS($F$411:$F$422,F418,$B$411:$B$422,"&lt;"&amp;B418)+1)</f>
        <v/>
      </c>
      <c r="H418">
        <f>IF(OR(E418="",C418=""),"",IF(C418&gt;=DATE(2019,5,1),"令和"&amp;(YEAR(C418)-2018),IF(C418&gt;=DATE(1989,1,8),"平成"&amp;(YEAR(C418)-1988),"昭和"&amp;(YEAR(C418)-1925)))&amp;"年"&amp;MONTH(C418)&amp;"月")</f>
        <v/>
      </c>
    </row>
    <row r="419">
      <c r="A419" t="n">
        <v>35</v>
      </c>
      <c r="B419" t="n">
        <v>9</v>
      </c>
      <c r="C419">
        <f>IFERROR(INDEX(資格取込!$S$6:$S$205,MATCH(35&amp;"_"&amp;3,資格取込!$Z$6:$Z$205,0)),"")</f>
        <v/>
      </c>
      <c r="D419">
        <f>IFERROR(INDEX(資格取込!$R$6:$R$205,MATCH(35&amp;"_"&amp;3,資格取込!$Z$6:$Z$205,0)),"")</f>
        <v/>
      </c>
      <c r="E419">
        <f>IF(D419="","",IFERROR(INDEX(資格マスタ!$B:$B,MATCH(ASC(SUBSTITUTE(SUBSTITUTE(D419," ",""),"　","")),資格マスタ!$D:$D,0)),D419))</f>
        <v/>
      </c>
      <c r="F419">
        <f>IF(E419="","",IF(C419="",DATE(9999,1,1),C419))</f>
        <v/>
      </c>
      <c r="G419">
        <f>IF(E419="","",COUNTIFS($F$411:$F$422,"&lt;"&amp;F419,$F$411:$F$422,"&lt;&gt;")+COUNTIFS($F$411:$F$422,F419,$B$411:$B$422,"&lt;"&amp;B419)+1)</f>
        <v/>
      </c>
      <c r="H419">
        <f>IF(OR(E419="",C419=""),"",IF(C419&gt;=DATE(2019,5,1),"令和"&amp;(YEAR(C419)-2018),IF(C419&gt;=DATE(1989,1,8),"平成"&amp;(YEAR(C419)-1988),"昭和"&amp;(YEAR(C419)-1925)))&amp;"年"&amp;MONTH(C419)&amp;"月")</f>
        <v/>
      </c>
    </row>
    <row r="420">
      <c r="A420" t="n">
        <v>35</v>
      </c>
      <c r="B420" t="n">
        <v>10</v>
      </c>
      <c r="C420">
        <f>IFERROR(INDEX(資格取込!$S$6:$S$205,MATCH(35&amp;"_"&amp;4,資格取込!$Z$6:$Z$205,0)),"")</f>
        <v/>
      </c>
      <c r="D420">
        <f>IFERROR(INDEX(資格取込!$R$6:$R$205,MATCH(35&amp;"_"&amp;4,資格取込!$Z$6:$Z$205,0)),"")</f>
        <v/>
      </c>
      <c r="E420">
        <f>IF(D420="","",IFERROR(INDEX(資格マスタ!$B:$B,MATCH(ASC(SUBSTITUTE(SUBSTITUTE(D420," ",""),"　","")),資格マスタ!$D:$D,0)),D420))</f>
        <v/>
      </c>
      <c r="F420">
        <f>IF(E420="","",IF(C420="",DATE(9999,1,1),C420))</f>
        <v/>
      </c>
      <c r="G420">
        <f>IF(E420="","",COUNTIFS($F$411:$F$422,"&lt;"&amp;F420,$F$411:$F$422,"&lt;&gt;")+COUNTIFS($F$411:$F$422,F420,$B$411:$B$422,"&lt;"&amp;B420)+1)</f>
        <v/>
      </c>
      <c r="H420">
        <f>IF(OR(E420="",C420=""),"",IF(C420&gt;=DATE(2019,5,1),"令和"&amp;(YEAR(C420)-2018),IF(C420&gt;=DATE(1989,1,8),"平成"&amp;(YEAR(C420)-1988),"昭和"&amp;(YEAR(C420)-1925)))&amp;"年"&amp;MONTH(C420)&amp;"月")</f>
        <v/>
      </c>
    </row>
    <row r="421">
      <c r="A421" t="n">
        <v>35</v>
      </c>
      <c r="B421" t="n">
        <v>11</v>
      </c>
      <c r="C421">
        <f>IFERROR(INDEX(資格取込!$S$6:$S$205,MATCH(35&amp;"_"&amp;5,資格取込!$Z$6:$Z$205,0)),"")</f>
        <v/>
      </c>
      <c r="D421">
        <f>IFERROR(INDEX(資格取込!$R$6:$R$205,MATCH(35&amp;"_"&amp;5,資格取込!$Z$6:$Z$205,0)),"")</f>
        <v/>
      </c>
      <c r="E421">
        <f>IF(D421="","",IFERROR(INDEX(資格マスタ!$B:$B,MATCH(ASC(SUBSTITUTE(SUBSTITUTE(D421," ",""),"　","")),資格マスタ!$D:$D,0)),D421))</f>
        <v/>
      </c>
      <c r="F421">
        <f>IF(E421="","",IF(C421="",DATE(9999,1,1),C421))</f>
        <v/>
      </c>
      <c r="G421">
        <f>IF(E421="","",COUNTIFS($F$411:$F$422,"&lt;"&amp;F421,$F$411:$F$422,"&lt;&gt;")+COUNTIFS($F$411:$F$422,F421,$B$411:$B$422,"&lt;"&amp;B421)+1)</f>
        <v/>
      </c>
      <c r="H421">
        <f>IF(OR(E421="",C421=""),"",IF(C421&gt;=DATE(2019,5,1),"令和"&amp;(YEAR(C421)-2018),IF(C421&gt;=DATE(1989,1,8),"平成"&amp;(YEAR(C421)-1988),"昭和"&amp;(YEAR(C421)-1925)))&amp;"年"&amp;MONTH(C421)&amp;"月")</f>
        <v/>
      </c>
    </row>
    <row r="422">
      <c r="A422" t="n">
        <v>35</v>
      </c>
      <c r="B422" t="n">
        <v>12</v>
      </c>
      <c r="C422">
        <f>IFERROR(INDEX(資格取込!$S$6:$S$205,MATCH(35&amp;"_"&amp;6,資格取込!$Z$6:$Z$205,0)),"")</f>
        <v/>
      </c>
      <c r="D422">
        <f>IFERROR(INDEX(資格取込!$R$6:$R$205,MATCH(35&amp;"_"&amp;6,資格取込!$Z$6:$Z$205,0)),"")</f>
        <v/>
      </c>
      <c r="E422">
        <f>IF(D422="","",IFERROR(INDEX(資格マスタ!$B:$B,MATCH(ASC(SUBSTITUTE(SUBSTITUTE(D422," ",""),"　","")),資格マスタ!$D:$D,0)),D422))</f>
        <v/>
      </c>
      <c r="F422">
        <f>IF(E422="","",IF(C422="",DATE(9999,1,1),C422))</f>
        <v/>
      </c>
      <c r="G422">
        <f>IF(E422="","",COUNTIFS($F$411:$F$422,"&lt;"&amp;F422,$F$411:$F$422,"&lt;&gt;")+COUNTIFS($F$411:$F$422,F422,$B$411:$B$422,"&lt;"&amp;B422)+1)</f>
        <v/>
      </c>
      <c r="H422">
        <f>IF(OR(E422="",C422=""),"",IF(C422&gt;=DATE(2019,5,1),"令和"&amp;(YEAR(C422)-2018),IF(C422&gt;=DATE(1989,1,8),"平成"&amp;(YEAR(C422)-1988),"昭和"&amp;(YEAR(C422)-1925)))&amp;"年"&amp;MONTH(C422)&amp;"月")</f>
        <v/>
      </c>
    </row>
    <row r="423">
      <c r="A423" t="n">
        <v>36</v>
      </c>
      <c r="B423" t="n">
        <v>1</v>
      </c>
      <c r="C423" s="132">
        <f>IFERROR(IF(ISNUMBER(入力!O40),入力!O40,DATEVALUE(入力!O40)),"")</f>
        <v/>
      </c>
      <c r="D423">
        <f>IF(入力!N40="","",入力!N40)</f>
        <v/>
      </c>
      <c r="E423">
        <f>IF(D423="","",IFERROR(INDEX(資格マスタ!$B:$B,MATCH(ASC(SUBSTITUTE(SUBSTITUTE(D423," ",""),"　","")),資格マスタ!$D:$D,0)),D423))</f>
        <v/>
      </c>
      <c r="F423">
        <f>IF(E423="","",IF(C423="",DATE(9999,1,1),C423))</f>
        <v/>
      </c>
      <c r="G423">
        <f>IF(E423="","",COUNTIFS($F$423:$F$434,"&lt;"&amp;F423,$F$423:$F$434,"&lt;&gt;")+COUNTIFS($F$423:$F$434,F423,$B$423:$B$434,"&lt;"&amp;B423)+1)</f>
        <v/>
      </c>
      <c r="H423">
        <f>IF(OR(E423="",C423=""),"",IF(C423&gt;=DATE(2019,5,1),"令和"&amp;(YEAR(C423)-2018),IF(C423&gt;=DATE(1989,1,8),"平成"&amp;(YEAR(C423)-1988),"昭和"&amp;(YEAR(C423)-1925)))&amp;"年"&amp;MONTH(C423)&amp;"月")</f>
        <v/>
      </c>
    </row>
    <row r="424">
      <c r="A424" t="n">
        <v>36</v>
      </c>
      <c r="B424" t="n">
        <v>2</v>
      </c>
      <c r="C424">
        <f>IFERROR(IF(ISNUMBER(入力!Q40),入力!Q40,DATEVALUE(入力!Q40)),"")</f>
        <v/>
      </c>
      <c r="D424">
        <f>IF(入力!P40="","",入力!P40)</f>
        <v/>
      </c>
      <c r="E424">
        <f>IF(D424="","",IFERROR(INDEX(資格マスタ!$B:$B,MATCH(ASC(SUBSTITUTE(SUBSTITUTE(D424," ",""),"　","")),資格マスタ!$D:$D,0)),D424))</f>
        <v/>
      </c>
      <c r="F424">
        <f>IF(E424="","",IF(C424="",DATE(9999,1,1),C424))</f>
        <v/>
      </c>
      <c r="G424">
        <f>IF(E424="","",COUNTIFS($F$423:$F$434,"&lt;"&amp;F424,$F$423:$F$434,"&lt;&gt;")+COUNTIFS($F$423:$F$434,F424,$B$423:$B$434,"&lt;"&amp;B424)+1)</f>
        <v/>
      </c>
      <c r="H424">
        <f>IF(OR(E424="",C424=""),"",IF(C424&gt;=DATE(2019,5,1),"令和"&amp;(YEAR(C424)-2018),IF(C424&gt;=DATE(1989,1,8),"平成"&amp;(YEAR(C424)-1988),"昭和"&amp;(YEAR(C424)-1925)))&amp;"年"&amp;MONTH(C424)&amp;"月")</f>
        <v/>
      </c>
    </row>
    <row r="425">
      <c r="A425" t="n">
        <v>36</v>
      </c>
      <c r="B425" t="n">
        <v>3</v>
      </c>
      <c r="C425">
        <f>IFERROR(IF(ISNUMBER(入力!S40),入力!S40,DATEVALUE(入力!S40)),"")</f>
        <v/>
      </c>
      <c r="D425">
        <f>IF(入力!R40="","",入力!R40)</f>
        <v/>
      </c>
      <c r="E425">
        <f>IF(D425="","",IFERROR(INDEX(資格マスタ!$B:$B,MATCH(ASC(SUBSTITUTE(SUBSTITUTE(D425," ",""),"　","")),資格マスタ!$D:$D,0)),D425))</f>
        <v/>
      </c>
      <c r="F425">
        <f>IF(E425="","",IF(C425="",DATE(9999,1,1),C425))</f>
        <v/>
      </c>
      <c r="G425">
        <f>IF(E425="","",COUNTIFS($F$423:$F$434,"&lt;"&amp;F425,$F$423:$F$434,"&lt;&gt;")+COUNTIFS($F$423:$F$434,F425,$B$423:$B$434,"&lt;"&amp;B425)+1)</f>
        <v/>
      </c>
      <c r="H425">
        <f>IF(OR(E425="",C425=""),"",IF(C425&gt;=DATE(2019,5,1),"令和"&amp;(YEAR(C425)-2018),IF(C425&gt;=DATE(1989,1,8),"平成"&amp;(YEAR(C425)-1988),"昭和"&amp;(YEAR(C425)-1925)))&amp;"年"&amp;MONTH(C425)&amp;"月")</f>
        <v/>
      </c>
    </row>
    <row r="426">
      <c r="A426" t="n">
        <v>36</v>
      </c>
      <c r="B426" t="n">
        <v>4</v>
      </c>
      <c r="C426">
        <f>IFERROR(IF(ISNUMBER(入力!U40),入力!U40,DATEVALUE(入力!U40)),"")</f>
        <v/>
      </c>
      <c r="D426">
        <f>IF(入力!T40="","",入力!T40)</f>
        <v/>
      </c>
      <c r="E426">
        <f>IF(D426="","",IFERROR(INDEX(資格マスタ!$B:$B,MATCH(ASC(SUBSTITUTE(SUBSTITUTE(D426," ",""),"　","")),資格マスタ!$D:$D,0)),D426))</f>
        <v/>
      </c>
      <c r="F426">
        <f>IF(E426="","",IF(C426="",DATE(9999,1,1),C426))</f>
        <v/>
      </c>
      <c r="G426">
        <f>IF(E426="","",COUNTIFS($F$423:$F$434,"&lt;"&amp;F426,$F$423:$F$434,"&lt;&gt;")+COUNTIFS($F$423:$F$434,F426,$B$423:$B$434,"&lt;"&amp;B426)+1)</f>
        <v/>
      </c>
      <c r="H426">
        <f>IF(OR(E426="",C426=""),"",IF(C426&gt;=DATE(2019,5,1),"令和"&amp;(YEAR(C426)-2018),IF(C426&gt;=DATE(1989,1,8),"平成"&amp;(YEAR(C426)-1988),"昭和"&amp;(YEAR(C426)-1925)))&amp;"年"&amp;MONTH(C426)&amp;"月")</f>
        <v/>
      </c>
    </row>
    <row r="427">
      <c r="A427" t="n">
        <v>36</v>
      </c>
      <c r="B427" t="n">
        <v>5</v>
      </c>
      <c r="C427">
        <f>IFERROR(IF(ISNUMBER(入力!W40),入力!W40,DATEVALUE(入力!W40)),"")</f>
        <v/>
      </c>
      <c r="D427">
        <f>IF(入力!V40="","",入力!V40)</f>
        <v/>
      </c>
      <c r="E427">
        <f>IF(D427="","",IFERROR(INDEX(資格マスタ!$B:$B,MATCH(ASC(SUBSTITUTE(SUBSTITUTE(D427," ",""),"　","")),資格マスタ!$D:$D,0)),D427))</f>
        <v/>
      </c>
      <c r="F427">
        <f>IF(E427="","",IF(C427="",DATE(9999,1,1),C427))</f>
        <v/>
      </c>
      <c r="G427">
        <f>IF(E427="","",COUNTIFS($F$423:$F$434,"&lt;"&amp;F427,$F$423:$F$434,"&lt;&gt;")+COUNTIFS($F$423:$F$434,F427,$B$423:$B$434,"&lt;"&amp;B427)+1)</f>
        <v/>
      </c>
      <c r="H427">
        <f>IF(OR(E427="",C427=""),"",IF(C427&gt;=DATE(2019,5,1),"令和"&amp;(YEAR(C427)-2018),IF(C427&gt;=DATE(1989,1,8),"平成"&amp;(YEAR(C427)-1988),"昭和"&amp;(YEAR(C427)-1925)))&amp;"年"&amp;MONTH(C427)&amp;"月")</f>
        <v/>
      </c>
    </row>
    <row r="428">
      <c r="A428" t="n">
        <v>36</v>
      </c>
      <c r="B428" t="n">
        <v>6</v>
      </c>
      <c r="C428">
        <f>IFERROR(IF(ISNUMBER(入力!Y40),入力!Y40,DATEVALUE(入力!Y40)),"")</f>
        <v/>
      </c>
      <c r="D428">
        <f>IF(入力!X40="","",入力!X40)</f>
        <v/>
      </c>
      <c r="E428">
        <f>IF(D428="","",IFERROR(INDEX(資格マスタ!$B:$B,MATCH(ASC(SUBSTITUTE(SUBSTITUTE(D428," ",""),"　","")),資格マスタ!$D:$D,0)),D428))</f>
        <v/>
      </c>
      <c r="F428">
        <f>IF(E428="","",IF(C428="",DATE(9999,1,1),C428))</f>
        <v/>
      </c>
      <c r="G428">
        <f>IF(E428="","",COUNTIFS($F$423:$F$434,"&lt;"&amp;F428,$F$423:$F$434,"&lt;&gt;")+COUNTIFS($F$423:$F$434,F428,$B$423:$B$434,"&lt;"&amp;B428)+1)</f>
        <v/>
      </c>
      <c r="H428">
        <f>IF(OR(E428="",C428=""),"",IF(C428&gt;=DATE(2019,5,1),"令和"&amp;(YEAR(C428)-2018),IF(C428&gt;=DATE(1989,1,8),"平成"&amp;(YEAR(C428)-1988),"昭和"&amp;(YEAR(C428)-1925)))&amp;"年"&amp;MONTH(C428)&amp;"月")</f>
        <v/>
      </c>
    </row>
    <row r="429">
      <c r="A429" t="n">
        <v>36</v>
      </c>
      <c r="B429" t="n">
        <v>7</v>
      </c>
      <c r="C429">
        <f>IFERROR(INDEX(資格取込!$S$6:$S$205,MATCH(36&amp;"_"&amp;1,資格取込!$Z$6:$Z$205,0)),"")</f>
        <v/>
      </c>
      <c r="D429">
        <f>IFERROR(INDEX(資格取込!$R$6:$R$205,MATCH(36&amp;"_"&amp;1,資格取込!$Z$6:$Z$205,0)),"")</f>
        <v/>
      </c>
      <c r="E429">
        <f>IF(D429="","",IFERROR(INDEX(資格マスタ!$B:$B,MATCH(ASC(SUBSTITUTE(SUBSTITUTE(D429," ",""),"　","")),資格マスタ!$D:$D,0)),D429))</f>
        <v/>
      </c>
      <c r="F429">
        <f>IF(E429="","",IF(C429="",DATE(9999,1,1),C429))</f>
        <v/>
      </c>
      <c r="G429">
        <f>IF(E429="","",COUNTIFS($F$423:$F$434,"&lt;"&amp;F429,$F$423:$F$434,"&lt;&gt;")+COUNTIFS($F$423:$F$434,F429,$B$423:$B$434,"&lt;"&amp;B429)+1)</f>
        <v/>
      </c>
      <c r="H429">
        <f>IF(OR(E429="",C429=""),"",IF(C429&gt;=DATE(2019,5,1),"令和"&amp;(YEAR(C429)-2018),IF(C429&gt;=DATE(1989,1,8),"平成"&amp;(YEAR(C429)-1988),"昭和"&amp;(YEAR(C429)-1925)))&amp;"年"&amp;MONTH(C429)&amp;"月")</f>
        <v/>
      </c>
    </row>
    <row r="430">
      <c r="A430" t="n">
        <v>36</v>
      </c>
      <c r="B430" t="n">
        <v>8</v>
      </c>
      <c r="C430">
        <f>IFERROR(INDEX(資格取込!$S$6:$S$205,MATCH(36&amp;"_"&amp;2,資格取込!$Z$6:$Z$205,0)),"")</f>
        <v/>
      </c>
      <c r="D430">
        <f>IFERROR(INDEX(資格取込!$R$6:$R$205,MATCH(36&amp;"_"&amp;2,資格取込!$Z$6:$Z$205,0)),"")</f>
        <v/>
      </c>
      <c r="E430">
        <f>IF(D430="","",IFERROR(INDEX(資格マスタ!$B:$B,MATCH(ASC(SUBSTITUTE(SUBSTITUTE(D430," ",""),"　","")),資格マスタ!$D:$D,0)),D430))</f>
        <v/>
      </c>
      <c r="F430">
        <f>IF(E430="","",IF(C430="",DATE(9999,1,1),C430))</f>
        <v/>
      </c>
      <c r="G430">
        <f>IF(E430="","",COUNTIFS($F$423:$F$434,"&lt;"&amp;F430,$F$423:$F$434,"&lt;&gt;")+COUNTIFS($F$423:$F$434,F430,$B$423:$B$434,"&lt;"&amp;B430)+1)</f>
        <v/>
      </c>
      <c r="H430">
        <f>IF(OR(E430="",C430=""),"",IF(C430&gt;=DATE(2019,5,1),"令和"&amp;(YEAR(C430)-2018),IF(C430&gt;=DATE(1989,1,8),"平成"&amp;(YEAR(C430)-1988),"昭和"&amp;(YEAR(C430)-1925)))&amp;"年"&amp;MONTH(C430)&amp;"月")</f>
        <v/>
      </c>
    </row>
    <row r="431">
      <c r="A431" t="n">
        <v>36</v>
      </c>
      <c r="B431" t="n">
        <v>9</v>
      </c>
      <c r="C431">
        <f>IFERROR(INDEX(資格取込!$S$6:$S$205,MATCH(36&amp;"_"&amp;3,資格取込!$Z$6:$Z$205,0)),"")</f>
        <v/>
      </c>
      <c r="D431">
        <f>IFERROR(INDEX(資格取込!$R$6:$R$205,MATCH(36&amp;"_"&amp;3,資格取込!$Z$6:$Z$205,0)),"")</f>
        <v/>
      </c>
      <c r="E431">
        <f>IF(D431="","",IFERROR(INDEX(資格マスタ!$B:$B,MATCH(ASC(SUBSTITUTE(SUBSTITUTE(D431," ",""),"　","")),資格マスタ!$D:$D,0)),D431))</f>
        <v/>
      </c>
      <c r="F431">
        <f>IF(E431="","",IF(C431="",DATE(9999,1,1),C431))</f>
        <v/>
      </c>
      <c r="G431">
        <f>IF(E431="","",COUNTIFS($F$423:$F$434,"&lt;"&amp;F431,$F$423:$F$434,"&lt;&gt;")+COUNTIFS($F$423:$F$434,F431,$B$423:$B$434,"&lt;"&amp;B431)+1)</f>
        <v/>
      </c>
      <c r="H431">
        <f>IF(OR(E431="",C431=""),"",IF(C431&gt;=DATE(2019,5,1),"令和"&amp;(YEAR(C431)-2018),IF(C431&gt;=DATE(1989,1,8),"平成"&amp;(YEAR(C431)-1988),"昭和"&amp;(YEAR(C431)-1925)))&amp;"年"&amp;MONTH(C431)&amp;"月")</f>
        <v/>
      </c>
    </row>
    <row r="432">
      <c r="A432" t="n">
        <v>36</v>
      </c>
      <c r="B432" t="n">
        <v>10</v>
      </c>
      <c r="C432">
        <f>IFERROR(INDEX(資格取込!$S$6:$S$205,MATCH(36&amp;"_"&amp;4,資格取込!$Z$6:$Z$205,0)),"")</f>
        <v/>
      </c>
      <c r="D432">
        <f>IFERROR(INDEX(資格取込!$R$6:$R$205,MATCH(36&amp;"_"&amp;4,資格取込!$Z$6:$Z$205,0)),"")</f>
        <v/>
      </c>
      <c r="E432">
        <f>IF(D432="","",IFERROR(INDEX(資格マスタ!$B:$B,MATCH(ASC(SUBSTITUTE(SUBSTITUTE(D432," ",""),"　","")),資格マスタ!$D:$D,0)),D432))</f>
        <v/>
      </c>
      <c r="F432">
        <f>IF(E432="","",IF(C432="",DATE(9999,1,1),C432))</f>
        <v/>
      </c>
      <c r="G432">
        <f>IF(E432="","",COUNTIFS($F$423:$F$434,"&lt;"&amp;F432,$F$423:$F$434,"&lt;&gt;")+COUNTIFS($F$423:$F$434,F432,$B$423:$B$434,"&lt;"&amp;B432)+1)</f>
        <v/>
      </c>
      <c r="H432">
        <f>IF(OR(E432="",C432=""),"",IF(C432&gt;=DATE(2019,5,1),"令和"&amp;(YEAR(C432)-2018),IF(C432&gt;=DATE(1989,1,8),"平成"&amp;(YEAR(C432)-1988),"昭和"&amp;(YEAR(C432)-1925)))&amp;"年"&amp;MONTH(C432)&amp;"月")</f>
        <v/>
      </c>
    </row>
    <row r="433">
      <c r="A433" t="n">
        <v>36</v>
      </c>
      <c r="B433" t="n">
        <v>11</v>
      </c>
      <c r="C433">
        <f>IFERROR(INDEX(資格取込!$S$6:$S$205,MATCH(36&amp;"_"&amp;5,資格取込!$Z$6:$Z$205,0)),"")</f>
        <v/>
      </c>
      <c r="D433">
        <f>IFERROR(INDEX(資格取込!$R$6:$R$205,MATCH(36&amp;"_"&amp;5,資格取込!$Z$6:$Z$205,0)),"")</f>
        <v/>
      </c>
      <c r="E433">
        <f>IF(D433="","",IFERROR(INDEX(資格マスタ!$B:$B,MATCH(ASC(SUBSTITUTE(SUBSTITUTE(D433," ",""),"　","")),資格マスタ!$D:$D,0)),D433))</f>
        <v/>
      </c>
      <c r="F433">
        <f>IF(E433="","",IF(C433="",DATE(9999,1,1),C433))</f>
        <v/>
      </c>
      <c r="G433">
        <f>IF(E433="","",COUNTIFS($F$423:$F$434,"&lt;"&amp;F433,$F$423:$F$434,"&lt;&gt;")+COUNTIFS($F$423:$F$434,F433,$B$423:$B$434,"&lt;"&amp;B433)+1)</f>
        <v/>
      </c>
      <c r="H433">
        <f>IF(OR(E433="",C433=""),"",IF(C433&gt;=DATE(2019,5,1),"令和"&amp;(YEAR(C433)-2018),IF(C433&gt;=DATE(1989,1,8),"平成"&amp;(YEAR(C433)-1988),"昭和"&amp;(YEAR(C433)-1925)))&amp;"年"&amp;MONTH(C433)&amp;"月")</f>
        <v/>
      </c>
    </row>
    <row r="434">
      <c r="A434" t="n">
        <v>36</v>
      </c>
      <c r="B434" t="n">
        <v>12</v>
      </c>
      <c r="C434">
        <f>IFERROR(INDEX(資格取込!$S$6:$S$205,MATCH(36&amp;"_"&amp;6,資格取込!$Z$6:$Z$205,0)),"")</f>
        <v/>
      </c>
      <c r="D434">
        <f>IFERROR(INDEX(資格取込!$R$6:$R$205,MATCH(36&amp;"_"&amp;6,資格取込!$Z$6:$Z$205,0)),"")</f>
        <v/>
      </c>
      <c r="E434">
        <f>IF(D434="","",IFERROR(INDEX(資格マスタ!$B:$B,MATCH(ASC(SUBSTITUTE(SUBSTITUTE(D434," ",""),"　","")),資格マスタ!$D:$D,0)),D434))</f>
        <v/>
      </c>
      <c r="F434">
        <f>IF(E434="","",IF(C434="",DATE(9999,1,1),C434))</f>
        <v/>
      </c>
      <c r="G434">
        <f>IF(E434="","",COUNTIFS($F$423:$F$434,"&lt;"&amp;F434,$F$423:$F$434,"&lt;&gt;")+COUNTIFS($F$423:$F$434,F434,$B$423:$B$434,"&lt;"&amp;B434)+1)</f>
        <v/>
      </c>
      <c r="H434">
        <f>IF(OR(E434="",C434=""),"",IF(C434&gt;=DATE(2019,5,1),"令和"&amp;(YEAR(C434)-2018),IF(C434&gt;=DATE(1989,1,8),"平成"&amp;(YEAR(C434)-1988),"昭和"&amp;(YEAR(C434)-1925)))&amp;"年"&amp;MONTH(C434)&amp;"月")</f>
        <v/>
      </c>
    </row>
    <row r="435">
      <c r="A435" t="n">
        <v>37</v>
      </c>
      <c r="B435" t="n">
        <v>1</v>
      </c>
      <c r="C435" s="132">
        <f>IFERROR(IF(ISNUMBER(入力!O41),入力!O41,DATEVALUE(入力!O41)),"")</f>
        <v/>
      </c>
      <c r="D435">
        <f>IF(入力!N41="","",入力!N41)</f>
        <v/>
      </c>
      <c r="E435">
        <f>IF(D435="","",IFERROR(INDEX(資格マスタ!$B:$B,MATCH(ASC(SUBSTITUTE(SUBSTITUTE(D435," ",""),"　","")),資格マスタ!$D:$D,0)),D435))</f>
        <v/>
      </c>
      <c r="F435">
        <f>IF(E435="","",IF(C435="",DATE(9999,1,1),C435))</f>
        <v/>
      </c>
      <c r="G435">
        <f>IF(E435="","",COUNTIFS($F$435:$F$446,"&lt;"&amp;F435,$F$435:$F$446,"&lt;&gt;")+COUNTIFS($F$435:$F$446,F435,$B$435:$B$446,"&lt;"&amp;B435)+1)</f>
        <v/>
      </c>
      <c r="H435">
        <f>IF(OR(E435="",C435=""),"",IF(C435&gt;=DATE(2019,5,1),"令和"&amp;(YEAR(C435)-2018),IF(C435&gt;=DATE(1989,1,8),"平成"&amp;(YEAR(C435)-1988),"昭和"&amp;(YEAR(C435)-1925)))&amp;"年"&amp;MONTH(C435)&amp;"月")</f>
        <v/>
      </c>
    </row>
    <row r="436">
      <c r="A436" t="n">
        <v>37</v>
      </c>
      <c r="B436" t="n">
        <v>2</v>
      </c>
      <c r="C436">
        <f>IFERROR(IF(ISNUMBER(入力!Q41),入力!Q41,DATEVALUE(入力!Q41)),"")</f>
        <v/>
      </c>
      <c r="D436">
        <f>IF(入力!P41="","",入力!P41)</f>
        <v/>
      </c>
      <c r="E436">
        <f>IF(D436="","",IFERROR(INDEX(資格マスタ!$B:$B,MATCH(ASC(SUBSTITUTE(SUBSTITUTE(D436," ",""),"　","")),資格マスタ!$D:$D,0)),D436))</f>
        <v/>
      </c>
      <c r="F436">
        <f>IF(E436="","",IF(C436="",DATE(9999,1,1),C436))</f>
        <v/>
      </c>
      <c r="G436">
        <f>IF(E436="","",COUNTIFS($F$435:$F$446,"&lt;"&amp;F436,$F$435:$F$446,"&lt;&gt;")+COUNTIFS($F$435:$F$446,F436,$B$435:$B$446,"&lt;"&amp;B436)+1)</f>
        <v/>
      </c>
      <c r="H436">
        <f>IF(OR(E436="",C436=""),"",IF(C436&gt;=DATE(2019,5,1),"令和"&amp;(YEAR(C436)-2018),IF(C436&gt;=DATE(1989,1,8),"平成"&amp;(YEAR(C436)-1988),"昭和"&amp;(YEAR(C436)-1925)))&amp;"年"&amp;MONTH(C436)&amp;"月")</f>
        <v/>
      </c>
    </row>
    <row r="437">
      <c r="A437" t="n">
        <v>37</v>
      </c>
      <c r="B437" t="n">
        <v>3</v>
      </c>
      <c r="C437">
        <f>IFERROR(IF(ISNUMBER(入力!S41),入力!S41,DATEVALUE(入力!S41)),"")</f>
        <v/>
      </c>
      <c r="D437">
        <f>IF(入力!R41="","",入力!R41)</f>
        <v/>
      </c>
      <c r="E437">
        <f>IF(D437="","",IFERROR(INDEX(資格マスタ!$B:$B,MATCH(ASC(SUBSTITUTE(SUBSTITUTE(D437," ",""),"　","")),資格マスタ!$D:$D,0)),D437))</f>
        <v/>
      </c>
      <c r="F437">
        <f>IF(E437="","",IF(C437="",DATE(9999,1,1),C437))</f>
        <v/>
      </c>
      <c r="G437">
        <f>IF(E437="","",COUNTIFS($F$435:$F$446,"&lt;"&amp;F437,$F$435:$F$446,"&lt;&gt;")+COUNTIFS($F$435:$F$446,F437,$B$435:$B$446,"&lt;"&amp;B437)+1)</f>
        <v/>
      </c>
      <c r="H437">
        <f>IF(OR(E437="",C437=""),"",IF(C437&gt;=DATE(2019,5,1),"令和"&amp;(YEAR(C437)-2018),IF(C437&gt;=DATE(1989,1,8),"平成"&amp;(YEAR(C437)-1988),"昭和"&amp;(YEAR(C437)-1925)))&amp;"年"&amp;MONTH(C437)&amp;"月")</f>
        <v/>
      </c>
    </row>
    <row r="438">
      <c r="A438" t="n">
        <v>37</v>
      </c>
      <c r="B438" t="n">
        <v>4</v>
      </c>
      <c r="C438">
        <f>IFERROR(IF(ISNUMBER(入力!U41),入力!U41,DATEVALUE(入力!U41)),"")</f>
        <v/>
      </c>
      <c r="D438">
        <f>IF(入力!T41="","",入力!T41)</f>
        <v/>
      </c>
      <c r="E438">
        <f>IF(D438="","",IFERROR(INDEX(資格マスタ!$B:$B,MATCH(ASC(SUBSTITUTE(SUBSTITUTE(D438," ",""),"　","")),資格マスタ!$D:$D,0)),D438))</f>
        <v/>
      </c>
      <c r="F438">
        <f>IF(E438="","",IF(C438="",DATE(9999,1,1),C438))</f>
        <v/>
      </c>
      <c r="G438">
        <f>IF(E438="","",COUNTIFS($F$435:$F$446,"&lt;"&amp;F438,$F$435:$F$446,"&lt;&gt;")+COUNTIFS($F$435:$F$446,F438,$B$435:$B$446,"&lt;"&amp;B438)+1)</f>
        <v/>
      </c>
      <c r="H438">
        <f>IF(OR(E438="",C438=""),"",IF(C438&gt;=DATE(2019,5,1),"令和"&amp;(YEAR(C438)-2018),IF(C438&gt;=DATE(1989,1,8),"平成"&amp;(YEAR(C438)-1988),"昭和"&amp;(YEAR(C438)-1925)))&amp;"年"&amp;MONTH(C438)&amp;"月")</f>
        <v/>
      </c>
    </row>
    <row r="439">
      <c r="A439" t="n">
        <v>37</v>
      </c>
      <c r="B439" t="n">
        <v>5</v>
      </c>
      <c r="C439">
        <f>IFERROR(IF(ISNUMBER(入力!W41),入力!W41,DATEVALUE(入力!W41)),"")</f>
        <v/>
      </c>
      <c r="D439">
        <f>IF(入力!V41="","",入力!V41)</f>
        <v/>
      </c>
      <c r="E439">
        <f>IF(D439="","",IFERROR(INDEX(資格マスタ!$B:$B,MATCH(ASC(SUBSTITUTE(SUBSTITUTE(D439," ",""),"　","")),資格マスタ!$D:$D,0)),D439))</f>
        <v/>
      </c>
      <c r="F439">
        <f>IF(E439="","",IF(C439="",DATE(9999,1,1),C439))</f>
        <v/>
      </c>
      <c r="G439">
        <f>IF(E439="","",COUNTIFS($F$435:$F$446,"&lt;"&amp;F439,$F$435:$F$446,"&lt;&gt;")+COUNTIFS($F$435:$F$446,F439,$B$435:$B$446,"&lt;"&amp;B439)+1)</f>
        <v/>
      </c>
      <c r="H439">
        <f>IF(OR(E439="",C439=""),"",IF(C439&gt;=DATE(2019,5,1),"令和"&amp;(YEAR(C439)-2018),IF(C439&gt;=DATE(1989,1,8),"平成"&amp;(YEAR(C439)-1988),"昭和"&amp;(YEAR(C439)-1925)))&amp;"年"&amp;MONTH(C439)&amp;"月")</f>
        <v/>
      </c>
    </row>
    <row r="440">
      <c r="A440" t="n">
        <v>37</v>
      </c>
      <c r="B440" t="n">
        <v>6</v>
      </c>
      <c r="C440">
        <f>IFERROR(IF(ISNUMBER(入力!Y41),入力!Y41,DATEVALUE(入力!Y41)),"")</f>
        <v/>
      </c>
      <c r="D440">
        <f>IF(入力!X41="","",入力!X41)</f>
        <v/>
      </c>
      <c r="E440">
        <f>IF(D440="","",IFERROR(INDEX(資格マスタ!$B:$B,MATCH(ASC(SUBSTITUTE(SUBSTITUTE(D440," ",""),"　","")),資格マスタ!$D:$D,0)),D440))</f>
        <v/>
      </c>
      <c r="F440">
        <f>IF(E440="","",IF(C440="",DATE(9999,1,1),C440))</f>
        <v/>
      </c>
      <c r="G440">
        <f>IF(E440="","",COUNTIFS($F$435:$F$446,"&lt;"&amp;F440,$F$435:$F$446,"&lt;&gt;")+COUNTIFS($F$435:$F$446,F440,$B$435:$B$446,"&lt;"&amp;B440)+1)</f>
        <v/>
      </c>
      <c r="H440">
        <f>IF(OR(E440="",C440=""),"",IF(C440&gt;=DATE(2019,5,1),"令和"&amp;(YEAR(C440)-2018),IF(C440&gt;=DATE(1989,1,8),"平成"&amp;(YEAR(C440)-1988),"昭和"&amp;(YEAR(C440)-1925)))&amp;"年"&amp;MONTH(C440)&amp;"月")</f>
        <v/>
      </c>
    </row>
    <row r="441">
      <c r="A441" t="n">
        <v>37</v>
      </c>
      <c r="B441" t="n">
        <v>7</v>
      </c>
      <c r="C441">
        <f>IFERROR(INDEX(資格取込!$S$6:$S$205,MATCH(37&amp;"_"&amp;1,資格取込!$Z$6:$Z$205,0)),"")</f>
        <v/>
      </c>
      <c r="D441">
        <f>IFERROR(INDEX(資格取込!$R$6:$R$205,MATCH(37&amp;"_"&amp;1,資格取込!$Z$6:$Z$205,0)),"")</f>
        <v/>
      </c>
      <c r="E441">
        <f>IF(D441="","",IFERROR(INDEX(資格マスタ!$B:$B,MATCH(ASC(SUBSTITUTE(SUBSTITUTE(D441," ",""),"　","")),資格マスタ!$D:$D,0)),D441))</f>
        <v/>
      </c>
      <c r="F441">
        <f>IF(E441="","",IF(C441="",DATE(9999,1,1),C441))</f>
        <v/>
      </c>
      <c r="G441">
        <f>IF(E441="","",COUNTIFS($F$435:$F$446,"&lt;"&amp;F441,$F$435:$F$446,"&lt;&gt;")+COUNTIFS($F$435:$F$446,F441,$B$435:$B$446,"&lt;"&amp;B441)+1)</f>
        <v/>
      </c>
      <c r="H441">
        <f>IF(OR(E441="",C441=""),"",IF(C441&gt;=DATE(2019,5,1),"令和"&amp;(YEAR(C441)-2018),IF(C441&gt;=DATE(1989,1,8),"平成"&amp;(YEAR(C441)-1988),"昭和"&amp;(YEAR(C441)-1925)))&amp;"年"&amp;MONTH(C441)&amp;"月")</f>
        <v/>
      </c>
    </row>
    <row r="442">
      <c r="A442" t="n">
        <v>37</v>
      </c>
      <c r="B442" t="n">
        <v>8</v>
      </c>
      <c r="C442">
        <f>IFERROR(INDEX(資格取込!$S$6:$S$205,MATCH(37&amp;"_"&amp;2,資格取込!$Z$6:$Z$205,0)),"")</f>
        <v/>
      </c>
      <c r="D442">
        <f>IFERROR(INDEX(資格取込!$R$6:$R$205,MATCH(37&amp;"_"&amp;2,資格取込!$Z$6:$Z$205,0)),"")</f>
        <v/>
      </c>
      <c r="E442">
        <f>IF(D442="","",IFERROR(INDEX(資格マスタ!$B:$B,MATCH(ASC(SUBSTITUTE(SUBSTITUTE(D442," ",""),"　","")),資格マスタ!$D:$D,0)),D442))</f>
        <v/>
      </c>
      <c r="F442">
        <f>IF(E442="","",IF(C442="",DATE(9999,1,1),C442))</f>
        <v/>
      </c>
      <c r="G442">
        <f>IF(E442="","",COUNTIFS($F$435:$F$446,"&lt;"&amp;F442,$F$435:$F$446,"&lt;&gt;")+COUNTIFS($F$435:$F$446,F442,$B$435:$B$446,"&lt;"&amp;B442)+1)</f>
        <v/>
      </c>
      <c r="H442">
        <f>IF(OR(E442="",C442=""),"",IF(C442&gt;=DATE(2019,5,1),"令和"&amp;(YEAR(C442)-2018),IF(C442&gt;=DATE(1989,1,8),"平成"&amp;(YEAR(C442)-1988),"昭和"&amp;(YEAR(C442)-1925)))&amp;"年"&amp;MONTH(C442)&amp;"月")</f>
        <v/>
      </c>
    </row>
    <row r="443">
      <c r="A443" t="n">
        <v>37</v>
      </c>
      <c r="B443" t="n">
        <v>9</v>
      </c>
      <c r="C443">
        <f>IFERROR(INDEX(資格取込!$S$6:$S$205,MATCH(37&amp;"_"&amp;3,資格取込!$Z$6:$Z$205,0)),"")</f>
        <v/>
      </c>
      <c r="D443">
        <f>IFERROR(INDEX(資格取込!$R$6:$R$205,MATCH(37&amp;"_"&amp;3,資格取込!$Z$6:$Z$205,0)),"")</f>
        <v/>
      </c>
      <c r="E443">
        <f>IF(D443="","",IFERROR(INDEX(資格マスタ!$B:$B,MATCH(ASC(SUBSTITUTE(SUBSTITUTE(D443," ",""),"　","")),資格マスタ!$D:$D,0)),D443))</f>
        <v/>
      </c>
      <c r="F443">
        <f>IF(E443="","",IF(C443="",DATE(9999,1,1),C443))</f>
        <v/>
      </c>
      <c r="G443">
        <f>IF(E443="","",COUNTIFS($F$435:$F$446,"&lt;"&amp;F443,$F$435:$F$446,"&lt;&gt;")+COUNTIFS($F$435:$F$446,F443,$B$435:$B$446,"&lt;"&amp;B443)+1)</f>
        <v/>
      </c>
      <c r="H443">
        <f>IF(OR(E443="",C443=""),"",IF(C443&gt;=DATE(2019,5,1),"令和"&amp;(YEAR(C443)-2018),IF(C443&gt;=DATE(1989,1,8),"平成"&amp;(YEAR(C443)-1988),"昭和"&amp;(YEAR(C443)-1925)))&amp;"年"&amp;MONTH(C443)&amp;"月")</f>
        <v/>
      </c>
    </row>
    <row r="444">
      <c r="A444" t="n">
        <v>37</v>
      </c>
      <c r="B444" t="n">
        <v>10</v>
      </c>
      <c r="C444">
        <f>IFERROR(INDEX(資格取込!$S$6:$S$205,MATCH(37&amp;"_"&amp;4,資格取込!$Z$6:$Z$205,0)),"")</f>
        <v/>
      </c>
      <c r="D444">
        <f>IFERROR(INDEX(資格取込!$R$6:$R$205,MATCH(37&amp;"_"&amp;4,資格取込!$Z$6:$Z$205,0)),"")</f>
        <v/>
      </c>
      <c r="E444">
        <f>IF(D444="","",IFERROR(INDEX(資格マスタ!$B:$B,MATCH(ASC(SUBSTITUTE(SUBSTITUTE(D444," ",""),"　","")),資格マスタ!$D:$D,0)),D444))</f>
        <v/>
      </c>
      <c r="F444">
        <f>IF(E444="","",IF(C444="",DATE(9999,1,1),C444))</f>
        <v/>
      </c>
      <c r="G444">
        <f>IF(E444="","",COUNTIFS($F$435:$F$446,"&lt;"&amp;F444,$F$435:$F$446,"&lt;&gt;")+COUNTIFS($F$435:$F$446,F444,$B$435:$B$446,"&lt;"&amp;B444)+1)</f>
        <v/>
      </c>
      <c r="H444">
        <f>IF(OR(E444="",C444=""),"",IF(C444&gt;=DATE(2019,5,1),"令和"&amp;(YEAR(C444)-2018),IF(C444&gt;=DATE(1989,1,8),"平成"&amp;(YEAR(C444)-1988),"昭和"&amp;(YEAR(C444)-1925)))&amp;"年"&amp;MONTH(C444)&amp;"月")</f>
        <v/>
      </c>
    </row>
    <row r="445">
      <c r="A445" t="n">
        <v>37</v>
      </c>
      <c r="B445" t="n">
        <v>11</v>
      </c>
      <c r="C445">
        <f>IFERROR(INDEX(資格取込!$S$6:$S$205,MATCH(37&amp;"_"&amp;5,資格取込!$Z$6:$Z$205,0)),"")</f>
        <v/>
      </c>
      <c r="D445">
        <f>IFERROR(INDEX(資格取込!$R$6:$R$205,MATCH(37&amp;"_"&amp;5,資格取込!$Z$6:$Z$205,0)),"")</f>
        <v/>
      </c>
      <c r="E445">
        <f>IF(D445="","",IFERROR(INDEX(資格マスタ!$B:$B,MATCH(ASC(SUBSTITUTE(SUBSTITUTE(D445," ",""),"　","")),資格マスタ!$D:$D,0)),D445))</f>
        <v/>
      </c>
      <c r="F445">
        <f>IF(E445="","",IF(C445="",DATE(9999,1,1),C445))</f>
        <v/>
      </c>
      <c r="G445">
        <f>IF(E445="","",COUNTIFS($F$435:$F$446,"&lt;"&amp;F445,$F$435:$F$446,"&lt;&gt;")+COUNTIFS($F$435:$F$446,F445,$B$435:$B$446,"&lt;"&amp;B445)+1)</f>
        <v/>
      </c>
      <c r="H445">
        <f>IF(OR(E445="",C445=""),"",IF(C445&gt;=DATE(2019,5,1),"令和"&amp;(YEAR(C445)-2018),IF(C445&gt;=DATE(1989,1,8),"平成"&amp;(YEAR(C445)-1988),"昭和"&amp;(YEAR(C445)-1925)))&amp;"年"&amp;MONTH(C445)&amp;"月")</f>
        <v/>
      </c>
    </row>
    <row r="446">
      <c r="A446" t="n">
        <v>37</v>
      </c>
      <c r="B446" t="n">
        <v>12</v>
      </c>
      <c r="C446">
        <f>IFERROR(INDEX(資格取込!$S$6:$S$205,MATCH(37&amp;"_"&amp;6,資格取込!$Z$6:$Z$205,0)),"")</f>
        <v/>
      </c>
      <c r="D446">
        <f>IFERROR(INDEX(資格取込!$R$6:$R$205,MATCH(37&amp;"_"&amp;6,資格取込!$Z$6:$Z$205,0)),"")</f>
        <v/>
      </c>
      <c r="E446">
        <f>IF(D446="","",IFERROR(INDEX(資格マスタ!$B:$B,MATCH(ASC(SUBSTITUTE(SUBSTITUTE(D446," ",""),"　","")),資格マスタ!$D:$D,0)),D446))</f>
        <v/>
      </c>
      <c r="F446">
        <f>IF(E446="","",IF(C446="",DATE(9999,1,1),C446))</f>
        <v/>
      </c>
      <c r="G446">
        <f>IF(E446="","",COUNTIFS($F$435:$F$446,"&lt;"&amp;F446,$F$435:$F$446,"&lt;&gt;")+COUNTIFS($F$435:$F$446,F446,$B$435:$B$446,"&lt;"&amp;B446)+1)</f>
        <v/>
      </c>
      <c r="H446">
        <f>IF(OR(E446="",C446=""),"",IF(C446&gt;=DATE(2019,5,1),"令和"&amp;(YEAR(C446)-2018),IF(C446&gt;=DATE(1989,1,8),"平成"&amp;(YEAR(C446)-1988),"昭和"&amp;(YEAR(C446)-1925)))&amp;"年"&amp;MONTH(C446)&amp;"月")</f>
        <v/>
      </c>
    </row>
    <row r="447">
      <c r="A447" t="n">
        <v>38</v>
      </c>
      <c r="B447" t="n">
        <v>1</v>
      </c>
      <c r="C447" s="132">
        <f>IFERROR(IF(ISNUMBER(入力!O42),入力!O42,DATEVALUE(入力!O42)),"")</f>
        <v/>
      </c>
      <c r="D447">
        <f>IF(入力!N42="","",入力!N42)</f>
        <v/>
      </c>
      <c r="E447">
        <f>IF(D447="","",IFERROR(INDEX(資格マスタ!$B:$B,MATCH(ASC(SUBSTITUTE(SUBSTITUTE(D447," ",""),"　","")),資格マスタ!$D:$D,0)),D447))</f>
        <v/>
      </c>
      <c r="F447">
        <f>IF(E447="","",IF(C447="",DATE(9999,1,1),C447))</f>
        <v/>
      </c>
      <c r="G447">
        <f>IF(E447="","",COUNTIFS($F$447:$F$458,"&lt;"&amp;F447,$F$447:$F$458,"&lt;&gt;")+COUNTIFS($F$447:$F$458,F447,$B$447:$B$458,"&lt;"&amp;B447)+1)</f>
        <v/>
      </c>
      <c r="H447">
        <f>IF(OR(E447="",C447=""),"",IF(C447&gt;=DATE(2019,5,1),"令和"&amp;(YEAR(C447)-2018),IF(C447&gt;=DATE(1989,1,8),"平成"&amp;(YEAR(C447)-1988),"昭和"&amp;(YEAR(C447)-1925)))&amp;"年"&amp;MONTH(C447)&amp;"月")</f>
        <v/>
      </c>
    </row>
    <row r="448">
      <c r="A448" t="n">
        <v>38</v>
      </c>
      <c r="B448" t="n">
        <v>2</v>
      </c>
      <c r="C448">
        <f>IFERROR(IF(ISNUMBER(入力!Q42),入力!Q42,DATEVALUE(入力!Q42)),"")</f>
        <v/>
      </c>
      <c r="D448">
        <f>IF(入力!P42="","",入力!P42)</f>
        <v/>
      </c>
      <c r="E448">
        <f>IF(D448="","",IFERROR(INDEX(資格マスタ!$B:$B,MATCH(ASC(SUBSTITUTE(SUBSTITUTE(D448," ",""),"　","")),資格マスタ!$D:$D,0)),D448))</f>
        <v/>
      </c>
      <c r="F448">
        <f>IF(E448="","",IF(C448="",DATE(9999,1,1),C448))</f>
        <v/>
      </c>
      <c r="G448">
        <f>IF(E448="","",COUNTIFS($F$447:$F$458,"&lt;"&amp;F448,$F$447:$F$458,"&lt;&gt;")+COUNTIFS($F$447:$F$458,F448,$B$447:$B$458,"&lt;"&amp;B448)+1)</f>
        <v/>
      </c>
      <c r="H448">
        <f>IF(OR(E448="",C448=""),"",IF(C448&gt;=DATE(2019,5,1),"令和"&amp;(YEAR(C448)-2018),IF(C448&gt;=DATE(1989,1,8),"平成"&amp;(YEAR(C448)-1988),"昭和"&amp;(YEAR(C448)-1925)))&amp;"年"&amp;MONTH(C448)&amp;"月")</f>
        <v/>
      </c>
    </row>
    <row r="449">
      <c r="A449" t="n">
        <v>38</v>
      </c>
      <c r="B449" t="n">
        <v>3</v>
      </c>
      <c r="C449">
        <f>IFERROR(IF(ISNUMBER(入力!S42),入力!S42,DATEVALUE(入力!S42)),"")</f>
        <v/>
      </c>
      <c r="D449">
        <f>IF(入力!R42="","",入力!R42)</f>
        <v/>
      </c>
      <c r="E449">
        <f>IF(D449="","",IFERROR(INDEX(資格マスタ!$B:$B,MATCH(ASC(SUBSTITUTE(SUBSTITUTE(D449," ",""),"　","")),資格マスタ!$D:$D,0)),D449))</f>
        <v/>
      </c>
      <c r="F449">
        <f>IF(E449="","",IF(C449="",DATE(9999,1,1),C449))</f>
        <v/>
      </c>
      <c r="G449">
        <f>IF(E449="","",COUNTIFS($F$447:$F$458,"&lt;"&amp;F449,$F$447:$F$458,"&lt;&gt;")+COUNTIFS($F$447:$F$458,F449,$B$447:$B$458,"&lt;"&amp;B449)+1)</f>
        <v/>
      </c>
      <c r="H449">
        <f>IF(OR(E449="",C449=""),"",IF(C449&gt;=DATE(2019,5,1),"令和"&amp;(YEAR(C449)-2018),IF(C449&gt;=DATE(1989,1,8),"平成"&amp;(YEAR(C449)-1988),"昭和"&amp;(YEAR(C449)-1925)))&amp;"年"&amp;MONTH(C449)&amp;"月")</f>
        <v/>
      </c>
    </row>
    <row r="450">
      <c r="A450" t="n">
        <v>38</v>
      </c>
      <c r="B450" t="n">
        <v>4</v>
      </c>
      <c r="C450">
        <f>IFERROR(IF(ISNUMBER(入力!U42),入力!U42,DATEVALUE(入力!U42)),"")</f>
        <v/>
      </c>
      <c r="D450">
        <f>IF(入力!T42="","",入力!T42)</f>
        <v/>
      </c>
      <c r="E450">
        <f>IF(D450="","",IFERROR(INDEX(資格マスタ!$B:$B,MATCH(ASC(SUBSTITUTE(SUBSTITUTE(D450," ",""),"　","")),資格マスタ!$D:$D,0)),D450))</f>
        <v/>
      </c>
      <c r="F450">
        <f>IF(E450="","",IF(C450="",DATE(9999,1,1),C450))</f>
        <v/>
      </c>
      <c r="G450">
        <f>IF(E450="","",COUNTIFS($F$447:$F$458,"&lt;"&amp;F450,$F$447:$F$458,"&lt;&gt;")+COUNTIFS($F$447:$F$458,F450,$B$447:$B$458,"&lt;"&amp;B450)+1)</f>
        <v/>
      </c>
      <c r="H450">
        <f>IF(OR(E450="",C450=""),"",IF(C450&gt;=DATE(2019,5,1),"令和"&amp;(YEAR(C450)-2018),IF(C450&gt;=DATE(1989,1,8),"平成"&amp;(YEAR(C450)-1988),"昭和"&amp;(YEAR(C450)-1925)))&amp;"年"&amp;MONTH(C450)&amp;"月")</f>
        <v/>
      </c>
    </row>
    <row r="451">
      <c r="A451" t="n">
        <v>38</v>
      </c>
      <c r="B451" t="n">
        <v>5</v>
      </c>
      <c r="C451">
        <f>IFERROR(IF(ISNUMBER(入力!W42),入力!W42,DATEVALUE(入力!W42)),"")</f>
        <v/>
      </c>
      <c r="D451">
        <f>IF(入力!V42="","",入力!V42)</f>
        <v/>
      </c>
      <c r="E451">
        <f>IF(D451="","",IFERROR(INDEX(資格マスタ!$B:$B,MATCH(ASC(SUBSTITUTE(SUBSTITUTE(D451," ",""),"　","")),資格マスタ!$D:$D,0)),D451))</f>
        <v/>
      </c>
      <c r="F451">
        <f>IF(E451="","",IF(C451="",DATE(9999,1,1),C451))</f>
        <v/>
      </c>
      <c r="G451">
        <f>IF(E451="","",COUNTIFS($F$447:$F$458,"&lt;"&amp;F451,$F$447:$F$458,"&lt;&gt;")+COUNTIFS($F$447:$F$458,F451,$B$447:$B$458,"&lt;"&amp;B451)+1)</f>
        <v/>
      </c>
      <c r="H451">
        <f>IF(OR(E451="",C451=""),"",IF(C451&gt;=DATE(2019,5,1),"令和"&amp;(YEAR(C451)-2018),IF(C451&gt;=DATE(1989,1,8),"平成"&amp;(YEAR(C451)-1988),"昭和"&amp;(YEAR(C451)-1925)))&amp;"年"&amp;MONTH(C451)&amp;"月")</f>
        <v/>
      </c>
    </row>
    <row r="452">
      <c r="A452" t="n">
        <v>38</v>
      </c>
      <c r="B452" t="n">
        <v>6</v>
      </c>
      <c r="C452">
        <f>IFERROR(IF(ISNUMBER(入力!Y42),入力!Y42,DATEVALUE(入力!Y42)),"")</f>
        <v/>
      </c>
      <c r="D452">
        <f>IF(入力!X42="","",入力!X42)</f>
        <v/>
      </c>
      <c r="E452">
        <f>IF(D452="","",IFERROR(INDEX(資格マスタ!$B:$B,MATCH(ASC(SUBSTITUTE(SUBSTITUTE(D452," ",""),"　","")),資格マスタ!$D:$D,0)),D452))</f>
        <v/>
      </c>
      <c r="F452">
        <f>IF(E452="","",IF(C452="",DATE(9999,1,1),C452))</f>
        <v/>
      </c>
      <c r="G452">
        <f>IF(E452="","",COUNTIFS($F$447:$F$458,"&lt;"&amp;F452,$F$447:$F$458,"&lt;&gt;")+COUNTIFS($F$447:$F$458,F452,$B$447:$B$458,"&lt;"&amp;B452)+1)</f>
        <v/>
      </c>
      <c r="H452">
        <f>IF(OR(E452="",C452=""),"",IF(C452&gt;=DATE(2019,5,1),"令和"&amp;(YEAR(C452)-2018),IF(C452&gt;=DATE(1989,1,8),"平成"&amp;(YEAR(C452)-1988),"昭和"&amp;(YEAR(C452)-1925)))&amp;"年"&amp;MONTH(C452)&amp;"月")</f>
        <v/>
      </c>
    </row>
    <row r="453">
      <c r="A453" t="n">
        <v>38</v>
      </c>
      <c r="B453" t="n">
        <v>7</v>
      </c>
      <c r="C453">
        <f>IFERROR(INDEX(資格取込!$S$6:$S$205,MATCH(38&amp;"_"&amp;1,資格取込!$Z$6:$Z$205,0)),"")</f>
        <v/>
      </c>
      <c r="D453">
        <f>IFERROR(INDEX(資格取込!$R$6:$R$205,MATCH(38&amp;"_"&amp;1,資格取込!$Z$6:$Z$205,0)),"")</f>
        <v/>
      </c>
      <c r="E453">
        <f>IF(D453="","",IFERROR(INDEX(資格マスタ!$B:$B,MATCH(ASC(SUBSTITUTE(SUBSTITUTE(D453," ",""),"　","")),資格マスタ!$D:$D,0)),D453))</f>
        <v/>
      </c>
      <c r="F453">
        <f>IF(E453="","",IF(C453="",DATE(9999,1,1),C453))</f>
        <v/>
      </c>
      <c r="G453">
        <f>IF(E453="","",COUNTIFS($F$447:$F$458,"&lt;"&amp;F453,$F$447:$F$458,"&lt;&gt;")+COUNTIFS($F$447:$F$458,F453,$B$447:$B$458,"&lt;"&amp;B453)+1)</f>
        <v/>
      </c>
      <c r="H453">
        <f>IF(OR(E453="",C453=""),"",IF(C453&gt;=DATE(2019,5,1),"令和"&amp;(YEAR(C453)-2018),IF(C453&gt;=DATE(1989,1,8),"平成"&amp;(YEAR(C453)-1988),"昭和"&amp;(YEAR(C453)-1925)))&amp;"年"&amp;MONTH(C453)&amp;"月")</f>
        <v/>
      </c>
    </row>
    <row r="454">
      <c r="A454" t="n">
        <v>38</v>
      </c>
      <c r="B454" t="n">
        <v>8</v>
      </c>
      <c r="C454">
        <f>IFERROR(INDEX(資格取込!$S$6:$S$205,MATCH(38&amp;"_"&amp;2,資格取込!$Z$6:$Z$205,0)),"")</f>
        <v/>
      </c>
      <c r="D454">
        <f>IFERROR(INDEX(資格取込!$R$6:$R$205,MATCH(38&amp;"_"&amp;2,資格取込!$Z$6:$Z$205,0)),"")</f>
        <v/>
      </c>
      <c r="E454">
        <f>IF(D454="","",IFERROR(INDEX(資格マスタ!$B:$B,MATCH(ASC(SUBSTITUTE(SUBSTITUTE(D454," ",""),"　","")),資格マスタ!$D:$D,0)),D454))</f>
        <v/>
      </c>
      <c r="F454">
        <f>IF(E454="","",IF(C454="",DATE(9999,1,1),C454))</f>
        <v/>
      </c>
      <c r="G454">
        <f>IF(E454="","",COUNTIFS($F$447:$F$458,"&lt;"&amp;F454,$F$447:$F$458,"&lt;&gt;")+COUNTIFS($F$447:$F$458,F454,$B$447:$B$458,"&lt;"&amp;B454)+1)</f>
        <v/>
      </c>
      <c r="H454">
        <f>IF(OR(E454="",C454=""),"",IF(C454&gt;=DATE(2019,5,1),"令和"&amp;(YEAR(C454)-2018),IF(C454&gt;=DATE(1989,1,8),"平成"&amp;(YEAR(C454)-1988),"昭和"&amp;(YEAR(C454)-1925)))&amp;"年"&amp;MONTH(C454)&amp;"月")</f>
        <v/>
      </c>
    </row>
    <row r="455">
      <c r="A455" t="n">
        <v>38</v>
      </c>
      <c r="B455" t="n">
        <v>9</v>
      </c>
      <c r="C455">
        <f>IFERROR(INDEX(資格取込!$S$6:$S$205,MATCH(38&amp;"_"&amp;3,資格取込!$Z$6:$Z$205,0)),"")</f>
        <v/>
      </c>
      <c r="D455">
        <f>IFERROR(INDEX(資格取込!$R$6:$R$205,MATCH(38&amp;"_"&amp;3,資格取込!$Z$6:$Z$205,0)),"")</f>
        <v/>
      </c>
      <c r="E455">
        <f>IF(D455="","",IFERROR(INDEX(資格マスタ!$B:$B,MATCH(ASC(SUBSTITUTE(SUBSTITUTE(D455," ",""),"　","")),資格マスタ!$D:$D,0)),D455))</f>
        <v/>
      </c>
      <c r="F455">
        <f>IF(E455="","",IF(C455="",DATE(9999,1,1),C455))</f>
        <v/>
      </c>
      <c r="G455">
        <f>IF(E455="","",COUNTIFS($F$447:$F$458,"&lt;"&amp;F455,$F$447:$F$458,"&lt;&gt;")+COUNTIFS($F$447:$F$458,F455,$B$447:$B$458,"&lt;"&amp;B455)+1)</f>
        <v/>
      </c>
      <c r="H455">
        <f>IF(OR(E455="",C455=""),"",IF(C455&gt;=DATE(2019,5,1),"令和"&amp;(YEAR(C455)-2018),IF(C455&gt;=DATE(1989,1,8),"平成"&amp;(YEAR(C455)-1988),"昭和"&amp;(YEAR(C455)-1925)))&amp;"年"&amp;MONTH(C455)&amp;"月")</f>
        <v/>
      </c>
    </row>
    <row r="456">
      <c r="A456" t="n">
        <v>38</v>
      </c>
      <c r="B456" t="n">
        <v>10</v>
      </c>
      <c r="C456">
        <f>IFERROR(INDEX(資格取込!$S$6:$S$205,MATCH(38&amp;"_"&amp;4,資格取込!$Z$6:$Z$205,0)),"")</f>
        <v/>
      </c>
      <c r="D456">
        <f>IFERROR(INDEX(資格取込!$R$6:$R$205,MATCH(38&amp;"_"&amp;4,資格取込!$Z$6:$Z$205,0)),"")</f>
        <v/>
      </c>
      <c r="E456">
        <f>IF(D456="","",IFERROR(INDEX(資格マスタ!$B:$B,MATCH(ASC(SUBSTITUTE(SUBSTITUTE(D456," ",""),"　","")),資格マスタ!$D:$D,0)),D456))</f>
        <v/>
      </c>
      <c r="F456">
        <f>IF(E456="","",IF(C456="",DATE(9999,1,1),C456))</f>
        <v/>
      </c>
      <c r="G456">
        <f>IF(E456="","",COUNTIFS($F$447:$F$458,"&lt;"&amp;F456,$F$447:$F$458,"&lt;&gt;")+COUNTIFS($F$447:$F$458,F456,$B$447:$B$458,"&lt;"&amp;B456)+1)</f>
        <v/>
      </c>
      <c r="H456">
        <f>IF(OR(E456="",C456=""),"",IF(C456&gt;=DATE(2019,5,1),"令和"&amp;(YEAR(C456)-2018),IF(C456&gt;=DATE(1989,1,8),"平成"&amp;(YEAR(C456)-1988),"昭和"&amp;(YEAR(C456)-1925)))&amp;"年"&amp;MONTH(C456)&amp;"月")</f>
        <v/>
      </c>
    </row>
    <row r="457">
      <c r="A457" t="n">
        <v>38</v>
      </c>
      <c r="B457" t="n">
        <v>11</v>
      </c>
      <c r="C457">
        <f>IFERROR(INDEX(資格取込!$S$6:$S$205,MATCH(38&amp;"_"&amp;5,資格取込!$Z$6:$Z$205,0)),"")</f>
        <v/>
      </c>
      <c r="D457">
        <f>IFERROR(INDEX(資格取込!$R$6:$R$205,MATCH(38&amp;"_"&amp;5,資格取込!$Z$6:$Z$205,0)),"")</f>
        <v/>
      </c>
      <c r="E457">
        <f>IF(D457="","",IFERROR(INDEX(資格マスタ!$B:$B,MATCH(ASC(SUBSTITUTE(SUBSTITUTE(D457," ",""),"　","")),資格マスタ!$D:$D,0)),D457))</f>
        <v/>
      </c>
      <c r="F457">
        <f>IF(E457="","",IF(C457="",DATE(9999,1,1),C457))</f>
        <v/>
      </c>
      <c r="G457">
        <f>IF(E457="","",COUNTIFS($F$447:$F$458,"&lt;"&amp;F457,$F$447:$F$458,"&lt;&gt;")+COUNTIFS($F$447:$F$458,F457,$B$447:$B$458,"&lt;"&amp;B457)+1)</f>
        <v/>
      </c>
      <c r="H457">
        <f>IF(OR(E457="",C457=""),"",IF(C457&gt;=DATE(2019,5,1),"令和"&amp;(YEAR(C457)-2018),IF(C457&gt;=DATE(1989,1,8),"平成"&amp;(YEAR(C457)-1988),"昭和"&amp;(YEAR(C457)-1925)))&amp;"年"&amp;MONTH(C457)&amp;"月")</f>
        <v/>
      </c>
    </row>
    <row r="458">
      <c r="A458" t="n">
        <v>38</v>
      </c>
      <c r="B458" t="n">
        <v>12</v>
      </c>
      <c r="C458">
        <f>IFERROR(INDEX(資格取込!$S$6:$S$205,MATCH(38&amp;"_"&amp;6,資格取込!$Z$6:$Z$205,0)),"")</f>
        <v/>
      </c>
      <c r="D458">
        <f>IFERROR(INDEX(資格取込!$R$6:$R$205,MATCH(38&amp;"_"&amp;6,資格取込!$Z$6:$Z$205,0)),"")</f>
        <v/>
      </c>
      <c r="E458">
        <f>IF(D458="","",IFERROR(INDEX(資格マスタ!$B:$B,MATCH(ASC(SUBSTITUTE(SUBSTITUTE(D458," ",""),"　","")),資格マスタ!$D:$D,0)),D458))</f>
        <v/>
      </c>
      <c r="F458">
        <f>IF(E458="","",IF(C458="",DATE(9999,1,1),C458))</f>
        <v/>
      </c>
      <c r="G458">
        <f>IF(E458="","",COUNTIFS($F$447:$F$458,"&lt;"&amp;F458,$F$447:$F$458,"&lt;&gt;")+COUNTIFS($F$447:$F$458,F458,$B$447:$B$458,"&lt;"&amp;B458)+1)</f>
        <v/>
      </c>
      <c r="H458">
        <f>IF(OR(E458="",C458=""),"",IF(C458&gt;=DATE(2019,5,1),"令和"&amp;(YEAR(C458)-2018),IF(C458&gt;=DATE(1989,1,8),"平成"&amp;(YEAR(C458)-1988),"昭和"&amp;(YEAR(C458)-1925)))&amp;"年"&amp;MONTH(C458)&amp;"月")</f>
        <v/>
      </c>
    </row>
    <row r="459">
      <c r="A459" t="n">
        <v>39</v>
      </c>
      <c r="B459" t="n">
        <v>1</v>
      </c>
      <c r="C459" s="132">
        <f>IFERROR(IF(ISNUMBER(入力!O43),入力!O43,DATEVALUE(入力!O43)),"")</f>
        <v/>
      </c>
      <c r="D459">
        <f>IF(入力!N43="","",入力!N43)</f>
        <v/>
      </c>
      <c r="E459">
        <f>IF(D459="","",IFERROR(INDEX(資格マスタ!$B:$B,MATCH(ASC(SUBSTITUTE(SUBSTITUTE(D459," ",""),"　","")),資格マスタ!$D:$D,0)),D459))</f>
        <v/>
      </c>
      <c r="F459">
        <f>IF(E459="","",IF(C459="",DATE(9999,1,1),C459))</f>
        <v/>
      </c>
      <c r="G459">
        <f>IF(E459="","",COUNTIFS($F$459:$F$470,"&lt;"&amp;F459,$F$459:$F$470,"&lt;&gt;")+COUNTIFS($F$459:$F$470,F459,$B$459:$B$470,"&lt;"&amp;B459)+1)</f>
        <v/>
      </c>
      <c r="H459">
        <f>IF(OR(E459="",C459=""),"",IF(C459&gt;=DATE(2019,5,1),"令和"&amp;(YEAR(C459)-2018),IF(C459&gt;=DATE(1989,1,8),"平成"&amp;(YEAR(C459)-1988),"昭和"&amp;(YEAR(C459)-1925)))&amp;"年"&amp;MONTH(C459)&amp;"月")</f>
        <v/>
      </c>
    </row>
    <row r="460">
      <c r="A460" t="n">
        <v>39</v>
      </c>
      <c r="B460" t="n">
        <v>2</v>
      </c>
      <c r="C460">
        <f>IFERROR(IF(ISNUMBER(入力!Q43),入力!Q43,DATEVALUE(入力!Q43)),"")</f>
        <v/>
      </c>
      <c r="D460">
        <f>IF(入力!P43="","",入力!P43)</f>
        <v/>
      </c>
      <c r="E460">
        <f>IF(D460="","",IFERROR(INDEX(資格マスタ!$B:$B,MATCH(ASC(SUBSTITUTE(SUBSTITUTE(D460," ",""),"　","")),資格マスタ!$D:$D,0)),D460))</f>
        <v/>
      </c>
      <c r="F460">
        <f>IF(E460="","",IF(C460="",DATE(9999,1,1),C460))</f>
        <v/>
      </c>
      <c r="G460">
        <f>IF(E460="","",COUNTIFS($F$459:$F$470,"&lt;"&amp;F460,$F$459:$F$470,"&lt;&gt;")+COUNTIFS($F$459:$F$470,F460,$B$459:$B$470,"&lt;"&amp;B460)+1)</f>
        <v/>
      </c>
      <c r="H460">
        <f>IF(OR(E460="",C460=""),"",IF(C460&gt;=DATE(2019,5,1),"令和"&amp;(YEAR(C460)-2018),IF(C460&gt;=DATE(1989,1,8),"平成"&amp;(YEAR(C460)-1988),"昭和"&amp;(YEAR(C460)-1925)))&amp;"年"&amp;MONTH(C460)&amp;"月")</f>
        <v/>
      </c>
    </row>
    <row r="461">
      <c r="A461" t="n">
        <v>39</v>
      </c>
      <c r="B461" t="n">
        <v>3</v>
      </c>
      <c r="C461">
        <f>IFERROR(IF(ISNUMBER(入力!S43),入力!S43,DATEVALUE(入力!S43)),"")</f>
        <v/>
      </c>
      <c r="D461">
        <f>IF(入力!R43="","",入力!R43)</f>
        <v/>
      </c>
      <c r="E461">
        <f>IF(D461="","",IFERROR(INDEX(資格マスタ!$B:$B,MATCH(ASC(SUBSTITUTE(SUBSTITUTE(D461," ",""),"　","")),資格マスタ!$D:$D,0)),D461))</f>
        <v/>
      </c>
      <c r="F461">
        <f>IF(E461="","",IF(C461="",DATE(9999,1,1),C461))</f>
        <v/>
      </c>
      <c r="G461">
        <f>IF(E461="","",COUNTIFS($F$459:$F$470,"&lt;"&amp;F461,$F$459:$F$470,"&lt;&gt;")+COUNTIFS($F$459:$F$470,F461,$B$459:$B$470,"&lt;"&amp;B461)+1)</f>
        <v/>
      </c>
      <c r="H461">
        <f>IF(OR(E461="",C461=""),"",IF(C461&gt;=DATE(2019,5,1),"令和"&amp;(YEAR(C461)-2018),IF(C461&gt;=DATE(1989,1,8),"平成"&amp;(YEAR(C461)-1988),"昭和"&amp;(YEAR(C461)-1925)))&amp;"年"&amp;MONTH(C461)&amp;"月")</f>
        <v/>
      </c>
    </row>
    <row r="462">
      <c r="A462" t="n">
        <v>39</v>
      </c>
      <c r="B462" t="n">
        <v>4</v>
      </c>
      <c r="C462">
        <f>IFERROR(IF(ISNUMBER(入力!U43),入力!U43,DATEVALUE(入力!U43)),"")</f>
        <v/>
      </c>
      <c r="D462">
        <f>IF(入力!T43="","",入力!T43)</f>
        <v/>
      </c>
      <c r="E462">
        <f>IF(D462="","",IFERROR(INDEX(資格マスタ!$B:$B,MATCH(ASC(SUBSTITUTE(SUBSTITUTE(D462," ",""),"　","")),資格マスタ!$D:$D,0)),D462))</f>
        <v/>
      </c>
      <c r="F462">
        <f>IF(E462="","",IF(C462="",DATE(9999,1,1),C462))</f>
        <v/>
      </c>
      <c r="G462">
        <f>IF(E462="","",COUNTIFS($F$459:$F$470,"&lt;"&amp;F462,$F$459:$F$470,"&lt;&gt;")+COUNTIFS($F$459:$F$470,F462,$B$459:$B$470,"&lt;"&amp;B462)+1)</f>
        <v/>
      </c>
      <c r="H462">
        <f>IF(OR(E462="",C462=""),"",IF(C462&gt;=DATE(2019,5,1),"令和"&amp;(YEAR(C462)-2018),IF(C462&gt;=DATE(1989,1,8),"平成"&amp;(YEAR(C462)-1988),"昭和"&amp;(YEAR(C462)-1925)))&amp;"年"&amp;MONTH(C462)&amp;"月")</f>
        <v/>
      </c>
    </row>
    <row r="463">
      <c r="A463" t="n">
        <v>39</v>
      </c>
      <c r="B463" t="n">
        <v>5</v>
      </c>
      <c r="C463">
        <f>IFERROR(IF(ISNUMBER(入力!W43),入力!W43,DATEVALUE(入力!W43)),"")</f>
        <v/>
      </c>
      <c r="D463">
        <f>IF(入力!V43="","",入力!V43)</f>
        <v/>
      </c>
      <c r="E463">
        <f>IF(D463="","",IFERROR(INDEX(資格マスタ!$B:$B,MATCH(ASC(SUBSTITUTE(SUBSTITUTE(D463," ",""),"　","")),資格マスタ!$D:$D,0)),D463))</f>
        <v/>
      </c>
      <c r="F463">
        <f>IF(E463="","",IF(C463="",DATE(9999,1,1),C463))</f>
        <v/>
      </c>
      <c r="G463">
        <f>IF(E463="","",COUNTIFS($F$459:$F$470,"&lt;"&amp;F463,$F$459:$F$470,"&lt;&gt;")+COUNTIFS($F$459:$F$470,F463,$B$459:$B$470,"&lt;"&amp;B463)+1)</f>
        <v/>
      </c>
      <c r="H463">
        <f>IF(OR(E463="",C463=""),"",IF(C463&gt;=DATE(2019,5,1),"令和"&amp;(YEAR(C463)-2018),IF(C463&gt;=DATE(1989,1,8),"平成"&amp;(YEAR(C463)-1988),"昭和"&amp;(YEAR(C463)-1925)))&amp;"年"&amp;MONTH(C463)&amp;"月")</f>
        <v/>
      </c>
    </row>
    <row r="464">
      <c r="A464" t="n">
        <v>39</v>
      </c>
      <c r="B464" t="n">
        <v>6</v>
      </c>
      <c r="C464">
        <f>IFERROR(IF(ISNUMBER(入力!Y43),入力!Y43,DATEVALUE(入力!Y43)),"")</f>
        <v/>
      </c>
      <c r="D464">
        <f>IF(入力!X43="","",入力!X43)</f>
        <v/>
      </c>
      <c r="E464">
        <f>IF(D464="","",IFERROR(INDEX(資格マスタ!$B:$B,MATCH(ASC(SUBSTITUTE(SUBSTITUTE(D464," ",""),"　","")),資格マスタ!$D:$D,0)),D464))</f>
        <v/>
      </c>
      <c r="F464">
        <f>IF(E464="","",IF(C464="",DATE(9999,1,1),C464))</f>
        <v/>
      </c>
      <c r="G464">
        <f>IF(E464="","",COUNTIFS($F$459:$F$470,"&lt;"&amp;F464,$F$459:$F$470,"&lt;&gt;")+COUNTIFS($F$459:$F$470,F464,$B$459:$B$470,"&lt;"&amp;B464)+1)</f>
        <v/>
      </c>
      <c r="H464">
        <f>IF(OR(E464="",C464=""),"",IF(C464&gt;=DATE(2019,5,1),"令和"&amp;(YEAR(C464)-2018),IF(C464&gt;=DATE(1989,1,8),"平成"&amp;(YEAR(C464)-1988),"昭和"&amp;(YEAR(C464)-1925)))&amp;"年"&amp;MONTH(C464)&amp;"月")</f>
        <v/>
      </c>
    </row>
    <row r="465">
      <c r="A465" t="n">
        <v>39</v>
      </c>
      <c r="B465" t="n">
        <v>7</v>
      </c>
      <c r="C465">
        <f>IFERROR(INDEX(資格取込!$S$6:$S$205,MATCH(39&amp;"_"&amp;1,資格取込!$Z$6:$Z$205,0)),"")</f>
        <v/>
      </c>
      <c r="D465">
        <f>IFERROR(INDEX(資格取込!$R$6:$R$205,MATCH(39&amp;"_"&amp;1,資格取込!$Z$6:$Z$205,0)),"")</f>
        <v/>
      </c>
      <c r="E465">
        <f>IF(D465="","",IFERROR(INDEX(資格マスタ!$B:$B,MATCH(ASC(SUBSTITUTE(SUBSTITUTE(D465," ",""),"　","")),資格マスタ!$D:$D,0)),D465))</f>
        <v/>
      </c>
      <c r="F465">
        <f>IF(E465="","",IF(C465="",DATE(9999,1,1),C465))</f>
        <v/>
      </c>
      <c r="G465">
        <f>IF(E465="","",COUNTIFS($F$459:$F$470,"&lt;"&amp;F465,$F$459:$F$470,"&lt;&gt;")+COUNTIFS($F$459:$F$470,F465,$B$459:$B$470,"&lt;"&amp;B465)+1)</f>
        <v/>
      </c>
      <c r="H465">
        <f>IF(OR(E465="",C465=""),"",IF(C465&gt;=DATE(2019,5,1),"令和"&amp;(YEAR(C465)-2018),IF(C465&gt;=DATE(1989,1,8),"平成"&amp;(YEAR(C465)-1988),"昭和"&amp;(YEAR(C465)-1925)))&amp;"年"&amp;MONTH(C465)&amp;"月")</f>
        <v/>
      </c>
    </row>
    <row r="466">
      <c r="A466" t="n">
        <v>39</v>
      </c>
      <c r="B466" t="n">
        <v>8</v>
      </c>
      <c r="C466">
        <f>IFERROR(INDEX(資格取込!$S$6:$S$205,MATCH(39&amp;"_"&amp;2,資格取込!$Z$6:$Z$205,0)),"")</f>
        <v/>
      </c>
      <c r="D466">
        <f>IFERROR(INDEX(資格取込!$R$6:$R$205,MATCH(39&amp;"_"&amp;2,資格取込!$Z$6:$Z$205,0)),"")</f>
        <v/>
      </c>
      <c r="E466">
        <f>IF(D466="","",IFERROR(INDEX(資格マスタ!$B:$B,MATCH(ASC(SUBSTITUTE(SUBSTITUTE(D466," ",""),"　","")),資格マスタ!$D:$D,0)),D466))</f>
        <v/>
      </c>
      <c r="F466">
        <f>IF(E466="","",IF(C466="",DATE(9999,1,1),C466))</f>
        <v/>
      </c>
      <c r="G466">
        <f>IF(E466="","",COUNTIFS($F$459:$F$470,"&lt;"&amp;F466,$F$459:$F$470,"&lt;&gt;")+COUNTIFS($F$459:$F$470,F466,$B$459:$B$470,"&lt;"&amp;B466)+1)</f>
        <v/>
      </c>
      <c r="H466">
        <f>IF(OR(E466="",C466=""),"",IF(C466&gt;=DATE(2019,5,1),"令和"&amp;(YEAR(C466)-2018),IF(C466&gt;=DATE(1989,1,8),"平成"&amp;(YEAR(C466)-1988),"昭和"&amp;(YEAR(C466)-1925)))&amp;"年"&amp;MONTH(C466)&amp;"月")</f>
        <v/>
      </c>
    </row>
    <row r="467">
      <c r="A467" t="n">
        <v>39</v>
      </c>
      <c r="B467" t="n">
        <v>9</v>
      </c>
      <c r="C467">
        <f>IFERROR(INDEX(資格取込!$S$6:$S$205,MATCH(39&amp;"_"&amp;3,資格取込!$Z$6:$Z$205,0)),"")</f>
        <v/>
      </c>
      <c r="D467">
        <f>IFERROR(INDEX(資格取込!$R$6:$R$205,MATCH(39&amp;"_"&amp;3,資格取込!$Z$6:$Z$205,0)),"")</f>
        <v/>
      </c>
      <c r="E467">
        <f>IF(D467="","",IFERROR(INDEX(資格マスタ!$B:$B,MATCH(ASC(SUBSTITUTE(SUBSTITUTE(D467," ",""),"　","")),資格マスタ!$D:$D,0)),D467))</f>
        <v/>
      </c>
      <c r="F467">
        <f>IF(E467="","",IF(C467="",DATE(9999,1,1),C467))</f>
        <v/>
      </c>
      <c r="G467">
        <f>IF(E467="","",COUNTIFS($F$459:$F$470,"&lt;"&amp;F467,$F$459:$F$470,"&lt;&gt;")+COUNTIFS($F$459:$F$470,F467,$B$459:$B$470,"&lt;"&amp;B467)+1)</f>
        <v/>
      </c>
      <c r="H467">
        <f>IF(OR(E467="",C467=""),"",IF(C467&gt;=DATE(2019,5,1),"令和"&amp;(YEAR(C467)-2018),IF(C467&gt;=DATE(1989,1,8),"平成"&amp;(YEAR(C467)-1988),"昭和"&amp;(YEAR(C467)-1925)))&amp;"年"&amp;MONTH(C467)&amp;"月")</f>
        <v/>
      </c>
    </row>
    <row r="468">
      <c r="A468" t="n">
        <v>39</v>
      </c>
      <c r="B468" t="n">
        <v>10</v>
      </c>
      <c r="C468">
        <f>IFERROR(INDEX(資格取込!$S$6:$S$205,MATCH(39&amp;"_"&amp;4,資格取込!$Z$6:$Z$205,0)),"")</f>
        <v/>
      </c>
      <c r="D468">
        <f>IFERROR(INDEX(資格取込!$R$6:$R$205,MATCH(39&amp;"_"&amp;4,資格取込!$Z$6:$Z$205,0)),"")</f>
        <v/>
      </c>
      <c r="E468">
        <f>IF(D468="","",IFERROR(INDEX(資格マスタ!$B:$B,MATCH(ASC(SUBSTITUTE(SUBSTITUTE(D468," ",""),"　","")),資格マスタ!$D:$D,0)),D468))</f>
        <v/>
      </c>
      <c r="F468">
        <f>IF(E468="","",IF(C468="",DATE(9999,1,1),C468))</f>
        <v/>
      </c>
      <c r="G468">
        <f>IF(E468="","",COUNTIFS($F$459:$F$470,"&lt;"&amp;F468,$F$459:$F$470,"&lt;&gt;")+COUNTIFS($F$459:$F$470,F468,$B$459:$B$470,"&lt;"&amp;B468)+1)</f>
        <v/>
      </c>
      <c r="H468">
        <f>IF(OR(E468="",C468=""),"",IF(C468&gt;=DATE(2019,5,1),"令和"&amp;(YEAR(C468)-2018),IF(C468&gt;=DATE(1989,1,8),"平成"&amp;(YEAR(C468)-1988),"昭和"&amp;(YEAR(C468)-1925)))&amp;"年"&amp;MONTH(C468)&amp;"月")</f>
        <v/>
      </c>
    </row>
    <row r="469">
      <c r="A469" t="n">
        <v>39</v>
      </c>
      <c r="B469" t="n">
        <v>11</v>
      </c>
      <c r="C469">
        <f>IFERROR(INDEX(資格取込!$S$6:$S$205,MATCH(39&amp;"_"&amp;5,資格取込!$Z$6:$Z$205,0)),"")</f>
        <v/>
      </c>
      <c r="D469">
        <f>IFERROR(INDEX(資格取込!$R$6:$R$205,MATCH(39&amp;"_"&amp;5,資格取込!$Z$6:$Z$205,0)),"")</f>
        <v/>
      </c>
      <c r="E469">
        <f>IF(D469="","",IFERROR(INDEX(資格マスタ!$B:$B,MATCH(ASC(SUBSTITUTE(SUBSTITUTE(D469," ",""),"　","")),資格マスタ!$D:$D,0)),D469))</f>
        <v/>
      </c>
      <c r="F469">
        <f>IF(E469="","",IF(C469="",DATE(9999,1,1),C469))</f>
        <v/>
      </c>
      <c r="G469">
        <f>IF(E469="","",COUNTIFS($F$459:$F$470,"&lt;"&amp;F469,$F$459:$F$470,"&lt;&gt;")+COUNTIFS($F$459:$F$470,F469,$B$459:$B$470,"&lt;"&amp;B469)+1)</f>
        <v/>
      </c>
      <c r="H469">
        <f>IF(OR(E469="",C469=""),"",IF(C469&gt;=DATE(2019,5,1),"令和"&amp;(YEAR(C469)-2018),IF(C469&gt;=DATE(1989,1,8),"平成"&amp;(YEAR(C469)-1988),"昭和"&amp;(YEAR(C469)-1925)))&amp;"年"&amp;MONTH(C469)&amp;"月")</f>
        <v/>
      </c>
    </row>
    <row r="470">
      <c r="A470" t="n">
        <v>39</v>
      </c>
      <c r="B470" t="n">
        <v>12</v>
      </c>
      <c r="C470">
        <f>IFERROR(INDEX(資格取込!$S$6:$S$205,MATCH(39&amp;"_"&amp;6,資格取込!$Z$6:$Z$205,0)),"")</f>
        <v/>
      </c>
      <c r="D470">
        <f>IFERROR(INDEX(資格取込!$R$6:$R$205,MATCH(39&amp;"_"&amp;6,資格取込!$Z$6:$Z$205,0)),"")</f>
        <v/>
      </c>
      <c r="E470">
        <f>IF(D470="","",IFERROR(INDEX(資格マスタ!$B:$B,MATCH(ASC(SUBSTITUTE(SUBSTITUTE(D470," ",""),"　","")),資格マスタ!$D:$D,0)),D470))</f>
        <v/>
      </c>
      <c r="F470">
        <f>IF(E470="","",IF(C470="",DATE(9999,1,1),C470))</f>
        <v/>
      </c>
      <c r="G470">
        <f>IF(E470="","",COUNTIFS($F$459:$F$470,"&lt;"&amp;F470,$F$459:$F$470,"&lt;&gt;")+COUNTIFS($F$459:$F$470,F470,$B$459:$B$470,"&lt;"&amp;B470)+1)</f>
        <v/>
      </c>
      <c r="H470">
        <f>IF(OR(E470="",C470=""),"",IF(C470&gt;=DATE(2019,5,1),"令和"&amp;(YEAR(C470)-2018),IF(C470&gt;=DATE(1989,1,8),"平成"&amp;(YEAR(C470)-1988),"昭和"&amp;(YEAR(C470)-1925)))&amp;"年"&amp;MONTH(C470)&amp;"月")</f>
        <v/>
      </c>
    </row>
    <row r="471">
      <c r="A471" t="n">
        <v>40</v>
      </c>
      <c r="B471" t="n">
        <v>1</v>
      </c>
      <c r="C471" s="132">
        <f>IFERROR(IF(ISNUMBER(入力!O44),入力!O44,DATEVALUE(入力!O44)),"")</f>
        <v/>
      </c>
      <c r="D471">
        <f>IF(入力!N44="","",入力!N44)</f>
        <v/>
      </c>
      <c r="E471">
        <f>IF(D471="","",IFERROR(INDEX(資格マスタ!$B:$B,MATCH(ASC(SUBSTITUTE(SUBSTITUTE(D471," ",""),"　","")),資格マスタ!$D:$D,0)),D471))</f>
        <v/>
      </c>
      <c r="F471">
        <f>IF(E471="","",IF(C471="",DATE(9999,1,1),C471))</f>
        <v/>
      </c>
      <c r="G471">
        <f>IF(E471="","",COUNTIFS($F$471:$F$482,"&lt;"&amp;F471,$F$471:$F$482,"&lt;&gt;")+COUNTIFS($F$471:$F$482,F471,$B$471:$B$482,"&lt;"&amp;B471)+1)</f>
        <v/>
      </c>
      <c r="H471">
        <f>IF(OR(E471="",C471=""),"",IF(C471&gt;=DATE(2019,5,1),"令和"&amp;(YEAR(C471)-2018),IF(C471&gt;=DATE(1989,1,8),"平成"&amp;(YEAR(C471)-1988),"昭和"&amp;(YEAR(C471)-1925)))&amp;"年"&amp;MONTH(C471)&amp;"月")</f>
        <v/>
      </c>
    </row>
    <row r="472">
      <c r="A472" t="n">
        <v>40</v>
      </c>
      <c r="B472" t="n">
        <v>2</v>
      </c>
      <c r="C472">
        <f>IFERROR(IF(ISNUMBER(入力!Q44),入力!Q44,DATEVALUE(入力!Q44)),"")</f>
        <v/>
      </c>
      <c r="D472">
        <f>IF(入力!P44="","",入力!P44)</f>
        <v/>
      </c>
      <c r="E472">
        <f>IF(D472="","",IFERROR(INDEX(資格マスタ!$B:$B,MATCH(ASC(SUBSTITUTE(SUBSTITUTE(D472," ",""),"　","")),資格マスタ!$D:$D,0)),D472))</f>
        <v/>
      </c>
      <c r="F472">
        <f>IF(E472="","",IF(C472="",DATE(9999,1,1),C472))</f>
        <v/>
      </c>
      <c r="G472">
        <f>IF(E472="","",COUNTIFS($F$471:$F$482,"&lt;"&amp;F472,$F$471:$F$482,"&lt;&gt;")+COUNTIFS($F$471:$F$482,F472,$B$471:$B$482,"&lt;"&amp;B472)+1)</f>
        <v/>
      </c>
      <c r="H472">
        <f>IF(OR(E472="",C472=""),"",IF(C472&gt;=DATE(2019,5,1),"令和"&amp;(YEAR(C472)-2018),IF(C472&gt;=DATE(1989,1,8),"平成"&amp;(YEAR(C472)-1988),"昭和"&amp;(YEAR(C472)-1925)))&amp;"年"&amp;MONTH(C472)&amp;"月")</f>
        <v/>
      </c>
    </row>
    <row r="473">
      <c r="A473" t="n">
        <v>40</v>
      </c>
      <c r="B473" t="n">
        <v>3</v>
      </c>
      <c r="C473">
        <f>IFERROR(IF(ISNUMBER(入力!S44),入力!S44,DATEVALUE(入力!S44)),"")</f>
        <v/>
      </c>
      <c r="D473">
        <f>IF(入力!R44="","",入力!R44)</f>
        <v/>
      </c>
      <c r="E473">
        <f>IF(D473="","",IFERROR(INDEX(資格マスタ!$B:$B,MATCH(ASC(SUBSTITUTE(SUBSTITUTE(D473," ",""),"　","")),資格マスタ!$D:$D,0)),D473))</f>
        <v/>
      </c>
      <c r="F473">
        <f>IF(E473="","",IF(C473="",DATE(9999,1,1),C473))</f>
        <v/>
      </c>
      <c r="G473">
        <f>IF(E473="","",COUNTIFS($F$471:$F$482,"&lt;"&amp;F473,$F$471:$F$482,"&lt;&gt;")+COUNTIFS($F$471:$F$482,F473,$B$471:$B$482,"&lt;"&amp;B473)+1)</f>
        <v/>
      </c>
      <c r="H473">
        <f>IF(OR(E473="",C473=""),"",IF(C473&gt;=DATE(2019,5,1),"令和"&amp;(YEAR(C473)-2018),IF(C473&gt;=DATE(1989,1,8),"平成"&amp;(YEAR(C473)-1988),"昭和"&amp;(YEAR(C473)-1925)))&amp;"年"&amp;MONTH(C473)&amp;"月")</f>
        <v/>
      </c>
    </row>
    <row r="474">
      <c r="A474" t="n">
        <v>40</v>
      </c>
      <c r="B474" t="n">
        <v>4</v>
      </c>
      <c r="C474">
        <f>IFERROR(IF(ISNUMBER(入力!U44),入力!U44,DATEVALUE(入力!U44)),"")</f>
        <v/>
      </c>
      <c r="D474">
        <f>IF(入力!T44="","",入力!T44)</f>
        <v/>
      </c>
      <c r="E474">
        <f>IF(D474="","",IFERROR(INDEX(資格マスタ!$B:$B,MATCH(ASC(SUBSTITUTE(SUBSTITUTE(D474," ",""),"　","")),資格マスタ!$D:$D,0)),D474))</f>
        <v/>
      </c>
      <c r="F474">
        <f>IF(E474="","",IF(C474="",DATE(9999,1,1),C474))</f>
        <v/>
      </c>
      <c r="G474">
        <f>IF(E474="","",COUNTIFS($F$471:$F$482,"&lt;"&amp;F474,$F$471:$F$482,"&lt;&gt;")+COUNTIFS($F$471:$F$482,F474,$B$471:$B$482,"&lt;"&amp;B474)+1)</f>
        <v/>
      </c>
      <c r="H474">
        <f>IF(OR(E474="",C474=""),"",IF(C474&gt;=DATE(2019,5,1),"令和"&amp;(YEAR(C474)-2018),IF(C474&gt;=DATE(1989,1,8),"平成"&amp;(YEAR(C474)-1988),"昭和"&amp;(YEAR(C474)-1925)))&amp;"年"&amp;MONTH(C474)&amp;"月")</f>
        <v/>
      </c>
    </row>
    <row r="475">
      <c r="A475" t="n">
        <v>40</v>
      </c>
      <c r="B475" t="n">
        <v>5</v>
      </c>
      <c r="C475">
        <f>IFERROR(IF(ISNUMBER(入力!W44),入力!W44,DATEVALUE(入力!W44)),"")</f>
        <v/>
      </c>
      <c r="D475">
        <f>IF(入力!V44="","",入力!V44)</f>
        <v/>
      </c>
      <c r="E475">
        <f>IF(D475="","",IFERROR(INDEX(資格マスタ!$B:$B,MATCH(ASC(SUBSTITUTE(SUBSTITUTE(D475," ",""),"　","")),資格マスタ!$D:$D,0)),D475))</f>
        <v/>
      </c>
      <c r="F475">
        <f>IF(E475="","",IF(C475="",DATE(9999,1,1),C475))</f>
        <v/>
      </c>
      <c r="G475">
        <f>IF(E475="","",COUNTIFS($F$471:$F$482,"&lt;"&amp;F475,$F$471:$F$482,"&lt;&gt;")+COUNTIFS($F$471:$F$482,F475,$B$471:$B$482,"&lt;"&amp;B475)+1)</f>
        <v/>
      </c>
      <c r="H475">
        <f>IF(OR(E475="",C475=""),"",IF(C475&gt;=DATE(2019,5,1),"令和"&amp;(YEAR(C475)-2018),IF(C475&gt;=DATE(1989,1,8),"平成"&amp;(YEAR(C475)-1988),"昭和"&amp;(YEAR(C475)-1925)))&amp;"年"&amp;MONTH(C475)&amp;"月")</f>
        <v/>
      </c>
    </row>
    <row r="476">
      <c r="A476" t="n">
        <v>40</v>
      </c>
      <c r="B476" t="n">
        <v>6</v>
      </c>
      <c r="C476">
        <f>IFERROR(IF(ISNUMBER(入力!Y44),入力!Y44,DATEVALUE(入力!Y44)),"")</f>
        <v/>
      </c>
      <c r="D476">
        <f>IF(入力!X44="","",入力!X44)</f>
        <v/>
      </c>
      <c r="E476">
        <f>IF(D476="","",IFERROR(INDEX(資格マスタ!$B:$B,MATCH(ASC(SUBSTITUTE(SUBSTITUTE(D476," ",""),"　","")),資格マスタ!$D:$D,0)),D476))</f>
        <v/>
      </c>
      <c r="F476">
        <f>IF(E476="","",IF(C476="",DATE(9999,1,1),C476))</f>
        <v/>
      </c>
      <c r="G476">
        <f>IF(E476="","",COUNTIFS($F$471:$F$482,"&lt;"&amp;F476,$F$471:$F$482,"&lt;&gt;")+COUNTIFS($F$471:$F$482,F476,$B$471:$B$482,"&lt;"&amp;B476)+1)</f>
        <v/>
      </c>
      <c r="H476">
        <f>IF(OR(E476="",C476=""),"",IF(C476&gt;=DATE(2019,5,1),"令和"&amp;(YEAR(C476)-2018),IF(C476&gt;=DATE(1989,1,8),"平成"&amp;(YEAR(C476)-1988),"昭和"&amp;(YEAR(C476)-1925)))&amp;"年"&amp;MONTH(C476)&amp;"月")</f>
        <v/>
      </c>
    </row>
    <row r="477">
      <c r="A477" t="n">
        <v>40</v>
      </c>
      <c r="B477" t="n">
        <v>7</v>
      </c>
      <c r="C477">
        <f>IFERROR(INDEX(資格取込!$S$6:$S$205,MATCH(40&amp;"_"&amp;1,資格取込!$Z$6:$Z$205,0)),"")</f>
        <v/>
      </c>
      <c r="D477">
        <f>IFERROR(INDEX(資格取込!$R$6:$R$205,MATCH(40&amp;"_"&amp;1,資格取込!$Z$6:$Z$205,0)),"")</f>
        <v/>
      </c>
      <c r="E477">
        <f>IF(D477="","",IFERROR(INDEX(資格マスタ!$B:$B,MATCH(ASC(SUBSTITUTE(SUBSTITUTE(D477," ",""),"　","")),資格マスタ!$D:$D,0)),D477))</f>
        <v/>
      </c>
      <c r="F477">
        <f>IF(E477="","",IF(C477="",DATE(9999,1,1),C477))</f>
        <v/>
      </c>
      <c r="G477">
        <f>IF(E477="","",COUNTIFS($F$471:$F$482,"&lt;"&amp;F477,$F$471:$F$482,"&lt;&gt;")+COUNTIFS($F$471:$F$482,F477,$B$471:$B$482,"&lt;"&amp;B477)+1)</f>
        <v/>
      </c>
      <c r="H477">
        <f>IF(OR(E477="",C477=""),"",IF(C477&gt;=DATE(2019,5,1),"令和"&amp;(YEAR(C477)-2018),IF(C477&gt;=DATE(1989,1,8),"平成"&amp;(YEAR(C477)-1988),"昭和"&amp;(YEAR(C477)-1925)))&amp;"年"&amp;MONTH(C477)&amp;"月")</f>
        <v/>
      </c>
    </row>
    <row r="478">
      <c r="A478" t="n">
        <v>40</v>
      </c>
      <c r="B478" t="n">
        <v>8</v>
      </c>
      <c r="C478">
        <f>IFERROR(INDEX(資格取込!$S$6:$S$205,MATCH(40&amp;"_"&amp;2,資格取込!$Z$6:$Z$205,0)),"")</f>
        <v/>
      </c>
      <c r="D478">
        <f>IFERROR(INDEX(資格取込!$R$6:$R$205,MATCH(40&amp;"_"&amp;2,資格取込!$Z$6:$Z$205,0)),"")</f>
        <v/>
      </c>
      <c r="E478">
        <f>IF(D478="","",IFERROR(INDEX(資格マスタ!$B:$B,MATCH(ASC(SUBSTITUTE(SUBSTITUTE(D478," ",""),"　","")),資格マスタ!$D:$D,0)),D478))</f>
        <v/>
      </c>
      <c r="F478">
        <f>IF(E478="","",IF(C478="",DATE(9999,1,1),C478))</f>
        <v/>
      </c>
      <c r="G478">
        <f>IF(E478="","",COUNTIFS($F$471:$F$482,"&lt;"&amp;F478,$F$471:$F$482,"&lt;&gt;")+COUNTIFS($F$471:$F$482,F478,$B$471:$B$482,"&lt;"&amp;B478)+1)</f>
        <v/>
      </c>
      <c r="H478">
        <f>IF(OR(E478="",C478=""),"",IF(C478&gt;=DATE(2019,5,1),"令和"&amp;(YEAR(C478)-2018),IF(C478&gt;=DATE(1989,1,8),"平成"&amp;(YEAR(C478)-1988),"昭和"&amp;(YEAR(C478)-1925)))&amp;"年"&amp;MONTH(C478)&amp;"月")</f>
        <v/>
      </c>
    </row>
    <row r="479">
      <c r="A479" t="n">
        <v>40</v>
      </c>
      <c r="B479" t="n">
        <v>9</v>
      </c>
      <c r="C479">
        <f>IFERROR(INDEX(資格取込!$S$6:$S$205,MATCH(40&amp;"_"&amp;3,資格取込!$Z$6:$Z$205,0)),"")</f>
        <v/>
      </c>
      <c r="D479">
        <f>IFERROR(INDEX(資格取込!$R$6:$R$205,MATCH(40&amp;"_"&amp;3,資格取込!$Z$6:$Z$205,0)),"")</f>
        <v/>
      </c>
      <c r="E479">
        <f>IF(D479="","",IFERROR(INDEX(資格マスタ!$B:$B,MATCH(ASC(SUBSTITUTE(SUBSTITUTE(D479," ",""),"　","")),資格マスタ!$D:$D,0)),D479))</f>
        <v/>
      </c>
      <c r="F479">
        <f>IF(E479="","",IF(C479="",DATE(9999,1,1),C479))</f>
        <v/>
      </c>
      <c r="G479">
        <f>IF(E479="","",COUNTIFS($F$471:$F$482,"&lt;"&amp;F479,$F$471:$F$482,"&lt;&gt;")+COUNTIFS($F$471:$F$482,F479,$B$471:$B$482,"&lt;"&amp;B479)+1)</f>
        <v/>
      </c>
      <c r="H479">
        <f>IF(OR(E479="",C479=""),"",IF(C479&gt;=DATE(2019,5,1),"令和"&amp;(YEAR(C479)-2018),IF(C479&gt;=DATE(1989,1,8),"平成"&amp;(YEAR(C479)-1988),"昭和"&amp;(YEAR(C479)-1925)))&amp;"年"&amp;MONTH(C479)&amp;"月")</f>
        <v/>
      </c>
    </row>
    <row r="480">
      <c r="A480" t="n">
        <v>40</v>
      </c>
      <c r="B480" t="n">
        <v>10</v>
      </c>
      <c r="C480">
        <f>IFERROR(INDEX(資格取込!$S$6:$S$205,MATCH(40&amp;"_"&amp;4,資格取込!$Z$6:$Z$205,0)),"")</f>
        <v/>
      </c>
      <c r="D480">
        <f>IFERROR(INDEX(資格取込!$R$6:$R$205,MATCH(40&amp;"_"&amp;4,資格取込!$Z$6:$Z$205,0)),"")</f>
        <v/>
      </c>
      <c r="E480">
        <f>IF(D480="","",IFERROR(INDEX(資格マスタ!$B:$B,MATCH(ASC(SUBSTITUTE(SUBSTITUTE(D480," ",""),"　","")),資格マスタ!$D:$D,0)),D480))</f>
        <v/>
      </c>
      <c r="F480">
        <f>IF(E480="","",IF(C480="",DATE(9999,1,1),C480))</f>
        <v/>
      </c>
      <c r="G480">
        <f>IF(E480="","",COUNTIFS($F$471:$F$482,"&lt;"&amp;F480,$F$471:$F$482,"&lt;&gt;")+COUNTIFS($F$471:$F$482,F480,$B$471:$B$482,"&lt;"&amp;B480)+1)</f>
        <v/>
      </c>
      <c r="H480">
        <f>IF(OR(E480="",C480=""),"",IF(C480&gt;=DATE(2019,5,1),"令和"&amp;(YEAR(C480)-2018),IF(C480&gt;=DATE(1989,1,8),"平成"&amp;(YEAR(C480)-1988),"昭和"&amp;(YEAR(C480)-1925)))&amp;"年"&amp;MONTH(C480)&amp;"月")</f>
        <v/>
      </c>
    </row>
    <row r="481">
      <c r="A481" t="n">
        <v>40</v>
      </c>
      <c r="B481" t="n">
        <v>11</v>
      </c>
      <c r="C481">
        <f>IFERROR(INDEX(資格取込!$S$6:$S$205,MATCH(40&amp;"_"&amp;5,資格取込!$Z$6:$Z$205,0)),"")</f>
        <v/>
      </c>
      <c r="D481">
        <f>IFERROR(INDEX(資格取込!$R$6:$R$205,MATCH(40&amp;"_"&amp;5,資格取込!$Z$6:$Z$205,0)),"")</f>
        <v/>
      </c>
      <c r="E481">
        <f>IF(D481="","",IFERROR(INDEX(資格マスタ!$B:$B,MATCH(ASC(SUBSTITUTE(SUBSTITUTE(D481," ",""),"　","")),資格マスタ!$D:$D,0)),D481))</f>
        <v/>
      </c>
      <c r="F481">
        <f>IF(E481="","",IF(C481="",DATE(9999,1,1),C481))</f>
        <v/>
      </c>
      <c r="G481">
        <f>IF(E481="","",COUNTIFS($F$471:$F$482,"&lt;"&amp;F481,$F$471:$F$482,"&lt;&gt;")+COUNTIFS($F$471:$F$482,F481,$B$471:$B$482,"&lt;"&amp;B481)+1)</f>
        <v/>
      </c>
      <c r="H481">
        <f>IF(OR(E481="",C481=""),"",IF(C481&gt;=DATE(2019,5,1),"令和"&amp;(YEAR(C481)-2018),IF(C481&gt;=DATE(1989,1,8),"平成"&amp;(YEAR(C481)-1988),"昭和"&amp;(YEAR(C481)-1925)))&amp;"年"&amp;MONTH(C481)&amp;"月")</f>
        <v/>
      </c>
    </row>
    <row r="482">
      <c r="A482" t="n">
        <v>40</v>
      </c>
      <c r="B482" t="n">
        <v>12</v>
      </c>
      <c r="C482">
        <f>IFERROR(INDEX(資格取込!$S$6:$S$205,MATCH(40&amp;"_"&amp;6,資格取込!$Z$6:$Z$205,0)),"")</f>
        <v/>
      </c>
      <c r="D482">
        <f>IFERROR(INDEX(資格取込!$R$6:$R$205,MATCH(40&amp;"_"&amp;6,資格取込!$Z$6:$Z$205,0)),"")</f>
        <v/>
      </c>
      <c r="E482">
        <f>IF(D482="","",IFERROR(INDEX(資格マスタ!$B:$B,MATCH(ASC(SUBSTITUTE(SUBSTITUTE(D482," ",""),"　","")),資格マスタ!$D:$D,0)),D482))</f>
        <v/>
      </c>
      <c r="F482">
        <f>IF(E482="","",IF(C482="",DATE(9999,1,1),C482))</f>
        <v/>
      </c>
      <c r="G482">
        <f>IF(E482="","",COUNTIFS($F$471:$F$482,"&lt;"&amp;F482,$F$471:$F$482,"&lt;&gt;")+COUNTIFS($F$471:$F$482,F482,$B$471:$B$482,"&lt;"&amp;B482)+1)</f>
        <v/>
      </c>
      <c r="H482">
        <f>IF(OR(E482="",C482=""),"",IF(C482&gt;=DATE(2019,5,1),"令和"&amp;(YEAR(C482)-2018),IF(C482&gt;=DATE(1989,1,8),"平成"&amp;(YEAR(C482)-1988),"昭和"&amp;(YEAR(C482)-1925)))&amp;"年"&amp;MONTH(C482)&amp;"月")</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42"/>
  <sheetViews>
    <sheetView workbookViewId="0">
      <selection activeCell="A1" sqref="A1"/>
    </sheetView>
  </sheetViews>
  <sheetFormatPr baseColWidth="8" defaultRowHeight="15"/>
  <cols>
    <col hidden="1" width="13" customWidth="1" style="118" min="36" max="36"/>
    <col hidden="1" width="13" customWidth="1" style="118" min="37" max="37"/>
    <col hidden="1" width="13" customWidth="1" style="118" min="38" max="38"/>
  </cols>
  <sheetData>
    <row r="1">
      <c r="A1" s="129" t="inlineStr">
        <is>
          <t>計算（自動・さわらないでください）</t>
        </is>
      </c>
    </row>
    <row r="2">
      <c r="A2" s="181" t="inlineStr">
        <is>
          <t>No</t>
        </is>
      </c>
      <c r="B2" s="181" t="inlineStr">
        <is>
          <t>氏名</t>
        </is>
      </c>
      <c r="C2" s="181" t="inlineStr">
        <is>
          <t>ふりがな</t>
        </is>
      </c>
      <c r="D2" s="181" t="inlineStr">
        <is>
          <t>生年(和暦)</t>
        </is>
      </c>
      <c r="E2" s="181" t="inlineStr">
        <is>
          <t>生月</t>
        </is>
      </c>
      <c r="F2" s="181" t="inlineStr">
        <is>
          <t>生日</t>
        </is>
      </c>
      <c r="G2" s="181" t="inlineStr">
        <is>
          <t>満年齢</t>
        </is>
      </c>
      <c r="H2" s="181" t="inlineStr">
        <is>
          <t>郵便番号</t>
        </is>
      </c>
      <c r="I2" s="181" t="inlineStr">
        <is>
          <t>住所</t>
        </is>
      </c>
      <c r="J2" s="181" t="inlineStr">
        <is>
          <t>住所ふりがな</t>
        </is>
      </c>
      <c r="K2" s="181" t="inlineStr">
        <is>
          <t>連絡先〒</t>
        </is>
      </c>
      <c r="L2" s="181" t="inlineStr">
        <is>
          <t>連絡先</t>
        </is>
      </c>
      <c r="M2" s="181" t="inlineStr">
        <is>
          <t>連絡先ふりがな</t>
        </is>
      </c>
      <c r="N2" s="181" t="inlineStr">
        <is>
          <t>在籍校</t>
        </is>
      </c>
      <c r="O2" s="181" t="inlineStr">
        <is>
          <t>資格1年月</t>
        </is>
      </c>
      <c r="P2" s="181" t="inlineStr">
        <is>
          <t>資格1名称</t>
        </is>
      </c>
      <c r="Q2" s="181" t="inlineStr">
        <is>
          <t>資格2年月</t>
        </is>
      </c>
      <c r="R2" s="181" t="inlineStr">
        <is>
          <t>資格2名称</t>
        </is>
      </c>
      <c r="S2" s="181" t="inlineStr">
        <is>
          <t>資格3年月</t>
        </is>
      </c>
      <c r="T2" s="181" t="inlineStr">
        <is>
          <t>資格3名称</t>
        </is>
      </c>
      <c r="U2" s="181" t="inlineStr">
        <is>
          <t>資格4年月</t>
        </is>
      </c>
      <c r="V2" s="181" t="inlineStr">
        <is>
          <t>資格4名称</t>
        </is>
      </c>
      <c r="W2" s="181" t="inlineStr">
        <is>
          <t>資格5年月</t>
        </is>
      </c>
      <c r="X2" s="181" t="inlineStr">
        <is>
          <t>資格5名称</t>
        </is>
      </c>
      <c r="Y2" s="181" t="inlineStr">
        <is>
          <t>諸活動</t>
        </is>
      </c>
      <c r="Z2" s="181" t="inlineStr">
        <is>
          <t>志望の動機など</t>
        </is>
      </c>
      <c r="AA2" s="181" t="inlineStr">
        <is>
          <t>備考</t>
        </is>
      </c>
      <c r="AB2" s="181" t="inlineStr">
        <is>
          <t>職歴1年</t>
        </is>
      </c>
      <c r="AC2" s="181" t="inlineStr">
        <is>
          <t>職歴1月</t>
        </is>
      </c>
      <c r="AD2" s="181" t="inlineStr">
        <is>
          <t>職歴1内容</t>
        </is>
      </c>
      <c r="AE2" s="181" t="inlineStr">
        <is>
          <t>職歴2年</t>
        </is>
      </c>
      <c r="AF2" s="181" t="inlineStr">
        <is>
          <t>職歴2月</t>
        </is>
      </c>
      <c r="AG2" s="181" t="inlineStr">
        <is>
          <t>職歴2内容</t>
        </is>
      </c>
    </row>
    <row r="3">
      <c r="A3" t="n">
        <v>1</v>
      </c>
      <c r="B3">
        <f>IF(入力!$D$5="","",IF(OR(反映項目!$B$4="×",入力!$D$5=""),"",入力!$D$5))</f>
        <v/>
      </c>
      <c r="C3">
        <f>IF(入力!$D$5="","",IF(OR(反映項目!$B$5="×",入力!$E$5=""),"",入力!$E$5))</f>
        <v/>
      </c>
      <c r="D3">
        <f>IF(入力!$D$5="","",IF(OR(反映項目!$B$6="×",N($AJ$3)=0),"",YEAR($AJ$3)-IF($AJ$3&gt;=DATE(2019,5,1),2018,IF($AJ$3&gt;=DATE(1989,1,8),1988,1925))))</f>
        <v/>
      </c>
      <c r="E3">
        <f>IF(入力!$D$5="","",IF(OR(反映項目!$B$6="×",N($AJ$3)=0),"",MONTH($AJ$3)))</f>
        <v/>
      </c>
      <c r="F3">
        <f>IF(入力!$D$5="","",IF(OR(反映項目!$B$6="×",N($AJ$3)=0),"",DAY($AJ$3)))</f>
        <v/>
      </c>
      <c r="G3">
        <f>IF(入力!$D$5="","",IF(OR(反映項目!$B$6="×",OR(N($AJ$3)=0,N(設定!$B$3)=0)),"",DATEDIF($AJ$3,設定!$B$3,"Y")))</f>
        <v/>
      </c>
      <c r="H3">
        <f>IF(入力!$D$5="","",IF(OR(反映項目!$B$7="×",入力!$G$5=""),"",IFERROR(TEXT(VALUE(SUBSTITUTE(入力!$G$5,"-","")),"000-0000"),入力!$G$5)))</f>
        <v/>
      </c>
      <c r="I3">
        <f>IF(入力!$D$5="","",IF(OR(反映項目!$B$8="×",入力!$H$5=""),"",入力!$H$5))</f>
        <v/>
      </c>
      <c r="J3">
        <f>IF(入力!$D$5="","",IF(反映項目!$B$9="×","",IF(入力!$I$5&lt;&gt;"",入力!$I$5,IF(入力!$G$5="","",IFERROR(VLOOKUP(TEXT(VALUE(SUBSTITUTE(入力!$G$5,"-","")),"0000000"),郵便番号!$A:$C,3,FALSE),"")))))</f>
        <v/>
      </c>
      <c r="K3">
        <f>IF(入力!$D$5="","",IF(OR(反映項目!$B$10="×",入力!$K$5=""),"",IFERROR(TEXT(VALUE(SUBSTITUTE(入力!$K$5,"-","")),"000-0000"),入力!$K$5)))</f>
        <v/>
      </c>
      <c r="L3">
        <f>IF(入力!$D$5="","",IF(反映項目!$B$10="×","",IF(AND(入力!$K$5="",入力!$L$5=""),"同上",IF(入力!$L$5="","",入力!$L$5))))</f>
        <v/>
      </c>
      <c r="M3">
        <f>IF(入力!$D$5="","",IF(OR(反映項目!$B$10="×",入力!$M$5="",AND(入力!$K$5="",入力!$L$5="")),"",入力!$M$5))</f>
        <v/>
      </c>
      <c r="N3">
        <f>IF(入力!$D$5="","",設定!$B$4&amp;CHAR(10)&amp;IF(入力!$J$5="",設定!$B$5,入力!$J$5))</f>
        <v/>
      </c>
      <c r="O3">
        <f>IF(入力!$D$5="","",IF(反映項目!$B$11="×","",IFERROR(INDEX(資格集約!$H$3:$H$14,MATCH(1,資格集約!$G$3:$G$14,0)),"")))</f>
        <v/>
      </c>
      <c r="P3">
        <f>IF(入力!$D$5="","",IF(反映項目!$B$11="×","",IFERROR(INDEX(資格集約!$E$3:$E$14,MATCH(1,資格集約!$G$3:$G$14,0)),"")))</f>
        <v/>
      </c>
      <c r="Q3">
        <f>IF(入力!$D$5="","",IF(反映項目!$B$11="×","",IFERROR(INDEX(資格集約!$H$3:$H$14,MATCH(2,資格集約!$G$3:$G$14,0)),"")))</f>
        <v/>
      </c>
      <c r="R3">
        <f>IF(入力!$D$5="","",IF(反映項目!$B$11="×","",IFERROR(INDEX(資格集約!$E$3:$E$14,MATCH(2,資格集約!$G$3:$G$14,0)),"")))</f>
        <v/>
      </c>
      <c r="S3">
        <f>IF(入力!$D$5="","",IF(反映項目!$B$11="×","",IFERROR(INDEX(資格集約!$H$3:$H$14,MATCH(3,資格集約!$G$3:$G$14,0)),"")))</f>
        <v/>
      </c>
      <c r="T3">
        <f>IF(入力!$D$5="","",IF(反映項目!$B$11="×","",IFERROR(INDEX(資格集約!$E$3:$E$14,MATCH(3,資格集約!$G$3:$G$14,0)),"")))</f>
        <v/>
      </c>
      <c r="U3">
        <f>IF(入力!$D$5="","",IF(反映項目!$B$11="×","",IFERROR(INDEX(資格集約!$H$3:$H$14,MATCH(4,資格集約!$G$3:$G$14,0)),"")))</f>
        <v/>
      </c>
      <c r="V3">
        <f>IF(入力!$D$5="","",IF(反映項目!$B$11="×","",IFERROR(INDEX(資格集約!$E$3:$E$14,MATCH(4,資格集約!$G$3:$G$14,0)),"")))</f>
        <v/>
      </c>
      <c r="W3">
        <f>IF(入力!$D$5="","",IF(反映項目!$B$11="×","",IFERROR(INDEX(資格集約!$H$3:$H$14,MATCH(5,資格集約!$G$3:$G$14,0)),"")))</f>
        <v/>
      </c>
      <c r="X3">
        <f>IF(入力!$D$5="","",IF(反映項目!$B$11="×","",IFERROR(INDEX(資格集約!$E$3:$E$14,MATCH(5,資格集約!$G$3:$G$14,0)),"")))</f>
        <v/>
      </c>
      <c r="Y3">
        <f>IF(入力!$D$5="","",IF(OR(反映項目!$B$12="×",入力!$Z$5=""),"",入力!$Z$5))</f>
        <v/>
      </c>
      <c r="Z3">
        <f>IF(入力!$D$5="","",IF(反映項目!$B$13="×","",IF(入力!$AA$5="","",入力!$AA$5&amp;CHAR(10)))&amp;IF(反映項目!$B$14="×","",IF(入力!$AB$5="","",入力!$AB$5&amp;CHAR(10)))&amp;IF(反映項目!$B$15="×","",IF(入力!$AC$5="","",入力!$AC$5)))</f>
        <v/>
      </c>
      <c r="AA3">
        <f>IF(入力!$D$5="","",IF(OR(反映項目!$B$17="×",入力!$AH$5=""),"",入力!$AH$5))</f>
        <v/>
      </c>
      <c r="AB3">
        <f>IF(入力!$D$5="","",IF(OR(反映項目!$B$16="×",N($AK$3)=0),"",YEAR($AK$3)-IF($AK$3&gt;=DATE(2019,5,1),2018,1988)))</f>
        <v/>
      </c>
      <c r="AC3">
        <f>IF(入力!$D$5="","",IF(OR(反映項目!$B$16="×",N($AK$3)=0),"",MONTH($AK$3)))</f>
        <v/>
      </c>
      <c r="AD3">
        <f>IF(入力!$D$5="","",IF(OR(反映項目!$B$16="×",入力!$AE$5=""),"",入力!$AE$5))</f>
        <v/>
      </c>
      <c r="AE3">
        <f>IF(入力!$D$5="","",IF(OR(反映項目!$B$16="×",N($AL$3)=0),"",YEAR($AL$3)-IF($AL$3&gt;=DATE(2019,5,1),2018,1988)))</f>
        <v/>
      </c>
      <c r="AF3">
        <f>IF(入力!$D$5="","",IF(OR(反映項目!$B$16="×",N($AL$3)=0),"",MONTH($AL$3)))</f>
        <v/>
      </c>
      <c r="AG3">
        <f>IF(入力!$D$5="","",IF(OR(反映項目!$B$16="×",入力!$AG$5=""),"",入力!$AG$5))</f>
        <v/>
      </c>
      <c r="AJ3">
        <f>IF(入力!$D$5="","",IFERROR(IF(ISNUMBER(入力!$F$5),入力!$F$5,DATEVALUE(入力!$F$5)),""))</f>
        <v/>
      </c>
      <c r="AK3">
        <f>IF(入力!$D$5="","",IFERROR(IF(ISNUMBER(入力!$AD$5),入力!$AD$5,DATEVALUE(入力!$AD$5)),""))</f>
        <v/>
      </c>
      <c r="AL3">
        <f>IF(入力!$D$5="","",IFERROR(IF(ISNUMBER(入力!$AF$5),入力!$AF$5,DATEVALUE(入力!$AF$5)),""))</f>
        <v/>
      </c>
    </row>
    <row r="4">
      <c r="A4" t="n">
        <v>2</v>
      </c>
      <c r="B4">
        <f>IF(入力!$D$6="","",IF(OR(反映項目!$B$4="×",入力!$D$6=""),"",入力!$D$6))</f>
        <v/>
      </c>
      <c r="C4">
        <f>IF(入力!$D$6="","",IF(OR(反映項目!$B$5="×",入力!$E$6=""),"",入力!$E$6))</f>
        <v/>
      </c>
      <c r="D4">
        <f>IF(入力!$D$6="","",IF(OR(反映項目!$B$6="×",N($AJ$4)=0),"",YEAR($AJ$4)-IF($AJ$4&gt;=DATE(2019,5,1),2018,IF($AJ$4&gt;=DATE(1989,1,8),1988,1925))))</f>
        <v/>
      </c>
      <c r="E4">
        <f>IF(入力!$D$6="","",IF(OR(反映項目!$B$6="×",N($AJ$4)=0),"",MONTH($AJ$4)))</f>
        <v/>
      </c>
      <c r="F4">
        <f>IF(入力!$D$6="","",IF(OR(反映項目!$B$6="×",N($AJ$4)=0),"",DAY($AJ$4)))</f>
        <v/>
      </c>
      <c r="G4">
        <f>IF(入力!$D$6="","",IF(OR(反映項目!$B$6="×",OR(N($AJ$4)=0,N(設定!$B$3)=0)),"",DATEDIF($AJ$4,設定!$B$3,"Y")))</f>
        <v/>
      </c>
      <c r="H4">
        <f>IF(入力!$D$6="","",IF(OR(反映項目!$B$7="×",入力!$G$6=""),"",IFERROR(TEXT(VALUE(SUBSTITUTE(入力!$G$6,"-","")),"000-0000"),入力!$G$6)))</f>
        <v/>
      </c>
      <c r="I4">
        <f>IF(入力!$D$6="","",IF(OR(反映項目!$B$8="×",入力!$H$6=""),"",入力!$H$6))</f>
        <v/>
      </c>
      <c r="J4">
        <f>IF(入力!$D$6="","",IF(反映項目!$B$9="×","",IF(入力!$I$6&lt;&gt;"",入力!$I$6,IF(入力!$G$6="","",IFERROR(VLOOKUP(TEXT(VALUE(SUBSTITUTE(入力!$G$6,"-","")),"0000000"),郵便番号!$A:$C,3,FALSE),"")))))</f>
        <v/>
      </c>
      <c r="K4">
        <f>IF(入力!$D$6="","",IF(OR(反映項目!$B$10="×",入力!$K$6=""),"",IFERROR(TEXT(VALUE(SUBSTITUTE(入力!$K$6,"-","")),"000-0000"),入力!$K$6)))</f>
        <v/>
      </c>
      <c r="L4">
        <f>IF(入力!$D$6="","",IF(反映項目!$B$10="×","",IF(AND(入力!$K$6="",入力!$L$6=""),"同上",IF(入力!$L$6="","",入力!$L$6))))</f>
        <v/>
      </c>
      <c r="M4">
        <f>IF(入力!$D$6="","",IF(OR(反映項目!$B$10="×",入力!$M$6="",AND(入力!$K$6="",入力!$L$6="")),"",入力!$M$6))</f>
        <v/>
      </c>
      <c r="N4">
        <f>IF(入力!$D$6="","",設定!$B$4&amp;CHAR(10)&amp;IF(入力!$J$6="",設定!$B$5,入力!$J$6))</f>
        <v/>
      </c>
      <c r="O4">
        <f>IF(入力!$D$6="","",IF(反映項目!$B$11="×","",IFERROR(INDEX(資格集約!$H$15:$H$26,MATCH(1,資格集約!$G$15:$G$26,0)),"")))</f>
        <v/>
      </c>
      <c r="P4">
        <f>IF(入力!$D$6="","",IF(反映項目!$B$11="×","",IFERROR(INDEX(資格集約!$E$15:$E$26,MATCH(1,資格集約!$G$15:$G$26,0)),"")))</f>
        <v/>
      </c>
      <c r="Q4">
        <f>IF(入力!$D$6="","",IF(反映項目!$B$11="×","",IFERROR(INDEX(資格集約!$H$15:$H$26,MATCH(2,資格集約!$G$15:$G$26,0)),"")))</f>
        <v/>
      </c>
      <c r="R4">
        <f>IF(入力!$D$6="","",IF(反映項目!$B$11="×","",IFERROR(INDEX(資格集約!$E$15:$E$26,MATCH(2,資格集約!$G$15:$G$26,0)),"")))</f>
        <v/>
      </c>
      <c r="S4">
        <f>IF(入力!$D$6="","",IF(反映項目!$B$11="×","",IFERROR(INDEX(資格集約!$H$15:$H$26,MATCH(3,資格集約!$G$15:$G$26,0)),"")))</f>
        <v/>
      </c>
      <c r="T4">
        <f>IF(入力!$D$6="","",IF(反映項目!$B$11="×","",IFERROR(INDEX(資格集約!$E$15:$E$26,MATCH(3,資格集約!$G$15:$G$26,0)),"")))</f>
        <v/>
      </c>
      <c r="U4">
        <f>IF(入力!$D$6="","",IF(反映項目!$B$11="×","",IFERROR(INDEX(資格集約!$H$15:$H$26,MATCH(4,資格集約!$G$15:$G$26,0)),"")))</f>
        <v/>
      </c>
      <c r="V4">
        <f>IF(入力!$D$6="","",IF(反映項目!$B$11="×","",IFERROR(INDEX(資格集約!$E$15:$E$26,MATCH(4,資格集約!$G$15:$G$26,0)),"")))</f>
        <v/>
      </c>
      <c r="W4">
        <f>IF(入力!$D$6="","",IF(反映項目!$B$11="×","",IFERROR(INDEX(資格集約!$H$15:$H$26,MATCH(5,資格集約!$G$15:$G$26,0)),"")))</f>
        <v/>
      </c>
      <c r="X4">
        <f>IF(入力!$D$6="","",IF(反映項目!$B$11="×","",IFERROR(INDEX(資格集約!$E$15:$E$26,MATCH(5,資格集約!$G$15:$G$26,0)),"")))</f>
        <v/>
      </c>
      <c r="Y4">
        <f>IF(入力!$D$6="","",IF(OR(反映項目!$B$12="×",入力!$Z$6=""),"",入力!$Z$6))</f>
        <v/>
      </c>
      <c r="Z4">
        <f>IF(入力!$D$6="","",IF(反映項目!$B$13="×","",IF(入力!$AA$6="","",入力!$AA$6&amp;CHAR(10)))&amp;IF(反映項目!$B$14="×","",IF(入力!$AB$6="","",入力!$AB$6&amp;CHAR(10)))&amp;IF(反映項目!$B$15="×","",IF(入力!$AC$6="","",入力!$AC$6)))</f>
        <v/>
      </c>
      <c r="AA4">
        <f>IF(入力!$D$6="","",IF(OR(反映項目!$B$17="×",入力!$AH$6=""),"",入力!$AH$6))</f>
        <v/>
      </c>
      <c r="AB4">
        <f>IF(入力!$D$6="","",IF(OR(反映項目!$B$16="×",N($AK$4)=0),"",YEAR($AK$4)-IF($AK$4&gt;=DATE(2019,5,1),2018,1988)))</f>
        <v/>
      </c>
      <c r="AC4">
        <f>IF(入力!$D$6="","",IF(OR(反映項目!$B$16="×",N($AK$4)=0),"",MONTH($AK$4)))</f>
        <v/>
      </c>
      <c r="AD4">
        <f>IF(入力!$D$6="","",IF(OR(反映項目!$B$16="×",入力!$AE$6=""),"",入力!$AE$6))</f>
        <v/>
      </c>
      <c r="AE4">
        <f>IF(入力!$D$6="","",IF(OR(反映項目!$B$16="×",N($AL$4)=0),"",YEAR($AL$4)-IF($AL$4&gt;=DATE(2019,5,1),2018,1988)))</f>
        <v/>
      </c>
      <c r="AF4">
        <f>IF(入力!$D$6="","",IF(OR(反映項目!$B$16="×",N($AL$4)=0),"",MONTH($AL$4)))</f>
        <v/>
      </c>
      <c r="AG4">
        <f>IF(入力!$D$6="","",IF(OR(反映項目!$B$16="×",入力!$AG$6=""),"",入力!$AG$6))</f>
        <v/>
      </c>
      <c r="AJ4">
        <f>IF(入力!$D$6="","",IFERROR(IF(ISNUMBER(入力!$F$6),入力!$F$6,DATEVALUE(入力!$F$6)),""))</f>
        <v/>
      </c>
      <c r="AK4">
        <f>IF(入力!$D$6="","",IFERROR(IF(ISNUMBER(入力!$AD$6),入力!$AD$6,DATEVALUE(入力!$AD$6)),""))</f>
        <v/>
      </c>
      <c r="AL4">
        <f>IF(入力!$D$6="","",IFERROR(IF(ISNUMBER(入力!$AF$6),入力!$AF$6,DATEVALUE(入力!$AF$6)),""))</f>
        <v/>
      </c>
    </row>
    <row r="5">
      <c r="A5" t="n">
        <v>3</v>
      </c>
      <c r="B5">
        <f>IF(入力!$D$7="","",IF(OR(反映項目!$B$4="×",入力!$D$7=""),"",入力!$D$7))</f>
        <v/>
      </c>
      <c r="C5">
        <f>IF(入力!$D$7="","",IF(OR(反映項目!$B$5="×",入力!$E$7=""),"",入力!$E$7))</f>
        <v/>
      </c>
      <c r="D5">
        <f>IF(入力!$D$7="","",IF(OR(反映項目!$B$6="×",N($AJ$5)=0),"",YEAR($AJ$5)-IF($AJ$5&gt;=DATE(2019,5,1),2018,IF($AJ$5&gt;=DATE(1989,1,8),1988,1925))))</f>
        <v/>
      </c>
      <c r="E5">
        <f>IF(入力!$D$7="","",IF(OR(反映項目!$B$6="×",N($AJ$5)=0),"",MONTH($AJ$5)))</f>
        <v/>
      </c>
      <c r="F5">
        <f>IF(入力!$D$7="","",IF(OR(反映項目!$B$6="×",N($AJ$5)=0),"",DAY($AJ$5)))</f>
        <v/>
      </c>
      <c r="G5">
        <f>IF(入力!$D$7="","",IF(OR(反映項目!$B$6="×",OR(N($AJ$5)=0,N(設定!$B$3)=0)),"",DATEDIF($AJ$5,設定!$B$3,"Y")))</f>
        <v/>
      </c>
      <c r="H5">
        <f>IF(入力!$D$7="","",IF(OR(反映項目!$B$7="×",入力!$G$7=""),"",IFERROR(TEXT(VALUE(SUBSTITUTE(入力!$G$7,"-","")),"000-0000"),入力!$G$7)))</f>
        <v/>
      </c>
      <c r="I5">
        <f>IF(入力!$D$7="","",IF(OR(反映項目!$B$8="×",入力!$H$7=""),"",入力!$H$7))</f>
        <v/>
      </c>
      <c r="J5">
        <f>IF(入力!$D$7="","",IF(反映項目!$B$9="×","",IF(入力!$I$7&lt;&gt;"",入力!$I$7,IF(入力!$G$7="","",IFERROR(VLOOKUP(TEXT(VALUE(SUBSTITUTE(入力!$G$7,"-","")),"0000000"),郵便番号!$A:$C,3,FALSE),"")))))</f>
        <v/>
      </c>
      <c r="K5">
        <f>IF(入力!$D$7="","",IF(OR(反映項目!$B$10="×",入力!$K$7=""),"",IFERROR(TEXT(VALUE(SUBSTITUTE(入力!$K$7,"-","")),"000-0000"),入力!$K$7)))</f>
        <v/>
      </c>
      <c r="L5">
        <f>IF(入力!$D$7="","",IF(反映項目!$B$10="×","",IF(AND(入力!$K$7="",入力!$L$7=""),"同上",IF(入力!$L$7="","",入力!$L$7))))</f>
        <v/>
      </c>
      <c r="M5">
        <f>IF(入力!$D$7="","",IF(OR(反映項目!$B$10="×",入力!$M$7="",AND(入力!$K$7="",入力!$L$7="")),"",入力!$M$7))</f>
        <v/>
      </c>
      <c r="N5">
        <f>IF(入力!$D$7="","",設定!$B$4&amp;CHAR(10)&amp;IF(入力!$J$7="",設定!$B$5,入力!$J$7))</f>
        <v/>
      </c>
      <c r="O5">
        <f>IF(入力!$D$7="","",IF(反映項目!$B$11="×","",IFERROR(INDEX(資格集約!$H$27:$H$38,MATCH(1,資格集約!$G$27:$G$38,0)),"")))</f>
        <v/>
      </c>
      <c r="P5">
        <f>IF(入力!$D$7="","",IF(反映項目!$B$11="×","",IFERROR(INDEX(資格集約!$E$27:$E$38,MATCH(1,資格集約!$G$27:$G$38,0)),"")))</f>
        <v/>
      </c>
      <c r="Q5">
        <f>IF(入力!$D$7="","",IF(反映項目!$B$11="×","",IFERROR(INDEX(資格集約!$H$27:$H$38,MATCH(2,資格集約!$G$27:$G$38,0)),"")))</f>
        <v/>
      </c>
      <c r="R5">
        <f>IF(入力!$D$7="","",IF(反映項目!$B$11="×","",IFERROR(INDEX(資格集約!$E$27:$E$38,MATCH(2,資格集約!$G$27:$G$38,0)),"")))</f>
        <v/>
      </c>
      <c r="S5">
        <f>IF(入力!$D$7="","",IF(反映項目!$B$11="×","",IFERROR(INDEX(資格集約!$H$27:$H$38,MATCH(3,資格集約!$G$27:$G$38,0)),"")))</f>
        <v/>
      </c>
      <c r="T5">
        <f>IF(入力!$D$7="","",IF(反映項目!$B$11="×","",IFERROR(INDEX(資格集約!$E$27:$E$38,MATCH(3,資格集約!$G$27:$G$38,0)),"")))</f>
        <v/>
      </c>
      <c r="U5">
        <f>IF(入力!$D$7="","",IF(反映項目!$B$11="×","",IFERROR(INDEX(資格集約!$H$27:$H$38,MATCH(4,資格集約!$G$27:$G$38,0)),"")))</f>
        <v/>
      </c>
      <c r="V5">
        <f>IF(入力!$D$7="","",IF(反映項目!$B$11="×","",IFERROR(INDEX(資格集約!$E$27:$E$38,MATCH(4,資格集約!$G$27:$G$38,0)),"")))</f>
        <v/>
      </c>
      <c r="W5">
        <f>IF(入力!$D$7="","",IF(反映項目!$B$11="×","",IFERROR(INDEX(資格集約!$H$27:$H$38,MATCH(5,資格集約!$G$27:$G$38,0)),"")))</f>
        <v/>
      </c>
      <c r="X5">
        <f>IF(入力!$D$7="","",IF(反映項目!$B$11="×","",IFERROR(INDEX(資格集約!$E$27:$E$38,MATCH(5,資格集約!$G$27:$G$38,0)),"")))</f>
        <v/>
      </c>
      <c r="Y5">
        <f>IF(入力!$D$7="","",IF(OR(反映項目!$B$12="×",入力!$Z$7=""),"",入力!$Z$7))</f>
        <v/>
      </c>
      <c r="Z5">
        <f>IF(入力!$D$7="","",IF(反映項目!$B$13="×","",IF(入力!$AA$7="","",入力!$AA$7&amp;CHAR(10)))&amp;IF(反映項目!$B$14="×","",IF(入力!$AB$7="","",入力!$AB$7&amp;CHAR(10)))&amp;IF(反映項目!$B$15="×","",IF(入力!$AC$7="","",入力!$AC$7)))</f>
        <v/>
      </c>
      <c r="AA5">
        <f>IF(入力!$D$7="","",IF(OR(反映項目!$B$17="×",入力!$AH$7=""),"",入力!$AH$7))</f>
        <v/>
      </c>
      <c r="AB5">
        <f>IF(入力!$D$7="","",IF(OR(反映項目!$B$16="×",N($AK$5)=0),"",YEAR($AK$5)-IF($AK$5&gt;=DATE(2019,5,1),2018,1988)))</f>
        <v/>
      </c>
      <c r="AC5">
        <f>IF(入力!$D$7="","",IF(OR(反映項目!$B$16="×",N($AK$5)=0),"",MONTH($AK$5)))</f>
        <v/>
      </c>
      <c r="AD5">
        <f>IF(入力!$D$7="","",IF(OR(反映項目!$B$16="×",入力!$AE$7=""),"",入力!$AE$7))</f>
        <v/>
      </c>
      <c r="AE5">
        <f>IF(入力!$D$7="","",IF(OR(反映項目!$B$16="×",N($AL$5)=0),"",YEAR($AL$5)-IF($AL$5&gt;=DATE(2019,5,1),2018,1988)))</f>
        <v/>
      </c>
      <c r="AF5">
        <f>IF(入力!$D$7="","",IF(OR(反映項目!$B$16="×",N($AL$5)=0),"",MONTH($AL$5)))</f>
        <v/>
      </c>
      <c r="AG5">
        <f>IF(入力!$D$7="","",IF(OR(反映項目!$B$16="×",入力!$AG$7=""),"",入力!$AG$7))</f>
        <v/>
      </c>
      <c r="AJ5">
        <f>IF(入力!$D$7="","",IFERROR(IF(ISNUMBER(入力!$F$7),入力!$F$7,DATEVALUE(入力!$F$7)),""))</f>
        <v/>
      </c>
      <c r="AK5">
        <f>IF(入力!$D$7="","",IFERROR(IF(ISNUMBER(入力!$AD$7),入力!$AD$7,DATEVALUE(入力!$AD$7)),""))</f>
        <v/>
      </c>
      <c r="AL5">
        <f>IF(入力!$D$7="","",IFERROR(IF(ISNUMBER(入力!$AF$7),入力!$AF$7,DATEVALUE(入力!$AF$7)),""))</f>
        <v/>
      </c>
    </row>
    <row r="6">
      <c r="A6" t="n">
        <v>4</v>
      </c>
      <c r="B6">
        <f>IF(入力!$D$8="","",IF(OR(反映項目!$B$4="×",入力!$D$8=""),"",入力!$D$8))</f>
        <v/>
      </c>
      <c r="C6">
        <f>IF(入力!$D$8="","",IF(OR(反映項目!$B$5="×",入力!$E$8=""),"",入力!$E$8))</f>
        <v/>
      </c>
      <c r="D6">
        <f>IF(入力!$D$8="","",IF(OR(反映項目!$B$6="×",N($AJ$6)=0),"",YEAR($AJ$6)-IF($AJ$6&gt;=DATE(2019,5,1),2018,IF($AJ$6&gt;=DATE(1989,1,8),1988,1925))))</f>
        <v/>
      </c>
      <c r="E6">
        <f>IF(入力!$D$8="","",IF(OR(反映項目!$B$6="×",N($AJ$6)=0),"",MONTH($AJ$6)))</f>
        <v/>
      </c>
      <c r="F6">
        <f>IF(入力!$D$8="","",IF(OR(反映項目!$B$6="×",N($AJ$6)=0),"",DAY($AJ$6)))</f>
        <v/>
      </c>
      <c r="G6">
        <f>IF(入力!$D$8="","",IF(OR(反映項目!$B$6="×",OR(N($AJ$6)=0,N(設定!$B$3)=0)),"",DATEDIF($AJ$6,設定!$B$3,"Y")))</f>
        <v/>
      </c>
      <c r="H6">
        <f>IF(入力!$D$8="","",IF(OR(反映項目!$B$7="×",入力!$G$8=""),"",IFERROR(TEXT(VALUE(SUBSTITUTE(入力!$G$8,"-","")),"000-0000"),入力!$G$8)))</f>
        <v/>
      </c>
      <c r="I6">
        <f>IF(入力!$D$8="","",IF(OR(反映項目!$B$8="×",入力!$H$8=""),"",入力!$H$8))</f>
        <v/>
      </c>
      <c r="J6">
        <f>IF(入力!$D$8="","",IF(反映項目!$B$9="×","",IF(入力!$I$8&lt;&gt;"",入力!$I$8,IF(入力!$G$8="","",IFERROR(VLOOKUP(TEXT(VALUE(SUBSTITUTE(入力!$G$8,"-","")),"0000000"),郵便番号!$A:$C,3,FALSE),"")))))</f>
        <v/>
      </c>
      <c r="K6">
        <f>IF(入力!$D$8="","",IF(OR(反映項目!$B$10="×",入力!$K$8=""),"",IFERROR(TEXT(VALUE(SUBSTITUTE(入力!$K$8,"-","")),"000-0000"),入力!$K$8)))</f>
        <v/>
      </c>
      <c r="L6">
        <f>IF(入力!$D$8="","",IF(反映項目!$B$10="×","",IF(AND(入力!$K$8="",入力!$L$8=""),"同上",IF(入力!$L$8="","",入力!$L$8))))</f>
        <v/>
      </c>
      <c r="M6">
        <f>IF(入力!$D$8="","",IF(OR(反映項目!$B$10="×",入力!$M$8="",AND(入力!$K$8="",入力!$L$8="")),"",入力!$M$8))</f>
        <v/>
      </c>
      <c r="N6">
        <f>IF(入力!$D$8="","",設定!$B$4&amp;CHAR(10)&amp;IF(入力!$J$8="",設定!$B$5,入力!$J$8))</f>
        <v/>
      </c>
      <c r="O6">
        <f>IF(入力!$D$8="","",IF(反映項目!$B$11="×","",IFERROR(INDEX(資格集約!$H$39:$H$50,MATCH(1,資格集約!$G$39:$G$50,0)),"")))</f>
        <v/>
      </c>
      <c r="P6">
        <f>IF(入力!$D$8="","",IF(反映項目!$B$11="×","",IFERROR(INDEX(資格集約!$E$39:$E$50,MATCH(1,資格集約!$G$39:$G$50,0)),"")))</f>
        <v/>
      </c>
      <c r="Q6">
        <f>IF(入力!$D$8="","",IF(反映項目!$B$11="×","",IFERROR(INDEX(資格集約!$H$39:$H$50,MATCH(2,資格集約!$G$39:$G$50,0)),"")))</f>
        <v/>
      </c>
      <c r="R6">
        <f>IF(入力!$D$8="","",IF(反映項目!$B$11="×","",IFERROR(INDEX(資格集約!$E$39:$E$50,MATCH(2,資格集約!$G$39:$G$50,0)),"")))</f>
        <v/>
      </c>
      <c r="S6">
        <f>IF(入力!$D$8="","",IF(反映項目!$B$11="×","",IFERROR(INDEX(資格集約!$H$39:$H$50,MATCH(3,資格集約!$G$39:$G$50,0)),"")))</f>
        <v/>
      </c>
      <c r="T6">
        <f>IF(入力!$D$8="","",IF(反映項目!$B$11="×","",IFERROR(INDEX(資格集約!$E$39:$E$50,MATCH(3,資格集約!$G$39:$G$50,0)),"")))</f>
        <v/>
      </c>
      <c r="U6">
        <f>IF(入力!$D$8="","",IF(反映項目!$B$11="×","",IFERROR(INDEX(資格集約!$H$39:$H$50,MATCH(4,資格集約!$G$39:$G$50,0)),"")))</f>
        <v/>
      </c>
      <c r="V6">
        <f>IF(入力!$D$8="","",IF(反映項目!$B$11="×","",IFERROR(INDEX(資格集約!$E$39:$E$50,MATCH(4,資格集約!$G$39:$G$50,0)),"")))</f>
        <v/>
      </c>
      <c r="W6">
        <f>IF(入力!$D$8="","",IF(反映項目!$B$11="×","",IFERROR(INDEX(資格集約!$H$39:$H$50,MATCH(5,資格集約!$G$39:$G$50,0)),"")))</f>
        <v/>
      </c>
      <c r="X6">
        <f>IF(入力!$D$8="","",IF(反映項目!$B$11="×","",IFERROR(INDEX(資格集約!$E$39:$E$50,MATCH(5,資格集約!$G$39:$G$50,0)),"")))</f>
        <v/>
      </c>
      <c r="Y6">
        <f>IF(入力!$D$8="","",IF(OR(反映項目!$B$12="×",入力!$Z$8=""),"",入力!$Z$8))</f>
        <v/>
      </c>
      <c r="Z6">
        <f>IF(入力!$D$8="","",IF(反映項目!$B$13="×","",IF(入力!$AA$8="","",入力!$AA$8&amp;CHAR(10)))&amp;IF(反映項目!$B$14="×","",IF(入力!$AB$8="","",入力!$AB$8&amp;CHAR(10)))&amp;IF(反映項目!$B$15="×","",IF(入力!$AC$8="","",入力!$AC$8)))</f>
        <v/>
      </c>
      <c r="AA6">
        <f>IF(入力!$D$8="","",IF(OR(反映項目!$B$17="×",入力!$AH$8=""),"",入力!$AH$8))</f>
        <v/>
      </c>
      <c r="AB6">
        <f>IF(入力!$D$8="","",IF(OR(反映項目!$B$16="×",N($AK$6)=0),"",YEAR($AK$6)-IF($AK$6&gt;=DATE(2019,5,1),2018,1988)))</f>
        <v/>
      </c>
      <c r="AC6">
        <f>IF(入力!$D$8="","",IF(OR(反映項目!$B$16="×",N($AK$6)=0),"",MONTH($AK$6)))</f>
        <v/>
      </c>
      <c r="AD6">
        <f>IF(入力!$D$8="","",IF(OR(反映項目!$B$16="×",入力!$AE$8=""),"",入力!$AE$8))</f>
        <v/>
      </c>
      <c r="AE6">
        <f>IF(入力!$D$8="","",IF(OR(反映項目!$B$16="×",N($AL$6)=0),"",YEAR($AL$6)-IF($AL$6&gt;=DATE(2019,5,1),2018,1988)))</f>
        <v/>
      </c>
      <c r="AF6">
        <f>IF(入力!$D$8="","",IF(OR(反映項目!$B$16="×",N($AL$6)=0),"",MONTH($AL$6)))</f>
        <v/>
      </c>
      <c r="AG6">
        <f>IF(入力!$D$8="","",IF(OR(反映項目!$B$16="×",入力!$AG$8=""),"",入力!$AG$8))</f>
        <v/>
      </c>
      <c r="AJ6">
        <f>IF(入力!$D$8="","",IFERROR(IF(ISNUMBER(入力!$F$8),入力!$F$8,DATEVALUE(入力!$F$8)),""))</f>
        <v/>
      </c>
      <c r="AK6">
        <f>IF(入力!$D$8="","",IFERROR(IF(ISNUMBER(入力!$AD$8),入力!$AD$8,DATEVALUE(入力!$AD$8)),""))</f>
        <v/>
      </c>
      <c r="AL6">
        <f>IF(入力!$D$8="","",IFERROR(IF(ISNUMBER(入力!$AF$8),入力!$AF$8,DATEVALUE(入力!$AF$8)),""))</f>
        <v/>
      </c>
    </row>
    <row r="7">
      <c r="A7" t="n">
        <v>5</v>
      </c>
      <c r="B7">
        <f>IF(入力!$D$9="","",IF(OR(反映項目!$B$4="×",入力!$D$9=""),"",入力!$D$9))</f>
        <v/>
      </c>
      <c r="C7">
        <f>IF(入力!$D$9="","",IF(OR(反映項目!$B$5="×",入力!$E$9=""),"",入力!$E$9))</f>
        <v/>
      </c>
      <c r="D7">
        <f>IF(入力!$D$9="","",IF(OR(反映項目!$B$6="×",N($AJ$7)=0),"",YEAR($AJ$7)-IF($AJ$7&gt;=DATE(2019,5,1),2018,IF($AJ$7&gt;=DATE(1989,1,8),1988,1925))))</f>
        <v/>
      </c>
      <c r="E7">
        <f>IF(入力!$D$9="","",IF(OR(反映項目!$B$6="×",N($AJ$7)=0),"",MONTH($AJ$7)))</f>
        <v/>
      </c>
      <c r="F7">
        <f>IF(入力!$D$9="","",IF(OR(反映項目!$B$6="×",N($AJ$7)=0),"",DAY($AJ$7)))</f>
        <v/>
      </c>
      <c r="G7">
        <f>IF(入力!$D$9="","",IF(OR(反映項目!$B$6="×",OR(N($AJ$7)=0,N(設定!$B$3)=0)),"",DATEDIF($AJ$7,設定!$B$3,"Y")))</f>
        <v/>
      </c>
      <c r="H7">
        <f>IF(入力!$D$9="","",IF(OR(反映項目!$B$7="×",入力!$G$9=""),"",IFERROR(TEXT(VALUE(SUBSTITUTE(入力!$G$9,"-","")),"000-0000"),入力!$G$9)))</f>
        <v/>
      </c>
      <c r="I7">
        <f>IF(入力!$D$9="","",IF(OR(反映項目!$B$8="×",入力!$H$9=""),"",入力!$H$9))</f>
        <v/>
      </c>
      <c r="J7">
        <f>IF(入力!$D$9="","",IF(反映項目!$B$9="×","",IF(入力!$I$9&lt;&gt;"",入力!$I$9,IF(入力!$G$9="","",IFERROR(VLOOKUP(TEXT(VALUE(SUBSTITUTE(入力!$G$9,"-","")),"0000000"),郵便番号!$A:$C,3,FALSE),"")))))</f>
        <v/>
      </c>
      <c r="K7">
        <f>IF(入力!$D$9="","",IF(OR(反映項目!$B$10="×",入力!$K$9=""),"",IFERROR(TEXT(VALUE(SUBSTITUTE(入力!$K$9,"-","")),"000-0000"),入力!$K$9)))</f>
        <v/>
      </c>
      <c r="L7">
        <f>IF(入力!$D$9="","",IF(反映項目!$B$10="×","",IF(AND(入力!$K$9="",入力!$L$9=""),"同上",IF(入力!$L$9="","",入力!$L$9))))</f>
        <v/>
      </c>
      <c r="M7">
        <f>IF(入力!$D$9="","",IF(OR(反映項目!$B$10="×",入力!$M$9="",AND(入力!$K$9="",入力!$L$9="")),"",入力!$M$9))</f>
        <v/>
      </c>
      <c r="N7">
        <f>IF(入力!$D$9="","",設定!$B$4&amp;CHAR(10)&amp;IF(入力!$J$9="",設定!$B$5,入力!$J$9))</f>
        <v/>
      </c>
      <c r="O7">
        <f>IF(入力!$D$9="","",IF(反映項目!$B$11="×","",IFERROR(INDEX(資格集約!$H$51:$H$62,MATCH(1,資格集約!$G$51:$G$62,0)),"")))</f>
        <v/>
      </c>
      <c r="P7">
        <f>IF(入力!$D$9="","",IF(反映項目!$B$11="×","",IFERROR(INDEX(資格集約!$E$51:$E$62,MATCH(1,資格集約!$G$51:$G$62,0)),"")))</f>
        <v/>
      </c>
      <c r="Q7">
        <f>IF(入力!$D$9="","",IF(反映項目!$B$11="×","",IFERROR(INDEX(資格集約!$H$51:$H$62,MATCH(2,資格集約!$G$51:$G$62,0)),"")))</f>
        <v/>
      </c>
      <c r="R7">
        <f>IF(入力!$D$9="","",IF(反映項目!$B$11="×","",IFERROR(INDEX(資格集約!$E$51:$E$62,MATCH(2,資格集約!$G$51:$G$62,0)),"")))</f>
        <v/>
      </c>
      <c r="S7">
        <f>IF(入力!$D$9="","",IF(反映項目!$B$11="×","",IFERROR(INDEX(資格集約!$H$51:$H$62,MATCH(3,資格集約!$G$51:$G$62,0)),"")))</f>
        <v/>
      </c>
      <c r="T7">
        <f>IF(入力!$D$9="","",IF(反映項目!$B$11="×","",IFERROR(INDEX(資格集約!$E$51:$E$62,MATCH(3,資格集約!$G$51:$G$62,0)),"")))</f>
        <v/>
      </c>
      <c r="U7">
        <f>IF(入力!$D$9="","",IF(反映項目!$B$11="×","",IFERROR(INDEX(資格集約!$H$51:$H$62,MATCH(4,資格集約!$G$51:$G$62,0)),"")))</f>
        <v/>
      </c>
      <c r="V7">
        <f>IF(入力!$D$9="","",IF(反映項目!$B$11="×","",IFERROR(INDEX(資格集約!$E$51:$E$62,MATCH(4,資格集約!$G$51:$G$62,0)),"")))</f>
        <v/>
      </c>
      <c r="W7">
        <f>IF(入力!$D$9="","",IF(反映項目!$B$11="×","",IFERROR(INDEX(資格集約!$H$51:$H$62,MATCH(5,資格集約!$G$51:$G$62,0)),"")))</f>
        <v/>
      </c>
      <c r="X7">
        <f>IF(入力!$D$9="","",IF(反映項目!$B$11="×","",IFERROR(INDEX(資格集約!$E$51:$E$62,MATCH(5,資格集約!$G$51:$G$62,0)),"")))</f>
        <v/>
      </c>
      <c r="Y7">
        <f>IF(入力!$D$9="","",IF(OR(反映項目!$B$12="×",入力!$Z$9=""),"",入力!$Z$9))</f>
        <v/>
      </c>
      <c r="Z7">
        <f>IF(入力!$D$9="","",IF(反映項目!$B$13="×","",IF(入力!$AA$9="","",入力!$AA$9&amp;CHAR(10)))&amp;IF(反映項目!$B$14="×","",IF(入力!$AB$9="","",入力!$AB$9&amp;CHAR(10)))&amp;IF(反映項目!$B$15="×","",IF(入力!$AC$9="","",入力!$AC$9)))</f>
        <v/>
      </c>
      <c r="AA7">
        <f>IF(入力!$D$9="","",IF(OR(反映項目!$B$17="×",入力!$AH$9=""),"",入力!$AH$9))</f>
        <v/>
      </c>
      <c r="AB7">
        <f>IF(入力!$D$9="","",IF(OR(反映項目!$B$16="×",N($AK$7)=0),"",YEAR($AK$7)-IF($AK$7&gt;=DATE(2019,5,1),2018,1988)))</f>
        <v/>
      </c>
      <c r="AC7">
        <f>IF(入力!$D$9="","",IF(OR(反映項目!$B$16="×",N($AK$7)=0),"",MONTH($AK$7)))</f>
        <v/>
      </c>
      <c r="AD7">
        <f>IF(入力!$D$9="","",IF(OR(反映項目!$B$16="×",入力!$AE$9=""),"",入力!$AE$9))</f>
        <v/>
      </c>
      <c r="AE7">
        <f>IF(入力!$D$9="","",IF(OR(反映項目!$B$16="×",N($AL$7)=0),"",YEAR($AL$7)-IF($AL$7&gt;=DATE(2019,5,1),2018,1988)))</f>
        <v/>
      </c>
      <c r="AF7">
        <f>IF(入力!$D$9="","",IF(OR(反映項目!$B$16="×",N($AL$7)=0),"",MONTH($AL$7)))</f>
        <v/>
      </c>
      <c r="AG7">
        <f>IF(入力!$D$9="","",IF(OR(反映項目!$B$16="×",入力!$AG$9=""),"",入力!$AG$9))</f>
        <v/>
      </c>
      <c r="AJ7">
        <f>IF(入力!$D$9="","",IFERROR(IF(ISNUMBER(入力!$F$9),入力!$F$9,DATEVALUE(入力!$F$9)),""))</f>
        <v/>
      </c>
      <c r="AK7">
        <f>IF(入力!$D$9="","",IFERROR(IF(ISNUMBER(入力!$AD$9),入力!$AD$9,DATEVALUE(入力!$AD$9)),""))</f>
        <v/>
      </c>
      <c r="AL7">
        <f>IF(入力!$D$9="","",IFERROR(IF(ISNUMBER(入力!$AF$9),入力!$AF$9,DATEVALUE(入力!$AF$9)),""))</f>
        <v/>
      </c>
    </row>
    <row r="8">
      <c r="A8" t="n">
        <v>6</v>
      </c>
      <c r="B8">
        <f>IF(入力!$D$10="","",IF(OR(反映項目!$B$4="×",入力!$D$10=""),"",入力!$D$10))</f>
        <v/>
      </c>
      <c r="C8">
        <f>IF(入力!$D$10="","",IF(OR(反映項目!$B$5="×",入力!$E$10=""),"",入力!$E$10))</f>
        <v/>
      </c>
      <c r="D8">
        <f>IF(入力!$D$10="","",IF(OR(反映項目!$B$6="×",N($AJ$8)=0),"",YEAR($AJ$8)-IF($AJ$8&gt;=DATE(2019,5,1),2018,IF($AJ$8&gt;=DATE(1989,1,8),1988,1925))))</f>
        <v/>
      </c>
      <c r="E8">
        <f>IF(入力!$D$10="","",IF(OR(反映項目!$B$6="×",N($AJ$8)=0),"",MONTH($AJ$8)))</f>
        <v/>
      </c>
      <c r="F8">
        <f>IF(入力!$D$10="","",IF(OR(反映項目!$B$6="×",N($AJ$8)=0),"",DAY($AJ$8)))</f>
        <v/>
      </c>
      <c r="G8">
        <f>IF(入力!$D$10="","",IF(OR(反映項目!$B$6="×",OR(N($AJ$8)=0,N(設定!$B$3)=0)),"",DATEDIF($AJ$8,設定!$B$3,"Y")))</f>
        <v/>
      </c>
      <c r="H8">
        <f>IF(入力!$D$10="","",IF(OR(反映項目!$B$7="×",入力!$G$10=""),"",IFERROR(TEXT(VALUE(SUBSTITUTE(入力!$G$10,"-","")),"000-0000"),入力!$G$10)))</f>
        <v/>
      </c>
      <c r="I8">
        <f>IF(入力!$D$10="","",IF(OR(反映項目!$B$8="×",入力!$H$10=""),"",入力!$H$10))</f>
        <v/>
      </c>
      <c r="J8">
        <f>IF(入力!$D$10="","",IF(反映項目!$B$9="×","",IF(入力!$I$10&lt;&gt;"",入力!$I$10,IF(入力!$G$10="","",IFERROR(VLOOKUP(TEXT(VALUE(SUBSTITUTE(入力!$G$10,"-","")),"0000000"),郵便番号!$A:$C,3,FALSE),"")))))</f>
        <v/>
      </c>
      <c r="K8">
        <f>IF(入力!$D$10="","",IF(OR(反映項目!$B$10="×",入力!$K$10=""),"",IFERROR(TEXT(VALUE(SUBSTITUTE(入力!$K$10,"-","")),"000-0000"),入力!$K$10)))</f>
        <v/>
      </c>
      <c r="L8">
        <f>IF(入力!$D$10="","",IF(反映項目!$B$10="×","",IF(AND(入力!$K$10="",入力!$L$10=""),"同上",IF(入力!$L$10="","",入力!$L$10))))</f>
        <v/>
      </c>
      <c r="M8">
        <f>IF(入力!$D$10="","",IF(OR(反映項目!$B$10="×",入力!$M$10="",AND(入力!$K$10="",入力!$L$10="")),"",入力!$M$10))</f>
        <v/>
      </c>
      <c r="N8">
        <f>IF(入力!$D$10="","",設定!$B$4&amp;CHAR(10)&amp;IF(入力!$J$10="",設定!$B$5,入力!$J$10))</f>
        <v/>
      </c>
      <c r="O8">
        <f>IF(入力!$D$10="","",IF(反映項目!$B$11="×","",IFERROR(INDEX(資格集約!$H$63:$H$74,MATCH(1,資格集約!$G$63:$G$74,0)),"")))</f>
        <v/>
      </c>
      <c r="P8">
        <f>IF(入力!$D$10="","",IF(反映項目!$B$11="×","",IFERROR(INDEX(資格集約!$E$63:$E$74,MATCH(1,資格集約!$G$63:$G$74,0)),"")))</f>
        <v/>
      </c>
      <c r="Q8">
        <f>IF(入力!$D$10="","",IF(反映項目!$B$11="×","",IFERROR(INDEX(資格集約!$H$63:$H$74,MATCH(2,資格集約!$G$63:$G$74,0)),"")))</f>
        <v/>
      </c>
      <c r="R8">
        <f>IF(入力!$D$10="","",IF(反映項目!$B$11="×","",IFERROR(INDEX(資格集約!$E$63:$E$74,MATCH(2,資格集約!$G$63:$G$74,0)),"")))</f>
        <v/>
      </c>
      <c r="S8">
        <f>IF(入力!$D$10="","",IF(反映項目!$B$11="×","",IFERROR(INDEX(資格集約!$H$63:$H$74,MATCH(3,資格集約!$G$63:$G$74,0)),"")))</f>
        <v/>
      </c>
      <c r="T8">
        <f>IF(入力!$D$10="","",IF(反映項目!$B$11="×","",IFERROR(INDEX(資格集約!$E$63:$E$74,MATCH(3,資格集約!$G$63:$G$74,0)),"")))</f>
        <v/>
      </c>
      <c r="U8">
        <f>IF(入力!$D$10="","",IF(反映項目!$B$11="×","",IFERROR(INDEX(資格集約!$H$63:$H$74,MATCH(4,資格集約!$G$63:$G$74,0)),"")))</f>
        <v/>
      </c>
      <c r="V8">
        <f>IF(入力!$D$10="","",IF(反映項目!$B$11="×","",IFERROR(INDEX(資格集約!$E$63:$E$74,MATCH(4,資格集約!$G$63:$G$74,0)),"")))</f>
        <v/>
      </c>
      <c r="W8">
        <f>IF(入力!$D$10="","",IF(反映項目!$B$11="×","",IFERROR(INDEX(資格集約!$H$63:$H$74,MATCH(5,資格集約!$G$63:$G$74,0)),"")))</f>
        <v/>
      </c>
      <c r="X8">
        <f>IF(入力!$D$10="","",IF(反映項目!$B$11="×","",IFERROR(INDEX(資格集約!$E$63:$E$74,MATCH(5,資格集約!$G$63:$G$74,0)),"")))</f>
        <v/>
      </c>
      <c r="Y8">
        <f>IF(入力!$D$10="","",IF(OR(反映項目!$B$12="×",入力!$Z$10=""),"",入力!$Z$10))</f>
        <v/>
      </c>
      <c r="Z8">
        <f>IF(入力!$D$10="","",IF(反映項目!$B$13="×","",IF(入力!$AA$10="","",入力!$AA$10&amp;CHAR(10)))&amp;IF(反映項目!$B$14="×","",IF(入力!$AB$10="","",入力!$AB$10&amp;CHAR(10)))&amp;IF(反映項目!$B$15="×","",IF(入力!$AC$10="","",入力!$AC$10)))</f>
        <v/>
      </c>
      <c r="AA8">
        <f>IF(入力!$D$10="","",IF(OR(反映項目!$B$17="×",入力!$AH$10=""),"",入力!$AH$10))</f>
        <v/>
      </c>
      <c r="AB8">
        <f>IF(入力!$D$10="","",IF(OR(反映項目!$B$16="×",N($AK$8)=0),"",YEAR($AK$8)-IF($AK$8&gt;=DATE(2019,5,1),2018,1988)))</f>
        <v/>
      </c>
      <c r="AC8">
        <f>IF(入力!$D$10="","",IF(OR(反映項目!$B$16="×",N($AK$8)=0),"",MONTH($AK$8)))</f>
        <v/>
      </c>
      <c r="AD8">
        <f>IF(入力!$D$10="","",IF(OR(反映項目!$B$16="×",入力!$AE$10=""),"",入力!$AE$10))</f>
        <v/>
      </c>
      <c r="AE8">
        <f>IF(入力!$D$10="","",IF(OR(反映項目!$B$16="×",N($AL$8)=0),"",YEAR($AL$8)-IF($AL$8&gt;=DATE(2019,5,1),2018,1988)))</f>
        <v/>
      </c>
      <c r="AF8">
        <f>IF(入力!$D$10="","",IF(OR(反映項目!$B$16="×",N($AL$8)=0),"",MONTH($AL$8)))</f>
        <v/>
      </c>
      <c r="AG8">
        <f>IF(入力!$D$10="","",IF(OR(反映項目!$B$16="×",入力!$AG$10=""),"",入力!$AG$10))</f>
        <v/>
      </c>
      <c r="AJ8">
        <f>IF(入力!$D$10="","",IFERROR(IF(ISNUMBER(入力!$F$10),入力!$F$10,DATEVALUE(入力!$F$10)),""))</f>
        <v/>
      </c>
      <c r="AK8">
        <f>IF(入力!$D$10="","",IFERROR(IF(ISNUMBER(入力!$AD$10),入力!$AD$10,DATEVALUE(入力!$AD$10)),""))</f>
        <v/>
      </c>
      <c r="AL8">
        <f>IF(入力!$D$10="","",IFERROR(IF(ISNUMBER(入力!$AF$10),入力!$AF$10,DATEVALUE(入力!$AF$10)),""))</f>
        <v/>
      </c>
    </row>
    <row r="9">
      <c r="A9" t="n">
        <v>7</v>
      </c>
      <c r="B9">
        <f>IF(入力!$D$11="","",IF(OR(反映項目!$B$4="×",入力!$D$11=""),"",入力!$D$11))</f>
        <v/>
      </c>
      <c r="C9">
        <f>IF(入力!$D$11="","",IF(OR(反映項目!$B$5="×",入力!$E$11=""),"",入力!$E$11))</f>
        <v/>
      </c>
      <c r="D9">
        <f>IF(入力!$D$11="","",IF(OR(反映項目!$B$6="×",N($AJ$9)=0),"",YEAR($AJ$9)-IF($AJ$9&gt;=DATE(2019,5,1),2018,IF($AJ$9&gt;=DATE(1989,1,8),1988,1925))))</f>
        <v/>
      </c>
      <c r="E9">
        <f>IF(入力!$D$11="","",IF(OR(反映項目!$B$6="×",N($AJ$9)=0),"",MONTH($AJ$9)))</f>
        <v/>
      </c>
      <c r="F9">
        <f>IF(入力!$D$11="","",IF(OR(反映項目!$B$6="×",N($AJ$9)=0),"",DAY($AJ$9)))</f>
        <v/>
      </c>
      <c r="G9">
        <f>IF(入力!$D$11="","",IF(OR(反映項目!$B$6="×",OR(N($AJ$9)=0,N(設定!$B$3)=0)),"",DATEDIF($AJ$9,設定!$B$3,"Y")))</f>
        <v/>
      </c>
      <c r="H9">
        <f>IF(入力!$D$11="","",IF(OR(反映項目!$B$7="×",入力!$G$11=""),"",IFERROR(TEXT(VALUE(SUBSTITUTE(入力!$G$11,"-","")),"000-0000"),入力!$G$11)))</f>
        <v/>
      </c>
      <c r="I9">
        <f>IF(入力!$D$11="","",IF(OR(反映項目!$B$8="×",入力!$H$11=""),"",入力!$H$11))</f>
        <v/>
      </c>
      <c r="J9">
        <f>IF(入力!$D$11="","",IF(反映項目!$B$9="×","",IF(入力!$I$11&lt;&gt;"",入力!$I$11,IF(入力!$G$11="","",IFERROR(VLOOKUP(TEXT(VALUE(SUBSTITUTE(入力!$G$11,"-","")),"0000000"),郵便番号!$A:$C,3,FALSE),"")))))</f>
        <v/>
      </c>
      <c r="K9">
        <f>IF(入力!$D$11="","",IF(OR(反映項目!$B$10="×",入力!$K$11=""),"",IFERROR(TEXT(VALUE(SUBSTITUTE(入力!$K$11,"-","")),"000-0000"),入力!$K$11)))</f>
        <v/>
      </c>
      <c r="L9">
        <f>IF(入力!$D$11="","",IF(反映項目!$B$10="×","",IF(AND(入力!$K$11="",入力!$L$11=""),"同上",IF(入力!$L$11="","",入力!$L$11))))</f>
        <v/>
      </c>
      <c r="M9">
        <f>IF(入力!$D$11="","",IF(OR(反映項目!$B$10="×",入力!$M$11="",AND(入力!$K$11="",入力!$L$11="")),"",入力!$M$11))</f>
        <v/>
      </c>
      <c r="N9">
        <f>IF(入力!$D$11="","",設定!$B$4&amp;CHAR(10)&amp;IF(入力!$J$11="",設定!$B$5,入力!$J$11))</f>
        <v/>
      </c>
      <c r="O9">
        <f>IF(入力!$D$11="","",IF(反映項目!$B$11="×","",IFERROR(INDEX(資格集約!$H$75:$H$86,MATCH(1,資格集約!$G$75:$G$86,0)),"")))</f>
        <v/>
      </c>
      <c r="P9">
        <f>IF(入力!$D$11="","",IF(反映項目!$B$11="×","",IFERROR(INDEX(資格集約!$E$75:$E$86,MATCH(1,資格集約!$G$75:$G$86,0)),"")))</f>
        <v/>
      </c>
      <c r="Q9">
        <f>IF(入力!$D$11="","",IF(反映項目!$B$11="×","",IFERROR(INDEX(資格集約!$H$75:$H$86,MATCH(2,資格集約!$G$75:$G$86,0)),"")))</f>
        <v/>
      </c>
      <c r="R9">
        <f>IF(入力!$D$11="","",IF(反映項目!$B$11="×","",IFERROR(INDEX(資格集約!$E$75:$E$86,MATCH(2,資格集約!$G$75:$G$86,0)),"")))</f>
        <v/>
      </c>
      <c r="S9">
        <f>IF(入力!$D$11="","",IF(反映項目!$B$11="×","",IFERROR(INDEX(資格集約!$H$75:$H$86,MATCH(3,資格集約!$G$75:$G$86,0)),"")))</f>
        <v/>
      </c>
      <c r="T9">
        <f>IF(入力!$D$11="","",IF(反映項目!$B$11="×","",IFERROR(INDEX(資格集約!$E$75:$E$86,MATCH(3,資格集約!$G$75:$G$86,0)),"")))</f>
        <v/>
      </c>
      <c r="U9">
        <f>IF(入力!$D$11="","",IF(反映項目!$B$11="×","",IFERROR(INDEX(資格集約!$H$75:$H$86,MATCH(4,資格集約!$G$75:$G$86,0)),"")))</f>
        <v/>
      </c>
      <c r="V9">
        <f>IF(入力!$D$11="","",IF(反映項目!$B$11="×","",IFERROR(INDEX(資格集約!$E$75:$E$86,MATCH(4,資格集約!$G$75:$G$86,0)),"")))</f>
        <v/>
      </c>
      <c r="W9">
        <f>IF(入力!$D$11="","",IF(反映項目!$B$11="×","",IFERROR(INDEX(資格集約!$H$75:$H$86,MATCH(5,資格集約!$G$75:$G$86,0)),"")))</f>
        <v/>
      </c>
      <c r="X9">
        <f>IF(入力!$D$11="","",IF(反映項目!$B$11="×","",IFERROR(INDEX(資格集約!$E$75:$E$86,MATCH(5,資格集約!$G$75:$G$86,0)),"")))</f>
        <v/>
      </c>
      <c r="Y9">
        <f>IF(入力!$D$11="","",IF(OR(反映項目!$B$12="×",入力!$Z$11=""),"",入力!$Z$11))</f>
        <v/>
      </c>
      <c r="Z9">
        <f>IF(入力!$D$11="","",IF(反映項目!$B$13="×","",IF(入力!$AA$11="","",入力!$AA$11&amp;CHAR(10)))&amp;IF(反映項目!$B$14="×","",IF(入力!$AB$11="","",入力!$AB$11&amp;CHAR(10)))&amp;IF(反映項目!$B$15="×","",IF(入力!$AC$11="","",入力!$AC$11)))</f>
        <v/>
      </c>
      <c r="AA9">
        <f>IF(入力!$D$11="","",IF(OR(反映項目!$B$17="×",入力!$AH$11=""),"",入力!$AH$11))</f>
        <v/>
      </c>
      <c r="AB9">
        <f>IF(入力!$D$11="","",IF(OR(反映項目!$B$16="×",N($AK$9)=0),"",YEAR($AK$9)-IF($AK$9&gt;=DATE(2019,5,1),2018,1988)))</f>
        <v/>
      </c>
      <c r="AC9">
        <f>IF(入力!$D$11="","",IF(OR(反映項目!$B$16="×",N($AK$9)=0),"",MONTH($AK$9)))</f>
        <v/>
      </c>
      <c r="AD9">
        <f>IF(入力!$D$11="","",IF(OR(反映項目!$B$16="×",入力!$AE$11=""),"",入力!$AE$11))</f>
        <v/>
      </c>
      <c r="AE9">
        <f>IF(入力!$D$11="","",IF(OR(反映項目!$B$16="×",N($AL$9)=0),"",YEAR($AL$9)-IF($AL$9&gt;=DATE(2019,5,1),2018,1988)))</f>
        <v/>
      </c>
      <c r="AF9">
        <f>IF(入力!$D$11="","",IF(OR(反映項目!$B$16="×",N($AL$9)=0),"",MONTH($AL$9)))</f>
        <v/>
      </c>
      <c r="AG9">
        <f>IF(入力!$D$11="","",IF(OR(反映項目!$B$16="×",入力!$AG$11=""),"",入力!$AG$11))</f>
        <v/>
      </c>
      <c r="AJ9">
        <f>IF(入力!$D$11="","",IFERROR(IF(ISNUMBER(入力!$F$11),入力!$F$11,DATEVALUE(入力!$F$11)),""))</f>
        <v/>
      </c>
      <c r="AK9">
        <f>IF(入力!$D$11="","",IFERROR(IF(ISNUMBER(入力!$AD$11),入力!$AD$11,DATEVALUE(入力!$AD$11)),""))</f>
        <v/>
      </c>
      <c r="AL9">
        <f>IF(入力!$D$11="","",IFERROR(IF(ISNUMBER(入力!$AF$11),入力!$AF$11,DATEVALUE(入力!$AF$11)),""))</f>
        <v/>
      </c>
    </row>
    <row r="10">
      <c r="A10" t="n">
        <v>8</v>
      </c>
      <c r="B10">
        <f>IF(入力!$D$12="","",IF(OR(反映項目!$B$4="×",入力!$D$12=""),"",入力!$D$12))</f>
        <v/>
      </c>
      <c r="C10">
        <f>IF(入力!$D$12="","",IF(OR(反映項目!$B$5="×",入力!$E$12=""),"",入力!$E$12))</f>
        <v/>
      </c>
      <c r="D10">
        <f>IF(入力!$D$12="","",IF(OR(反映項目!$B$6="×",N($AJ$10)=0),"",YEAR($AJ$10)-IF($AJ$10&gt;=DATE(2019,5,1),2018,IF($AJ$10&gt;=DATE(1989,1,8),1988,1925))))</f>
        <v/>
      </c>
      <c r="E10">
        <f>IF(入力!$D$12="","",IF(OR(反映項目!$B$6="×",N($AJ$10)=0),"",MONTH($AJ$10)))</f>
        <v/>
      </c>
      <c r="F10">
        <f>IF(入力!$D$12="","",IF(OR(反映項目!$B$6="×",N($AJ$10)=0),"",DAY($AJ$10)))</f>
        <v/>
      </c>
      <c r="G10">
        <f>IF(入力!$D$12="","",IF(OR(反映項目!$B$6="×",OR(N($AJ$10)=0,N(設定!$B$3)=0)),"",DATEDIF($AJ$10,設定!$B$3,"Y")))</f>
        <v/>
      </c>
      <c r="H10">
        <f>IF(入力!$D$12="","",IF(OR(反映項目!$B$7="×",入力!$G$12=""),"",IFERROR(TEXT(VALUE(SUBSTITUTE(入力!$G$12,"-","")),"000-0000"),入力!$G$12)))</f>
        <v/>
      </c>
      <c r="I10">
        <f>IF(入力!$D$12="","",IF(OR(反映項目!$B$8="×",入力!$H$12=""),"",入力!$H$12))</f>
        <v/>
      </c>
      <c r="J10">
        <f>IF(入力!$D$12="","",IF(反映項目!$B$9="×","",IF(入力!$I$12&lt;&gt;"",入力!$I$12,IF(入力!$G$12="","",IFERROR(VLOOKUP(TEXT(VALUE(SUBSTITUTE(入力!$G$12,"-","")),"0000000"),郵便番号!$A:$C,3,FALSE),"")))))</f>
        <v/>
      </c>
      <c r="K10">
        <f>IF(入力!$D$12="","",IF(OR(反映項目!$B$10="×",入力!$K$12=""),"",IFERROR(TEXT(VALUE(SUBSTITUTE(入力!$K$12,"-","")),"000-0000"),入力!$K$12)))</f>
        <v/>
      </c>
      <c r="L10">
        <f>IF(入力!$D$12="","",IF(反映項目!$B$10="×","",IF(AND(入力!$K$12="",入力!$L$12=""),"同上",IF(入力!$L$12="","",入力!$L$12))))</f>
        <v/>
      </c>
      <c r="M10">
        <f>IF(入力!$D$12="","",IF(OR(反映項目!$B$10="×",入力!$M$12="",AND(入力!$K$12="",入力!$L$12="")),"",入力!$M$12))</f>
        <v/>
      </c>
      <c r="N10">
        <f>IF(入力!$D$12="","",設定!$B$4&amp;CHAR(10)&amp;IF(入力!$J$12="",設定!$B$5,入力!$J$12))</f>
        <v/>
      </c>
      <c r="O10">
        <f>IF(入力!$D$12="","",IF(反映項目!$B$11="×","",IFERROR(INDEX(資格集約!$H$87:$H$98,MATCH(1,資格集約!$G$87:$G$98,0)),"")))</f>
        <v/>
      </c>
      <c r="P10">
        <f>IF(入力!$D$12="","",IF(反映項目!$B$11="×","",IFERROR(INDEX(資格集約!$E$87:$E$98,MATCH(1,資格集約!$G$87:$G$98,0)),"")))</f>
        <v/>
      </c>
      <c r="Q10">
        <f>IF(入力!$D$12="","",IF(反映項目!$B$11="×","",IFERROR(INDEX(資格集約!$H$87:$H$98,MATCH(2,資格集約!$G$87:$G$98,0)),"")))</f>
        <v/>
      </c>
      <c r="R10">
        <f>IF(入力!$D$12="","",IF(反映項目!$B$11="×","",IFERROR(INDEX(資格集約!$E$87:$E$98,MATCH(2,資格集約!$G$87:$G$98,0)),"")))</f>
        <v/>
      </c>
      <c r="S10">
        <f>IF(入力!$D$12="","",IF(反映項目!$B$11="×","",IFERROR(INDEX(資格集約!$H$87:$H$98,MATCH(3,資格集約!$G$87:$G$98,0)),"")))</f>
        <v/>
      </c>
      <c r="T10">
        <f>IF(入力!$D$12="","",IF(反映項目!$B$11="×","",IFERROR(INDEX(資格集約!$E$87:$E$98,MATCH(3,資格集約!$G$87:$G$98,0)),"")))</f>
        <v/>
      </c>
      <c r="U10">
        <f>IF(入力!$D$12="","",IF(反映項目!$B$11="×","",IFERROR(INDEX(資格集約!$H$87:$H$98,MATCH(4,資格集約!$G$87:$G$98,0)),"")))</f>
        <v/>
      </c>
      <c r="V10">
        <f>IF(入力!$D$12="","",IF(反映項目!$B$11="×","",IFERROR(INDEX(資格集約!$E$87:$E$98,MATCH(4,資格集約!$G$87:$G$98,0)),"")))</f>
        <v/>
      </c>
      <c r="W10">
        <f>IF(入力!$D$12="","",IF(反映項目!$B$11="×","",IFERROR(INDEX(資格集約!$H$87:$H$98,MATCH(5,資格集約!$G$87:$G$98,0)),"")))</f>
        <v/>
      </c>
      <c r="X10">
        <f>IF(入力!$D$12="","",IF(反映項目!$B$11="×","",IFERROR(INDEX(資格集約!$E$87:$E$98,MATCH(5,資格集約!$G$87:$G$98,0)),"")))</f>
        <v/>
      </c>
      <c r="Y10">
        <f>IF(入力!$D$12="","",IF(OR(反映項目!$B$12="×",入力!$Z$12=""),"",入力!$Z$12))</f>
        <v/>
      </c>
      <c r="Z10">
        <f>IF(入力!$D$12="","",IF(反映項目!$B$13="×","",IF(入力!$AA$12="","",入力!$AA$12&amp;CHAR(10)))&amp;IF(反映項目!$B$14="×","",IF(入力!$AB$12="","",入力!$AB$12&amp;CHAR(10)))&amp;IF(反映項目!$B$15="×","",IF(入力!$AC$12="","",入力!$AC$12)))</f>
        <v/>
      </c>
      <c r="AA10">
        <f>IF(入力!$D$12="","",IF(OR(反映項目!$B$17="×",入力!$AH$12=""),"",入力!$AH$12))</f>
        <v/>
      </c>
      <c r="AB10">
        <f>IF(入力!$D$12="","",IF(OR(反映項目!$B$16="×",N($AK$10)=0),"",YEAR($AK$10)-IF($AK$10&gt;=DATE(2019,5,1),2018,1988)))</f>
        <v/>
      </c>
      <c r="AC10">
        <f>IF(入力!$D$12="","",IF(OR(反映項目!$B$16="×",N($AK$10)=0),"",MONTH($AK$10)))</f>
        <v/>
      </c>
      <c r="AD10">
        <f>IF(入力!$D$12="","",IF(OR(反映項目!$B$16="×",入力!$AE$12=""),"",入力!$AE$12))</f>
        <v/>
      </c>
      <c r="AE10">
        <f>IF(入力!$D$12="","",IF(OR(反映項目!$B$16="×",N($AL$10)=0),"",YEAR($AL$10)-IF($AL$10&gt;=DATE(2019,5,1),2018,1988)))</f>
        <v/>
      </c>
      <c r="AF10">
        <f>IF(入力!$D$12="","",IF(OR(反映項目!$B$16="×",N($AL$10)=0),"",MONTH($AL$10)))</f>
        <v/>
      </c>
      <c r="AG10">
        <f>IF(入力!$D$12="","",IF(OR(反映項目!$B$16="×",入力!$AG$12=""),"",入力!$AG$12))</f>
        <v/>
      </c>
      <c r="AJ10">
        <f>IF(入力!$D$12="","",IFERROR(IF(ISNUMBER(入力!$F$12),入力!$F$12,DATEVALUE(入力!$F$12)),""))</f>
        <v/>
      </c>
      <c r="AK10">
        <f>IF(入力!$D$12="","",IFERROR(IF(ISNUMBER(入力!$AD$12),入力!$AD$12,DATEVALUE(入力!$AD$12)),""))</f>
        <v/>
      </c>
      <c r="AL10">
        <f>IF(入力!$D$12="","",IFERROR(IF(ISNUMBER(入力!$AF$12),入力!$AF$12,DATEVALUE(入力!$AF$12)),""))</f>
        <v/>
      </c>
    </row>
    <row r="11">
      <c r="A11" t="n">
        <v>9</v>
      </c>
      <c r="B11">
        <f>IF(入力!$D$13="","",IF(OR(反映項目!$B$4="×",入力!$D$13=""),"",入力!$D$13))</f>
        <v/>
      </c>
      <c r="C11">
        <f>IF(入力!$D$13="","",IF(OR(反映項目!$B$5="×",入力!$E$13=""),"",入力!$E$13))</f>
        <v/>
      </c>
      <c r="D11">
        <f>IF(入力!$D$13="","",IF(OR(反映項目!$B$6="×",N($AJ$11)=0),"",YEAR($AJ$11)-IF($AJ$11&gt;=DATE(2019,5,1),2018,IF($AJ$11&gt;=DATE(1989,1,8),1988,1925))))</f>
        <v/>
      </c>
      <c r="E11">
        <f>IF(入力!$D$13="","",IF(OR(反映項目!$B$6="×",N($AJ$11)=0),"",MONTH($AJ$11)))</f>
        <v/>
      </c>
      <c r="F11">
        <f>IF(入力!$D$13="","",IF(OR(反映項目!$B$6="×",N($AJ$11)=0),"",DAY($AJ$11)))</f>
        <v/>
      </c>
      <c r="G11">
        <f>IF(入力!$D$13="","",IF(OR(反映項目!$B$6="×",OR(N($AJ$11)=0,N(設定!$B$3)=0)),"",DATEDIF($AJ$11,設定!$B$3,"Y")))</f>
        <v/>
      </c>
      <c r="H11">
        <f>IF(入力!$D$13="","",IF(OR(反映項目!$B$7="×",入力!$G$13=""),"",IFERROR(TEXT(VALUE(SUBSTITUTE(入力!$G$13,"-","")),"000-0000"),入力!$G$13)))</f>
        <v/>
      </c>
      <c r="I11">
        <f>IF(入力!$D$13="","",IF(OR(反映項目!$B$8="×",入力!$H$13=""),"",入力!$H$13))</f>
        <v/>
      </c>
      <c r="J11">
        <f>IF(入力!$D$13="","",IF(反映項目!$B$9="×","",IF(入力!$I$13&lt;&gt;"",入力!$I$13,IF(入力!$G$13="","",IFERROR(VLOOKUP(TEXT(VALUE(SUBSTITUTE(入力!$G$13,"-","")),"0000000"),郵便番号!$A:$C,3,FALSE),"")))))</f>
        <v/>
      </c>
      <c r="K11">
        <f>IF(入力!$D$13="","",IF(OR(反映項目!$B$10="×",入力!$K$13=""),"",IFERROR(TEXT(VALUE(SUBSTITUTE(入力!$K$13,"-","")),"000-0000"),入力!$K$13)))</f>
        <v/>
      </c>
      <c r="L11">
        <f>IF(入力!$D$13="","",IF(反映項目!$B$10="×","",IF(AND(入力!$K$13="",入力!$L$13=""),"同上",IF(入力!$L$13="","",入力!$L$13))))</f>
        <v/>
      </c>
      <c r="M11">
        <f>IF(入力!$D$13="","",IF(OR(反映項目!$B$10="×",入力!$M$13="",AND(入力!$K$13="",入力!$L$13="")),"",入力!$M$13))</f>
        <v/>
      </c>
      <c r="N11">
        <f>IF(入力!$D$13="","",設定!$B$4&amp;CHAR(10)&amp;IF(入力!$J$13="",設定!$B$5,入力!$J$13))</f>
        <v/>
      </c>
      <c r="O11">
        <f>IF(入力!$D$13="","",IF(反映項目!$B$11="×","",IFERROR(INDEX(資格集約!$H$99:$H$110,MATCH(1,資格集約!$G$99:$G$110,0)),"")))</f>
        <v/>
      </c>
      <c r="P11">
        <f>IF(入力!$D$13="","",IF(反映項目!$B$11="×","",IFERROR(INDEX(資格集約!$E$99:$E$110,MATCH(1,資格集約!$G$99:$G$110,0)),"")))</f>
        <v/>
      </c>
      <c r="Q11">
        <f>IF(入力!$D$13="","",IF(反映項目!$B$11="×","",IFERROR(INDEX(資格集約!$H$99:$H$110,MATCH(2,資格集約!$G$99:$G$110,0)),"")))</f>
        <v/>
      </c>
      <c r="R11">
        <f>IF(入力!$D$13="","",IF(反映項目!$B$11="×","",IFERROR(INDEX(資格集約!$E$99:$E$110,MATCH(2,資格集約!$G$99:$G$110,0)),"")))</f>
        <v/>
      </c>
      <c r="S11">
        <f>IF(入力!$D$13="","",IF(反映項目!$B$11="×","",IFERROR(INDEX(資格集約!$H$99:$H$110,MATCH(3,資格集約!$G$99:$G$110,0)),"")))</f>
        <v/>
      </c>
      <c r="T11">
        <f>IF(入力!$D$13="","",IF(反映項目!$B$11="×","",IFERROR(INDEX(資格集約!$E$99:$E$110,MATCH(3,資格集約!$G$99:$G$110,0)),"")))</f>
        <v/>
      </c>
      <c r="U11">
        <f>IF(入力!$D$13="","",IF(反映項目!$B$11="×","",IFERROR(INDEX(資格集約!$H$99:$H$110,MATCH(4,資格集約!$G$99:$G$110,0)),"")))</f>
        <v/>
      </c>
      <c r="V11">
        <f>IF(入力!$D$13="","",IF(反映項目!$B$11="×","",IFERROR(INDEX(資格集約!$E$99:$E$110,MATCH(4,資格集約!$G$99:$G$110,0)),"")))</f>
        <v/>
      </c>
      <c r="W11">
        <f>IF(入力!$D$13="","",IF(反映項目!$B$11="×","",IFERROR(INDEX(資格集約!$H$99:$H$110,MATCH(5,資格集約!$G$99:$G$110,0)),"")))</f>
        <v/>
      </c>
      <c r="X11">
        <f>IF(入力!$D$13="","",IF(反映項目!$B$11="×","",IFERROR(INDEX(資格集約!$E$99:$E$110,MATCH(5,資格集約!$G$99:$G$110,0)),"")))</f>
        <v/>
      </c>
      <c r="Y11">
        <f>IF(入力!$D$13="","",IF(OR(反映項目!$B$12="×",入力!$Z$13=""),"",入力!$Z$13))</f>
        <v/>
      </c>
      <c r="Z11">
        <f>IF(入力!$D$13="","",IF(反映項目!$B$13="×","",IF(入力!$AA$13="","",入力!$AA$13&amp;CHAR(10)))&amp;IF(反映項目!$B$14="×","",IF(入力!$AB$13="","",入力!$AB$13&amp;CHAR(10)))&amp;IF(反映項目!$B$15="×","",IF(入力!$AC$13="","",入力!$AC$13)))</f>
        <v/>
      </c>
      <c r="AA11">
        <f>IF(入力!$D$13="","",IF(OR(反映項目!$B$17="×",入力!$AH$13=""),"",入力!$AH$13))</f>
        <v/>
      </c>
      <c r="AB11">
        <f>IF(入力!$D$13="","",IF(OR(反映項目!$B$16="×",N($AK$11)=0),"",YEAR($AK$11)-IF($AK$11&gt;=DATE(2019,5,1),2018,1988)))</f>
        <v/>
      </c>
      <c r="AC11">
        <f>IF(入力!$D$13="","",IF(OR(反映項目!$B$16="×",N($AK$11)=0),"",MONTH($AK$11)))</f>
        <v/>
      </c>
      <c r="AD11">
        <f>IF(入力!$D$13="","",IF(OR(反映項目!$B$16="×",入力!$AE$13=""),"",入力!$AE$13))</f>
        <v/>
      </c>
      <c r="AE11">
        <f>IF(入力!$D$13="","",IF(OR(反映項目!$B$16="×",N($AL$11)=0),"",YEAR($AL$11)-IF($AL$11&gt;=DATE(2019,5,1),2018,1988)))</f>
        <v/>
      </c>
      <c r="AF11">
        <f>IF(入力!$D$13="","",IF(OR(反映項目!$B$16="×",N($AL$11)=0),"",MONTH($AL$11)))</f>
        <v/>
      </c>
      <c r="AG11">
        <f>IF(入力!$D$13="","",IF(OR(反映項目!$B$16="×",入力!$AG$13=""),"",入力!$AG$13))</f>
        <v/>
      </c>
      <c r="AJ11">
        <f>IF(入力!$D$13="","",IFERROR(IF(ISNUMBER(入力!$F$13),入力!$F$13,DATEVALUE(入力!$F$13)),""))</f>
        <v/>
      </c>
      <c r="AK11">
        <f>IF(入力!$D$13="","",IFERROR(IF(ISNUMBER(入力!$AD$13),入力!$AD$13,DATEVALUE(入力!$AD$13)),""))</f>
        <v/>
      </c>
      <c r="AL11">
        <f>IF(入力!$D$13="","",IFERROR(IF(ISNUMBER(入力!$AF$13),入力!$AF$13,DATEVALUE(入力!$AF$13)),""))</f>
        <v/>
      </c>
    </row>
    <row r="12">
      <c r="A12" t="n">
        <v>10</v>
      </c>
      <c r="B12">
        <f>IF(入力!$D$14="","",IF(OR(反映項目!$B$4="×",入力!$D$14=""),"",入力!$D$14))</f>
        <v/>
      </c>
      <c r="C12">
        <f>IF(入力!$D$14="","",IF(OR(反映項目!$B$5="×",入力!$E$14=""),"",入力!$E$14))</f>
        <v/>
      </c>
      <c r="D12">
        <f>IF(入力!$D$14="","",IF(OR(反映項目!$B$6="×",N($AJ$12)=0),"",YEAR($AJ$12)-IF($AJ$12&gt;=DATE(2019,5,1),2018,IF($AJ$12&gt;=DATE(1989,1,8),1988,1925))))</f>
        <v/>
      </c>
      <c r="E12">
        <f>IF(入力!$D$14="","",IF(OR(反映項目!$B$6="×",N($AJ$12)=0),"",MONTH($AJ$12)))</f>
        <v/>
      </c>
      <c r="F12">
        <f>IF(入力!$D$14="","",IF(OR(反映項目!$B$6="×",N($AJ$12)=0),"",DAY($AJ$12)))</f>
        <v/>
      </c>
      <c r="G12">
        <f>IF(入力!$D$14="","",IF(OR(反映項目!$B$6="×",OR(N($AJ$12)=0,N(設定!$B$3)=0)),"",DATEDIF($AJ$12,設定!$B$3,"Y")))</f>
        <v/>
      </c>
      <c r="H12">
        <f>IF(入力!$D$14="","",IF(OR(反映項目!$B$7="×",入力!$G$14=""),"",IFERROR(TEXT(VALUE(SUBSTITUTE(入力!$G$14,"-","")),"000-0000"),入力!$G$14)))</f>
        <v/>
      </c>
      <c r="I12">
        <f>IF(入力!$D$14="","",IF(OR(反映項目!$B$8="×",入力!$H$14=""),"",入力!$H$14))</f>
        <v/>
      </c>
      <c r="J12">
        <f>IF(入力!$D$14="","",IF(反映項目!$B$9="×","",IF(入力!$I$14&lt;&gt;"",入力!$I$14,IF(入力!$G$14="","",IFERROR(VLOOKUP(TEXT(VALUE(SUBSTITUTE(入力!$G$14,"-","")),"0000000"),郵便番号!$A:$C,3,FALSE),"")))))</f>
        <v/>
      </c>
      <c r="K12">
        <f>IF(入力!$D$14="","",IF(OR(反映項目!$B$10="×",入力!$K$14=""),"",IFERROR(TEXT(VALUE(SUBSTITUTE(入力!$K$14,"-","")),"000-0000"),入力!$K$14)))</f>
        <v/>
      </c>
      <c r="L12">
        <f>IF(入力!$D$14="","",IF(反映項目!$B$10="×","",IF(AND(入力!$K$14="",入力!$L$14=""),"同上",IF(入力!$L$14="","",入力!$L$14))))</f>
        <v/>
      </c>
      <c r="M12">
        <f>IF(入力!$D$14="","",IF(OR(反映項目!$B$10="×",入力!$M$14="",AND(入力!$K$14="",入力!$L$14="")),"",入力!$M$14))</f>
        <v/>
      </c>
      <c r="N12">
        <f>IF(入力!$D$14="","",設定!$B$4&amp;CHAR(10)&amp;IF(入力!$J$14="",設定!$B$5,入力!$J$14))</f>
        <v/>
      </c>
      <c r="O12">
        <f>IF(入力!$D$14="","",IF(反映項目!$B$11="×","",IFERROR(INDEX(資格集約!$H$111:$H$122,MATCH(1,資格集約!$G$111:$G$122,0)),"")))</f>
        <v/>
      </c>
      <c r="P12">
        <f>IF(入力!$D$14="","",IF(反映項目!$B$11="×","",IFERROR(INDEX(資格集約!$E$111:$E$122,MATCH(1,資格集約!$G$111:$G$122,0)),"")))</f>
        <v/>
      </c>
      <c r="Q12">
        <f>IF(入力!$D$14="","",IF(反映項目!$B$11="×","",IFERROR(INDEX(資格集約!$H$111:$H$122,MATCH(2,資格集約!$G$111:$G$122,0)),"")))</f>
        <v/>
      </c>
      <c r="R12">
        <f>IF(入力!$D$14="","",IF(反映項目!$B$11="×","",IFERROR(INDEX(資格集約!$E$111:$E$122,MATCH(2,資格集約!$G$111:$G$122,0)),"")))</f>
        <v/>
      </c>
      <c r="S12">
        <f>IF(入力!$D$14="","",IF(反映項目!$B$11="×","",IFERROR(INDEX(資格集約!$H$111:$H$122,MATCH(3,資格集約!$G$111:$G$122,0)),"")))</f>
        <v/>
      </c>
      <c r="T12">
        <f>IF(入力!$D$14="","",IF(反映項目!$B$11="×","",IFERROR(INDEX(資格集約!$E$111:$E$122,MATCH(3,資格集約!$G$111:$G$122,0)),"")))</f>
        <v/>
      </c>
      <c r="U12">
        <f>IF(入力!$D$14="","",IF(反映項目!$B$11="×","",IFERROR(INDEX(資格集約!$H$111:$H$122,MATCH(4,資格集約!$G$111:$G$122,0)),"")))</f>
        <v/>
      </c>
      <c r="V12">
        <f>IF(入力!$D$14="","",IF(反映項目!$B$11="×","",IFERROR(INDEX(資格集約!$E$111:$E$122,MATCH(4,資格集約!$G$111:$G$122,0)),"")))</f>
        <v/>
      </c>
      <c r="W12">
        <f>IF(入力!$D$14="","",IF(反映項目!$B$11="×","",IFERROR(INDEX(資格集約!$H$111:$H$122,MATCH(5,資格集約!$G$111:$G$122,0)),"")))</f>
        <v/>
      </c>
      <c r="X12">
        <f>IF(入力!$D$14="","",IF(反映項目!$B$11="×","",IFERROR(INDEX(資格集約!$E$111:$E$122,MATCH(5,資格集約!$G$111:$G$122,0)),"")))</f>
        <v/>
      </c>
      <c r="Y12">
        <f>IF(入力!$D$14="","",IF(OR(反映項目!$B$12="×",入力!$Z$14=""),"",入力!$Z$14))</f>
        <v/>
      </c>
      <c r="Z12">
        <f>IF(入力!$D$14="","",IF(反映項目!$B$13="×","",IF(入力!$AA$14="","",入力!$AA$14&amp;CHAR(10)))&amp;IF(反映項目!$B$14="×","",IF(入力!$AB$14="","",入力!$AB$14&amp;CHAR(10)))&amp;IF(反映項目!$B$15="×","",IF(入力!$AC$14="","",入力!$AC$14)))</f>
        <v/>
      </c>
      <c r="AA12">
        <f>IF(入力!$D$14="","",IF(OR(反映項目!$B$17="×",入力!$AH$14=""),"",入力!$AH$14))</f>
        <v/>
      </c>
      <c r="AB12">
        <f>IF(入力!$D$14="","",IF(OR(反映項目!$B$16="×",N($AK$12)=0),"",YEAR($AK$12)-IF($AK$12&gt;=DATE(2019,5,1),2018,1988)))</f>
        <v/>
      </c>
      <c r="AC12">
        <f>IF(入力!$D$14="","",IF(OR(反映項目!$B$16="×",N($AK$12)=0),"",MONTH($AK$12)))</f>
        <v/>
      </c>
      <c r="AD12">
        <f>IF(入力!$D$14="","",IF(OR(反映項目!$B$16="×",入力!$AE$14=""),"",入力!$AE$14))</f>
        <v/>
      </c>
      <c r="AE12">
        <f>IF(入力!$D$14="","",IF(OR(反映項目!$B$16="×",N($AL$12)=0),"",YEAR($AL$12)-IF($AL$12&gt;=DATE(2019,5,1),2018,1988)))</f>
        <v/>
      </c>
      <c r="AF12">
        <f>IF(入力!$D$14="","",IF(OR(反映項目!$B$16="×",N($AL$12)=0),"",MONTH($AL$12)))</f>
        <v/>
      </c>
      <c r="AG12">
        <f>IF(入力!$D$14="","",IF(OR(反映項目!$B$16="×",入力!$AG$14=""),"",入力!$AG$14))</f>
        <v/>
      </c>
      <c r="AJ12">
        <f>IF(入力!$D$14="","",IFERROR(IF(ISNUMBER(入力!$F$14),入力!$F$14,DATEVALUE(入力!$F$14)),""))</f>
        <v/>
      </c>
      <c r="AK12">
        <f>IF(入力!$D$14="","",IFERROR(IF(ISNUMBER(入力!$AD$14),入力!$AD$14,DATEVALUE(入力!$AD$14)),""))</f>
        <v/>
      </c>
      <c r="AL12">
        <f>IF(入力!$D$14="","",IFERROR(IF(ISNUMBER(入力!$AF$14),入力!$AF$14,DATEVALUE(入力!$AF$14)),""))</f>
        <v/>
      </c>
    </row>
    <row r="13">
      <c r="A13" t="n">
        <v>11</v>
      </c>
      <c r="B13">
        <f>IF(入力!$D$15="","",IF(OR(反映項目!$B$4="×",入力!$D$15=""),"",入力!$D$15))</f>
        <v/>
      </c>
      <c r="C13">
        <f>IF(入力!$D$15="","",IF(OR(反映項目!$B$5="×",入力!$E$15=""),"",入力!$E$15))</f>
        <v/>
      </c>
      <c r="D13">
        <f>IF(入力!$D$15="","",IF(OR(反映項目!$B$6="×",N($AJ$13)=0),"",YEAR($AJ$13)-IF($AJ$13&gt;=DATE(2019,5,1),2018,IF($AJ$13&gt;=DATE(1989,1,8),1988,1925))))</f>
        <v/>
      </c>
      <c r="E13">
        <f>IF(入力!$D$15="","",IF(OR(反映項目!$B$6="×",N($AJ$13)=0),"",MONTH($AJ$13)))</f>
        <v/>
      </c>
      <c r="F13">
        <f>IF(入力!$D$15="","",IF(OR(反映項目!$B$6="×",N($AJ$13)=0),"",DAY($AJ$13)))</f>
        <v/>
      </c>
      <c r="G13">
        <f>IF(入力!$D$15="","",IF(OR(反映項目!$B$6="×",OR(N($AJ$13)=0,N(設定!$B$3)=0)),"",DATEDIF($AJ$13,設定!$B$3,"Y")))</f>
        <v/>
      </c>
      <c r="H13">
        <f>IF(入力!$D$15="","",IF(OR(反映項目!$B$7="×",入力!$G$15=""),"",IFERROR(TEXT(VALUE(SUBSTITUTE(入力!$G$15,"-","")),"000-0000"),入力!$G$15)))</f>
        <v/>
      </c>
      <c r="I13">
        <f>IF(入力!$D$15="","",IF(OR(反映項目!$B$8="×",入力!$H$15=""),"",入力!$H$15))</f>
        <v/>
      </c>
      <c r="J13">
        <f>IF(入力!$D$15="","",IF(反映項目!$B$9="×","",IF(入力!$I$15&lt;&gt;"",入力!$I$15,IF(入力!$G$15="","",IFERROR(VLOOKUP(TEXT(VALUE(SUBSTITUTE(入力!$G$15,"-","")),"0000000"),郵便番号!$A:$C,3,FALSE),"")))))</f>
        <v/>
      </c>
      <c r="K13">
        <f>IF(入力!$D$15="","",IF(OR(反映項目!$B$10="×",入力!$K$15=""),"",IFERROR(TEXT(VALUE(SUBSTITUTE(入力!$K$15,"-","")),"000-0000"),入力!$K$15)))</f>
        <v/>
      </c>
      <c r="L13">
        <f>IF(入力!$D$15="","",IF(反映項目!$B$10="×","",IF(AND(入力!$K$15="",入力!$L$15=""),"同上",IF(入力!$L$15="","",入力!$L$15))))</f>
        <v/>
      </c>
      <c r="M13">
        <f>IF(入力!$D$15="","",IF(OR(反映項目!$B$10="×",入力!$M$15="",AND(入力!$K$15="",入力!$L$15="")),"",入力!$M$15))</f>
        <v/>
      </c>
      <c r="N13">
        <f>IF(入力!$D$15="","",設定!$B$4&amp;CHAR(10)&amp;IF(入力!$J$15="",設定!$B$5,入力!$J$15))</f>
        <v/>
      </c>
      <c r="O13">
        <f>IF(入力!$D$15="","",IF(反映項目!$B$11="×","",IFERROR(INDEX(資格集約!$H$123:$H$134,MATCH(1,資格集約!$G$123:$G$134,0)),"")))</f>
        <v/>
      </c>
      <c r="P13">
        <f>IF(入力!$D$15="","",IF(反映項目!$B$11="×","",IFERROR(INDEX(資格集約!$E$123:$E$134,MATCH(1,資格集約!$G$123:$G$134,0)),"")))</f>
        <v/>
      </c>
      <c r="Q13">
        <f>IF(入力!$D$15="","",IF(反映項目!$B$11="×","",IFERROR(INDEX(資格集約!$H$123:$H$134,MATCH(2,資格集約!$G$123:$G$134,0)),"")))</f>
        <v/>
      </c>
      <c r="R13">
        <f>IF(入力!$D$15="","",IF(反映項目!$B$11="×","",IFERROR(INDEX(資格集約!$E$123:$E$134,MATCH(2,資格集約!$G$123:$G$134,0)),"")))</f>
        <v/>
      </c>
      <c r="S13">
        <f>IF(入力!$D$15="","",IF(反映項目!$B$11="×","",IFERROR(INDEX(資格集約!$H$123:$H$134,MATCH(3,資格集約!$G$123:$G$134,0)),"")))</f>
        <v/>
      </c>
      <c r="T13">
        <f>IF(入力!$D$15="","",IF(反映項目!$B$11="×","",IFERROR(INDEX(資格集約!$E$123:$E$134,MATCH(3,資格集約!$G$123:$G$134,0)),"")))</f>
        <v/>
      </c>
      <c r="U13">
        <f>IF(入力!$D$15="","",IF(反映項目!$B$11="×","",IFERROR(INDEX(資格集約!$H$123:$H$134,MATCH(4,資格集約!$G$123:$G$134,0)),"")))</f>
        <v/>
      </c>
      <c r="V13">
        <f>IF(入力!$D$15="","",IF(反映項目!$B$11="×","",IFERROR(INDEX(資格集約!$E$123:$E$134,MATCH(4,資格集約!$G$123:$G$134,0)),"")))</f>
        <v/>
      </c>
      <c r="W13">
        <f>IF(入力!$D$15="","",IF(反映項目!$B$11="×","",IFERROR(INDEX(資格集約!$H$123:$H$134,MATCH(5,資格集約!$G$123:$G$134,0)),"")))</f>
        <v/>
      </c>
      <c r="X13">
        <f>IF(入力!$D$15="","",IF(反映項目!$B$11="×","",IFERROR(INDEX(資格集約!$E$123:$E$134,MATCH(5,資格集約!$G$123:$G$134,0)),"")))</f>
        <v/>
      </c>
      <c r="Y13">
        <f>IF(入力!$D$15="","",IF(OR(反映項目!$B$12="×",入力!$Z$15=""),"",入力!$Z$15))</f>
        <v/>
      </c>
      <c r="Z13">
        <f>IF(入力!$D$15="","",IF(反映項目!$B$13="×","",IF(入力!$AA$15="","",入力!$AA$15&amp;CHAR(10)))&amp;IF(反映項目!$B$14="×","",IF(入力!$AB$15="","",入力!$AB$15&amp;CHAR(10)))&amp;IF(反映項目!$B$15="×","",IF(入力!$AC$15="","",入力!$AC$15)))</f>
        <v/>
      </c>
      <c r="AA13">
        <f>IF(入力!$D$15="","",IF(OR(反映項目!$B$17="×",入力!$AH$15=""),"",入力!$AH$15))</f>
        <v/>
      </c>
      <c r="AB13">
        <f>IF(入力!$D$15="","",IF(OR(反映項目!$B$16="×",N($AK$13)=0),"",YEAR($AK$13)-IF($AK$13&gt;=DATE(2019,5,1),2018,1988)))</f>
        <v/>
      </c>
      <c r="AC13">
        <f>IF(入力!$D$15="","",IF(OR(反映項目!$B$16="×",N($AK$13)=0),"",MONTH($AK$13)))</f>
        <v/>
      </c>
      <c r="AD13">
        <f>IF(入力!$D$15="","",IF(OR(反映項目!$B$16="×",入力!$AE$15=""),"",入力!$AE$15))</f>
        <v/>
      </c>
      <c r="AE13">
        <f>IF(入力!$D$15="","",IF(OR(反映項目!$B$16="×",N($AL$13)=0),"",YEAR($AL$13)-IF($AL$13&gt;=DATE(2019,5,1),2018,1988)))</f>
        <v/>
      </c>
      <c r="AF13">
        <f>IF(入力!$D$15="","",IF(OR(反映項目!$B$16="×",N($AL$13)=0),"",MONTH($AL$13)))</f>
        <v/>
      </c>
      <c r="AG13">
        <f>IF(入力!$D$15="","",IF(OR(反映項目!$B$16="×",入力!$AG$15=""),"",入力!$AG$15))</f>
        <v/>
      </c>
      <c r="AJ13">
        <f>IF(入力!$D$15="","",IFERROR(IF(ISNUMBER(入力!$F$15),入力!$F$15,DATEVALUE(入力!$F$15)),""))</f>
        <v/>
      </c>
      <c r="AK13">
        <f>IF(入力!$D$15="","",IFERROR(IF(ISNUMBER(入力!$AD$15),入力!$AD$15,DATEVALUE(入力!$AD$15)),""))</f>
        <v/>
      </c>
      <c r="AL13">
        <f>IF(入力!$D$15="","",IFERROR(IF(ISNUMBER(入力!$AF$15),入力!$AF$15,DATEVALUE(入力!$AF$15)),""))</f>
        <v/>
      </c>
    </row>
    <row r="14">
      <c r="A14" t="n">
        <v>12</v>
      </c>
      <c r="B14">
        <f>IF(入力!$D$16="","",IF(OR(反映項目!$B$4="×",入力!$D$16=""),"",入力!$D$16))</f>
        <v/>
      </c>
      <c r="C14">
        <f>IF(入力!$D$16="","",IF(OR(反映項目!$B$5="×",入力!$E$16=""),"",入力!$E$16))</f>
        <v/>
      </c>
      <c r="D14">
        <f>IF(入力!$D$16="","",IF(OR(反映項目!$B$6="×",N($AJ$14)=0),"",YEAR($AJ$14)-IF($AJ$14&gt;=DATE(2019,5,1),2018,IF($AJ$14&gt;=DATE(1989,1,8),1988,1925))))</f>
        <v/>
      </c>
      <c r="E14">
        <f>IF(入力!$D$16="","",IF(OR(反映項目!$B$6="×",N($AJ$14)=0),"",MONTH($AJ$14)))</f>
        <v/>
      </c>
      <c r="F14">
        <f>IF(入力!$D$16="","",IF(OR(反映項目!$B$6="×",N($AJ$14)=0),"",DAY($AJ$14)))</f>
        <v/>
      </c>
      <c r="G14">
        <f>IF(入力!$D$16="","",IF(OR(反映項目!$B$6="×",OR(N($AJ$14)=0,N(設定!$B$3)=0)),"",DATEDIF($AJ$14,設定!$B$3,"Y")))</f>
        <v/>
      </c>
      <c r="H14">
        <f>IF(入力!$D$16="","",IF(OR(反映項目!$B$7="×",入力!$G$16=""),"",IFERROR(TEXT(VALUE(SUBSTITUTE(入力!$G$16,"-","")),"000-0000"),入力!$G$16)))</f>
        <v/>
      </c>
      <c r="I14">
        <f>IF(入力!$D$16="","",IF(OR(反映項目!$B$8="×",入力!$H$16=""),"",入力!$H$16))</f>
        <v/>
      </c>
      <c r="J14">
        <f>IF(入力!$D$16="","",IF(反映項目!$B$9="×","",IF(入力!$I$16&lt;&gt;"",入力!$I$16,IF(入力!$G$16="","",IFERROR(VLOOKUP(TEXT(VALUE(SUBSTITUTE(入力!$G$16,"-","")),"0000000"),郵便番号!$A:$C,3,FALSE),"")))))</f>
        <v/>
      </c>
      <c r="K14">
        <f>IF(入力!$D$16="","",IF(OR(反映項目!$B$10="×",入力!$K$16=""),"",IFERROR(TEXT(VALUE(SUBSTITUTE(入力!$K$16,"-","")),"000-0000"),入力!$K$16)))</f>
        <v/>
      </c>
      <c r="L14">
        <f>IF(入力!$D$16="","",IF(反映項目!$B$10="×","",IF(AND(入力!$K$16="",入力!$L$16=""),"同上",IF(入力!$L$16="","",入力!$L$16))))</f>
        <v/>
      </c>
      <c r="M14">
        <f>IF(入力!$D$16="","",IF(OR(反映項目!$B$10="×",入力!$M$16="",AND(入力!$K$16="",入力!$L$16="")),"",入力!$M$16))</f>
        <v/>
      </c>
      <c r="N14">
        <f>IF(入力!$D$16="","",設定!$B$4&amp;CHAR(10)&amp;IF(入力!$J$16="",設定!$B$5,入力!$J$16))</f>
        <v/>
      </c>
      <c r="O14">
        <f>IF(入力!$D$16="","",IF(反映項目!$B$11="×","",IFERROR(INDEX(資格集約!$H$135:$H$146,MATCH(1,資格集約!$G$135:$G$146,0)),"")))</f>
        <v/>
      </c>
      <c r="P14">
        <f>IF(入力!$D$16="","",IF(反映項目!$B$11="×","",IFERROR(INDEX(資格集約!$E$135:$E$146,MATCH(1,資格集約!$G$135:$G$146,0)),"")))</f>
        <v/>
      </c>
      <c r="Q14">
        <f>IF(入力!$D$16="","",IF(反映項目!$B$11="×","",IFERROR(INDEX(資格集約!$H$135:$H$146,MATCH(2,資格集約!$G$135:$G$146,0)),"")))</f>
        <v/>
      </c>
      <c r="R14">
        <f>IF(入力!$D$16="","",IF(反映項目!$B$11="×","",IFERROR(INDEX(資格集約!$E$135:$E$146,MATCH(2,資格集約!$G$135:$G$146,0)),"")))</f>
        <v/>
      </c>
      <c r="S14">
        <f>IF(入力!$D$16="","",IF(反映項目!$B$11="×","",IFERROR(INDEX(資格集約!$H$135:$H$146,MATCH(3,資格集約!$G$135:$G$146,0)),"")))</f>
        <v/>
      </c>
      <c r="T14">
        <f>IF(入力!$D$16="","",IF(反映項目!$B$11="×","",IFERROR(INDEX(資格集約!$E$135:$E$146,MATCH(3,資格集約!$G$135:$G$146,0)),"")))</f>
        <v/>
      </c>
      <c r="U14">
        <f>IF(入力!$D$16="","",IF(反映項目!$B$11="×","",IFERROR(INDEX(資格集約!$H$135:$H$146,MATCH(4,資格集約!$G$135:$G$146,0)),"")))</f>
        <v/>
      </c>
      <c r="V14">
        <f>IF(入力!$D$16="","",IF(反映項目!$B$11="×","",IFERROR(INDEX(資格集約!$E$135:$E$146,MATCH(4,資格集約!$G$135:$G$146,0)),"")))</f>
        <v/>
      </c>
      <c r="W14">
        <f>IF(入力!$D$16="","",IF(反映項目!$B$11="×","",IFERROR(INDEX(資格集約!$H$135:$H$146,MATCH(5,資格集約!$G$135:$G$146,0)),"")))</f>
        <v/>
      </c>
      <c r="X14">
        <f>IF(入力!$D$16="","",IF(反映項目!$B$11="×","",IFERROR(INDEX(資格集約!$E$135:$E$146,MATCH(5,資格集約!$G$135:$G$146,0)),"")))</f>
        <v/>
      </c>
      <c r="Y14">
        <f>IF(入力!$D$16="","",IF(OR(反映項目!$B$12="×",入力!$Z$16=""),"",入力!$Z$16))</f>
        <v/>
      </c>
      <c r="Z14">
        <f>IF(入力!$D$16="","",IF(反映項目!$B$13="×","",IF(入力!$AA$16="","",入力!$AA$16&amp;CHAR(10)))&amp;IF(反映項目!$B$14="×","",IF(入力!$AB$16="","",入力!$AB$16&amp;CHAR(10)))&amp;IF(反映項目!$B$15="×","",IF(入力!$AC$16="","",入力!$AC$16)))</f>
        <v/>
      </c>
      <c r="AA14">
        <f>IF(入力!$D$16="","",IF(OR(反映項目!$B$17="×",入力!$AH$16=""),"",入力!$AH$16))</f>
        <v/>
      </c>
      <c r="AB14">
        <f>IF(入力!$D$16="","",IF(OR(反映項目!$B$16="×",N($AK$14)=0),"",YEAR($AK$14)-IF($AK$14&gt;=DATE(2019,5,1),2018,1988)))</f>
        <v/>
      </c>
      <c r="AC14">
        <f>IF(入力!$D$16="","",IF(OR(反映項目!$B$16="×",N($AK$14)=0),"",MONTH($AK$14)))</f>
        <v/>
      </c>
      <c r="AD14">
        <f>IF(入力!$D$16="","",IF(OR(反映項目!$B$16="×",入力!$AE$16=""),"",入力!$AE$16))</f>
        <v/>
      </c>
      <c r="AE14">
        <f>IF(入力!$D$16="","",IF(OR(反映項目!$B$16="×",N($AL$14)=0),"",YEAR($AL$14)-IF($AL$14&gt;=DATE(2019,5,1),2018,1988)))</f>
        <v/>
      </c>
      <c r="AF14">
        <f>IF(入力!$D$16="","",IF(OR(反映項目!$B$16="×",N($AL$14)=0),"",MONTH($AL$14)))</f>
        <v/>
      </c>
      <c r="AG14">
        <f>IF(入力!$D$16="","",IF(OR(反映項目!$B$16="×",入力!$AG$16=""),"",入力!$AG$16))</f>
        <v/>
      </c>
      <c r="AJ14">
        <f>IF(入力!$D$16="","",IFERROR(IF(ISNUMBER(入力!$F$16),入力!$F$16,DATEVALUE(入力!$F$16)),""))</f>
        <v/>
      </c>
      <c r="AK14">
        <f>IF(入力!$D$16="","",IFERROR(IF(ISNUMBER(入力!$AD$16),入力!$AD$16,DATEVALUE(入力!$AD$16)),""))</f>
        <v/>
      </c>
      <c r="AL14">
        <f>IF(入力!$D$16="","",IFERROR(IF(ISNUMBER(入力!$AF$16),入力!$AF$16,DATEVALUE(入力!$AF$16)),""))</f>
        <v/>
      </c>
    </row>
    <row r="15">
      <c r="A15" t="n">
        <v>13</v>
      </c>
      <c r="B15">
        <f>IF(入力!$D$17="","",IF(OR(反映項目!$B$4="×",入力!$D$17=""),"",入力!$D$17))</f>
        <v/>
      </c>
      <c r="C15">
        <f>IF(入力!$D$17="","",IF(OR(反映項目!$B$5="×",入力!$E$17=""),"",入力!$E$17))</f>
        <v/>
      </c>
      <c r="D15">
        <f>IF(入力!$D$17="","",IF(OR(反映項目!$B$6="×",N($AJ$15)=0),"",YEAR($AJ$15)-IF($AJ$15&gt;=DATE(2019,5,1),2018,IF($AJ$15&gt;=DATE(1989,1,8),1988,1925))))</f>
        <v/>
      </c>
      <c r="E15">
        <f>IF(入力!$D$17="","",IF(OR(反映項目!$B$6="×",N($AJ$15)=0),"",MONTH($AJ$15)))</f>
        <v/>
      </c>
      <c r="F15">
        <f>IF(入力!$D$17="","",IF(OR(反映項目!$B$6="×",N($AJ$15)=0),"",DAY($AJ$15)))</f>
        <v/>
      </c>
      <c r="G15">
        <f>IF(入力!$D$17="","",IF(OR(反映項目!$B$6="×",OR(N($AJ$15)=0,N(設定!$B$3)=0)),"",DATEDIF($AJ$15,設定!$B$3,"Y")))</f>
        <v/>
      </c>
      <c r="H15">
        <f>IF(入力!$D$17="","",IF(OR(反映項目!$B$7="×",入力!$G$17=""),"",IFERROR(TEXT(VALUE(SUBSTITUTE(入力!$G$17,"-","")),"000-0000"),入力!$G$17)))</f>
        <v/>
      </c>
      <c r="I15">
        <f>IF(入力!$D$17="","",IF(OR(反映項目!$B$8="×",入力!$H$17=""),"",入力!$H$17))</f>
        <v/>
      </c>
      <c r="J15">
        <f>IF(入力!$D$17="","",IF(反映項目!$B$9="×","",IF(入力!$I$17&lt;&gt;"",入力!$I$17,IF(入力!$G$17="","",IFERROR(VLOOKUP(TEXT(VALUE(SUBSTITUTE(入力!$G$17,"-","")),"0000000"),郵便番号!$A:$C,3,FALSE),"")))))</f>
        <v/>
      </c>
      <c r="K15">
        <f>IF(入力!$D$17="","",IF(OR(反映項目!$B$10="×",入力!$K$17=""),"",IFERROR(TEXT(VALUE(SUBSTITUTE(入力!$K$17,"-","")),"000-0000"),入力!$K$17)))</f>
        <v/>
      </c>
      <c r="L15">
        <f>IF(入力!$D$17="","",IF(反映項目!$B$10="×","",IF(AND(入力!$K$17="",入力!$L$17=""),"同上",IF(入力!$L$17="","",入力!$L$17))))</f>
        <v/>
      </c>
      <c r="M15">
        <f>IF(入力!$D$17="","",IF(OR(反映項目!$B$10="×",入力!$M$17="",AND(入力!$K$17="",入力!$L$17="")),"",入力!$M$17))</f>
        <v/>
      </c>
      <c r="N15">
        <f>IF(入力!$D$17="","",設定!$B$4&amp;CHAR(10)&amp;IF(入力!$J$17="",設定!$B$5,入力!$J$17))</f>
        <v/>
      </c>
      <c r="O15">
        <f>IF(入力!$D$17="","",IF(反映項目!$B$11="×","",IFERROR(INDEX(資格集約!$H$147:$H$158,MATCH(1,資格集約!$G$147:$G$158,0)),"")))</f>
        <v/>
      </c>
      <c r="P15">
        <f>IF(入力!$D$17="","",IF(反映項目!$B$11="×","",IFERROR(INDEX(資格集約!$E$147:$E$158,MATCH(1,資格集約!$G$147:$G$158,0)),"")))</f>
        <v/>
      </c>
      <c r="Q15">
        <f>IF(入力!$D$17="","",IF(反映項目!$B$11="×","",IFERROR(INDEX(資格集約!$H$147:$H$158,MATCH(2,資格集約!$G$147:$G$158,0)),"")))</f>
        <v/>
      </c>
      <c r="R15">
        <f>IF(入力!$D$17="","",IF(反映項目!$B$11="×","",IFERROR(INDEX(資格集約!$E$147:$E$158,MATCH(2,資格集約!$G$147:$G$158,0)),"")))</f>
        <v/>
      </c>
      <c r="S15">
        <f>IF(入力!$D$17="","",IF(反映項目!$B$11="×","",IFERROR(INDEX(資格集約!$H$147:$H$158,MATCH(3,資格集約!$G$147:$G$158,0)),"")))</f>
        <v/>
      </c>
      <c r="T15">
        <f>IF(入力!$D$17="","",IF(反映項目!$B$11="×","",IFERROR(INDEX(資格集約!$E$147:$E$158,MATCH(3,資格集約!$G$147:$G$158,0)),"")))</f>
        <v/>
      </c>
      <c r="U15">
        <f>IF(入力!$D$17="","",IF(反映項目!$B$11="×","",IFERROR(INDEX(資格集約!$H$147:$H$158,MATCH(4,資格集約!$G$147:$G$158,0)),"")))</f>
        <v/>
      </c>
      <c r="V15">
        <f>IF(入力!$D$17="","",IF(反映項目!$B$11="×","",IFERROR(INDEX(資格集約!$E$147:$E$158,MATCH(4,資格集約!$G$147:$G$158,0)),"")))</f>
        <v/>
      </c>
      <c r="W15">
        <f>IF(入力!$D$17="","",IF(反映項目!$B$11="×","",IFERROR(INDEX(資格集約!$H$147:$H$158,MATCH(5,資格集約!$G$147:$G$158,0)),"")))</f>
        <v/>
      </c>
      <c r="X15">
        <f>IF(入力!$D$17="","",IF(反映項目!$B$11="×","",IFERROR(INDEX(資格集約!$E$147:$E$158,MATCH(5,資格集約!$G$147:$G$158,0)),"")))</f>
        <v/>
      </c>
      <c r="Y15">
        <f>IF(入力!$D$17="","",IF(OR(反映項目!$B$12="×",入力!$Z$17=""),"",入力!$Z$17))</f>
        <v/>
      </c>
      <c r="Z15">
        <f>IF(入力!$D$17="","",IF(反映項目!$B$13="×","",IF(入力!$AA$17="","",入力!$AA$17&amp;CHAR(10)))&amp;IF(反映項目!$B$14="×","",IF(入力!$AB$17="","",入力!$AB$17&amp;CHAR(10)))&amp;IF(反映項目!$B$15="×","",IF(入力!$AC$17="","",入力!$AC$17)))</f>
        <v/>
      </c>
      <c r="AA15">
        <f>IF(入力!$D$17="","",IF(OR(反映項目!$B$17="×",入力!$AH$17=""),"",入力!$AH$17))</f>
        <v/>
      </c>
      <c r="AB15">
        <f>IF(入力!$D$17="","",IF(OR(反映項目!$B$16="×",N($AK$15)=0),"",YEAR($AK$15)-IF($AK$15&gt;=DATE(2019,5,1),2018,1988)))</f>
        <v/>
      </c>
      <c r="AC15">
        <f>IF(入力!$D$17="","",IF(OR(反映項目!$B$16="×",N($AK$15)=0),"",MONTH($AK$15)))</f>
        <v/>
      </c>
      <c r="AD15">
        <f>IF(入力!$D$17="","",IF(OR(反映項目!$B$16="×",入力!$AE$17=""),"",入力!$AE$17))</f>
        <v/>
      </c>
      <c r="AE15">
        <f>IF(入力!$D$17="","",IF(OR(反映項目!$B$16="×",N($AL$15)=0),"",YEAR($AL$15)-IF($AL$15&gt;=DATE(2019,5,1),2018,1988)))</f>
        <v/>
      </c>
      <c r="AF15">
        <f>IF(入力!$D$17="","",IF(OR(反映項目!$B$16="×",N($AL$15)=0),"",MONTH($AL$15)))</f>
        <v/>
      </c>
      <c r="AG15">
        <f>IF(入力!$D$17="","",IF(OR(反映項目!$B$16="×",入力!$AG$17=""),"",入力!$AG$17))</f>
        <v/>
      </c>
      <c r="AJ15">
        <f>IF(入力!$D$17="","",IFERROR(IF(ISNUMBER(入力!$F$17),入力!$F$17,DATEVALUE(入力!$F$17)),""))</f>
        <v/>
      </c>
      <c r="AK15">
        <f>IF(入力!$D$17="","",IFERROR(IF(ISNUMBER(入力!$AD$17),入力!$AD$17,DATEVALUE(入力!$AD$17)),""))</f>
        <v/>
      </c>
      <c r="AL15">
        <f>IF(入力!$D$17="","",IFERROR(IF(ISNUMBER(入力!$AF$17),入力!$AF$17,DATEVALUE(入力!$AF$17)),""))</f>
        <v/>
      </c>
    </row>
    <row r="16">
      <c r="A16" t="n">
        <v>14</v>
      </c>
      <c r="B16">
        <f>IF(入力!$D$18="","",IF(OR(反映項目!$B$4="×",入力!$D$18=""),"",入力!$D$18))</f>
        <v/>
      </c>
      <c r="C16">
        <f>IF(入力!$D$18="","",IF(OR(反映項目!$B$5="×",入力!$E$18=""),"",入力!$E$18))</f>
        <v/>
      </c>
      <c r="D16">
        <f>IF(入力!$D$18="","",IF(OR(反映項目!$B$6="×",N($AJ$16)=0),"",YEAR($AJ$16)-IF($AJ$16&gt;=DATE(2019,5,1),2018,IF($AJ$16&gt;=DATE(1989,1,8),1988,1925))))</f>
        <v/>
      </c>
      <c r="E16">
        <f>IF(入力!$D$18="","",IF(OR(反映項目!$B$6="×",N($AJ$16)=0),"",MONTH($AJ$16)))</f>
        <v/>
      </c>
      <c r="F16">
        <f>IF(入力!$D$18="","",IF(OR(反映項目!$B$6="×",N($AJ$16)=0),"",DAY($AJ$16)))</f>
        <v/>
      </c>
      <c r="G16">
        <f>IF(入力!$D$18="","",IF(OR(反映項目!$B$6="×",OR(N($AJ$16)=0,N(設定!$B$3)=0)),"",DATEDIF($AJ$16,設定!$B$3,"Y")))</f>
        <v/>
      </c>
      <c r="H16">
        <f>IF(入力!$D$18="","",IF(OR(反映項目!$B$7="×",入力!$G$18=""),"",IFERROR(TEXT(VALUE(SUBSTITUTE(入力!$G$18,"-","")),"000-0000"),入力!$G$18)))</f>
        <v/>
      </c>
      <c r="I16">
        <f>IF(入力!$D$18="","",IF(OR(反映項目!$B$8="×",入力!$H$18=""),"",入力!$H$18))</f>
        <v/>
      </c>
      <c r="J16">
        <f>IF(入力!$D$18="","",IF(反映項目!$B$9="×","",IF(入力!$I$18&lt;&gt;"",入力!$I$18,IF(入力!$G$18="","",IFERROR(VLOOKUP(TEXT(VALUE(SUBSTITUTE(入力!$G$18,"-","")),"0000000"),郵便番号!$A:$C,3,FALSE),"")))))</f>
        <v/>
      </c>
      <c r="K16">
        <f>IF(入力!$D$18="","",IF(OR(反映項目!$B$10="×",入力!$K$18=""),"",IFERROR(TEXT(VALUE(SUBSTITUTE(入力!$K$18,"-","")),"000-0000"),入力!$K$18)))</f>
        <v/>
      </c>
      <c r="L16">
        <f>IF(入力!$D$18="","",IF(反映項目!$B$10="×","",IF(AND(入力!$K$18="",入力!$L$18=""),"同上",IF(入力!$L$18="","",入力!$L$18))))</f>
        <v/>
      </c>
      <c r="M16">
        <f>IF(入力!$D$18="","",IF(OR(反映項目!$B$10="×",入力!$M$18="",AND(入力!$K$18="",入力!$L$18="")),"",入力!$M$18))</f>
        <v/>
      </c>
      <c r="N16">
        <f>IF(入力!$D$18="","",設定!$B$4&amp;CHAR(10)&amp;IF(入力!$J$18="",設定!$B$5,入力!$J$18))</f>
        <v/>
      </c>
      <c r="O16">
        <f>IF(入力!$D$18="","",IF(反映項目!$B$11="×","",IFERROR(INDEX(資格集約!$H$159:$H$170,MATCH(1,資格集約!$G$159:$G$170,0)),"")))</f>
        <v/>
      </c>
      <c r="P16">
        <f>IF(入力!$D$18="","",IF(反映項目!$B$11="×","",IFERROR(INDEX(資格集約!$E$159:$E$170,MATCH(1,資格集約!$G$159:$G$170,0)),"")))</f>
        <v/>
      </c>
      <c r="Q16">
        <f>IF(入力!$D$18="","",IF(反映項目!$B$11="×","",IFERROR(INDEX(資格集約!$H$159:$H$170,MATCH(2,資格集約!$G$159:$G$170,0)),"")))</f>
        <v/>
      </c>
      <c r="R16">
        <f>IF(入力!$D$18="","",IF(反映項目!$B$11="×","",IFERROR(INDEX(資格集約!$E$159:$E$170,MATCH(2,資格集約!$G$159:$G$170,0)),"")))</f>
        <v/>
      </c>
      <c r="S16">
        <f>IF(入力!$D$18="","",IF(反映項目!$B$11="×","",IFERROR(INDEX(資格集約!$H$159:$H$170,MATCH(3,資格集約!$G$159:$G$170,0)),"")))</f>
        <v/>
      </c>
      <c r="T16">
        <f>IF(入力!$D$18="","",IF(反映項目!$B$11="×","",IFERROR(INDEX(資格集約!$E$159:$E$170,MATCH(3,資格集約!$G$159:$G$170,0)),"")))</f>
        <v/>
      </c>
      <c r="U16">
        <f>IF(入力!$D$18="","",IF(反映項目!$B$11="×","",IFERROR(INDEX(資格集約!$H$159:$H$170,MATCH(4,資格集約!$G$159:$G$170,0)),"")))</f>
        <v/>
      </c>
      <c r="V16">
        <f>IF(入力!$D$18="","",IF(反映項目!$B$11="×","",IFERROR(INDEX(資格集約!$E$159:$E$170,MATCH(4,資格集約!$G$159:$G$170,0)),"")))</f>
        <v/>
      </c>
      <c r="W16">
        <f>IF(入力!$D$18="","",IF(反映項目!$B$11="×","",IFERROR(INDEX(資格集約!$H$159:$H$170,MATCH(5,資格集約!$G$159:$G$170,0)),"")))</f>
        <v/>
      </c>
      <c r="X16">
        <f>IF(入力!$D$18="","",IF(反映項目!$B$11="×","",IFERROR(INDEX(資格集約!$E$159:$E$170,MATCH(5,資格集約!$G$159:$G$170,0)),"")))</f>
        <v/>
      </c>
      <c r="Y16">
        <f>IF(入力!$D$18="","",IF(OR(反映項目!$B$12="×",入力!$Z$18=""),"",入力!$Z$18))</f>
        <v/>
      </c>
      <c r="Z16">
        <f>IF(入力!$D$18="","",IF(反映項目!$B$13="×","",IF(入力!$AA$18="","",入力!$AA$18&amp;CHAR(10)))&amp;IF(反映項目!$B$14="×","",IF(入力!$AB$18="","",入力!$AB$18&amp;CHAR(10)))&amp;IF(反映項目!$B$15="×","",IF(入力!$AC$18="","",入力!$AC$18)))</f>
        <v/>
      </c>
      <c r="AA16">
        <f>IF(入力!$D$18="","",IF(OR(反映項目!$B$17="×",入力!$AH$18=""),"",入力!$AH$18))</f>
        <v/>
      </c>
      <c r="AB16">
        <f>IF(入力!$D$18="","",IF(OR(反映項目!$B$16="×",N($AK$16)=0),"",YEAR($AK$16)-IF($AK$16&gt;=DATE(2019,5,1),2018,1988)))</f>
        <v/>
      </c>
      <c r="AC16">
        <f>IF(入力!$D$18="","",IF(OR(反映項目!$B$16="×",N($AK$16)=0),"",MONTH($AK$16)))</f>
        <v/>
      </c>
      <c r="AD16">
        <f>IF(入力!$D$18="","",IF(OR(反映項目!$B$16="×",入力!$AE$18=""),"",入力!$AE$18))</f>
        <v/>
      </c>
      <c r="AE16">
        <f>IF(入力!$D$18="","",IF(OR(反映項目!$B$16="×",N($AL$16)=0),"",YEAR($AL$16)-IF($AL$16&gt;=DATE(2019,5,1),2018,1988)))</f>
        <v/>
      </c>
      <c r="AF16">
        <f>IF(入力!$D$18="","",IF(OR(反映項目!$B$16="×",N($AL$16)=0),"",MONTH($AL$16)))</f>
        <v/>
      </c>
      <c r="AG16">
        <f>IF(入力!$D$18="","",IF(OR(反映項目!$B$16="×",入力!$AG$18=""),"",入力!$AG$18))</f>
        <v/>
      </c>
      <c r="AJ16">
        <f>IF(入力!$D$18="","",IFERROR(IF(ISNUMBER(入力!$F$18),入力!$F$18,DATEVALUE(入力!$F$18)),""))</f>
        <v/>
      </c>
      <c r="AK16">
        <f>IF(入力!$D$18="","",IFERROR(IF(ISNUMBER(入力!$AD$18),入力!$AD$18,DATEVALUE(入力!$AD$18)),""))</f>
        <v/>
      </c>
      <c r="AL16">
        <f>IF(入力!$D$18="","",IFERROR(IF(ISNUMBER(入力!$AF$18),入力!$AF$18,DATEVALUE(入力!$AF$18)),""))</f>
        <v/>
      </c>
    </row>
    <row r="17">
      <c r="A17" t="n">
        <v>15</v>
      </c>
      <c r="B17">
        <f>IF(入力!$D$19="","",IF(OR(反映項目!$B$4="×",入力!$D$19=""),"",入力!$D$19))</f>
        <v/>
      </c>
      <c r="C17">
        <f>IF(入力!$D$19="","",IF(OR(反映項目!$B$5="×",入力!$E$19=""),"",入力!$E$19))</f>
        <v/>
      </c>
      <c r="D17">
        <f>IF(入力!$D$19="","",IF(OR(反映項目!$B$6="×",N($AJ$17)=0),"",YEAR($AJ$17)-IF($AJ$17&gt;=DATE(2019,5,1),2018,IF($AJ$17&gt;=DATE(1989,1,8),1988,1925))))</f>
        <v/>
      </c>
      <c r="E17">
        <f>IF(入力!$D$19="","",IF(OR(反映項目!$B$6="×",N($AJ$17)=0),"",MONTH($AJ$17)))</f>
        <v/>
      </c>
      <c r="F17">
        <f>IF(入力!$D$19="","",IF(OR(反映項目!$B$6="×",N($AJ$17)=0),"",DAY($AJ$17)))</f>
        <v/>
      </c>
      <c r="G17">
        <f>IF(入力!$D$19="","",IF(OR(反映項目!$B$6="×",OR(N($AJ$17)=0,N(設定!$B$3)=0)),"",DATEDIF($AJ$17,設定!$B$3,"Y")))</f>
        <v/>
      </c>
      <c r="H17">
        <f>IF(入力!$D$19="","",IF(OR(反映項目!$B$7="×",入力!$G$19=""),"",IFERROR(TEXT(VALUE(SUBSTITUTE(入力!$G$19,"-","")),"000-0000"),入力!$G$19)))</f>
        <v/>
      </c>
      <c r="I17">
        <f>IF(入力!$D$19="","",IF(OR(反映項目!$B$8="×",入力!$H$19=""),"",入力!$H$19))</f>
        <v/>
      </c>
      <c r="J17">
        <f>IF(入力!$D$19="","",IF(反映項目!$B$9="×","",IF(入力!$I$19&lt;&gt;"",入力!$I$19,IF(入力!$G$19="","",IFERROR(VLOOKUP(TEXT(VALUE(SUBSTITUTE(入力!$G$19,"-","")),"0000000"),郵便番号!$A:$C,3,FALSE),"")))))</f>
        <v/>
      </c>
      <c r="K17">
        <f>IF(入力!$D$19="","",IF(OR(反映項目!$B$10="×",入力!$K$19=""),"",IFERROR(TEXT(VALUE(SUBSTITUTE(入力!$K$19,"-","")),"000-0000"),入力!$K$19)))</f>
        <v/>
      </c>
      <c r="L17">
        <f>IF(入力!$D$19="","",IF(反映項目!$B$10="×","",IF(AND(入力!$K$19="",入力!$L$19=""),"同上",IF(入力!$L$19="","",入力!$L$19))))</f>
        <v/>
      </c>
      <c r="M17">
        <f>IF(入力!$D$19="","",IF(OR(反映項目!$B$10="×",入力!$M$19="",AND(入力!$K$19="",入力!$L$19="")),"",入力!$M$19))</f>
        <v/>
      </c>
      <c r="N17">
        <f>IF(入力!$D$19="","",設定!$B$4&amp;CHAR(10)&amp;IF(入力!$J$19="",設定!$B$5,入力!$J$19))</f>
        <v/>
      </c>
      <c r="O17">
        <f>IF(入力!$D$19="","",IF(反映項目!$B$11="×","",IFERROR(INDEX(資格集約!$H$171:$H$182,MATCH(1,資格集約!$G$171:$G$182,0)),"")))</f>
        <v/>
      </c>
      <c r="P17">
        <f>IF(入力!$D$19="","",IF(反映項目!$B$11="×","",IFERROR(INDEX(資格集約!$E$171:$E$182,MATCH(1,資格集約!$G$171:$G$182,0)),"")))</f>
        <v/>
      </c>
      <c r="Q17">
        <f>IF(入力!$D$19="","",IF(反映項目!$B$11="×","",IFERROR(INDEX(資格集約!$H$171:$H$182,MATCH(2,資格集約!$G$171:$G$182,0)),"")))</f>
        <v/>
      </c>
      <c r="R17">
        <f>IF(入力!$D$19="","",IF(反映項目!$B$11="×","",IFERROR(INDEX(資格集約!$E$171:$E$182,MATCH(2,資格集約!$G$171:$G$182,0)),"")))</f>
        <v/>
      </c>
      <c r="S17">
        <f>IF(入力!$D$19="","",IF(反映項目!$B$11="×","",IFERROR(INDEX(資格集約!$H$171:$H$182,MATCH(3,資格集約!$G$171:$G$182,0)),"")))</f>
        <v/>
      </c>
      <c r="T17">
        <f>IF(入力!$D$19="","",IF(反映項目!$B$11="×","",IFERROR(INDEX(資格集約!$E$171:$E$182,MATCH(3,資格集約!$G$171:$G$182,0)),"")))</f>
        <v/>
      </c>
      <c r="U17">
        <f>IF(入力!$D$19="","",IF(反映項目!$B$11="×","",IFERROR(INDEX(資格集約!$H$171:$H$182,MATCH(4,資格集約!$G$171:$G$182,0)),"")))</f>
        <v/>
      </c>
      <c r="V17">
        <f>IF(入力!$D$19="","",IF(反映項目!$B$11="×","",IFERROR(INDEX(資格集約!$E$171:$E$182,MATCH(4,資格集約!$G$171:$G$182,0)),"")))</f>
        <v/>
      </c>
      <c r="W17">
        <f>IF(入力!$D$19="","",IF(反映項目!$B$11="×","",IFERROR(INDEX(資格集約!$H$171:$H$182,MATCH(5,資格集約!$G$171:$G$182,0)),"")))</f>
        <v/>
      </c>
      <c r="X17">
        <f>IF(入力!$D$19="","",IF(反映項目!$B$11="×","",IFERROR(INDEX(資格集約!$E$171:$E$182,MATCH(5,資格集約!$G$171:$G$182,0)),"")))</f>
        <v/>
      </c>
      <c r="Y17">
        <f>IF(入力!$D$19="","",IF(OR(反映項目!$B$12="×",入力!$Z$19=""),"",入力!$Z$19))</f>
        <v/>
      </c>
      <c r="Z17">
        <f>IF(入力!$D$19="","",IF(反映項目!$B$13="×","",IF(入力!$AA$19="","",入力!$AA$19&amp;CHAR(10)))&amp;IF(反映項目!$B$14="×","",IF(入力!$AB$19="","",入力!$AB$19&amp;CHAR(10)))&amp;IF(反映項目!$B$15="×","",IF(入力!$AC$19="","",入力!$AC$19)))</f>
        <v/>
      </c>
      <c r="AA17">
        <f>IF(入力!$D$19="","",IF(OR(反映項目!$B$17="×",入力!$AH$19=""),"",入力!$AH$19))</f>
        <v/>
      </c>
      <c r="AB17">
        <f>IF(入力!$D$19="","",IF(OR(反映項目!$B$16="×",N($AK$17)=0),"",YEAR($AK$17)-IF($AK$17&gt;=DATE(2019,5,1),2018,1988)))</f>
        <v/>
      </c>
      <c r="AC17">
        <f>IF(入力!$D$19="","",IF(OR(反映項目!$B$16="×",N($AK$17)=0),"",MONTH($AK$17)))</f>
        <v/>
      </c>
      <c r="AD17">
        <f>IF(入力!$D$19="","",IF(OR(反映項目!$B$16="×",入力!$AE$19=""),"",入力!$AE$19))</f>
        <v/>
      </c>
      <c r="AE17">
        <f>IF(入力!$D$19="","",IF(OR(反映項目!$B$16="×",N($AL$17)=0),"",YEAR($AL$17)-IF($AL$17&gt;=DATE(2019,5,1),2018,1988)))</f>
        <v/>
      </c>
      <c r="AF17">
        <f>IF(入力!$D$19="","",IF(OR(反映項目!$B$16="×",N($AL$17)=0),"",MONTH($AL$17)))</f>
        <v/>
      </c>
      <c r="AG17">
        <f>IF(入力!$D$19="","",IF(OR(反映項目!$B$16="×",入力!$AG$19=""),"",入力!$AG$19))</f>
        <v/>
      </c>
      <c r="AJ17">
        <f>IF(入力!$D$19="","",IFERROR(IF(ISNUMBER(入力!$F$19),入力!$F$19,DATEVALUE(入力!$F$19)),""))</f>
        <v/>
      </c>
      <c r="AK17">
        <f>IF(入力!$D$19="","",IFERROR(IF(ISNUMBER(入力!$AD$19),入力!$AD$19,DATEVALUE(入力!$AD$19)),""))</f>
        <v/>
      </c>
      <c r="AL17">
        <f>IF(入力!$D$19="","",IFERROR(IF(ISNUMBER(入力!$AF$19),入力!$AF$19,DATEVALUE(入力!$AF$19)),""))</f>
        <v/>
      </c>
    </row>
    <row r="18">
      <c r="A18" t="n">
        <v>16</v>
      </c>
      <c r="B18">
        <f>IF(入力!$D$20="","",IF(OR(反映項目!$B$4="×",入力!$D$20=""),"",入力!$D$20))</f>
        <v/>
      </c>
      <c r="C18">
        <f>IF(入力!$D$20="","",IF(OR(反映項目!$B$5="×",入力!$E$20=""),"",入力!$E$20))</f>
        <v/>
      </c>
      <c r="D18">
        <f>IF(入力!$D$20="","",IF(OR(反映項目!$B$6="×",N($AJ$18)=0),"",YEAR($AJ$18)-IF($AJ$18&gt;=DATE(2019,5,1),2018,IF($AJ$18&gt;=DATE(1989,1,8),1988,1925))))</f>
        <v/>
      </c>
      <c r="E18">
        <f>IF(入力!$D$20="","",IF(OR(反映項目!$B$6="×",N($AJ$18)=0),"",MONTH($AJ$18)))</f>
        <v/>
      </c>
      <c r="F18">
        <f>IF(入力!$D$20="","",IF(OR(反映項目!$B$6="×",N($AJ$18)=0),"",DAY($AJ$18)))</f>
        <v/>
      </c>
      <c r="G18">
        <f>IF(入力!$D$20="","",IF(OR(反映項目!$B$6="×",OR(N($AJ$18)=0,N(設定!$B$3)=0)),"",DATEDIF($AJ$18,設定!$B$3,"Y")))</f>
        <v/>
      </c>
      <c r="H18">
        <f>IF(入力!$D$20="","",IF(OR(反映項目!$B$7="×",入力!$G$20=""),"",IFERROR(TEXT(VALUE(SUBSTITUTE(入力!$G$20,"-","")),"000-0000"),入力!$G$20)))</f>
        <v/>
      </c>
      <c r="I18">
        <f>IF(入力!$D$20="","",IF(OR(反映項目!$B$8="×",入力!$H$20=""),"",入力!$H$20))</f>
        <v/>
      </c>
      <c r="J18">
        <f>IF(入力!$D$20="","",IF(反映項目!$B$9="×","",IF(入力!$I$20&lt;&gt;"",入力!$I$20,IF(入力!$G$20="","",IFERROR(VLOOKUP(TEXT(VALUE(SUBSTITUTE(入力!$G$20,"-","")),"0000000"),郵便番号!$A:$C,3,FALSE),"")))))</f>
        <v/>
      </c>
      <c r="K18">
        <f>IF(入力!$D$20="","",IF(OR(反映項目!$B$10="×",入力!$K$20=""),"",IFERROR(TEXT(VALUE(SUBSTITUTE(入力!$K$20,"-","")),"000-0000"),入力!$K$20)))</f>
        <v/>
      </c>
      <c r="L18">
        <f>IF(入力!$D$20="","",IF(反映項目!$B$10="×","",IF(AND(入力!$K$20="",入力!$L$20=""),"同上",IF(入力!$L$20="","",入力!$L$20))))</f>
        <v/>
      </c>
      <c r="M18">
        <f>IF(入力!$D$20="","",IF(OR(反映項目!$B$10="×",入力!$M$20="",AND(入力!$K$20="",入力!$L$20="")),"",入力!$M$20))</f>
        <v/>
      </c>
      <c r="N18">
        <f>IF(入力!$D$20="","",設定!$B$4&amp;CHAR(10)&amp;IF(入力!$J$20="",設定!$B$5,入力!$J$20))</f>
        <v/>
      </c>
      <c r="O18">
        <f>IF(入力!$D$20="","",IF(反映項目!$B$11="×","",IFERROR(INDEX(資格集約!$H$183:$H$194,MATCH(1,資格集約!$G$183:$G$194,0)),"")))</f>
        <v/>
      </c>
      <c r="P18">
        <f>IF(入力!$D$20="","",IF(反映項目!$B$11="×","",IFERROR(INDEX(資格集約!$E$183:$E$194,MATCH(1,資格集約!$G$183:$G$194,0)),"")))</f>
        <v/>
      </c>
      <c r="Q18">
        <f>IF(入力!$D$20="","",IF(反映項目!$B$11="×","",IFERROR(INDEX(資格集約!$H$183:$H$194,MATCH(2,資格集約!$G$183:$G$194,0)),"")))</f>
        <v/>
      </c>
      <c r="R18">
        <f>IF(入力!$D$20="","",IF(反映項目!$B$11="×","",IFERROR(INDEX(資格集約!$E$183:$E$194,MATCH(2,資格集約!$G$183:$G$194,0)),"")))</f>
        <v/>
      </c>
      <c r="S18">
        <f>IF(入力!$D$20="","",IF(反映項目!$B$11="×","",IFERROR(INDEX(資格集約!$H$183:$H$194,MATCH(3,資格集約!$G$183:$G$194,0)),"")))</f>
        <v/>
      </c>
      <c r="T18">
        <f>IF(入力!$D$20="","",IF(反映項目!$B$11="×","",IFERROR(INDEX(資格集約!$E$183:$E$194,MATCH(3,資格集約!$G$183:$G$194,0)),"")))</f>
        <v/>
      </c>
      <c r="U18">
        <f>IF(入力!$D$20="","",IF(反映項目!$B$11="×","",IFERROR(INDEX(資格集約!$H$183:$H$194,MATCH(4,資格集約!$G$183:$G$194,0)),"")))</f>
        <v/>
      </c>
      <c r="V18">
        <f>IF(入力!$D$20="","",IF(反映項目!$B$11="×","",IFERROR(INDEX(資格集約!$E$183:$E$194,MATCH(4,資格集約!$G$183:$G$194,0)),"")))</f>
        <v/>
      </c>
      <c r="W18">
        <f>IF(入力!$D$20="","",IF(反映項目!$B$11="×","",IFERROR(INDEX(資格集約!$H$183:$H$194,MATCH(5,資格集約!$G$183:$G$194,0)),"")))</f>
        <v/>
      </c>
      <c r="X18">
        <f>IF(入力!$D$20="","",IF(反映項目!$B$11="×","",IFERROR(INDEX(資格集約!$E$183:$E$194,MATCH(5,資格集約!$G$183:$G$194,0)),"")))</f>
        <v/>
      </c>
      <c r="Y18">
        <f>IF(入力!$D$20="","",IF(OR(反映項目!$B$12="×",入力!$Z$20=""),"",入力!$Z$20))</f>
        <v/>
      </c>
      <c r="Z18">
        <f>IF(入力!$D$20="","",IF(反映項目!$B$13="×","",IF(入力!$AA$20="","",入力!$AA$20&amp;CHAR(10)))&amp;IF(反映項目!$B$14="×","",IF(入力!$AB$20="","",入力!$AB$20&amp;CHAR(10)))&amp;IF(反映項目!$B$15="×","",IF(入力!$AC$20="","",入力!$AC$20)))</f>
        <v/>
      </c>
      <c r="AA18">
        <f>IF(入力!$D$20="","",IF(OR(反映項目!$B$17="×",入力!$AH$20=""),"",入力!$AH$20))</f>
        <v/>
      </c>
      <c r="AB18">
        <f>IF(入力!$D$20="","",IF(OR(反映項目!$B$16="×",N($AK$18)=0),"",YEAR($AK$18)-IF($AK$18&gt;=DATE(2019,5,1),2018,1988)))</f>
        <v/>
      </c>
      <c r="AC18">
        <f>IF(入力!$D$20="","",IF(OR(反映項目!$B$16="×",N($AK$18)=0),"",MONTH($AK$18)))</f>
        <v/>
      </c>
      <c r="AD18">
        <f>IF(入力!$D$20="","",IF(OR(反映項目!$B$16="×",入力!$AE$20=""),"",入力!$AE$20))</f>
        <v/>
      </c>
      <c r="AE18">
        <f>IF(入力!$D$20="","",IF(OR(反映項目!$B$16="×",N($AL$18)=0),"",YEAR($AL$18)-IF($AL$18&gt;=DATE(2019,5,1),2018,1988)))</f>
        <v/>
      </c>
      <c r="AF18">
        <f>IF(入力!$D$20="","",IF(OR(反映項目!$B$16="×",N($AL$18)=0),"",MONTH($AL$18)))</f>
        <v/>
      </c>
      <c r="AG18">
        <f>IF(入力!$D$20="","",IF(OR(反映項目!$B$16="×",入力!$AG$20=""),"",入力!$AG$20))</f>
        <v/>
      </c>
      <c r="AJ18">
        <f>IF(入力!$D$20="","",IFERROR(IF(ISNUMBER(入力!$F$20),入力!$F$20,DATEVALUE(入力!$F$20)),""))</f>
        <v/>
      </c>
      <c r="AK18">
        <f>IF(入力!$D$20="","",IFERROR(IF(ISNUMBER(入力!$AD$20),入力!$AD$20,DATEVALUE(入力!$AD$20)),""))</f>
        <v/>
      </c>
      <c r="AL18">
        <f>IF(入力!$D$20="","",IFERROR(IF(ISNUMBER(入力!$AF$20),入力!$AF$20,DATEVALUE(入力!$AF$20)),""))</f>
        <v/>
      </c>
    </row>
    <row r="19">
      <c r="A19" t="n">
        <v>17</v>
      </c>
      <c r="B19">
        <f>IF(入力!$D$21="","",IF(OR(反映項目!$B$4="×",入力!$D$21=""),"",入力!$D$21))</f>
        <v/>
      </c>
      <c r="C19">
        <f>IF(入力!$D$21="","",IF(OR(反映項目!$B$5="×",入力!$E$21=""),"",入力!$E$21))</f>
        <v/>
      </c>
      <c r="D19">
        <f>IF(入力!$D$21="","",IF(OR(反映項目!$B$6="×",N($AJ$19)=0),"",YEAR($AJ$19)-IF($AJ$19&gt;=DATE(2019,5,1),2018,IF($AJ$19&gt;=DATE(1989,1,8),1988,1925))))</f>
        <v/>
      </c>
      <c r="E19">
        <f>IF(入力!$D$21="","",IF(OR(反映項目!$B$6="×",N($AJ$19)=0),"",MONTH($AJ$19)))</f>
        <v/>
      </c>
      <c r="F19">
        <f>IF(入力!$D$21="","",IF(OR(反映項目!$B$6="×",N($AJ$19)=0),"",DAY($AJ$19)))</f>
        <v/>
      </c>
      <c r="G19">
        <f>IF(入力!$D$21="","",IF(OR(反映項目!$B$6="×",OR(N($AJ$19)=0,N(設定!$B$3)=0)),"",DATEDIF($AJ$19,設定!$B$3,"Y")))</f>
        <v/>
      </c>
      <c r="H19">
        <f>IF(入力!$D$21="","",IF(OR(反映項目!$B$7="×",入力!$G$21=""),"",IFERROR(TEXT(VALUE(SUBSTITUTE(入力!$G$21,"-","")),"000-0000"),入力!$G$21)))</f>
        <v/>
      </c>
      <c r="I19">
        <f>IF(入力!$D$21="","",IF(OR(反映項目!$B$8="×",入力!$H$21=""),"",入力!$H$21))</f>
        <v/>
      </c>
      <c r="J19">
        <f>IF(入力!$D$21="","",IF(反映項目!$B$9="×","",IF(入力!$I$21&lt;&gt;"",入力!$I$21,IF(入力!$G$21="","",IFERROR(VLOOKUP(TEXT(VALUE(SUBSTITUTE(入力!$G$21,"-","")),"0000000"),郵便番号!$A:$C,3,FALSE),"")))))</f>
        <v/>
      </c>
      <c r="K19">
        <f>IF(入力!$D$21="","",IF(OR(反映項目!$B$10="×",入力!$K$21=""),"",IFERROR(TEXT(VALUE(SUBSTITUTE(入力!$K$21,"-","")),"000-0000"),入力!$K$21)))</f>
        <v/>
      </c>
      <c r="L19">
        <f>IF(入力!$D$21="","",IF(反映項目!$B$10="×","",IF(AND(入力!$K$21="",入力!$L$21=""),"同上",IF(入力!$L$21="","",入力!$L$21))))</f>
        <v/>
      </c>
      <c r="M19">
        <f>IF(入力!$D$21="","",IF(OR(反映項目!$B$10="×",入力!$M$21="",AND(入力!$K$21="",入力!$L$21="")),"",入力!$M$21))</f>
        <v/>
      </c>
      <c r="N19">
        <f>IF(入力!$D$21="","",設定!$B$4&amp;CHAR(10)&amp;IF(入力!$J$21="",設定!$B$5,入力!$J$21))</f>
        <v/>
      </c>
      <c r="O19">
        <f>IF(入力!$D$21="","",IF(反映項目!$B$11="×","",IFERROR(INDEX(資格集約!$H$195:$H$206,MATCH(1,資格集約!$G$195:$G$206,0)),"")))</f>
        <v/>
      </c>
      <c r="P19">
        <f>IF(入力!$D$21="","",IF(反映項目!$B$11="×","",IFERROR(INDEX(資格集約!$E$195:$E$206,MATCH(1,資格集約!$G$195:$G$206,0)),"")))</f>
        <v/>
      </c>
      <c r="Q19">
        <f>IF(入力!$D$21="","",IF(反映項目!$B$11="×","",IFERROR(INDEX(資格集約!$H$195:$H$206,MATCH(2,資格集約!$G$195:$G$206,0)),"")))</f>
        <v/>
      </c>
      <c r="R19">
        <f>IF(入力!$D$21="","",IF(反映項目!$B$11="×","",IFERROR(INDEX(資格集約!$E$195:$E$206,MATCH(2,資格集約!$G$195:$G$206,0)),"")))</f>
        <v/>
      </c>
      <c r="S19">
        <f>IF(入力!$D$21="","",IF(反映項目!$B$11="×","",IFERROR(INDEX(資格集約!$H$195:$H$206,MATCH(3,資格集約!$G$195:$G$206,0)),"")))</f>
        <v/>
      </c>
      <c r="T19">
        <f>IF(入力!$D$21="","",IF(反映項目!$B$11="×","",IFERROR(INDEX(資格集約!$E$195:$E$206,MATCH(3,資格集約!$G$195:$G$206,0)),"")))</f>
        <v/>
      </c>
      <c r="U19">
        <f>IF(入力!$D$21="","",IF(反映項目!$B$11="×","",IFERROR(INDEX(資格集約!$H$195:$H$206,MATCH(4,資格集約!$G$195:$G$206,0)),"")))</f>
        <v/>
      </c>
      <c r="V19">
        <f>IF(入力!$D$21="","",IF(反映項目!$B$11="×","",IFERROR(INDEX(資格集約!$E$195:$E$206,MATCH(4,資格集約!$G$195:$G$206,0)),"")))</f>
        <v/>
      </c>
      <c r="W19">
        <f>IF(入力!$D$21="","",IF(反映項目!$B$11="×","",IFERROR(INDEX(資格集約!$H$195:$H$206,MATCH(5,資格集約!$G$195:$G$206,0)),"")))</f>
        <v/>
      </c>
      <c r="X19">
        <f>IF(入力!$D$21="","",IF(反映項目!$B$11="×","",IFERROR(INDEX(資格集約!$E$195:$E$206,MATCH(5,資格集約!$G$195:$G$206,0)),"")))</f>
        <v/>
      </c>
      <c r="Y19">
        <f>IF(入力!$D$21="","",IF(OR(反映項目!$B$12="×",入力!$Z$21=""),"",入力!$Z$21))</f>
        <v/>
      </c>
      <c r="Z19">
        <f>IF(入力!$D$21="","",IF(反映項目!$B$13="×","",IF(入力!$AA$21="","",入力!$AA$21&amp;CHAR(10)))&amp;IF(反映項目!$B$14="×","",IF(入力!$AB$21="","",入力!$AB$21&amp;CHAR(10)))&amp;IF(反映項目!$B$15="×","",IF(入力!$AC$21="","",入力!$AC$21)))</f>
        <v/>
      </c>
      <c r="AA19">
        <f>IF(入力!$D$21="","",IF(OR(反映項目!$B$17="×",入力!$AH$21=""),"",入力!$AH$21))</f>
        <v/>
      </c>
      <c r="AB19">
        <f>IF(入力!$D$21="","",IF(OR(反映項目!$B$16="×",N($AK$19)=0),"",YEAR($AK$19)-IF($AK$19&gt;=DATE(2019,5,1),2018,1988)))</f>
        <v/>
      </c>
      <c r="AC19">
        <f>IF(入力!$D$21="","",IF(OR(反映項目!$B$16="×",N($AK$19)=0),"",MONTH($AK$19)))</f>
        <v/>
      </c>
      <c r="AD19">
        <f>IF(入力!$D$21="","",IF(OR(反映項目!$B$16="×",入力!$AE$21=""),"",入力!$AE$21))</f>
        <v/>
      </c>
      <c r="AE19">
        <f>IF(入力!$D$21="","",IF(OR(反映項目!$B$16="×",N($AL$19)=0),"",YEAR($AL$19)-IF($AL$19&gt;=DATE(2019,5,1),2018,1988)))</f>
        <v/>
      </c>
      <c r="AF19">
        <f>IF(入力!$D$21="","",IF(OR(反映項目!$B$16="×",N($AL$19)=0),"",MONTH($AL$19)))</f>
        <v/>
      </c>
      <c r="AG19">
        <f>IF(入力!$D$21="","",IF(OR(反映項目!$B$16="×",入力!$AG$21=""),"",入力!$AG$21))</f>
        <v/>
      </c>
      <c r="AJ19">
        <f>IF(入力!$D$21="","",IFERROR(IF(ISNUMBER(入力!$F$21),入力!$F$21,DATEVALUE(入力!$F$21)),""))</f>
        <v/>
      </c>
      <c r="AK19">
        <f>IF(入力!$D$21="","",IFERROR(IF(ISNUMBER(入力!$AD$21),入力!$AD$21,DATEVALUE(入力!$AD$21)),""))</f>
        <v/>
      </c>
      <c r="AL19">
        <f>IF(入力!$D$21="","",IFERROR(IF(ISNUMBER(入力!$AF$21),入力!$AF$21,DATEVALUE(入力!$AF$21)),""))</f>
        <v/>
      </c>
    </row>
    <row r="20">
      <c r="A20" t="n">
        <v>18</v>
      </c>
      <c r="B20">
        <f>IF(入力!$D$22="","",IF(OR(反映項目!$B$4="×",入力!$D$22=""),"",入力!$D$22))</f>
        <v/>
      </c>
      <c r="C20">
        <f>IF(入力!$D$22="","",IF(OR(反映項目!$B$5="×",入力!$E$22=""),"",入力!$E$22))</f>
        <v/>
      </c>
      <c r="D20">
        <f>IF(入力!$D$22="","",IF(OR(反映項目!$B$6="×",N($AJ$20)=0),"",YEAR($AJ$20)-IF($AJ$20&gt;=DATE(2019,5,1),2018,IF($AJ$20&gt;=DATE(1989,1,8),1988,1925))))</f>
        <v/>
      </c>
      <c r="E20">
        <f>IF(入力!$D$22="","",IF(OR(反映項目!$B$6="×",N($AJ$20)=0),"",MONTH($AJ$20)))</f>
        <v/>
      </c>
      <c r="F20">
        <f>IF(入力!$D$22="","",IF(OR(反映項目!$B$6="×",N($AJ$20)=0),"",DAY($AJ$20)))</f>
        <v/>
      </c>
      <c r="G20">
        <f>IF(入力!$D$22="","",IF(OR(反映項目!$B$6="×",OR(N($AJ$20)=0,N(設定!$B$3)=0)),"",DATEDIF($AJ$20,設定!$B$3,"Y")))</f>
        <v/>
      </c>
      <c r="H20">
        <f>IF(入力!$D$22="","",IF(OR(反映項目!$B$7="×",入力!$G$22=""),"",IFERROR(TEXT(VALUE(SUBSTITUTE(入力!$G$22,"-","")),"000-0000"),入力!$G$22)))</f>
        <v/>
      </c>
      <c r="I20">
        <f>IF(入力!$D$22="","",IF(OR(反映項目!$B$8="×",入力!$H$22=""),"",入力!$H$22))</f>
        <v/>
      </c>
      <c r="J20">
        <f>IF(入力!$D$22="","",IF(反映項目!$B$9="×","",IF(入力!$I$22&lt;&gt;"",入力!$I$22,IF(入力!$G$22="","",IFERROR(VLOOKUP(TEXT(VALUE(SUBSTITUTE(入力!$G$22,"-","")),"0000000"),郵便番号!$A:$C,3,FALSE),"")))))</f>
        <v/>
      </c>
      <c r="K20">
        <f>IF(入力!$D$22="","",IF(OR(反映項目!$B$10="×",入力!$K$22=""),"",IFERROR(TEXT(VALUE(SUBSTITUTE(入力!$K$22,"-","")),"000-0000"),入力!$K$22)))</f>
        <v/>
      </c>
      <c r="L20">
        <f>IF(入力!$D$22="","",IF(反映項目!$B$10="×","",IF(AND(入力!$K$22="",入力!$L$22=""),"同上",IF(入力!$L$22="","",入力!$L$22))))</f>
        <v/>
      </c>
      <c r="M20">
        <f>IF(入力!$D$22="","",IF(OR(反映項目!$B$10="×",入力!$M$22="",AND(入力!$K$22="",入力!$L$22="")),"",入力!$M$22))</f>
        <v/>
      </c>
      <c r="N20">
        <f>IF(入力!$D$22="","",設定!$B$4&amp;CHAR(10)&amp;IF(入力!$J$22="",設定!$B$5,入力!$J$22))</f>
        <v/>
      </c>
      <c r="O20">
        <f>IF(入力!$D$22="","",IF(反映項目!$B$11="×","",IFERROR(INDEX(資格集約!$H$207:$H$218,MATCH(1,資格集約!$G$207:$G$218,0)),"")))</f>
        <v/>
      </c>
      <c r="P20">
        <f>IF(入力!$D$22="","",IF(反映項目!$B$11="×","",IFERROR(INDEX(資格集約!$E$207:$E$218,MATCH(1,資格集約!$G$207:$G$218,0)),"")))</f>
        <v/>
      </c>
      <c r="Q20">
        <f>IF(入力!$D$22="","",IF(反映項目!$B$11="×","",IFERROR(INDEX(資格集約!$H$207:$H$218,MATCH(2,資格集約!$G$207:$G$218,0)),"")))</f>
        <v/>
      </c>
      <c r="R20">
        <f>IF(入力!$D$22="","",IF(反映項目!$B$11="×","",IFERROR(INDEX(資格集約!$E$207:$E$218,MATCH(2,資格集約!$G$207:$G$218,0)),"")))</f>
        <v/>
      </c>
      <c r="S20">
        <f>IF(入力!$D$22="","",IF(反映項目!$B$11="×","",IFERROR(INDEX(資格集約!$H$207:$H$218,MATCH(3,資格集約!$G$207:$G$218,0)),"")))</f>
        <v/>
      </c>
      <c r="T20">
        <f>IF(入力!$D$22="","",IF(反映項目!$B$11="×","",IFERROR(INDEX(資格集約!$E$207:$E$218,MATCH(3,資格集約!$G$207:$G$218,0)),"")))</f>
        <v/>
      </c>
      <c r="U20">
        <f>IF(入力!$D$22="","",IF(反映項目!$B$11="×","",IFERROR(INDEX(資格集約!$H$207:$H$218,MATCH(4,資格集約!$G$207:$G$218,0)),"")))</f>
        <v/>
      </c>
      <c r="V20">
        <f>IF(入力!$D$22="","",IF(反映項目!$B$11="×","",IFERROR(INDEX(資格集約!$E$207:$E$218,MATCH(4,資格集約!$G$207:$G$218,0)),"")))</f>
        <v/>
      </c>
      <c r="W20">
        <f>IF(入力!$D$22="","",IF(反映項目!$B$11="×","",IFERROR(INDEX(資格集約!$H$207:$H$218,MATCH(5,資格集約!$G$207:$G$218,0)),"")))</f>
        <v/>
      </c>
      <c r="X20">
        <f>IF(入力!$D$22="","",IF(反映項目!$B$11="×","",IFERROR(INDEX(資格集約!$E$207:$E$218,MATCH(5,資格集約!$G$207:$G$218,0)),"")))</f>
        <v/>
      </c>
      <c r="Y20">
        <f>IF(入力!$D$22="","",IF(OR(反映項目!$B$12="×",入力!$Z$22=""),"",入力!$Z$22))</f>
        <v/>
      </c>
      <c r="Z20">
        <f>IF(入力!$D$22="","",IF(反映項目!$B$13="×","",IF(入力!$AA$22="","",入力!$AA$22&amp;CHAR(10)))&amp;IF(反映項目!$B$14="×","",IF(入力!$AB$22="","",入力!$AB$22&amp;CHAR(10)))&amp;IF(反映項目!$B$15="×","",IF(入力!$AC$22="","",入力!$AC$22)))</f>
        <v/>
      </c>
      <c r="AA20">
        <f>IF(入力!$D$22="","",IF(OR(反映項目!$B$17="×",入力!$AH$22=""),"",入力!$AH$22))</f>
        <v/>
      </c>
      <c r="AB20">
        <f>IF(入力!$D$22="","",IF(OR(反映項目!$B$16="×",N($AK$20)=0),"",YEAR($AK$20)-IF($AK$20&gt;=DATE(2019,5,1),2018,1988)))</f>
        <v/>
      </c>
      <c r="AC20">
        <f>IF(入力!$D$22="","",IF(OR(反映項目!$B$16="×",N($AK$20)=0),"",MONTH($AK$20)))</f>
        <v/>
      </c>
      <c r="AD20">
        <f>IF(入力!$D$22="","",IF(OR(反映項目!$B$16="×",入力!$AE$22=""),"",入力!$AE$22))</f>
        <v/>
      </c>
      <c r="AE20">
        <f>IF(入力!$D$22="","",IF(OR(反映項目!$B$16="×",N($AL$20)=0),"",YEAR($AL$20)-IF($AL$20&gt;=DATE(2019,5,1),2018,1988)))</f>
        <v/>
      </c>
      <c r="AF20">
        <f>IF(入力!$D$22="","",IF(OR(反映項目!$B$16="×",N($AL$20)=0),"",MONTH($AL$20)))</f>
        <v/>
      </c>
      <c r="AG20">
        <f>IF(入力!$D$22="","",IF(OR(反映項目!$B$16="×",入力!$AG$22=""),"",入力!$AG$22))</f>
        <v/>
      </c>
      <c r="AJ20">
        <f>IF(入力!$D$22="","",IFERROR(IF(ISNUMBER(入力!$F$22),入力!$F$22,DATEVALUE(入力!$F$22)),""))</f>
        <v/>
      </c>
      <c r="AK20">
        <f>IF(入力!$D$22="","",IFERROR(IF(ISNUMBER(入力!$AD$22),入力!$AD$22,DATEVALUE(入力!$AD$22)),""))</f>
        <v/>
      </c>
      <c r="AL20">
        <f>IF(入力!$D$22="","",IFERROR(IF(ISNUMBER(入力!$AF$22),入力!$AF$22,DATEVALUE(入力!$AF$22)),""))</f>
        <v/>
      </c>
    </row>
    <row r="21">
      <c r="A21" t="n">
        <v>19</v>
      </c>
      <c r="B21">
        <f>IF(入力!$D$23="","",IF(OR(反映項目!$B$4="×",入力!$D$23=""),"",入力!$D$23))</f>
        <v/>
      </c>
      <c r="C21">
        <f>IF(入力!$D$23="","",IF(OR(反映項目!$B$5="×",入力!$E$23=""),"",入力!$E$23))</f>
        <v/>
      </c>
      <c r="D21">
        <f>IF(入力!$D$23="","",IF(OR(反映項目!$B$6="×",N($AJ$21)=0),"",YEAR($AJ$21)-IF($AJ$21&gt;=DATE(2019,5,1),2018,IF($AJ$21&gt;=DATE(1989,1,8),1988,1925))))</f>
        <v/>
      </c>
      <c r="E21">
        <f>IF(入力!$D$23="","",IF(OR(反映項目!$B$6="×",N($AJ$21)=0),"",MONTH($AJ$21)))</f>
        <v/>
      </c>
      <c r="F21">
        <f>IF(入力!$D$23="","",IF(OR(反映項目!$B$6="×",N($AJ$21)=0),"",DAY($AJ$21)))</f>
        <v/>
      </c>
      <c r="G21">
        <f>IF(入力!$D$23="","",IF(OR(反映項目!$B$6="×",OR(N($AJ$21)=0,N(設定!$B$3)=0)),"",DATEDIF($AJ$21,設定!$B$3,"Y")))</f>
        <v/>
      </c>
      <c r="H21">
        <f>IF(入力!$D$23="","",IF(OR(反映項目!$B$7="×",入力!$G$23=""),"",IFERROR(TEXT(VALUE(SUBSTITUTE(入力!$G$23,"-","")),"000-0000"),入力!$G$23)))</f>
        <v/>
      </c>
      <c r="I21">
        <f>IF(入力!$D$23="","",IF(OR(反映項目!$B$8="×",入力!$H$23=""),"",入力!$H$23))</f>
        <v/>
      </c>
      <c r="J21">
        <f>IF(入力!$D$23="","",IF(反映項目!$B$9="×","",IF(入力!$I$23&lt;&gt;"",入力!$I$23,IF(入力!$G$23="","",IFERROR(VLOOKUP(TEXT(VALUE(SUBSTITUTE(入力!$G$23,"-","")),"0000000"),郵便番号!$A:$C,3,FALSE),"")))))</f>
        <v/>
      </c>
      <c r="K21">
        <f>IF(入力!$D$23="","",IF(OR(反映項目!$B$10="×",入力!$K$23=""),"",IFERROR(TEXT(VALUE(SUBSTITUTE(入力!$K$23,"-","")),"000-0000"),入力!$K$23)))</f>
        <v/>
      </c>
      <c r="L21">
        <f>IF(入力!$D$23="","",IF(反映項目!$B$10="×","",IF(AND(入力!$K$23="",入力!$L$23=""),"同上",IF(入力!$L$23="","",入力!$L$23))))</f>
        <v/>
      </c>
      <c r="M21">
        <f>IF(入力!$D$23="","",IF(OR(反映項目!$B$10="×",入力!$M$23="",AND(入力!$K$23="",入力!$L$23="")),"",入力!$M$23))</f>
        <v/>
      </c>
      <c r="N21">
        <f>IF(入力!$D$23="","",設定!$B$4&amp;CHAR(10)&amp;IF(入力!$J$23="",設定!$B$5,入力!$J$23))</f>
        <v/>
      </c>
      <c r="O21">
        <f>IF(入力!$D$23="","",IF(反映項目!$B$11="×","",IFERROR(INDEX(資格集約!$H$219:$H$230,MATCH(1,資格集約!$G$219:$G$230,0)),"")))</f>
        <v/>
      </c>
      <c r="P21">
        <f>IF(入力!$D$23="","",IF(反映項目!$B$11="×","",IFERROR(INDEX(資格集約!$E$219:$E$230,MATCH(1,資格集約!$G$219:$G$230,0)),"")))</f>
        <v/>
      </c>
      <c r="Q21">
        <f>IF(入力!$D$23="","",IF(反映項目!$B$11="×","",IFERROR(INDEX(資格集約!$H$219:$H$230,MATCH(2,資格集約!$G$219:$G$230,0)),"")))</f>
        <v/>
      </c>
      <c r="R21">
        <f>IF(入力!$D$23="","",IF(反映項目!$B$11="×","",IFERROR(INDEX(資格集約!$E$219:$E$230,MATCH(2,資格集約!$G$219:$G$230,0)),"")))</f>
        <v/>
      </c>
      <c r="S21">
        <f>IF(入力!$D$23="","",IF(反映項目!$B$11="×","",IFERROR(INDEX(資格集約!$H$219:$H$230,MATCH(3,資格集約!$G$219:$G$230,0)),"")))</f>
        <v/>
      </c>
      <c r="T21">
        <f>IF(入力!$D$23="","",IF(反映項目!$B$11="×","",IFERROR(INDEX(資格集約!$E$219:$E$230,MATCH(3,資格集約!$G$219:$G$230,0)),"")))</f>
        <v/>
      </c>
      <c r="U21">
        <f>IF(入力!$D$23="","",IF(反映項目!$B$11="×","",IFERROR(INDEX(資格集約!$H$219:$H$230,MATCH(4,資格集約!$G$219:$G$230,0)),"")))</f>
        <v/>
      </c>
      <c r="V21">
        <f>IF(入力!$D$23="","",IF(反映項目!$B$11="×","",IFERROR(INDEX(資格集約!$E$219:$E$230,MATCH(4,資格集約!$G$219:$G$230,0)),"")))</f>
        <v/>
      </c>
      <c r="W21">
        <f>IF(入力!$D$23="","",IF(反映項目!$B$11="×","",IFERROR(INDEX(資格集約!$H$219:$H$230,MATCH(5,資格集約!$G$219:$G$230,0)),"")))</f>
        <v/>
      </c>
      <c r="X21">
        <f>IF(入力!$D$23="","",IF(反映項目!$B$11="×","",IFERROR(INDEX(資格集約!$E$219:$E$230,MATCH(5,資格集約!$G$219:$G$230,0)),"")))</f>
        <v/>
      </c>
      <c r="Y21">
        <f>IF(入力!$D$23="","",IF(OR(反映項目!$B$12="×",入力!$Z$23=""),"",入力!$Z$23))</f>
        <v/>
      </c>
      <c r="Z21">
        <f>IF(入力!$D$23="","",IF(反映項目!$B$13="×","",IF(入力!$AA$23="","",入力!$AA$23&amp;CHAR(10)))&amp;IF(反映項目!$B$14="×","",IF(入力!$AB$23="","",入力!$AB$23&amp;CHAR(10)))&amp;IF(反映項目!$B$15="×","",IF(入力!$AC$23="","",入力!$AC$23)))</f>
        <v/>
      </c>
      <c r="AA21">
        <f>IF(入力!$D$23="","",IF(OR(反映項目!$B$17="×",入力!$AH$23=""),"",入力!$AH$23))</f>
        <v/>
      </c>
      <c r="AB21">
        <f>IF(入力!$D$23="","",IF(OR(反映項目!$B$16="×",N($AK$21)=0),"",YEAR($AK$21)-IF($AK$21&gt;=DATE(2019,5,1),2018,1988)))</f>
        <v/>
      </c>
      <c r="AC21">
        <f>IF(入力!$D$23="","",IF(OR(反映項目!$B$16="×",N($AK$21)=0),"",MONTH($AK$21)))</f>
        <v/>
      </c>
      <c r="AD21">
        <f>IF(入力!$D$23="","",IF(OR(反映項目!$B$16="×",入力!$AE$23=""),"",入力!$AE$23))</f>
        <v/>
      </c>
      <c r="AE21">
        <f>IF(入力!$D$23="","",IF(OR(反映項目!$B$16="×",N($AL$21)=0),"",YEAR($AL$21)-IF($AL$21&gt;=DATE(2019,5,1),2018,1988)))</f>
        <v/>
      </c>
      <c r="AF21">
        <f>IF(入力!$D$23="","",IF(OR(反映項目!$B$16="×",N($AL$21)=0),"",MONTH($AL$21)))</f>
        <v/>
      </c>
      <c r="AG21">
        <f>IF(入力!$D$23="","",IF(OR(反映項目!$B$16="×",入力!$AG$23=""),"",入力!$AG$23))</f>
        <v/>
      </c>
      <c r="AJ21">
        <f>IF(入力!$D$23="","",IFERROR(IF(ISNUMBER(入力!$F$23),入力!$F$23,DATEVALUE(入力!$F$23)),""))</f>
        <v/>
      </c>
      <c r="AK21">
        <f>IF(入力!$D$23="","",IFERROR(IF(ISNUMBER(入力!$AD$23),入力!$AD$23,DATEVALUE(入力!$AD$23)),""))</f>
        <v/>
      </c>
      <c r="AL21">
        <f>IF(入力!$D$23="","",IFERROR(IF(ISNUMBER(入力!$AF$23),入力!$AF$23,DATEVALUE(入力!$AF$23)),""))</f>
        <v/>
      </c>
    </row>
    <row r="22">
      <c r="A22" t="n">
        <v>20</v>
      </c>
      <c r="B22">
        <f>IF(入力!$D$24="","",IF(OR(反映項目!$B$4="×",入力!$D$24=""),"",入力!$D$24))</f>
        <v/>
      </c>
      <c r="C22">
        <f>IF(入力!$D$24="","",IF(OR(反映項目!$B$5="×",入力!$E$24=""),"",入力!$E$24))</f>
        <v/>
      </c>
      <c r="D22">
        <f>IF(入力!$D$24="","",IF(OR(反映項目!$B$6="×",N($AJ$22)=0),"",YEAR($AJ$22)-IF($AJ$22&gt;=DATE(2019,5,1),2018,IF($AJ$22&gt;=DATE(1989,1,8),1988,1925))))</f>
        <v/>
      </c>
      <c r="E22">
        <f>IF(入力!$D$24="","",IF(OR(反映項目!$B$6="×",N($AJ$22)=0),"",MONTH($AJ$22)))</f>
        <v/>
      </c>
      <c r="F22">
        <f>IF(入力!$D$24="","",IF(OR(反映項目!$B$6="×",N($AJ$22)=0),"",DAY($AJ$22)))</f>
        <v/>
      </c>
      <c r="G22">
        <f>IF(入力!$D$24="","",IF(OR(反映項目!$B$6="×",OR(N($AJ$22)=0,N(設定!$B$3)=0)),"",DATEDIF($AJ$22,設定!$B$3,"Y")))</f>
        <v/>
      </c>
      <c r="H22">
        <f>IF(入力!$D$24="","",IF(OR(反映項目!$B$7="×",入力!$G$24=""),"",IFERROR(TEXT(VALUE(SUBSTITUTE(入力!$G$24,"-","")),"000-0000"),入力!$G$24)))</f>
        <v/>
      </c>
      <c r="I22">
        <f>IF(入力!$D$24="","",IF(OR(反映項目!$B$8="×",入力!$H$24=""),"",入力!$H$24))</f>
        <v/>
      </c>
      <c r="J22">
        <f>IF(入力!$D$24="","",IF(反映項目!$B$9="×","",IF(入力!$I$24&lt;&gt;"",入力!$I$24,IF(入力!$G$24="","",IFERROR(VLOOKUP(TEXT(VALUE(SUBSTITUTE(入力!$G$24,"-","")),"0000000"),郵便番号!$A:$C,3,FALSE),"")))))</f>
        <v/>
      </c>
      <c r="K22">
        <f>IF(入力!$D$24="","",IF(OR(反映項目!$B$10="×",入力!$K$24=""),"",IFERROR(TEXT(VALUE(SUBSTITUTE(入力!$K$24,"-","")),"000-0000"),入力!$K$24)))</f>
        <v/>
      </c>
      <c r="L22">
        <f>IF(入力!$D$24="","",IF(反映項目!$B$10="×","",IF(AND(入力!$K$24="",入力!$L$24=""),"同上",IF(入力!$L$24="","",入力!$L$24))))</f>
        <v/>
      </c>
      <c r="M22">
        <f>IF(入力!$D$24="","",IF(OR(反映項目!$B$10="×",入力!$M$24="",AND(入力!$K$24="",入力!$L$24="")),"",入力!$M$24))</f>
        <v/>
      </c>
      <c r="N22">
        <f>IF(入力!$D$24="","",設定!$B$4&amp;CHAR(10)&amp;IF(入力!$J$24="",設定!$B$5,入力!$J$24))</f>
        <v/>
      </c>
      <c r="O22">
        <f>IF(入力!$D$24="","",IF(反映項目!$B$11="×","",IFERROR(INDEX(資格集約!$H$231:$H$242,MATCH(1,資格集約!$G$231:$G$242,0)),"")))</f>
        <v/>
      </c>
      <c r="P22">
        <f>IF(入力!$D$24="","",IF(反映項目!$B$11="×","",IFERROR(INDEX(資格集約!$E$231:$E$242,MATCH(1,資格集約!$G$231:$G$242,0)),"")))</f>
        <v/>
      </c>
      <c r="Q22">
        <f>IF(入力!$D$24="","",IF(反映項目!$B$11="×","",IFERROR(INDEX(資格集約!$H$231:$H$242,MATCH(2,資格集約!$G$231:$G$242,0)),"")))</f>
        <v/>
      </c>
      <c r="R22">
        <f>IF(入力!$D$24="","",IF(反映項目!$B$11="×","",IFERROR(INDEX(資格集約!$E$231:$E$242,MATCH(2,資格集約!$G$231:$G$242,0)),"")))</f>
        <v/>
      </c>
      <c r="S22">
        <f>IF(入力!$D$24="","",IF(反映項目!$B$11="×","",IFERROR(INDEX(資格集約!$H$231:$H$242,MATCH(3,資格集約!$G$231:$G$242,0)),"")))</f>
        <v/>
      </c>
      <c r="T22">
        <f>IF(入力!$D$24="","",IF(反映項目!$B$11="×","",IFERROR(INDEX(資格集約!$E$231:$E$242,MATCH(3,資格集約!$G$231:$G$242,0)),"")))</f>
        <v/>
      </c>
      <c r="U22">
        <f>IF(入力!$D$24="","",IF(反映項目!$B$11="×","",IFERROR(INDEX(資格集約!$H$231:$H$242,MATCH(4,資格集約!$G$231:$G$242,0)),"")))</f>
        <v/>
      </c>
      <c r="V22">
        <f>IF(入力!$D$24="","",IF(反映項目!$B$11="×","",IFERROR(INDEX(資格集約!$E$231:$E$242,MATCH(4,資格集約!$G$231:$G$242,0)),"")))</f>
        <v/>
      </c>
      <c r="W22">
        <f>IF(入力!$D$24="","",IF(反映項目!$B$11="×","",IFERROR(INDEX(資格集約!$H$231:$H$242,MATCH(5,資格集約!$G$231:$G$242,0)),"")))</f>
        <v/>
      </c>
      <c r="X22">
        <f>IF(入力!$D$24="","",IF(反映項目!$B$11="×","",IFERROR(INDEX(資格集約!$E$231:$E$242,MATCH(5,資格集約!$G$231:$G$242,0)),"")))</f>
        <v/>
      </c>
      <c r="Y22">
        <f>IF(入力!$D$24="","",IF(OR(反映項目!$B$12="×",入力!$Z$24=""),"",入力!$Z$24))</f>
        <v/>
      </c>
      <c r="Z22">
        <f>IF(入力!$D$24="","",IF(反映項目!$B$13="×","",IF(入力!$AA$24="","",入力!$AA$24&amp;CHAR(10)))&amp;IF(反映項目!$B$14="×","",IF(入力!$AB$24="","",入力!$AB$24&amp;CHAR(10)))&amp;IF(反映項目!$B$15="×","",IF(入力!$AC$24="","",入力!$AC$24)))</f>
        <v/>
      </c>
      <c r="AA22">
        <f>IF(入力!$D$24="","",IF(OR(反映項目!$B$17="×",入力!$AH$24=""),"",入力!$AH$24))</f>
        <v/>
      </c>
      <c r="AB22">
        <f>IF(入力!$D$24="","",IF(OR(反映項目!$B$16="×",N($AK$22)=0),"",YEAR($AK$22)-IF($AK$22&gt;=DATE(2019,5,1),2018,1988)))</f>
        <v/>
      </c>
      <c r="AC22">
        <f>IF(入力!$D$24="","",IF(OR(反映項目!$B$16="×",N($AK$22)=0),"",MONTH($AK$22)))</f>
        <v/>
      </c>
      <c r="AD22">
        <f>IF(入力!$D$24="","",IF(OR(反映項目!$B$16="×",入力!$AE$24=""),"",入力!$AE$24))</f>
        <v/>
      </c>
      <c r="AE22">
        <f>IF(入力!$D$24="","",IF(OR(反映項目!$B$16="×",N($AL$22)=0),"",YEAR($AL$22)-IF($AL$22&gt;=DATE(2019,5,1),2018,1988)))</f>
        <v/>
      </c>
      <c r="AF22">
        <f>IF(入力!$D$24="","",IF(OR(反映項目!$B$16="×",N($AL$22)=0),"",MONTH($AL$22)))</f>
        <v/>
      </c>
      <c r="AG22">
        <f>IF(入力!$D$24="","",IF(OR(反映項目!$B$16="×",入力!$AG$24=""),"",入力!$AG$24))</f>
        <v/>
      </c>
      <c r="AJ22">
        <f>IF(入力!$D$24="","",IFERROR(IF(ISNUMBER(入力!$F$24),入力!$F$24,DATEVALUE(入力!$F$24)),""))</f>
        <v/>
      </c>
      <c r="AK22">
        <f>IF(入力!$D$24="","",IFERROR(IF(ISNUMBER(入力!$AD$24),入力!$AD$24,DATEVALUE(入力!$AD$24)),""))</f>
        <v/>
      </c>
      <c r="AL22">
        <f>IF(入力!$D$24="","",IFERROR(IF(ISNUMBER(入力!$AF$24),入力!$AF$24,DATEVALUE(入力!$AF$24)),""))</f>
        <v/>
      </c>
    </row>
    <row r="23">
      <c r="A23" t="n">
        <v>21</v>
      </c>
      <c r="B23">
        <f>IF(入力!$D$25="","",IF(OR(反映項目!$B$4="×",入力!$D$25=""),"",入力!$D$25))</f>
        <v/>
      </c>
      <c r="C23">
        <f>IF(入力!$D$25="","",IF(OR(反映項目!$B$5="×",入力!$E$25=""),"",入力!$E$25))</f>
        <v/>
      </c>
      <c r="D23">
        <f>IF(入力!$D$25="","",IF(OR(反映項目!$B$6="×",N($AJ$23)=0),"",YEAR($AJ$23)-IF($AJ$23&gt;=DATE(2019,5,1),2018,IF($AJ$23&gt;=DATE(1989,1,8),1988,1925))))</f>
        <v/>
      </c>
      <c r="E23">
        <f>IF(入力!$D$25="","",IF(OR(反映項目!$B$6="×",N($AJ$23)=0),"",MONTH($AJ$23)))</f>
        <v/>
      </c>
      <c r="F23">
        <f>IF(入力!$D$25="","",IF(OR(反映項目!$B$6="×",N($AJ$23)=0),"",DAY($AJ$23)))</f>
        <v/>
      </c>
      <c r="G23">
        <f>IF(入力!$D$25="","",IF(OR(反映項目!$B$6="×",OR(N($AJ$23)=0,N(設定!$B$3)=0)),"",DATEDIF($AJ$23,設定!$B$3,"Y")))</f>
        <v/>
      </c>
      <c r="H23">
        <f>IF(入力!$D$25="","",IF(OR(反映項目!$B$7="×",入力!$G$25=""),"",IFERROR(TEXT(VALUE(SUBSTITUTE(入力!$G$25,"-","")),"000-0000"),入力!$G$25)))</f>
        <v/>
      </c>
      <c r="I23">
        <f>IF(入力!$D$25="","",IF(OR(反映項目!$B$8="×",入力!$H$25=""),"",入力!$H$25))</f>
        <v/>
      </c>
      <c r="J23">
        <f>IF(入力!$D$25="","",IF(反映項目!$B$9="×","",IF(入力!$I$25&lt;&gt;"",入力!$I$25,IF(入力!$G$25="","",IFERROR(VLOOKUP(TEXT(VALUE(SUBSTITUTE(入力!$G$25,"-","")),"0000000"),郵便番号!$A:$C,3,FALSE),"")))))</f>
        <v/>
      </c>
      <c r="K23">
        <f>IF(入力!$D$25="","",IF(OR(反映項目!$B$10="×",入力!$K$25=""),"",IFERROR(TEXT(VALUE(SUBSTITUTE(入力!$K$25,"-","")),"000-0000"),入力!$K$25)))</f>
        <v/>
      </c>
      <c r="L23">
        <f>IF(入力!$D$25="","",IF(反映項目!$B$10="×","",IF(AND(入力!$K$25="",入力!$L$25=""),"同上",IF(入力!$L$25="","",入力!$L$25))))</f>
        <v/>
      </c>
      <c r="M23">
        <f>IF(入力!$D$25="","",IF(OR(反映項目!$B$10="×",入力!$M$25="",AND(入力!$K$25="",入力!$L$25="")),"",入力!$M$25))</f>
        <v/>
      </c>
      <c r="N23">
        <f>IF(入力!$D$25="","",設定!$B$4&amp;CHAR(10)&amp;IF(入力!$J$25="",設定!$B$5,入力!$J$25))</f>
        <v/>
      </c>
      <c r="O23">
        <f>IF(入力!$D$25="","",IF(反映項目!$B$11="×","",IFERROR(INDEX(資格集約!$H$243:$H$254,MATCH(1,資格集約!$G$243:$G$254,0)),"")))</f>
        <v/>
      </c>
      <c r="P23">
        <f>IF(入力!$D$25="","",IF(反映項目!$B$11="×","",IFERROR(INDEX(資格集約!$E$243:$E$254,MATCH(1,資格集約!$G$243:$G$254,0)),"")))</f>
        <v/>
      </c>
      <c r="Q23">
        <f>IF(入力!$D$25="","",IF(反映項目!$B$11="×","",IFERROR(INDEX(資格集約!$H$243:$H$254,MATCH(2,資格集約!$G$243:$G$254,0)),"")))</f>
        <v/>
      </c>
      <c r="R23">
        <f>IF(入力!$D$25="","",IF(反映項目!$B$11="×","",IFERROR(INDEX(資格集約!$E$243:$E$254,MATCH(2,資格集約!$G$243:$G$254,0)),"")))</f>
        <v/>
      </c>
      <c r="S23">
        <f>IF(入力!$D$25="","",IF(反映項目!$B$11="×","",IFERROR(INDEX(資格集約!$H$243:$H$254,MATCH(3,資格集約!$G$243:$G$254,0)),"")))</f>
        <v/>
      </c>
      <c r="T23">
        <f>IF(入力!$D$25="","",IF(反映項目!$B$11="×","",IFERROR(INDEX(資格集約!$E$243:$E$254,MATCH(3,資格集約!$G$243:$G$254,0)),"")))</f>
        <v/>
      </c>
      <c r="U23">
        <f>IF(入力!$D$25="","",IF(反映項目!$B$11="×","",IFERROR(INDEX(資格集約!$H$243:$H$254,MATCH(4,資格集約!$G$243:$G$254,0)),"")))</f>
        <v/>
      </c>
      <c r="V23">
        <f>IF(入力!$D$25="","",IF(反映項目!$B$11="×","",IFERROR(INDEX(資格集約!$E$243:$E$254,MATCH(4,資格集約!$G$243:$G$254,0)),"")))</f>
        <v/>
      </c>
      <c r="W23">
        <f>IF(入力!$D$25="","",IF(反映項目!$B$11="×","",IFERROR(INDEX(資格集約!$H$243:$H$254,MATCH(5,資格集約!$G$243:$G$254,0)),"")))</f>
        <v/>
      </c>
      <c r="X23">
        <f>IF(入力!$D$25="","",IF(反映項目!$B$11="×","",IFERROR(INDEX(資格集約!$E$243:$E$254,MATCH(5,資格集約!$G$243:$G$254,0)),"")))</f>
        <v/>
      </c>
      <c r="Y23">
        <f>IF(入力!$D$25="","",IF(OR(反映項目!$B$12="×",入力!$Z$25=""),"",入力!$Z$25))</f>
        <v/>
      </c>
      <c r="Z23">
        <f>IF(入力!$D$25="","",IF(反映項目!$B$13="×","",IF(入力!$AA$25="","",入力!$AA$25&amp;CHAR(10)))&amp;IF(反映項目!$B$14="×","",IF(入力!$AB$25="","",入力!$AB$25&amp;CHAR(10)))&amp;IF(反映項目!$B$15="×","",IF(入力!$AC$25="","",入力!$AC$25)))</f>
        <v/>
      </c>
      <c r="AA23">
        <f>IF(入力!$D$25="","",IF(OR(反映項目!$B$17="×",入力!$AH$25=""),"",入力!$AH$25))</f>
        <v/>
      </c>
      <c r="AB23">
        <f>IF(入力!$D$25="","",IF(OR(反映項目!$B$16="×",N($AK$23)=0),"",YEAR($AK$23)-IF($AK$23&gt;=DATE(2019,5,1),2018,1988)))</f>
        <v/>
      </c>
      <c r="AC23">
        <f>IF(入力!$D$25="","",IF(OR(反映項目!$B$16="×",N($AK$23)=0),"",MONTH($AK$23)))</f>
        <v/>
      </c>
      <c r="AD23">
        <f>IF(入力!$D$25="","",IF(OR(反映項目!$B$16="×",入力!$AE$25=""),"",入力!$AE$25))</f>
        <v/>
      </c>
      <c r="AE23">
        <f>IF(入力!$D$25="","",IF(OR(反映項目!$B$16="×",N($AL$23)=0),"",YEAR($AL$23)-IF($AL$23&gt;=DATE(2019,5,1),2018,1988)))</f>
        <v/>
      </c>
      <c r="AF23">
        <f>IF(入力!$D$25="","",IF(OR(反映項目!$B$16="×",N($AL$23)=0),"",MONTH($AL$23)))</f>
        <v/>
      </c>
      <c r="AG23">
        <f>IF(入力!$D$25="","",IF(OR(反映項目!$B$16="×",入力!$AG$25=""),"",入力!$AG$25))</f>
        <v/>
      </c>
      <c r="AJ23">
        <f>IF(入力!$D$25="","",IFERROR(IF(ISNUMBER(入力!$F$25),入力!$F$25,DATEVALUE(入力!$F$25)),""))</f>
        <v/>
      </c>
      <c r="AK23">
        <f>IF(入力!$D$25="","",IFERROR(IF(ISNUMBER(入力!$AD$25),入力!$AD$25,DATEVALUE(入力!$AD$25)),""))</f>
        <v/>
      </c>
      <c r="AL23">
        <f>IF(入力!$D$25="","",IFERROR(IF(ISNUMBER(入力!$AF$25),入力!$AF$25,DATEVALUE(入力!$AF$25)),""))</f>
        <v/>
      </c>
    </row>
    <row r="24">
      <c r="A24" t="n">
        <v>22</v>
      </c>
      <c r="B24">
        <f>IF(入力!$D$26="","",IF(OR(反映項目!$B$4="×",入力!$D$26=""),"",入力!$D$26))</f>
        <v/>
      </c>
      <c r="C24">
        <f>IF(入力!$D$26="","",IF(OR(反映項目!$B$5="×",入力!$E$26=""),"",入力!$E$26))</f>
        <v/>
      </c>
      <c r="D24">
        <f>IF(入力!$D$26="","",IF(OR(反映項目!$B$6="×",N($AJ$24)=0),"",YEAR($AJ$24)-IF($AJ$24&gt;=DATE(2019,5,1),2018,IF($AJ$24&gt;=DATE(1989,1,8),1988,1925))))</f>
        <v/>
      </c>
      <c r="E24">
        <f>IF(入力!$D$26="","",IF(OR(反映項目!$B$6="×",N($AJ$24)=0),"",MONTH($AJ$24)))</f>
        <v/>
      </c>
      <c r="F24">
        <f>IF(入力!$D$26="","",IF(OR(反映項目!$B$6="×",N($AJ$24)=0),"",DAY($AJ$24)))</f>
        <v/>
      </c>
      <c r="G24">
        <f>IF(入力!$D$26="","",IF(OR(反映項目!$B$6="×",OR(N($AJ$24)=0,N(設定!$B$3)=0)),"",DATEDIF($AJ$24,設定!$B$3,"Y")))</f>
        <v/>
      </c>
      <c r="H24">
        <f>IF(入力!$D$26="","",IF(OR(反映項目!$B$7="×",入力!$G$26=""),"",IFERROR(TEXT(VALUE(SUBSTITUTE(入力!$G$26,"-","")),"000-0000"),入力!$G$26)))</f>
        <v/>
      </c>
      <c r="I24">
        <f>IF(入力!$D$26="","",IF(OR(反映項目!$B$8="×",入力!$H$26=""),"",入力!$H$26))</f>
        <v/>
      </c>
      <c r="J24">
        <f>IF(入力!$D$26="","",IF(反映項目!$B$9="×","",IF(入力!$I$26&lt;&gt;"",入力!$I$26,IF(入力!$G$26="","",IFERROR(VLOOKUP(TEXT(VALUE(SUBSTITUTE(入力!$G$26,"-","")),"0000000"),郵便番号!$A:$C,3,FALSE),"")))))</f>
        <v/>
      </c>
      <c r="K24">
        <f>IF(入力!$D$26="","",IF(OR(反映項目!$B$10="×",入力!$K$26=""),"",IFERROR(TEXT(VALUE(SUBSTITUTE(入力!$K$26,"-","")),"000-0000"),入力!$K$26)))</f>
        <v/>
      </c>
      <c r="L24">
        <f>IF(入力!$D$26="","",IF(反映項目!$B$10="×","",IF(AND(入力!$K$26="",入力!$L$26=""),"同上",IF(入力!$L$26="","",入力!$L$26))))</f>
        <v/>
      </c>
      <c r="M24">
        <f>IF(入力!$D$26="","",IF(OR(反映項目!$B$10="×",入力!$M$26="",AND(入力!$K$26="",入力!$L$26="")),"",入力!$M$26))</f>
        <v/>
      </c>
      <c r="N24">
        <f>IF(入力!$D$26="","",設定!$B$4&amp;CHAR(10)&amp;IF(入力!$J$26="",設定!$B$5,入力!$J$26))</f>
        <v/>
      </c>
      <c r="O24">
        <f>IF(入力!$D$26="","",IF(反映項目!$B$11="×","",IFERROR(INDEX(資格集約!$H$255:$H$266,MATCH(1,資格集約!$G$255:$G$266,0)),"")))</f>
        <v/>
      </c>
      <c r="P24">
        <f>IF(入力!$D$26="","",IF(反映項目!$B$11="×","",IFERROR(INDEX(資格集約!$E$255:$E$266,MATCH(1,資格集約!$G$255:$G$266,0)),"")))</f>
        <v/>
      </c>
      <c r="Q24">
        <f>IF(入力!$D$26="","",IF(反映項目!$B$11="×","",IFERROR(INDEX(資格集約!$H$255:$H$266,MATCH(2,資格集約!$G$255:$G$266,0)),"")))</f>
        <v/>
      </c>
      <c r="R24">
        <f>IF(入力!$D$26="","",IF(反映項目!$B$11="×","",IFERROR(INDEX(資格集約!$E$255:$E$266,MATCH(2,資格集約!$G$255:$G$266,0)),"")))</f>
        <v/>
      </c>
      <c r="S24">
        <f>IF(入力!$D$26="","",IF(反映項目!$B$11="×","",IFERROR(INDEX(資格集約!$H$255:$H$266,MATCH(3,資格集約!$G$255:$G$266,0)),"")))</f>
        <v/>
      </c>
      <c r="T24">
        <f>IF(入力!$D$26="","",IF(反映項目!$B$11="×","",IFERROR(INDEX(資格集約!$E$255:$E$266,MATCH(3,資格集約!$G$255:$G$266,0)),"")))</f>
        <v/>
      </c>
      <c r="U24">
        <f>IF(入力!$D$26="","",IF(反映項目!$B$11="×","",IFERROR(INDEX(資格集約!$H$255:$H$266,MATCH(4,資格集約!$G$255:$G$266,0)),"")))</f>
        <v/>
      </c>
      <c r="V24">
        <f>IF(入力!$D$26="","",IF(反映項目!$B$11="×","",IFERROR(INDEX(資格集約!$E$255:$E$266,MATCH(4,資格集約!$G$255:$G$266,0)),"")))</f>
        <v/>
      </c>
      <c r="W24">
        <f>IF(入力!$D$26="","",IF(反映項目!$B$11="×","",IFERROR(INDEX(資格集約!$H$255:$H$266,MATCH(5,資格集約!$G$255:$G$266,0)),"")))</f>
        <v/>
      </c>
      <c r="X24">
        <f>IF(入力!$D$26="","",IF(反映項目!$B$11="×","",IFERROR(INDEX(資格集約!$E$255:$E$266,MATCH(5,資格集約!$G$255:$G$266,0)),"")))</f>
        <v/>
      </c>
      <c r="Y24">
        <f>IF(入力!$D$26="","",IF(OR(反映項目!$B$12="×",入力!$Z$26=""),"",入力!$Z$26))</f>
        <v/>
      </c>
      <c r="Z24">
        <f>IF(入力!$D$26="","",IF(反映項目!$B$13="×","",IF(入力!$AA$26="","",入力!$AA$26&amp;CHAR(10)))&amp;IF(反映項目!$B$14="×","",IF(入力!$AB$26="","",入力!$AB$26&amp;CHAR(10)))&amp;IF(反映項目!$B$15="×","",IF(入力!$AC$26="","",入力!$AC$26)))</f>
        <v/>
      </c>
      <c r="AA24">
        <f>IF(入力!$D$26="","",IF(OR(反映項目!$B$17="×",入力!$AH$26=""),"",入力!$AH$26))</f>
        <v/>
      </c>
      <c r="AB24">
        <f>IF(入力!$D$26="","",IF(OR(反映項目!$B$16="×",N($AK$24)=0),"",YEAR($AK$24)-IF($AK$24&gt;=DATE(2019,5,1),2018,1988)))</f>
        <v/>
      </c>
      <c r="AC24">
        <f>IF(入力!$D$26="","",IF(OR(反映項目!$B$16="×",N($AK$24)=0),"",MONTH($AK$24)))</f>
        <v/>
      </c>
      <c r="AD24">
        <f>IF(入力!$D$26="","",IF(OR(反映項目!$B$16="×",入力!$AE$26=""),"",入力!$AE$26))</f>
        <v/>
      </c>
      <c r="AE24">
        <f>IF(入力!$D$26="","",IF(OR(反映項目!$B$16="×",N($AL$24)=0),"",YEAR($AL$24)-IF($AL$24&gt;=DATE(2019,5,1),2018,1988)))</f>
        <v/>
      </c>
      <c r="AF24">
        <f>IF(入力!$D$26="","",IF(OR(反映項目!$B$16="×",N($AL$24)=0),"",MONTH($AL$24)))</f>
        <v/>
      </c>
      <c r="AG24">
        <f>IF(入力!$D$26="","",IF(OR(反映項目!$B$16="×",入力!$AG$26=""),"",入力!$AG$26))</f>
        <v/>
      </c>
      <c r="AJ24">
        <f>IF(入力!$D$26="","",IFERROR(IF(ISNUMBER(入力!$F$26),入力!$F$26,DATEVALUE(入力!$F$26)),""))</f>
        <v/>
      </c>
      <c r="AK24">
        <f>IF(入力!$D$26="","",IFERROR(IF(ISNUMBER(入力!$AD$26),入力!$AD$26,DATEVALUE(入力!$AD$26)),""))</f>
        <v/>
      </c>
      <c r="AL24">
        <f>IF(入力!$D$26="","",IFERROR(IF(ISNUMBER(入力!$AF$26),入力!$AF$26,DATEVALUE(入力!$AF$26)),""))</f>
        <v/>
      </c>
    </row>
    <row r="25">
      <c r="A25" t="n">
        <v>23</v>
      </c>
      <c r="B25">
        <f>IF(入力!$D$27="","",IF(OR(反映項目!$B$4="×",入力!$D$27=""),"",入力!$D$27))</f>
        <v/>
      </c>
      <c r="C25">
        <f>IF(入力!$D$27="","",IF(OR(反映項目!$B$5="×",入力!$E$27=""),"",入力!$E$27))</f>
        <v/>
      </c>
      <c r="D25">
        <f>IF(入力!$D$27="","",IF(OR(反映項目!$B$6="×",N($AJ$25)=0),"",YEAR($AJ$25)-IF($AJ$25&gt;=DATE(2019,5,1),2018,IF($AJ$25&gt;=DATE(1989,1,8),1988,1925))))</f>
        <v/>
      </c>
      <c r="E25">
        <f>IF(入力!$D$27="","",IF(OR(反映項目!$B$6="×",N($AJ$25)=0),"",MONTH($AJ$25)))</f>
        <v/>
      </c>
      <c r="F25">
        <f>IF(入力!$D$27="","",IF(OR(反映項目!$B$6="×",N($AJ$25)=0),"",DAY($AJ$25)))</f>
        <v/>
      </c>
      <c r="G25">
        <f>IF(入力!$D$27="","",IF(OR(反映項目!$B$6="×",OR(N($AJ$25)=0,N(設定!$B$3)=0)),"",DATEDIF($AJ$25,設定!$B$3,"Y")))</f>
        <v/>
      </c>
      <c r="H25">
        <f>IF(入力!$D$27="","",IF(OR(反映項目!$B$7="×",入力!$G$27=""),"",IFERROR(TEXT(VALUE(SUBSTITUTE(入力!$G$27,"-","")),"000-0000"),入力!$G$27)))</f>
        <v/>
      </c>
      <c r="I25">
        <f>IF(入力!$D$27="","",IF(OR(反映項目!$B$8="×",入力!$H$27=""),"",入力!$H$27))</f>
        <v/>
      </c>
      <c r="J25">
        <f>IF(入力!$D$27="","",IF(反映項目!$B$9="×","",IF(入力!$I$27&lt;&gt;"",入力!$I$27,IF(入力!$G$27="","",IFERROR(VLOOKUP(TEXT(VALUE(SUBSTITUTE(入力!$G$27,"-","")),"0000000"),郵便番号!$A:$C,3,FALSE),"")))))</f>
        <v/>
      </c>
      <c r="K25">
        <f>IF(入力!$D$27="","",IF(OR(反映項目!$B$10="×",入力!$K$27=""),"",IFERROR(TEXT(VALUE(SUBSTITUTE(入力!$K$27,"-","")),"000-0000"),入力!$K$27)))</f>
        <v/>
      </c>
      <c r="L25">
        <f>IF(入力!$D$27="","",IF(反映項目!$B$10="×","",IF(AND(入力!$K$27="",入力!$L$27=""),"同上",IF(入力!$L$27="","",入力!$L$27))))</f>
        <v/>
      </c>
      <c r="M25">
        <f>IF(入力!$D$27="","",IF(OR(反映項目!$B$10="×",入力!$M$27="",AND(入力!$K$27="",入力!$L$27="")),"",入力!$M$27))</f>
        <v/>
      </c>
      <c r="N25">
        <f>IF(入力!$D$27="","",設定!$B$4&amp;CHAR(10)&amp;IF(入力!$J$27="",設定!$B$5,入力!$J$27))</f>
        <v/>
      </c>
      <c r="O25">
        <f>IF(入力!$D$27="","",IF(反映項目!$B$11="×","",IFERROR(INDEX(資格集約!$H$267:$H$278,MATCH(1,資格集約!$G$267:$G$278,0)),"")))</f>
        <v/>
      </c>
      <c r="P25">
        <f>IF(入力!$D$27="","",IF(反映項目!$B$11="×","",IFERROR(INDEX(資格集約!$E$267:$E$278,MATCH(1,資格集約!$G$267:$G$278,0)),"")))</f>
        <v/>
      </c>
      <c r="Q25">
        <f>IF(入力!$D$27="","",IF(反映項目!$B$11="×","",IFERROR(INDEX(資格集約!$H$267:$H$278,MATCH(2,資格集約!$G$267:$G$278,0)),"")))</f>
        <v/>
      </c>
      <c r="R25">
        <f>IF(入力!$D$27="","",IF(反映項目!$B$11="×","",IFERROR(INDEX(資格集約!$E$267:$E$278,MATCH(2,資格集約!$G$267:$G$278,0)),"")))</f>
        <v/>
      </c>
      <c r="S25">
        <f>IF(入力!$D$27="","",IF(反映項目!$B$11="×","",IFERROR(INDEX(資格集約!$H$267:$H$278,MATCH(3,資格集約!$G$267:$G$278,0)),"")))</f>
        <v/>
      </c>
      <c r="T25">
        <f>IF(入力!$D$27="","",IF(反映項目!$B$11="×","",IFERROR(INDEX(資格集約!$E$267:$E$278,MATCH(3,資格集約!$G$267:$G$278,0)),"")))</f>
        <v/>
      </c>
      <c r="U25">
        <f>IF(入力!$D$27="","",IF(反映項目!$B$11="×","",IFERROR(INDEX(資格集約!$H$267:$H$278,MATCH(4,資格集約!$G$267:$G$278,0)),"")))</f>
        <v/>
      </c>
      <c r="V25">
        <f>IF(入力!$D$27="","",IF(反映項目!$B$11="×","",IFERROR(INDEX(資格集約!$E$267:$E$278,MATCH(4,資格集約!$G$267:$G$278,0)),"")))</f>
        <v/>
      </c>
      <c r="W25">
        <f>IF(入力!$D$27="","",IF(反映項目!$B$11="×","",IFERROR(INDEX(資格集約!$H$267:$H$278,MATCH(5,資格集約!$G$267:$G$278,0)),"")))</f>
        <v/>
      </c>
      <c r="X25">
        <f>IF(入力!$D$27="","",IF(反映項目!$B$11="×","",IFERROR(INDEX(資格集約!$E$267:$E$278,MATCH(5,資格集約!$G$267:$G$278,0)),"")))</f>
        <v/>
      </c>
      <c r="Y25">
        <f>IF(入力!$D$27="","",IF(OR(反映項目!$B$12="×",入力!$Z$27=""),"",入力!$Z$27))</f>
        <v/>
      </c>
      <c r="Z25">
        <f>IF(入力!$D$27="","",IF(反映項目!$B$13="×","",IF(入力!$AA$27="","",入力!$AA$27&amp;CHAR(10)))&amp;IF(反映項目!$B$14="×","",IF(入力!$AB$27="","",入力!$AB$27&amp;CHAR(10)))&amp;IF(反映項目!$B$15="×","",IF(入力!$AC$27="","",入力!$AC$27)))</f>
        <v/>
      </c>
      <c r="AA25">
        <f>IF(入力!$D$27="","",IF(OR(反映項目!$B$17="×",入力!$AH$27=""),"",入力!$AH$27))</f>
        <v/>
      </c>
      <c r="AB25">
        <f>IF(入力!$D$27="","",IF(OR(反映項目!$B$16="×",N($AK$25)=0),"",YEAR($AK$25)-IF($AK$25&gt;=DATE(2019,5,1),2018,1988)))</f>
        <v/>
      </c>
      <c r="AC25">
        <f>IF(入力!$D$27="","",IF(OR(反映項目!$B$16="×",N($AK$25)=0),"",MONTH($AK$25)))</f>
        <v/>
      </c>
      <c r="AD25">
        <f>IF(入力!$D$27="","",IF(OR(反映項目!$B$16="×",入力!$AE$27=""),"",入力!$AE$27))</f>
        <v/>
      </c>
      <c r="AE25">
        <f>IF(入力!$D$27="","",IF(OR(反映項目!$B$16="×",N($AL$25)=0),"",YEAR($AL$25)-IF($AL$25&gt;=DATE(2019,5,1),2018,1988)))</f>
        <v/>
      </c>
      <c r="AF25">
        <f>IF(入力!$D$27="","",IF(OR(反映項目!$B$16="×",N($AL$25)=0),"",MONTH($AL$25)))</f>
        <v/>
      </c>
      <c r="AG25">
        <f>IF(入力!$D$27="","",IF(OR(反映項目!$B$16="×",入力!$AG$27=""),"",入力!$AG$27))</f>
        <v/>
      </c>
      <c r="AJ25">
        <f>IF(入力!$D$27="","",IFERROR(IF(ISNUMBER(入力!$F$27),入力!$F$27,DATEVALUE(入力!$F$27)),""))</f>
        <v/>
      </c>
      <c r="AK25">
        <f>IF(入力!$D$27="","",IFERROR(IF(ISNUMBER(入力!$AD$27),入力!$AD$27,DATEVALUE(入力!$AD$27)),""))</f>
        <v/>
      </c>
      <c r="AL25">
        <f>IF(入力!$D$27="","",IFERROR(IF(ISNUMBER(入力!$AF$27),入力!$AF$27,DATEVALUE(入力!$AF$27)),""))</f>
        <v/>
      </c>
    </row>
    <row r="26">
      <c r="A26" t="n">
        <v>24</v>
      </c>
      <c r="B26">
        <f>IF(入力!$D$28="","",IF(OR(反映項目!$B$4="×",入力!$D$28=""),"",入力!$D$28))</f>
        <v/>
      </c>
      <c r="C26">
        <f>IF(入力!$D$28="","",IF(OR(反映項目!$B$5="×",入力!$E$28=""),"",入力!$E$28))</f>
        <v/>
      </c>
      <c r="D26">
        <f>IF(入力!$D$28="","",IF(OR(反映項目!$B$6="×",N($AJ$26)=0),"",YEAR($AJ$26)-IF($AJ$26&gt;=DATE(2019,5,1),2018,IF($AJ$26&gt;=DATE(1989,1,8),1988,1925))))</f>
        <v/>
      </c>
      <c r="E26">
        <f>IF(入力!$D$28="","",IF(OR(反映項目!$B$6="×",N($AJ$26)=0),"",MONTH($AJ$26)))</f>
        <v/>
      </c>
      <c r="F26">
        <f>IF(入力!$D$28="","",IF(OR(反映項目!$B$6="×",N($AJ$26)=0),"",DAY($AJ$26)))</f>
        <v/>
      </c>
      <c r="G26">
        <f>IF(入力!$D$28="","",IF(OR(反映項目!$B$6="×",OR(N($AJ$26)=0,N(設定!$B$3)=0)),"",DATEDIF($AJ$26,設定!$B$3,"Y")))</f>
        <v/>
      </c>
      <c r="H26">
        <f>IF(入力!$D$28="","",IF(OR(反映項目!$B$7="×",入力!$G$28=""),"",IFERROR(TEXT(VALUE(SUBSTITUTE(入力!$G$28,"-","")),"000-0000"),入力!$G$28)))</f>
        <v/>
      </c>
      <c r="I26">
        <f>IF(入力!$D$28="","",IF(OR(反映項目!$B$8="×",入力!$H$28=""),"",入力!$H$28))</f>
        <v/>
      </c>
      <c r="J26">
        <f>IF(入力!$D$28="","",IF(反映項目!$B$9="×","",IF(入力!$I$28&lt;&gt;"",入力!$I$28,IF(入力!$G$28="","",IFERROR(VLOOKUP(TEXT(VALUE(SUBSTITUTE(入力!$G$28,"-","")),"0000000"),郵便番号!$A:$C,3,FALSE),"")))))</f>
        <v/>
      </c>
      <c r="K26">
        <f>IF(入力!$D$28="","",IF(OR(反映項目!$B$10="×",入力!$K$28=""),"",IFERROR(TEXT(VALUE(SUBSTITUTE(入力!$K$28,"-","")),"000-0000"),入力!$K$28)))</f>
        <v/>
      </c>
      <c r="L26">
        <f>IF(入力!$D$28="","",IF(反映項目!$B$10="×","",IF(AND(入力!$K$28="",入力!$L$28=""),"同上",IF(入力!$L$28="","",入力!$L$28))))</f>
        <v/>
      </c>
      <c r="M26">
        <f>IF(入力!$D$28="","",IF(OR(反映項目!$B$10="×",入力!$M$28="",AND(入力!$K$28="",入力!$L$28="")),"",入力!$M$28))</f>
        <v/>
      </c>
      <c r="N26">
        <f>IF(入力!$D$28="","",設定!$B$4&amp;CHAR(10)&amp;IF(入力!$J$28="",設定!$B$5,入力!$J$28))</f>
        <v/>
      </c>
      <c r="O26">
        <f>IF(入力!$D$28="","",IF(反映項目!$B$11="×","",IFERROR(INDEX(資格集約!$H$279:$H$290,MATCH(1,資格集約!$G$279:$G$290,0)),"")))</f>
        <v/>
      </c>
      <c r="P26">
        <f>IF(入力!$D$28="","",IF(反映項目!$B$11="×","",IFERROR(INDEX(資格集約!$E$279:$E$290,MATCH(1,資格集約!$G$279:$G$290,0)),"")))</f>
        <v/>
      </c>
      <c r="Q26">
        <f>IF(入力!$D$28="","",IF(反映項目!$B$11="×","",IFERROR(INDEX(資格集約!$H$279:$H$290,MATCH(2,資格集約!$G$279:$G$290,0)),"")))</f>
        <v/>
      </c>
      <c r="R26">
        <f>IF(入力!$D$28="","",IF(反映項目!$B$11="×","",IFERROR(INDEX(資格集約!$E$279:$E$290,MATCH(2,資格集約!$G$279:$G$290,0)),"")))</f>
        <v/>
      </c>
      <c r="S26">
        <f>IF(入力!$D$28="","",IF(反映項目!$B$11="×","",IFERROR(INDEX(資格集約!$H$279:$H$290,MATCH(3,資格集約!$G$279:$G$290,0)),"")))</f>
        <v/>
      </c>
      <c r="T26">
        <f>IF(入力!$D$28="","",IF(反映項目!$B$11="×","",IFERROR(INDEX(資格集約!$E$279:$E$290,MATCH(3,資格集約!$G$279:$G$290,0)),"")))</f>
        <v/>
      </c>
      <c r="U26">
        <f>IF(入力!$D$28="","",IF(反映項目!$B$11="×","",IFERROR(INDEX(資格集約!$H$279:$H$290,MATCH(4,資格集約!$G$279:$G$290,0)),"")))</f>
        <v/>
      </c>
      <c r="V26">
        <f>IF(入力!$D$28="","",IF(反映項目!$B$11="×","",IFERROR(INDEX(資格集約!$E$279:$E$290,MATCH(4,資格集約!$G$279:$G$290,0)),"")))</f>
        <v/>
      </c>
      <c r="W26">
        <f>IF(入力!$D$28="","",IF(反映項目!$B$11="×","",IFERROR(INDEX(資格集約!$H$279:$H$290,MATCH(5,資格集約!$G$279:$G$290,0)),"")))</f>
        <v/>
      </c>
      <c r="X26">
        <f>IF(入力!$D$28="","",IF(反映項目!$B$11="×","",IFERROR(INDEX(資格集約!$E$279:$E$290,MATCH(5,資格集約!$G$279:$G$290,0)),"")))</f>
        <v/>
      </c>
      <c r="Y26">
        <f>IF(入力!$D$28="","",IF(OR(反映項目!$B$12="×",入力!$Z$28=""),"",入力!$Z$28))</f>
        <v/>
      </c>
      <c r="Z26">
        <f>IF(入力!$D$28="","",IF(反映項目!$B$13="×","",IF(入力!$AA$28="","",入力!$AA$28&amp;CHAR(10)))&amp;IF(反映項目!$B$14="×","",IF(入力!$AB$28="","",入力!$AB$28&amp;CHAR(10)))&amp;IF(反映項目!$B$15="×","",IF(入力!$AC$28="","",入力!$AC$28)))</f>
        <v/>
      </c>
      <c r="AA26">
        <f>IF(入力!$D$28="","",IF(OR(反映項目!$B$17="×",入力!$AH$28=""),"",入力!$AH$28))</f>
        <v/>
      </c>
      <c r="AB26">
        <f>IF(入力!$D$28="","",IF(OR(反映項目!$B$16="×",N($AK$26)=0),"",YEAR($AK$26)-IF($AK$26&gt;=DATE(2019,5,1),2018,1988)))</f>
        <v/>
      </c>
      <c r="AC26">
        <f>IF(入力!$D$28="","",IF(OR(反映項目!$B$16="×",N($AK$26)=0),"",MONTH($AK$26)))</f>
        <v/>
      </c>
      <c r="AD26">
        <f>IF(入力!$D$28="","",IF(OR(反映項目!$B$16="×",入力!$AE$28=""),"",入力!$AE$28))</f>
        <v/>
      </c>
      <c r="AE26">
        <f>IF(入力!$D$28="","",IF(OR(反映項目!$B$16="×",N($AL$26)=0),"",YEAR($AL$26)-IF($AL$26&gt;=DATE(2019,5,1),2018,1988)))</f>
        <v/>
      </c>
      <c r="AF26">
        <f>IF(入力!$D$28="","",IF(OR(反映項目!$B$16="×",N($AL$26)=0),"",MONTH($AL$26)))</f>
        <v/>
      </c>
      <c r="AG26">
        <f>IF(入力!$D$28="","",IF(OR(反映項目!$B$16="×",入力!$AG$28=""),"",入力!$AG$28))</f>
        <v/>
      </c>
      <c r="AJ26">
        <f>IF(入力!$D$28="","",IFERROR(IF(ISNUMBER(入力!$F$28),入力!$F$28,DATEVALUE(入力!$F$28)),""))</f>
        <v/>
      </c>
      <c r="AK26">
        <f>IF(入力!$D$28="","",IFERROR(IF(ISNUMBER(入力!$AD$28),入力!$AD$28,DATEVALUE(入力!$AD$28)),""))</f>
        <v/>
      </c>
      <c r="AL26">
        <f>IF(入力!$D$28="","",IFERROR(IF(ISNUMBER(入力!$AF$28),入力!$AF$28,DATEVALUE(入力!$AF$28)),""))</f>
        <v/>
      </c>
    </row>
    <row r="27">
      <c r="A27" t="n">
        <v>25</v>
      </c>
      <c r="B27">
        <f>IF(入力!$D$29="","",IF(OR(反映項目!$B$4="×",入力!$D$29=""),"",入力!$D$29))</f>
        <v/>
      </c>
      <c r="C27">
        <f>IF(入力!$D$29="","",IF(OR(反映項目!$B$5="×",入力!$E$29=""),"",入力!$E$29))</f>
        <v/>
      </c>
      <c r="D27">
        <f>IF(入力!$D$29="","",IF(OR(反映項目!$B$6="×",N($AJ$27)=0),"",YEAR($AJ$27)-IF($AJ$27&gt;=DATE(2019,5,1),2018,IF($AJ$27&gt;=DATE(1989,1,8),1988,1925))))</f>
        <v/>
      </c>
      <c r="E27">
        <f>IF(入力!$D$29="","",IF(OR(反映項目!$B$6="×",N($AJ$27)=0),"",MONTH($AJ$27)))</f>
        <v/>
      </c>
      <c r="F27">
        <f>IF(入力!$D$29="","",IF(OR(反映項目!$B$6="×",N($AJ$27)=0),"",DAY($AJ$27)))</f>
        <v/>
      </c>
      <c r="G27">
        <f>IF(入力!$D$29="","",IF(OR(反映項目!$B$6="×",OR(N($AJ$27)=0,N(設定!$B$3)=0)),"",DATEDIF($AJ$27,設定!$B$3,"Y")))</f>
        <v/>
      </c>
      <c r="H27">
        <f>IF(入力!$D$29="","",IF(OR(反映項目!$B$7="×",入力!$G$29=""),"",IFERROR(TEXT(VALUE(SUBSTITUTE(入力!$G$29,"-","")),"000-0000"),入力!$G$29)))</f>
        <v/>
      </c>
      <c r="I27">
        <f>IF(入力!$D$29="","",IF(OR(反映項目!$B$8="×",入力!$H$29=""),"",入力!$H$29))</f>
        <v/>
      </c>
      <c r="J27">
        <f>IF(入力!$D$29="","",IF(反映項目!$B$9="×","",IF(入力!$I$29&lt;&gt;"",入力!$I$29,IF(入力!$G$29="","",IFERROR(VLOOKUP(TEXT(VALUE(SUBSTITUTE(入力!$G$29,"-","")),"0000000"),郵便番号!$A:$C,3,FALSE),"")))))</f>
        <v/>
      </c>
      <c r="K27">
        <f>IF(入力!$D$29="","",IF(OR(反映項目!$B$10="×",入力!$K$29=""),"",IFERROR(TEXT(VALUE(SUBSTITUTE(入力!$K$29,"-","")),"000-0000"),入力!$K$29)))</f>
        <v/>
      </c>
      <c r="L27">
        <f>IF(入力!$D$29="","",IF(反映項目!$B$10="×","",IF(AND(入力!$K$29="",入力!$L$29=""),"同上",IF(入力!$L$29="","",入力!$L$29))))</f>
        <v/>
      </c>
      <c r="M27">
        <f>IF(入力!$D$29="","",IF(OR(反映項目!$B$10="×",入力!$M$29="",AND(入力!$K$29="",入力!$L$29="")),"",入力!$M$29))</f>
        <v/>
      </c>
      <c r="N27">
        <f>IF(入力!$D$29="","",設定!$B$4&amp;CHAR(10)&amp;IF(入力!$J$29="",設定!$B$5,入力!$J$29))</f>
        <v/>
      </c>
      <c r="O27">
        <f>IF(入力!$D$29="","",IF(反映項目!$B$11="×","",IFERROR(INDEX(資格集約!$H$291:$H$302,MATCH(1,資格集約!$G$291:$G$302,0)),"")))</f>
        <v/>
      </c>
      <c r="P27">
        <f>IF(入力!$D$29="","",IF(反映項目!$B$11="×","",IFERROR(INDEX(資格集約!$E$291:$E$302,MATCH(1,資格集約!$G$291:$G$302,0)),"")))</f>
        <v/>
      </c>
      <c r="Q27">
        <f>IF(入力!$D$29="","",IF(反映項目!$B$11="×","",IFERROR(INDEX(資格集約!$H$291:$H$302,MATCH(2,資格集約!$G$291:$G$302,0)),"")))</f>
        <v/>
      </c>
      <c r="R27">
        <f>IF(入力!$D$29="","",IF(反映項目!$B$11="×","",IFERROR(INDEX(資格集約!$E$291:$E$302,MATCH(2,資格集約!$G$291:$G$302,0)),"")))</f>
        <v/>
      </c>
      <c r="S27">
        <f>IF(入力!$D$29="","",IF(反映項目!$B$11="×","",IFERROR(INDEX(資格集約!$H$291:$H$302,MATCH(3,資格集約!$G$291:$G$302,0)),"")))</f>
        <v/>
      </c>
      <c r="T27">
        <f>IF(入力!$D$29="","",IF(反映項目!$B$11="×","",IFERROR(INDEX(資格集約!$E$291:$E$302,MATCH(3,資格集約!$G$291:$G$302,0)),"")))</f>
        <v/>
      </c>
      <c r="U27">
        <f>IF(入力!$D$29="","",IF(反映項目!$B$11="×","",IFERROR(INDEX(資格集約!$H$291:$H$302,MATCH(4,資格集約!$G$291:$G$302,0)),"")))</f>
        <v/>
      </c>
      <c r="V27">
        <f>IF(入力!$D$29="","",IF(反映項目!$B$11="×","",IFERROR(INDEX(資格集約!$E$291:$E$302,MATCH(4,資格集約!$G$291:$G$302,0)),"")))</f>
        <v/>
      </c>
      <c r="W27">
        <f>IF(入力!$D$29="","",IF(反映項目!$B$11="×","",IFERROR(INDEX(資格集約!$H$291:$H$302,MATCH(5,資格集約!$G$291:$G$302,0)),"")))</f>
        <v/>
      </c>
      <c r="X27">
        <f>IF(入力!$D$29="","",IF(反映項目!$B$11="×","",IFERROR(INDEX(資格集約!$E$291:$E$302,MATCH(5,資格集約!$G$291:$G$302,0)),"")))</f>
        <v/>
      </c>
      <c r="Y27">
        <f>IF(入力!$D$29="","",IF(OR(反映項目!$B$12="×",入力!$Z$29=""),"",入力!$Z$29))</f>
        <v/>
      </c>
      <c r="Z27">
        <f>IF(入力!$D$29="","",IF(反映項目!$B$13="×","",IF(入力!$AA$29="","",入力!$AA$29&amp;CHAR(10)))&amp;IF(反映項目!$B$14="×","",IF(入力!$AB$29="","",入力!$AB$29&amp;CHAR(10)))&amp;IF(反映項目!$B$15="×","",IF(入力!$AC$29="","",入力!$AC$29)))</f>
        <v/>
      </c>
      <c r="AA27">
        <f>IF(入力!$D$29="","",IF(OR(反映項目!$B$17="×",入力!$AH$29=""),"",入力!$AH$29))</f>
        <v/>
      </c>
      <c r="AB27">
        <f>IF(入力!$D$29="","",IF(OR(反映項目!$B$16="×",N($AK$27)=0),"",YEAR($AK$27)-IF($AK$27&gt;=DATE(2019,5,1),2018,1988)))</f>
        <v/>
      </c>
      <c r="AC27">
        <f>IF(入力!$D$29="","",IF(OR(反映項目!$B$16="×",N($AK$27)=0),"",MONTH($AK$27)))</f>
        <v/>
      </c>
      <c r="AD27">
        <f>IF(入力!$D$29="","",IF(OR(反映項目!$B$16="×",入力!$AE$29=""),"",入力!$AE$29))</f>
        <v/>
      </c>
      <c r="AE27">
        <f>IF(入力!$D$29="","",IF(OR(反映項目!$B$16="×",N($AL$27)=0),"",YEAR($AL$27)-IF($AL$27&gt;=DATE(2019,5,1),2018,1988)))</f>
        <v/>
      </c>
      <c r="AF27">
        <f>IF(入力!$D$29="","",IF(OR(反映項目!$B$16="×",N($AL$27)=0),"",MONTH($AL$27)))</f>
        <v/>
      </c>
      <c r="AG27">
        <f>IF(入力!$D$29="","",IF(OR(反映項目!$B$16="×",入力!$AG$29=""),"",入力!$AG$29))</f>
        <v/>
      </c>
      <c r="AJ27">
        <f>IF(入力!$D$29="","",IFERROR(IF(ISNUMBER(入力!$F$29),入力!$F$29,DATEVALUE(入力!$F$29)),""))</f>
        <v/>
      </c>
      <c r="AK27">
        <f>IF(入力!$D$29="","",IFERROR(IF(ISNUMBER(入力!$AD$29),入力!$AD$29,DATEVALUE(入力!$AD$29)),""))</f>
        <v/>
      </c>
      <c r="AL27">
        <f>IF(入力!$D$29="","",IFERROR(IF(ISNUMBER(入力!$AF$29),入力!$AF$29,DATEVALUE(入力!$AF$29)),""))</f>
        <v/>
      </c>
    </row>
    <row r="28">
      <c r="A28" t="n">
        <v>26</v>
      </c>
      <c r="B28">
        <f>IF(入力!$D$30="","",IF(OR(反映項目!$B$4="×",入力!$D$30=""),"",入力!$D$30))</f>
        <v/>
      </c>
      <c r="C28">
        <f>IF(入力!$D$30="","",IF(OR(反映項目!$B$5="×",入力!$E$30=""),"",入力!$E$30))</f>
        <v/>
      </c>
      <c r="D28">
        <f>IF(入力!$D$30="","",IF(OR(反映項目!$B$6="×",N($AJ$28)=0),"",YEAR($AJ$28)-IF($AJ$28&gt;=DATE(2019,5,1),2018,IF($AJ$28&gt;=DATE(1989,1,8),1988,1925))))</f>
        <v/>
      </c>
      <c r="E28">
        <f>IF(入力!$D$30="","",IF(OR(反映項目!$B$6="×",N($AJ$28)=0),"",MONTH($AJ$28)))</f>
        <v/>
      </c>
      <c r="F28">
        <f>IF(入力!$D$30="","",IF(OR(反映項目!$B$6="×",N($AJ$28)=0),"",DAY($AJ$28)))</f>
        <v/>
      </c>
      <c r="G28">
        <f>IF(入力!$D$30="","",IF(OR(反映項目!$B$6="×",OR(N($AJ$28)=0,N(設定!$B$3)=0)),"",DATEDIF($AJ$28,設定!$B$3,"Y")))</f>
        <v/>
      </c>
      <c r="H28">
        <f>IF(入力!$D$30="","",IF(OR(反映項目!$B$7="×",入力!$G$30=""),"",IFERROR(TEXT(VALUE(SUBSTITUTE(入力!$G$30,"-","")),"000-0000"),入力!$G$30)))</f>
        <v/>
      </c>
      <c r="I28">
        <f>IF(入力!$D$30="","",IF(OR(反映項目!$B$8="×",入力!$H$30=""),"",入力!$H$30))</f>
        <v/>
      </c>
      <c r="J28">
        <f>IF(入力!$D$30="","",IF(反映項目!$B$9="×","",IF(入力!$I$30&lt;&gt;"",入力!$I$30,IF(入力!$G$30="","",IFERROR(VLOOKUP(TEXT(VALUE(SUBSTITUTE(入力!$G$30,"-","")),"0000000"),郵便番号!$A:$C,3,FALSE),"")))))</f>
        <v/>
      </c>
      <c r="K28">
        <f>IF(入力!$D$30="","",IF(OR(反映項目!$B$10="×",入力!$K$30=""),"",IFERROR(TEXT(VALUE(SUBSTITUTE(入力!$K$30,"-","")),"000-0000"),入力!$K$30)))</f>
        <v/>
      </c>
      <c r="L28">
        <f>IF(入力!$D$30="","",IF(反映項目!$B$10="×","",IF(AND(入力!$K$30="",入力!$L$30=""),"同上",IF(入力!$L$30="","",入力!$L$30))))</f>
        <v/>
      </c>
      <c r="M28">
        <f>IF(入力!$D$30="","",IF(OR(反映項目!$B$10="×",入力!$M$30="",AND(入力!$K$30="",入力!$L$30="")),"",入力!$M$30))</f>
        <v/>
      </c>
      <c r="N28">
        <f>IF(入力!$D$30="","",設定!$B$4&amp;CHAR(10)&amp;IF(入力!$J$30="",設定!$B$5,入力!$J$30))</f>
        <v/>
      </c>
      <c r="O28">
        <f>IF(入力!$D$30="","",IF(反映項目!$B$11="×","",IFERROR(INDEX(資格集約!$H$303:$H$314,MATCH(1,資格集約!$G$303:$G$314,0)),"")))</f>
        <v/>
      </c>
      <c r="P28">
        <f>IF(入力!$D$30="","",IF(反映項目!$B$11="×","",IFERROR(INDEX(資格集約!$E$303:$E$314,MATCH(1,資格集約!$G$303:$G$314,0)),"")))</f>
        <v/>
      </c>
      <c r="Q28">
        <f>IF(入力!$D$30="","",IF(反映項目!$B$11="×","",IFERROR(INDEX(資格集約!$H$303:$H$314,MATCH(2,資格集約!$G$303:$G$314,0)),"")))</f>
        <v/>
      </c>
      <c r="R28">
        <f>IF(入力!$D$30="","",IF(反映項目!$B$11="×","",IFERROR(INDEX(資格集約!$E$303:$E$314,MATCH(2,資格集約!$G$303:$G$314,0)),"")))</f>
        <v/>
      </c>
      <c r="S28">
        <f>IF(入力!$D$30="","",IF(反映項目!$B$11="×","",IFERROR(INDEX(資格集約!$H$303:$H$314,MATCH(3,資格集約!$G$303:$G$314,0)),"")))</f>
        <v/>
      </c>
      <c r="T28">
        <f>IF(入力!$D$30="","",IF(反映項目!$B$11="×","",IFERROR(INDEX(資格集約!$E$303:$E$314,MATCH(3,資格集約!$G$303:$G$314,0)),"")))</f>
        <v/>
      </c>
      <c r="U28">
        <f>IF(入力!$D$30="","",IF(反映項目!$B$11="×","",IFERROR(INDEX(資格集約!$H$303:$H$314,MATCH(4,資格集約!$G$303:$G$314,0)),"")))</f>
        <v/>
      </c>
      <c r="V28">
        <f>IF(入力!$D$30="","",IF(反映項目!$B$11="×","",IFERROR(INDEX(資格集約!$E$303:$E$314,MATCH(4,資格集約!$G$303:$G$314,0)),"")))</f>
        <v/>
      </c>
      <c r="W28">
        <f>IF(入力!$D$30="","",IF(反映項目!$B$11="×","",IFERROR(INDEX(資格集約!$H$303:$H$314,MATCH(5,資格集約!$G$303:$G$314,0)),"")))</f>
        <v/>
      </c>
      <c r="X28">
        <f>IF(入力!$D$30="","",IF(反映項目!$B$11="×","",IFERROR(INDEX(資格集約!$E$303:$E$314,MATCH(5,資格集約!$G$303:$G$314,0)),"")))</f>
        <v/>
      </c>
      <c r="Y28">
        <f>IF(入力!$D$30="","",IF(OR(反映項目!$B$12="×",入力!$Z$30=""),"",入力!$Z$30))</f>
        <v/>
      </c>
      <c r="Z28">
        <f>IF(入力!$D$30="","",IF(反映項目!$B$13="×","",IF(入力!$AA$30="","",入力!$AA$30&amp;CHAR(10)))&amp;IF(反映項目!$B$14="×","",IF(入力!$AB$30="","",入力!$AB$30&amp;CHAR(10)))&amp;IF(反映項目!$B$15="×","",IF(入力!$AC$30="","",入力!$AC$30)))</f>
        <v/>
      </c>
      <c r="AA28">
        <f>IF(入力!$D$30="","",IF(OR(反映項目!$B$17="×",入力!$AH$30=""),"",入力!$AH$30))</f>
        <v/>
      </c>
      <c r="AB28">
        <f>IF(入力!$D$30="","",IF(OR(反映項目!$B$16="×",N($AK$28)=0),"",YEAR($AK$28)-IF($AK$28&gt;=DATE(2019,5,1),2018,1988)))</f>
        <v/>
      </c>
      <c r="AC28">
        <f>IF(入力!$D$30="","",IF(OR(反映項目!$B$16="×",N($AK$28)=0),"",MONTH($AK$28)))</f>
        <v/>
      </c>
      <c r="AD28">
        <f>IF(入力!$D$30="","",IF(OR(反映項目!$B$16="×",入力!$AE$30=""),"",入力!$AE$30))</f>
        <v/>
      </c>
      <c r="AE28">
        <f>IF(入力!$D$30="","",IF(OR(反映項目!$B$16="×",N($AL$28)=0),"",YEAR($AL$28)-IF($AL$28&gt;=DATE(2019,5,1),2018,1988)))</f>
        <v/>
      </c>
      <c r="AF28">
        <f>IF(入力!$D$30="","",IF(OR(反映項目!$B$16="×",N($AL$28)=0),"",MONTH($AL$28)))</f>
        <v/>
      </c>
      <c r="AG28">
        <f>IF(入力!$D$30="","",IF(OR(反映項目!$B$16="×",入力!$AG$30=""),"",入力!$AG$30))</f>
        <v/>
      </c>
      <c r="AJ28">
        <f>IF(入力!$D$30="","",IFERROR(IF(ISNUMBER(入力!$F$30),入力!$F$30,DATEVALUE(入力!$F$30)),""))</f>
        <v/>
      </c>
      <c r="AK28">
        <f>IF(入力!$D$30="","",IFERROR(IF(ISNUMBER(入力!$AD$30),入力!$AD$30,DATEVALUE(入力!$AD$30)),""))</f>
        <v/>
      </c>
      <c r="AL28">
        <f>IF(入力!$D$30="","",IFERROR(IF(ISNUMBER(入力!$AF$30),入力!$AF$30,DATEVALUE(入力!$AF$30)),""))</f>
        <v/>
      </c>
    </row>
    <row r="29">
      <c r="A29" t="n">
        <v>27</v>
      </c>
      <c r="B29">
        <f>IF(入力!$D$31="","",IF(OR(反映項目!$B$4="×",入力!$D$31=""),"",入力!$D$31))</f>
        <v/>
      </c>
      <c r="C29">
        <f>IF(入力!$D$31="","",IF(OR(反映項目!$B$5="×",入力!$E$31=""),"",入力!$E$31))</f>
        <v/>
      </c>
      <c r="D29">
        <f>IF(入力!$D$31="","",IF(OR(反映項目!$B$6="×",N($AJ$29)=0),"",YEAR($AJ$29)-IF($AJ$29&gt;=DATE(2019,5,1),2018,IF($AJ$29&gt;=DATE(1989,1,8),1988,1925))))</f>
        <v/>
      </c>
      <c r="E29">
        <f>IF(入力!$D$31="","",IF(OR(反映項目!$B$6="×",N($AJ$29)=0),"",MONTH($AJ$29)))</f>
        <v/>
      </c>
      <c r="F29">
        <f>IF(入力!$D$31="","",IF(OR(反映項目!$B$6="×",N($AJ$29)=0),"",DAY($AJ$29)))</f>
        <v/>
      </c>
      <c r="G29">
        <f>IF(入力!$D$31="","",IF(OR(反映項目!$B$6="×",OR(N($AJ$29)=0,N(設定!$B$3)=0)),"",DATEDIF($AJ$29,設定!$B$3,"Y")))</f>
        <v/>
      </c>
      <c r="H29">
        <f>IF(入力!$D$31="","",IF(OR(反映項目!$B$7="×",入力!$G$31=""),"",IFERROR(TEXT(VALUE(SUBSTITUTE(入力!$G$31,"-","")),"000-0000"),入力!$G$31)))</f>
        <v/>
      </c>
      <c r="I29">
        <f>IF(入力!$D$31="","",IF(OR(反映項目!$B$8="×",入力!$H$31=""),"",入力!$H$31))</f>
        <v/>
      </c>
      <c r="J29">
        <f>IF(入力!$D$31="","",IF(反映項目!$B$9="×","",IF(入力!$I$31&lt;&gt;"",入力!$I$31,IF(入力!$G$31="","",IFERROR(VLOOKUP(TEXT(VALUE(SUBSTITUTE(入力!$G$31,"-","")),"0000000"),郵便番号!$A:$C,3,FALSE),"")))))</f>
        <v/>
      </c>
      <c r="K29">
        <f>IF(入力!$D$31="","",IF(OR(反映項目!$B$10="×",入力!$K$31=""),"",IFERROR(TEXT(VALUE(SUBSTITUTE(入力!$K$31,"-","")),"000-0000"),入力!$K$31)))</f>
        <v/>
      </c>
      <c r="L29">
        <f>IF(入力!$D$31="","",IF(反映項目!$B$10="×","",IF(AND(入力!$K$31="",入力!$L$31=""),"同上",IF(入力!$L$31="","",入力!$L$31))))</f>
        <v/>
      </c>
      <c r="M29">
        <f>IF(入力!$D$31="","",IF(OR(反映項目!$B$10="×",入力!$M$31="",AND(入力!$K$31="",入力!$L$31="")),"",入力!$M$31))</f>
        <v/>
      </c>
      <c r="N29">
        <f>IF(入力!$D$31="","",設定!$B$4&amp;CHAR(10)&amp;IF(入力!$J$31="",設定!$B$5,入力!$J$31))</f>
        <v/>
      </c>
      <c r="O29">
        <f>IF(入力!$D$31="","",IF(反映項目!$B$11="×","",IFERROR(INDEX(資格集約!$H$315:$H$326,MATCH(1,資格集約!$G$315:$G$326,0)),"")))</f>
        <v/>
      </c>
      <c r="P29">
        <f>IF(入力!$D$31="","",IF(反映項目!$B$11="×","",IFERROR(INDEX(資格集約!$E$315:$E$326,MATCH(1,資格集約!$G$315:$G$326,0)),"")))</f>
        <v/>
      </c>
      <c r="Q29">
        <f>IF(入力!$D$31="","",IF(反映項目!$B$11="×","",IFERROR(INDEX(資格集約!$H$315:$H$326,MATCH(2,資格集約!$G$315:$G$326,0)),"")))</f>
        <v/>
      </c>
      <c r="R29">
        <f>IF(入力!$D$31="","",IF(反映項目!$B$11="×","",IFERROR(INDEX(資格集約!$E$315:$E$326,MATCH(2,資格集約!$G$315:$G$326,0)),"")))</f>
        <v/>
      </c>
      <c r="S29">
        <f>IF(入力!$D$31="","",IF(反映項目!$B$11="×","",IFERROR(INDEX(資格集約!$H$315:$H$326,MATCH(3,資格集約!$G$315:$G$326,0)),"")))</f>
        <v/>
      </c>
      <c r="T29">
        <f>IF(入力!$D$31="","",IF(反映項目!$B$11="×","",IFERROR(INDEX(資格集約!$E$315:$E$326,MATCH(3,資格集約!$G$315:$G$326,0)),"")))</f>
        <v/>
      </c>
      <c r="U29">
        <f>IF(入力!$D$31="","",IF(反映項目!$B$11="×","",IFERROR(INDEX(資格集約!$H$315:$H$326,MATCH(4,資格集約!$G$315:$G$326,0)),"")))</f>
        <v/>
      </c>
      <c r="V29">
        <f>IF(入力!$D$31="","",IF(反映項目!$B$11="×","",IFERROR(INDEX(資格集約!$E$315:$E$326,MATCH(4,資格集約!$G$315:$G$326,0)),"")))</f>
        <v/>
      </c>
      <c r="W29">
        <f>IF(入力!$D$31="","",IF(反映項目!$B$11="×","",IFERROR(INDEX(資格集約!$H$315:$H$326,MATCH(5,資格集約!$G$315:$G$326,0)),"")))</f>
        <v/>
      </c>
      <c r="X29">
        <f>IF(入力!$D$31="","",IF(反映項目!$B$11="×","",IFERROR(INDEX(資格集約!$E$315:$E$326,MATCH(5,資格集約!$G$315:$G$326,0)),"")))</f>
        <v/>
      </c>
      <c r="Y29">
        <f>IF(入力!$D$31="","",IF(OR(反映項目!$B$12="×",入力!$Z$31=""),"",入力!$Z$31))</f>
        <v/>
      </c>
      <c r="Z29">
        <f>IF(入力!$D$31="","",IF(反映項目!$B$13="×","",IF(入力!$AA$31="","",入力!$AA$31&amp;CHAR(10)))&amp;IF(反映項目!$B$14="×","",IF(入力!$AB$31="","",入力!$AB$31&amp;CHAR(10)))&amp;IF(反映項目!$B$15="×","",IF(入力!$AC$31="","",入力!$AC$31)))</f>
        <v/>
      </c>
      <c r="AA29">
        <f>IF(入力!$D$31="","",IF(OR(反映項目!$B$17="×",入力!$AH$31=""),"",入力!$AH$31))</f>
        <v/>
      </c>
      <c r="AB29">
        <f>IF(入力!$D$31="","",IF(OR(反映項目!$B$16="×",N($AK$29)=0),"",YEAR($AK$29)-IF($AK$29&gt;=DATE(2019,5,1),2018,1988)))</f>
        <v/>
      </c>
      <c r="AC29">
        <f>IF(入力!$D$31="","",IF(OR(反映項目!$B$16="×",N($AK$29)=0),"",MONTH($AK$29)))</f>
        <v/>
      </c>
      <c r="AD29">
        <f>IF(入力!$D$31="","",IF(OR(反映項目!$B$16="×",入力!$AE$31=""),"",入力!$AE$31))</f>
        <v/>
      </c>
      <c r="AE29">
        <f>IF(入力!$D$31="","",IF(OR(反映項目!$B$16="×",N($AL$29)=0),"",YEAR($AL$29)-IF($AL$29&gt;=DATE(2019,5,1),2018,1988)))</f>
        <v/>
      </c>
      <c r="AF29">
        <f>IF(入力!$D$31="","",IF(OR(反映項目!$B$16="×",N($AL$29)=0),"",MONTH($AL$29)))</f>
        <v/>
      </c>
      <c r="AG29">
        <f>IF(入力!$D$31="","",IF(OR(反映項目!$B$16="×",入力!$AG$31=""),"",入力!$AG$31))</f>
        <v/>
      </c>
      <c r="AJ29">
        <f>IF(入力!$D$31="","",IFERROR(IF(ISNUMBER(入力!$F$31),入力!$F$31,DATEVALUE(入力!$F$31)),""))</f>
        <v/>
      </c>
      <c r="AK29">
        <f>IF(入力!$D$31="","",IFERROR(IF(ISNUMBER(入力!$AD$31),入力!$AD$31,DATEVALUE(入力!$AD$31)),""))</f>
        <v/>
      </c>
      <c r="AL29">
        <f>IF(入力!$D$31="","",IFERROR(IF(ISNUMBER(入力!$AF$31),入力!$AF$31,DATEVALUE(入力!$AF$31)),""))</f>
        <v/>
      </c>
    </row>
    <row r="30">
      <c r="A30" t="n">
        <v>28</v>
      </c>
      <c r="B30">
        <f>IF(入力!$D$32="","",IF(OR(反映項目!$B$4="×",入力!$D$32=""),"",入力!$D$32))</f>
        <v/>
      </c>
      <c r="C30">
        <f>IF(入力!$D$32="","",IF(OR(反映項目!$B$5="×",入力!$E$32=""),"",入力!$E$32))</f>
        <v/>
      </c>
      <c r="D30">
        <f>IF(入力!$D$32="","",IF(OR(反映項目!$B$6="×",N($AJ$30)=0),"",YEAR($AJ$30)-IF($AJ$30&gt;=DATE(2019,5,1),2018,IF($AJ$30&gt;=DATE(1989,1,8),1988,1925))))</f>
        <v/>
      </c>
      <c r="E30">
        <f>IF(入力!$D$32="","",IF(OR(反映項目!$B$6="×",N($AJ$30)=0),"",MONTH($AJ$30)))</f>
        <v/>
      </c>
      <c r="F30">
        <f>IF(入力!$D$32="","",IF(OR(反映項目!$B$6="×",N($AJ$30)=0),"",DAY($AJ$30)))</f>
        <v/>
      </c>
      <c r="G30">
        <f>IF(入力!$D$32="","",IF(OR(反映項目!$B$6="×",OR(N($AJ$30)=0,N(設定!$B$3)=0)),"",DATEDIF($AJ$30,設定!$B$3,"Y")))</f>
        <v/>
      </c>
      <c r="H30">
        <f>IF(入力!$D$32="","",IF(OR(反映項目!$B$7="×",入力!$G$32=""),"",IFERROR(TEXT(VALUE(SUBSTITUTE(入力!$G$32,"-","")),"000-0000"),入力!$G$32)))</f>
        <v/>
      </c>
      <c r="I30">
        <f>IF(入力!$D$32="","",IF(OR(反映項目!$B$8="×",入力!$H$32=""),"",入力!$H$32))</f>
        <v/>
      </c>
      <c r="J30">
        <f>IF(入力!$D$32="","",IF(反映項目!$B$9="×","",IF(入力!$I$32&lt;&gt;"",入力!$I$32,IF(入力!$G$32="","",IFERROR(VLOOKUP(TEXT(VALUE(SUBSTITUTE(入力!$G$32,"-","")),"0000000"),郵便番号!$A:$C,3,FALSE),"")))))</f>
        <v/>
      </c>
      <c r="K30">
        <f>IF(入力!$D$32="","",IF(OR(反映項目!$B$10="×",入力!$K$32=""),"",IFERROR(TEXT(VALUE(SUBSTITUTE(入力!$K$32,"-","")),"000-0000"),入力!$K$32)))</f>
        <v/>
      </c>
      <c r="L30">
        <f>IF(入力!$D$32="","",IF(反映項目!$B$10="×","",IF(AND(入力!$K$32="",入力!$L$32=""),"同上",IF(入力!$L$32="","",入力!$L$32))))</f>
        <v/>
      </c>
      <c r="M30">
        <f>IF(入力!$D$32="","",IF(OR(反映項目!$B$10="×",入力!$M$32="",AND(入力!$K$32="",入力!$L$32="")),"",入力!$M$32))</f>
        <v/>
      </c>
      <c r="N30">
        <f>IF(入力!$D$32="","",設定!$B$4&amp;CHAR(10)&amp;IF(入力!$J$32="",設定!$B$5,入力!$J$32))</f>
        <v/>
      </c>
      <c r="O30">
        <f>IF(入力!$D$32="","",IF(反映項目!$B$11="×","",IFERROR(INDEX(資格集約!$H$327:$H$338,MATCH(1,資格集約!$G$327:$G$338,0)),"")))</f>
        <v/>
      </c>
      <c r="P30">
        <f>IF(入力!$D$32="","",IF(反映項目!$B$11="×","",IFERROR(INDEX(資格集約!$E$327:$E$338,MATCH(1,資格集約!$G$327:$G$338,0)),"")))</f>
        <v/>
      </c>
      <c r="Q30">
        <f>IF(入力!$D$32="","",IF(反映項目!$B$11="×","",IFERROR(INDEX(資格集約!$H$327:$H$338,MATCH(2,資格集約!$G$327:$G$338,0)),"")))</f>
        <v/>
      </c>
      <c r="R30">
        <f>IF(入力!$D$32="","",IF(反映項目!$B$11="×","",IFERROR(INDEX(資格集約!$E$327:$E$338,MATCH(2,資格集約!$G$327:$G$338,0)),"")))</f>
        <v/>
      </c>
      <c r="S30">
        <f>IF(入力!$D$32="","",IF(反映項目!$B$11="×","",IFERROR(INDEX(資格集約!$H$327:$H$338,MATCH(3,資格集約!$G$327:$G$338,0)),"")))</f>
        <v/>
      </c>
      <c r="T30">
        <f>IF(入力!$D$32="","",IF(反映項目!$B$11="×","",IFERROR(INDEX(資格集約!$E$327:$E$338,MATCH(3,資格集約!$G$327:$G$338,0)),"")))</f>
        <v/>
      </c>
      <c r="U30">
        <f>IF(入力!$D$32="","",IF(反映項目!$B$11="×","",IFERROR(INDEX(資格集約!$H$327:$H$338,MATCH(4,資格集約!$G$327:$G$338,0)),"")))</f>
        <v/>
      </c>
      <c r="V30">
        <f>IF(入力!$D$32="","",IF(反映項目!$B$11="×","",IFERROR(INDEX(資格集約!$E$327:$E$338,MATCH(4,資格集約!$G$327:$G$338,0)),"")))</f>
        <v/>
      </c>
      <c r="W30">
        <f>IF(入力!$D$32="","",IF(反映項目!$B$11="×","",IFERROR(INDEX(資格集約!$H$327:$H$338,MATCH(5,資格集約!$G$327:$G$338,0)),"")))</f>
        <v/>
      </c>
      <c r="X30">
        <f>IF(入力!$D$32="","",IF(反映項目!$B$11="×","",IFERROR(INDEX(資格集約!$E$327:$E$338,MATCH(5,資格集約!$G$327:$G$338,0)),"")))</f>
        <v/>
      </c>
      <c r="Y30">
        <f>IF(入力!$D$32="","",IF(OR(反映項目!$B$12="×",入力!$Z$32=""),"",入力!$Z$32))</f>
        <v/>
      </c>
      <c r="Z30">
        <f>IF(入力!$D$32="","",IF(反映項目!$B$13="×","",IF(入力!$AA$32="","",入力!$AA$32&amp;CHAR(10)))&amp;IF(反映項目!$B$14="×","",IF(入力!$AB$32="","",入力!$AB$32&amp;CHAR(10)))&amp;IF(反映項目!$B$15="×","",IF(入力!$AC$32="","",入力!$AC$32)))</f>
        <v/>
      </c>
      <c r="AA30">
        <f>IF(入力!$D$32="","",IF(OR(反映項目!$B$17="×",入力!$AH$32=""),"",入力!$AH$32))</f>
        <v/>
      </c>
      <c r="AB30">
        <f>IF(入力!$D$32="","",IF(OR(反映項目!$B$16="×",N($AK$30)=0),"",YEAR($AK$30)-IF($AK$30&gt;=DATE(2019,5,1),2018,1988)))</f>
        <v/>
      </c>
      <c r="AC30">
        <f>IF(入力!$D$32="","",IF(OR(反映項目!$B$16="×",N($AK$30)=0),"",MONTH($AK$30)))</f>
        <v/>
      </c>
      <c r="AD30">
        <f>IF(入力!$D$32="","",IF(OR(反映項目!$B$16="×",入力!$AE$32=""),"",入力!$AE$32))</f>
        <v/>
      </c>
      <c r="AE30">
        <f>IF(入力!$D$32="","",IF(OR(反映項目!$B$16="×",N($AL$30)=0),"",YEAR($AL$30)-IF($AL$30&gt;=DATE(2019,5,1),2018,1988)))</f>
        <v/>
      </c>
      <c r="AF30">
        <f>IF(入力!$D$32="","",IF(OR(反映項目!$B$16="×",N($AL$30)=0),"",MONTH($AL$30)))</f>
        <v/>
      </c>
      <c r="AG30">
        <f>IF(入力!$D$32="","",IF(OR(反映項目!$B$16="×",入力!$AG$32=""),"",入力!$AG$32))</f>
        <v/>
      </c>
      <c r="AJ30">
        <f>IF(入力!$D$32="","",IFERROR(IF(ISNUMBER(入力!$F$32),入力!$F$32,DATEVALUE(入力!$F$32)),""))</f>
        <v/>
      </c>
      <c r="AK30">
        <f>IF(入力!$D$32="","",IFERROR(IF(ISNUMBER(入力!$AD$32),入力!$AD$32,DATEVALUE(入力!$AD$32)),""))</f>
        <v/>
      </c>
      <c r="AL30">
        <f>IF(入力!$D$32="","",IFERROR(IF(ISNUMBER(入力!$AF$32),入力!$AF$32,DATEVALUE(入力!$AF$32)),""))</f>
        <v/>
      </c>
    </row>
    <row r="31">
      <c r="A31" t="n">
        <v>29</v>
      </c>
      <c r="B31">
        <f>IF(入力!$D$33="","",IF(OR(反映項目!$B$4="×",入力!$D$33=""),"",入力!$D$33))</f>
        <v/>
      </c>
      <c r="C31">
        <f>IF(入力!$D$33="","",IF(OR(反映項目!$B$5="×",入力!$E$33=""),"",入力!$E$33))</f>
        <v/>
      </c>
      <c r="D31">
        <f>IF(入力!$D$33="","",IF(OR(反映項目!$B$6="×",N($AJ$31)=0),"",YEAR($AJ$31)-IF($AJ$31&gt;=DATE(2019,5,1),2018,IF($AJ$31&gt;=DATE(1989,1,8),1988,1925))))</f>
        <v/>
      </c>
      <c r="E31">
        <f>IF(入力!$D$33="","",IF(OR(反映項目!$B$6="×",N($AJ$31)=0),"",MONTH($AJ$31)))</f>
        <v/>
      </c>
      <c r="F31">
        <f>IF(入力!$D$33="","",IF(OR(反映項目!$B$6="×",N($AJ$31)=0),"",DAY($AJ$31)))</f>
        <v/>
      </c>
      <c r="G31">
        <f>IF(入力!$D$33="","",IF(OR(反映項目!$B$6="×",OR(N($AJ$31)=0,N(設定!$B$3)=0)),"",DATEDIF($AJ$31,設定!$B$3,"Y")))</f>
        <v/>
      </c>
      <c r="H31">
        <f>IF(入力!$D$33="","",IF(OR(反映項目!$B$7="×",入力!$G$33=""),"",IFERROR(TEXT(VALUE(SUBSTITUTE(入力!$G$33,"-","")),"000-0000"),入力!$G$33)))</f>
        <v/>
      </c>
      <c r="I31">
        <f>IF(入力!$D$33="","",IF(OR(反映項目!$B$8="×",入力!$H$33=""),"",入力!$H$33))</f>
        <v/>
      </c>
      <c r="J31">
        <f>IF(入力!$D$33="","",IF(反映項目!$B$9="×","",IF(入力!$I$33&lt;&gt;"",入力!$I$33,IF(入力!$G$33="","",IFERROR(VLOOKUP(TEXT(VALUE(SUBSTITUTE(入力!$G$33,"-","")),"0000000"),郵便番号!$A:$C,3,FALSE),"")))))</f>
        <v/>
      </c>
      <c r="K31">
        <f>IF(入力!$D$33="","",IF(OR(反映項目!$B$10="×",入力!$K$33=""),"",IFERROR(TEXT(VALUE(SUBSTITUTE(入力!$K$33,"-","")),"000-0000"),入力!$K$33)))</f>
        <v/>
      </c>
      <c r="L31">
        <f>IF(入力!$D$33="","",IF(反映項目!$B$10="×","",IF(AND(入力!$K$33="",入力!$L$33=""),"同上",IF(入力!$L$33="","",入力!$L$33))))</f>
        <v/>
      </c>
      <c r="M31">
        <f>IF(入力!$D$33="","",IF(OR(反映項目!$B$10="×",入力!$M$33="",AND(入力!$K$33="",入力!$L$33="")),"",入力!$M$33))</f>
        <v/>
      </c>
      <c r="N31">
        <f>IF(入力!$D$33="","",設定!$B$4&amp;CHAR(10)&amp;IF(入力!$J$33="",設定!$B$5,入力!$J$33))</f>
        <v/>
      </c>
      <c r="O31">
        <f>IF(入力!$D$33="","",IF(反映項目!$B$11="×","",IFERROR(INDEX(資格集約!$H$339:$H$350,MATCH(1,資格集約!$G$339:$G$350,0)),"")))</f>
        <v/>
      </c>
      <c r="P31">
        <f>IF(入力!$D$33="","",IF(反映項目!$B$11="×","",IFERROR(INDEX(資格集約!$E$339:$E$350,MATCH(1,資格集約!$G$339:$G$350,0)),"")))</f>
        <v/>
      </c>
      <c r="Q31">
        <f>IF(入力!$D$33="","",IF(反映項目!$B$11="×","",IFERROR(INDEX(資格集約!$H$339:$H$350,MATCH(2,資格集約!$G$339:$G$350,0)),"")))</f>
        <v/>
      </c>
      <c r="R31">
        <f>IF(入力!$D$33="","",IF(反映項目!$B$11="×","",IFERROR(INDEX(資格集約!$E$339:$E$350,MATCH(2,資格集約!$G$339:$G$350,0)),"")))</f>
        <v/>
      </c>
      <c r="S31">
        <f>IF(入力!$D$33="","",IF(反映項目!$B$11="×","",IFERROR(INDEX(資格集約!$H$339:$H$350,MATCH(3,資格集約!$G$339:$G$350,0)),"")))</f>
        <v/>
      </c>
      <c r="T31">
        <f>IF(入力!$D$33="","",IF(反映項目!$B$11="×","",IFERROR(INDEX(資格集約!$E$339:$E$350,MATCH(3,資格集約!$G$339:$G$350,0)),"")))</f>
        <v/>
      </c>
      <c r="U31">
        <f>IF(入力!$D$33="","",IF(反映項目!$B$11="×","",IFERROR(INDEX(資格集約!$H$339:$H$350,MATCH(4,資格集約!$G$339:$G$350,0)),"")))</f>
        <v/>
      </c>
      <c r="V31">
        <f>IF(入力!$D$33="","",IF(反映項目!$B$11="×","",IFERROR(INDEX(資格集約!$E$339:$E$350,MATCH(4,資格集約!$G$339:$G$350,0)),"")))</f>
        <v/>
      </c>
      <c r="W31">
        <f>IF(入力!$D$33="","",IF(反映項目!$B$11="×","",IFERROR(INDEX(資格集約!$H$339:$H$350,MATCH(5,資格集約!$G$339:$G$350,0)),"")))</f>
        <v/>
      </c>
      <c r="X31">
        <f>IF(入力!$D$33="","",IF(反映項目!$B$11="×","",IFERROR(INDEX(資格集約!$E$339:$E$350,MATCH(5,資格集約!$G$339:$G$350,0)),"")))</f>
        <v/>
      </c>
      <c r="Y31">
        <f>IF(入力!$D$33="","",IF(OR(反映項目!$B$12="×",入力!$Z$33=""),"",入力!$Z$33))</f>
        <v/>
      </c>
      <c r="Z31">
        <f>IF(入力!$D$33="","",IF(反映項目!$B$13="×","",IF(入力!$AA$33="","",入力!$AA$33&amp;CHAR(10)))&amp;IF(反映項目!$B$14="×","",IF(入力!$AB$33="","",入力!$AB$33&amp;CHAR(10)))&amp;IF(反映項目!$B$15="×","",IF(入力!$AC$33="","",入力!$AC$33)))</f>
        <v/>
      </c>
      <c r="AA31">
        <f>IF(入力!$D$33="","",IF(OR(反映項目!$B$17="×",入力!$AH$33=""),"",入力!$AH$33))</f>
        <v/>
      </c>
      <c r="AB31">
        <f>IF(入力!$D$33="","",IF(OR(反映項目!$B$16="×",N($AK$31)=0),"",YEAR($AK$31)-IF($AK$31&gt;=DATE(2019,5,1),2018,1988)))</f>
        <v/>
      </c>
      <c r="AC31">
        <f>IF(入力!$D$33="","",IF(OR(反映項目!$B$16="×",N($AK$31)=0),"",MONTH($AK$31)))</f>
        <v/>
      </c>
      <c r="AD31">
        <f>IF(入力!$D$33="","",IF(OR(反映項目!$B$16="×",入力!$AE$33=""),"",入力!$AE$33))</f>
        <v/>
      </c>
      <c r="AE31">
        <f>IF(入力!$D$33="","",IF(OR(反映項目!$B$16="×",N($AL$31)=0),"",YEAR($AL$31)-IF($AL$31&gt;=DATE(2019,5,1),2018,1988)))</f>
        <v/>
      </c>
      <c r="AF31">
        <f>IF(入力!$D$33="","",IF(OR(反映項目!$B$16="×",N($AL$31)=0),"",MONTH($AL$31)))</f>
        <v/>
      </c>
      <c r="AG31">
        <f>IF(入力!$D$33="","",IF(OR(反映項目!$B$16="×",入力!$AG$33=""),"",入力!$AG$33))</f>
        <v/>
      </c>
      <c r="AJ31">
        <f>IF(入力!$D$33="","",IFERROR(IF(ISNUMBER(入力!$F$33),入力!$F$33,DATEVALUE(入力!$F$33)),""))</f>
        <v/>
      </c>
      <c r="AK31">
        <f>IF(入力!$D$33="","",IFERROR(IF(ISNUMBER(入力!$AD$33),入力!$AD$33,DATEVALUE(入力!$AD$33)),""))</f>
        <v/>
      </c>
      <c r="AL31">
        <f>IF(入力!$D$33="","",IFERROR(IF(ISNUMBER(入力!$AF$33),入力!$AF$33,DATEVALUE(入力!$AF$33)),""))</f>
        <v/>
      </c>
    </row>
    <row r="32">
      <c r="A32" t="n">
        <v>30</v>
      </c>
      <c r="B32">
        <f>IF(入力!$D$34="","",IF(OR(反映項目!$B$4="×",入力!$D$34=""),"",入力!$D$34))</f>
        <v/>
      </c>
      <c r="C32">
        <f>IF(入力!$D$34="","",IF(OR(反映項目!$B$5="×",入力!$E$34=""),"",入力!$E$34))</f>
        <v/>
      </c>
      <c r="D32">
        <f>IF(入力!$D$34="","",IF(OR(反映項目!$B$6="×",N($AJ$32)=0),"",YEAR($AJ$32)-IF($AJ$32&gt;=DATE(2019,5,1),2018,IF($AJ$32&gt;=DATE(1989,1,8),1988,1925))))</f>
        <v/>
      </c>
      <c r="E32">
        <f>IF(入力!$D$34="","",IF(OR(反映項目!$B$6="×",N($AJ$32)=0),"",MONTH($AJ$32)))</f>
        <v/>
      </c>
      <c r="F32">
        <f>IF(入力!$D$34="","",IF(OR(反映項目!$B$6="×",N($AJ$32)=0),"",DAY($AJ$32)))</f>
        <v/>
      </c>
      <c r="G32">
        <f>IF(入力!$D$34="","",IF(OR(反映項目!$B$6="×",OR(N($AJ$32)=0,N(設定!$B$3)=0)),"",DATEDIF($AJ$32,設定!$B$3,"Y")))</f>
        <v/>
      </c>
      <c r="H32">
        <f>IF(入力!$D$34="","",IF(OR(反映項目!$B$7="×",入力!$G$34=""),"",IFERROR(TEXT(VALUE(SUBSTITUTE(入力!$G$34,"-","")),"000-0000"),入力!$G$34)))</f>
        <v/>
      </c>
      <c r="I32">
        <f>IF(入力!$D$34="","",IF(OR(反映項目!$B$8="×",入力!$H$34=""),"",入力!$H$34))</f>
        <v/>
      </c>
      <c r="J32">
        <f>IF(入力!$D$34="","",IF(反映項目!$B$9="×","",IF(入力!$I$34&lt;&gt;"",入力!$I$34,IF(入力!$G$34="","",IFERROR(VLOOKUP(TEXT(VALUE(SUBSTITUTE(入力!$G$34,"-","")),"0000000"),郵便番号!$A:$C,3,FALSE),"")))))</f>
        <v/>
      </c>
      <c r="K32">
        <f>IF(入力!$D$34="","",IF(OR(反映項目!$B$10="×",入力!$K$34=""),"",IFERROR(TEXT(VALUE(SUBSTITUTE(入力!$K$34,"-","")),"000-0000"),入力!$K$34)))</f>
        <v/>
      </c>
      <c r="L32">
        <f>IF(入力!$D$34="","",IF(反映項目!$B$10="×","",IF(AND(入力!$K$34="",入力!$L$34=""),"同上",IF(入力!$L$34="","",入力!$L$34))))</f>
        <v/>
      </c>
      <c r="M32">
        <f>IF(入力!$D$34="","",IF(OR(反映項目!$B$10="×",入力!$M$34="",AND(入力!$K$34="",入力!$L$34="")),"",入力!$M$34))</f>
        <v/>
      </c>
      <c r="N32">
        <f>IF(入力!$D$34="","",設定!$B$4&amp;CHAR(10)&amp;IF(入力!$J$34="",設定!$B$5,入力!$J$34))</f>
        <v/>
      </c>
      <c r="O32">
        <f>IF(入力!$D$34="","",IF(反映項目!$B$11="×","",IFERROR(INDEX(資格集約!$H$351:$H$362,MATCH(1,資格集約!$G$351:$G$362,0)),"")))</f>
        <v/>
      </c>
      <c r="P32">
        <f>IF(入力!$D$34="","",IF(反映項目!$B$11="×","",IFERROR(INDEX(資格集約!$E$351:$E$362,MATCH(1,資格集約!$G$351:$G$362,0)),"")))</f>
        <v/>
      </c>
      <c r="Q32">
        <f>IF(入力!$D$34="","",IF(反映項目!$B$11="×","",IFERROR(INDEX(資格集約!$H$351:$H$362,MATCH(2,資格集約!$G$351:$G$362,0)),"")))</f>
        <v/>
      </c>
      <c r="R32">
        <f>IF(入力!$D$34="","",IF(反映項目!$B$11="×","",IFERROR(INDEX(資格集約!$E$351:$E$362,MATCH(2,資格集約!$G$351:$G$362,0)),"")))</f>
        <v/>
      </c>
      <c r="S32">
        <f>IF(入力!$D$34="","",IF(反映項目!$B$11="×","",IFERROR(INDEX(資格集約!$H$351:$H$362,MATCH(3,資格集約!$G$351:$G$362,0)),"")))</f>
        <v/>
      </c>
      <c r="T32">
        <f>IF(入力!$D$34="","",IF(反映項目!$B$11="×","",IFERROR(INDEX(資格集約!$E$351:$E$362,MATCH(3,資格集約!$G$351:$G$362,0)),"")))</f>
        <v/>
      </c>
      <c r="U32">
        <f>IF(入力!$D$34="","",IF(反映項目!$B$11="×","",IFERROR(INDEX(資格集約!$H$351:$H$362,MATCH(4,資格集約!$G$351:$G$362,0)),"")))</f>
        <v/>
      </c>
      <c r="V32">
        <f>IF(入力!$D$34="","",IF(反映項目!$B$11="×","",IFERROR(INDEX(資格集約!$E$351:$E$362,MATCH(4,資格集約!$G$351:$G$362,0)),"")))</f>
        <v/>
      </c>
      <c r="W32">
        <f>IF(入力!$D$34="","",IF(反映項目!$B$11="×","",IFERROR(INDEX(資格集約!$H$351:$H$362,MATCH(5,資格集約!$G$351:$G$362,0)),"")))</f>
        <v/>
      </c>
      <c r="X32">
        <f>IF(入力!$D$34="","",IF(反映項目!$B$11="×","",IFERROR(INDEX(資格集約!$E$351:$E$362,MATCH(5,資格集約!$G$351:$G$362,0)),"")))</f>
        <v/>
      </c>
      <c r="Y32">
        <f>IF(入力!$D$34="","",IF(OR(反映項目!$B$12="×",入力!$Z$34=""),"",入力!$Z$34))</f>
        <v/>
      </c>
      <c r="Z32">
        <f>IF(入力!$D$34="","",IF(反映項目!$B$13="×","",IF(入力!$AA$34="","",入力!$AA$34&amp;CHAR(10)))&amp;IF(反映項目!$B$14="×","",IF(入力!$AB$34="","",入力!$AB$34&amp;CHAR(10)))&amp;IF(反映項目!$B$15="×","",IF(入力!$AC$34="","",入力!$AC$34)))</f>
        <v/>
      </c>
      <c r="AA32">
        <f>IF(入力!$D$34="","",IF(OR(反映項目!$B$17="×",入力!$AH$34=""),"",入力!$AH$34))</f>
        <v/>
      </c>
      <c r="AB32">
        <f>IF(入力!$D$34="","",IF(OR(反映項目!$B$16="×",N($AK$32)=0),"",YEAR($AK$32)-IF($AK$32&gt;=DATE(2019,5,1),2018,1988)))</f>
        <v/>
      </c>
      <c r="AC32">
        <f>IF(入力!$D$34="","",IF(OR(反映項目!$B$16="×",N($AK$32)=0),"",MONTH($AK$32)))</f>
        <v/>
      </c>
      <c r="AD32">
        <f>IF(入力!$D$34="","",IF(OR(反映項目!$B$16="×",入力!$AE$34=""),"",入力!$AE$34))</f>
        <v/>
      </c>
      <c r="AE32">
        <f>IF(入力!$D$34="","",IF(OR(反映項目!$B$16="×",N($AL$32)=0),"",YEAR($AL$32)-IF($AL$32&gt;=DATE(2019,5,1),2018,1988)))</f>
        <v/>
      </c>
      <c r="AF32">
        <f>IF(入力!$D$34="","",IF(OR(反映項目!$B$16="×",N($AL$32)=0),"",MONTH($AL$32)))</f>
        <v/>
      </c>
      <c r="AG32">
        <f>IF(入力!$D$34="","",IF(OR(反映項目!$B$16="×",入力!$AG$34=""),"",入力!$AG$34))</f>
        <v/>
      </c>
      <c r="AJ32">
        <f>IF(入力!$D$34="","",IFERROR(IF(ISNUMBER(入力!$F$34),入力!$F$34,DATEVALUE(入力!$F$34)),""))</f>
        <v/>
      </c>
      <c r="AK32">
        <f>IF(入力!$D$34="","",IFERROR(IF(ISNUMBER(入力!$AD$34),入力!$AD$34,DATEVALUE(入力!$AD$34)),""))</f>
        <v/>
      </c>
      <c r="AL32">
        <f>IF(入力!$D$34="","",IFERROR(IF(ISNUMBER(入力!$AF$34),入力!$AF$34,DATEVALUE(入力!$AF$34)),""))</f>
        <v/>
      </c>
    </row>
    <row r="33">
      <c r="A33" t="n">
        <v>31</v>
      </c>
      <c r="B33">
        <f>IF(入力!$D$35="","",IF(OR(反映項目!$B$4="×",入力!$D$35=""),"",入力!$D$35))</f>
        <v/>
      </c>
      <c r="C33">
        <f>IF(入力!$D$35="","",IF(OR(反映項目!$B$5="×",入力!$E$35=""),"",入力!$E$35))</f>
        <v/>
      </c>
      <c r="D33">
        <f>IF(入力!$D$35="","",IF(OR(反映項目!$B$6="×",N($AJ$33)=0),"",YEAR($AJ$33)-IF($AJ$33&gt;=DATE(2019,5,1),2018,IF($AJ$33&gt;=DATE(1989,1,8),1988,1925))))</f>
        <v/>
      </c>
      <c r="E33">
        <f>IF(入力!$D$35="","",IF(OR(反映項目!$B$6="×",N($AJ$33)=0),"",MONTH($AJ$33)))</f>
        <v/>
      </c>
      <c r="F33">
        <f>IF(入力!$D$35="","",IF(OR(反映項目!$B$6="×",N($AJ$33)=0),"",DAY($AJ$33)))</f>
        <v/>
      </c>
      <c r="G33">
        <f>IF(入力!$D$35="","",IF(OR(反映項目!$B$6="×",OR(N($AJ$33)=0,N(設定!$B$3)=0)),"",DATEDIF($AJ$33,設定!$B$3,"Y")))</f>
        <v/>
      </c>
      <c r="H33">
        <f>IF(入力!$D$35="","",IF(OR(反映項目!$B$7="×",入力!$G$35=""),"",IFERROR(TEXT(VALUE(SUBSTITUTE(入力!$G$35,"-","")),"000-0000"),入力!$G$35)))</f>
        <v/>
      </c>
      <c r="I33">
        <f>IF(入力!$D$35="","",IF(OR(反映項目!$B$8="×",入力!$H$35=""),"",入力!$H$35))</f>
        <v/>
      </c>
      <c r="J33">
        <f>IF(入力!$D$35="","",IF(反映項目!$B$9="×","",IF(入力!$I$35&lt;&gt;"",入力!$I$35,IF(入力!$G$35="","",IFERROR(VLOOKUP(TEXT(VALUE(SUBSTITUTE(入力!$G$35,"-","")),"0000000"),郵便番号!$A:$C,3,FALSE),"")))))</f>
        <v/>
      </c>
      <c r="K33">
        <f>IF(入力!$D$35="","",IF(OR(反映項目!$B$10="×",入力!$K$35=""),"",IFERROR(TEXT(VALUE(SUBSTITUTE(入力!$K$35,"-","")),"000-0000"),入力!$K$35)))</f>
        <v/>
      </c>
      <c r="L33">
        <f>IF(入力!$D$35="","",IF(反映項目!$B$10="×","",IF(AND(入力!$K$35="",入力!$L$35=""),"同上",IF(入力!$L$35="","",入力!$L$35))))</f>
        <v/>
      </c>
      <c r="M33">
        <f>IF(入力!$D$35="","",IF(OR(反映項目!$B$10="×",入力!$M$35="",AND(入力!$K$35="",入力!$L$35="")),"",入力!$M$35))</f>
        <v/>
      </c>
      <c r="N33">
        <f>IF(入力!$D$35="","",設定!$B$4&amp;CHAR(10)&amp;IF(入力!$J$35="",設定!$B$5,入力!$J$35))</f>
        <v/>
      </c>
      <c r="O33">
        <f>IF(入力!$D$35="","",IF(反映項目!$B$11="×","",IFERROR(INDEX(資格集約!$H$363:$H$374,MATCH(1,資格集約!$G$363:$G$374,0)),"")))</f>
        <v/>
      </c>
      <c r="P33">
        <f>IF(入力!$D$35="","",IF(反映項目!$B$11="×","",IFERROR(INDEX(資格集約!$E$363:$E$374,MATCH(1,資格集約!$G$363:$G$374,0)),"")))</f>
        <v/>
      </c>
      <c r="Q33">
        <f>IF(入力!$D$35="","",IF(反映項目!$B$11="×","",IFERROR(INDEX(資格集約!$H$363:$H$374,MATCH(2,資格集約!$G$363:$G$374,0)),"")))</f>
        <v/>
      </c>
      <c r="R33">
        <f>IF(入力!$D$35="","",IF(反映項目!$B$11="×","",IFERROR(INDEX(資格集約!$E$363:$E$374,MATCH(2,資格集約!$G$363:$G$374,0)),"")))</f>
        <v/>
      </c>
      <c r="S33">
        <f>IF(入力!$D$35="","",IF(反映項目!$B$11="×","",IFERROR(INDEX(資格集約!$H$363:$H$374,MATCH(3,資格集約!$G$363:$G$374,0)),"")))</f>
        <v/>
      </c>
      <c r="T33">
        <f>IF(入力!$D$35="","",IF(反映項目!$B$11="×","",IFERROR(INDEX(資格集約!$E$363:$E$374,MATCH(3,資格集約!$G$363:$G$374,0)),"")))</f>
        <v/>
      </c>
      <c r="U33">
        <f>IF(入力!$D$35="","",IF(反映項目!$B$11="×","",IFERROR(INDEX(資格集約!$H$363:$H$374,MATCH(4,資格集約!$G$363:$G$374,0)),"")))</f>
        <v/>
      </c>
      <c r="V33">
        <f>IF(入力!$D$35="","",IF(反映項目!$B$11="×","",IFERROR(INDEX(資格集約!$E$363:$E$374,MATCH(4,資格集約!$G$363:$G$374,0)),"")))</f>
        <v/>
      </c>
      <c r="W33">
        <f>IF(入力!$D$35="","",IF(反映項目!$B$11="×","",IFERROR(INDEX(資格集約!$H$363:$H$374,MATCH(5,資格集約!$G$363:$G$374,0)),"")))</f>
        <v/>
      </c>
      <c r="X33">
        <f>IF(入力!$D$35="","",IF(反映項目!$B$11="×","",IFERROR(INDEX(資格集約!$E$363:$E$374,MATCH(5,資格集約!$G$363:$G$374,0)),"")))</f>
        <v/>
      </c>
      <c r="Y33">
        <f>IF(入力!$D$35="","",IF(OR(反映項目!$B$12="×",入力!$Z$35=""),"",入力!$Z$35))</f>
        <v/>
      </c>
      <c r="Z33">
        <f>IF(入力!$D$35="","",IF(反映項目!$B$13="×","",IF(入力!$AA$35="","",入力!$AA$35&amp;CHAR(10)))&amp;IF(反映項目!$B$14="×","",IF(入力!$AB$35="","",入力!$AB$35&amp;CHAR(10)))&amp;IF(反映項目!$B$15="×","",IF(入力!$AC$35="","",入力!$AC$35)))</f>
        <v/>
      </c>
      <c r="AA33">
        <f>IF(入力!$D$35="","",IF(OR(反映項目!$B$17="×",入力!$AH$35=""),"",入力!$AH$35))</f>
        <v/>
      </c>
      <c r="AB33">
        <f>IF(入力!$D$35="","",IF(OR(反映項目!$B$16="×",N($AK$33)=0),"",YEAR($AK$33)-IF($AK$33&gt;=DATE(2019,5,1),2018,1988)))</f>
        <v/>
      </c>
      <c r="AC33">
        <f>IF(入力!$D$35="","",IF(OR(反映項目!$B$16="×",N($AK$33)=0),"",MONTH($AK$33)))</f>
        <v/>
      </c>
      <c r="AD33">
        <f>IF(入力!$D$35="","",IF(OR(反映項目!$B$16="×",入力!$AE$35=""),"",入力!$AE$35))</f>
        <v/>
      </c>
      <c r="AE33">
        <f>IF(入力!$D$35="","",IF(OR(反映項目!$B$16="×",N($AL$33)=0),"",YEAR($AL$33)-IF($AL$33&gt;=DATE(2019,5,1),2018,1988)))</f>
        <v/>
      </c>
      <c r="AF33">
        <f>IF(入力!$D$35="","",IF(OR(反映項目!$B$16="×",N($AL$33)=0),"",MONTH($AL$33)))</f>
        <v/>
      </c>
      <c r="AG33">
        <f>IF(入力!$D$35="","",IF(OR(反映項目!$B$16="×",入力!$AG$35=""),"",入力!$AG$35))</f>
        <v/>
      </c>
      <c r="AJ33">
        <f>IF(入力!$D$35="","",IFERROR(IF(ISNUMBER(入力!$F$35),入力!$F$35,DATEVALUE(入力!$F$35)),""))</f>
        <v/>
      </c>
      <c r="AK33">
        <f>IF(入力!$D$35="","",IFERROR(IF(ISNUMBER(入力!$AD$35),入力!$AD$35,DATEVALUE(入力!$AD$35)),""))</f>
        <v/>
      </c>
      <c r="AL33">
        <f>IF(入力!$D$35="","",IFERROR(IF(ISNUMBER(入力!$AF$35),入力!$AF$35,DATEVALUE(入力!$AF$35)),""))</f>
        <v/>
      </c>
    </row>
    <row r="34">
      <c r="A34" t="n">
        <v>32</v>
      </c>
      <c r="B34">
        <f>IF(入力!$D$36="","",IF(OR(反映項目!$B$4="×",入力!$D$36=""),"",入力!$D$36))</f>
        <v/>
      </c>
      <c r="C34">
        <f>IF(入力!$D$36="","",IF(OR(反映項目!$B$5="×",入力!$E$36=""),"",入力!$E$36))</f>
        <v/>
      </c>
      <c r="D34">
        <f>IF(入力!$D$36="","",IF(OR(反映項目!$B$6="×",N($AJ$34)=0),"",YEAR($AJ$34)-IF($AJ$34&gt;=DATE(2019,5,1),2018,IF($AJ$34&gt;=DATE(1989,1,8),1988,1925))))</f>
        <v/>
      </c>
      <c r="E34">
        <f>IF(入力!$D$36="","",IF(OR(反映項目!$B$6="×",N($AJ$34)=0),"",MONTH($AJ$34)))</f>
        <v/>
      </c>
      <c r="F34">
        <f>IF(入力!$D$36="","",IF(OR(反映項目!$B$6="×",N($AJ$34)=0),"",DAY($AJ$34)))</f>
        <v/>
      </c>
      <c r="G34">
        <f>IF(入力!$D$36="","",IF(OR(反映項目!$B$6="×",OR(N($AJ$34)=0,N(設定!$B$3)=0)),"",DATEDIF($AJ$34,設定!$B$3,"Y")))</f>
        <v/>
      </c>
      <c r="H34">
        <f>IF(入力!$D$36="","",IF(OR(反映項目!$B$7="×",入力!$G$36=""),"",IFERROR(TEXT(VALUE(SUBSTITUTE(入力!$G$36,"-","")),"000-0000"),入力!$G$36)))</f>
        <v/>
      </c>
      <c r="I34">
        <f>IF(入力!$D$36="","",IF(OR(反映項目!$B$8="×",入力!$H$36=""),"",入力!$H$36))</f>
        <v/>
      </c>
      <c r="J34">
        <f>IF(入力!$D$36="","",IF(反映項目!$B$9="×","",IF(入力!$I$36&lt;&gt;"",入力!$I$36,IF(入力!$G$36="","",IFERROR(VLOOKUP(TEXT(VALUE(SUBSTITUTE(入力!$G$36,"-","")),"0000000"),郵便番号!$A:$C,3,FALSE),"")))))</f>
        <v/>
      </c>
      <c r="K34">
        <f>IF(入力!$D$36="","",IF(OR(反映項目!$B$10="×",入力!$K$36=""),"",IFERROR(TEXT(VALUE(SUBSTITUTE(入力!$K$36,"-","")),"000-0000"),入力!$K$36)))</f>
        <v/>
      </c>
      <c r="L34">
        <f>IF(入力!$D$36="","",IF(反映項目!$B$10="×","",IF(AND(入力!$K$36="",入力!$L$36=""),"同上",IF(入力!$L$36="","",入力!$L$36))))</f>
        <v/>
      </c>
      <c r="M34">
        <f>IF(入力!$D$36="","",IF(OR(反映項目!$B$10="×",入力!$M$36="",AND(入力!$K$36="",入力!$L$36="")),"",入力!$M$36))</f>
        <v/>
      </c>
      <c r="N34">
        <f>IF(入力!$D$36="","",設定!$B$4&amp;CHAR(10)&amp;IF(入力!$J$36="",設定!$B$5,入力!$J$36))</f>
        <v/>
      </c>
      <c r="O34">
        <f>IF(入力!$D$36="","",IF(反映項目!$B$11="×","",IFERROR(INDEX(資格集約!$H$375:$H$386,MATCH(1,資格集約!$G$375:$G$386,0)),"")))</f>
        <v/>
      </c>
      <c r="P34">
        <f>IF(入力!$D$36="","",IF(反映項目!$B$11="×","",IFERROR(INDEX(資格集約!$E$375:$E$386,MATCH(1,資格集約!$G$375:$G$386,0)),"")))</f>
        <v/>
      </c>
      <c r="Q34">
        <f>IF(入力!$D$36="","",IF(反映項目!$B$11="×","",IFERROR(INDEX(資格集約!$H$375:$H$386,MATCH(2,資格集約!$G$375:$G$386,0)),"")))</f>
        <v/>
      </c>
      <c r="R34">
        <f>IF(入力!$D$36="","",IF(反映項目!$B$11="×","",IFERROR(INDEX(資格集約!$E$375:$E$386,MATCH(2,資格集約!$G$375:$G$386,0)),"")))</f>
        <v/>
      </c>
      <c r="S34">
        <f>IF(入力!$D$36="","",IF(反映項目!$B$11="×","",IFERROR(INDEX(資格集約!$H$375:$H$386,MATCH(3,資格集約!$G$375:$G$386,0)),"")))</f>
        <v/>
      </c>
      <c r="T34">
        <f>IF(入力!$D$36="","",IF(反映項目!$B$11="×","",IFERROR(INDEX(資格集約!$E$375:$E$386,MATCH(3,資格集約!$G$375:$G$386,0)),"")))</f>
        <v/>
      </c>
      <c r="U34">
        <f>IF(入力!$D$36="","",IF(反映項目!$B$11="×","",IFERROR(INDEX(資格集約!$H$375:$H$386,MATCH(4,資格集約!$G$375:$G$386,0)),"")))</f>
        <v/>
      </c>
      <c r="V34">
        <f>IF(入力!$D$36="","",IF(反映項目!$B$11="×","",IFERROR(INDEX(資格集約!$E$375:$E$386,MATCH(4,資格集約!$G$375:$G$386,0)),"")))</f>
        <v/>
      </c>
      <c r="W34">
        <f>IF(入力!$D$36="","",IF(反映項目!$B$11="×","",IFERROR(INDEX(資格集約!$H$375:$H$386,MATCH(5,資格集約!$G$375:$G$386,0)),"")))</f>
        <v/>
      </c>
      <c r="X34">
        <f>IF(入力!$D$36="","",IF(反映項目!$B$11="×","",IFERROR(INDEX(資格集約!$E$375:$E$386,MATCH(5,資格集約!$G$375:$G$386,0)),"")))</f>
        <v/>
      </c>
      <c r="Y34">
        <f>IF(入力!$D$36="","",IF(OR(反映項目!$B$12="×",入力!$Z$36=""),"",入力!$Z$36))</f>
        <v/>
      </c>
      <c r="Z34">
        <f>IF(入力!$D$36="","",IF(反映項目!$B$13="×","",IF(入力!$AA$36="","",入力!$AA$36&amp;CHAR(10)))&amp;IF(反映項目!$B$14="×","",IF(入力!$AB$36="","",入力!$AB$36&amp;CHAR(10)))&amp;IF(反映項目!$B$15="×","",IF(入力!$AC$36="","",入力!$AC$36)))</f>
        <v/>
      </c>
      <c r="AA34">
        <f>IF(入力!$D$36="","",IF(OR(反映項目!$B$17="×",入力!$AH$36=""),"",入力!$AH$36))</f>
        <v/>
      </c>
      <c r="AB34">
        <f>IF(入力!$D$36="","",IF(OR(反映項目!$B$16="×",N($AK$34)=0),"",YEAR($AK$34)-IF($AK$34&gt;=DATE(2019,5,1),2018,1988)))</f>
        <v/>
      </c>
      <c r="AC34">
        <f>IF(入力!$D$36="","",IF(OR(反映項目!$B$16="×",N($AK$34)=0),"",MONTH($AK$34)))</f>
        <v/>
      </c>
      <c r="AD34">
        <f>IF(入力!$D$36="","",IF(OR(反映項目!$B$16="×",入力!$AE$36=""),"",入力!$AE$36))</f>
        <v/>
      </c>
      <c r="AE34">
        <f>IF(入力!$D$36="","",IF(OR(反映項目!$B$16="×",N($AL$34)=0),"",YEAR($AL$34)-IF($AL$34&gt;=DATE(2019,5,1),2018,1988)))</f>
        <v/>
      </c>
      <c r="AF34">
        <f>IF(入力!$D$36="","",IF(OR(反映項目!$B$16="×",N($AL$34)=0),"",MONTH($AL$34)))</f>
        <v/>
      </c>
      <c r="AG34">
        <f>IF(入力!$D$36="","",IF(OR(反映項目!$B$16="×",入力!$AG$36=""),"",入力!$AG$36))</f>
        <v/>
      </c>
      <c r="AJ34">
        <f>IF(入力!$D$36="","",IFERROR(IF(ISNUMBER(入力!$F$36),入力!$F$36,DATEVALUE(入力!$F$36)),""))</f>
        <v/>
      </c>
      <c r="AK34">
        <f>IF(入力!$D$36="","",IFERROR(IF(ISNUMBER(入力!$AD$36),入力!$AD$36,DATEVALUE(入力!$AD$36)),""))</f>
        <v/>
      </c>
      <c r="AL34">
        <f>IF(入力!$D$36="","",IFERROR(IF(ISNUMBER(入力!$AF$36),入力!$AF$36,DATEVALUE(入力!$AF$36)),""))</f>
        <v/>
      </c>
    </row>
    <row r="35">
      <c r="A35" t="n">
        <v>33</v>
      </c>
      <c r="B35">
        <f>IF(入力!$D$37="","",IF(OR(反映項目!$B$4="×",入力!$D$37=""),"",入力!$D$37))</f>
        <v/>
      </c>
      <c r="C35">
        <f>IF(入力!$D$37="","",IF(OR(反映項目!$B$5="×",入力!$E$37=""),"",入力!$E$37))</f>
        <v/>
      </c>
      <c r="D35">
        <f>IF(入力!$D$37="","",IF(OR(反映項目!$B$6="×",N($AJ$35)=0),"",YEAR($AJ$35)-IF($AJ$35&gt;=DATE(2019,5,1),2018,IF($AJ$35&gt;=DATE(1989,1,8),1988,1925))))</f>
        <v/>
      </c>
      <c r="E35">
        <f>IF(入力!$D$37="","",IF(OR(反映項目!$B$6="×",N($AJ$35)=0),"",MONTH($AJ$35)))</f>
        <v/>
      </c>
      <c r="F35">
        <f>IF(入力!$D$37="","",IF(OR(反映項目!$B$6="×",N($AJ$35)=0),"",DAY($AJ$35)))</f>
        <v/>
      </c>
      <c r="G35">
        <f>IF(入力!$D$37="","",IF(OR(反映項目!$B$6="×",OR(N($AJ$35)=0,N(設定!$B$3)=0)),"",DATEDIF($AJ$35,設定!$B$3,"Y")))</f>
        <v/>
      </c>
      <c r="H35">
        <f>IF(入力!$D$37="","",IF(OR(反映項目!$B$7="×",入力!$G$37=""),"",IFERROR(TEXT(VALUE(SUBSTITUTE(入力!$G$37,"-","")),"000-0000"),入力!$G$37)))</f>
        <v/>
      </c>
      <c r="I35">
        <f>IF(入力!$D$37="","",IF(OR(反映項目!$B$8="×",入力!$H$37=""),"",入力!$H$37))</f>
        <v/>
      </c>
      <c r="J35">
        <f>IF(入力!$D$37="","",IF(反映項目!$B$9="×","",IF(入力!$I$37&lt;&gt;"",入力!$I$37,IF(入力!$G$37="","",IFERROR(VLOOKUP(TEXT(VALUE(SUBSTITUTE(入力!$G$37,"-","")),"0000000"),郵便番号!$A:$C,3,FALSE),"")))))</f>
        <v/>
      </c>
      <c r="K35">
        <f>IF(入力!$D$37="","",IF(OR(反映項目!$B$10="×",入力!$K$37=""),"",IFERROR(TEXT(VALUE(SUBSTITUTE(入力!$K$37,"-","")),"000-0000"),入力!$K$37)))</f>
        <v/>
      </c>
      <c r="L35">
        <f>IF(入力!$D$37="","",IF(反映項目!$B$10="×","",IF(AND(入力!$K$37="",入力!$L$37=""),"同上",IF(入力!$L$37="","",入力!$L$37))))</f>
        <v/>
      </c>
      <c r="M35">
        <f>IF(入力!$D$37="","",IF(OR(反映項目!$B$10="×",入力!$M$37="",AND(入力!$K$37="",入力!$L$37="")),"",入力!$M$37))</f>
        <v/>
      </c>
      <c r="N35">
        <f>IF(入力!$D$37="","",設定!$B$4&amp;CHAR(10)&amp;IF(入力!$J$37="",設定!$B$5,入力!$J$37))</f>
        <v/>
      </c>
      <c r="O35">
        <f>IF(入力!$D$37="","",IF(反映項目!$B$11="×","",IFERROR(INDEX(資格集約!$H$387:$H$398,MATCH(1,資格集約!$G$387:$G$398,0)),"")))</f>
        <v/>
      </c>
      <c r="P35">
        <f>IF(入力!$D$37="","",IF(反映項目!$B$11="×","",IFERROR(INDEX(資格集約!$E$387:$E$398,MATCH(1,資格集約!$G$387:$G$398,0)),"")))</f>
        <v/>
      </c>
      <c r="Q35">
        <f>IF(入力!$D$37="","",IF(反映項目!$B$11="×","",IFERROR(INDEX(資格集約!$H$387:$H$398,MATCH(2,資格集約!$G$387:$G$398,0)),"")))</f>
        <v/>
      </c>
      <c r="R35">
        <f>IF(入力!$D$37="","",IF(反映項目!$B$11="×","",IFERROR(INDEX(資格集約!$E$387:$E$398,MATCH(2,資格集約!$G$387:$G$398,0)),"")))</f>
        <v/>
      </c>
      <c r="S35">
        <f>IF(入力!$D$37="","",IF(反映項目!$B$11="×","",IFERROR(INDEX(資格集約!$H$387:$H$398,MATCH(3,資格集約!$G$387:$G$398,0)),"")))</f>
        <v/>
      </c>
      <c r="T35">
        <f>IF(入力!$D$37="","",IF(反映項目!$B$11="×","",IFERROR(INDEX(資格集約!$E$387:$E$398,MATCH(3,資格集約!$G$387:$G$398,0)),"")))</f>
        <v/>
      </c>
      <c r="U35">
        <f>IF(入力!$D$37="","",IF(反映項目!$B$11="×","",IFERROR(INDEX(資格集約!$H$387:$H$398,MATCH(4,資格集約!$G$387:$G$398,0)),"")))</f>
        <v/>
      </c>
      <c r="V35">
        <f>IF(入力!$D$37="","",IF(反映項目!$B$11="×","",IFERROR(INDEX(資格集約!$E$387:$E$398,MATCH(4,資格集約!$G$387:$G$398,0)),"")))</f>
        <v/>
      </c>
      <c r="W35">
        <f>IF(入力!$D$37="","",IF(反映項目!$B$11="×","",IFERROR(INDEX(資格集約!$H$387:$H$398,MATCH(5,資格集約!$G$387:$G$398,0)),"")))</f>
        <v/>
      </c>
      <c r="X35">
        <f>IF(入力!$D$37="","",IF(反映項目!$B$11="×","",IFERROR(INDEX(資格集約!$E$387:$E$398,MATCH(5,資格集約!$G$387:$G$398,0)),"")))</f>
        <v/>
      </c>
      <c r="Y35">
        <f>IF(入力!$D$37="","",IF(OR(反映項目!$B$12="×",入力!$Z$37=""),"",入力!$Z$37))</f>
        <v/>
      </c>
      <c r="Z35">
        <f>IF(入力!$D$37="","",IF(反映項目!$B$13="×","",IF(入力!$AA$37="","",入力!$AA$37&amp;CHAR(10)))&amp;IF(反映項目!$B$14="×","",IF(入力!$AB$37="","",入力!$AB$37&amp;CHAR(10)))&amp;IF(反映項目!$B$15="×","",IF(入力!$AC$37="","",入力!$AC$37)))</f>
        <v/>
      </c>
      <c r="AA35">
        <f>IF(入力!$D$37="","",IF(OR(反映項目!$B$17="×",入力!$AH$37=""),"",入力!$AH$37))</f>
        <v/>
      </c>
      <c r="AB35">
        <f>IF(入力!$D$37="","",IF(OR(反映項目!$B$16="×",N($AK$35)=0),"",YEAR($AK$35)-IF($AK$35&gt;=DATE(2019,5,1),2018,1988)))</f>
        <v/>
      </c>
      <c r="AC35">
        <f>IF(入力!$D$37="","",IF(OR(反映項目!$B$16="×",N($AK$35)=0),"",MONTH($AK$35)))</f>
        <v/>
      </c>
      <c r="AD35">
        <f>IF(入力!$D$37="","",IF(OR(反映項目!$B$16="×",入力!$AE$37=""),"",入力!$AE$37))</f>
        <v/>
      </c>
      <c r="AE35">
        <f>IF(入力!$D$37="","",IF(OR(反映項目!$B$16="×",N($AL$35)=0),"",YEAR($AL$35)-IF($AL$35&gt;=DATE(2019,5,1),2018,1988)))</f>
        <v/>
      </c>
      <c r="AF35">
        <f>IF(入力!$D$37="","",IF(OR(反映項目!$B$16="×",N($AL$35)=0),"",MONTH($AL$35)))</f>
        <v/>
      </c>
      <c r="AG35">
        <f>IF(入力!$D$37="","",IF(OR(反映項目!$B$16="×",入力!$AG$37=""),"",入力!$AG$37))</f>
        <v/>
      </c>
      <c r="AJ35">
        <f>IF(入力!$D$37="","",IFERROR(IF(ISNUMBER(入力!$F$37),入力!$F$37,DATEVALUE(入力!$F$37)),""))</f>
        <v/>
      </c>
      <c r="AK35">
        <f>IF(入力!$D$37="","",IFERROR(IF(ISNUMBER(入力!$AD$37),入力!$AD$37,DATEVALUE(入力!$AD$37)),""))</f>
        <v/>
      </c>
      <c r="AL35">
        <f>IF(入力!$D$37="","",IFERROR(IF(ISNUMBER(入力!$AF$37),入力!$AF$37,DATEVALUE(入力!$AF$37)),""))</f>
        <v/>
      </c>
    </row>
    <row r="36">
      <c r="A36" t="n">
        <v>34</v>
      </c>
      <c r="B36">
        <f>IF(入力!$D$38="","",IF(OR(反映項目!$B$4="×",入力!$D$38=""),"",入力!$D$38))</f>
        <v/>
      </c>
      <c r="C36">
        <f>IF(入力!$D$38="","",IF(OR(反映項目!$B$5="×",入力!$E$38=""),"",入力!$E$38))</f>
        <v/>
      </c>
      <c r="D36">
        <f>IF(入力!$D$38="","",IF(OR(反映項目!$B$6="×",N($AJ$36)=0),"",YEAR($AJ$36)-IF($AJ$36&gt;=DATE(2019,5,1),2018,IF($AJ$36&gt;=DATE(1989,1,8),1988,1925))))</f>
        <v/>
      </c>
      <c r="E36">
        <f>IF(入力!$D$38="","",IF(OR(反映項目!$B$6="×",N($AJ$36)=0),"",MONTH($AJ$36)))</f>
        <v/>
      </c>
      <c r="F36">
        <f>IF(入力!$D$38="","",IF(OR(反映項目!$B$6="×",N($AJ$36)=0),"",DAY($AJ$36)))</f>
        <v/>
      </c>
      <c r="G36">
        <f>IF(入力!$D$38="","",IF(OR(反映項目!$B$6="×",OR(N($AJ$36)=0,N(設定!$B$3)=0)),"",DATEDIF($AJ$36,設定!$B$3,"Y")))</f>
        <v/>
      </c>
      <c r="H36">
        <f>IF(入力!$D$38="","",IF(OR(反映項目!$B$7="×",入力!$G$38=""),"",IFERROR(TEXT(VALUE(SUBSTITUTE(入力!$G$38,"-","")),"000-0000"),入力!$G$38)))</f>
        <v/>
      </c>
      <c r="I36">
        <f>IF(入力!$D$38="","",IF(OR(反映項目!$B$8="×",入力!$H$38=""),"",入力!$H$38))</f>
        <v/>
      </c>
      <c r="J36">
        <f>IF(入力!$D$38="","",IF(反映項目!$B$9="×","",IF(入力!$I$38&lt;&gt;"",入力!$I$38,IF(入力!$G$38="","",IFERROR(VLOOKUP(TEXT(VALUE(SUBSTITUTE(入力!$G$38,"-","")),"0000000"),郵便番号!$A:$C,3,FALSE),"")))))</f>
        <v/>
      </c>
      <c r="K36">
        <f>IF(入力!$D$38="","",IF(OR(反映項目!$B$10="×",入力!$K$38=""),"",IFERROR(TEXT(VALUE(SUBSTITUTE(入力!$K$38,"-","")),"000-0000"),入力!$K$38)))</f>
        <v/>
      </c>
      <c r="L36">
        <f>IF(入力!$D$38="","",IF(反映項目!$B$10="×","",IF(AND(入力!$K$38="",入力!$L$38=""),"同上",IF(入力!$L$38="","",入力!$L$38))))</f>
        <v/>
      </c>
      <c r="M36">
        <f>IF(入力!$D$38="","",IF(OR(反映項目!$B$10="×",入力!$M$38="",AND(入力!$K$38="",入力!$L$38="")),"",入力!$M$38))</f>
        <v/>
      </c>
      <c r="N36">
        <f>IF(入力!$D$38="","",設定!$B$4&amp;CHAR(10)&amp;IF(入力!$J$38="",設定!$B$5,入力!$J$38))</f>
        <v/>
      </c>
      <c r="O36">
        <f>IF(入力!$D$38="","",IF(反映項目!$B$11="×","",IFERROR(INDEX(資格集約!$H$399:$H$410,MATCH(1,資格集約!$G$399:$G$410,0)),"")))</f>
        <v/>
      </c>
      <c r="P36">
        <f>IF(入力!$D$38="","",IF(反映項目!$B$11="×","",IFERROR(INDEX(資格集約!$E$399:$E$410,MATCH(1,資格集約!$G$399:$G$410,0)),"")))</f>
        <v/>
      </c>
      <c r="Q36">
        <f>IF(入力!$D$38="","",IF(反映項目!$B$11="×","",IFERROR(INDEX(資格集約!$H$399:$H$410,MATCH(2,資格集約!$G$399:$G$410,0)),"")))</f>
        <v/>
      </c>
      <c r="R36">
        <f>IF(入力!$D$38="","",IF(反映項目!$B$11="×","",IFERROR(INDEX(資格集約!$E$399:$E$410,MATCH(2,資格集約!$G$399:$G$410,0)),"")))</f>
        <v/>
      </c>
      <c r="S36">
        <f>IF(入力!$D$38="","",IF(反映項目!$B$11="×","",IFERROR(INDEX(資格集約!$H$399:$H$410,MATCH(3,資格集約!$G$399:$G$410,0)),"")))</f>
        <v/>
      </c>
      <c r="T36">
        <f>IF(入力!$D$38="","",IF(反映項目!$B$11="×","",IFERROR(INDEX(資格集約!$E$399:$E$410,MATCH(3,資格集約!$G$399:$G$410,0)),"")))</f>
        <v/>
      </c>
      <c r="U36">
        <f>IF(入力!$D$38="","",IF(反映項目!$B$11="×","",IFERROR(INDEX(資格集約!$H$399:$H$410,MATCH(4,資格集約!$G$399:$G$410,0)),"")))</f>
        <v/>
      </c>
      <c r="V36">
        <f>IF(入力!$D$38="","",IF(反映項目!$B$11="×","",IFERROR(INDEX(資格集約!$E$399:$E$410,MATCH(4,資格集約!$G$399:$G$410,0)),"")))</f>
        <v/>
      </c>
      <c r="W36">
        <f>IF(入力!$D$38="","",IF(反映項目!$B$11="×","",IFERROR(INDEX(資格集約!$H$399:$H$410,MATCH(5,資格集約!$G$399:$G$410,0)),"")))</f>
        <v/>
      </c>
      <c r="X36">
        <f>IF(入力!$D$38="","",IF(反映項目!$B$11="×","",IFERROR(INDEX(資格集約!$E$399:$E$410,MATCH(5,資格集約!$G$399:$G$410,0)),"")))</f>
        <v/>
      </c>
      <c r="Y36">
        <f>IF(入力!$D$38="","",IF(OR(反映項目!$B$12="×",入力!$Z$38=""),"",入力!$Z$38))</f>
        <v/>
      </c>
      <c r="Z36">
        <f>IF(入力!$D$38="","",IF(反映項目!$B$13="×","",IF(入力!$AA$38="","",入力!$AA$38&amp;CHAR(10)))&amp;IF(反映項目!$B$14="×","",IF(入力!$AB$38="","",入力!$AB$38&amp;CHAR(10)))&amp;IF(反映項目!$B$15="×","",IF(入力!$AC$38="","",入力!$AC$38)))</f>
        <v/>
      </c>
      <c r="AA36">
        <f>IF(入力!$D$38="","",IF(OR(反映項目!$B$17="×",入力!$AH$38=""),"",入力!$AH$38))</f>
        <v/>
      </c>
      <c r="AB36">
        <f>IF(入力!$D$38="","",IF(OR(反映項目!$B$16="×",N($AK$36)=0),"",YEAR($AK$36)-IF($AK$36&gt;=DATE(2019,5,1),2018,1988)))</f>
        <v/>
      </c>
      <c r="AC36">
        <f>IF(入力!$D$38="","",IF(OR(反映項目!$B$16="×",N($AK$36)=0),"",MONTH($AK$36)))</f>
        <v/>
      </c>
      <c r="AD36">
        <f>IF(入力!$D$38="","",IF(OR(反映項目!$B$16="×",入力!$AE$38=""),"",入力!$AE$38))</f>
        <v/>
      </c>
      <c r="AE36">
        <f>IF(入力!$D$38="","",IF(OR(反映項目!$B$16="×",N($AL$36)=0),"",YEAR($AL$36)-IF($AL$36&gt;=DATE(2019,5,1),2018,1988)))</f>
        <v/>
      </c>
      <c r="AF36">
        <f>IF(入力!$D$38="","",IF(OR(反映項目!$B$16="×",N($AL$36)=0),"",MONTH($AL$36)))</f>
        <v/>
      </c>
      <c r="AG36">
        <f>IF(入力!$D$38="","",IF(OR(反映項目!$B$16="×",入力!$AG$38=""),"",入力!$AG$38))</f>
        <v/>
      </c>
      <c r="AJ36">
        <f>IF(入力!$D$38="","",IFERROR(IF(ISNUMBER(入力!$F$38),入力!$F$38,DATEVALUE(入力!$F$38)),""))</f>
        <v/>
      </c>
      <c r="AK36">
        <f>IF(入力!$D$38="","",IFERROR(IF(ISNUMBER(入力!$AD$38),入力!$AD$38,DATEVALUE(入力!$AD$38)),""))</f>
        <v/>
      </c>
      <c r="AL36">
        <f>IF(入力!$D$38="","",IFERROR(IF(ISNUMBER(入力!$AF$38),入力!$AF$38,DATEVALUE(入力!$AF$38)),""))</f>
        <v/>
      </c>
    </row>
    <row r="37">
      <c r="A37" t="n">
        <v>35</v>
      </c>
      <c r="B37">
        <f>IF(入力!$D$39="","",IF(OR(反映項目!$B$4="×",入力!$D$39=""),"",入力!$D$39))</f>
        <v/>
      </c>
      <c r="C37">
        <f>IF(入力!$D$39="","",IF(OR(反映項目!$B$5="×",入力!$E$39=""),"",入力!$E$39))</f>
        <v/>
      </c>
      <c r="D37">
        <f>IF(入力!$D$39="","",IF(OR(反映項目!$B$6="×",N($AJ$37)=0),"",YEAR($AJ$37)-IF($AJ$37&gt;=DATE(2019,5,1),2018,IF($AJ$37&gt;=DATE(1989,1,8),1988,1925))))</f>
        <v/>
      </c>
      <c r="E37">
        <f>IF(入力!$D$39="","",IF(OR(反映項目!$B$6="×",N($AJ$37)=0),"",MONTH($AJ$37)))</f>
        <v/>
      </c>
      <c r="F37">
        <f>IF(入力!$D$39="","",IF(OR(反映項目!$B$6="×",N($AJ$37)=0),"",DAY($AJ$37)))</f>
        <v/>
      </c>
      <c r="G37">
        <f>IF(入力!$D$39="","",IF(OR(反映項目!$B$6="×",OR(N($AJ$37)=0,N(設定!$B$3)=0)),"",DATEDIF($AJ$37,設定!$B$3,"Y")))</f>
        <v/>
      </c>
      <c r="H37">
        <f>IF(入力!$D$39="","",IF(OR(反映項目!$B$7="×",入力!$G$39=""),"",IFERROR(TEXT(VALUE(SUBSTITUTE(入力!$G$39,"-","")),"000-0000"),入力!$G$39)))</f>
        <v/>
      </c>
      <c r="I37">
        <f>IF(入力!$D$39="","",IF(OR(反映項目!$B$8="×",入力!$H$39=""),"",入力!$H$39))</f>
        <v/>
      </c>
      <c r="J37">
        <f>IF(入力!$D$39="","",IF(反映項目!$B$9="×","",IF(入力!$I$39&lt;&gt;"",入力!$I$39,IF(入力!$G$39="","",IFERROR(VLOOKUP(TEXT(VALUE(SUBSTITUTE(入力!$G$39,"-","")),"0000000"),郵便番号!$A:$C,3,FALSE),"")))))</f>
        <v/>
      </c>
      <c r="K37">
        <f>IF(入力!$D$39="","",IF(OR(反映項目!$B$10="×",入力!$K$39=""),"",IFERROR(TEXT(VALUE(SUBSTITUTE(入力!$K$39,"-","")),"000-0000"),入力!$K$39)))</f>
        <v/>
      </c>
      <c r="L37">
        <f>IF(入力!$D$39="","",IF(反映項目!$B$10="×","",IF(AND(入力!$K$39="",入力!$L$39=""),"同上",IF(入力!$L$39="","",入力!$L$39))))</f>
        <v/>
      </c>
      <c r="M37">
        <f>IF(入力!$D$39="","",IF(OR(反映項目!$B$10="×",入力!$M$39="",AND(入力!$K$39="",入力!$L$39="")),"",入力!$M$39))</f>
        <v/>
      </c>
      <c r="N37">
        <f>IF(入力!$D$39="","",設定!$B$4&amp;CHAR(10)&amp;IF(入力!$J$39="",設定!$B$5,入力!$J$39))</f>
        <v/>
      </c>
      <c r="O37">
        <f>IF(入力!$D$39="","",IF(反映項目!$B$11="×","",IFERROR(INDEX(資格集約!$H$411:$H$422,MATCH(1,資格集約!$G$411:$G$422,0)),"")))</f>
        <v/>
      </c>
      <c r="P37">
        <f>IF(入力!$D$39="","",IF(反映項目!$B$11="×","",IFERROR(INDEX(資格集約!$E$411:$E$422,MATCH(1,資格集約!$G$411:$G$422,0)),"")))</f>
        <v/>
      </c>
      <c r="Q37">
        <f>IF(入力!$D$39="","",IF(反映項目!$B$11="×","",IFERROR(INDEX(資格集約!$H$411:$H$422,MATCH(2,資格集約!$G$411:$G$422,0)),"")))</f>
        <v/>
      </c>
      <c r="R37">
        <f>IF(入力!$D$39="","",IF(反映項目!$B$11="×","",IFERROR(INDEX(資格集約!$E$411:$E$422,MATCH(2,資格集約!$G$411:$G$422,0)),"")))</f>
        <v/>
      </c>
      <c r="S37">
        <f>IF(入力!$D$39="","",IF(反映項目!$B$11="×","",IFERROR(INDEX(資格集約!$H$411:$H$422,MATCH(3,資格集約!$G$411:$G$422,0)),"")))</f>
        <v/>
      </c>
      <c r="T37">
        <f>IF(入力!$D$39="","",IF(反映項目!$B$11="×","",IFERROR(INDEX(資格集約!$E$411:$E$422,MATCH(3,資格集約!$G$411:$G$422,0)),"")))</f>
        <v/>
      </c>
      <c r="U37">
        <f>IF(入力!$D$39="","",IF(反映項目!$B$11="×","",IFERROR(INDEX(資格集約!$H$411:$H$422,MATCH(4,資格集約!$G$411:$G$422,0)),"")))</f>
        <v/>
      </c>
      <c r="V37">
        <f>IF(入力!$D$39="","",IF(反映項目!$B$11="×","",IFERROR(INDEX(資格集約!$E$411:$E$422,MATCH(4,資格集約!$G$411:$G$422,0)),"")))</f>
        <v/>
      </c>
      <c r="W37">
        <f>IF(入力!$D$39="","",IF(反映項目!$B$11="×","",IFERROR(INDEX(資格集約!$H$411:$H$422,MATCH(5,資格集約!$G$411:$G$422,0)),"")))</f>
        <v/>
      </c>
      <c r="X37">
        <f>IF(入力!$D$39="","",IF(反映項目!$B$11="×","",IFERROR(INDEX(資格集約!$E$411:$E$422,MATCH(5,資格集約!$G$411:$G$422,0)),"")))</f>
        <v/>
      </c>
      <c r="Y37">
        <f>IF(入力!$D$39="","",IF(OR(反映項目!$B$12="×",入力!$Z$39=""),"",入力!$Z$39))</f>
        <v/>
      </c>
      <c r="Z37">
        <f>IF(入力!$D$39="","",IF(反映項目!$B$13="×","",IF(入力!$AA$39="","",入力!$AA$39&amp;CHAR(10)))&amp;IF(反映項目!$B$14="×","",IF(入力!$AB$39="","",入力!$AB$39&amp;CHAR(10)))&amp;IF(反映項目!$B$15="×","",IF(入力!$AC$39="","",入力!$AC$39)))</f>
        <v/>
      </c>
      <c r="AA37">
        <f>IF(入力!$D$39="","",IF(OR(反映項目!$B$17="×",入力!$AH$39=""),"",入力!$AH$39))</f>
        <v/>
      </c>
      <c r="AB37">
        <f>IF(入力!$D$39="","",IF(OR(反映項目!$B$16="×",N($AK$37)=0),"",YEAR($AK$37)-IF($AK$37&gt;=DATE(2019,5,1),2018,1988)))</f>
        <v/>
      </c>
      <c r="AC37">
        <f>IF(入力!$D$39="","",IF(OR(反映項目!$B$16="×",N($AK$37)=0),"",MONTH($AK$37)))</f>
        <v/>
      </c>
      <c r="AD37">
        <f>IF(入力!$D$39="","",IF(OR(反映項目!$B$16="×",入力!$AE$39=""),"",入力!$AE$39))</f>
        <v/>
      </c>
      <c r="AE37">
        <f>IF(入力!$D$39="","",IF(OR(反映項目!$B$16="×",N($AL$37)=0),"",YEAR($AL$37)-IF($AL$37&gt;=DATE(2019,5,1),2018,1988)))</f>
        <v/>
      </c>
      <c r="AF37">
        <f>IF(入力!$D$39="","",IF(OR(反映項目!$B$16="×",N($AL$37)=0),"",MONTH($AL$37)))</f>
        <v/>
      </c>
      <c r="AG37">
        <f>IF(入力!$D$39="","",IF(OR(反映項目!$B$16="×",入力!$AG$39=""),"",入力!$AG$39))</f>
        <v/>
      </c>
      <c r="AJ37">
        <f>IF(入力!$D$39="","",IFERROR(IF(ISNUMBER(入力!$F$39),入力!$F$39,DATEVALUE(入力!$F$39)),""))</f>
        <v/>
      </c>
      <c r="AK37">
        <f>IF(入力!$D$39="","",IFERROR(IF(ISNUMBER(入力!$AD$39),入力!$AD$39,DATEVALUE(入力!$AD$39)),""))</f>
        <v/>
      </c>
      <c r="AL37">
        <f>IF(入力!$D$39="","",IFERROR(IF(ISNUMBER(入力!$AF$39),入力!$AF$39,DATEVALUE(入力!$AF$39)),""))</f>
        <v/>
      </c>
    </row>
    <row r="38">
      <c r="A38" t="n">
        <v>36</v>
      </c>
      <c r="B38">
        <f>IF(入力!$D$40="","",IF(OR(反映項目!$B$4="×",入力!$D$40=""),"",入力!$D$40))</f>
        <v/>
      </c>
      <c r="C38">
        <f>IF(入力!$D$40="","",IF(OR(反映項目!$B$5="×",入力!$E$40=""),"",入力!$E$40))</f>
        <v/>
      </c>
      <c r="D38">
        <f>IF(入力!$D$40="","",IF(OR(反映項目!$B$6="×",N($AJ$38)=0),"",YEAR($AJ$38)-IF($AJ$38&gt;=DATE(2019,5,1),2018,IF($AJ$38&gt;=DATE(1989,1,8),1988,1925))))</f>
        <v/>
      </c>
      <c r="E38">
        <f>IF(入力!$D$40="","",IF(OR(反映項目!$B$6="×",N($AJ$38)=0),"",MONTH($AJ$38)))</f>
        <v/>
      </c>
      <c r="F38">
        <f>IF(入力!$D$40="","",IF(OR(反映項目!$B$6="×",N($AJ$38)=0),"",DAY($AJ$38)))</f>
        <v/>
      </c>
      <c r="G38">
        <f>IF(入力!$D$40="","",IF(OR(反映項目!$B$6="×",OR(N($AJ$38)=0,N(設定!$B$3)=0)),"",DATEDIF($AJ$38,設定!$B$3,"Y")))</f>
        <v/>
      </c>
      <c r="H38">
        <f>IF(入力!$D$40="","",IF(OR(反映項目!$B$7="×",入力!$G$40=""),"",IFERROR(TEXT(VALUE(SUBSTITUTE(入力!$G$40,"-","")),"000-0000"),入力!$G$40)))</f>
        <v/>
      </c>
      <c r="I38">
        <f>IF(入力!$D$40="","",IF(OR(反映項目!$B$8="×",入力!$H$40=""),"",入力!$H$40))</f>
        <v/>
      </c>
      <c r="J38">
        <f>IF(入力!$D$40="","",IF(反映項目!$B$9="×","",IF(入力!$I$40&lt;&gt;"",入力!$I$40,IF(入力!$G$40="","",IFERROR(VLOOKUP(TEXT(VALUE(SUBSTITUTE(入力!$G$40,"-","")),"0000000"),郵便番号!$A:$C,3,FALSE),"")))))</f>
        <v/>
      </c>
      <c r="K38">
        <f>IF(入力!$D$40="","",IF(OR(反映項目!$B$10="×",入力!$K$40=""),"",IFERROR(TEXT(VALUE(SUBSTITUTE(入力!$K$40,"-","")),"000-0000"),入力!$K$40)))</f>
        <v/>
      </c>
      <c r="L38">
        <f>IF(入力!$D$40="","",IF(反映項目!$B$10="×","",IF(AND(入力!$K$40="",入力!$L$40=""),"同上",IF(入力!$L$40="","",入力!$L$40))))</f>
        <v/>
      </c>
      <c r="M38">
        <f>IF(入力!$D$40="","",IF(OR(反映項目!$B$10="×",入力!$M$40="",AND(入力!$K$40="",入力!$L$40="")),"",入力!$M$40))</f>
        <v/>
      </c>
      <c r="N38">
        <f>IF(入力!$D$40="","",設定!$B$4&amp;CHAR(10)&amp;IF(入力!$J$40="",設定!$B$5,入力!$J$40))</f>
        <v/>
      </c>
      <c r="O38">
        <f>IF(入力!$D$40="","",IF(反映項目!$B$11="×","",IFERROR(INDEX(資格集約!$H$423:$H$434,MATCH(1,資格集約!$G$423:$G$434,0)),"")))</f>
        <v/>
      </c>
      <c r="P38">
        <f>IF(入力!$D$40="","",IF(反映項目!$B$11="×","",IFERROR(INDEX(資格集約!$E$423:$E$434,MATCH(1,資格集約!$G$423:$G$434,0)),"")))</f>
        <v/>
      </c>
      <c r="Q38">
        <f>IF(入力!$D$40="","",IF(反映項目!$B$11="×","",IFERROR(INDEX(資格集約!$H$423:$H$434,MATCH(2,資格集約!$G$423:$G$434,0)),"")))</f>
        <v/>
      </c>
      <c r="R38">
        <f>IF(入力!$D$40="","",IF(反映項目!$B$11="×","",IFERROR(INDEX(資格集約!$E$423:$E$434,MATCH(2,資格集約!$G$423:$G$434,0)),"")))</f>
        <v/>
      </c>
      <c r="S38">
        <f>IF(入力!$D$40="","",IF(反映項目!$B$11="×","",IFERROR(INDEX(資格集約!$H$423:$H$434,MATCH(3,資格集約!$G$423:$G$434,0)),"")))</f>
        <v/>
      </c>
      <c r="T38">
        <f>IF(入力!$D$40="","",IF(反映項目!$B$11="×","",IFERROR(INDEX(資格集約!$E$423:$E$434,MATCH(3,資格集約!$G$423:$G$434,0)),"")))</f>
        <v/>
      </c>
      <c r="U38">
        <f>IF(入力!$D$40="","",IF(反映項目!$B$11="×","",IFERROR(INDEX(資格集約!$H$423:$H$434,MATCH(4,資格集約!$G$423:$G$434,0)),"")))</f>
        <v/>
      </c>
      <c r="V38">
        <f>IF(入力!$D$40="","",IF(反映項目!$B$11="×","",IFERROR(INDEX(資格集約!$E$423:$E$434,MATCH(4,資格集約!$G$423:$G$434,0)),"")))</f>
        <v/>
      </c>
      <c r="W38">
        <f>IF(入力!$D$40="","",IF(反映項目!$B$11="×","",IFERROR(INDEX(資格集約!$H$423:$H$434,MATCH(5,資格集約!$G$423:$G$434,0)),"")))</f>
        <v/>
      </c>
      <c r="X38">
        <f>IF(入力!$D$40="","",IF(反映項目!$B$11="×","",IFERROR(INDEX(資格集約!$E$423:$E$434,MATCH(5,資格集約!$G$423:$G$434,0)),"")))</f>
        <v/>
      </c>
      <c r="Y38">
        <f>IF(入力!$D$40="","",IF(OR(反映項目!$B$12="×",入力!$Z$40=""),"",入力!$Z$40))</f>
        <v/>
      </c>
      <c r="Z38">
        <f>IF(入力!$D$40="","",IF(反映項目!$B$13="×","",IF(入力!$AA$40="","",入力!$AA$40&amp;CHAR(10)))&amp;IF(反映項目!$B$14="×","",IF(入力!$AB$40="","",入力!$AB$40&amp;CHAR(10)))&amp;IF(反映項目!$B$15="×","",IF(入力!$AC$40="","",入力!$AC$40)))</f>
        <v/>
      </c>
      <c r="AA38">
        <f>IF(入力!$D$40="","",IF(OR(反映項目!$B$17="×",入力!$AH$40=""),"",入力!$AH$40))</f>
        <v/>
      </c>
      <c r="AB38">
        <f>IF(入力!$D$40="","",IF(OR(反映項目!$B$16="×",N($AK$38)=0),"",YEAR($AK$38)-IF($AK$38&gt;=DATE(2019,5,1),2018,1988)))</f>
        <v/>
      </c>
      <c r="AC38">
        <f>IF(入力!$D$40="","",IF(OR(反映項目!$B$16="×",N($AK$38)=0),"",MONTH($AK$38)))</f>
        <v/>
      </c>
      <c r="AD38">
        <f>IF(入力!$D$40="","",IF(OR(反映項目!$B$16="×",入力!$AE$40=""),"",入力!$AE$40))</f>
        <v/>
      </c>
      <c r="AE38">
        <f>IF(入力!$D$40="","",IF(OR(反映項目!$B$16="×",N($AL$38)=0),"",YEAR($AL$38)-IF($AL$38&gt;=DATE(2019,5,1),2018,1988)))</f>
        <v/>
      </c>
      <c r="AF38">
        <f>IF(入力!$D$40="","",IF(OR(反映項目!$B$16="×",N($AL$38)=0),"",MONTH($AL$38)))</f>
        <v/>
      </c>
      <c r="AG38">
        <f>IF(入力!$D$40="","",IF(OR(反映項目!$B$16="×",入力!$AG$40=""),"",入力!$AG$40))</f>
        <v/>
      </c>
      <c r="AJ38">
        <f>IF(入力!$D$40="","",IFERROR(IF(ISNUMBER(入力!$F$40),入力!$F$40,DATEVALUE(入力!$F$40)),""))</f>
        <v/>
      </c>
      <c r="AK38">
        <f>IF(入力!$D$40="","",IFERROR(IF(ISNUMBER(入力!$AD$40),入力!$AD$40,DATEVALUE(入力!$AD$40)),""))</f>
        <v/>
      </c>
      <c r="AL38">
        <f>IF(入力!$D$40="","",IFERROR(IF(ISNUMBER(入力!$AF$40),入力!$AF$40,DATEVALUE(入力!$AF$40)),""))</f>
        <v/>
      </c>
    </row>
    <row r="39">
      <c r="A39" t="n">
        <v>37</v>
      </c>
      <c r="B39">
        <f>IF(入力!$D$41="","",IF(OR(反映項目!$B$4="×",入力!$D$41=""),"",入力!$D$41))</f>
        <v/>
      </c>
      <c r="C39">
        <f>IF(入力!$D$41="","",IF(OR(反映項目!$B$5="×",入力!$E$41=""),"",入力!$E$41))</f>
        <v/>
      </c>
      <c r="D39">
        <f>IF(入力!$D$41="","",IF(OR(反映項目!$B$6="×",N($AJ$39)=0),"",YEAR($AJ$39)-IF($AJ$39&gt;=DATE(2019,5,1),2018,IF($AJ$39&gt;=DATE(1989,1,8),1988,1925))))</f>
        <v/>
      </c>
      <c r="E39">
        <f>IF(入力!$D$41="","",IF(OR(反映項目!$B$6="×",N($AJ$39)=0),"",MONTH($AJ$39)))</f>
        <v/>
      </c>
      <c r="F39">
        <f>IF(入力!$D$41="","",IF(OR(反映項目!$B$6="×",N($AJ$39)=0),"",DAY($AJ$39)))</f>
        <v/>
      </c>
      <c r="G39">
        <f>IF(入力!$D$41="","",IF(OR(反映項目!$B$6="×",OR(N($AJ$39)=0,N(設定!$B$3)=0)),"",DATEDIF($AJ$39,設定!$B$3,"Y")))</f>
        <v/>
      </c>
      <c r="H39">
        <f>IF(入力!$D$41="","",IF(OR(反映項目!$B$7="×",入力!$G$41=""),"",IFERROR(TEXT(VALUE(SUBSTITUTE(入力!$G$41,"-","")),"000-0000"),入力!$G$41)))</f>
        <v/>
      </c>
      <c r="I39">
        <f>IF(入力!$D$41="","",IF(OR(反映項目!$B$8="×",入力!$H$41=""),"",入力!$H$41))</f>
        <v/>
      </c>
      <c r="J39">
        <f>IF(入力!$D$41="","",IF(反映項目!$B$9="×","",IF(入力!$I$41&lt;&gt;"",入力!$I$41,IF(入力!$G$41="","",IFERROR(VLOOKUP(TEXT(VALUE(SUBSTITUTE(入力!$G$41,"-","")),"0000000"),郵便番号!$A:$C,3,FALSE),"")))))</f>
        <v/>
      </c>
      <c r="K39">
        <f>IF(入力!$D$41="","",IF(OR(反映項目!$B$10="×",入力!$K$41=""),"",IFERROR(TEXT(VALUE(SUBSTITUTE(入力!$K$41,"-","")),"000-0000"),入力!$K$41)))</f>
        <v/>
      </c>
      <c r="L39">
        <f>IF(入力!$D$41="","",IF(反映項目!$B$10="×","",IF(AND(入力!$K$41="",入力!$L$41=""),"同上",IF(入力!$L$41="","",入力!$L$41))))</f>
        <v/>
      </c>
      <c r="M39">
        <f>IF(入力!$D$41="","",IF(OR(反映項目!$B$10="×",入力!$M$41="",AND(入力!$K$41="",入力!$L$41="")),"",入力!$M$41))</f>
        <v/>
      </c>
      <c r="N39">
        <f>IF(入力!$D$41="","",設定!$B$4&amp;CHAR(10)&amp;IF(入力!$J$41="",設定!$B$5,入力!$J$41))</f>
        <v/>
      </c>
      <c r="O39">
        <f>IF(入力!$D$41="","",IF(反映項目!$B$11="×","",IFERROR(INDEX(資格集約!$H$435:$H$446,MATCH(1,資格集約!$G$435:$G$446,0)),"")))</f>
        <v/>
      </c>
      <c r="P39">
        <f>IF(入力!$D$41="","",IF(反映項目!$B$11="×","",IFERROR(INDEX(資格集約!$E$435:$E$446,MATCH(1,資格集約!$G$435:$G$446,0)),"")))</f>
        <v/>
      </c>
      <c r="Q39">
        <f>IF(入力!$D$41="","",IF(反映項目!$B$11="×","",IFERROR(INDEX(資格集約!$H$435:$H$446,MATCH(2,資格集約!$G$435:$G$446,0)),"")))</f>
        <v/>
      </c>
      <c r="R39">
        <f>IF(入力!$D$41="","",IF(反映項目!$B$11="×","",IFERROR(INDEX(資格集約!$E$435:$E$446,MATCH(2,資格集約!$G$435:$G$446,0)),"")))</f>
        <v/>
      </c>
      <c r="S39">
        <f>IF(入力!$D$41="","",IF(反映項目!$B$11="×","",IFERROR(INDEX(資格集約!$H$435:$H$446,MATCH(3,資格集約!$G$435:$G$446,0)),"")))</f>
        <v/>
      </c>
      <c r="T39">
        <f>IF(入力!$D$41="","",IF(反映項目!$B$11="×","",IFERROR(INDEX(資格集約!$E$435:$E$446,MATCH(3,資格集約!$G$435:$G$446,0)),"")))</f>
        <v/>
      </c>
      <c r="U39">
        <f>IF(入力!$D$41="","",IF(反映項目!$B$11="×","",IFERROR(INDEX(資格集約!$H$435:$H$446,MATCH(4,資格集約!$G$435:$G$446,0)),"")))</f>
        <v/>
      </c>
      <c r="V39">
        <f>IF(入力!$D$41="","",IF(反映項目!$B$11="×","",IFERROR(INDEX(資格集約!$E$435:$E$446,MATCH(4,資格集約!$G$435:$G$446,0)),"")))</f>
        <v/>
      </c>
      <c r="W39">
        <f>IF(入力!$D$41="","",IF(反映項目!$B$11="×","",IFERROR(INDEX(資格集約!$H$435:$H$446,MATCH(5,資格集約!$G$435:$G$446,0)),"")))</f>
        <v/>
      </c>
      <c r="X39">
        <f>IF(入力!$D$41="","",IF(反映項目!$B$11="×","",IFERROR(INDEX(資格集約!$E$435:$E$446,MATCH(5,資格集約!$G$435:$G$446,0)),"")))</f>
        <v/>
      </c>
      <c r="Y39">
        <f>IF(入力!$D$41="","",IF(OR(反映項目!$B$12="×",入力!$Z$41=""),"",入力!$Z$41))</f>
        <v/>
      </c>
      <c r="Z39">
        <f>IF(入力!$D$41="","",IF(反映項目!$B$13="×","",IF(入力!$AA$41="","",入力!$AA$41&amp;CHAR(10)))&amp;IF(反映項目!$B$14="×","",IF(入力!$AB$41="","",入力!$AB$41&amp;CHAR(10)))&amp;IF(反映項目!$B$15="×","",IF(入力!$AC$41="","",入力!$AC$41)))</f>
        <v/>
      </c>
      <c r="AA39">
        <f>IF(入力!$D$41="","",IF(OR(反映項目!$B$17="×",入力!$AH$41=""),"",入力!$AH$41))</f>
        <v/>
      </c>
      <c r="AB39">
        <f>IF(入力!$D$41="","",IF(OR(反映項目!$B$16="×",N($AK$39)=0),"",YEAR($AK$39)-IF($AK$39&gt;=DATE(2019,5,1),2018,1988)))</f>
        <v/>
      </c>
      <c r="AC39">
        <f>IF(入力!$D$41="","",IF(OR(反映項目!$B$16="×",N($AK$39)=0),"",MONTH($AK$39)))</f>
        <v/>
      </c>
      <c r="AD39">
        <f>IF(入力!$D$41="","",IF(OR(反映項目!$B$16="×",入力!$AE$41=""),"",入力!$AE$41))</f>
        <v/>
      </c>
      <c r="AE39">
        <f>IF(入力!$D$41="","",IF(OR(反映項目!$B$16="×",N($AL$39)=0),"",YEAR($AL$39)-IF($AL$39&gt;=DATE(2019,5,1),2018,1988)))</f>
        <v/>
      </c>
      <c r="AF39">
        <f>IF(入力!$D$41="","",IF(OR(反映項目!$B$16="×",N($AL$39)=0),"",MONTH($AL$39)))</f>
        <v/>
      </c>
      <c r="AG39">
        <f>IF(入力!$D$41="","",IF(OR(反映項目!$B$16="×",入力!$AG$41=""),"",入力!$AG$41))</f>
        <v/>
      </c>
      <c r="AJ39">
        <f>IF(入力!$D$41="","",IFERROR(IF(ISNUMBER(入力!$F$41),入力!$F$41,DATEVALUE(入力!$F$41)),""))</f>
        <v/>
      </c>
      <c r="AK39">
        <f>IF(入力!$D$41="","",IFERROR(IF(ISNUMBER(入力!$AD$41),入力!$AD$41,DATEVALUE(入力!$AD$41)),""))</f>
        <v/>
      </c>
      <c r="AL39">
        <f>IF(入力!$D$41="","",IFERROR(IF(ISNUMBER(入力!$AF$41),入力!$AF$41,DATEVALUE(入力!$AF$41)),""))</f>
        <v/>
      </c>
    </row>
    <row r="40">
      <c r="A40" t="n">
        <v>38</v>
      </c>
      <c r="B40">
        <f>IF(入力!$D$42="","",IF(OR(反映項目!$B$4="×",入力!$D$42=""),"",入力!$D$42))</f>
        <v/>
      </c>
      <c r="C40">
        <f>IF(入力!$D$42="","",IF(OR(反映項目!$B$5="×",入力!$E$42=""),"",入力!$E$42))</f>
        <v/>
      </c>
      <c r="D40">
        <f>IF(入力!$D$42="","",IF(OR(反映項目!$B$6="×",N($AJ$40)=0),"",YEAR($AJ$40)-IF($AJ$40&gt;=DATE(2019,5,1),2018,IF($AJ$40&gt;=DATE(1989,1,8),1988,1925))))</f>
        <v/>
      </c>
      <c r="E40">
        <f>IF(入力!$D$42="","",IF(OR(反映項目!$B$6="×",N($AJ$40)=0),"",MONTH($AJ$40)))</f>
        <v/>
      </c>
      <c r="F40">
        <f>IF(入力!$D$42="","",IF(OR(反映項目!$B$6="×",N($AJ$40)=0),"",DAY($AJ$40)))</f>
        <v/>
      </c>
      <c r="G40">
        <f>IF(入力!$D$42="","",IF(OR(反映項目!$B$6="×",OR(N($AJ$40)=0,N(設定!$B$3)=0)),"",DATEDIF($AJ$40,設定!$B$3,"Y")))</f>
        <v/>
      </c>
      <c r="H40">
        <f>IF(入力!$D$42="","",IF(OR(反映項目!$B$7="×",入力!$G$42=""),"",IFERROR(TEXT(VALUE(SUBSTITUTE(入力!$G$42,"-","")),"000-0000"),入力!$G$42)))</f>
        <v/>
      </c>
      <c r="I40">
        <f>IF(入力!$D$42="","",IF(OR(反映項目!$B$8="×",入力!$H$42=""),"",入力!$H$42))</f>
        <v/>
      </c>
      <c r="J40">
        <f>IF(入力!$D$42="","",IF(反映項目!$B$9="×","",IF(入力!$I$42&lt;&gt;"",入力!$I$42,IF(入力!$G$42="","",IFERROR(VLOOKUP(TEXT(VALUE(SUBSTITUTE(入力!$G$42,"-","")),"0000000"),郵便番号!$A:$C,3,FALSE),"")))))</f>
        <v/>
      </c>
      <c r="K40">
        <f>IF(入力!$D$42="","",IF(OR(反映項目!$B$10="×",入力!$K$42=""),"",IFERROR(TEXT(VALUE(SUBSTITUTE(入力!$K$42,"-","")),"000-0000"),入力!$K$42)))</f>
        <v/>
      </c>
      <c r="L40">
        <f>IF(入力!$D$42="","",IF(反映項目!$B$10="×","",IF(AND(入力!$K$42="",入力!$L$42=""),"同上",IF(入力!$L$42="","",入力!$L$42))))</f>
        <v/>
      </c>
      <c r="M40">
        <f>IF(入力!$D$42="","",IF(OR(反映項目!$B$10="×",入力!$M$42="",AND(入力!$K$42="",入力!$L$42="")),"",入力!$M$42))</f>
        <v/>
      </c>
      <c r="N40">
        <f>IF(入力!$D$42="","",設定!$B$4&amp;CHAR(10)&amp;IF(入力!$J$42="",設定!$B$5,入力!$J$42))</f>
        <v/>
      </c>
      <c r="O40">
        <f>IF(入力!$D$42="","",IF(反映項目!$B$11="×","",IFERROR(INDEX(資格集約!$H$447:$H$458,MATCH(1,資格集約!$G$447:$G$458,0)),"")))</f>
        <v/>
      </c>
      <c r="P40">
        <f>IF(入力!$D$42="","",IF(反映項目!$B$11="×","",IFERROR(INDEX(資格集約!$E$447:$E$458,MATCH(1,資格集約!$G$447:$G$458,0)),"")))</f>
        <v/>
      </c>
      <c r="Q40">
        <f>IF(入力!$D$42="","",IF(反映項目!$B$11="×","",IFERROR(INDEX(資格集約!$H$447:$H$458,MATCH(2,資格集約!$G$447:$G$458,0)),"")))</f>
        <v/>
      </c>
      <c r="R40">
        <f>IF(入力!$D$42="","",IF(反映項目!$B$11="×","",IFERROR(INDEX(資格集約!$E$447:$E$458,MATCH(2,資格集約!$G$447:$G$458,0)),"")))</f>
        <v/>
      </c>
      <c r="S40">
        <f>IF(入力!$D$42="","",IF(反映項目!$B$11="×","",IFERROR(INDEX(資格集約!$H$447:$H$458,MATCH(3,資格集約!$G$447:$G$458,0)),"")))</f>
        <v/>
      </c>
      <c r="T40">
        <f>IF(入力!$D$42="","",IF(反映項目!$B$11="×","",IFERROR(INDEX(資格集約!$E$447:$E$458,MATCH(3,資格集約!$G$447:$G$458,0)),"")))</f>
        <v/>
      </c>
      <c r="U40">
        <f>IF(入力!$D$42="","",IF(反映項目!$B$11="×","",IFERROR(INDEX(資格集約!$H$447:$H$458,MATCH(4,資格集約!$G$447:$G$458,0)),"")))</f>
        <v/>
      </c>
      <c r="V40">
        <f>IF(入力!$D$42="","",IF(反映項目!$B$11="×","",IFERROR(INDEX(資格集約!$E$447:$E$458,MATCH(4,資格集約!$G$447:$G$458,0)),"")))</f>
        <v/>
      </c>
      <c r="W40">
        <f>IF(入力!$D$42="","",IF(反映項目!$B$11="×","",IFERROR(INDEX(資格集約!$H$447:$H$458,MATCH(5,資格集約!$G$447:$G$458,0)),"")))</f>
        <v/>
      </c>
      <c r="X40">
        <f>IF(入力!$D$42="","",IF(反映項目!$B$11="×","",IFERROR(INDEX(資格集約!$E$447:$E$458,MATCH(5,資格集約!$G$447:$G$458,0)),"")))</f>
        <v/>
      </c>
      <c r="Y40">
        <f>IF(入力!$D$42="","",IF(OR(反映項目!$B$12="×",入力!$Z$42=""),"",入力!$Z$42))</f>
        <v/>
      </c>
      <c r="Z40">
        <f>IF(入力!$D$42="","",IF(反映項目!$B$13="×","",IF(入力!$AA$42="","",入力!$AA$42&amp;CHAR(10)))&amp;IF(反映項目!$B$14="×","",IF(入力!$AB$42="","",入力!$AB$42&amp;CHAR(10)))&amp;IF(反映項目!$B$15="×","",IF(入力!$AC$42="","",入力!$AC$42)))</f>
        <v/>
      </c>
      <c r="AA40">
        <f>IF(入力!$D$42="","",IF(OR(反映項目!$B$17="×",入力!$AH$42=""),"",入力!$AH$42))</f>
        <v/>
      </c>
      <c r="AB40">
        <f>IF(入力!$D$42="","",IF(OR(反映項目!$B$16="×",N($AK$40)=0),"",YEAR($AK$40)-IF($AK$40&gt;=DATE(2019,5,1),2018,1988)))</f>
        <v/>
      </c>
      <c r="AC40">
        <f>IF(入力!$D$42="","",IF(OR(反映項目!$B$16="×",N($AK$40)=0),"",MONTH($AK$40)))</f>
        <v/>
      </c>
      <c r="AD40">
        <f>IF(入力!$D$42="","",IF(OR(反映項目!$B$16="×",入力!$AE$42=""),"",入力!$AE$42))</f>
        <v/>
      </c>
      <c r="AE40">
        <f>IF(入力!$D$42="","",IF(OR(反映項目!$B$16="×",N($AL$40)=0),"",YEAR($AL$40)-IF($AL$40&gt;=DATE(2019,5,1),2018,1988)))</f>
        <v/>
      </c>
      <c r="AF40">
        <f>IF(入力!$D$42="","",IF(OR(反映項目!$B$16="×",N($AL$40)=0),"",MONTH($AL$40)))</f>
        <v/>
      </c>
      <c r="AG40">
        <f>IF(入力!$D$42="","",IF(OR(反映項目!$B$16="×",入力!$AG$42=""),"",入力!$AG$42))</f>
        <v/>
      </c>
      <c r="AJ40">
        <f>IF(入力!$D$42="","",IFERROR(IF(ISNUMBER(入力!$F$42),入力!$F$42,DATEVALUE(入力!$F$42)),""))</f>
        <v/>
      </c>
      <c r="AK40">
        <f>IF(入力!$D$42="","",IFERROR(IF(ISNUMBER(入力!$AD$42),入力!$AD$42,DATEVALUE(入力!$AD$42)),""))</f>
        <v/>
      </c>
      <c r="AL40">
        <f>IF(入力!$D$42="","",IFERROR(IF(ISNUMBER(入力!$AF$42),入力!$AF$42,DATEVALUE(入力!$AF$42)),""))</f>
        <v/>
      </c>
    </row>
    <row r="41">
      <c r="A41" t="n">
        <v>39</v>
      </c>
      <c r="B41">
        <f>IF(入力!$D$43="","",IF(OR(反映項目!$B$4="×",入力!$D$43=""),"",入力!$D$43))</f>
        <v/>
      </c>
      <c r="C41">
        <f>IF(入力!$D$43="","",IF(OR(反映項目!$B$5="×",入力!$E$43=""),"",入力!$E$43))</f>
        <v/>
      </c>
      <c r="D41">
        <f>IF(入力!$D$43="","",IF(OR(反映項目!$B$6="×",N($AJ$41)=0),"",YEAR($AJ$41)-IF($AJ$41&gt;=DATE(2019,5,1),2018,IF($AJ$41&gt;=DATE(1989,1,8),1988,1925))))</f>
        <v/>
      </c>
      <c r="E41">
        <f>IF(入力!$D$43="","",IF(OR(反映項目!$B$6="×",N($AJ$41)=0),"",MONTH($AJ$41)))</f>
        <v/>
      </c>
      <c r="F41">
        <f>IF(入力!$D$43="","",IF(OR(反映項目!$B$6="×",N($AJ$41)=0),"",DAY($AJ$41)))</f>
        <v/>
      </c>
      <c r="G41">
        <f>IF(入力!$D$43="","",IF(OR(反映項目!$B$6="×",OR(N($AJ$41)=0,N(設定!$B$3)=0)),"",DATEDIF($AJ$41,設定!$B$3,"Y")))</f>
        <v/>
      </c>
      <c r="H41">
        <f>IF(入力!$D$43="","",IF(OR(反映項目!$B$7="×",入力!$G$43=""),"",IFERROR(TEXT(VALUE(SUBSTITUTE(入力!$G$43,"-","")),"000-0000"),入力!$G$43)))</f>
        <v/>
      </c>
      <c r="I41">
        <f>IF(入力!$D$43="","",IF(OR(反映項目!$B$8="×",入力!$H$43=""),"",入力!$H$43))</f>
        <v/>
      </c>
      <c r="J41">
        <f>IF(入力!$D$43="","",IF(反映項目!$B$9="×","",IF(入力!$I$43&lt;&gt;"",入力!$I$43,IF(入力!$G$43="","",IFERROR(VLOOKUP(TEXT(VALUE(SUBSTITUTE(入力!$G$43,"-","")),"0000000"),郵便番号!$A:$C,3,FALSE),"")))))</f>
        <v/>
      </c>
      <c r="K41">
        <f>IF(入力!$D$43="","",IF(OR(反映項目!$B$10="×",入力!$K$43=""),"",IFERROR(TEXT(VALUE(SUBSTITUTE(入力!$K$43,"-","")),"000-0000"),入力!$K$43)))</f>
        <v/>
      </c>
      <c r="L41">
        <f>IF(入力!$D$43="","",IF(反映項目!$B$10="×","",IF(AND(入力!$K$43="",入力!$L$43=""),"同上",IF(入力!$L$43="","",入力!$L$43))))</f>
        <v/>
      </c>
      <c r="M41">
        <f>IF(入力!$D$43="","",IF(OR(反映項目!$B$10="×",入力!$M$43="",AND(入力!$K$43="",入力!$L$43="")),"",入力!$M$43))</f>
        <v/>
      </c>
      <c r="N41">
        <f>IF(入力!$D$43="","",設定!$B$4&amp;CHAR(10)&amp;IF(入力!$J$43="",設定!$B$5,入力!$J$43))</f>
        <v/>
      </c>
      <c r="O41">
        <f>IF(入力!$D$43="","",IF(反映項目!$B$11="×","",IFERROR(INDEX(資格集約!$H$459:$H$470,MATCH(1,資格集約!$G$459:$G$470,0)),"")))</f>
        <v/>
      </c>
      <c r="P41">
        <f>IF(入力!$D$43="","",IF(反映項目!$B$11="×","",IFERROR(INDEX(資格集約!$E$459:$E$470,MATCH(1,資格集約!$G$459:$G$470,0)),"")))</f>
        <v/>
      </c>
      <c r="Q41">
        <f>IF(入力!$D$43="","",IF(反映項目!$B$11="×","",IFERROR(INDEX(資格集約!$H$459:$H$470,MATCH(2,資格集約!$G$459:$G$470,0)),"")))</f>
        <v/>
      </c>
      <c r="R41">
        <f>IF(入力!$D$43="","",IF(反映項目!$B$11="×","",IFERROR(INDEX(資格集約!$E$459:$E$470,MATCH(2,資格集約!$G$459:$G$470,0)),"")))</f>
        <v/>
      </c>
      <c r="S41">
        <f>IF(入力!$D$43="","",IF(反映項目!$B$11="×","",IFERROR(INDEX(資格集約!$H$459:$H$470,MATCH(3,資格集約!$G$459:$G$470,0)),"")))</f>
        <v/>
      </c>
      <c r="T41">
        <f>IF(入力!$D$43="","",IF(反映項目!$B$11="×","",IFERROR(INDEX(資格集約!$E$459:$E$470,MATCH(3,資格集約!$G$459:$G$470,0)),"")))</f>
        <v/>
      </c>
      <c r="U41">
        <f>IF(入力!$D$43="","",IF(反映項目!$B$11="×","",IFERROR(INDEX(資格集約!$H$459:$H$470,MATCH(4,資格集約!$G$459:$G$470,0)),"")))</f>
        <v/>
      </c>
      <c r="V41">
        <f>IF(入力!$D$43="","",IF(反映項目!$B$11="×","",IFERROR(INDEX(資格集約!$E$459:$E$470,MATCH(4,資格集約!$G$459:$G$470,0)),"")))</f>
        <v/>
      </c>
      <c r="W41">
        <f>IF(入力!$D$43="","",IF(反映項目!$B$11="×","",IFERROR(INDEX(資格集約!$H$459:$H$470,MATCH(5,資格集約!$G$459:$G$470,0)),"")))</f>
        <v/>
      </c>
      <c r="X41">
        <f>IF(入力!$D$43="","",IF(反映項目!$B$11="×","",IFERROR(INDEX(資格集約!$E$459:$E$470,MATCH(5,資格集約!$G$459:$G$470,0)),"")))</f>
        <v/>
      </c>
      <c r="Y41">
        <f>IF(入力!$D$43="","",IF(OR(反映項目!$B$12="×",入力!$Z$43=""),"",入力!$Z$43))</f>
        <v/>
      </c>
      <c r="Z41">
        <f>IF(入力!$D$43="","",IF(反映項目!$B$13="×","",IF(入力!$AA$43="","",入力!$AA$43&amp;CHAR(10)))&amp;IF(反映項目!$B$14="×","",IF(入力!$AB$43="","",入力!$AB$43&amp;CHAR(10)))&amp;IF(反映項目!$B$15="×","",IF(入力!$AC$43="","",入力!$AC$43)))</f>
        <v/>
      </c>
      <c r="AA41">
        <f>IF(入力!$D$43="","",IF(OR(反映項目!$B$17="×",入力!$AH$43=""),"",入力!$AH$43))</f>
        <v/>
      </c>
      <c r="AB41">
        <f>IF(入力!$D$43="","",IF(OR(反映項目!$B$16="×",N($AK$41)=0),"",YEAR($AK$41)-IF($AK$41&gt;=DATE(2019,5,1),2018,1988)))</f>
        <v/>
      </c>
      <c r="AC41">
        <f>IF(入力!$D$43="","",IF(OR(反映項目!$B$16="×",N($AK$41)=0),"",MONTH($AK$41)))</f>
        <v/>
      </c>
      <c r="AD41">
        <f>IF(入力!$D$43="","",IF(OR(反映項目!$B$16="×",入力!$AE$43=""),"",入力!$AE$43))</f>
        <v/>
      </c>
      <c r="AE41">
        <f>IF(入力!$D$43="","",IF(OR(反映項目!$B$16="×",N($AL$41)=0),"",YEAR($AL$41)-IF($AL$41&gt;=DATE(2019,5,1),2018,1988)))</f>
        <v/>
      </c>
      <c r="AF41">
        <f>IF(入力!$D$43="","",IF(OR(反映項目!$B$16="×",N($AL$41)=0),"",MONTH($AL$41)))</f>
        <v/>
      </c>
      <c r="AG41">
        <f>IF(入力!$D$43="","",IF(OR(反映項目!$B$16="×",入力!$AG$43=""),"",入力!$AG$43))</f>
        <v/>
      </c>
      <c r="AJ41">
        <f>IF(入力!$D$43="","",IFERROR(IF(ISNUMBER(入力!$F$43),入力!$F$43,DATEVALUE(入力!$F$43)),""))</f>
        <v/>
      </c>
      <c r="AK41">
        <f>IF(入力!$D$43="","",IFERROR(IF(ISNUMBER(入力!$AD$43),入力!$AD$43,DATEVALUE(入力!$AD$43)),""))</f>
        <v/>
      </c>
      <c r="AL41">
        <f>IF(入力!$D$43="","",IFERROR(IF(ISNUMBER(入力!$AF$43),入力!$AF$43,DATEVALUE(入力!$AF$43)),""))</f>
        <v/>
      </c>
    </row>
    <row r="42">
      <c r="A42" t="n">
        <v>40</v>
      </c>
      <c r="B42">
        <f>IF(入力!$D$44="","",IF(OR(反映項目!$B$4="×",入力!$D$44=""),"",入力!$D$44))</f>
        <v/>
      </c>
      <c r="C42">
        <f>IF(入力!$D$44="","",IF(OR(反映項目!$B$5="×",入力!$E$44=""),"",入力!$E$44))</f>
        <v/>
      </c>
      <c r="D42">
        <f>IF(入力!$D$44="","",IF(OR(反映項目!$B$6="×",N($AJ$42)=0),"",YEAR($AJ$42)-IF($AJ$42&gt;=DATE(2019,5,1),2018,IF($AJ$42&gt;=DATE(1989,1,8),1988,1925))))</f>
        <v/>
      </c>
      <c r="E42">
        <f>IF(入力!$D$44="","",IF(OR(反映項目!$B$6="×",N($AJ$42)=0),"",MONTH($AJ$42)))</f>
        <v/>
      </c>
      <c r="F42">
        <f>IF(入力!$D$44="","",IF(OR(反映項目!$B$6="×",N($AJ$42)=0),"",DAY($AJ$42)))</f>
        <v/>
      </c>
      <c r="G42">
        <f>IF(入力!$D$44="","",IF(OR(反映項目!$B$6="×",OR(N($AJ$42)=0,N(設定!$B$3)=0)),"",DATEDIF($AJ$42,設定!$B$3,"Y")))</f>
        <v/>
      </c>
      <c r="H42">
        <f>IF(入力!$D$44="","",IF(OR(反映項目!$B$7="×",入力!$G$44=""),"",IFERROR(TEXT(VALUE(SUBSTITUTE(入力!$G$44,"-","")),"000-0000"),入力!$G$44)))</f>
        <v/>
      </c>
      <c r="I42">
        <f>IF(入力!$D$44="","",IF(OR(反映項目!$B$8="×",入力!$H$44=""),"",入力!$H$44))</f>
        <v/>
      </c>
      <c r="J42">
        <f>IF(入力!$D$44="","",IF(反映項目!$B$9="×","",IF(入力!$I$44&lt;&gt;"",入力!$I$44,IF(入力!$G$44="","",IFERROR(VLOOKUP(TEXT(VALUE(SUBSTITUTE(入力!$G$44,"-","")),"0000000"),郵便番号!$A:$C,3,FALSE),"")))))</f>
        <v/>
      </c>
      <c r="K42">
        <f>IF(入力!$D$44="","",IF(OR(反映項目!$B$10="×",入力!$K$44=""),"",IFERROR(TEXT(VALUE(SUBSTITUTE(入力!$K$44,"-","")),"000-0000"),入力!$K$44)))</f>
        <v/>
      </c>
      <c r="L42">
        <f>IF(入力!$D$44="","",IF(反映項目!$B$10="×","",IF(AND(入力!$K$44="",入力!$L$44=""),"同上",IF(入力!$L$44="","",入力!$L$44))))</f>
        <v/>
      </c>
      <c r="M42">
        <f>IF(入力!$D$44="","",IF(OR(反映項目!$B$10="×",入力!$M$44="",AND(入力!$K$44="",入力!$L$44="")),"",入力!$M$44))</f>
        <v/>
      </c>
      <c r="N42">
        <f>IF(入力!$D$44="","",設定!$B$4&amp;CHAR(10)&amp;IF(入力!$J$44="",設定!$B$5,入力!$J$44))</f>
        <v/>
      </c>
      <c r="O42">
        <f>IF(入力!$D$44="","",IF(反映項目!$B$11="×","",IFERROR(INDEX(資格集約!$H$471:$H$482,MATCH(1,資格集約!$G$471:$G$482,0)),"")))</f>
        <v/>
      </c>
      <c r="P42">
        <f>IF(入力!$D$44="","",IF(反映項目!$B$11="×","",IFERROR(INDEX(資格集約!$E$471:$E$482,MATCH(1,資格集約!$G$471:$G$482,0)),"")))</f>
        <v/>
      </c>
      <c r="Q42">
        <f>IF(入力!$D$44="","",IF(反映項目!$B$11="×","",IFERROR(INDEX(資格集約!$H$471:$H$482,MATCH(2,資格集約!$G$471:$G$482,0)),"")))</f>
        <v/>
      </c>
      <c r="R42">
        <f>IF(入力!$D$44="","",IF(反映項目!$B$11="×","",IFERROR(INDEX(資格集約!$E$471:$E$482,MATCH(2,資格集約!$G$471:$G$482,0)),"")))</f>
        <v/>
      </c>
      <c r="S42">
        <f>IF(入力!$D$44="","",IF(反映項目!$B$11="×","",IFERROR(INDEX(資格集約!$H$471:$H$482,MATCH(3,資格集約!$G$471:$G$482,0)),"")))</f>
        <v/>
      </c>
      <c r="T42">
        <f>IF(入力!$D$44="","",IF(反映項目!$B$11="×","",IFERROR(INDEX(資格集約!$E$471:$E$482,MATCH(3,資格集約!$G$471:$G$482,0)),"")))</f>
        <v/>
      </c>
      <c r="U42">
        <f>IF(入力!$D$44="","",IF(反映項目!$B$11="×","",IFERROR(INDEX(資格集約!$H$471:$H$482,MATCH(4,資格集約!$G$471:$G$482,0)),"")))</f>
        <v/>
      </c>
      <c r="V42">
        <f>IF(入力!$D$44="","",IF(反映項目!$B$11="×","",IFERROR(INDEX(資格集約!$E$471:$E$482,MATCH(4,資格集約!$G$471:$G$482,0)),"")))</f>
        <v/>
      </c>
      <c r="W42">
        <f>IF(入力!$D$44="","",IF(反映項目!$B$11="×","",IFERROR(INDEX(資格集約!$H$471:$H$482,MATCH(5,資格集約!$G$471:$G$482,0)),"")))</f>
        <v/>
      </c>
      <c r="X42">
        <f>IF(入力!$D$44="","",IF(反映項目!$B$11="×","",IFERROR(INDEX(資格集約!$E$471:$E$482,MATCH(5,資格集約!$G$471:$G$482,0)),"")))</f>
        <v/>
      </c>
      <c r="Y42">
        <f>IF(入力!$D$44="","",IF(OR(反映項目!$B$12="×",入力!$Z$44=""),"",入力!$Z$44))</f>
        <v/>
      </c>
      <c r="Z42">
        <f>IF(入力!$D$44="","",IF(反映項目!$B$13="×","",IF(入力!$AA$44="","",入力!$AA$44&amp;CHAR(10)))&amp;IF(反映項目!$B$14="×","",IF(入力!$AB$44="","",入力!$AB$44&amp;CHAR(10)))&amp;IF(反映項目!$B$15="×","",IF(入力!$AC$44="","",入力!$AC$44)))</f>
        <v/>
      </c>
      <c r="AA42">
        <f>IF(入力!$D$44="","",IF(OR(反映項目!$B$17="×",入力!$AH$44=""),"",入力!$AH$44))</f>
        <v/>
      </c>
      <c r="AB42">
        <f>IF(入力!$D$44="","",IF(OR(反映項目!$B$16="×",N($AK$42)=0),"",YEAR($AK$42)-IF($AK$42&gt;=DATE(2019,5,1),2018,1988)))</f>
        <v/>
      </c>
      <c r="AC42">
        <f>IF(入力!$D$44="","",IF(OR(反映項目!$B$16="×",N($AK$42)=0),"",MONTH($AK$42)))</f>
        <v/>
      </c>
      <c r="AD42">
        <f>IF(入力!$D$44="","",IF(OR(反映項目!$B$16="×",入力!$AE$44=""),"",入力!$AE$44))</f>
        <v/>
      </c>
      <c r="AE42">
        <f>IF(入力!$D$44="","",IF(OR(反映項目!$B$16="×",N($AL$42)=0),"",YEAR($AL$42)-IF($AL$42&gt;=DATE(2019,5,1),2018,1988)))</f>
        <v/>
      </c>
      <c r="AF42">
        <f>IF(入力!$D$44="","",IF(OR(反映項目!$B$16="×",N($AL$42)=0),"",MONTH($AL$42)))</f>
        <v/>
      </c>
      <c r="AG42">
        <f>IF(入力!$D$44="","",IF(OR(反映項目!$B$16="×",入力!$AG$44=""),"",入力!$AG$44))</f>
        <v/>
      </c>
      <c r="AJ42">
        <f>IF(入力!$D$44="","",IFERROR(IF(ISNUMBER(入力!$F$44),入力!$F$44,DATEVALUE(入力!$F$44)),""))</f>
        <v/>
      </c>
      <c r="AK42">
        <f>IF(入力!$D$44="","",IFERROR(IF(ISNUMBER(入力!$AD$44),入力!$AD$44,DATEVALUE(入力!$AD$44)),""))</f>
        <v/>
      </c>
      <c r="AL42">
        <f>IF(入力!$D$44="","",IFERROR(IF(ISNUMBER(入力!$AF$44),入力!$AF$44,DATEVALUE(入力!$AF$44)),""))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341"/>
  <sheetViews>
    <sheetView workbookViewId="0">
      <selection activeCell="A1" sqref="A1"/>
    </sheetView>
  </sheetViews>
  <sheetFormatPr baseColWidth="8" defaultRowHeight="15"/>
  <cols>
    <col width="12" customWidth="1" style="118" min="1" max="1"/>
    <col width="34" customWidth="1" style="118" min="2" max="2"/>
    <col width="34" customWidth="1" style="118" min="3" max="3"/>
  </cols>
  <sheetData>
    <row r="1">
      <c r="A1" s="129" t="inlineStr">
        <is>
          <t>郵便番号データ（自動・さわらないでください）</t>
        </is>
      </c>
    </row>
    <row r="2">
      <c r="A2" s="121" t="inlineStr">
        <is>
          <t>収録: 大阪府・和歌山県・奈良県（日本郵便の郵便番号データより）</t>
        </is>
      </c>
    </row>
    <row r="3">
      <c r="A3" s="181" t="inlineStr">
        <is>
          <t>郵便番号</t>
        </is>
      </c>
      <c r="B3" s="181" t="inlineStr">
        <is>
          <t>住所</t>
        </is>
      </c>
      <c r="C3" s="181" t="inlineStr">
        <is>
          <t>ふりがな</t>
        </is>
      </c>
    </row>
    <row r="4">
      <c r="A4" t="inlineStr">
        <is>
          <t>5300000</t>
        </is>
      </c>
      <c r="B4" t="inlineStr">
        <is>
          <t>大阪府大阪市北区</t>
        </is>
      </c>
      <c r="C4" t="inlineStr">
        <is>
          <t>おおさかふ おおさかしきたく</t>
        </is>
      </c>
    </row>
    <row r="5">
      <c r="A5" t="inlineStr">
        <is>
          <t>5300001</t>
        </is>
      </c>
      <c r="B5" t="inlineStr">
        <is>
          <t>大阪府大阪市北区梅田</t>
        </is>
      </c>
      <c r="C5" t="inlineStr">
        <is>
          <t>おおさかふ おおさかしきたく うめだ</t>
        </is>
      </c>
    </row>
    <row r="6">
      <c r="A6" t="inlineStr">
        <is>
          <t>5300002</t>
        </is>
      </c>
      <c r="B6" t="inlineStr">
        <is>
          <t>大阪府大阪市北区曽根崎新地</t>
        </is>
      </c>
      <c r="C6" t="inlineStr">
        <is>
          <t>おおさかふ おおさかしきたく そねざきしんち</t>
        </is>
      </c>
    </row>
    <row r="7">
      <c r="A7" t="inlineStr">
        <is>
          <t>5300003</t>
        </is>
      </c>
      <c r="B7" t="inlineStr">
        <is>
          <t>大阪府大阪市北区堂島</t>
        </is>
      </c>
      <c r="C7" t="inlineStr">
        <is>
          <t>おおさかふ おおさかしきたく どうじま</t>
        </is>
      </c>
    </row>
    <row r="8">
      <c r="A8" t="inlineStr">
        <is>
          <t>5300004</t>
        </is>
      </c>
      <c r="B8" t="inlineStr">
        <is>
          <t>大阪府大阪市北区堂島浜</t>
        </is>
      </c>
      <c r="C8" t="inlineStr">
        <is>
          <t>おおさかふ おおさかしきたく どうじまはま</t>
        </is>
      </c>
    </row>
    <row r="9">
      <c r="A9" t="inlineStr">
        <is>
          <t>5300005</t>
        </is>
      </c>
      <c r="B9" t="inlineStr">
        <is>
          <t>大阪府大阪市北区中之島</t>
        </is>
      </c>
      <c r="C9" t="inlineStr">
        <is>
          <t>おおさかふ おおさかしきたく なかのしま</t>
        </is>
      </c>
    </row>
    <row r="10">
      <c r="A10" t="inlineStr">
        <is>
          <t>5300011</t>
        </is>
      </c>
      <c r="B10" t="inlineStr">
        <is>
          <t>大阪府大阪市北区大深町</t>
        </is>
      </c>
      <c r="C10" t="inlineStr">
        <is>
          <t>おおさかふ おおさかしきたく おおふかちょう</t>
        </is>
      </c>
    </row>
    <row r="11">
      <c r="A11" t="inlineStr">
        <is>
          <t>5300012</t>
        </is>
      </c>
      <c r="B11" t="inlineStr">
        <is>
          <t>大阪府大阪市北区芝田</t>
        </is>
      </c>
      <c r="C11" t="inlineStr">
        <is>
          <t>おおさかふ おおさかしきたく しばた</t>
        </is>
      </c>
    </row>
    <row r="12">
      <c r="A12" t="inlineStr">
        <is>
          <t>5300013</t>
        </is>
      </c>
      <c r="B12" t="inlineStr">
        <is>
          <t>大阪府大阪市北区茶屋町</t>
        </is>
      </c>
      <c r="C12" t="inlineStr">
        <is>
          <t>おおさかふ おおさかしきたく ちゃやまち</t>
        </is>
      </c>
    </row>
    <row r="13">
      <c r="A13" t="inlineStr">
        <is>
          <t>5300014</t>
        </is>
      </c>
      <c r="B13" t="inlineStr">
        <is>
          <t>大阪府大阪市北区鶴野町</t>
        </is>
      </c>
      <c r="C13" t="inlineStr">
        <is>
          <t>おおさかふ おおさかしきたく つるのちょう</t>
        </is>
      </c>
    </row>
    <row r="14">
      <c r="A14" t="inlineStr">
        <is>
          <t>5300015</t>
        </is>
      </c>
      <c r="B14" t="inlineStr">
        <is>
          <t>大阪府大阪市北区中崎西</t>
        </is>
      </c>
      <c r="C14" t="inlineStr">
        <is>
          <t>おおさかふ おおさかしきたく なかざきにし</t>
        </is>
      </c>
    </row>
    <row r="15">
      <c r="A15" t="inlineStr">
        <is>
          <t>5300016</t>
        </is>
      </c>
      <c r="B15" t="inlineStr">
        <is>
          <t>大阪府大阪市北区中崎</t>
        </is>
      </c>
      <c r="C15" t="inlineStr">
        <is>
          <t>おおさかふ おおさかしきたく なかざき</t>
        </is>
      </c>
    </row>
    <row r="16">
      <c r="A16" t="inlineStr">
        <is>
          <t>5300017</t>
        </is>
      </c>
      <c r="B16" t="inlineStr">
        <is>
          <t>大阪府大阪市北区角田町</t>
        </is>
      </c>
      <c r="C16" t="inlineStr">
        <is>
          <t>おおさかふ おおさかしきたく かくだちょう</t>
        </is>
      </c>
    </row>
    <row r="17">
      <c r="A17" t="inlineStr">
        <is>
          <t>5300018</t>
        </is>
      </c>
      <c r="B17" t="inlineStr">
        <is>
          <t>大阪府大阪市北区小松原町</t>
        </is>
      </c>
      <c r="C17" t="inlineStr">
        <is>
          <t>おおさかふ おおさかしきたく こまつばらちょう</t>
        </is>
      </c>
    </row>
    <row r="18">
      <c r="A18" t="inlineStr">
        <is>
          <t>5300021</t>
        </is>
      </c>
      <c r="B18" t="inlineStr">
        <is>
          <t>大阪府大阪市北区浮田</t>
        </is>
      </c>
      <c r="C18" t="inlineStr">
        <is>
          <t>おおさかふ おおさかしきたく うきだ</t>
        </is>
      </c>
    </row>
    <row r="19">
      <c r="A19" t="inlineStr">
        <is>
          <t>5300022</t>
        </is>
      </c>
      <c r="B19" t="inlineStr">
        <is>
          <t>大阪府大阪市北区浪花町</t>
        </is>
      </c>
      <c r="C19" t="inlineStr">
        <is>
          <t>おおさかふ おおさかしきたく なにわちょう</t>
        </is>
      </c>
    </row>
    <row r="20">
      <c r="A20" t="inlineStr">
        <is>
          <t>5300023</t>
        </is>
      </c>
      <c r="B20" t="inlineStr">
        <is>
          <t>大阪府大阪市北区黒崎町</t>
        </is>
      </c>
      <c r="C20" t="inlineStr">
        <is>
          <t>おおさかふ おおさかしきたく くろさきちょう</t>
        </is>
      </c>
    </row>
    <row r="21">
      <c r="A21" t="inlineStr">
        <is>
          <t>5300024</t>
        </is>
      </c>
      <c r="B21" t="inlineStr">
        <is>
          <t>大阪府大阪市北区山崎町</t>
        </is>
      </c>
      <c r="C21" t="inlineStr">
        <is>
          <t>おおさかふ おおさかしきたく やまざきちょう</t>
        </is>
      </c>
    </row>
    <row r="22">
      <c r="A22" t="inlineStr">
        <is>
          <t>5300025</t>
        </is>
      </c>
      <c r="B22" t="inlineStr">
        <is>
          <t>大阪府大阪市北区扇町</t>
        </is>
      </c>
      <c r="C22" t="inlineStr">
        <is>
          <t>おおさかふ おおさかしきたく おうぎまち</t>
        </is>
      </c>
    </row>
    <row r="23">
      <c r="A23" t="inlineStr">
        <is>
          <t>5300026</t>
        </is>
      </c>
      <c r="B23" t="inlineStr">
        <is>
          <t>大阪府大阪市北区神山町</t>
        </is>
      </c>
      <c r="C23" t="inlineStr">
        <is>
          <t>おおさかふ おおさかしきたく かみやまちょう</t>
        </is>
      </c>
    </row>
    <row r="24">
      <c r="A24" t="inlineStr">
        <is>
          <t>5300027</t>
        </is>
      </c>
      <c r="B24" t="inlineStr">
        <is>
          <t>大阪府大阪市北区堂山町</t>
        </is>
      </c>
      <c r="C24" t="inlineStr">
        <is>
          <t>おおさかふ おおさかしきたく どうやまちょう</t>
        </is>
      </c>
    </row>
    <row r="25">
      <c r="A25" t="inlineStr">
        <is>
          <t>5300028</t>
        </is>
      </c>
      <c r="B25" t="inlineStr">
        <is>
          <t>大阪府大阪市北区万歳町</t>
        </is>
      </c>
      <c r="C25" t="inlineStr">
        <is>
          <t>おおさかふ おおさかしきたく ばんざいちょう</t>
        </is>
      </c>
    </row>
    <row r="26">
      <c r="A26" t="inlineStr">
        <is>
          <t>5300031</t>
        </is>
      </c>
      <c r="B26" t="inlineStr">
        <is>
          <t>大阪府大阪市北区菅栄町</t>
        </is>
      </c>
      <c r="C26" t="inlineStr">
        <is>
          <t>おおさかふ おおさかしきたく かんえいちょう</t>
        </is>
      </c>
    </row>
    <row r="27">
      <c r="A27" t="inlineStr">
        <is>
          <t>5300032</t>
        </is>
      </c>
      <c r="B27" t="inlineStr">
        <is>
          <t>大阪府大阪市北区樋之口町</t>
        </is>
      </c>
      <c r="C27" t="inlineStr">
        <is>
          <t>おおさかふ おおさかしきたく ひのくちちょう</t>
        </is>
      </c>
    </row>
    <row r="28">
      <c r="A28" t="inlineStr">
        <is>
          <t>5300033</t>
        </is>
      </c>
      <c r="B28" t="inlineStr">
        <is>
          <t>大阪府大阪市北区池田町</t>
        </is>
      </c>
      <c r="C28" t="inlineStr">
        <is>
          <t>おおさかふ おおさかしきたく いけだちょう</t>
        </is>
      </c>
    </row>
    <row r="29">
      <c r="A29" t="inlineStr">
        <is>
          <t>5300034</t>
        </is>
      </c>
      <c r="B29" t="inlineStr">
        <is>
          <t>大阪府大阪市北区錦町</t>
        </is>
      </c>
      <c r="C29" t="inlineStr">
        <is>
          <t>おおさかふ おおさかしきたく にしきちょう</t>
        </is>
      </c>
    </row>
    <row r="30">
      <c r="A30" t="inlineStr">
        <is>
          <t>5300035</t>
        </is>
      </c>
      <c r="B30" t="inlineStr">
        <is>
          <t>大阪府大阪市北区同心</t>
        </is>
      </c>
      <c r="C30" t="inlineStr">
        <is>
          <t>おおさかふ おおさかしきたく どうしん</t>
        </is>
      </c>
    </row>
    <row r="31">
      <c r="A31" t="inlineStr">
        <is>
          <t>5300036</t>
        </is>
      </c>
      <c r="B31" t="inlineStr">
        <is>
          <t>大阪府大阪市北区与力町</t>
        </is>
      </c>
      <c r="C31" t="inlineStr">
        <is>
          <t>おおさかふ おおさかしきたく よりきまち</t>
        </is>
      </c>
    </row>
    <row r="32">
      <c r="A32" t="inlineStr">
        <is>
          <t>5300037</t>
        </is>
      </c>
      <c r="B32" t="inlineStr">
        <is>
          <t>大阪府大阪市北区松ケ枝町</t>
        </is>
      </c>
      <c r="C32" t="inlineStr">
        <is>
          <t>おおさかふ おおさかしきたく まつがえちょう</t>
        </is>
      </c>
    </row>
    <row r="33">
      <c r="A33" t="inlineStr">
        <is>
          <t>5300038</t>
        </is>
      </c>
      <c r="B33" t="inlineStr">
        <is>
          <t>大阪府大阪市北区紅梅町</t>
        </is>
      </c>
      <c r="C33" t="inlineStr">
        <is>
          <t>おおさかふ おおさかしきたく こうばいちょう</t>
        </is>
      </c>
    </row>
    <row r="34">
      <c r="A34" t="inlineStr">
        <is>
          <t>5300041</t>
        </is>
      </c>
      <c r="B34" t="inlineStr">
        <is>
          <t>大阪府大阪市北区天神橋</t>
        </is>
      </c>
      <c r="C34" t="inlineStr">
        <is>
          <t>おおさかふ おおさかしきたく てんじんばし</t>
        </is>
      </c>
    </row>
    <row r="35">
      <c r="A35" t="inlineStr">
        <is>
          <t>5300042</t>
        </is>
      </c>
      <c r="B35" t="inlineStr">
        <is>
          <t>大阪府大阪市北区天満橋</t>
        </is>
      </c>
      <c r="C35" t="inlineStr">
        <is>
          <t>おおさかふ おおさかしきたく てんまばし</t>
        </is>
      </c>
    </row>
    <row r="36">
      <c r="A36" t="inlineStr">
        <is>
          <t>5300043</t>
        </is>
      </c>
      <c r="B36" t="inlineStr">
        <is>
          <t>大阪府大阪市北区天満</t>
        </is>
      </c>
      <c r="C36" t="inlineStr">
        <is>
          <t>おおさかふ おおさかしきたく てんま</t>
        </is>
      </c>
    </row>
    <row r="37">
      <c r="A37" t="inlineStr">
        <is>
          <t>5300044</t>
        </is>
      </c>
      <c r="B37" t="inlineStr">
        <is>
          <t>大阪府大阪市北区東天満</t>
        </is>
      </c>
      <c r="C37" t="inlineStr">
        <is>
          <t>おおさかふ おおさかしきたく ひがしてんま</t>
        </is>
      </c>
    </row>
    <row r="38">
      <c r="A38" t="inlineStr">
        <is>
          <t>5300045</t>
        </is>
      </c>
      <c r="B38" t="inlineStr">
        <is>
          <t>大阪府大阪市北区天神西町</t>
        </is>
      </c>
      <c r="C38" t="inlineStr">
        <is>
          <t>おおさかふ おおさかしきたく てんじんにしまち</t>
        </is>
      </c>
    </row>
    <row r="39">
      <c r="A39" t="inlineStr">
        <is>
          <t>5300046</t>
        </is>
      </c>
      <c r="B39" t="inlineStr">
        <is>
          <t>大阪府大阪市北区菅原町</t>
        </is>
      </c>
      <c r="C39" t="inlineStr">
        <is>
          <t>おおさかふ おおさかしきたく すがはらちょう</t>
        </is>
      </c>
    </row>
    <row r="40">
      <c r="A40" t="inlineStr">
        <is>
          <t>5300047</t>
        </is>
      </c>
      <c r="B40" t="inlineStr">
        <is>
          <t>大阪府大阪市北区西天満</t>
        </is>
      </c>
      <c r="C40" t="inlineStr">
        <is>
          <t>おおさかふ おおさかしきたく にしてんま</t>
        </is>
      </c>
    </row>
    <row r="41">
      <c r="A41" t="inlineStr">
        <is>
          <t>5300051</t>
        </is>
      </c>
      <c r="B41" t="inlineStr">
        <is>
          <t>大阪府大阪市北区太融寺町</t>
        </is>
      </c>
      <c r="C41" t="inlineStr">
        <is>
          <t>おおさかふ おおさかしきたく たいゆうじちょう</t>
        </is>
      </c>
    </row>
    <row r="42">
      <c r="A42" t="inlineStr">
        <is>
          <t>5300052</t>
        </is>
      </c>
      <c r="B42" t="inlineStr">
        <is>
          <t>大阪府大阪市北区南扇町</t>
        </is>
      </c>
      <c r="C42" t="inlineStr">
        <is>
          <t>おおさかふ おおさかしきたく みなみおうぎまち</t>
        </is>
      </c>
    </row>
    <row r="43">
      <c r="A43" t="inlineStr">
        <is>
          <t>5300053</t>
        </is>
      </c>
      <c r="B43" t="inlineStr">
        <is>
          <t>大阪府大阪市北区末広町</t>
        </is>
      </c>
      <c r="C43" t="inlineStr">
        <is>
          <t>おおさかふ おおさかしきたく すえひろちょう</t>
        </is>
      </c>
    </row>
    <row r="44">
      <c r="A44" t="inlineStr">
        <is>
          <t>5300054</t>
        </is>
      </c>
      <c r="B44" t="inlineStr">
        <is>
          <t>大阪府大阪市北区南森町</t>
        </is>
      </c>
      <c r="C44" t="inlineStr">
        <is>
          <t>おおさかふ おおさかしきたく みなみもりまち</t>
        </is>
      </c>
    </row>
    <row r="45">
      <c r="A45" t="inlineStr">
        <is>
          <t>5300055</t>
        </is>
      </c>
      <c r="B45" t="inlineStr">
        <is>
          <t>大阪府大阪市北区野崎町</t>
        </is>
      </c>
      <c r="C45" t="inlineStr">
        <is>
          <t>おおさかふ おおさかしきたく のざきちょう</t>
        </is>
      </c>
    </row>
    <row r="46">
      <c r="A46" t="inlineStr">
        <is>
          <t>5300056</t>
        </is>
      </c>
      <c r="B46" t="inlineStr">
        <is>
          <t>大阪府大阪市北区兎我野町</t>
        </is>
      </c>
      <c r="C46" t="inlineStr">
        <is>
          <t>おおさかふ おおさかしきたく とがのちょう</t>
        </is>
      </c>
    </row>
    <row r="47">
      <c r="A47" t="inlineStr">
        <is>
          <t>5300057</t>
        </is>
      </c>
      <c r="B47" t="inlineStr">
        <is>
          <t>大阪府大阪市北区曽根崎</t>
        </is>
      </c>
      <c r="C47" t="inlineStr">
        <is>
          <t>おおさかふ おおさかしきたく そねざき</t>
        </is>
      </c>
    </row>
    <row r="48">
      <c r="A48" t="inlineStr">
        <is>
          <t>5306001</t>
        </is>
      </c>
      <c r="B48" t="inlineStr">
        <is>
          <t>大阪府大阪市北区天満橋ＯＡＰタワー</t>
        </is>
      </c>
      <c r="C48" t="inlineStr">
        <is>
          <t>おおさかふ おおさかしきたく てんまばしＯＡＰたわー</t>
        </is>
      </c>
    </row>
    <row r="49">
      <c r="A49" t="inlineStr">
        <is>
          <t>5306002</t>
        </is>
      </c>
      <c r="B49" t="inlineStr">
        <is>
          <t>大阪府大阪市北区天満橋ＯＡＰタワー</t>
        </is>
      </c>
      <c r="C49" t="inlineStr">
        <is>
          <t>おおさかふ おおさかしきたく てんまばしＯＡＰたわー</t>
        </is>
      </c>
    </row>
    <row r="50">
      <c r="A50" t="inlineStr">
        <is>
          <t>5306003</t>
        </is>
      </c>
      <c r="B50" t="inlineStr">
        <is>
          <t>大阪府大阪市北区天満橋ＯＡＰタワー</t>
        </is>
      </c>
      <c r="C50" t="inlineStr">
        <is>
          <t>おおさかふ おおさかしきたく てんまばしＯＡＰたわー</t>
        </is>
      </c>
    </row>
    <row r="51">
      <c r="A51" t="inlineStr">
        <is>
          <t>5306004</t>
        </is>
      </c>
      <c r="B51" t="inlineStr">
        <is>
          <t>大阪府大阪市北区天満橋ＯＡＰタワー</t>
        </is>
      </c>
      <c r="C51" t="inlineStr">
        <is>
          <t>おおさかふ おおさかしきたく てんまばしＯＡＰたわー</t>
        </is>
      </c>
    </row>
    <row r="52">
      <c r="A52" t="inlineStr">
        <is>
          <t>5306005</t>
        </is>
      </c>
      <c r="B52" t="inlineStr">
        <is>
          <t>大阪府大阪市北区天満橋ＯＡＰタワー</t>
        </is>
      </c>
      <c r="C52" t="inlineStr">
        <is>
          <t>おおさかふ おおさかしきたく てんまばしＯＡＰたわー</t>
        </is>
      </c>
    </row>
    <row r="53">
      <c r="A53" t="inlineStr">
        <is>
          <t>5306006</t>
        </is>
      </c>
      <c r="B53" t="inlineStr">
        <is>
          <t>大阪府大阪市北区天満橋ＯＡＰタワー</t>
        </is>
      </c>
      <c r="C53" t="inlineStr">
        <is>
          <t>おおさかふ おおさかしきたく てんまばしＯＡＰたわー</t>
        </is>
      </c>
    </row>
    <row r="54">
      <c r="A54" t="inlineStr">
        <is>
          <t>5306007</t>
        </is>
      </c>
      <c r="B54" t="inlineStr">
        <is>
          <t>大阪府大阪市北区天満橋ＯＡＰタワー</t>
        </is>
      </c>
      <c r="C54" t="inlineStr">
        <is>
          <t>おおさかふ おおさかしきたく てんまばしＯＡＰたわー</t>
        </is>
      </c>
    </row>
    <row r="55">
      <c r="A55" t="inlineStr">
        <is>
          <t>5306008</t>
        </is>
      </c>
      <c r="B55" t="inlineStr">
        <is>
          <t>大阪府大阪市北区天満橋ＯＡＰタワー</t>
        </is>
      </c>
      <c r="C55" t="inlineStr">
        <is>
          <t>おおさかふ おおさかしきたく てんまばしＯＡＰたわー</t>
        </is>
      </c>
    </row>
    <row r="56">
      <c r="A56" t="inlineStr">
        <is>
          <t>5306009</t>
        </is>
      </c>
      <c r="B56" t="inlineStr">
        <is>
          <t>大阪府大阪市北区天満橋ＯＡＰタワー</t>
        </is>
      </c>
      <c r="C56" t="inlineStr">
        <is>
          <t>おおさかふ おおさかしきたく てんまばしＯＡＰたわー</t>
        </is>
      </c>
    </row>
    <row r="57">
      <c r="A57" t="inlineStr">
        <is>
          <t>5306010</t>
        </is>
      </c>
      <c r="B57" t="inlineStr">
        <is>
          <t>大阪府大阪市北区天満橋ＯＡＰタワー</t>
        </is>
      </c>
      <c r="C57" t="inlineStr">
        <is>
          <t>おおさかふ おおさかしきたく てんまばしＯＡＰたわー</t>
        </is>
      </c>
    </row>
    <row r="58">
      <c r="A58" t="inlineStr">
        <is>
          <t>5306011</t>
        </is>
      </c>
      <c r="B58" t="inlineStr">
        <is>
          <t>大阪府大阪市北区天満橋ＯＡＰタワー</t>
        </is>
      </c>
      <c r="C58" t="inlineStr">
        <is>
          <t>おおさかふ おおさかしきたく てんまばしＯＡＰたわー</t>
        </is>
      </c>
    </row>
    <row r="59">
      <c r="A59" t="inlineStr">
        <is>
          <t>5306012</t>
        </is>
      </c>
      <c r="B59" t="inlineStr">
        <is>
          <t>大阪府大阪市北区天満橋ＯＡＰタワー</t>
        </is>
      </c>
      <c r="C59" t="inlineStr">
        <is>
          <t>おおさかふ おおさかしきたく てんまばしＯＡＰたわー</t>
        </is>
      </c>
    </row>
    <row r="60">
      <c r="A60" t="inlineStr">
        <is>
          <t>5306013</t>
        </is>
      </c>
      <c r="B60" t="inlineStr">
        <is>
          <t>大阪府大阪市北区天満橋ＯＡＰタワー</t>
        </is>
      </c>
      <c r="C60" t="inlineStr">
        <is>
          <t>おおさかふ おおさかしきたく てんまばしＯＡＰたわー</t>
        </is>
      </c>
    </row>
    <row r="61">
      <c r="A61" t="inlineStr">
        <is>
          <t>5306014</t>
        </is>
      </c>
      <c r="B61" t="inlineStr">
        <is>
          <t>大阪府大阪市北区天満橋ＯＡＰタワー</t>
        </is>
      </c>
      <c r="C61" t="inlineStr">
        <is>
          <t>おおさかふ おおさかしきたく てんまばしＯＡＰたわー</t>
        </is>
      </c>
    </row>
    <row r="62">
      <c r="A62" t="inlineStr">
        <is>
          <t>5306015</t>
        </is>
      </c>
      <c r="B62" t="inlineStr">
        <is>
          <t>大阪府大阪市北区天満橋ＯＡＰタワー</t>
        </is>
      </c>
      <c r="C62" t="inlineStr">
        <is>
          <t>おおさかふ おおさかしきたく てんまばしＯＡＰたわー</t>
        </is>
      </c>
    </row>
    <row r="63">
      <c r="A63" t="inlineStr">
        <is>
          <t>5306016</t>
        </is>
      </c>
      <c r="B63" t="inlineStr">
        <is>
          <t>大阪府大阪市北区天満橋ＯＡＰタワー</t>
        </is>
      </c>
      <c r="C63" t="inlineStr">
        <is>
          <t>おおさかふ おおさかしきたく てんまばしＯＡＰたわー</t>
        </is>
      </c>
    </row>
    <row r="64">
      <c r="A64" t="inlineStr">
        <is>
          <t>5306017</t>
        </is>
      </c>
      <c r="B64" t="inlineStr">
        <is>
          <t>大阪府大阪市北区天満橋ＯＡＰタワー</t>
        </is>
      </c>
      <c r="C64" t="inlineStr">
        <is>
          <t>おおさかふ おおさかしきたく てんまばしＯＡＰたわー</t>
        </is>
      </c>
    </row>
    <row r="65">
      <c r="A65" t="inlineStr">
        <is>
          <t>5306018</t>
        </is>
      </c>
      <c r="B65" t="inlineStr">
        <is>
          <t>大阪府大阪市北区天満橋ＯＡＰタワー</t>
        </is>
      </c>
      <c r="C65" t="inlineStr">
        <is>
          <t>おおさかふ おおさかしきたく てんまばしＯＡＰたわー</t>
        </is>
      </c>
    </row>
    <row r="66">
      <c r="A66" t="inlineStr">
        <is>
          <t>5306019</t>
        </is>
      </c>
      <c r="B66" t="inlineStr">
        <is>
          <t>大阪府大阪市北区天満橋ＯＡＰタワー</t>
        </is>
      </c>
      <c r="C66" t="inlineStr">
        <is>
          <t>おおさかふ おおさかしきたく てんまばしＯＡＰたわー</t>
        </is>
      </c>
    </row>
    <row r="67">
      <c r="A67" t="inlineStr">
        <is>
          <t>5306020</t>
        </is>
      </c>
      <c r="B67" t="inlineStr">
        <is>
          <t>大阪府大阪市北区天満橋ＯＡＰタワー</t>
        </is>
      </c>
      <c r="C67" t="inlineStr">
        <is>
          <t>おおさかふ おおさかしきたく てんまばしＯＡＰたわー</t>
        </is>
      </c>
    </row>
    <row r="68">
      <c r="A68" t="inlineStr">
        <is>
          <t>5306021</t>
        </is>
      </c>
      <c r="B68" t="inlineStr">
        <is>
          <t>大阪府大阪市北区天満橋ＯＡＰタワー</t>
        </is>
      </c>
      <c r="C68" t="inlineStr">
        <is>
          <t>おおさかふ おおさかしきたく てんまばしＯＡＰたわー</t>
        </is>
      </c>
    </row>
    <row r="69">
      <c r="A69" t="inlineStr">
        <is>
          <t>5306022</t>
        </is>
      </c>
      <c r="B69" t="inlineStr">
        <is>
          <t>大阪府大阪市北区天満橋ＯＡＰタワー</t>
        </is>
      </c>
      <c r="C69" t="inlineStr">
        <is>
          <t>おおさかふ おおさかしきたく てんまばしＯＡＰたわー</t>
        </is>
      </c>
    </row>
    <row r="70">
      <c r="A70" t="inlineStr">
        <is>
          <t>5306023</t>
        </is>
      </c>
      <c r="B70" t="inlineStr">
        <is>
          <t>大阪府大阪市北区天満橋ＯＡＰタワー</t>
        </is>
      </c>
      <c r="C70" t="inlineStr">
        <is>
          <t>おおさかふ おおさかしきたく てんまばしＯＡＰたわー</t>
        </is>
      </c>
    </row>
    <row r="71">
      <c r="A71" t="inlineStr">
        <is>
          <t>5306024</t>
        </is>
      </c>
      <c r="B71" t="inlineStr">
        <is>
          <t>大阪府大阪市北区天満橋ＯＡＰタワー</t>
        </is>
      </c>
      <c r="C71" t="inlineStr">
        <is>
          <t>おおさかふ おおさかしきたく てんまばしＯＡＰたわー</t>
        </is>
      </c>
    </row>
    <row r="72">
      <c r="A72" t="inlineStr">
        <is>
          <t>5306025</t>
        </is>
      </c>
      <c r="B72" t="inlineStr">
        <is>
          <t>大阪府大阪市北区天満橋ＯＡＰタワー</t>
        </is>
      </c>
      <c r="C72" t="inlineStr">
        <is>
          <t>おおさかふ おおさかしきたく てんまばしＯＡＰたわー</t>
        </is>
      </c>
    </row>
    <row r="73">
      <c r="A73" t="inlineStr">
        <is>
          <t>5306026</t>
        </is>
      </c>
      <c r="B73" t="inlineStr">
        <is>
          <t>大阪府大阪市北区天満橋ＯＡＰタワー</t>
        </is>
      </c>
      <c r="C73" t="inlineStr">
        <is>
          <t>おおさかふ おおさかしきたく てんまばしＯＡＰたわー</t>
        </is>
      </c>
    </row>
    <row r="74">
      <c r="A74" t="inlineStr">
        <is>
          <t>5306027</t>
        </is>
      </c>
      <c r="B74" t="inlineStr">
        <is>
          <t>大阪府大阪市北区天満橋ＯＡＰタワー</t>
        </is>
      </c>
      <c r="C74" t="inlineStr">
        <is>
          <t>おおさかふ おおさかしきたく てんまばしＯＡＰたわー</t>
        </is>
      </c>
    </row>
    <row r="75">
      <c r="A75" t="inlineStr">
        <is>
          <t>5306028</t>
        </is>
      </c>
      <c r="B75" t="inlineStr">
        <is>
          <t>大阪府大阪市北区天満橋ＯＡＰタワー</t>
        </is>
      </c>
      <c r="C75" t="inlineStr">
        <is>
          <t>おおさかふ おおさかしきたく てんまばしＯＡＰたわー</t>
        </is>
      </c>
    </row>
    <row r="76">
      <c r="A76" t="inlineStr">
        <is>
          <t>5306029</t>
        </is>
      </c>
      <c r="B76" t="inlineStr">
        <is>
          <t>大阪府大阪市北区天満橋ＯＡＰタワー</t>
        </is>
      </c>
      <c r="C76" t="inlineStr">
        <is>
          <t>おおさかふ おおさかしきたく てんまばしＯＡＰたわー</t>
        </is>
      </c>
    </row>
    <row r="77">
      <c r="A77" t="inlineStr">
        <is>
          <t>5306030</t>
        </is>
      </c>
      <c r="B77" t="inlineStr">
        <is>
          <t>大阪府大阪市北区天満橋ＯＡＰタワー</t>
        </is>
      </c>
      <c r="C77" t="inlineStr">
        <is>
          <t>おおさかふ おおさかしきたく てんまばしＯＡＰたわー</t>
        </is>
      </c>
    </row>
    <row r="78">
      <c r="A78" t="inlineStr">
        <is>
          <t>5306031</t>
        </is>
      </c>
      <c r="B78" t="inlineStr">
        <is>
          <t>大阪府大阪市北区天満橋ＯＡＰタワー</t>
        </is>
      </c>
      <c r="C78" t="inlineStr">
        <is>
          <t>おおさかふ おおさかしきたく てんまばしＯＡＰたわー</t>
        </is>
      </c>
    </row>
    <row r="79">
      <c r="A79" t="inlineStr">
        <is>
          <t>5306032</t>
        </is>
      </c>
      <c r="B79" t="inlineStr">
        <is>
          <t>大阪府大阪市北区天満橋ＯＡＰタワー</t>
        </is>
      </c>
      <c r="C79" t="inlineStr">
        <is>
          <t>おおさかふ おおさかしきたく てんまばしＯＡＰたわー</t>
        </is>
      </c>
    </row>
    <row r="80">
      <c r="A80" t="inlineStr">
        <is>
          <t>5306033</t>
        </is>
      </c>
      <c r="B80" t="inlineStr">
        <is>
          <t>大阪府大阪市北区天満橋ＯＡＰタワー</t>
        </is>
      </c>
      <c r="C80" t="inlineStr">
        <is>
          <t>おおさかふ おおさかしきたく てんまばしＯＡＰたわー</t>
        </is>
      </c>
    </row>
    <row r="81">
      <c r="A81" t="inlineStr">
        <is>
          <t>5306034</t>
        </is>
      </c>
      <c r="B81" t="inlineStr">
        <is>
          <t>大阪府大阪市北区天満橋ＯＡＰタワー</t>
        </is>
      </c>
      <c r="C81" t="inlineStr">
        <is>
          <t>おおさかふ おおさかしきたく てんまばしＯＡＰたわー</t>
        </is>
      </c>
    </row>
    <row r="82">
      <c r="A82" t="inlineStr">
        <is>
          <t>5306035</t>
        </is>
      </c>
      <c r="B82" t="inlineStr">
        <is>
          <t>大阪府大阪市北区天満橋ＯＡＰタワー</t>
        </is>
      </c>
      <c r="C82" t="inlineStr">
        <is>
          <t>おおさかふ おおさかしきたく てんまばしＯＡＰたわー</t>
        </is>
      </c>
    </row>
    <row r="83">
      <c r="A83" t="inlineStr">
        <is>
          <t>5306036</t>
        </is>
      </c>
      <c r="B83" t="inlineStr">
        <is>
          <t>大阪府大阪市北区天満橋ＯＡＰタワー</t>
        </is>
      </c>
      <c r="C83" t="inlineStr">
        <is>
          <t>おおさかふ おおさかしきたく てんまばしＯＡＰたわー</t>
        </is>
      </c>
    </row>
    <row r="84">
      <c r="A84" t="inlineStr">
        <is>
          <t>5306037</t>
        </is>
      </c>
      <c r="B84" t="inlineStr">
        <is>
          <t>大阪府大阪市北区天満橋ＯＡＰタワー</t>
        </is>
      </c>
      <c r="C84" t="inlineStr">
        <is>
          <t>おおさかふ おおさかしきたく てんまばしＯＡＰたわー</t>
        </is>
      </c>
    </row>
    <row r="85">
      <c r="A85" t="inlineStr">
        <is>
          <t>5306038</t>
        </is>
      </c>
      <c r="B85" t="inlineStr">
        <is>
          <t>大阪府大阪市北区天満橋ＯＡＰタワー</t>
        </is>
      </c>
      <c r="C85" t="inlineStr">
        <is>
          <t>おおさかふ おおさかしきたく てんまばしＯＡＰたわー</t>
        </is>
      </c>
    </row>
    <row r="86">
      <c r="A86" t="inlineStr">
        <is>
          <t>5306039</t>
        </is>
      </c>
      <c r="B86" t="inlineStr">
        <is>
          <t>大阪府大阪市北区天満橋ＯＡＰタワー</t>
        </is>
      </c>
      <c r="C86" t="inlineStr">
        <is>
          <t>おおさかふ おおさかしきたく てんまばしＯＡＰたわー</t>
        </is>
      </c>
    </row>
    <row r="87">
      <c r="A87" t="inlineStr">
        <is>
          <t>5306090</t>
        </is>
      </c>
      <c r="B87" t="inlineStr">
        <is>
          <t>大阪府大阪市北区天満橋ＯＡＰタワー</t>
        </is>
      </c>
      <c r="C87" t="inlineStr">
        <is>
          <t>おおさかふ おおさかしきたく てんまばしＯＡＰたわー</t>
        </is>
      </c>
    </row>
    <row r="88">
      <c r="A88" t="inlineStr">
        <is>
          <t>5306101</t>
        </is>
      </c>
      <c r="B88" t="inlineStr">
        <is>
          <t>大阪府大阪市北区中之島中之島ダイビル</t>
        </is>
      </c>
      <c r="C88" t="inlineStr">
        <is>
          <t>おおさかふ おおさかしきたく なかのしまなかのしまだいびる</t>
        </is>
      </c>
    </row>
    <row r="89">
      <c r="A89" t="inlineStr">
        <is>
          <t>5306102</t>
        </is>
      </c>
      <c r="B89" t="inlineStr">
        <is>
          <t>大阪府大阪市北区中之島中之島ダイビル</t>
        </is>
      </c>
      <c r="C89" t="inlineStr">
        <is>
          <t>おおさかふ おおさかしきたく なかのしまなかのしまだいびる</t>
        </is>
      </c>
    </row>
    <row r="90">
      <c r="A90" t="inlineStr">
        <is>
          <t>5306103</t>
        </is>
      </c>
      <c r="B90" t="inlineStr">
        <is>
          <t>大阪府大阪市北区中之島中之島ダイビル</t>
        </is>
      </c>
      <c r="C90" t="inlineStr">
        <is>
          <t>おおさかふ おおさかしきたく なかのしまなかのしまだいびる</t>
        </is>
      </c>
    </row>
    <row r="91">
      <c r="A91" t="inlineStr">
        <is>
          <t>5306104</t>
        </is>
      </c>
      <c r="B91" t="inlineStr">
        <is>
          <t>大阪府大阪市北区中之島中之島ダイビル</t>
        </is>
      </c>
      <c r="C91" t="inlineStr">
        <is>
          <t>おおさかふ おおさかしきたく なかのしまなかのしまだいびる</t>
        </is>
      </c>
    </row>
    <row r="92">
      <c r="A92" t="inlineStr">
        <is>
          <t>5306105</t>
        </is>
      </c>
      <c r="B92" t="inlineStr">
        <is>
          <t>大阪府大阪市北区中之島中之島ダイビル</t>
        </is>
      </c>
      <c r="C92" t="inlineStr">
        <is>
          <t>おおさかふ おおさかしきたく なかのしまなかのしまだいびる</t>
        </is>
      </c>
    </row>
    <row r="93">
      <c r="A93" t="inlineStr">
        <is>
          <t>5306106</t>
        </is>
      </c>
      <c r="B93" t="inlineStr">
        <is>
          <t>大阪府大阪市北区中之島中之島ダイビル</t>
        </is>
      </c>
      <c r="C93" t="inlineStr">
        <is>
          <t>おおさかふ おおさかしきたく なかのしまなかのしまだいびる</t>
        </is>
      </c>
    </row>
    <row r="94">
      <c r="A94" t="inlineStr">
        <is>
          <t>5306107</t>
        </is>
      </c>
      <c r="B94" t="inlineStr">
        <is>
          <t>大阪府大阪市北区中之島中之島ダイビル</t>
        </is>
      </c>
      <c r="C94" t="inlineStr">
        <is>
          <t>おおさかふ おおさかしきたく なかのしまなかのしまだいびる</t>
        </is>
      </c>
    </row>
    <row r="95">
      <c r="A95" t="inlineStr">
        <is>
          <t>5306108</t>
        </is>
      </c>
      <c r="B95" t="inlineStr">
        <is>
          <t>大阪府大阪市北区中之島中之島ダイビル</t>
        </is>
      </c>
      <c r="C95" t="inlineStr">
        <is>
          <t>おおさかふ おおさかしきたく なかのしまなかのしまだいびる</t>
        </is>
      </c>
    </row>
    <row r="96">
      <c r="A96" t="inlineStr">
        <is>
          <t>5306109</t>
        </is>
      </c>
      <c r="B96" t="inlineStr">
        <is>
          <t>大阪府大阪市北区中之島中之島ダイビル</t>
        </is>
      </c>
      <c r="C96" t="inlineStr">
        <is>
          <t>おおさかふ おおさかしきたく なかのしまなかのしまだいびる</t>
        </is>
      </c>
    </row>
    <row r="97">
      <c r="A97" t="inlineStr">
        <is>
          <t>5306110</t>
        </is>
      </c>
      <c r="B97" t="inlineStr">
        <is>
          <t>大阪府大阪市北区中之島中之島ダイビル</t>
        </is>
      </c>
      <c r="C97" t="inlineStr">
        <is>
          <t>おおさかふ おおさかしきたく なかのしまなかのしまだいびる</t>
        </is>
      </c>
    </row>
    <row r="98">
      <c r="A98" t="inlineStr">
        <is>
          <t>5306111</t>
        </is>
      </c>
      <c r="B98" t="inlineStr">
        <is>
          <t>大阪府大阪市北区中之島中之島ダイビル</t>
        </is>
      </c>
      <c r="C98" t="inlineStr">
        <is>
          <t>おおさかふ おおさかしきたく なかのしまなかのしまだいびる</t>
        </is>
      </c>
    </row>
    <row r="99">
      <c r="A99" t="inlineStr">
        <is>
          <t>5306112</t>
        </is>
      </c>
      <c r="B99" t="inlineStr">
        <is>
          <t>大阪府大阪市北区中之島中之島ダイビル</t>
        </is>
      </c>
      <c r="C99" t="inlineStr">
        <is>
          <t>おおさかふ おおさかしきたく なかのしまなかのしまだいびる</t>
        </is>
      </c>
    </row>
    <row r="100">
      <c r="A100" t="inlineStr">
        <is>
          <t>5306113</t>
        </is>
      </c>
      <c r="B100" t="inlineStr">
        <is>
          <t>大阪府大阪市北区中之島中之島ダイビル</t>
        </is>
      </c>
      <c r="C100" t="inlineStr">
        <is>
          <t>おおさかふ おおさかしきたく なかのしまなかのしまだいびる</t>
        </is>
      </c>
    </row>
    <row r="101">
      <c r="A101" t="inlineStr">
        <is>
          <t>5306114</t>
        </is>
      </c>
      <c r="B101" t="inlineStr">
        <is>
          <t>大阪府大阪市北区中之島中之島ダイビル</t>
        </is>
      </c>
      <c r="C101" t="inlineStr">
        <is>
          <t>おおさかふ おおさかしきたく なかのしまなかのしまだいびる</t>
        </is>
      </c>
    </row>
    <row r="102">
      <c r="A102" t="inlineStr">
        <is>
          <t>5306115</t>
        </is>
      </c>
      <c r="B102" t="inlineStr">
        <is>
          <t>大阪府大阪市北区中之島中之島ダイビル</t>
        </is>
      </c>
      <c r="C102" t="inlineStr">
        <is>
          <t>おおさかふ おおさかしきたく なかのしまなかのしまだいびる</t>
        </is>
      </c>
    </row>
    <row r="103">
      <c r="A103" t="inlineStr">
        <is>
          <t>5306116</t>
        </is>
      </c>
      <c r="B103" t="inlineStr">
        <is>
          <t>大阪府大阪市北区中之島中之島ダイビル</t>
        </is>
      </c>
      <c r="C103" t="inlineStr">
        <is>
          <t>おおさかふ おおさかしきたく なかのしまなかのしまだいびる</t>
        </is>
      </c>
    </row>
    <row r="104">
      <c r="A104" t="inlineStr">
        <is>
          <t>5306117</t>
        </is>
      </c>
      <c r="B104" t="inlineStr">
        <is>
          <t>大阪府大阪市北区中之島中之島ダイビル</t>
        </is>
      </c>
      <c r="C104" t="inlineStr">
        <is>
          <t>おおさかふ おおさかしきたく なかのしまなかのしまだいびる</t>
        </is>
      </c>
    </row>
    <row r="105">
      <c r="A105" t="inlineStr">
        <is>
          <t>5306118</t>
        </is>
      </c>
      <c r="B105" t="inlineStr">
        <is>
          <t>大阪府大阪市北区中之島中之島ダイビル</t>
        </is>
      </c>
      <c r="C105" t="inlineStr">
        <is>
          <t>おおさかふ おおさかしきたく なかのしまなかのしまだいびる</t>
        </is>
      </c>
    </row>
    <row r="106">
      <c r="A106" t="inlineStr">
        <is>
          <t>5306119</t>
        </is>
      </c>
      <c r="B106" t="inlineStr">
        <is>
          <t>大阪府大阪市北区中之島中之島ダイビル</t>
        </is>
      </c>
      <c r="C106" t="inlineStr">
        <is>
          <t>おおさかふ おおさかしきたく なかのしまなかのしまだいびる</t>
        </is>
      </c>
    </row>
    <row r="107">
      <c r="A107" t="inlineStr">
        <is>
          <t>5306120</t>
        </is>
      </c>
      <c r="B107" t="inlineStr">
        <is>
          <t>大阪府大阪市北区中之島中之島ダイビル</t>
        </is>
      </c>
      <c r="C107" t="inlineStr">
        <is>
          <t>おおさかふ おおさかしきたく なかのしまなかのしまだいびる</t>
        </is>
      </c>
    </row>
    <row r="108">
      <c r="A108" t="inlineStr">
        <is>
          <t>5306121</t>
        </is>
      </c>
      <c r="B108" t="inlineStr">
        <is>
          <t>大阪府大阪市北区中之島中之島ダイビル</t>
        </is>
      </c>
      <c r="C108" t="inlineStr">
        <is>
          <t>おおさかふ おおさかしきたく なかのしまなかのしまだいびる</t>
        </is>
      </c>
    </row>
    <row r="109">
      <c r="A109" t="inlineStr">
        <is>
          <t>5306122</t>
        </is>
      </c>
      <c r="B109" t="inlineStr">
        <is>
          <t>大阪府大阪市北区中之島中之島ダイビル</t>
        </is>
      </c>
      <c r="C109" t="inlineStr">
        <is>
          <t>おおさかふ おおさかしきたく なかのしまなかのしまだいびる</t>
        </is>
      </c>
    </row>
    <row r="110">
      <c r="A110" t="inlineStr">
        <is>
          <t>5306123</t>
        </is>
      </c>
      <c r="B110" t="inlineStr">
        <is>
          <t>大阪府大阪市北区中之島中之島ダイビル</t>
        </is>
      </c>
      <c r="C110" t="inlineStr">
        <is>
          <t>おおさかふ おおさかしきたく なかのしまなかのしまだいびる</t>
        </is>
      </c>
    </row>
    <row r="111">
      <c r="A111" t="inlineStr">
        <is>
          <t>5306124</t>
        </is>
      </c>
      <c r="B111" t="inlineStr">
        <is>
          <t>大阪府大阪市北区中之島中之島ダイビル</t>
        </is>
      </c>
      <c r="C111" t="inlineStr">
        <is>
          <t>おおさかふ おおさかしきたく なかのしまなかのしまだいびる</t>
        </is>
      </c>
    </row>
    <row r="112">
      <c r="A112" t="inlineStr">
        <is>
          <t>5306125</t>
        </is>
      </c>
      <c r="B112" t="inlineStr">
        <is>
          <t>大阪府大阪市北区中之島中之島ダイビル</t>
        </is>
      </c>
      <c r="C112" t="inlineStr">
        <is>
          <t>おおさかふ おおさかしきたく なかのしまなかのしまだいびる</t>
        </is>
      </c>
    </row>
    <row r="113">
      <c r="A113" t="inlineStr">
        <is>
          <t>5306126</t>
        </is>
      </c>
      <c r="B113" t="inlineStr">
        <is>
          <t>大阪府大阪市北区中之島中之島ダイビル</t>
        </is>
      </c>
      <c r="C113" t="inlineStr">
        <is>
          <t>おおさかふ おおさかしきたく なかのしまなかのしまだいびる</t>
        </is>
      </c>
    </row>
    <row r="114">
      <c r="A114" t="inlineStr">
        <is>
          <t>5306127</t>
        </is>
      </c>
      <c r="B114" t="inlineStr">
        <is>
          <t>大阪府大阪市北区中之島中之島ダイビル</t>
        </is>
      </c>
      <c r="C114" t="inlineStr">
        <is>
          <t>おおさかふ おおさかしきたく なかのしまなかのしまだいびる</t>
        </is>
      </c>
    </row>
    <row r="115">
      <c r="A115" t="inlineStr">
        <is>
          <t>5306128</t>
        </is>
      </c>
      <c r="B115" t="inlineStr">
        <is>
          <t>大阪府大阪市北区中之島中之島ダイビル</t>
        </is>
      </c>
      <c r="C115" t="inlineStr">
        <is>
          <t>おおさかふ おおさかしきたく なかのしまなかのしまだいびる</t>
        </is>
      </c>
    </row>
    <row r="116">
      <c r="A116" t="inlineStr">
        <is>
          <t>5306129</t>
        </is>
      </c>
      <c r="B116" t="inlineStr">
        <is>
          <t>大阪府大阪市北区中之島中之島ダイビル</t>
        </is>
      </c>
      <c r="C116" t="inlineStr">
        <is>
          <t>おおさかふ おおさかしきたく なかのしまなかのしまだいびる</t>
        </is>
      </c>
    </row>
    <row r="117">
      <c r="A117" t="inlineStr">
        <is>
          <t>5306130</t>
        </is>
      </c>
      <c r="B117" t="inlineStr">
        <is>
          <t>大阪府大阪市北区中之島中之島ダイビル</t>
        </is>
      </c>
      <c r="C117" t="inlineStr">
        <is>
          <t>おおさかふ おおさかしきたく なかのしまなかのしまだいびる</t>
        </is>
      </c>
    </row>
    <row r="118">
      <c r="A118" t="inlineStr">
        <is>
          <t>5306131</t>
        </is>
      </c>
      <c r="B118" t="inlineStr">
        <is>
          <t>大阪府大阪市北区中之島中之島ダイビル</t>
        </is>
      </c>
      <c r="C118" t="inlineStr">
        <is>
          <t>おおさかふ おおさかしきたく なかのしまなかのしまだいびる</t>
        </is>
      </c>
    </row>
    <row r="119">
      <c r="A119" t="inlineStr">
        <is>
          <t>5306132</t>
        </is>
      </c>
      <c r="B119" t="inlineStr">
        <is>
          <t>大阪府大阪市北区中之島中之島ダイビル</t>
        </is>
      </c>
      <c r="C119" t="inlineStr">
        <is>
          <t>おおさかふ おおさかしきたく なかのしまなかのしまだいびる</t>
        </is>
      </c>
    </row>
    <row r="120">
      <c r="A120" t="inlineStr">
        <is>
          <t>5306133</t>
        </is>
      </c>
      <c r="B120" t="inlineStr">
        <is>
          <t>大阪府大阪市北区中之島中之島ダイビル</t>
        </is>
      </c>
      <c r="C120" t="inlineStr">
        <is>
          <t>おおさかふ おおさかしきたく なかのしまなかのしまだいびる</t>
        </is>
      </c>
    </row>
    <row r="121">
      <c r="A121" t="inlineStr">
        <is>
          <t>5306134</t>
        </is>
      </c>
      <c r="B121" t="inlineStr">
        <is>
          <t>大阪府大阪市北区中之島中之島ダイビル</t>
        </is>
      </c>
      <c r="C121" t="inlineStr">
        <is>
          <t>おおさかふ おおさかしきたく なかのしまなかのしまだいびる</t>
        </is>
      </c>
    </row>
    <row r="122">
      <c r="A122" t="inlineStr">
        <is>
          <t>5306135</t>
        </is>
      </c>
      <c r="B122" t="inlineStr">
        <is>
          <t>大阪府大阪市北区中之島中之島ダイビル</t>
        </is>
      </c>
      <c r="C122" t="inlineStr">
        <is>
          <t>おおさかふ おおさかしきたく なかのしまなかのしまだいびる</t>
        </is>
      </c>
    </row>
    <row r="123">
      <c r="A123" t="inlineStr">
        <is>
          <t>5306190</t>
        </is>
      </c>
      <c r="B123" t="inlineStr">
        <is>
          <t>大阪府大阪市北区中之島中之島ダイビル</t>
        </is>
      </c>
      <c r="C123" t="inlineStr">
        <is>
          <t>おおさかふ おおさかしきたく なかのしまなかのしまだいびる</t>
        </is>
      </c>
    </row>
    <row r="124">
      <c r="A124" t="inlineStr">
        <is>
          <t>5310041</t>
        </is>
      </c>
      <c r="B124" t="inlineStr">
        <is>
          <t>大阪府大阪市北区天神橋</t>
        </is>
      </c>
      <c r="C124" t="inlineStr">
        <is>
          <t>おおさかふ おおさかしきたく てんじんばし</t>
        </is>
      </c>
    </row>
    <row r="125">
      <c r="A125" t="inlineStr">
        <is>
          <t>5310061</t>
        </is>
      </c>
      <c r="B125" t="inlineStr">
        <is>
          <t>大阪府大阪市北区長柄西</t>
        </is>
      </c>
      <c r="C125" t="inlineStr">
        <is>
          <t>おおさかふ おおさかしきたく ながらにし</t>
        </is>
      </c>
    </row>
    <row r="126">
      <c r="A126" t="inlineStr">
        <is>
          <t>5310062</t>
        </is>
      </c>
      <c r="B126" t="inlineStr">
        <is>
          <t>大阪府大阪市北区長柄中</t>
        </is>
      </c>
      <c r="C126" t="inlineStr">
        <is>
          <t>おおさかふ おおさかしきたく ながらなか</t>
        </is>
      </c>
    </row>
    <row r="127">
      <c r="A127" t="inlineStr">
        <is>
          <t>5310063</t>
        </is>
      </c>
      <c r="B127" t="inlineStr">
        <is>
          <t>大阪府大阪市北区長柄東</t>
        </is>
      </c>
      <c r="C127" t="inlineStr">
        <is>
          <t>おおさかふ おおさかしきたく ながらひがし</t>
        </is>
      </c>
    </row>
    <row r="128">
      <c r="A128" t="inlineStr">
        <is>
          <t>5310064</t>
        </is>
      </c>
      <c r="B128" t="inlineStr">
        <is>
          <t>大阪府大阪市北区国分寺</t>
        </is>
      </c>
      <c r="C128" t="inlineStr">
        <is>
          <t>おおさかふ おおさかしきたく こくぶんじ</t>
        </is>
      </c>
    </row>
    <row r="129">
      <c r="A129" t="inlineStr">
        <is>
          <t>5310071</t>
        </is>
      </c>
      <c r="B129" t="inlineStr">
        <is>
          <t>大阪府大阪市北区中津</t>
        </is>
      </c>
      <c r="C129" t="inlineStr">
        <is>
          <t>おおさかふ おおさかしきたく なかつ</t>
        </is>
      </c>
    </row>
    <row r="130">
      <c r="A130" t="inlineStr">
        <is>
          <t>5310072</t>
        </is>
      </c>
      <c r="B130" t="inlineStr">
        <is>
          <t>大阪府大阪市北区豊崎</t>
        </is>
      </c>
      <c r="C130" t="inlineStr">
        <is>
          <t>おおさかふ おおさかしきたく とよさき</t>
        </is>
      </c>
    </row>
    <row r="131">
      <c r="A131" t="inlineStr">
        <is>
          <t>5310073</t>
        </is>
      </c>
      <c r="B131" t="inlineStr">
        <is>
          <t>大阪府大阪市北区本庄西</t>
        </is>
      </c>
      <c r="C131" t="inlineStr">
        <is>
          <t>おおさかふ おおさかしきたく ほんじょうにし</t>
        </is>
      </c>
    </row>
    <row r="132">
      <c r="A132" t="inlineStr">
        <is>
          <t>5310074</t>
        </is>
      </c>
      <c r="B132" t="inlineStr">
        <is>
          <t>大阪府大阪市北区本庄東</t>
        </is>
      </c>
      <c r="C132" t="inlineStr">
        <is>
          <t>おおさかふ おおさかしきたく ほんじょうひがし</t>
        </is>
      </c>
    </row>
    <row r="133">
      <c r="A133" t="inlineStr">
        <is>
          <t>5310075</t>
        </is>
      </c>
      <c r="B133" t="inlineStr">
        <is>
          <t>大阪府大阪市北区大淀南</t>
        </is>
      </c>
      <c r="C133" t="inlineStr">
        <is>
          <t>おおさかふ おおさかしきたく おおよどみなみ</t>
        </is>
      </c>
    </row>
    <row r="134">
      <c r="A134" t="inlineStr">
        <is>
          <t>5310076</t>
        </is>
      </c>
      <c r="B134" t="inlineStr">
        <is>
          <t>大阪府大阪市北区大淀中</t>
        </is>
      </c>
      <c r="C134" t="inlineStr">
        <is>
          <t>おおさかふ おおさかしきたく おおよどなか</t>
        </is>
      </c>
    </row>
    <row r="135">
      <c r="A135" t="inlineStr">
        <is>
          <t>5310077</t>
        </is>
      </c>
      <c r="B135" t="inlineStr">
        <is>
          <t>大阪府大阪市北区大淀北</t>
        </is>
      </c>
      <c r="C135" t="inlineStr">
        <is>
          <t>おおさかふ おおさかしきたく おおよどきた</t>
        </is>
      </c>
    </row>
    <row r="136">
      <c r="A136" t="inlineStr">
        <is>
          <t>5316001</t>
        </is>
      </c>
      <c r="B136" t="inlineStr">
        <is>
          <t>大阪府大阪市北区大淀中梅田スカイビルタワーイースト</t>
        </is>
      </c>
      <c r="C136" t="inlineStr">
        <is>
          <t>おおさかふ おおさかしきたく おおよどなかうめだすかいびるたわーいーすと</t>
        </is>
      </c>
    </row>
    <row r="137">
      <c r="A137" t="inlineStr">
        <is>
          <t>5316002</t>
        </is>
      </c>
      <c r="B137" t="inlineStr">
        <is>
          <t>大阪府大阪市北区大淀中梅田スカイビルタワーイースト</t>
        </is>
      </c>
      <c r="C137" t="inlineStr">
        <is>
          <t>おおさかふ おおさかしきたく おおよどなかうめだすかいびるたわーいーすと</t>
        </is>
      </c>
    </row>
    <row r="138">
      <c r="A138" t="inlineStr">
        <is>
          <t>5316003</t>
        </is>
      </c>
      <c r="B138" t="inlineStr">
        <is>
          <t>大阪府大阪市北区大淀中梅田スカイビルタワーイースト</t>
        </is>
      </c>
      <c r="C138" t="inlineStr">
        <is>
          <t>おおさかふ おおさかしきたく おおよどなかうめだすかいびるたわーいーすと</t>
        </is>
      </c>
    </row>
    <row r="139">
      <c r="A139" t="inlineStr">
        <is>
          <t>5316004</t>
        </is>
      </c>
      <c r="B139" t="inlineStr">
        <is>
          <t>大阪府大阪市北区大淀中梅田スカイビルタワーイースト</t>
        </is>
      </c>
      <c r="C139" t="inlineStr">
        <is>
          <t>おおさかふ おおさかしきたく おおよどなかうめだすかいびるたわーいーすと</t>
        </is>
      </c>
    </row>
    <row r="140">
      <c r="A140" t="inlineStr">
        <is>
          <t>5316005</t>
        </is>
      </c>
      <c r="B140" t="inlineStr">
        <is>
          <t>大阪府大阪市北区大淀中梅田スカイビルタワーイースト</t>
        </is>
      </c>
      <c r="C140" t="inlineStr">
        <is>
          <t>おおさかふ おおさかしきたく おおよどなかうめだすかいびるたわーいーすと</t>
        </is>
      </c>
    </row>
    <row r="141">
      <c r="A141" t="inlineStr">
        <is>
          <t>5316006</t>
        </is>
      </c>
      <c r="B141" t="inlineStr">
        <is>
          <t>大阪府大阪市北区大淀中梅田スカイビルタワーイースト</t>
        </is>
      </c>
      <c r="C141" t="inlineStr">
        <is>
          <t>おおさかふ おおさかしきたく おおよどなかうめだすかいびるたわーいーすと</t>
        </is>
      </c>
    </row>
    <row r="142">
      <c r="A142" t="inlineStr">
        <is>
          <t>5316007</t>
        </is>
      </c>
      <c r="B142" t="inlineStr">
        <is>
          <t>大阪府大阪市北区大淀中梅田スカイビルタワーイースト</t>
        </is>
      </c>
      <c r="C142" t="inlineStr">
        <is>
          <t>おおさかふ おおさかしきたく おおよどなかうめだすかいびるたわーいーすと</t>
        </is>
      </c>
    </row>
    <row r="143">
      <c r="A143" t="inlineStr">
        <is>
          <t>5316008</t>
        </is>
      </c>
      <c r="B143" t="inlineStr">
        <is>
          <t>大阪府大阪市北区大淀中梅田スカイビルタワーイースト</t>
        </is>
      </c>
      <c r="C143" t="inlineStr">
        <is>
          <t>おおさかふ おおさかしきたく おおよどなかうめだすかいびるたわーいーすと</t>
        </is>
      </c>
    </row>
    <row r="144">
      <c r="A144" t="inlineStr">
        <is>
          <t>5316009</t>
        </is>
      </c>
      <c r="B144" t="inlineStr">
        <is>
          <t>大阪府大阪市北区大淀中梅田スカイビルタワーイースト</t>
        </is>
      </c>
      <c r="C144" t="inlineStr">
        <is>
          <t>おおさかふ おおさかしきたく おおよどなかうめだすかいびるたわーいーすと</t>
        </is>
      </c>
    </row>
    <row r="145">
      <c r="A145" t="inlineStr">
        <is>
          <t>5316010</t>
        </is>
      </c>
      <c r="B145" t="inlineStr">
        <is>
          <t>大阪府大阪市北区大淀中梅田スカイビルタワーイースト</t>
        </is>
      </c>
      <c r="C145" t="inlineStr">
        <is>
          <t>おおさかふ おおさかしきたく おおよどなかうめだすかいびるたわーいーすと</t>
        </is>
      </c>
    </row>
    <row r="146">
      <c r="A146" t="inlineStr">
        <is>
          <t>5316011</t>
        </is>
      </c>
      <c r="B146" t="inlineStr">
        <is>
          <t>大阪府大阪市北区大淀中梅田スカイビルタワーイースト</t>
        </is>
      </c>
      <c r="C146" t="inlineStr">
        <is>
          <t>おおさかふ おおさかしきたく おおよどなかうめだすかいびるたわーいーすと</t>
        </is>
      </c>
    </row>
    <row r="147">
      <c r="A147" t="inlineStr">
        <is>
          <t>5316012</t>
        </is>
      </c>
      <c r="B147" t="inlineStr">
        <is>
          <t>大阪府大阪市北区大淀中梅田スカイビルタワーイースト</t>
        </is>
      </c>
      <c r="C147" t="inlineStr">
        <is>
          <t>おおさかふ おおさかしきたく おおよどなかうめだすかいびるたわーいーすと</t>
        </is>
      </c>
    </row>
    <row r="148">
      <c r="A148" t="inlineStr">
        <is>
          <t>5316013</t>
        </is>
      </c>
      <c r="B148" t="inlineStr">
        <is>
          <t>大阪府大阪市北区大淀中梅田スカイビルタワーイースト</t>
        </is>
      </c>
      <c r="C148" t="inlineStr">
        <is>
          <t>おおさかふ おおさかしきたく おおよどなかうめだすかいびるたわーいーすと</t>
        </is>
      </c>
    </row>
    <row r="149">
      <c r="A149" t="inlineStr">
        <is>
          <t>5316014</t>
        </is>
      </c>
      <c r="B149" t="inlineStr">
        <is>
          <t>大阪府大阪市北区大淀中梅田スカイビルタワーイースト</t>
        </is>
      </c>
      <c r="C149" t="inlineStr">
        <is>
          <t>おおさかふ おおさかしきたく おおよどなかうめだすかいびるたわーいーすと</t>
        </is>
      </c>
    </row>
    <row r="150">
      <c r="A150" t="inlineStr">
        <is>
          <t>5316015</t>
        </is>
      </c>
      <c r="B150" t="inlineStr">
        <is>
          <t>大阪府大阪市北区大淀中梅田スカイビルタワーイースト</t>
        </is>
      </c>
      <c r="C150" t="inlineStr">
        <is>
          <t>おおさかふ おおさかしきたく おおよどなかうめだすかいびるたわーいーすと</t>
        </is>
      </c>
    </row>
    <row r="151">
      <c r="A151" t="inlineStr">
        <is>
          <t>5316016</t>
        </is>
      </c>
      <c r="B151" t="inlineStr">
        <is>
          <t>大阪府大阪市北区大淀中梅田スカイビルタワーイースト</t>
        </is>
      </c>
      <c r="C151" t="inlineStr">
        <is>
          <t>おおさかふ おおさかしきたく おおよどなかうめだすかいびるたわーいーすと</t>
        </is>
      </c>
    </row>
    <row r="152">
      <c r="A152" t="inlineStr">
        <is>
          <t>5316017</t>
        </is>
      </c>
      <c r="B152" t="inlineStr">
        <is>
          <t>大阪府大阪市北区大淀中梅田スカイビルタワーイースト</t>
        </is>
      </c>
      <c r="C152" t="inlineStr">
        <is>
          <t>おおさかふ おおさかしきたく おおよどなかうめだすかいびるたわーいーすと</t>
        </is>
      </c>
    </row>
    <row r="153">
      <c r="A153" t="inlineStr">
        <is>
          <t>5316018</t>
        </is>
      </c>
      <c r="B153" t="inlineStr">
        <is>
          <t>大阪府大阪市北区大淀中梅田スカイビルタワーイースト</t>
        </is>
      </c>
      <c r="C153" t="inlineStr">
        <is>
          <t>おおさかふ おおさかしきたく おおよどなかうめだすかいびるたわーいーすと</t>
        </is>
      </c>
    </row>
    <row r="154">
      <c r="A154" t="inlineStr">
        <is>
          <t>5316019</t>
        </is>
      </c>
      <c r="B154" t="inlineStr">
        <is>
          <t>大阪府大阪市北区大淀中梅田スカイビルタワーイースト</t>
        </is>
      </c>
      <c r="C154" t="inlineStr">
        <is>
          <t>おおさかふ おおさかしきたく おおよどなかうめだすかいびるたわーいーすと</t>
        </is>
      </c>
    </row>
    <row r="155">
      <c r="A155" t="inlineStr">
        <is>
          <t>5316020</t>
        </is>
      </c>
      <c r="B155" t="inlineStr">
        <is>
          <t>大阪府大阪市北区大淀中梅田スカイビルタワーイースト</t>
        </is>
      </c>
      <c r="C155" t="inlineStr">
        <is>
          <t>おおさかふ おおさかしきたく おおよどなかうめだすかいびるたわーいーすと</t>
        </is>
      </c>
    </row>
    <row r="156">
      <c r="A156" t="inlineStr">
        <is>
          <t>5316021</t>
        </is>
      </c>
      <c r="B156" t="inlineStr">
        <is>
          <t>大阪府大阪市北区大淀中梅田スカイビルタワーイースト</t>
        </is>
      </c>
      <c r="C156" t="inlineStr">
        <is>
          <t>おおさかふ おおさかしきたく おおよどなかうめだすかいびるたわーいーすと</t>
        </is>
      </c>
    </row>
    <row r="157">
      <c r="A157" t="inlineStr">
        <is>
          <t>5316022</t>
        </is>
      </c>
      <c r="B157" t="inlineStr">
        <is>
          <t>大阪府大阪市北区大淀中梅田スカイビルタワーイースト</t>
        </is>
      </c>
      <c r="C157" t="inlineStr">
        <is>
          <t>おおさかふ おおさかしきたく おおよどなかうめだすかいびるたわーいーすと</t>
        </is>
      </c>
    </row>
    <row r="158">
      <c r="A158" t="inlineStr">
        <is>
          <t>5316023</t>
        </is>
      </c>
      <c r="B158" t="inlineStr">
        <is>
          <t>大阪府大阪市北区大淀中梅田スカイビルタワーイースト</t>
        </is>
      </c>
      <c r="C158" t="inlineStr">
        <is>
          <t>おおさかふ おおさかしきたく おおよどなかうめだすかいびるたわーいーすと</t>
        </is>
      </c>
    </row>
    <row r="159">
      <c r="A159" t="inlineStr">
        <is>
          <t>5316024</t>
        </is>
      </c>
      <c r="B159" t="inlineStr">
        <is>
          <t>大阪府大阪市北区大淀中梅田スカイビルタワーイースト</t>
        </is>
      </c>
      <c r="C159" t="inlineStr">
        <is>
          <t>おおさかふ おおさかしきたく おおよどなかうめだすかいびるたわーいーすと</t>
        </is>
      </c>
    </row>
    <row r="160">
      <c r="A160" t="inlineStr">
        <is>
          <t>5316025</t>
        </is>
      </c>
      <c r="B160" t="inlineStr">
        <is>
          <t>大阪府大阪市北区大淀中梅田スカイビルタワーイースト</t>
        </is>
      </c>
      <c r="C160" t="inlineStr">
        <is>
          <t>おおさかふ おおさかしきたく おおよどなかうめだすかいびるたわーいーすと</t>
        </is>
      </c>
    </row>
    <row r="161">
      <c r="A161" t="inlineStr">
        <is>
          <t>5316026</t>
        </is>
      </c>
      <c r="B161" t="inlineStr">
        <is>
          <t>大阪府大阪市北区大淀中梅田スカイビルタワーイースト</t>
        </is>
      </c>
      <c r="C161" t="inlineStr">
        <is>
          <t>おおさかふ おおさかしきたく おおよどなかうめだすかいびるたわーいーすと</t>
        </is>
      </c>
    </row>
    <row r="162">
      <c r="A162" t="inlineStr">
        <is>
          <t>5316027</t>
        </is>
      </c>
      <c r="B162" t="inlineStr">
        <is>
          <t>大阪府大阪市北区大淀中梅田スカイビルタワーイースト</t>
        </is>
      </c>
      <c r="C162" t="inlineStr">
        <is>
          <t>おおさかふ おおさかしきたく おおよどなかうめだすかいびるたわーいーすと</t>
        </is>
      </c>
    </row>
    <row r="163">
      <c r="A163" t="inlineStr">
        <is>
          <t>5316028</t>
        </is>
      </c>
      <c r="B163" t="inlineStr">
        <is>
          <t>大阪府大阪市北区大淀中梅田スカイビルタワーイースト</t>
        </is>
      </c>
      <c r="C163" t="inlineStr">
        <is>
          <t>おおさかふ おおさかしきたく おおよどなかうめだすかいびるたわーいーすと</t>
        </is>
      </c>
    </row>
    <row r="164">
      <c r="A164" t="inlineStr">
        <is>
          <t>5316029</t>
        </is>
      </c>
      <c r="B164" t="inlineStr">
        <is>
          <t>大阪府大阪市北区大淀中梅田スカイビルタワーイースト</t>
        </is>
      </c>
      <c r="C164" t="inlineStr">
        <is>
          <t>おおさかふ おおさかしきたく おおよどなかうめだすかいびるたわーいーすと</t>
        </is>
      </c>
    </row>
    <row r="165">
      <c r="A165" t="inlineStr">
        <is>
          <t>5316030</t>
        </is>
      </c>
      <c r="B165" t="inlineStr">
        <is>
          <t>大阪府大阪市北区大淀中梅田スカイビルタワーイースト</t>
        </is>
      </c>
      <c r="C165" t="inlineStr">
        <is>
          <t>おおさかふ おおさかしきたく おおよどなかうめだすかいびるたわーいーすと</t>
        </is>
      </c>
    </row>
    <row r="166">
      <c r="A166" t="inlineStr">
        <is>
          <t>5316031</t>
        </is>
      </c>
      <c r="B166" t="inlineStr">
        <is>
          <t>大阪府大阪市北区大淀中梅田スカイビルタワーイースト</t>
        </is>
      </c>
      <c r="C166" t="inlineStr">
        <is>
          <t>おおさかふ おおさかしきたく おおよどなかうめだすかいびるたわーいーすと</t>
        </is>
      </c>
    </row>
    <row r="167">
      <c r="A167" t="inlineStr">
        <is>
          <t>5316032</t>
        </is>
      </c>
      <c r="B167" t="inlineStr">
        <is>
          <t>大阪府大阪市北区大淀中梅田スカイビルタワーイースト</t>
        </is>
      </c>
      <c r="C167" t="inlineStr">
        <is>
          <t>おおさかふ おおさかしきたく おおよどなかうめだすかいびるたわーいーすと</t>
        </is>
      </c>
    </row>
    <row r="168">
      <c r="A168" t="inlineStr">
        <is>
          <t>5316033</t>
        </is>
      </c>
      <c r="B168" t="inlineStr">
        <is>
          <t>大阪府大阪市北区大淀中梅田スカイビルタワーイースト</t>
        </is>
      </c>
      <c r="C168" t="inlineStr">
        <is>
          <t>おおさかふ おおさかしきたく おおよどなかうめだすかいびるたわーいーすと</t>
        </is>
      </c>
    </row>
    <row r="169">
      <c r="A169" t="inlineStr">
        <is>
          <t>5316034</t>
        </is>
      </c>
      <c r="B169" t="inlineStr">
        <is>
          <t>大阪府大阪市北区大淀中梅田スカイビルタワーイースト</t>
        </is>
      </c>
      <c r="C169" t="inlineStr">
        <is>
          <t>おおさかふ おおさかしきたく おおよどなかうめだすかいびるたわーいーすと</t>
        </is>
      </c>
    </row>
    <row r="170">
      <c r="A170" t="inlineStr">
        <is>
          <t>5316035</t>
        </is>
      </c>
      <c r="B170" t="inlineStr">
        <is>
          <t>大阪府大阪市北区大淀中梅田スカイビルタワーイースト</t>
        </is>
      </c>
      <c r="C170" t="inlineStr">
        <is>
          <t>おおさかふ おおさかしきたく おおよどなかうめだすかいびるたわーいーすと</t>
        </is>
      </c>
    </row>
    <row r="171">
      <c r="A171" t="inlineStr">
        <is>
          <t>5316036</t>
        </is>
      </c>
      <c r="B171" t="inlineStr">
        <is>
          <t>大阪府大阪市北区大淀中梅田スカイビルタワーイースト</t>
        </is>
      </c>
      <c r="C171" t="inlineStr">
        <is>
          <t>おおさかふ おおさかしきたく おおよどなかうめだすかいびるたわーいーすと</t>
        </is>
      </c>
    </row>
    <row r="172">
      <c r="A172" t="inlineStr">
        <is>
          <t>5316037</t>
        </is>
      </c>
      <c r="B172" t="inlineStr">
        <is>
          <t>大阪府大阪市北区大淀中梅田スカイビルタワーイースト</t>
        </is>
      </c>
      <c r="C172" t="inlineStr">
        <is>
          <t>おおさかふ おおさかしきたく おおよどなかうめだすかいびるたわーいーすと</t>
        </is>
      </c>
    </row>
    <row r="173">
      <c r="A173" t="inlineStr">
        <is>
          <t>5316038</t>
        </is>
      </c>
      <c r="B173" t="inlineStr">
        <is>
          <t>大阪府大阪市北区大淀中梅田スカイビルタワーイースト</t>
        </is>
      </c>
      <c r="C173" t="inlineStr">
        <is>
          <t>おおさかふ おおさかしきたく おおよどなかうめだすかいびるたわーいーすと</t>
        </is>
      </c>
    </row>
    <row r="174">
      <c r="A174" t="inlineStr">
        <is>
          <t>5316039</t>
        </is>
      </c>
      <c r="B174" t="inlineStr">
        <is>
          <t>大阪府大阪市北区大淀中梅田スカイビルタワーイースト</t>
        </is>
      </c>
      <c r="C174" t="inlineStr">
        <is>
          <t>おおさかふ おおさかしきたく おおよどなかうめだすかいびるたわーいーすと</t>
        </is>
      </c>
    </row>
    <row r="175">
      <c r="A175" t="inlineStr">
        <is>
          <t>5316090</t>
        </is>
      </c>
      <c r="B175" t="inlineStr">
        <is>
          <t>大阪府大阪市北区大淀中梅田スカイビルタワーイースト</t>
        </is>
      </c>
      <c r="C175" t="inlineStr">
        <is>
          <t>おおさかふ おおさかしきたく おおよどなかうめだすかいびるたわーいーすと</t>
        </is>
      </c>
    </row>
    <row r="176">
      <c r="A176" t="inlineStr">
        <is>
          <t>5316101</t>
        </is>
      </c>
      <c r="B176" t="inlineStr">
        <is>
          <t>大阪府大阪市北区大淀中梅田スカイビルタワーウエスト</t>
        </is>
      </c>
      <c r="C176" t="inlineStr">
        <is>
          <t>おおさかふ おおさかしきたく おおよどなかうめだすかいびるたわーうえすと</t>
        </is>
      </c>
    </row>
    <row r="177">
      <c r="A177" t="inlineStr">
        <is>
          <t>5316102</t>
        </is>
      </c>
      <c r="B177" t="inlineStr">
        <is>
          <t>大阪府大阪市北区大淀中梅田スカイビルタワーウエスト</t>
        </is>
      </c>
      <c r="C177" t="inlineStr">
        <is>
          <t>おおさかふ おおさかしきたく おおよどなかうめだすかいびるたわーうえすと</t>
        </is>
      </c>
    </row>
    <row r="178">
      <c r="A178" t="inlineStr">
        <is>
          <t>5316103</t>
        </is>
      </c>
      <c r="B178" t="inlineStr">
        <is>
          <t>大阪府大阪市北区大淀中梅田スカイビルタワーウエスト</t>
        </is>
      </c>
      <c r="C178" t="inlineStr">
        <is>
          <t>おおさかふ おおさかしきたく おおよどなかうめだすかいびるたわーうえすと</t>
        </is>
      </c>
    </row>
    <row r="179">
      <c r="A179" t="inlineStr">
        <is>
          <t>5316104</t>
        </is>
      </c>
      <c r="B179" t="inlineStr">
        <is>
          <t>大阪府大阪市北区大淀中梅田スカイビルタワーウエスト</t>
        </is>
      </c>
      <c r="C179" t="inlineStr">
        <is>
          <t>おおさかふ おおさかしきたく おおよどなかうめだすかいびるたわーうえすと</t>
        </is>
      </c>
    </row>
    <row r="180">
      <c r="A180" t="inlineStr">
        <is>
          <t>5316105</t>
        </is>
      </c>
      <c r="B180" t="inlineStr">
        <is>
          <t>大阪府大阪市北区大淀中梅田スカイビルタワーウエスト</t>
        </is>
      </c>
      <c r="C180" t="inlineStr">
        <is>
          <t>おおさかふ おおさかしきたく おおよどなかうめだすかいびるたわーうえすと</t>
        </is>
      </c>
    </row>
    <row r="181">
      <c r="A181" t="inlineStr">
        <is>
          <t>5316106</t>
        </is>
      </c>
      <c r="B181" t="inlineStr">
        <is>
          <t>大阪府大阪市北区大淀中梅田スカイビルタワーウエスト</t>
        </is>
      </c>
      <c r="C181" t="inlineStr">
        <is>
          <t>おおさかふ おおさかしきたく おおよどなかうめだすかいびるたわーうえすと</t>
        </is>
      </c>
    </row>
    <row r="182">
      <c r="A182" t="inlineStr">
        <is>
          <t>5316107</t>
        </is>
      </c>
      <c r="B182" t="inlineStr">
        <is>
          <t>大阪府大阪市北区大淀中梅田スカイビルタワーウエスト</t>
        </is>
      </c>
      <c r="C182" t="inlineStr">
        <is>
          <t>おおさかふ おおさかしきたく おおよどなかうめだすかいびるたわーうえすと</t>
        </is>
      </c>
    </row>
    <row r="183">
      <c r="A183" t="inlineStr">
        <is>
          <t>5316108</t>
        </is>
      </c>
      <c r="B183" t="inlineStr">
        <is>
          <t>大阪府大阪市北区大淀中梅田スカイビルタワーウエスト</t>
        </is>
      </c>
      <c r="C183" t="inlineStr">
        <is>
          <t>おおさかふ おおさかしきたく おおよどなかうめだすかいびるたわーうえすと</t>
        </is>
      </c>
    </row>
    <row r="184">
      <c r="A184" t="inlineStr">
        <is>
          <t>5316109</t>
        </is>
      </c>
      <c r="B184" t="inlineStr">
        <is>
          <t>大阪府大阪市北区大淀中梅田スカイビルタワーウエスト</t>
        </is>
      </c>
      <c r="C184" t="inlineStr">
        <is>
          <t>おおさかふ おおさかしきたく おおよどなかうめだすかいびるたわーうえすと</t>
        </is>
      </c>
    </row>
    <row r="185">
      <c r="A185" t="inlineStr">
        <is>
          <t>5316110</t>
        </is>
      </c>
      <c r="B185" t="inlineStr">
        <is>
          <t>大阪府大阪市北区大淀中梅田スカイビルタワーウエスト</t>
        </is>
      </c>
      <c r="C185" t="inlineStr">
        <is>
          <t>おおさかふ おおさかしきたく おおよどなかうめだすかいびるたわーうえすと</t>
        </is>
      </c>
    </row>
    <row r="186">
      <c r="A186" t="inlineStr">
        <is>
          <t>5316111</t>
        </is>
      </c>
      <c r="B186" t="inlineStr">
        <is>
          <t>大阪府大阪市北区大淀中梅田スカイビルタワーウエスト</t>
        </is>
      </c>
      <c r="C186" t="inlineStr">
        <is>
          <t>おおさかふ おおさかしきたく おおよどなかうめだすかいびるたわーうえすと</t>
        </is>
      </c>
    </row>
    <row r="187">
      <c r="A187" t="inlineStr">
        <is>
          <t>5316112</t>
        </is>
      </c>
      <c r="B187" t="inlineStr">
        <is>
          <t>大阪府大阪市北区大淀中梅田スカイビルタワーウエスト</t>
        </is>
      </c>
      <c r="C187" t="inlineStr">
        <is>
          <t>おおさかふ おおさかしきたく おおよどなかうめだすかいびるたわーうえすと</t>
        </is>
      </c>
    </row>
    <row r="188">
      <c r="A188" t="inlineStr">
        <is>
          <t>5316113</t>
        </is>
      </c>
      <c r="B188" t="inlineStr">
        <is>
          <t>大阪府大阪市北区大淀中梅田スカイビルタワーウエスト</t>
        </is>
      </c>
      <c r="C188" t="inlineStr">
        <is>
          <t>おおさかふ おおさかしきたく おおよどなかうめだすかいびるたわーうえすと</t>
        </is>
      </c>
    </row>
    <row r="189">
      <c r="A189" t="inlineStr">
        <is>
          <t>5316114</t>
        </is>
      </c>
      <c r="B189" t="inlineStr">
        <is>
          <t>大阪府大阪市北区大淀中梅田スカイビルタワーウエスト</t>
        </is>
      </c>
      <c r="C189" t="inlineStr">
        <is>
          <t>おおさかふ おおさかしきたく おおよどなかうめだすかいびるたわーうえすと</t>
        </is>
      </c>
    </row>
    <row r="190">
      <c r="A190" t="inlineStr">
        <is>
          <t>5316115</t>
        </is>
      </c>
      <c r="B190" t="inlineStr">
        <is>
          <t>大阪府大阪市北区大淀中梅田スカイビルタワーウエスト</t>
        </is>
      </c>
      <c r="C190" t="inlineStr">
        <is>
          <t>おおさかふ おおさかしきたく おおよどなかうめだすかいびるたわーうえすと</t>
        </is>
      </c>
    </row>
    <row r="191">
      <c r="A191" t="inlineStr">
        <is>
          <t>5316116</t>
        </is>
      </c>
      <c r="B191" t="inlineStr">
        <is>
          <t>大阪府大阪市北区大淀中梅田スカイビルタワーウエスト</t>
        </is>
      </c>
      <c r="C191" t="inlineStr">
        <is>
          <t>おおさかふ おおさかしきたく おおよどなかうめだすかいびるたわーうえすと</t>
        </is>
      </c>
    </row>
    <row r="192">
      <c r="A192" t="inlineStr">
        <is>
          <t>5316117</t>
        </is>
      </c>
      <c r="B192" t="inlineStr">
        <is>
          <t>大阪府大阪市北区大淀中梅田スカイビルタワーウエスト</t>
        </is>
      </c>
      <c r="C192" t="inlineStr">
        <is>
          <t>おおさかふ おおさかしきたく おおよどなかうめだすかいびるたわーうえすと</t>
        </is>
      </c>
    </row>
    <row r="193">
      <c r="A193" t="inlineStr">
        <is>
          <t>5316118</t>
        </is>
      </c>
      <c r="B193" t="inlineStr">
        <is>
          <t>大阪府大阪市北区大淀中梅田スカイビルタワーウエスト</t>
        </is>
      </c>
      <c r="C193" t="inlineStr">
        <is>
          <t>おおさかふ おおさかしきたく おおよどなかうめだすかいびるたわーうえすと</t>
        </is>
      </c>
    </row>
    <row r="194">
      <c r="A194" t="inlineStr">
        <is>
          <t>5316119</t>
        </is>
      </c>
      <c r="B194" t="inlineStr">
        <is>
          <t>大阪府大阪市北区大淀中梅田スカイビルタワーウエスト</t>
        </is>
      </c>
      <c r="C194" t="inlineStr">
        <is>
          <t>おおさかふ おおさかしきたく おおよどなかうめだすかいびるたわーうえすと</t>
        </is>
      </c>
    </row>
    <row r="195">
      <c r="A195" t="inlineStr">
        <is>
          <t>5316120</t>
        </is>
      </c>
      <c r="B195" t="inlineStr">
        <is>
          <t>大阪府大阪市北区大淀中梅田スカイビルタワーウエスト</t>
        </is>
      </c>
      <c r="C195" t="inlineStr">
        <is>
          <t>おおさかふ おおさかしきたく おおよどなかうめだすかいびるたわーうえすと</t>
        </is>
      </c>
    </row>
    <row r="196">
      <c r="A196" t="inlineStr">
        <is>
          <t>5316121</t>
        </is>
      </c>
      <c r="B196" t="inlineStr">
        <is>
          <t>大阪府大阪市北区大淀中梅田スカイビルタワーウエスト</t>
        </is>
      </c>
      <c r="C196" t="inlineStr">
        <is>
          <t>おおさかふ おおさかしきたく おおよどなかうめだすかいびるたわーうえすと</t>
        </is>
      </c>
    </row>
    <row r="197">
      <c r="A197" t="inlineStr">
        <is>
          <t>5316122</t>
        </is>
      </c>
      <c r="B197" t="inlineStr">
        <is>
          <t>大阪府大阪市北区大淀中梅田スカイビルタワーウエスト</t>
        </is>
      </c>
      <c r="C197" t="inlineStr">
        <is>
          <t>おおさかふ おおさかしきたく おおよどなかうめだすかいびるたわーうえすと</t>
        </is>
      </c>
    </row>
    <row r="198">
      <c r="A198" t="inlineStr">
        <is>
          <t>5316123</t>
        </is>
      </c>
      <c r="B198" t="inlineStr">
        <is>
          <t>大阪府大阪市北区大淀中梅田スカイビルタワーウエスト</t>
        </is>
      </c>
      <c r="C198" t="inlineStr">
        <is>
          <t>おおさかふ おおさかしきたく おおよどなかうめだすかいびるたわーうえすと</t>
        </is>
      </c>
    </row>
    <row r="199">
      <c r="A199" t="inlineStr">
        <is>
          <t>5316124</t>
        </is>
      </c>
      <c r="B199" t="inlineStr">
        <is>
          <t>大阪府大阪市北区大淀中梅田スカイビルタワーウエスト</t>
        </is>
      </c>
      <c r="C199" t="inlineStr">
        <is>
          <t>おおさかふ おおさかしきたく おおよどなかうめだすかいびるたわーうえすと</t>
        </is>
      </c>
    </row>
    <row r="200">
      <c r="A200" t="inlineStr">
        <is>
          <t>5316125</t>
        </is>
      </c>
      <c r="B200" t="inlineStr">
        <is>
          <t>大阪府大阪市北区大淀中梅田スカイビルタワーウエスト</t>
        </is>
      </c>
      <c r="C200" t="inlineStr">
        <is>
          <t>おおさかふ おおさかしきたく おおよどなかうめだすかいびるたわーうえすと</t>
        </is>
      </c>
    </row>
    <row r="201">
      <c r="A201" t="inlineStr">
        <is>
          <t>5316126</t>
        </is>
      </c>
      <c r="B201" t="inlineStr">
        <is>
          <t>大阪府大阪市北区大淀中梅田スカイビルタワーウエスト</t>
        </is>
      </c>
      <c r="C201" t="inlineStr">
        <is>
          <t>おおさかふ おおさかしきたく おおよどなかうめだすかいびるたわーうえすと</t>
        </is>
      </c>
    </row>
    <row r="202">
      <c r="A202" t="inlineStr">
        <is>
          <t>5316127</t>
        </is>
      </c>
      <c r="B202" t="inlineStr">
        <is>
          <t>大阪府大阪市北区大淀中梅田スカイビルタワーウエスト</t>
        </is>
      </c>
      <c r="C202" t="inlineStr">
        <is>
          <t>おおさかふ おおさかしきたく おおよどなかうめだすかいびるたわーうえすと</t>
        </is>
      </c>
    </row>
    <row r="203">
      <c r="A203" t="inlineStr">
        <is>
          <t>5316128</t>
        </is>
      </c>
      <c r="B203" t="inlineStr">
        <is>
          <t>大阪府大阪市北区大淀中梅田スカイビルタワーウエスト</t>
        </is>
      </c>
      <c r="C203" t="inlineStr">
        <is>
          <t>おおさかふ おおさかしきたく おおよどなかうめだすかいびるたわーうえすと</t>
        </is>
      </c>
    </row>
    <row r="204">
      <c r="A204" t="inlineStr">
        <is>
          <t>5316129</t>
        </is>
      </c>
      <c r="B204" t="inlineStr">
        <is>
          <t>大阪府大阪市北区大淀中梅田スカイビルタワーウエスト</t>
        </is>
      </c>
      <c r="C204" t="inlineStr">
        <is>
          <t>おおさかふ おおさかしきたく おおよどなかうめだすかいびるたわーうえすと</t>
        </is>
      </c>
    </row>
    <row r="205">
      <c r="A205" t="inlineStr">
        <is>
          <t>5316130</t>
        </is>
      </c>
      <c r="B205" t="inlineStr">
        <is>
          <t>大阪府大阪市北区大淀中梅田スカイビルタワーウエスト</t>
        </is>
      </c>
      <c r="C205" t="inlineStr">
        <is>
          <t>おおさかふ おおさかしきたく おおよどなかうめだすかいびるたわーうえすと</t>
        </is>
      </c>
    </row>
    <row r="206">
      <c r="A206" t="inlineStr">
        <is>
          <t>5316131</t>
        </is>
      </c>
      <c r="B206" t="inlineStr">
        <is>
          <t>大阪府大阪市北区大淀中梅田スカイビルタワーウエスト</t>
        </is>
      </c>
      <c r="C206" t="inlineStr">
        <is>
          <t>おおさかふ おおさかしきたく おおよどなかうめだすかいびるたわーうえすと</t>
        </is>
      </c>
    </row>
    <row r="207">
      <c r="A207" t="inlineStr">
        <is>
          <t>5316132</t>
        </is>
      </c>
      <c r="B207" t="inlineStr">
        <is>
          <t>大阪府大阪市北区大淀中梅田スカイビルタワーウエスト</t>
        </is>
      </c>
      <c r="C207" t="inlineStr">
        <is>
          <t>おおさかふ おおさかしきたく おおよどなかうめだすかいびるたわーうえすと</t>
        </is>
      </c>
    </row>
    <row r="208">
      <c r="A208" t="inlineStr">
        <is>
          <t>5316133</t>
        </is>
      </c>
      <c r="B208" t="inlineStr">
        <is>
          <t>大阪府大阪市北区大淀中梅田スカイビルタワーウエスト</t>
        </is>
      </c>
      <c r="C208" t="inlineStr">
        <is>
          <t>おおさかふ おおさかしきたく おおよどなかうめだすかいびるたわーうえすと</t>
        </is>
      </c>
    </row>
    <row r="209">
      <c r="A209" t="inlineStr">
        <is>
          <t>5316134</t>
        </is>
      </c>
      <c r="B209" t="inlineStr">
        <is>
          <t>大阪府大阪市北区大淀中梅田スカイビルタワーウエスト</t>
        </is>
      </c>
      <c r="C209" t="inlineStr">
        <is>
          <t>おおさかふ おおさかしきたく おおよどなかうめだすかいびるたわーうえすと</t>
        </is>
      </c>
    </row>
    <row r="210">
      <c r="A210" t="inlineStr">
        <is>
          <t>5316135</t>
        </is>
      </c>
      <c r="B210" t="inlineStr">
        <is>
          <t>大阪府大阪市北区大淀中梅田スカイビルタワーウエスト</t>
        </is>
      </c>
      <c r="C210" t="inlineStr">
        <is>
          <t>おおさかふ おおさかしきたく おおよどなかうめだすかいびるたわーうえすと</t>
        </is>
      </c>
    </row>
    <row r="211">
      <c r="A211" t="inlineStr">
        <is>
          <t>5316136</t>
        </is>
      </c>
      <c r="B211" t="inlineStr">
        <is>
          <t>大阪府大阪市北区大淀中梅田スカイビルタワーウエスト</t>
        </is>
      </c>
      <c r="C211" t="inlineStr">
        <is>
          <t>おおさかふ おおさかしきたく おおよどなかうめだすかいびるたわーうえすと</t>
        </is>
      </c>
    </row>
    <row r="212">
      <c r="A212" t="inlineStr">
        <is>
          <t>5316137</t>
        </is>
      </c>
      <c r="B212" t="inlineStr">
        <is>
          <t>大阪府大阪市北区大淀中梅田スカイビルタワーウエスト</t>
        </is>
      </c>
      <c r="C212" t="inlineStr">
        <is>
          <t>おおさかふ おおさかしきたく おおよどなかうめだすかいびるたわーうえすと</t>
        </is>
      </c>
    </row>
    <row r="213">
      <c r="A213" t="inlineStr">
        <is>
          <t>5316138</t>
        </is>
      </c>
      <c r="B213" t="inlineStr">
        <is>
          <t>大阪府大阪市北区大淀中梅田スカイビルタワーウエスト</t>
        </is>
      </c>
      <c r="C213" t="inlineStr">
        <is>
          <t>おおさかふ おおさかしきたく おおよどなかうめだすかいびるたわーうえすと</t>
        </is>
      </c>
    </row>
    <row r="214">
      <c r="A214" t="inlineStr">
        <is>
          <t>5316139</t>
        </is>
      </c>
      <c r="B214" t="inlineStr">
        <is>
          <t>大阪府大阪市北区大淀中梅田スカイビルタワーウエスト</t>
        </is>
      </c>
      <c r="C214" t="inlineStr">
        <is>
          <t>おおさかふ おおさかしきたく おおよどなかうめだすかいびるたわーうえすと</t>
        </is>
      </c>
    </row>
    <row r="215">
      <c r="A215" t="inlineStr">
        <is>
          <t>5316190</t>
        </is>
      </c>
      <c r="B215" t="inlineStr">
        <is>
          <t>大阪府大阪市北区大淀中梅田スカイビルタワーウエスト</t>
        </is>
      </c>
      <c r="C215" t="inlineStr">
        <is>
          <t>おおさかふ おおさかしきたく おおよどなかうめだすかいびるたわーうえすと</t>
        </is>
      </c>
    </row>
    <row r="216">
      <c r="A216" t="inlineStr">
        <is>
          <t>5320000</t>
        </is>
      </c>
      <c r="B216" t="inlineStr">
        <is>
          <t>大阪府大阪市淀川区</t>
        </is>
      </c>
      <c r="C216" t="inlineStr">
        <is>
          <t>おおさかふ おおさかしよどがわく</t>
        </is>
      </c>
    </row>
    <row r="217">
      <c r="A217" t="inlineStr">
        <is>
          <t>5320001</t>
        </is>
      </c>
      <c r="B217" t="inlineStr">
        <is>
          <t>大阪府大阪市淀川区十八条</t>
        </is>
      </c>
      <c r="C217" t="inlineStr">
        <is>
          <t>おおさかふ おおさかしよどがわく じゅうはちじょう</t>
        </is>
      </c>
    </row>
    <row r="218">
      <c r="A218" t="inlineStr">
        <is>
          <t>5320002</t>
        </is>
      </c>
      <c r="B218" t="inlineStr">
        <is>
          <t>大阪府大阪市淀川区東三国</t>
        </is>
      </c>
      <c r="C218" t="inlineStr">
        <is>
          <t>おおさかふ おおさかしよどがわく ひがしみくに</t>
        </is>
      </c>
    </row>
    <row r="219">
      <c r="A219" t="inlineStr">
        <is>
          <t>5320003</t>
        </is>
      </c>
      <c r="B219" t="inlineStr">
        <is>
          <t>大阪府大阪市淀川区宮原</t>
        </is>
      </c>
      <c r="C219" t="inlineStr">
        <is>
          <t>おおさかふ おおさかしよどがわく みやはら</t>
        </is>
      </c>
    </row>
    <row r="220">
      <c r="A220" t="inlineStr">
        <is>
          <t>5320004</t>
        </is>
      </c>
      <c r="B220" t="inlineStr">
        <is>
          <t>大阪府大阪市淀川区西宮原</t>
        </is>
      </c>
      <c r="C220" t="inlineStr">
        <is>
          <t>おおさかふ おおさかしよどがわく にしみやはら</t>
        </is>
      </c>
    </row>
    <row r="221">
      <c r="A221" t="inlineStr">
        <is>
          <t>5320005</t>
        </is>
      </c>
      <c r="B221" t="inlineStr">
        <is>
          <t>大阪府大阪市淀川区三国本町</t>
        </is>
      </c>
      <c r="C221" t="inlineStr">
        <is>
          <t>おおさかふ おおさかしよどがわく みくにほんまち</t>
        </is>
      </c>
    </row>
    <row r="222">
      <c r="A222" t="inlineStr">
        <is>
          <t>5320006</t>
        </is>
      </c>
      <c r="B222" t="inlineStr">
        <is>
          <t>大阪府大阪市淀川区西三国</t>
        </is>
      </c>
      <c r="C222" t="inlineStr">
        <is>
          <t>おおさかふ おおさかしよどがわく にしみくに</t>
        </is>
      </c>
    </row>
    <row r="223">
      <c r="A223" t="inlineStr">
        <is>
          <t>5320011</t>
        </is>
      </c>
      <c r="B223" t="inlineStr">
        <is>
          <t>大阪府大阪市淀川区西中島</t>
        </is>
      </c>
      <c r="C223" t="inlineStr">
        <is>
          <t>おおさかふ おおさかしよどがわく にしなかじま</t>
        </is>
      </c>
    </row>
    <row r="224">
      <c r="A224" t="inlineStr">
        <is>
          <t>5320012</t>
        </is>
      </c>
      <c r="B224" t="inlineStr">
        <is>
          <t>大阪府大阪市淀川区木川東</t>
        </is>
      </c>
      <c r="C224" t="inlineStr">
        <is>
          <t>おおさかふ おおさかしよどがわく きかわひがし</t>
        </is>
      </c>
    </row>
    <row r="225">
      <c r="A225" t="inlineStr">
        <is>
          <t>5320013</t>
        </is>
      </c>
      <c r="B225" t="inlineStr">
        <is>
          <t>大阪府大阪市淀川区木川西</t>
        </is>
      </c>
      <c r="C225" t="inlineStr">
        <is>
          <t>おおさかふ おおさかしよどがわく きかわにし</t>
        </is>
      </c>
    </row>
    <row r="226">
      <c r="A226" t="inlineStr">
        <is>
          <t>5320021</t>
        </is>
      </c>
      <c r="B226" t="inlineStr">
        <is>
          <t>大阪府大阪市淀川区田川北</t>
        </is>
      </c>
      <c r="C226" t="inlineStr">
        <is>
          <t>おおさかふ おおさかしよどがわく たがわきた</t>
        </is>
      </c>
    </row>
    <row r="227">
      <c r="A227" t="inlineStr">
        <is>
          <t>5320022</t>
        </is>
      </c>
      <c r="B227" t="inlineStr">
        <is>
          <t>大阪府大阪市淀川区野中南</t>
        </is>
      </c>
      <c r="C227" t="inlineStr">
        <is>
          <t>おおさかふ おおさかしよどがわく のなかみなみ</t>
        </is>
      </c>
    </row>
    <row r="228">
      <c r="A228" t="inlineStr">
        <is>
          <t>5320023</t>
        </is>
      </c>
      <c r="B228" t="inlineStr">
        <is>
          <t>大阪府大阪市淀川区十三東</t>
        </is>
      </c>
      <c r="C228" t="inlineStr">
        <is>
          <t>おおさかふ おおさかしよどがわく じゅうそうひがし</t>
        </is>
      </c>
    </row>
    <row r="229">
      <c r="A229" t="inlineStr">
        <is>
          <t>5320024</t>
        </is>
      </c>
      <c r="B229" t="inlineStr">
        <is>
          <t>大阪府大阪市淀川区十三本町</t>
        </is>
      </c>
      <c r="C229" t="inlineStr">
        <is>
          <t>おおさかふ おおさかしよどがわく じゅうそうほんまち</t>
        </is>
      </c>
    </row>
    <row r="230">
      <c r="A230" t="inlineStr">
        <is>
          <t>5320025</t>
        </is>
      </c>
      <c r="B230" t="inlineStr">
        <is>
          <t>大阪府大阪市淀川区新北野</t>
        </is>
      </c>
      <c r="C230" t="inlineStr">
        <is>
          <t>おおさかふ おおさかしよどがわく しんきたの</t>
        </is>
      </c>
    </row>
    <row r="231">
      <c r="A231" t="inlineStr">
        <is>
          <t>5320026</t>
        </is>
      </c>
      <c r="B231" t="inlineStr">
        <is>
          <t>大阪府大阪市淀川区塚本</t>
        </is>
      </c>
      <c r="C231" t="inlineStr">
        <is>
          <t>おおさかふ おおさかしよどがわく つかもと</t>
        </is>
      </c>
    </row>
    <row r="232">
      <c r="A232" t="inlineStr">
        <is>
          <t>5320027</t>
        </is>
      </c>
      <c r="B232" t="inlineStr">
        <is>
          <t>大阪府大阪市淀川区田川</t>
        </is>
      </c>
      <c r="C232" t="inlineStr">
        <is>
          <t>おおさかふ おおさかしよどがわく たがわ</t>
        </is>
      </c>
    </row>
    <row r="233">
      <c r="A233" t="inlineStr">
        <is>
          <t>5320028</t>
        </is>
      </c>
      <c r="B233" t="inlineStr">
        <is>
          <t>大阪府大阪市淀川区十三元今里</t>
        </is>
      </c>
      <c r="C233" t="inlineStr">
        <is>
          <t>おおさかふ おおさかしよどがわく じゅうそうもといまざと</t>
        </is>
      </c>
    </row>
    <row r="234">
      <c r="A234" t="inlineStr">
        <is>
          <t>5320031</t>
        </is>
      </c>
      <c r="B234" t="inlineStr">
        <is>
          <t>大阪府大阪市淀川区加島</t>
        </is>
      </c>
      <c r="C234" t="inlineStr">
        <is>
          <t>おおさかふ おおさかしよどがわく かしま</t>
        </is>
      </c>
    </row>
    <row r="235">
      <c r="A235" t="inlineStr">
        <is>
          <t>5320032</t>
        </is>
      </c>
      <c r="B235" t="inlineStr">
        <is>
          <t>大阪府大阪市淀川区三津屋北</t>
        </is>
      </c>
      <c r="C235" t="inlineStr">
        <is>
          <t>おおさかふ おおさかしよどがわく みつやきた</t>
        </is>
      </c>
    </row>
    <row r="236">
      <c r="A236" t="inlineStr">
        <is>
          <t>5320033</t>
        </is>
      </c>
      <c r="B236" t="inlineStr">
        <is>
          <t>大阪府大阪市淀川区新高</t>
        </is>
      </c>
      <c r="C236" t="inlineStr">
        <is>
          <t>おおさかふ おおさかしよどがわく にいたか</t>
        </is>
      </c>
    </row>
    <row r="237">
      <c r="A237" t="inlineStr">
        <is>
          <t>5320034</t>
        </is>
      </c>
      <c r="B237" t="inlineStr">
        <is>
          <t>大阪府大阪市淀川区野中北</t>
        </is>
      </c>
      <c r="C237" t="inlineStr">
        <is>
          <t>おおさかふ おおさかしよどがわく のなかきた</t>
        </is>
      </c>
    </row>
    <row r="238">
      <c r="A238" t="inlineStr">
        <is>
          <t>5320035</t>
        </is>
      </c>
      <c r="B238" t="inlineStr">
        <is>
          <t>大阪府大阪市淀川区三津屋南</t>
        </is>
      </c>
      <c r="C238" t="inlineStr">
        <is>
          <t>おおさかふ おおさかしよどがわく みつやみなみ</t>
        </is>
      </c>
    </row>
    <row r="239">
      <c r="A239" t="inlineStr">
        <is>
          <t>5320036</t>
        </is>
      </c>
      <c r="B239" t="inlineStr">
        <is>
          <t>大阪府大阪市淀川区三津屋中</t>
        </is>
      </c>
      <c r="C239" t="inlineStr">
        <is>
          <t>おおさかふ おおさかしよどがわく みつやなか</t>
        </is>
      </c>
    </row>
    <row r="240">
      <c r="A240" t="inlineStr">
        <is>
          <t>5330000</t>
        </is>
      </c>
      <c r="B240" t="inlineStr">
        <is>
          <t>大阪府大阪市東淀川区</t>
        </is>
      </c>
      <c r="C240" t="inlineStr">
        <is>
          <t>おおさかふ おおさかしひがしよどがわく</t>
        </is>
      </c>
    </row>
    <row r="241">
      <c r="A241" t="inlineStr">
        <is>
          <t>5330001</t>
        </is>
      </c>
      <c r="B241" t="inlineStr">
        <is>
          <t>大阪府大阪市東淀川区井高野</t>
        </is>
      </c>
      <c r="C241" t="inlineStr">
        <is>
          <t>おおさかふ おおさかしひがしよどがわく いたかの</t>
        </is>
      </c>
    </row>
    <row r="242">
      <c r="A242" t="inlineStr">
        <is>
          <t>5330002</t>
        </is>
      </c>
      <c r="B242" t="inlineStr">
        <is>
          <t>大阪府大阪市東淀川区北江口</t>
        </is>
      </c>
      <c r="C242" t="inlineStr">
        <is>
          <t>おおさかふ おおさかしひがしよどがわく きたえぐち</t>
        </is>
      </c>
    </row>
    <row r="243">
      <c r="A243" t="inlineStr">
        <is>
          <t>5330003</t>
        </is>
      </c>
      <c r="B243" t="inlineStr">
        <is>
          <t>大阪府大阪市東淀川区南江口</t>
        </is>
      </c>
      <c r="C243" t="inlineStr">
        <is>
          <t>おおさかふ おおさかしひがしよどがわく みなみえぐち</t>
        </is>
      </c>
    </row>
    <row r="244">
      <c r="A244" t="inlineStr">
        <is>
          <t>5330004</t>
        </is>
      </c>
      <c r="B244" t="inlineStr">
        <is>
          <t>大阪府大阪市東淀川区小松</t>
        </is>
      </c>
      <c r="C244" t="inlineStr">
        <is>
          <t>おおさかふ おおさかしひがしよどがわく こまつ</t>
        </is>
      </c>
    </row>
    <row r="245">
      <c r="A245" t="inlineStr">
        <is>
          <t>5330005</t>
        </is>
      </c>
      <c r="B245" t="inlineStr">
        <is>
          <t>大阪府大阪市東淀川区瑞光</t>
        </is>
      </c>
      <c r="C245" t="inlineStr">
        <is>
          <t>おおさかふ おおさかしひがしよどがわく ずいこう</t>
        </is>
      </c>
    </row>
    <row r="246">
      <c r="A246" t="inlineStr">
        <is>
          <t>5330006</t>
        </is>
      </c>
      <c r="B246" t="inlineStr">
        <is>
          <t>大阪府大阪市東淀川区上新庄</t>
        </is>
      </c>
      <c r="C246" t="inlineStr">
        <is>
          <t>おおさかふ おおさかしひがしよどがわく かみしんじょう</t>
        </is>
      </c>
    </row>
    <row r="247">
      <c r="A247" t="inlineStr">
        <is>
          <t>5330007</t>
        </is>
      </c>
      <c r="B247" t="inlineStr">
        <is>
          <t>大阪府大阪市東淀川区相川</t>
        </is>
      </c>
      <c r="C247" t="inlineStr">
        <is>
          <t>おおさかふ おおさかしひがしよどがわく あいかわ</t>
        </is>
      </c>
    </row>
    <row r="248">
      <c r="A248" t="inlineStr">
        <is>
          <t>5330011</t>
        </is>
      </c>
      <c r="B248" t="inlineStr">
        <is>
          <t>大阪府大阪市東淀川区大桐</t>
        </is>
      </c>
      <c r="C248" t="inlineStr">
        <is>
          <t>おおさかふ おおさかしひがしよどがわく だいどう</t>
        </is>
      </c>
    </row>
    <row r="249">
      <c r="A249" t="inlineStr">
        <is>
          <t>5330012</t>
        </is>
      </c>
      <c r="B249" t="inlineStr">
        <is>
          <t>大阪府大阪市東淀川区大道南</t>
        </is>
      </c>
      <c r="C249" t="inlineStr">
        <is>
          <t>おおさかふ おおさかしひがしよどがわく だいどうみなみ</t>
        </is>
      </c>
    </row>
    <row r="250">
      <c r="A250" t="inlineStr">
        <is>
          <t>5330013</t>
        </is>
      </c>
      <c r="B250" t="inlineStr">
        <is>
          <t>大阪府大阪市東淀川区豊里</t>
        </is>
      </c>
      <c r="C250" t="inlineStr">
        <is>
          <t>おおさかふ おおさかしひがしよどがわく とよさと</t>
        </is>
      </c>
    </row>
    <row r="251">
      <c r="A251" t="inlineStr">
        <is>
          <t>5330014</t>
        </is>
      </c>
      <c r="B251" t="inlineStr">
        <is>
          <t>大阪府大阪市東淀川区豊新</t>
        </is>
      </c>
      <c r="C251" t="inlineStr">
        <is>
          <t>おおさかふ おおさかしひがしよどがわく ほうしん</t>
        </is>
      </c>
    </row>
    <row r="252">
      <c r="A252" t="inlineStr">
        <is>
          <t>5330015</t>
        </is>
      </c>
      <c r="B252" t="inlineStr">
        <is>
          <t>大阪府大阪市東淀川区大隅</t>
        </is>
      </c>
      <c r="C252" t="inlineStr">
        <is>
          <t>おおさかふ おおさかしひがしよどがわく おおすみ</t>
        </is>
      </c>
    </row>
    <row r="253">
      <c r="A253" t="inlineStr">
        <is>
          <t>5330021</t>
        </is>
      </c>
      <c r="B253" t="inlineStr">
        <is>
          <t>大阪府大阪市東淀川区下新庄</t>
        </is>
      </c>
      <c r="C253" t="inlineStr">
        <is>
          <t>おおさかふ おおさかしひがしよどがわく しもしんじょう</t>
        </is>
      </c>
    </row>
    <row r="254">
      <c r="A254" t="inlineStr">
        <is>
          <t>5330022</t>
        </is>
      </c>
      <c r="B254" t="inlineStr">
        <is>
          <t>大阪府大阪市東淀川区菅原</t>
        </is>
      </c>
      <c r="C254" t="inlineStr">
        <is>
          <t>おおさかふ おおさかしひがしよどがわく すがはら</t>
        </is>
      </c>
    </row>
    <row r="255">
      <c r="A255" t="inlineStr">
        <is>
          <t>5330023</t>
        </is>
      </c>
      <c r="B255" t="inlineStr">
        <is>
          <t>大阪府大阪市東淀川区東淡路</t>
        </is>
      </c>
      <c r="C255" t="inlineStr">
        <is>
          <t>おおさかふ おおさかしひがしよどがわく ひがしあわじ</t>
        </is>
      </c>
    </row>
    <row r="256">
      <c r="A256" t="inlineStr">
        <is>
          <t>5330024</t>
        </is>
      </c>
      <c r="B256" t="inlineStr">
        <is>
          <t>大阪府大阪市東淀川区柴島</t>
        </is>
      </c>
      <c r="C256" t="inlineStr">
        <is>
          <t>おおさかふ おおさかしひがしよどがわく くにじま</t>
        </is>
      </c>
    </row>
    <row r="257">
      <c r="A257" t="inlineStr">
        <is>
          <t>5330031</t>
        </is>
      </c>
      <c r="B257" t="inlineStr">
        <is>
          <t>大阪府大阪市東淀川区西淡路</t>
        </is>
      </c>
      <c r="C257" t="inlineStr">
        <is>
          <t>おおさかふ おおさかしひがしよどがわく にしあわじ</t>
        </is>
      </c>
    </row>
    <row r="258">
      <c r="A258" t="inlineStr">
        <is>
          <t>5330032</t>
        </is>
      </c>
      <c r="B258" t="inlineStr">
        <is>
          <t>大阪府大阪市東淀川区淡路</t>
        </is>
      </c>
      <c r="C258" t="inlineStr">
        <is>
          <t>おおさかふ おおさかしひがしよどがわく あわじ</t>
        </is>
      </c>
    </row>
    <row r="259">
      <c r="A259" t="inlineStr">
        <is>
          <t>5330033</t>
        </is>
      </c>
      <c r="B259" t="inlineStr">
        <is>
          <t>大阪府大阪市東淀川区東中島</t>
        </is>
      </c>
      <c r="C259" t="inlineStr">
        <is>
          <t>おおさかふ おおさかしひがしよどがわく ひがしなかじま</t>
        </is>
      </c>
    </row>
    <row r="260">
      <c r="A260" t="inlineStr">
        <is>
          <t>5340000</t>
        </is>
      </c>
      <c r="B260" t="inlineStr">
        <is>
          <t>大阪府大阪市都島区</t>
        </is>
      </c>
      <c r="C260" t="inlineStr">
        <is>
          <t>おおさかふ おおさかしみやこじまく</t>
        </is>
      </c>
    </row>
    <row r="261">
      <c r="A261" t="inlineStr">
        <is>
          <t>5340001</t>
        </is>
      </c>
      <c r="B261" t="inlineStr">
        <is>
          <t>大阪府大阪市都島区毛馬町</t>
        </is>
      </c>
      <c r="C261" t="inlineStr">
        <is>
          <t>おおさかふ おおさかしみやこじまく けまちょう</t>
        </is>
      </c>
    </row>
    <row r="262">
      <c r="A262" t="inlineStr">
        <is>
          <t>5340002</t>
        </is>
      </c>
      <c r="B262" t="inlineStr">
        <is>
          <t>大阪府大阪市都島区大東町</t>
        </is>
      </c>
      <c r="C262" t="inlineStr">
        <is>
          <t>おおさかふ おおさかしみやこじまく だいとうちょう</t>
        </is>
      </c>
    </row>
    <row r="263">
      <c r="A263" t="inlineStr">
        <is>
          <t>5340011</t>
        </is>
      </c>
      <c r="B263" t="inlineStr">
        <is>
          <t>大阪府大阪市都島区高倉町</t>
        </is>
      </c>
      <c r="C263" t="inlineStr">
        <is>
          <t>おおさかふ おおさかしみやこじまく たかくらちょう</t>
        </is>
      </c>
    </row>
    <row r="264">
      <c r="A264" t="inlineStr">
        <is>
          <t>5340012</t>
        </is>
      </c>
      <c r="B264" t="inlineStr">
        <is>
          <t>大阪府大阪市都島区御幸町</t>
        </is>
      </c>
      <c r="C264" t="inlineStr">
        <is>
          <t>おおさかふ おおさかしみやこじまく みゆきちょう</t>
        </is>
      </c>
    </row>
    <row r="265">
      <c r="A265" t="inlineStr">
        <is>
          <t>5340013</t>
        </is>
      </c>
      <c r="B265" t="inlineStr">
        <is>
          <t>大阪府大阪市都島区内代町</t>
        </is>
      </c>
      <c r="C265" t="inlineStr">
        <is>
          <t>おおさかふ おおさかしみやこじまく うちんだいちょう</t>
        </is>
      </c>
    </row>
    <row r="266">
      <c r="A266" t="inlineStr">
        <is>
          <t>5340014</t>
        </is>
      </c>
      <c r="B266" t="inlineStr">
        <is>
          <t>大阪府大阪市都島区都島北通</t>
        </is>
      </c>
      <c r="C266" t="inlineStr">
        <is>
          <t>おおさかふ おおさかしみやこじまく みやこじまきたどおり</t>
        </is>
      </c>
    </row>
    <row r="267">
      <c r="A267" t="inlineStr">
        <is>
          <t>5340015</t>
        </is>
      </c>
      <c r="B267" t="inlineStr">
        <is>
          <t>大阪府大阪市都島区善源寺町</t>
        </is>
      </c>
      <c r="C267" t="inlineStr">
        <is>
          <t>おおさかふ おおさかしみやこじまく ぜんげんじちょう</t>
        </is>
      </c>
    </row>
    <row r="268">
      <c r="A268" t="inlineStr">
        <is>
          <t>5340016</t>
        </is>
      </c>
      <c r="B268" t="inlineStr">
        <is>
          <t>大阪府大阪市都島区友渕町</t>
        </is>
      </c>
      <c r="C268" t="inlineStr">
        <is>
          <t>おおさかふ おおさかしみやこじまく ともぶちちょう</t>
        </is>
      </c>
    </row>
    <row r="269">
      <c r="A269" t="inlineStr">
        <is>
          <t>5340021</t>
        </is>
      </c>
      <c r="B269" t="inlineStr">
        <is>
          <t>大阪府大阪市都島区都島本通</t>
        </is>
      </c>
      <c r="C269" t="inlineStr">
        <is>
          <t>おおさかふ おおさかしみやこじまく みやこじまほんどおり</t>
        </is>
      </c>
    </row>
    <row r="270">
      <c r="A270" t="inlineStr">
        <is>
          <t>5340022</t>
        </is>
      </c>
      <c r="B270" t="inlineStr">
        <is>
          <t>大阪府大阪市都島区都島中通</t>
        </is>
      </c>
      <c r="C270" t="inlineStr">
        <is>
          <t>おおさかふ おおさかしみやこじまく みやこじまなかどおり</t>
        </is>
      </c>
    </row>
    <row r="271">
      <c r="A271" t="inlineStr">
        <is>
          <t>5340023</t>
        </is>
      </c>
      <c r="B271" t="inlineStr">
        <is>
          <t>大阪府大阪市都島区都島南通</t>
        </is>
      </c>
      <c r="C271" t="inlineStr">
        <is>
          <t>おおさかふ おおさかしみやこじまく みやこじまみなみどおり</t>
        </is>
      </c>
    </row>
    <row r="272">
      <c r="A272" t="inlineStr">
        <is>
          <t>5340024</t>
        </is>
      </c>
      <c r="B272" t="inlineStr">
        <is>
          <t>大阪府大阪市都島区東野田町</t>
        </is>
      </c>
      <c r="C272" t="inlineStr">
        <is>
          <t>おおさかふ おおさかしみやこじまく ひがしのだまち</t>
        </is>
      </c>
    </row>
    <row r="273">
      <c r="A273" t="inlineStr">
        <is>
          <t>5340025</t>
        </is>
      </c>
      <c r="B273" t="inlineStr">
        <is>
          <t>大阪府大阪市都島区片町</t>
        </is>
      </c>
      <c r="C273" t="inlineStr">
        <is>
          <t>おおさかふ おおさかしみやこじまく かたまち</t>
        </is>
      </c>
    </row>
    <row r="274">
      <c r="A274" t="inlineStr">
        <is>
          <t>5340026</t>
        </is>
      </c>
      <c r="B274" t="inlineStr">
        <is>
          <t>大阪府大阪市都島区網島町</t>
        </is>
      </c>
      <c r="C274" t="inlineStr">
        <is>
          <t>おおさかふ おおさかしみやこじまく あみじまちょう</t>
        </is>
      </c>
    </row>
    <row r="275">
      <c r="A275" t="inlineStr">
        <is>
          <t>5340027</t>
        </is>
      </c>
      <c r="B275" t="inlineStr">
        <is>
          <t>大阪府大阪市都島区中野町</t>
        </is>
      </c>
      <c r="C275" t="inlineStr">
        <is>
          <t>おおさかふ おおさかしみやこじまく なかのちょう</t>
        </is>
      </c>
    </row>
    <row r="276">
      <c r="A276" t="inlineStr">
        <is>
          <t>5350000</t>
        </is>
      </c>
      <c r="B276" t="inlineStr">
        <is>
          <t>大阪府大阪市旭区</t>
        </is>
      </c>
      <c r="C276" t="inlineStr">
        <is>
          <t>おおさかふ おおさかしあさひく</t>
        </is>
      </c>
    </row>
    <row r="277">
      <c r="A277" t="inlineStr">
        <is>
          <t>5350001</t>
        </is>
      </c>
      <c r="B277" t="inlineStr">
        <is>
          <t>大阪府大阪市旭区太子橋</t>
        </is>
      </c>
      <c r="C277" t="inlineStr">
        <is>
          <t>おおさかふ おおさかしあさひく たいしばし</t>
        </is>
      </c>
    </row>
    <row r="278">
      <c r="A278" t="inlineStr">
        <is>
          <t>5350002</t>
        </is>
      </c>
      <c r="B278" t="inlineStr">
        <is>
          <t>大阪府大阪市旭区大宮</t>
        </is>
      </c>
      <c r="C278" t="inlineStr">
        <is>
          <t>おおさかふ おおさかしあさひく おおみや</t>
        </is>
      </c>
    </row>
    <row r="279">
      <c r="A279" t="inlineStr">
        <is>
          <t>5350003</t>
        </is>
      </c>
      <c r="B279" t="inlineStr">
        <is>
          <t>大阪府大阪市旭区中宮</t>
        </is>
      </c>
      <c r="C279" t="inlineStr">
        <is>
          <t>おおさかふ おおさかしあさひく なかみや</t>
        </is>
      </c>
    </row>
    <row r="280">
      <c r="A280" t="inlineStr">
        <is>
          <t>5350004</t>
        </is>
      </c>
      <c r="B280" t="inlineStr">
        <is>
          <t>大阪府大阪市旭区生江</t>
        </is>
      </c>
      <c r="C280" t="inlineStr">
        <is>
          <t>おおさかふ おおさかしあさひく いくえ</t>
        </is>
      </c>
    </row>
    <row r="281">
      <c r="A281" t="inlineStr">
        <is>
          <t>5350005</t>
        </is>
      </c>
      <c r="B281" t="inlineStr">
        <is>
          <t>大阪府大阪市旭区赤川</t>
        </is>
      </c>
      <c r="C281" t="inlineStr">
        <is>
          <t>おおさかふ おおさかしあさひく あかがわ</t>
        </is>
      </c>
    </row>
    <row r="282">
      <c r="A282" t="inlineStr">
        <is>
          <t>5350011</t>
        </is>
      </c>
      <c r="B282" t="inlineStr">
        <is>
          <t>大阪府大阪市旭区今市</t>
        </is>
      </c>
      <c r="C282" t="inlineStr">
        <is>
          <t>おおさかふ おおさかしあさひく いまいち</t>
        </is>
      </c>
    </row>
    <row r="283">
      <c r="A283" t="inlineStr">
        <is>
          <t>5350012</t>
        </is>
      </c>
      <c r="B283" t="inlineStr">
        <is>
          <t>大阪府大阪市旭区千林</t>
        </is>
      </c>
      <c r="C283" t="inlineStr">
        <is>
          <t>おおさかふ おおさかしあさひく せんばやし</t>
        </is>
      </c>
    </row>
    <row r="284">
      <c r="A284" t="inlineStr">
        <is>
          <t>5350013</t>
        </is>
      </c>
      <c r="B284" t="inlineStr">
        <is>
          <t>大阪府大阪市旭区森小路</t>
        </is>
      </c>
      <c r="C284" t="inlineStr">
        <is>
          <t>おおさかふ おおさかしあさひく もりしょうじ</t>
        </is>
      </c>
    </row>
    <row r="285">
      <c r="A285" t="inlineStr">
        <is>
          <t>5350021</t>
        </is>
      </c>
      <c r="B285" t="inlineStr">
        <is>
          <t>大阪府大阪市旭区清水</t>
        </is>
      </c>
      <c r="C285" t="inlineStr">
        <is>
          <t>おおさかふ おおさかしあさひく しみず</t>
        </is>
      </c>
    </row>
    <row r="286">
      <c r="A286" t="inlineStr">
        <is>
          <t>5350022</t>
        </is>
      </c>
      <c r="B286" t="inlineStr">
        <is>
          <t>大阪府大阪市旭区新森</t>
        </is>
      </c>
      <c r="C286" t="inlineStr">
        <is>
          <t>おおさかふ おおさかしあさひく しんもり</t>
        </is>
      </c>
    </row>
    <row r="287">
      <c r="A287" t="inlineStr">
        <is>
          <t>5350031</t>
        </is>
      </c>
      <c r="B287" t="inlineStr">
        <is>
          <t>大阪府大阪市旭区高殿</t>
        </is>
      </c>
      <c r="C287" t="inlineStr">
        <is>
          <t>おおさかふ おおさかしあさひく たかどの</t>
        </is>
      </c>
    </row>
    <row r="288">
      <c r="A288" t="inlineStr">
        <is>
          <t>5360000</t>
        </is>
      </c>
      <c r="B288" t="inlineStr">
        <is>
          <t>大阪府大阪市城東区</t>
        </is>
      </c>
      <c r="C288" t="inlineStr">
        <is>
          <t>おおさかふ おおさかしじょうとうく</t>
        </is>
      </c>
    </row>
    <row r="289">
      <c r="A289" t="inlineStr">
        <is>
          <t>5360001</t>
        </is>
      </c>
      <c r="B289" t="inlineStr">
        <is>
          <t>大阪府大阪市城東区古市</t>
        </is>
      </c>
      <c r="C289" t="inlineStr">
        <is>
          <t>おおさかふ おおさかしじょうとうく ふるいち</t>
        </is>
      </c>
    </row>
    <row r="290">
      <c r="A290" t="inlineStr">
        <is>
          <t>5360002</t>
        </is>
      </c>
      <c r="B290" t="inlineStr">
        <is>
          <t>大阪府大阪市城東区今福東</t>
        </is>
      </c>
      <c r="C290" t="inlineStr">
        <is>
          <t>おおさかふ おおさかしじょうとうく いまふくひがし</t>
        </is>
      </c>
    </row>
    <row r="291">
      <c r="A291" t="inlineStr">
        <is>
          <t>5360003</t>
        </is>
      </c>
      <c r="B291" t="inlineStr">
        <is>
          <t>大阪府大阪市城東区今福南</t>
        </is>
      </c>
      <c r="C291" t="inlineStr">
        <is>
          <t>おおさかふ おおさかしじょうとうく いまふくみなみ</t>
        </is>
      </c>
    </row>
    <row r="292">
      <c r="A292" t="inlineStr">
        <is>
          <t>5360004</t>
        </is>
      </c>
      <c r="B292" t="inlineStr">
        <is>
          <t>大阪府大阪市城東区今福西</t>
        </is>
      </c>
      <c r="C292" t="inlineStr">
        <is>
          <t>おおさかふ おおさかしじょうとうく いまふくにし</t>
        </is>
      </c>
    </row>
    <row r="293">
      <c r="A293" t="inlineStr">
        <is>
          <t>5360005</t>
        </is>
      </c>
      <c r="B293" t="inlineStr">
        <is>
          <t>大阪府大阪市城東区中央</t>
        </is>
      </c>
      <c r="C293" t="inlineStr">
        <is>
          <t>おおさかふ おおさかしじょうとうく ちゅうおう</t>
        </is>
      </c>
    </row>
    <row r="294">
      <c r="A294" t="inlineStr">
        <is>
          <t>5360006</t>
        </is>
      </c>
      <c r="B294" t="inlineStr">
        <is>
          <t>大阪府大阪市城東区野江</t>
        </is>
      </c>
      <c r="C294" t="inlineStr">
        <is>
          <t>おおさかふ おおさかしじょうとうく のえ</t>
        </is>
      </c>
    </row>
    <row r="295">
      <c r="A295" t="inlineStr">
        <is>
          <t>5360007</t>
        </is>
      </c>
      <c r="B295" t="inlineStr">
        <is>
          <t>大阪府大阪市城東区成育</t>
        </is>
      </c>
      <c r="C295" t="inlineStr">
        <is>
          <t>おおさかふ おおさかしじょうとうく せいいく</t>
        </is>
      </c>
    </row>
    <row r="296">
      <c r="A296" t="inlineStr">
        <is>
          <t>5360008</t>
        </is>
      </c>
      <c r="B296" t="inlineStr">
        <is>
          <t>大阪府大阪市城東区関目</t>
        </is>
      </c>
      <c r="C296" t="inlineStr">
        <is>
          <t>おおさかふ おおさかしじょうとうく せきめ</t>
        </is>
      </c>
    </row>
    <row r="297">
      <c r="A297" t="inlineStr">
        <is>
          <t>5360011</t>
        </is>
      </c>
      <c r="B297" t="inlineStr">
        <is>
          <t>大阪府大阪市城東区放出西</t>
        </is>
      </c>
      <c r="C297" t="inlineStr">
        <is>
          <t>おおさかふ おおさかしじょうとうく はなてんにし</t>
        </is>
      </c>
    </row>
    <row r="298">
      <c r="A298" t="inlineStr">
        <is>
          <t>5360012</t>
        </is>
      </c>
      <c r="B298" t="inlineStr">
        <is>
          <t>大阪府大阪市城東区天王田</t>
        </is>
      </c>
      <c r="C298" t="inlineStr">
        <is>
          <t>おおさかふ おおさかしじょうとうく てんのうでん</t>
        </is>
      </c>
    </row>
    <row r="299">
      <c r="A299" t="inlineStr">
        <is>
          <t>5360013</t>
        </is>
      </c>
      <c r="B299" t="inlineStr">
        <is>
          <t>大阪府大阪市城東区鴫野東</t>
        </is>
      </c>
      <c r="C299" t="inlineStr">
        <is>
          <t>おおさかふ おおさかしじょうとうく しぎのひがし</t>
        </is>
      </c>
    </row>
    <row r="300">
      <c r="A300" t="inlineStr">
        <is>
          <t>5360014</t>
        </is>
      </c>
      <c r="B300" t="inlineStr">
        <is>
          <t>大阪府大阪市城東区鴫野西</t>
        </is>
      </c>
      <c r="C300" t="inlineStr">
        <is>
          <t>おおさかふ おおさかしじょうとうく しぎのにし</t>
        </is>
      </c>
    </row>
    <row r="301">
      <c r="A301" t="inlineStr">
        <is>
          <t>5360015</t>
        </is>
      </c>
      <c r="B301" t="inlineStr">
        <is>
          <t>大阪府大阪市城東区新喜多</t>
        </is>
      </c>
      <c r="C301" t="inlineStr">
        <is>
          <t>おおさかふ おおさかしじょうとうく しぎた</t>
        </is>
      </c>
    </row>
    <row r="302">
      <c r="A302" t="inlineStr">
        <is>
          <t>5360016</t>
        </is>
      </c>
      <c r="B302" t="inlineStr">
        <is>
          <t>大阪府大阪市城東区蒲生</t>
        </is>
      </c>
      <c r="C302" t="inlineStr">
        <is>
          <t>おおさかふ おおさかしじょうとうく がもう</t>
        </is>
      </c>
    </row>
    <row r="303">
      <c r="A303" t="inlineStr">
        <is>
          <t>5360017</t>
        </is>
      </c>
      <c r="B303" t="inlineStr">
        <is>
          <t>大阪府大阪市城東区新喜多東</t>
        </is>
      </c>
      <c r="C303" t="inlineStr">
        <is>
          <t>おおさかふ おおさかしじょうとうく しぎたひがし</t>
        </is>
      </c>
    </row>
    <row r="304">
      <c r="A304" t="inlineStr">
        <is>
          <t>5360021</t>
        </is>
      </c>
      <c r="B304" t="inlineStr">
        <is>
          <t>大阪府大阪市城東区諏訪</t>
        </is>
      </c>
      <c r="C304" t="inlineStr">
        <is>
          <t>おおさかふ おおさかしじょうとうく すわ</t>
        </is>
      </c>
    </row>
    <row r="305">
      <c r="A305" t="inlineStr">
        <is>
          <t>5360022</t>
        </is>
      </c>
      <c r="B305" t="inlineStr">
        <is>
          <t>大阪府大阪市城東区永田</t>
        </is>
      </c>
      <c r="C305" t="inlineStr">
        <is>
          <t>おおさかふ おおさかしじょうとうく ながた</t>
        </is>
      </c>
    </row>
    <row r="306">
      <c r="A306" t="inlineStr">
        <is>
          <t>5360023</t>
        </is>
      </c>
      <c r="B306" t="inlineStr">
        <is>
          <t>大阪府大阪市城東区東中浜</t>
        </is>
      </c>
      <c r="C306" t="inlineStr">
        <is>
          <t>おおさかふ おおさかしじょうとうく ひがしなかはま</t>
        </is>
      </c>
    </row>
    <row r="307">
      <c r="A307" t="inlineStr">
        <is>
          <t>5360024</t>
        </is>
      </c>
      <c r="B307" t="inlineStr">
        <is>
          <t>大阪府大阪市城東区中浜</t>
        </is>
      </c>
      <c r="C307" t="inlineStr">
        <is>
          <t>おおさかふ おおさかしじょうとうく なかはま</t>
        </is>
      </c>
    </row>
    <row r="308">
      <c r="A308" t="inlineStr">
        <is>
          <t>5360025</t>
        </is>
      </c>
      <c r="B308" t="inlineStr">
        <is>
          <t>大阪府大阪市城東区森之宮</t>
        </is>
      </c>
      <c r="C308" t="inlineStr">
        <is>
          <t>おおさかふ おおさかしじょうとうく もりのみや</t>
        </is>
      </c>
    </row>
    <row r="309">
      <c r="A309" t="inlineStr">
        <is>
          <t>5370000</t>
        </is>
      </c>
      <c r="B309" t="inlineStr">
        <is>
          <t>大阪府大阪市東成区</t>
        </is>
      </c>
      <c r="C309" t="inlineStr">
        <is>
          <t>おおさかふ おおさかしひがしなりく</t>
        </is>
      </c>
    </row>
    <row r="310">
      <c r="A310" t="inlineStr">
        <is>
          <t>5370001</t>
        </is>
      </c>
      <c r="B310" t="inlineStr">
        <is>
          <t>大阪府大阪市東成区深江北</t>
        </is>
      </c>
      <c r="C310" t="inlineStr">
        <is>
          <t>おおさかふ おおさかしひがしなりく ふかえきた</t>
        </is>
      </c>
    </row>
    <row r="311">
      <c r="A311" t="inlineStr">
        <is>
          <t>5370002</t>
        </is>
      </c>
      <c r="B311" t="inlineStr">
        <is>
          <t>大阪府大阪市東成区深江南</t>
        </is>
      </c>
      <c r="C311" t="inlineStr">
        <is>
          <t>おおさかふ おおさかしひがしなりく ふかえみなみ</t>
        </is>
      </c>
    </row>
    <row r="312">
      <c r="A312" t="inlineStr">
        <is>
          <t>5370003</t>
        </is>
      </c>
      <c r="B312" t="inlineStr">
        <is>
          <t>大阪府大阪市東成区神路</t>
        </is>
      </c>
      <c r="C312" t="inlineStr">
        <is>
          <t>おおさかふ おおさかしひがしなりく かみじ</t>
        </is>
      </c>
    </row>
    <row r="313">
      <c r="A313" t="inlineStr">
        <is>
          <t>5370011</t>
        </is>
      </c>
      <c r="B313" t="inlineStr">
        <is>
          <t>大阪府大阪市東成区東今里</t>
        </is>
      </c>
      <c r="C313" t="inlineStr">
        <is>
          <t>おおさかふ おおさかしひがしなりく ひがしいまざと</t>
        </is>
      </c>
    </row>
    <row r="314">
      <c r="A314" t="inlineStr">
        <is>
          <t>5370012</t>
        </is>
      </c>
      <c r="B314" t="inlineStr">
        <is>
          <t>大阪府大阪市東成区大今里</t>
        </is>
      </c>
      <c r="C314" t="inlineStr">
        <is>
          <t>おおさかふ おおさかしひがしなりく おおいまざと</t>
        </is>
      </c>
    </row>
    <row r="315">
      <c r="A315" t="inlineStr">
        <is>
          <t>5370013</t>
        </is>
      </c>
      <c r="B315" t="inlineStr">
        <is>
          <t>大阪府大阪市東成区大今里南</t>
        </is>
      </c>
      <c r="C315" t="inlineStr">
        <is>
          <t>おおさかふ おおさかしひがしなりく おおいまざとみなみ</t>
        </is>
      </c>
    </row>
    <row r="316">
      <c r="A316" t="inlineStr">
        <is>
          <t>5370014</t>
        </is>
      </c>
      <c r="B316" t="inlineStr">
        <is>
          <t>大阪府大阪市東成区大今里西</t>
        </is>
      </c>
      <c r="C316" t="inlineStr">
        <is>
          <t>おおさかふ おおさかしひがしなりく おおいまざとにし</t>
        </is>
      </c>
    </row>
    <row r="317">
      <c r="A317" t="inlineStr">
        <is>
          <t>5370021</t>
        </is>
      </c>
      <c r="B317" t="inlineStr">
        <is>
          <t>大阪府大阪市東成区東中本</t>
        </is>
      </c>
      <c r="C317" t="inlineStr">
        <is>
          <t>おおさかふ おおさかしひがしなりく ひがしなかもと</t>
        </is>
      </c>
    </row>
    <row r="318">
      <c r="A318" t="inlineStr">
        <is>
          <t>5370022</t>
        </is>
      </c>
      <c r="B318" t="inlineStr">
        <is>
          <t>大阪府大阪市東成区中本</t>
        </is>
      </c>
      <c r="C318" t="inlineStr">
        <is>
          <t>おおさかふ おおさかしひがしなりく なかもと</t>
        </is>
      </c>
    </row>
    <row r="319">
      <c r="A319" t="inlineStr">
        <is>
          <t>5370023</t>
        </is>
      </c>
      <c r="B319" t="inlineStr">
        <is>
          <t>大阪府大阪市東成区玉津</t>
        </is>
      </c>
      <c r="C319" t="inlineStr">
        <is>
          <t>おおさかふ おおさかしひがしなりく たまつ</t>
        </is>
      </c>
    </row>
    <row r="320">
      <c r="A320" t="inlineStr">
        <is>
          <t>5370024</t>
        </is>
      </c>
      <c r="B320" t="inlineStr">
        <is>
          <t>大阪府大阪市東成区東小橋</t>
        </is>
      </c>
      <c r="C320" t="inlineStr">
        <is>
          <t>おおさかふ おおさかしひがしなりく ひがしおばせ</t>
        </is>
      </c>
    </row>
    <row r="321">
      <c r="A321" t="inlineStr">
        <is>
          <t>5370025</t>
        </is>
      </c>
      <c r="B321" t="inlineStr">
        <is>
          <t>大阪府大阪市東成区中道</t>
        </is>
      </c>
      <c r="C321" t="inlineStr">
        <is>
          <t>おおさかふ おおさかしひがしなりく なかみち</t>
        </is>
      </c>
    </row>
    <row r="322">
      <c r="A322" t="inlineStr">
        <is>
          <t>5380000</t>
        </is>
      </c>
      <c r="B322" t="inlineStr">
        <is>
          <t>大阪府大阪市鶴見区</t>
        </is>
      </c>
      <c r="C322" t="inlineStr">
        <is>
          <t>おおさかふ おおさかしつるみく</t>
        </is>
      </c>
    </row>
    <row r="323">
      <c r="A323" t="inlineStr">
        <is>
          <t>5380031</t>
        </is>
      </c>
      <c r="B323" t="inlineStr">
        <is>
          <t>大阪府大阪市鶴見区茨田大宮</t>
        </is>
      </c>
      <c r="C323" t="inlineStr">
        <is>
          <t>おおさかふ おおさかしつるみく まったおおみや</t>
        </is>
      </c>
    </row>
    <row r="324">
      <c r="A324" t="inlineStr">
        <is>
          <t>5380032</t>
        </is>
      </c>
      <c r="B324" t="inlineStr">
        <is>
          <t>大阪府大阪市鶴見区安田</t>
        </is>
      </c>
      <c r="C324" t="inlineStr">
        <is>
          <t>おおさかふ おおさかしつるみく やすだ</t>
        </is>
      </c>
    </row>
    <row r="325">
      <c r="A325" t="inlineStr">
        <is>
          <t>5380033</t>
        </is>
      </c>
      <c r="B325" t="inlineStr">
        <is>
          <t>大阪府大阪市鶴見区中茶屋</t>
        </is>
      </c>
      <c r="C325" t="inlineStr">
        <is>
          <t>おおさかふ おおさかしつるみく なかのちゃや</t>
        </is>
      </c>
    </row>
    <row r="326">
      <c r="A326" t="inlineStr">
        <is>
          <t>5380034</t>
        </is>
      </c>
      <c r="B326" t="inlineStr">
        <is>
          <t>大阪府大阪市鶴見区徳庵</t>
        </is>
      </c>
      <c r="C326" t="inlineStr">
        <is>
          <t>おおさかふ おおさかしつるみく とくあん</t>
        </is>
      </c>
    </row>
    <row r="327">
      <c r="A327" t="inlineStr">
        <is>
          <t>5380035</t>
        </is>
      </c>
      <c r="B327" t="inlineStr">
        <is>
          <t>大阪府大阪市鶴見区浜</t>
        </is>
      </c>
      <c r="C327" t="inlineStr">
        <is>
          <t>おおさかふ おおさかしつるみく はま</t>
        </is>
      </c>
    </row>
    <row r="328">
      <c r="A328" t="inlineStr">
        <is>
          <t>5380036</t>
        </is>
      </c>
      <c r="B328" t="inlineStr">
        <is>
          <t>大阪府大阪市鶴見区緑地公園</t>
        </is>
      </c>
      <c r="C328" t="inlineStr">
        <is>
          <t>おおさかふ おおさかしつるみく りょくちこうえん</t>
        </is>
      </c>
    </row>
    <row r="329">
      <c r="A329" t="inlineStr">
        <is>
          <t>5380037</t>
        </is>
      </c>
      <c r="B329" t="inlineStr">
        <is>
          <t>大阪府大阪市鶴見区焼野</t>
        </is>
      </c>
      <c r="C329" t="inlineStr">
        <is>
          <t>おおさかふ おおさかしつるみく やけの</t>
        </is>
      </c>
    </row>
    <row r="330">
      <c r="A330" t="inlineStr">
        <is>
          <t>5380041</t>
        </is>
      </c>
      <c r="B330" t="inlineStr">
        <is>
          <t>大阪府大阪市鶴見区今津北</t>
        </is>
      </c>
      <c r="C330" t="inlineStr">
        <is>
          <t>おおさかふ おおさかしつるみく いまづきた</t>
        </is>
      </c>
    </row>
    <row r="331">
      <c r="A331" t="inlineStr">
        <is>
          <t>5380042</t>
        </is>
      </c>
      <c r="B331" t="inlineStr">
        <is>
          <t>大阪府大阪市鶴見区今津中</t>
        </is>
      </c>
      <c r="C331" t="inlineStr">
        <is>
          <t>おおさかふ おおさかしつるみく いまづなか</t>
        </is>
      </c>
    </row>
    <row r="332">
      <c r="A332" t="inlineStr">
        <is>
          <t>5380043</t>
        </is>
      </c>
      <c r="B332" t="inlineStr">
        <is>
          <t>大阪府大阪市鶴見区今津南</t>
        </is>
      </c>
      <c r="C332" t="inlineStr">
        <is>
          <t>おおさかふ おおさかしつるみく いまづみなみ</t>
        </is>
      </c>
    </row>
    <row r="333">
      <c r="A333" t="inlineStr">
        <is>
          <t>5380044</t>
        </is>
      </c>
      <c r="B333" t="inlineStr">
        <is>
          <t>大阪府大阪市鶴見区放出東</t>
        </is>
      </c>
      <c r="C333" t="inlineStr">
        <is>
          <t>おおさかふ おおさかしつるみく はなてんひがし</t>
        </is>
      </c>
    </row>
    <row r="334">
      <c r="A334" t="inlineStr">
        <is>
          <t>5380051</t>
        </is>
      </c>
      <c r="B334" t="inlineStr">
        <is>
          <t>大阪府大阪市鶴見区諸口</t>
        </is>
      </c>
      <c r="C334" t="inlineStr">
        <is>
          <t>おおさかふ おおさかしつるみく もろくち</t>
        </is>
      </c>
    </row>
    <row r="335">
      <c r="A335" t="inlineStr">
        <is>
          <t>5380052</t>
        </is>
      </c>
      <c r="B335" t="inlineStr">
        <is>
          <t>大阪府大阪市鶴見区横堤</t>
        </is>
      </c>
      <c r="C335" t="inlineStr">
        <is>
          <t>おおさかふ おおさかしつるみく よこづつみ</t>
        </is>
      </c>
    </row>
    <row r="336">
      <c r="A336" t="inlineStr">
        <is>
          <t>5380053</t>
        </is>
      </c>
      <c r="B336" t="inlineStr">
        <is>
          <t>大阪府大阪市鶴見区鶴見</t>
        </is>
      </c>
      <c r="C336" t="inlineStr">
        <is>
          <t>おおさかふ おおさかしつるみく つるみ</t>
        </is>
      </c>
    </row>
    <row r="337">
      <c r="A337" t="inlineStr">
        <is>
          <t>5380054</t>
        </is>
      </c>
      <c r="B337" t="inlineStr">
        <is>
          <t>大阪府大阪市鶴見区緑</t>
        </is>
      </c>
      <c r="C337" t="inlineStr">
        <is>
          <t>おおさかふ おおさかしつるみく みどり</t>
        </is>
      </c>
    </row>
    <row r="338">
      <c r="A338" t="inlineStr">
        <is>
          <t>5390000</t>
        </is>
      </c>
      <c r="B338" t="inlineStr">
        <is>
          <t>大阪府大阪市中央区</t>
        </is>
      </c>
      <c r="C338" t="inlineStr">
        <is>
          <t>おおさかふ おおさかしちゅうおうく</t>
        </is>
      </c>
    </row>
    <row r="339">
      <c r="A339" t="inlineStr">
        <is>
          <t>5400001</t>
        </is>
      </c>
      <c r="B339" t="inlineStr">
        <is>
          <t>大阪府大阪市中央区城見</t>
        </is>
      </c>
      <c r="C339" t="inlineStr">
        <is>
          <t>おおさかふ おおさかしちゅうおうく しろみ</t>
        </is>
      </c>
    </row>
    <row r="340">
      <c r="A340" t="inlineStr">
        <is>
          <t>5400002</t>
        </is>
      </c>
      <c r="B340" t="inlineStr">
        <is>
          <t>大阪府大阪市中央区大阪城</t>
        </is>
      </c>
      <c r="C340" t="inlineStr">
        <is>
          <t>おおさかふ おおさかしちゅうおうく おおさかじょう</t>
        </is>
      </c>
    </row>
    <row r="341">
      <c r="A341" t="inlineStr">
        <is>
          <t>5400003</t>
        </is>
      </c>
      <c r="B341" t="inlineStr">
        <is>
          <t>大阪府大阪市中央区森ノ宮中央</t>
        </is>
      </c>
      <c r="C341" t="inlineStr">
        <is>
          <t>おおさかふ おおさかしちゅうおうく もりのみやちゅうおう</t>
        </is>
      </c>
    </row>
    <row r="342">
      <c r="A342" t="inlineStr">
        <is>
          <t>5400004</t>
        </is>
      </c>
      <c r="B342" t="inlineStr">
        <is>
          <t>大阪府大阪市中央区玉造</t>
        </is>
      </c>
      <c r="C342" t="inlineStr">
        <is>
          <t>おおさかふ おおさかしちゅうおうく たまつくり</t>
        </is>
      </c>
    </row>
    <row r="343">
      <c r="A343" t="inlineStr">
        <is>
          <t>5400005</t>
        </is>
      </c>
      <c r="B343" t="inlineStr">
        <is>
          <t>大阪府大阪市中央区上町</t>
        </is>
      </c>
      <c r="C343" t="inlineStr">
        <is>
          <t>おおさかふ おおさかしちゅうおうく うえまち</t>
        </is>
      </c>
    </row>
    <row r="344">
      <c r="A344" t="inlineStr">
        <is>
          <t>5400006</t>
        </is>
      </c>
      <c r="B344" t="inlineStr">
        <is>
          <t>大阪府大阪市中央区法円坂</t>
        </is>
      </c>
      <c r="C344" t="inlineStr">
        <is>
          <t>おおさかふ おおさかしちゅうおうく ほうえんざか</t>
        </is>
      </c>
    </row>
    <row r="345">
      <c r="A345" t="inlineStr">
        <is>
          <t>5400007</t>
        </is>
      </c>
      <c r="B345" t="inlineStr">
        <is>
          <t>大阪府大阪市中央区馬場町</t>
        </is>
      </c>
      <c r="C345" t="inlineStr">
        <is>
          <t>おおさかふ おおさかしちゅうおうく ばんばちょう</t>
        </is>
      </c>
    </row>
    <row r="346">
      <c r="A346" t="inlineStr">
        <is>
          <t>5400008</t>
        </is>
      </c>
      <c r="B346" t="inlineStr">
        <is>
          <t>大阪府大阪市中央区大手前</t>
        </is>
      </c>
      <c r="C346" t="inlineStr">
        <is>
          <t>おおさかふ おおさかしちゅうおうく おおてまえ</t>
        </is>
      </c>
    </row>
    <row r="347">
      <c r="A347" t="inlineStr">
        <is>
          <t>5400010</t>
        </is>
      </c>
      <c r="B347" t="inlineStr">
        <is>
          <t>大阪府大阪市中央区材木町</t>
        </is>
      </c>
      <c r="C347" t="inlineStr">
        <is>
          <t>おおさかふ おおさかしちゅうおうく ざいもくちょう</t>
        </is>
      </c>
    </row>
    <row r="348">
      <c r="A348" t="inlineStr">
        <is>
          <t>5400011</t>
        </is>
      </c>
      <c r="B348" t="inlineStr">
        <is>
          <t>大阪府大阪市中央区農人橋</t>
        </is>
      </c>
      <c r="C348" t="inlineStr">
        <is>
          <t>おおさかふ おおさかしちゅうおうく のうにんばし</t>
        </is>
      </c>
    </row>
    <row r="349">
      <c r="A349" t="inlineStr">
        <is>
          <t>5400012</t>
        </is>
      </c>
      <c r="B349" t="inlineStr">
        <is>
          <t>大阪府大阪市中央区谷町</t>
        </is>
      </c>
      <c r="C349" t="inlineStr">
        <is>
          <t>おおさかふ おおさかしちゅうおうく たにまち</t>
        </is>
      </c>
    </row>
    <row r="350">
      <c r="A350" t="inlineStr">
        <is>
          <t>5400013</t>
        </is>
      </c>
      <c r="B350" t="inlineStr">
        <is>
          <t>大阪府大阪市中央区内久宝寺町</t>
        </is>
      </c>
      <c r="C350" t="inlineStr">
        <is>
          <t>おおさかふ おおさかしちゅうおうく うちきゅうほうじまち</t>
        </is>
      </c>
    </row>
    <row r="351">
      <c r="A351" t="inlineStr">
        <is>
          <t>5400014</t>
        </is>
      </c>
      <c r="B351" t="inlineStr">
        <is>
          <t>大阪府大阪市中央区龍造寺町</t>
        </is>
      </c>
      <c r="C351" t="inlineStr">
        <is>
          <t>おおさかふ おおさかしちゅうおうく りゅうぞうじちょう</t>
        </is>
      </c>
    </row>
    <row r="352">
      <c r="A352" t="inlineStr">
        <is>
          <t>5400015</t>
        </is>
      </c>
      <c r="B352" t="inlineStr">
        <is>
          <t>大阪府大阪市中央区十二軒町</t>
        </is>
      </c>
      <c r="C352" t="inlineStr">
        <is>
          <t>おおさかふ おおさかしちゅうおうく じゅうにけんちょう</t>
        </is>
      </c>
    </row>
    <row r="353">
      <c r="A353" t="inlineStr">
        <is>
          <t>5400016</t>
        </is>
      </c>
      <c r="B353" t="inlineStr">
        <is>
          <t>大阪府大阪市中央区神崎町</t>
        </is>
      </c>
      <c r="C353" t="inlineStr">
        <is>
          <t>おおさかふ おおさかしちゅうおうく かんざきちょう</t>
        </is>
      </c>
    </row>
    <row r="354">
      <c r="A354" t="inlineStr">
        <is>
          <t>5400017</t>
        </is>
      </c>
      <c r="B354" t="inlineStr">
        <is>
          <t>大阪府大阪市中央区松屋町住吉</t>
        </is>
      </c>
      <c r="C354" t="inlineStr">
        <is>
          <t>おおさかふ おおさかしちゅうおうく まつやまちすみよし</t>
        </is>
      </c>
    </row>
    <row r="355">
      <c r="A355" t="inlineStr">
        <is>
          <t>5400018</t>
        </is>
      </c>
      <c r="B355" t="inlineStr">
        <is>
          <t>大阪府大阪市中央区粉川町</t>
        </is>
      </c>
      <c r="C355" t="inlineStr">
        <is>
          <t>おおさかふ おおさかしちゅうおうく こかわちょう</t>
        </is>
      </c>
    </row>
    <row r="356">
      <c r="A356" t="inlineStr">
        <is>
          <t>5400019</t>
        </is>
      </c>
      <c r="B356" t="inlineStr">
        <is>
          <t>大阪府大阪市中央区和泉町</t>
        </is>
      </c>
      <c r="C356" t="inlineStr">
        <is>
          <t>おおさかふ おおさかしちゅうおうく いずみまち</t>
        </is>
      </c>
    </row>
    <row r="357">
      <c r="A357" t="inlineStr">
        <is>
          <t>5400021</t>
        </is>
      </c>
      <c r="B357" t="inlineStr">
        <is>
          <t>大阪府大阪市中央区大手通</t>
        </is>
      </c>
      <c r="C357" t="inlineStr">
        <is>
          <t>おおさかふ おおさかしちゅうおうく おおてどおり</t>
        </is>
      </c>
    </row>
    <row r="358">
      <c r="A358" t="inlineStr">
        <is>
          <t>5400022</t>
        </is>
      </c>
      <c r="B358" t="inlineStr">
        <is>
          <t>大阪府大阪市中央区糸屋町</t>
        </is>
      </c>
      <c r="C358" t="inlineStr">
        <is>
          <t>おおさかふ おおさかしちゅうおうく いとやまち</t>
        </is>
      </c>
    </row>
    <row r="359">
      <c r="A359" t="inlineStr">
        <is>
          <t>5400023</t>
        </is>
      </c>
      <c r="B359" t="inlineStr">
        <is>
          <t>大阪府大阪市中央区北新町</t>
        </is>
      </c>
      <c r="C359" t="inlineStr">
        <is>
          <t>おおさかふ おおさかしちゅうおうく きたしんまち</t>
        </is>
      </c>
    </row>
    <row r="360">
      <c r="A360" t="inlineStr">
        <is>
          <t>5400024</t>
        </is>
      </c>
      <c r="B360" t="inlineStr">
        <is>
          <t>大阪府大阪市中央区南新町</t>
        </is>
      </c>
      <c r="C360" t="inlineStr">
        <is>
          <t>おおさかふ おおさかしちゅうおうく みなみしんまち</t>
        </is>
      </c>
    </row>
    <row r="361">
      <c r="A361" t="inlineStr">
        <is>
          <t>5400025</t>
        </is>
      </c>
      <c r="B361" t="inlineStr">
        <is>
          <t>大阪府大阪市中央区徳井町</t>
        </is>
      </c>
      <c r="C361" t="inlineStr">
        <is>
          <t>おおさかふ おおさかしちゅうおうく とくいちょう</t>
        </is>
      </c>
    </row>
    <row r="362">
      <c r="A362" t="inlineStr">
        <is>
          <t>5400026</t>
        </is>
      </c>
      <c r="B362" t="inlineStr">
        <is>
          <t>大阪府大阪市中央区内本町</t>
        </is>
      </c>
      <c r="C362" t="inlineStr">
        <is>
          <t>おおさかふ おおさかしちゅうおうく うちほんまち</t>
        </is>
      </c>
    </row>
    <row r="363">
      <c r="A363" t="inlineStr">
        <is>
          <t>5400027</t>
        </is>
      </c>
      <c r="B363" t="inlineStr">
        <is>
          <t>大阪府大阪市中央区鎗屋町</t>
        </is>
      </c>
      <c r="C363" t="inlineStr">
        <is>
          <t>おおさかふ おおさかしちゅうおうく やりやまち</t>
        </is>
      </c>
    </row>
    <row r="364">
      <c r="A364" t="inlineStr">
        <is>
          <t>5400028</t>
        </is>
      </c>
      <c r="B364" t="inlineStr">
        <is>
          <t>大阪府大阪市中央区常盤町</t>
        </is>
      </c>
      <c r="C364" t="inlineStr">
        <is>
          <t>おおさかふ おおさかしちゅうおうく ときわまち</t>
        </is>
      </c>
    </row>
    <row r="365">
      <c r="A365" t="inlineStr">
        <is>
          <t>5400029</t>
        </is>
      </c>
      <c r="B365" t="inlineStr">
        <is>
          <t>大阪府大阪市中央区本町橋</t>
        </is>
      </c>
      <c r="C365" t="inlineStr">
        <is>
          <t>おおさかふ おおさかしちゅうおうく ほんまちばし</t>
        </is>
      </c>
    </row>
    <row r="366">
      <c r="A366" t="inlineStr">
        <is>
          <t>5400031</t>
        </is>
      </c>
      <c r="B366" t="inlineStr">
        <is>
          <t>大阪府大阪市中央区北浜東</t>
        </is>
      </c>
      <c r="C366" t="inlineStr">
        <is>
          <t>おおさかふ おおさかしちゅうおうく きたはまひがし</t>
        </is>
      </c>
    </row>
    <row r="367">
      <c r="A367" t="inlineStr">
        <is>
          <t>5400032</t>
        </is>
      </c>
      <c r="B367" t="inlineStr">
        <is>
          <t>大阪府大阪市中央区天満橋京町</t>
        </is>
      </c>
      <c r="C367" t="inlineStr">
        <is>
          <t>おおさかふ おおさかしちゅうおうく てんまばしきょうまち</t>
        </is>
      </c>
    </row>
    <row r="368">
      <c r="A368" t="inlineStr">
        <is>
          <t>5400033</t>
        </is>
      </c>
      <c r="B368" t="inlineStr">
        <is>
          <t>大阪府大阪市中央区石町</t>
        </is>
      </c>
      <c r="C368" t="inlineStr">
        <is>
          <t>おおさかふ おおさかしちゅうおうく こくまち</t>
        </is>
      </c>
    </row>
    <row r="369">
      <c r="A369" t="inlineStr">
        <is>
          <t>5400034</t>
        </is>
      </c>
      <c r="B369" t="inlineStr">
        <is>
          <t>大阪府大阪市中央区島町</t>
        </is>
      </c>
      <c r="C369" t="inlineStr">
        <is>
          <t>おおさかふ おおさかしちゅうおうく しままち</t>
        </is>
      </c>
    </row>
    <row r="370">
      <c r="A370" t="inlineStr">
        <is>
          <t>5400035</t>
        </is>
      </c>
      <c r="B370" t="inlineStr">
        <is>
          <t>大阪府大阪市中央区釣鐘町</t>
        </is>
      </c>
      <c r="C370" t="inlineStr">
        <is>
          <t>おおさかふ おおさかしちゅうおうく つりがねちょう</t>
        </is>
      </c>
    </row>
    <row r="371">
      <c r="A371" t="inlineStr">
        <is>
          <t>5400036</t>
        </is>
      </c>
      <c r="B371" t="inlineStr">
        <is>
          <t>大阪府大阪市中央区船越町</t>
        </is>
      </c>
      <c r="C371" t="inlineStr">
        <is>
          <t>おおさかふ おおさかしちゅうおうく ふなこしちょう</t>
        </is>
      </c>
    </row>
    <row r="372">
      <c r="A372" t="inlineStr">
        <is>
          <t>5400037</t>
        </is>
      </c>
      <c r="B372" t="inlineStr">
        <is>
          <t>大阪府大阪市中央区内平野町</t>
        </is>
      </c>
      <c r="C372" t="inlineStr">
        <is>
          <t>おおさかふ おおさかしちゅうおうく うちひらのまち</t>
        </is>
      </c>
    </row>
    <row r="373">
      <c r="A373" t="inlineStr">
        <is>
          <t>5400038</t>
        </is>
      </c>
      <c r="B373" t="inlineStr">
        <is>
          <t>大阪府大阪市中央区内淡路町</t>
        </is>
      </c>
      <c r="C373" t="inlineStr">
        <is>
          <t>おおさかふ おおさかしちゅうおうく うちあわじまち</t>
        </is>
      </c>
    </row>
    <row r="374">
      <c r="A374" t="inlineStr">
        <is>
          <t>5400039</t>
        </is>
      </c>
      <c r="B374" t="inlineStr">
        <is>
          <t>大阪府大阪市中央区東高麗橋</t>
        </is>
      </c>
      <c r="C374" t="inlineStr">
        <is>
          <t>おおさかふ おおさかしちゅうおうく ひがしこうらいばし</t>
        </is>
      </c>
    </row>
    <row r="375">
      <c r="A375" t="inlineStr">
        <is>
          <t>5406001</t>
        </is>
      </c>
      <c r="B375" t="inlineStr">
        <is>
          <t>大阪府大阪市中央区城見クリスタルタワー</t>
        </is>
      </c>
      <c r="C375" t="inlineStr">
        <is>
          <t>おおさかふ おおさかしちゅうおうく しろみくりすたるたわー</t>
        </is>
      </c>
    </row>
    <row r="376">
      <c r="A376" t="inlineStr">
        <is>
          <t>5406002</t>
        </is>
      </c>
      <c r="B376" t="inlineStr">
        <is>
          <t>大阪府大阪市中央区城見クリスタルタワー</t>
        </is>
      </c>
      <c r="C376" t="inlineStr">
        <is>
          <t>おおさかふ おおさかしちゅうおうく しろみくりすたるたわー</t>
        </is>
      </c>
    </row>
    <row r="377">
      <c r="A377" t="inlineStr">
        <is>
          <t>5406003</t>
        </is>
      </c>
      <c r="B377" t="inlineStr">
        <is>
          <t>大阪府大阪市中央区城見クリスタルタワー</t>
        </is>
      </c>
      <c r="C377" t="inlineStr">
        <is>
          <t>おおさかふ おおさかしちゅうおうく しろみくりすたるたわー</t>
        </is>
      </c>
    </row>
    <row r="378">
      <c r="A378" t="inlineStr">
        <is>
          <t>5406004</t>
        </is>
      </c>
      <c r="B378" t="inlineStr">
        <is>
          <t>大阪府大阪市中央区城見クリスタルタワー</t>
        </is>
      </c>
      <c r="C378" t="inlineStr">
        <is>
          <t>おおさかふ おおさかしちゅうおうく しろみくりすたるたわー</t>
        </is>
      </c>
    </row>
    <row r="379">
      <c r="A379" t="inlineStr">
        <is>
          <t>5406005</t>
        </is>
      </c>
      <c r="B379" t="inlineStr">
        <is>
          <t>大阪府大阪市中央区城見クリスタルタワー</t>
        </is>
      </c>
      <c r="C379" t="inlineStr">
        <is>
          <t>おおさかふ おおさかしちゅうおうく しろみくりすたるたわー</t>
        </is>
      </c>
    </row>
    <row r="380">
      <c r="A380" t="inlineStr">
        <is>
          <t>5406006</t>
        </is>
      </c>
      <c r="B380" t="inlineStr">
        <is>
          <t>大阪府大阪市中央区城見クリスタルタワー</t>
        </is>
      </c>
      <c r="C380" t="inlineStr">
        <is>
          <t>おおさかふ おおさかしちゅうおうく しろみくりすたるたわー</t>
        </is>
      </c>
    </row>
    <row r="381">
      <c r="A381" t="inlineStr">
        <is>
          <t>5406007</t>
        </is>
      </c>
      <c r="B381" t="inlineStr">
        <is>
          <t>大阪府大阪市中央区城見クリスタルタワー</t>
        </is>
      </c>
      <c r="C381" t="inlineStr">
        <is>
          <t>おおさかふ おおさかしちゅうおうく しろみくりすたるたわー</t>
        </is>
      </c>
    </row>
    <row r="382">
      <c r="A382" t="inlineStr">
        <is>
          <t>5406008</t>
        </is>
      </c>
      <c r="B382" t="inlineStr">
        <is>
          <t>大阪府大阪市中央区城見クリスタルタワー</t>
        </is>
      </c>
      <c r="C382" t="inlineStr">
        <is>
          <t>おおさかふ おおさかしちゅうおうく しろみくりすたるたわー</t>
        </is>
      </c>
    </row>
    <row r="383">
      <c r="A383" t="inlineStr">
        <is>
          <t>5406009</t>
        </is>
      </c>
      <c r="B383" t="inlineStr">
        <is>
          <t>大阪府大阪市中央区城見クリスタルタワー</t>
        </is>
      </c>
      <c r="C383" t="inlineStr">
        <is>
          <t>おおさかふ おおさかしちゅうおうく しろみくりすたるたわー</t>
        </is>
      </c>
    </row>
    <row r="384">
      <c r="A384" t="inlineStr">
        <is>
          <t>5406010</t>
        </is>
      </c>
      <c r="B384" t="inlineStr">
        <is>
          <t>大阪府大阪市中央区城見クリスタルタワー</t>
        </is>
      </c>
      <c r="C384" t="inlineStr">
        <is>
          <t>おおさかふ おおさかしちゅうおうく しろみくりすたるたわー</t>
        </is>
      </c>
    </row>
    <row r="385">
      <c r="A385" t="inlineStr">
        <is>
          <t>5406011</t>
        </is>
      </c>
      <c r="B385" t="inlineStr">
        <is>
          <t>大阪府大阪市中央区城見クリスタルタワー</t>
        </is>
      </c>
      <c r="C385" t="inlineStr">
        <is>
          <t>おおさかふ おおさかしちゅうおうく しろみくりすたるたわー</t>
        </is>
      </c>
    </row>
    <row r="386">
      <c r="A386" t="inlineStr">
        <is>
          <t>5406012</t>
        </is>
      </c>
      <c r="B386" t="inlineStr">
        <is>
          <t>大阪府大阪市中央区城見クリスタルタワー</t>
        </is>
      </c>
      <c r="C386" t="inlineStr">
        <is>
          <t>おおさかふ おおさかしちゅうおうく しろみくりすたるたわー</t>
        </is>
      </c>
    </row>
    <row r="387">
      <c r="A387" t="inlineStr">
        <is>
          <t>5406013</t>
        </is>
      </c>
      <c r="B387" t="inlineStr">
        <is>
          <t>大阪府大阪市中央区城見クリスタルタワー</t>
        </is>
      </c>
      <c r="C387" t="inlineStr">
        <is>
          <t>おおさかふ おおさかしちゅうおうく しろみくりすたるたわー</t>
        </is>
      </c>
    </row>
    <row r="388">
      <c r="A388" t="inlineStr">
        <is>
          <t>5406014</t>
        </is>
      </c>
      <c r="B388" t="inlineStr">
        <is>
          <t>大阪府大阪市中央区城見クリスタルタワー</t>
        </is>
      </c>
      <c r="C388" t="inlineStr">
        <is>
          <t>おおさかふ おおさかしちゅうおうく しろみくりすたるたわー</t>
        </is>
      </c>
    </row>
    <row r="389">
      <c r="A389" t="inlineStr">
        <is>
          <t>5406015</t>
        </is>
      </c>
      <c r="B389" t="inlineStr">
        <is>
          <t>大阪府大阪市中央区城見クリスタルタワー</t>
        </is>
      </c>
      <c r="C389" t="inlineStr">
        <is>
          <t>おおさかふ おおさかしちゅうおうく しろみくりすたるたわー</t>
        </is>
      </c>
    </row>
    <row r="390">
      <c r="A390" t="inlineStr">
        <is>
          <t>5406016</t>
        </is>
      </c>
      <c r="B390" t="inlineStr">
        <is>
          <t>大阪府大阪市中央区城見クリスタルタワー</t>
        </is>
      </c>
      <c r="C390" t="inlineStr">
        <is>
          <t>おおさかふ おおさかしちゅうおうく しろみくりすたるたわー</t>
        </is>
      </c>
    </row>
    <row r="391">
      <c r="A391" t="inlineStr">
        <is>
          <t>5406017</t>
        </is>
      </c>
      <c r="B391" t="inlineStr">
        <is>
          <t>大阪府大阪市中央区城見クリスタルタワー</t>
        </is>
      </c>
      <c r="C391" t="inlineStr">
        <is>
          <t>おおさかふ おおさかしちゅうおうく しろみくりすたるたわー</t>
        </is>
      </c>
    </row>
    <row r="392">
      <c r="A392" t="inlineStr">
        <is>
          <t>5406018</t>
        </is>
      </c>
      <c r="B392" t="inlineStr">
        <is>
          <t>大阪府大阪市中央区城見クリスタルタワー</t>
        </is>
      </c>
      <c r="C392" t="inlineStr">
        <is>
          <t>おおさかふ おおさかしちゅうおうく しろみくりすたるたわー</t>
        </is>
      </c>
    </row>
    <row r="393">
      <c r="A393" t="inlineStr">
        <is>
          <t>5406019</t>
        </is>
      </c>
      <c r="B393" t="inlineStr">
        <is>
          <t>大阪府大阪市中央区城見クリスタルタワー</t>
        </is>
      </c>
      <c r="C393" t="inlineStr">
        <is>
          <t>おおさかふ おおさかしちゅうおうく しろみくりすたるたわー</t>
        </is>
      </c>
    </row>
    <row r="394">
      <c r="A394" t="inlineStr">
        <is>
          <t>5406020</t>
        </is>
      </c>
      <c r="B394" t="inlineStr">
        <is>
          <t>大阪府大阪市中央区城見クリスタルタワー</t>
        </is>
      </c>
      <c r="C394" t="inlineStr">
        <is>
          <t>おおさかふ おおさかしちゅうおうく しろみくりすたるたわー</t>
        </is>
      </c>
    </row>
    <row r="395">
      <c r="A395" t="inlineStr">
        <is>
          <t>5406021</t>
        </is>
      </c>
      <c r="B395" t="inlineStr">
        <is>
          <t>大阪府大阪市中央区城見クリスタルタワー</t>
        </is>
      </c>
      <c r="C395" t="inlineStr">
        <is>
          <t>おおさかふ おおさかしちゅうおうく しろみくりすたるたわー</t>
        </is>
      </c>
    </row>
    <row r="396">
      <c r="A396" t="inlineStr">
        <is>
          <t>5406022</t>
        </is>
      </c>
      <c r="B396" t="inlineStr">
        <is>
          <t>大阪府大阪市中央区城見クリスタルタワー</t>
        </is>
      </c>
      <c r="C396" t="inlineStr">
        <is>
          <t>おおさかふ おおさかしちゅうおうく しろみくりすたるたわー</t>
        </is>
      </c>
    </row>
    <row r="397">
      <c r="A397" t="inlineStr">
        <is>
          <t>5406023</t>
        </is>
      </c>
      <c r="B397" t="inlineStr">
        <is>
          <t>大阪府大阪市中央区城見クリスタルタワー</t>
        </is>
      </c>
      <c r="C397" t="inlineStr">
        <is>
          <t>おおさかふ おおさかしちゅうおうく しろみくりすたるたわー</t>
        </is>
      </c>
    </row>
    <row r="398">
      <c r="A398" t="inlineStr">
        <is>
          <t>5406024</t>
        </is>
      </c>
      <c r="B398" t="inlineStr">
        <is>
          <t>大阪府大阪市中央区城見クリスタルタワー</t>
        </is>
      </c>
      <c r="C398" t="inlineStr">
        <is>
          <t>おおさかふ おおさかしちゅうおうく しろみくりすたるたわー</t>
        </is>
      </c>
    </row>
    <row r="399">
      <c r="A399" t="inlineStr">
        <is>
          <t>5406025</t>
        </is>
      </c>
      <c r="B399" t="inlineStr">
        <is>
          <t>大阪府大阪市中央区城見クリスタルタワー</t>
        </is>
      </c>
      <c r="C399" t="inlineStr">
        <is>
          <t>おおさかふ おおさかしちゅうおうく しろみくりすたるたわー</t>
        </is>
      </c>
    </row>
    <row r="400">
      <c r="A400" t="inlineStr">
        <is>
          <t>5406026</t>
        </is>
      </c>
      <c r="B400" t="inlineStr">
        <is>
          <t>大阪府大阪市中央区城見クリスタルタワー</t>
        </is>
      </c>
      <c r="C400" t="inlineStr">
        <is>
          <t>おおさかふ おおさかしちゅうおうく しろみくりすたるたわー</t>
        </is>
      </c>
    </row>
    <row r="401">
      <c r="A401" t="inlineStr">
        <is>
          <t>5406027</t>
        </is>
      </c>
      <c r="B401" t="inlineStr">
        <is>
          <t>大阪府大阪市中央区城見クリスタルタワー</t>
        </is>
      </c>
      <c r="C401" t="inlineStr">
        <is>
          <t>おおさかふ おおさかしちゅうおうく しろみくりすたるたわー</t>
        </is>
      </c>
    </row>
    <row r="402">
      <c r="A402" t="inlineStr">
        <is>
          <t>5406028</t>
        </is>
      </c>
      <c r="B402" t="inlineStr">
        <is>
          <t>大阪府大阪市中央区城見クリスタルタワー</t>
        </is>
      </c>
      <c r="C402" t="inlineStr">
        <is>
          <t>おおさかふ おおさかしちゅうおうく しろみくりすたるたわー</t>
        </is>
      </c>
    </row>
    <row r="403">
      <c r="A403" t="inlineStr">
        <is>
          <t>5406029</t>
        </is>
      </c>
      <c r="B403" t="inlineStr">
        <is>
          <t>大阪府大阪市中央区城見クリスタルタワー</t>
        </is>
      </c>
      <c r="C403" t="inlineStr">
        <is>
          <t>おおさかふ おおさかしちゅうおうく しろみくりすたるたわー</t>
        </is>
      </c>
    </row>
    <row r="404">
      <c r="A404" t="inlineStr">
        <is>
          <t>5406030</t>
        </is>
      </c>
      <c r="B404" t="inlineStr">
        <is>
          <t>大阪府大阪市中央区城見クリスタルタワー</t>
        </is>
      </c>
      <c r="C404" t="inlineStr">
        <is>
          <t>おおさかふ おおさかしちゅうおうく しろみくりすたるたわー</t>
        </is>
      </c>
    </row>
    <row r="405">
      <c r="A405" t="inlineStr">
        <is>
          <t>5406031</t>
        </is>
      </c>
      <c r="B405" t="inlineStr">
        <is>
          <t>大阪府大阪市中央区城見クリスタルタワー</t>
        </is>
      </c>
      <c r="C405" t="inlineStr">
        <is>
          <t>おおさかふ おおさかしちゅうおうく しろみくりすたるたわー</t>
        </is>
      </c>
    </row>
    <row r="406">
      <c r="A406" t="inlineStr">
        <is>
          <t>5406032</t>
        </is>
      </c>
      <c r="B406" t="inlineStr">
        <is>
          <t>大阪府大阪市中央区城見クリスタルタワー</t>
        </is>
      </c>
      <c r="C406" t="inlineStr">
        <is>
          <t>おおさかふ おおさかしちゅうおうく しろみくりすたるたわー</t>
        </is>
      </c>
    </row>
    <row r="407">
      <c r="A407" t="inlineStr">
        <is>
          <t>5406033</t>
        </is>
      </c>
      <c r="B407" t="inlineStr">
        <is>
          <t>大阪府大阪市中央区城見クリスタルタワー</t>
        </is>
      </c>
      <c r="C407" t="inlineStr">
        <is>
          <t>おおさかふ おおさかしちゅうおうく しろみくりすたるたわー</t>
        </is>
      </c>
    </row>
    <row r="408">
      <c r="A408" t="inlineStr">
        <is>
          <t>5406034</t>
        </is>
      </c>
      <c r="B408" t="inlineStr">
        <is>
          <t>大阪府大阪市中央区城見クリスタルタワー</t>
        </is>
      </c>
      <c r="C408" t="inlineStr">
        <is>
          <t>おおさかふ おおさかしちゅうおうく しろみくりすたるたわー</t>
        </is>
      </c>
    </row>
    <row r="409">
      <c r="A409" t="inlineStr">
        <is>
          <t>5406035</t>
        </is>
      </c>
      <c r="B409" t="inlineStr">
        <is>
          <t>大阪府大阪市中央区城見クリスタルタワー</t>
        </is>
      </c>
      <c r="C409" t="inlineStr">
        <is>
          <t>おおさかふ おおさかしちゅうおうく しろみくりすたるたわー</t>
        </is>
      </c>
    </row>
    <row r="410">
      <c r="A410" t="inlineStr">
        <is>
          <t>5406036</t>
        </is>
      </c>
      <c r="B410" t="inlineStr">
        <is>
          <t>大阪府大阪市中央区城見クリスタルタワー</t>
        </is>
      </c>
      <c r="C410" t="inlineStr">
        <is>
          <t>おおさかふ おおさかしちゅうおうく しろみくりすたるたわー</t>
        </is>
      </c>
    </row>
    <row r="411">
      <c r="A411" t="inlineStr">
        <is>
          <t>5406037</t>
        </is>
      </c>
      <c r="B411" t="inlineStr">
        <is>
          <t>大阪府大阪市中央区城見クリスタルタワー</t>
        </is>
      </c>
      <c r="C411" t="inlineStr">
        <is>
          <t>おおさかふ おおさかしちゅうおうく しろみくりすたるたわー</t>
        </is>
      </c>
    </row>
    <row r="412">
      <c r="A412" t="inlineStr">
        <is>
          <t>5406090</t>
        </is>
      </c>
      <c r="B412" t="inlineStr">
        <is>
          <t>大阪府大阪市中央区城見クリスタルタワー</t>
        </is>
      </c>
      <c r="C412" t="inlineStr">
        <is>
          <t>おおさかふ おおさかしちゅうおうく しろみくりすたるたわー</t>
        </is>
      </c>
    </row>
    <row r="413">
      <c r="A413" t="inlineStr">
        <is>
          <t>5406101</t>
        </is>
      </c>
      <c r="B413" t="inlineStr">
        <is>
          <t>大阪府大阪市中央区城見ＭＩＤタワー</t>
        </is>
      </c>
      <c r="C413" t="inlineStr">
        <is>
          <t>おおさかふ おおさかしちゅうおうく しろみえむあいでぃたわー</t>
        </is>
      </c>
    </row>
    <row r="414">
      <c r="A414" t="inlineStr">
        <is>
          <t>5406102</t>
        </is>
      </c>
      <c r="B414" t="inlineStr">
        <is>
          <t>大阪府大阪市中央区城見ＭＩＤタワー</t>
        </is>
      </c>
      <c r="C414" t="inlineStr">
        <is>
          <t>おおさかふ おおさかしちゅうおうく しろみえむあいでぃたわー</t>
        </is>
      </c>
    </row>
    <row r="415">
      <c r="A415" t="inlineStr">
        <is>
          <t>5406103</t>
        </is>
      </c>
      <c r="B415" t="inlineStr">
        <is>
          <t>大阪府大阪市中央区城見ＭＩＤタワー</t>
        </is>
      </c>
      <c r="C415" t="inlineStr">
        <is>
          <t>おおさかふ おおさかしちゅうおうく しろみえむあいでぃたわー</t>
        </is>
      </c>
    </row>
    <row r="416">
      <c r="A416" t="inlineStr">
        <is>
          <t>5406104</t>
        </is>
      </c>
      <c r="B416" t="inlineStr">
        <is>
          <t>大阪府大阪市中央区城見ＭＩＤタワー</t>
        </is>
      </c>
      <c r="C416" t="inlineStr">
        <is>
          <t>おおさかふ おおさかしちゅうおうく しろみえむあいでぃたわー</t>
        </is>
      </c>
    </row>
    <row r="417">
      <c r="A417" t="inlineStr">
        <is>
          <t>5406105</t>
        </is>
      </c>
      <c r="B417" t="inlineStr">
        <is>
          <t>大阪府大阪市中央区城見ＭＩＤタワー</t>
        </is>
      </c>
      <c r="C417" t="inlineStr">
        <is>
          <t>おおさかふ おおさかしちゅうおうく しろみえむあいでぃたわー</t>
        </is>
      </c>
    </row>
    <row r="418">
      <c r="A418" t="inlineStr">
        <is>
          <t>5406106</t>
        </is>
      </c>
      <c r="B418" t="inlineStr">
        <is>
          <t>大阪府大阪市中央区城見ＭＩＤタワー</t>
        </is>
      </c>
      <c r="C418" t="inlineStr">
        <is>
          <t>おおさかふ おおさかしちゅうおうく しろみえむあいでぃたわー</t>
        </is>
      </c>
    </row>
    <row r="419">
      <c r="A419" t="inlineStr">
        <is>
          <t>5406107</t>
        </is>
      </c>
      <c r="B419" t="inlineStr">
        <is>
          <t>大阪府大阪市中央区城見ＭＩＤタワー</t>
        </is>
      </c>
      <c r="C419" t="inlineStr">
        <is>
          <t>おおさかふ おおさかしちゅうおうく しろみえむあいでぃたわー</t>
        </is>
      </c>
    </row>
    <row r="420">
      <c r="A420" t="inlineStr">
        <is>
          <t>5406108</t>
        </is>
      </c>
      <c r="B420" t="inlineStr">
        <is>
          <t>大阪府大阪市中央区城見ＭＩＤタワー</t>
        </is>
      </c>
      <c r="C420" t="inlineStr">
        <is>
          <t>おおさかふ おおさかしちゅうおうく しろみえむあいでぃたわー</t>
        </is>
      </c>
    </row>
    <row r="421">
      <c r="A421" t="inlineStr">
        <is>
          <t>5406109</t>
        </is>
      </c>
      <c r="B421" t="inlineStr">
        <is>
          <t>大阪府大阪市中央区城見ＭＩＤタワー</t>
        </is>
      </c>
      <c r="C421" t="inlineStr">
        <is>
          <t>おおさかふ おおさかしちゅうおうく しろみえむあいでぃたわー</t>
        </is>
      </c>
    </row>
    <row r="422">
      <c r="A422" t="inlineStr">
        <is>
          <t>5406110</t>
        </is>
      </c>
      <c r="B422" t="inlineStr">
        <is>
          <t>大阪府大阪市中央区城見ＭＩＤタワー</t>
        </is>
      </c>
      <c r="C422" t="inlineStr">
        <is>
          <t>おおさかふ おおさかしちゅうおうく しろみえむあいでぃたわー</t>
        </is>
      </c>
    </row>
    <row r="423">
      <c r="A423" t="inlineStr">
        <is>
          <t>5406111</t>
        </is>
      </c>
      <c r="B423" t="inlineStr">
        <is>
          <t>大阪府大阪市中央区城見ＭＩＤタワー</t>
        </is>
      </c>
      <c r="C423" t="inlineStr">
        <is>
          <t>おおさかふ おおさかしちゅうおうく しろみえむあいでぃたわー</t>
        </is>
      </c>
    </row>
    <row r="424">
      <c r="A424" t="inlineStr">
        <is>
          <t>5406112</t>
        </is>
      </c>
      <c r="B424" t="inlineStr">
        <is>
          <t>大阪府大阪市中央区城見ＭＩＤタワー</t>
        </is>
      </c>
      <c r="C424" t="inlineStr">
        <is>
          <t>おおさかふ おおさかしちゅうおうく しろみえむあいでぃたわー</t>
        </is>
      </c>
    </row>
    <row r="425">
      <c r="A425" t="inlineStr">
        <is>
          <t>5406113</t>
        </is>
      </c>
      <c r="B425" t="inlineStr">
        <is>
          <t>大阪府大阪市中央区城見ＭＩＤタワー</t>
        </is>
      </c>
      <c r="C425" t="inlineStr">
        <is>
          <t>おおさかふ おおさかしちゅうおうく しろみえむあいでぃたわー</t>
        </is>
      </c>
    </row>
    <row r="426">
      <c r="A426" t="inlineStr">
        <is>
          <t>5406114</t>
        </is>
      </c>
      <c r="B426" t="inlineStr">
        <is>
          <t>大阪府大阪市中央区城見ＭＩＤタワー</t>
        </is>
      </c>
      <c r="C426" t="inlineStr">
        <is>
          <t>おおさかふ おおさかしちゅうおうく しろみえむあいでぃたわー</t>
        </is>
      </c>
    </row>
    <row r="427">
      <c r="A427" t="inlineStr">
        <is>
          <t>5406115</t>
        </is>
      </c>
      <c r="B427" t="inlineStr">
        <is>
          <t>大阪府大阪市中央区城見ＭＩＤタワー</t>
        </is>
      </c>
      <c r="C427" t="inlineStr">
        <is>
          <t>おおさかふ おおさかしちゅうおうく しろみえむあいでぃたわー</t>
        </is>
      </c>
    </row>
    <row r="428">
      <c r="A428" t="inlineStr">
        <is>
          <t>5406116</t>
        </is>
      </c>
      <c r="B428" t="inlineStr">
        <is>
          <t>大阪府大阪市中央区城見ＭＩＤタワー</t>
        </is>
      </c>
      <c r="C428" t="inlineStr">
        <is>
          <t>おおさかふ おおさかしちゅうおうく しろみえむあいでぃたわー</t>
        </is>
      </c>
    </row>
    <row r="429">
      <c r="A429" t="inlineStr">
        <is>
          <t>5406117</t>
        </is>
      </c>
      <c r="B429" t="inlineStr">
        <is>
          <t>大阪府大阪市中央区城見ＭＩＤタワー</t>
        </is>
      </c>
      <c r="C429" t="inlineStr">
        <is>
          <t>おおさかふ おおさかしちゅうおうく しろみえむあいでぃたわー</t>
        </is>
      </c>
    </row>
    <row r="430">
      <c r="A430" t="inlineStr">
        <is>
          <t>5406118</t>
        </is>
      </c>
      <c r="B430" t="inlineStr">
        <is>
          <t>大阪府大阪市中央区城見ＭＩＤタワー</t>
        </is>
      </c>
      <c r="C430" t="inlineStr">
        <is>
          <t>おおさかふ おおさかしちゅうおうく しろみえむあいでぃたわー</t>
        </is>
      </c>
    </row>
    <row r="431">
      <c r="A431" t="inlineStr">
        <is>
          <t>5406119</t>
        </is>
      </c>
      <c r="B431" t="inlineStr">
        <is>
          <t>大阪府大阪市中央区城見ＭＩＤタワー</t>
        </is>
      </c>
      <c r="C431" t="inlineStr">
        <is>
          <t>おおさかふ おおさかしちゅうおうく しろみえむあいでぃたわー</t>
        </is>
      </c>
    </row>
    <row r="432">
      <c r="A432" t="inlineStr">
        <is>
          <t>5406120</t>
        </is>
      </c>
      <c r="B432" t="inlineStr">
        <is>
          <t>大阪府大阪市中央区城見ＭＩＤタワー</t>
        </is>
      </c>
      <c r="C432" t="inlineStr">
        <is>
          <t>おおさかふ おおさかしちゅうおうく しろみえむあいでぃたわー</t>
        </is>
      </c>
    </row>
    <row r="433">
      <c r="A433" t="inlineStr">
        <is>
          <t>5406121</t>
        </is>
      </c>
      <c r="B433" t="inlineStr">
        <is>
          <t>大阪府大阪市中央区城見ＭＩＤタワー</t>
        </is>
      </c>
      <c r="C433" t="inlineStr">
        <is>
          <t>おおさかふ おおさかしちゅうおうく しろみえむあいでぃたわー</t>
        </is>
      </c>
    </row>
    <row r="434">
      <c r="A434" t="inlineStr">
        <is>
          <t>5406122</t>
        </is>
      </c>
      <c r="B434" t="inlineStr">
        <is>
          <t>大阪府大阪市中央区城見ＭＩＤタワー</t>
        </is>
      </c>
      <c r="C434" t="inlineStr">
        <is>
          <t>おおさかふ おおさかしちゅうおうく しろみえむあいでぃたわー</t>
        </is>
      </c>
    </row>
    <row r="435">
      <c r="A435" t="inlineStr">
        <is>
          <t>5406123</t>
        </is>
      </c>
      <c r="B435" t="inlineStr">
        <is>
          <t>大阪府大阪市中央区城見ＭＩＤタワー</t>
        </is>
      </c>
      <c r="C435" t="inlineStr">
        <is>
          <t>おおさかふ おおさかしちゅうおうく しろみえむあいでぃたわー</t>
        </is>
      </c>
    </row>
    <row r="436">
      <c r="A436" t="inlineStr">
        <is>
          <t>5406124</t>
        </is>
      </c>
      <c r="B436" t="inlineStr">
        <is>
          <t>大阪府大阪市中央区城見ＭＩＤタワー</t>
        </is>
      </c>
      <c r="C436" t="inlineStr">
        <is>
          <t>おおさかふ おおさかしちゅうおうく しろみえむあいでぃたわー</t>
        </is>
      </c>
    </row>
    <row r="437">
      <c r="A437" t="inlineStr">
        <is>
          <t>5406125</t>
        </is>
      </c>
      <c r="B437" t="inlineStr">
        <is>
          <t>大阪府大阪市中央区城見ＭＩＤタワー</t>
        </is>
      </c>
      <c r="C437" t="inlineStr">
        <is>
          <t>おおさかふ おおさかしちゅうおうく しろみえむあいでぃたわー</t>
        </is>
      </c>
    </row>
    <row r="438">
      <c r="A438" t="inlineStr">
        <is>
          <t>5406126</t>
        </is>
      </c>
      <c r="B438" t="inlineStr">
        <is>
          <t>大阪府大阪市中央区城見ＭＩＤタワー</t>
        </is>
      </c>
      <c r="C438" t="inlineStr">
        <is>
          <t>おおさかふ おおさかしちゅうおうく しろみえむあいでぃたわー</t>
        </is>
      </c>
    </row>
    <row r="439">
      <c r="A439" t="inlineStr">
        <is>
          <t>5406127</t>
        </is>
      </c>
      <c r="B439" t="inlineStr">
        <is>
          <t>大阪府大阪市中央区城見ＭＩＤタワー</t>
        </is>
      </c>
      <c r="C439" t="inlineStr">
        <is>
          <t>おおさかふ おおさかしちゅうおうく しろみえむあいでぃたわー</t>
        </is>
      </c>
    </row>
    <row r="440">
      <c r="A440" t="inlineStr">
        <is>
          <t>5406128</t>
        </is>
      </c>
      <c r="B440" t="inlineStr">
        <is>
          <t>大阪府大阪市中央区城見ＭＩＤタワー</t>
        </is>
      </c>
      <c r="C440" t="inlineStr">
        <is>
          <t>おおさかふ おおさかしちゅうおうく しろみえむあいでぃたわー</t>
        </is>
      </c>
    </row>
    <row r="441">
      <c r="A441" t="inlineStr">
        <is>
          <t>5406129</t>
        </is>
      </c>
      <c r="B441" t="inlineStr">
        <is>
          <t>大阪府大阪市中央区城見ＭＩＤタワー</t>
        </is>
      </c>
      <c r="C441" t="inlineStr">
        <is>
          <t>おおさかふ おおさかしちゅうおうく しろみえむあいでぃたわー</t>
        </is>
      </c>
    </row>
    <row r="442">
      <c r="A442" t="inlineStr">
        <is>
          <t>5406130</t>
        </is>
      </c>
      <c r="B442" t="inlineStr">
        <is>
          <t>大阪府大阪市中央区城見ＭＩＤタワー</t>
        </is>
      </c>
      <c r="C442" t="inlineStr">
        <is>
          <t>おおさかふ おおさかしちゅうおうく しろみえむあいでぃたわー</t>
        </is>
      </c>
    </row>
    <row r="443">
      <c r="A443" t="inlineStr">
        <is>
          <t>5406131</t>
        </is>
      </c>
      <c r="B443" t="inlineStr">
        <is>
          <t>大阪府大阪市中央区城見ＭＩＤタワー</t>
        </is>
      </c>
      <c r="C443" t="inlineStr">
        <is>
          <t>おおさかふ おおさかしちゅうおうく しろみえむあいでぃたわー</t>
        </is>
      </c>
    </row>
    <row r="444">
      <c r="A444" t="inlineStr">
        <is>
          <t>5406132</t>
        </is>
      </c>
      <c r="B444" t="inlineStr">
        <is>
          <t>大阪府大阪市中央区城見ＭＩＤタワー</t>
        </is>
      </c>
      <c r="C444" t="inlineStr">
        <is>
          <t>おおさかふ おおさかしちゅうおうく しろみえむあいでぃたわー</t>
        </is>
      </c>
    </row>
    <row r="445">
      <c r="A445" t="inlineStr">
        <is>
          <t>5406133</t>
        </is>
      </c>
      <c r="B445" t="inlineStr">
        <is>
          <t>大阪府大阪市中央区城見ＭＩＤタワー</t>
        </is>
      </c>
      <c r="C445" t="inlineStr">
        <is>
          <t>おおさかふ おおさかしちゅうおうく しろみえむあいでぃたわー</t>
        </is>
      </c>
    </row>
    <row r="446">
      <c r="A446" t="inlineStr">
        <is>
          <t>5406134</t>
        </is>
      </c>
      <c r="B446" t="inlineStr">
        <is>
          <t>大阪府大阪市中央区城見ＭＩＤタワー</t>
        </is>
      </c>
      <c r="C446" t="inlineStr">
        <is>
          <t>おおさかふ おおさかしちゅうおうく しろみえむあいでぃたわー</t>
        </is>
      </c>
    </row>
    <row r="447">
      <c r="A447" t="inlineStr">
        <is>
          <t>5406135</t>
        </is>
      </c>
      <c r="B447" t="inlineStr">
        <is>
          <t>大阪府大阪市中央区城見ＭＩＤタワー</t>
        </is>
      </c>
      <c r="C447" t="inlineStr">
        <is>
          <t>おおさかふ おおさかしちゅうおうく しろみえむあいでぃたわー</t>
        </is>
      </c>
    </row>
    <row r="448">
      <c r="A448" t="inlineStr">
        <is>
          <t>5406136</t>
        </is>
      </c>
      <c r="B448" t="inlineStr">
        <is>
          <t>大阪府大阪市中央区城見ＭＩＤタワー</t>
        </is>
      </c>
      <c r="C448" t="inlineStr">
        <is>
          <t>おおさかふ おおさかしちゅうおうく しろみえむあいでぃたわー</t>
        </is>
      </c>
    </row>
    <row r="449">
      <c r="A449" t="inlineStr">
        <is>
          <t>5406137</t>
        </is>
      </c>
      <c r="B449" t="inlineStr">
        <is>
          <t>大阪府大阪市中央区城見ＭＩＤタワー</t>
        </is>
      </c>
      <c r="C449" t="inlineStr">
        <is>
          <t>おおさかふ おおさかしちゅうおうく しろみえむあいでぃたわー</t>
        </is>
      </c>
    </row>
    <row r="450">
      <c r="A450" t="inlineStr">
        <is>
          <t>5406138</t>
        </is>
      </c>
      <c r="B450" t="inlineStr">
        <is>
          <t>大阪府大阪市中央区城見ＭＩＤタワー</t>
        </is>
      </c>
      <c r="C450" t="inlineStr">
        <is>
          <t>おおさかふ おおさかしちゅうおうく しろみえむあいでぃたわー</t>
        </is>
      </c>
    </row>
    <row r="451">
      <c r="A451" t="inlineStr">
        <is>
          <t>5406190</t>
        </is>
      </c>
      <c r="B451" t="inlineStr">
        <is>
          <t>大阪府大阪市中央区城見ＭＩＤタワー</t>
        </is>
      </c>
      <c r="C451" t="inlineStr">
        <is>
          <t>おおさかふ おおさかしちゅうおうく しろみえむあいでぃたわー</t>
        </is>
      </c>
    </row>
    <row r="452">
      <c r="A452" t="inlineStr">
        <is>
          <t>5406201</t>
        </is>
      </c>
      <c r="B452" t="inlineStr">
        <is>
          <t>大阪府大阪市中央区城見ＪＹＯタワー</t>
        </is>
      </c>
      <c r="C452" t="inlineStr">
        <is>
          <t>おおさかふ おおさかしちゅうおうく しろみじょーたわー</t>
        </is>
      </c>
    </row>
    <row r="453">
      <c r="A453" t="inlineStr">
        <is>
          <t>5406202</t>
        </is>
      </c>
      <c r="B453" t="inlineStr">
        <is>
          <t>大阪府大阪市中央区城見ＪＹＯタワー</t>
        </is>
      </c>
      <c r="C453" t="inlineStr">
        <is>
          <t>おおさかふ おおさかしちゅうおうく しろみじょーたわー</t>
        </is>
      </c>
    </row>
    <row r="454">
      <c r="A454" t="inlineStr">
        <is>
          <t>5406203</t>
        </is>
      </c>
      <c r="B454" t="inlineStr">
        <is>
          <t>大阪府大阪市中央区城見ＪＹＯタワー</t>
        </is>
      </c>
      <c r="C454" t="inlineStr">
        <is>
          <t>おおさかふ おおさかしちゅうおうく しろみじょーたわー</t>
        </is>
      </c>
    </row>
    <row r="455">
      <c r="A455" t="inlineStr">
        <is>
          <t>5406204</t>
        </is>
      </c>
      <c r="B455" t="inlineStr">
        <is>
          <t>大阪府大阪市中央区城見ＪＹＯタワー</t>
        </is>
      </c>
      <c r="C455" t="inlineStr">
        <is>
          <t>おおさかふ おおさかしちゅうおうく しろみじょーたわー</t>
        </is>
      </c>
    </row>
    <row r="456">
      <c r="A456" t="inlineStr">
        <is>
          <t>5406205</t>
        </is>
      </c>
      <c r="B456" t="inlineStr">
        <is>
          <t>大阪府大阪市中央区城見ＪＹＯタワー</t>
        </is>
      </c>
      <c r="C456" t="inlineStr">
        <is>
          <t>おおさかふ おおさかしちゅうおうく しろみじょーたわー</t>
        </is>
      </c>
    </row>
    <row r="457">
      <c r="A457" t="inlineStr">
        <is>
          <t>5406206</t>
        </is>
      </c>
      <c r="B457" t="inlineStr">
        <is>
          <t>大阪府大阪市中央区城見ＪＹＯタワー</t>
        </is>
      </c>
      <c r="C457" t="inlineStr">
        <is>
          <t>おおさかふ おおさかしちゅうおうく しろみじょーたわー</t>
        </is>
      </c>
    </row>
    <row r="458">
      <c r="A458" t="inlineStr">
        <is>
          <t>5406207</t>
        </is>
      </c>
      <c r="B458" t="inlineStr">
        <is>
          <t>大阪府大阪市中央区城見ＪＹＯタワー</t>
        </is>
      </c>
      <c r="C458" t="inlineStr">
        <is>
          <t>おおさかふ おおさかしちゅうおうく しろみじょーたわー</t>
        </is>
      </c>
    </row>
    <row r="459">
      <c r="A459" t="inlineStr">
        <is>
          <t>5406208</t>
        </is>
      </c>
      <c r="B459" t="inlineStr">
        <is>
          <t>大阪府大阪市中央区城見ＪＹＯタワー</t>
        </is>
      </c>
      <c r="C459" t="inlineStr">
        <is>
          <t>おおさかふ おおさかしちゅうおうく しろみじょーたわー</t>
        </is>
      </c>
    </row>
    <row r="460">
      <c r="A460" t="inlineStr">
        <is>
          <t>5406209</t>
        </is>
      </c>
      <c r="B460" t="inlineStr">
        <is>
          <t>大阪府大阪市中央区城見ＪＹＯタワー</t>
        </is>
      </c>
      <c r="C460" t="inlineStr">
        <is>
          <t>おおさかふ おおさかしちゅうおうく しろみじょーたわー</t>
        </is>
      </c>
    </row>
    <row r="461">
      <c r="A461" t="inlineStr">
        <is>
          <t>5406210</t>
        </is>
      </c>
      <c r="B461" t="inlineStr">
        <is>
          <t>大阪府大阪市中央区城見ＪＹＯタワー</t>
        </is>
      </c>
      <c r="C461" t="inlineStr">
        <is>
          <t>おおさかふ おおさかしちゅうおうく しろみじょーたわー</t>
        </is>
      </c>
    </row>
    <row r="462">
      <c r="A462" t="inlineStr">
        <is>
          <t>5406211</t>
        </is>
      </c>
      <c r="B462" t="inlineStr">
        <is>
          <t>大阪府大阪市中央区城見ＪＹＯタワー</t>
        </is>
      </c>
      <c r="C462" t="inlineStr">
        <is>
          <t>おおさかふ おおさかしちゅうおうく しろみじょーたわー</t>
        </is>
      </c>
    </row>
    <row r="463">
      <c r="A463" t="inlineStr">
        <is>
          <t>5406212</t>
        </is>
      </c>
      <c r="B463" t="inlineStr">
        <is>
          <t>大阪府大阪市中央区城見ＪＹＯタワー</t>
        </is>
      </c>
      <c r="C463" t="inlineStr">
        <is>
          <t>おおさかふ おおさかしちゅうおうく しろみじょーたわー</t>
        </is>
      </c>
    </row>
    <row r="464">
      <c r="A464" t="inlineStr">
        <is>
          <t>5406213</t>
        </is>
      </c>
      <c r="B464" t="inlineStr">
        <is>
          <t>大阪府大阪市中央区城見ＪＹＯタワー</t>
        </is>
      </c>
      <c r="C464" t="inlineStr">
        <is>
          <t>おおさかふ おおさかしちゅうおうく しろみじょーたわー</t>
        </is>
      </c>
    </row>
    <row r="465">
      <c r="A465" t="inlineStr">
        <is>
          <t>5406214</t>
        </is>
      </c>
      <c r="B465" t="inlineStr">
        <is>
          <t>大阪府大阪市中央区城見ＪＹＯタワー</t>
        </is>
      </c>
      <c r="C465" t="inlineStr">
        <is>
          <t>おおさかふ おおさかしちゅうおうく しろみじょーたわー</t>
        </is>
      </c>
    </row>
    <row r="466">
      <c r="A466" t="inlineStr">
        <is>
          <t>5406215</t>
        </is>
      </c>
      <c r="B466" t="inlineStr">
        <is>
          <t>大阪府大阪市中央区城見ＪＹＯタワー</t>
        </is>
      </c>
      <c r="C466" t="inlineStr">
        <is>
          <t>おおさかふ おおさかしちゅうおうく しろみじょーたわー</t>
        </is>
      </c>
    </row>
    <row r="467">
      <c r="A467" t="inlineStr">
        <is>
          <t>5406216</t>
        </is>
      </c>
      <c r="B467" t="inlineStr">
        <is>
          <t>大阪府大阪市中央区城見ＪＹＯタワー</t>
        </is>
      </c>
      <c r="C467" t="inlineStr">
        <is>
          <t>おおさかふ おおさかしちゅうおうく しろみじょーたわー</t>
        </is>
      </c>
    </row>
    <row r="468">
      <c r="A468" t="inlineStr">
        <is>
          <t>5406217</t>
        </is>
      </c>
      <c r="B468" t="inlineStr">
        <is>
          <t>大阪府大阪市中央区城見ＪＹＯタワー</t>
        </is>
      </c>
      <c r="C468" t="inlineStr">
        <is>
          <t>おおさかふ おおさかしちゅうおうく しろみじょーたわー</t>
        </is>
      </c>
    </row>
    <row r="469">
      <c r="A469" t="inlineStr">
        <is>
          <t>5406218</t>
        </is>
      </c>
      <c r="B469" t="inlineStr">
        <is>
          <t>大阪府大阪市中央区城見ＪＹＯタワー</t>
        </is>
      </c>
      <c r="C469" t="inlineStr">
        <is>
          <t>おおさかふ おおさかしちゅうおうく しろみじょーたわー</t>
        </is>
      </c>
    </row>
    <row r="470">
      <c r="A470" t="inlineStr">
        <is>
          <t>5406219</t>
        </is>
      </c>
      <c r="B470" t="inlineStr">
        <is>
          <t>大阪府大阪市中央区城見ＪＹＯタワー</t>
        </is>
      </c>
      <c r="C470" t="inlineStr">
        <is>
          <t>おおさかふ おおさかしちゅうおうく しろみじょーたわー</t>
        </is>
      </c>
    </row>
    <row r="471">
      <c r="A471" t="inlineStr">
        <is>
          <t>5406220</t>
        </is>
      </c>
      <c r="B471" t="inlineStr">
        <is>
          <t>大阪府大阪市中央区城見ＪＹＯタワー</t>
        </is>
      </c>
      <c r="C471" t="inlineStr">
        <is>
          <t>おおさかふ おおさかしちゅうおうく しろみじょーたわー</t>
        </is>
      </c>
    </row>
    <row r="472">
      <c r="A472" t="inlineStr">
        <is>
          <t>5406221</t>
        </is>
      </c>
      <c r="B472" t="inlineStr">
        <is>
          <t>大阪府大阪市中央区城見ＪＹＯタワー</t>
        </is>
      </c>
      <c r="C472" t="inlineStr">
        <is>
          <t>おおさかふ おおさかしちゅうおうく しろみじょーたわー</t>
        </is>
      </c>
    </row>
    <row r="473">
      <c r="A473" t="inlineStr">
        <is>
          <t>5406222</t>
        </is>
      </c>
      <c r="B473" t="inlineStr">
        <is>
          <t>大阪府大阪市中央区城見ＪＹＯタワー</t>
        </is>
      </c>
      <c r="C473" t="inlineStr">
        <is>
          <t>おおさかふ おおさかしちゅうおうく しろみじょーたわー</t>
        </is>
      </c>
    </row>
    <row r="474">
      <c r="A474" t="inlineStr">
        <is>
          <t>5406223</t>
        </is>
      </c>
      <c r="B474" t="inlineStr">
        <is>
          <t>大阪府大阪市中央区城見ＪＹＯタワー</t>
        </is>
      </c>
      <c r="C474" t="inlineStr">
        <is>
          <t>おおさかふ おおさかしちゅうおうく しろみじょーたわー</t>
        </is>
      </c>
    </row>
    <row r="475">
      <c r="A475" t="inlineStr">
        <is>
          <t>5406224</t>
        </is>
      </c>
      <c r="B475" t="inlineStr">
        <is>
          <t>大阪府大阪市中央区城見ＪＹＯタワー</t>
        </is>
      </c>
      <c r="C475" t="inlineStr">
        <is>
          <t>おおさかふ おおさかしちゅうおうく しろみじょーたわー</t>
        </is>
      </c>
    </row>
    <row r="476">
      <c r="A476" t="inlineStr">
        <is>
          <t>5406225</t>
        </is>
      </c>
      <c r="B476" t="inlineStr">
        <is>
          <t>大阪府大阪市中央区城見ＪＹＯタワー</t>
        </is>
      </c>
      <c r="C476" t="inlineStr">
        <is>
          <t>おおさかふ おおさかしちゅうおうく しろみじょーたわー</t>
        </is>
      </c>
    </row>
    <row r="477">
      <c r="A477" t="inlineStr">
        <is>
          <t>5406226</t>
        </is>
      </c>
      <c r="B477" t="inlineStr">
        <is>
          <t>大阪府大阪市中央区城見ＪＹＯタワー</t>
        </is>
      </c>
      <c r="C477" t="inlineStr">
        <is>
          <t>おおさかふ おおさかしちゅうおうく しろみじょーたわー</t>
        </is>
      </c>
    </row>
    <row r="478">
      <c r="A478" t="inlineStr">
        <is>
          <t>5406227</t>
        </is>
      </c>
      <c r="B478" t="inlineStr">
        <is>
          <t>大阪府大阪市中央区城見ＪＹＯタワー</t>
        </is>
      </c>
      <c r="C478" t="inlineStr">
        <is>
          <t>おおさかふ おおさかしちゅうおうく しろみじょーたわー</t>
        </is>
      </c>
    </row>
    <row r="479">
      <c r="A479" t="inlineStr">
        <is>
          <t>5406228</t>
        </is>
      </c>
      <c r="B479" t="inlineStr">
        <is>
          <t>大阪府大阪市中央区城見ＪＹＯタワー</t>
        </is>
      </c>
      <c r="C479" t="inlineStr">
        <is>
          <t>おおさかふ おおさかしちゅうおうく しろみじょーたわー</t>
        </is>
      </c>
    </row>
    <row r="480">
      <c r="A480" t="inlineStr">
        <is>
          <t>5406229</t>
        </is>
      </c>
      <c r="B480" t="inlineStr">
        <is>
          <t>大阪府大阪市中央区城見ＪＹＯタワー</t>
        </is>
      </c>
      <c r="C480" t="inlineStr">
        <is>
          <t>おおさかふ おおさかしちゅうおうく しろみじょーたわー</t>
        </is>
      </c>
    </row>
    <row r="481">
      <c r="A481" t="inlineStr">
        <is>
          <t>5406230</t>
        </is>
      </c>
      <c r="B481" t="inlineStr">
        <is>
          <t>大阪府大阪市中央区城見ＪＹＯタワー</t>
        </is>
      </c>
      <c r="C481" t="inlineStr">
        <is>
          <t>おおさかふ おおさかしちゅうおうく しろみじょーたわー</t>
        </is>
      </c>
    </row>
    <row r="482">
      <c r="A482" t="inlineStr">
        <is>
          <t>5406231</t>
        </is>
      </c>
      <c r="B482" t="inlineStr">
        <is>
          <t>大阪府大阪市中央区城見ＪＹＯタワー</t>
        </is>
      </c>
      <c r="C482" t="inlineStr">
        <is>
          <t>おおさかふ おおさかしちゅうおうく しろみじょーたわー</t>
        </is>
      </c>
    </row>
    <row r="483">
      <c r="A483" t="inlineStr">
        <is>
          <t>5406232</t>
        </is>
      </c>
      <c r="B483" t="inlineStr">
        <is>
          <t>大阪府大阪市中央区城見ＪＹＯタワー</t>
        </is>
      </c>
      <c r="C483" t="inlineStr">
        <is>
          <t>おおさかふ おおさかしちゅうおうく しろみじょーたわー</t>
        </is>
      </c>
    </row>
    <row r="484">
      <c r="A484" t="inlineStr">
        <is>
          <t>5406233</t>
        </is>
      </c>
      <c r="B484" t="inlineStr">
        <is>
          <t>大阪府大阪市中央区城見ＪＹＯタワー</t>
        </is>
      </c>
      <c r="C484" t="inlineStr">
        <is>
          <t>おおさかふ おおさかしちゅうおうく しろみじょーたわー</t>
        </is>
      </c>
    </row>
    <row r="485">
      <c r="A485" t="inlineStr">
        <is>
          <t>5406234</t>
        </is>
      </c>
      <c r="B485" t="inlineStr">
        <is>
          <t>大阪府大阪市中央区城見ＪＹＯタワー</t>
        </is>
      </c>
      <c r="C485" t="inlineStr">
        <is>
          <t>おおさかふ おおさかしちゅうおうく しろみじょーたわー</t>
        </is>
      </c>
    </row>
    <row r="486">
      <c r="A486" t="inlineStr">
        <is>
          <t>5406235</t>
        </is>
      </c>
      <c r="B486" t="inlineStr">
        <is>
          <t>大阪府大阪市中央区城見ＪＹＯタワー</t>
        </is>
      </c>
      <c r="C486" t="inlineStr">
        <is>
          <t>おおさかふ おおさかしちゅうおうく しろみじょーたわー</t>
        </is>
      </c>
    </row>
    <row r="487">
      <c r="A487" t="inlineStr">
        <is>
          <t>5406236</t>
        </is>
      </c>
      <c r="B487" t="inlineStr">
        <is>
          <t>大阪府大阪市中央区城見ＪＹＯタワー</t>
        </is>
      </c>
      <c r="C487" t="inlineStr">
        <is>
          <t>おおさかふ おおさかしちゅうおうく しろみじょーたわー</t>
        </is>
      </c>
    </row>
    <row r="488">
      <c r="A488" t="inlineStr">
        <is>
          <t>5406237</t>
        </is>
      </c>
      <c r="B488" t="inlineStr">
        <is>
          <t>大阪府大阪市中央区城見ＪＹＯタワー</t>
        </is>
      </c>
      <c r="C488" t="inlineStr">
        <is>
          <t>おおさかふ おおさかしちゅうおうく しろみじょーたわー</t>
        </is>
      </c>
    </row>
    <row r="489">
      <c r="A489" t="inlineStr">
        <is>
          <t>5406238</t>
        </is>
      </c>
      <c r="B489" t="inlineStr">
        <is>
          <t>大阪府大阪市中央区城見ＪＹＯタワー</t>
        </is>
      </c>
      <c r="C489" t="inlineStr">
        <is>
          <t>おおさかふ おおさかしちゅうおうく しろみじょーたわー</t>
        </is>
      </c>
    </row>
    <row r="490">
      <c r="A490" t="inlineStr">
        <is>
          <t>5406290</t>
        </is>
      </c>
      <c r="B490" t="inlineStr">
        <is>
          <t>大阪府大阪市中央区城見ＪＹＯタワー</t>
        </is>
      </c>
      <c r="C490" t="inlineStr">
        <is>
          <t>おおさかふ おおさかしちゅうおうく しろみじょーたわー</t>
        </is>
      </c>
    </row>
    <row r="491">
      <c r="A491" t="inlineStr">
        <is>
          <t>5406301</t>
        </is>
      </c>
      <c r="B491" t="inlineStr">
        <is>
          <t>大阪府大阪市中央区城見松下ＩＭＰビル</t>
        </is>
      </c>
      <c r="C491" t="inlineStr">
        <is>
          <t>おおさかふ おおさかしちゅうおうく しろみまつしたあいえむぴーびる</t>
        </is>
      </c>
    </row>
    <row r="492">
      <c r="A492" t="inlineStr">
        <is>
          <t>5406302</t>
        </is>
      </c>
      <c r="B492" t="inlineStr">
        <is>
          <t>大阪府大阪市中央区城見松下ＩＭＰビル</t>
        </is>
      </c>
      <c r="C492" t="inlineStr">
        <is>
          <t>おおさかふ おおさかしちゅうおうく しろみまつしたあいえむぴーびる</t>
        </is>
      </c>
    </row>
    <row r="493">
      <c r="A493" t="inlineStr">
        <is>
          <t>5406303</t>
        </is>
      </c>
      <c r="B493" t="inlineStr">
        <is>
          <t>大阪府大阪市中央区城見松下ＩＭＰビル</t>
        </is>
      </c>
      <c r="C493" t="inlineStr">
        <is>
          <t>おおさかふ おおさかしちゅうおうく しろみまつしたあいえむぴーびる</t>
        </is>
      </c>
    </row>
    <row r="494">
      <c r="A494" t="inlineStr">
        <is>
          <t>5406304</t>
        </is>
      </c>
      <c r="B494" t="inlineStr">
        <is>
          <t>大阪府大阪市中央区城見松下ＩＭＰビル</t>
        </is>
      </c>
      <c r="C494" t="inlineStr">
        <is>
          <t>おおさかふ おおさかしちゅうおうく しろみまつしたあいえむぴーびる</t>
        </is>
      </c>
    </row>
    <row r="495">
      <c r="A495" t="inlineStr">
        <is>
          <t>5406305</t>
        </is>
      </c>
      <c r="B495" t="inlineStr">
        <is>
          <t>大阪府大阪市中央区城見松下ＩＭＰビル</t>
        </is>
      </c>
      <c r="C495" t="inlineStr">
        <is>
          <t>おおさかふ おおさかしちゅうおうく しろみまつしたあいえむぴーびる</t>
        </is>
      </c>
    </row>
    <row r="496">
      <c r="A496" t="inlineStr">
        <is>
          <t>5406306</t>
        </is>
      </c>
      <c r="B496" t="inlineStr">
        <is>
          <t>大阪府大阪市中央区城見松下ＩＭＰビル</t>
        </is>
      </c>
      <c r="C496" t="inlineStr">
        <is>
          <t>おおさかふ おおさかしちゅうおうく しろみまつしたあいえむぴーびる</t>
        </is>
      </c>
    </row>
    <row r="497">
      <c r="A497" t="inlineStr">
        <is>
          <t>5406307</t>
        </is>
      </c>
      <c r="B497" t="inlineStr">
        <is>
          <t>大阪府大阪市中央区城見松下ＩＭＰビル</t>
        </is>
      </c>
      <c r="C497" t="inlineStr">
        <is>
          <t>おおさかふ おおさかしちゅうおうく しろみまつしたあいえむぴーびる</t>
        </is>
      </c>
    </row>
    <row r="498">
      <c r="A498" t="inlineStr">
        <is>
          <t>5406308</t>
        </is>
      </c>
      <c r="B498" t="inlineStr">
        <is>
          <t>大阪府大阪市中央区城見松下ＩＭＰビル</t>
        </is>
      </c>
      <c r="C498" t="inlineStr">
        <is>
          <t>おおさかふ おおさかしちゅうおうく しろみまつしたあいえむぴーびる</t>
        </is>
      </c>
    </row>
    <row r="499">
      <c r="A499" t="inlineStr">
        <is>
          <t>5406309</t>
        </is>
      </c>
      <c r="B499" t="inlineStr">
        <is>
          <t>大阪府大阪市中央区城見松下ＩＭＰビル</t>
        </is>
      </c>
      <c r="C499" t="inlineStr">
        <is>
          <t>おおさかふ おおさかしちゅうおうく しろみまつしたあいえむぴーびる</t>
        </is>
      </c>
    </row>
    <row r="500">
      <c r="A500" t="inlineStr">
        <is>
          <t>5406310</t>
        </is>
      </c>
      <c r="B500" t="inlineStr">
        <is>
          <t>大阪府大阪市中央区城見松下ＩＭＰビル</t>
        </is>
      </c>
      <c r="C500" t="inlineStr">
        <is>
          <t>おおさかふ おおさかしちゅうおうく しろみまつしたあいえむぴーびる</t>
        </is>
      </c>
    </row>
    <row r="501">
      <c r="A501" t="inlineStr">
        <is>
          <t>5406311</t>
        </is>
      </c>
      <c r="B501" t="inlineStr">
        <is>
          <t>大阪府大阪市中央区城見松下ＩＭＰビル</t>
        </is>
      </c>
      <c r="C501" t="inlineStr">
        <is>
          <t>おおさかふ おおさかしちゅうおうく しろみまつしたあいえむぴーびる</t>
        </is>
      </c>
    </row>
    <row r="502">
      <c r="A502" t="inlineStr">
        <is>
          <t>5406312</t>
        </is>
      </c>
      <c r="B502" t="inlineStr">
        <is>
          <t>大阪府大阪市中央区城見松下ＩＭＰビル</t>
        </is>
      </c>
      <c r="C502" t="inlineStr">
        <is>
          <t>おおさかふ おおさかしちゅうおうく しろみまつしたあいえむぴーびる</t>
        </is>
      </c>
    </row>
    <row r="503">
      <c r="A503" t="inlineStr">
        <is>
          <t>5406313</t>
        </is>
      </c>
      <c r="B503" t="inlineStr">
        <is>
          <t>大阪府大阪市中央区城見松下ＩＭＰビル</t>
        </is>
      </c>
      <c r="C503" t="inlineStr">
        <is>
          <t>おおさかふ おおさかしちゅうおうく しろみまつしたあいえむぴーびる</t>
        </is>
      </c>
    </row>
    <row r="504">
      <c r="A504" t="inlineStr">
        <is>
          <t>5406314</t>
        </is>
      </c>
      <c r="B504" t="inlineStr">
        <is>
          <t>大阪府大阪市中央区城見松下ＩＭＰビル</t>
        </is>
      </c>
      <c r="C504" t="inlineStr">
        <is>
          <t>おおさかふ おおさかしちゅうおうく しろみまつしたあいえむぴーびる</t>
        </is>
      </c>
    </row>
    <row r="505">
      <c r="A505" t="inlineStr">
        <is>
          <t>5406315</t>
        </is>
      </c>
      <c r="B505" t="inlineStr">
        <is>
          <t>大阪府大阪市中央区城見松下ＩＭＰビル</t>
        </is>
      </c>
      <c r="C505" t="inlineStr">
        <is>
          <t>おおさかふ おおさかしちゅうおうく しろみまつしたあいえむぴーびる</t>
        </is>
      </c>
    </row>
    <row r="506">
      <c r="A506" t="inlineStr">
        <is>
          <t>5406316</t>
        </is>
      </c>
      <c r="B506" t="inlineStr">
        <is>
          <t>大阪府大阪市中央区城見松下ＩＭＰビル</t>
        </is>
      </c>
      <c r="C506" t="inlineStr">
        <is>
          <t>おおさかふ おおさかしちゅうおうく しろみまつしたあいえむぴーびる</t>
        </is>
      </c>
    </row>
    <row r="507">
      <c r="A507" t="inlineStr">
        <is>
          <t>5406317</t>
        </is>
      </c>
      <c r="B507" t="inlineStr">
        <is>
          <t>大阪府大阪市中央区城見松下ＩＭＰビル</t>
        </is>
      </c>
      <c r="C507" t="inlineStr">
        <is>
          <t>おおさかふ おおさかしちゅうおうく しろみまつしたあいえむぴーびる</t>
        </is>
      </c>
    </row>
    <row r="508">
      <c r="A508" t="inlineStr">
        <is>
          <t>5406318</t>
        </is>
      </c>
      <c r="B508" t="inlineStr">
        <is>
          <t>大阪府大阪市中央区城見松下ＩＭＰビル</t>
        </is>
      </c>
      <c r="C508" t="inlineStr">
        <is>
          <t>おおさかふ おおさかしちゅうおうく しろみまつしたあいえむぴーびる</t>
        </is>
      </c>
    </row>
    <row r="509">
      <c r="A509" t="inlineStr">
        <is>
          <t>5406319</t>
        </is>
      </c>
      <c r="B509" t="inlineStr">
        <is>
          <t>大阪府大阪市中央区城見松下ＩＭＰビル</t>
        </is>
      </c>
      <c r="C509" t="inlineStr">
        <is>
          <t>おおさかふ おおさかしちゅうおうく しろみまつしたあいえむぴーびる</t>
        </is>
      </c>
    </row>
    <row r="510">
      <c r="A510" t="inlineStr">
        <is>
          <t>5406320</t>
        </is>
      </c>
      <c r="B510" t="inlineStr">
        <is>
          <t>大阪府大阪市中央区城見松下ＩＭＰビル</t>
        </is>
      </c>
      <c r="C510" t="inlineStr">
        <is>
          <t>おおさかふ おおさかしちゅうおうく しろみまつしたあいえむぴーびる</t>
        </is>
      </c>
    </row>
    <row r="511">
      <c r="A511" t="inlineStr">
        <is>
          <t>5406321</t>
        </is>
      </c>
      <c r="B511" t="inlineStr">
        <is>
          <t>大阪府大阪市中央区城見松下ＩＭＰビル</t>
        </is>
      </c>
      <c r="C511" t="inlineStr">
        <is>
          <t>おおさかふ おおさかしちゅうおうく しろみまつしたあいえむぴーびる</t>
        </is>
      </c>
    </row>
    <row r="512">
      <c r="A512" t="inlineStr">
        <is>
          <t>5406322</t>
        </is>
      </c>
      <c r="B512" t="inlineStr">
        <is>
          <t>大阪府大阪市中央区城見松下ＩＭＰビル</t>
        </is>
      </c>
      <c r="C512" t="inlineStr">
        <is>
          <t>おおさかふ おおさかしちゅうおうく しろみまつしたあいえむぴーびる</t>
        </is>
      </c>
    </row>
    <row r="513">
      <c r="A513" t="inlineStr">
        <is>
          <t>5406323</t>
        </is>
      </c>
      <c r="B513" t="inlineStr">
        <is>
          <t>大阪府大阪市中央区城見松下ＩＭＰビル</t>
        </is>
      </c>
      <c r="C513" t="inlineStr">
        <is>
          <t>おおさかふ おおさかしちゅうおうく しろみまつしたあいえむぴーびる</t>
        </is>
      </c>
    </row>
    <row r="514">
      <c r="A514" t="inlineStr">
        <is>
          <t>5406324</t>
        </is>
      </c>
      <c r="B514" t="inlineStr">
        <is>
          <t>大阪府大阪市中央区城見松下ＩＭＰビル</t>
        </is>
      </c>
      <c r="C514" t="inlineStr">
        <is>
          <t>おおさかふ おおさかしちゅうおうく しろみまつしたあいえむぴーびる</t>
        </is>
      </c>
    </row>
    <row r="515">
      <c r="A515" t="inlineStr">
        <is>
          <t>5406325</t>
        </is>
      </c>
      <c r="B515" t="inlineStr">
        <is>
          <t>大阪府大阪市中央区城見松下ＩＭＰビル</t>
        </is>
      </c>
      <c r="C515" t="inlineStr">
        <is>
          <t>おおさかふ おおさかしちゅうおうく しろみまつしたあいえむぴーびる</t>
        </is>
      </c>
    </row>
    <row r="516">
      <c r="A516" t="inlineStr">
        <is>
          <t>5406326</t>
        </is>
      </c>
      <c r="B516" t="inlineStr">
        <is>
          <t>大阪府大阪市中央区城見松下ＩＭＰビル</t>
        </is>
      </c>
      <c r="C516" t="inlineStr">
        <is>
          <t>おおさかふ おおさかしちゅうおうく しろみまつしたあいえむぴーびる</t>
        </is>
      </c>
    </row>
    <row r="517">
      <c r="A517" t="inlineStr">
        <is>
          <t>5406390</t>
        </is>
      </c>
      <c r="B517" t="inlineStr">
        <is>
          <t>大阪府大阪市中央区城見松下ＩＭＰビル</t>
        </is>
      </c>
      <c r="C517" t="inlineStr">
        <is>
          <t>おおさかふ おおさかしちゅうおうく しろみまつしたあいえむぴーびる</t>
        </is>
      </c>
    </row>
    <row r="518">
      <c r="A518" t="inlineStr">
        <is>
          <t>5410041</t>
        </is>
      </c>
      <c r="B518" t="inlineStr">
        <is>
          <t>大阪府大阪市中央区北浜</t>
        </is>
      </c>
      <c r="C518" t="inlineStr">
        <is>
          <t>おおさかふ おおさかしちゅうおうく きたはま</t>
        </is>
      </c>
    </row>
    <row r="519">
      <c r="A519" t="inlineStr">
        <is>
          <t>5410042</t>
        </is>
      </c>
      <c r="B519" t="inlineStr">
        <is>
          <t>大阪府大阪市中央区今橋</t>
        </is>
      </c>
      <c r="C519" t="inlineStr">
        <is>
          <t>おおさかふ おおさかしちゅうおうく いまばし</t>
        </is>
      </c>
    </row>
    <row r="520">
      <c r="A520" t="inlineStr">
        <is>
          <t>5410043</t>
        </is>
      </c>
      <c r="B520" t="inlineStr">
        <is>
          <t>大阪府大阪市中央区高麗橋</t>
        </is>
      </c>
      <c r="C520" t="inlineStr">
        <is>
          <t>おおさかふ おおさかしちゅうおうく こうらいばし</t>
        </is>
      </c>
    </row>
    <row r="521">
      <c r="A521" t="inlineStr">
        <is>
          <t>5410044</t>
        </is>
      </c>
      <c r="B521" t="inlineStr">
        <is>
          <t>大阪府大阪市中央区伏見町</t>
        </is>
      </c>
      <c r="C521" t="inlineStr">
        <is>
          <t>おおさかふ おおさかしちゅうおうく ふしみまち</t>
        </is>
      </c>
    </row>
    <row r="522">
      <c r="A522" t="inlineStr">
        <is>
          <t>5410045</t>
        </is>
      </c>
      <c r="B522" t="inlineStr">
        <is>
          <t>大阪府大阪市中央区道修町</t>
        </is>
      </c>
      <c r="C522" t="inlineStr">
        <is>
          <t>おおさかふ おおさかしちゅうおうく どしょうまち</t>
        </is>
      </c>
    </row>
    <row r="523">
      <c r="A523" t="inlineStr">
        <is>
          <t>5410046</t>
        </is>
      </c>
      <c r="B523" t="inlineStr">
        <is>
          <t>大阪府大阪市中央区平野町</t>
        </is>
      </c>
      <c r="C523" t="inlineStr">
        <is>
          <t>おおさかふ おおさかしちゅうおうく ひらのまち</t>
        </is>
      </c>
    </row>
    <row r="524">
      <c r="A524" t="inlineStr">
        <is>
          <t>5410047</t>
        </is>
      </c>
      <c r="B524" t="inlineStr">
        <is>
          <t>大阪府大阪市中央区淡路町</t>
        </is>
      </c>
      <c r="C524" t="inlineStr">
        <is>
          <t>おおさかふ おおさかしちゅうおうく あわじまち</t>
        </is>
      </c>
    </row>
    <row r="525">
      <c r="A525" t="inlineStr">
        <is>
          <t>5410048</t>
        </is>
      </c>
      <c r="B525" t="inlineStr">
        <is>
          <t>大阪府大阪市中央区瓦町</t>
        </is>
      </c>
      <c r="C525" t="inlineStr">
        <is>
          <t>おおさかふ おおさかしちゅうおうく かわらまち</t>
        </is>
      </c>
    </row>
    <row r="526">
      <c r="A526" t="inlineStr">
        <is>
          <t>5410051</t>
        </is>
      </c>
      <c r="B526" t="inlineStr">
        <is>
          <t>大阪府大阪市中央区備後町</t>
        </is>
      </c>
      <c r="C526" t="inlineStr">
        <is>
          <t>おおさかふ おおさかしちゅうおうく びんごまち</t>
        </is>
      </c>
    </row>
    <row r="527">
      <c r="A527" t="inlineStr">
        <is>
          <t>5410052</t>
        </is>
      </c>
      <c r="B527" t="inlineStr">
        <is>
          <t>大阪府大阪市中央区安土町</t>
        </is>
      </c>
      <c r="C527" t="inlineStr">
        <is>
          <t>おおさかふ おおさかしちゅうおうく あづちまち</t>
        </is>
      </c>
    </row>
    <row r="528">
      <c r="A528" t="inlineStr">
        <is>
          <t>5410053</t>
        </is>
      </c>
      <c r="B528" t="inlineStr">
        <is>
          <t>大阪府大阪市中央区本町</t>
        </is>
      </c>
      <c r="C528" t="inlineStr">
        <is>
          <t>おおさかふ おおさかしちゅうおうく ほんまち</t>
        </is>
      </c>
    </row>
    <row r="529">
      <c r="A529" t="inlineStr">
        <is>
          <t>5410054</t>
        </is>
      </c>
      <c r="B529" t="inlineStr">
        <is>
          <t>大阪府大阪市中央区南本町</t>
        </is>
      </c>
      <c r="C529" t="inlineStr">
        <is>
          <t>おおさかふ おおさかしちゅうおうく みなみほんまち</t>
        </is>
      </c>
    </row>
    <row r="530">
      <c r="A530" t="inlineStr">
        <is>
          <t>5410055</t>
        </is>
      </c>
      <c r="B530" t="inlineStr">
        <is>
          <t>大阪府大阪市中央区船場中央</t>
        </is>
      </c>
      <c r="C530" t="inlineStr">
        <is>
          <t>おおさかふ おおさかしちゅうおうく せんばちゅうおう</t>
        </is>
      </c>
    </row>
    <row r="531">
      <c r="A531" t="inlineStr">
        <is>
          <t>5410056</t>
        </is>
      </c>
      <c r="B531" t="inlineStr">
        <is>
          <t>大阪府大阪市中央区久太郎町</t>
        </is>
      </c>
      <c r="C531" t="inlineStr">
        <is>
          <t>おおさかふ おおさかしちゅうおうく きゅうたろうまち</t>
        </is>
      </c>
    </row>
    <row r="532">
      <c r="A532" t="inlineStr">
        <is>
          <t>5410057</t>
        </is>
      </c>
      <c r="B532" t="inlineStr">
        <is>
          <t>大阪府大阪市中央区北久宝寺町</t>
        </is>
      </c>
      <c r="C532" t="inlineStr">
        <is>
          <t>おおさかふ おおさかしちゅうおうく きたきゅうほうじまち</t>
        </is>
      </c>
    </row>
    <row r="533">
      <c r="A533" t="inlineStr">
        <is>
          <t>5410058</t>
        </is>
      </c>
      <c r="B533" t="inlineStr">
        <is>
          <t>大阪府大阪市中央区南久宝寺町</t>
        </is>
      </c>
      <c r="C533" t="inlineStr">
        <is>
          <t>おおさかふ おおさかしちゅうおうく みなみきゅうほうじまち</t>
        </is>
      </c>
    </row>
    <row r="534">
      <c r="A534" t="inlineStr">
        <is>
          <t>5410059</t>
        </is>
      </c>
      <c r="B534" t="inlineStr">
        <is>
          <t>大阪府大阪市中央区博労町</t>
        </is>
      </c>
      <c r="C534" t="inlineStr">
        <is>
          <t>おおさかふ おおさかしちゅうおうく ばくろうまち</t>
        </is>
      </c>
    </row>
    <row r="535">
      <c r="A535" t="inlineStr">
        <is>
          <t>5420012</t>
        </is>
      </c>
      <c r="B535" t="inlineStr">
        <is>
          <t>大阪府大阪市中央区谷町</t>
        </is>
      </c>
      <c r="C535" t="inlineStr">
        <is>
          <t>おおさかふ おおさかしちゅうおうく たにまち</t>
        </is>
      </c>
    </row>
    <row r="536">
      <c r="A536" t="inlineStr">
        <is>
          <t>5420061</t>
        </is>
      </c>
      <c r="B536" t="inlineStr">
        <is>
          <t>大阪府大阪市中央区安堂寺町</t>
        </is>
      </c>
      <c r="C536" t="inlineStr">
        <is>
          <t>おおさかふ おおさかしちゅうおうく あんどうじまち</t>
        </is>
      </c>
    </row>
    <row r="537">
      <c r="A537" t="inlineStr">
        <is>
          <t>5420062</t>
        </is>
      </c>
      <c r="B537" t="inlineStr">
        <is>
          <t>大阪府大阪市中央区上本町西</t>
        </is>
      </c>
      <c r="C537" t="inlineStr">
        <is>
          <t>おおさかふ おおさかしちゅうおうく うえほんまちにし</t>
        </is>
      </c>
    </row>
    <row r="538">
      <c r="A538" t="inlineStr">
        <is>
          <t>5420063</t>
        </is>
      </c>
      <c r="B538" t="inlineStr">
        <is>
          <t>大阪府大阪市中央区東平</t>
        </is>
      </c>
      <c r="C538" t="inlineStr">
        <is>
          <t>おおさかふ おおさかしちゅうおうく とうへい</t>
        </is>
      </c>
    </row>
    <row r="539">
      <c r="A539" t="inlineStr">
        <is>
          <t>5420064</t>
        </is>
      </c>
      <c r="B539" t="inlineStr">
        <is>
          <t>大阪府大阪市中央区上汐</t>
        </is>
      </c>
      <c r="C539" t="inlineStr">
        <is>
          <t>おおさかふ おおさかしちゅうおうく うえしお</t>
        </is>
      </c>
    </row>
    <row r="540">
      <c r="A540" t="inlineStr">
        <is>
          <t>5420065</t>
        </is>
      </c>
      <c r="B540" t="inlineStr">
        <is>
          <t>大阪府大阪市中央区中寺</t>
        </is>
      </c>
      <c r="C540" t="inlineStr">
        <is>
          <t>おおさかふ おおさかしちゅうおうく なかでら</t>
        </is>
      </c>
    </row>
    <row r="541">
      <c r="A541" t="inlineStr">
        <is>
          <t>5420066</t>
        </is>
      </c>
      <c r="B541" t="inlineStr">
        <is>
          <t>大阪府大阪市中央区瓦屋町</t>
        </is>
      </c>
      <c r="C541" t="inlineStr">
        <is>
          <t>おおさかふ おおさかしちゅうおうく かわらやまち</t>
        </is>
      </c>
    </row>
    <row r="542">
      <c r="A542" t="inlineStr">
        <is>
          <t>5420067</t>
        </is>
      </c>
      <c r="B542" t="inlineStr">
        <is>
          <t>大阪府大阪市中央区松屋町</t>
        </is>
      </c>
      <c r="C542" t="inlineStr">
        <is>
          <t>おおさかふ おおさかしちゅうおうく まつやまち</t>
        </is>
      </c>
    </row>
    <row r="543">
      <c r="A543" t="inlineStr">
        <is>
          <t>5420071</t>
        </is>
      </c>
      <c r="B543" t="inlineStr">
        <is>
          <t>大阪府大阪市中央区道頓堀</t>
        </is>
      </c>
      <c r="C543" t="inlineStr">
        <is>
          <t>おおさかふ おおさかしちゅうおうく どうとんぼり</t>
        </is>
      </c>
    </row>
    <row r="544">
      <c r="A544" t="inlineStr">
        <is>
          <t>5420072</t>
        </is>
      </c>
      <c r="B544" t="inlineStr">
        <is>
          <t>大阪府大阪市中央区高津</t>
        </is>
      </c>
      <c r="C544" t="inlineStr">
        <is>
          <t>おおさかふ おおさかしちゅうおうく こうづ</t>
        </is>
      </c>
    </row>
    <row r="545">
      <c r="A545" t="inlineStr">
        <is>
          <t>5420073</t>
        </is>
      </c>
      <c r="B545" t="inlineStr">
        <is>
          <t>大阪府大阪市中央区日本橋</t>
        </is>
      </c>
      <c r="C545" t="inlineStr">
        <is>
          <t>おおさかふ おおさかしちゅうおうく にっぽんばし</t>
        </is>
      </c>
    </row>
    <row r="546">
      <c r="A546" t="inlineStr">
        <is>
          <t>5420074</t>
        </is>
      </c>
      <c r="B546" t="inlineStr">
        <is>
          <t>大阪府大阪市中央区千日前</t>
        </is>
      </c>
      <c r="C546" t="inlineStr">
        <is>
          <t>おおさかふ おおさかしちゅうおうく せんにちまえ</t>
        </is>
      </c>
    </row>
    <row r="547">
      <c r="A547" t="inlineStr">
        <is>
          <t>5420075</t>
        </is>
      </c>
      <c r="B547" t="inlineStr">
        <is>
          <t>大阪府大阪市中央区難波千日前</t>
        </is>
      </c>
      <c r="C547" t="inlineStr">
        <is>
          <t>おおさかふ おおさかしちゅうおうく なんばせんにちまえ</t>
        </is>
      </c>
    </row>
    <row r="548">
      <c r="A548" t="inlineStr">
        <is>
          <t>5420076</t>
        </is>
      </c>
      <c r="B548" t="inlineStr">
        <is>
          <t>大阪府大阪市中央区難波</t>
        </is>
      </c>
      <c r="C548" t="inlineStr">
        <is>
          <t>おおさかふ おおさかしちゅうおうく なんば</t>
        </is>
      </c>
    </row>
    <row r="549">
      <c r="A549" t="inlineStr">
        <is>
          <t>5420077</t>
        </is>
      </c>
      <c r="B549" t="inlineStr">
        <is>
          <t>大阪府大阪市中央区道頓堀</t>
        </is>
      </c>
      <c r="C549" t="inlineStr">
        <is>
          <t>おおさかふ おおさかしちゅうおうく どうとんぼり</t>
        </is>
      </c>
    </row>
    <row r="550">
      <c r="A550" t="inlineStr">
        <is>
          <t>5420081</t>
        </is>
      </c>
      <c r="B550" t="inlineStr">
        <is>
          <t>大阪府大阪市中央区南船場</t>
        </is>
      </c>
      <c r="C550" t="inlineStr">
        <is>
          <t>おおさかふ おおさかしちゅうおうく みなみせんば</t>
        </is>
      </c>
    </row>
    <row r="551">
      <c r="A551" t="inlineStr">
        <is>
          <t>5420082</t>
        </is>
      </c>
      <c r="B551" t="inlineStr">
        <is>
          <t>大阪府大阪市中央区島之内</t>
        </is>
      </c>
      <c r="C551" t="inlineStr">
        <is>
          <t>おおさかふ おおさかしちゅうおうく しまのうち</t>
        </is>
      </c>
    </row>
    <row r="552">
      <c r="A552" t="inlineStr">
        <is>
          <t>5420083</t>
        </is>
      </c>
      <c r="B552" t="inlineStr">
        <is>
          <t>大阪府大阪市中央区東心斎橋</t>
        </is>
      </c>
      <c r="C552" t="inlineStr">
        <is>
          <t>おおさかふ おおさかしちゅうおうく ひがししんさいばし</t>
        </is>
      </c>
    </row>
    <row r="553">
      <c r="A553" t="inlineStr">
        <is>
          <t>5420084</t>
        </is>
      </c>
      <c r="B553" t="inlineStr">
        <is>
          <t>大阪府大阪市中央区宗右衛門町</t>
        </is>
      </c>
      <c r="C553" t="inlineStr">
        <is>
          <t>おおさかふ おおさかしちゅうおうく そうえもんちょう</t>
        </is>
      </c>
    </row>
    <row r="554">
      <c r="A554" t="inlineStr">
        <is>
          <t>5420085</t>
        </is>
      </c>
      <c r="B554" t="inlineStr">
        <is>
          <t>大阪府大阪市中央区心斎橋筋</t>
        </is>
      </c>
      <c r="C554" t="inlineStr">
        <is>
          <t>おおさかふ おおさかしちゅうおうく しんさいばしすじ</t>
        </is>
      </c>
    </row>
    <row r="555">
      <c r="A555" t="inlineStr">
        <is>
          <t>5420086</t>
        </is>
      </c>
      <c r="B555" t="inlineStr">
        <is>
          <t>大阪府大阪市中央区西心斎橋</t>
        </is>
      </c>
      <c r="C555" t="inlineStr">
        <is>
          <t>おおさかふ おおさかしちゅうおうく にししんさいばし</t>
        </is>
      </c>
    </row>
    <row r="556">
      <c r="A556" t="inlineStr">
        <is>
          <t>5430000</t>
        </is>
      </c>
      <c r="B556" t="inlineStr">
        <is>
          <t>大阪府大阪市天王寺区</t>
        </is>
      </c>
      <c r="C556" t="inlineStr">
        <is>
          <t>おおさかふ おおさかしてんのうじく</t>
        </is>
      </c>
    </row>
    <row r="557">
      <c r="A557" t="inlineStr">
        <is>
          <t>5430001</t>
        </is>
      </c>
      <c r="B557" t="inlineStr">
        <is>
          <t>大阪府大阪市天王寺区上本町</t>
        </is>
      </c>
      <c r="C557" t="inlineStr">
        <is>
          <t>おおさかふ おおさかしてんのうじく うえほんまち</t>
        </is>
      </c>
    </row>
    <row r="558">
      <c r="A558" t="inlineStr">
        <is>
          <t>5430002</t>
        </is>
      </c>
      <c r="B558" t="inlineStr">
        <is>
          <t>大阪府大阪市天王寺区上汐</t>
        </is>
      </c>
      <c r="C558" t="inlineStr">
        <is>
          <t>おおさかふ おおさかしてんのうじく うえしお</t>
        </is>
      </c>
    </row>
    <row r="559">
      <c r="A559" t="inlineStr">
        <is>
          <t>5430011</t>
        </is>
      </c>
      <c r="B559" t="inlineStr">
        <is>
          <t>大阪府大阪市天王寺区清水谷町</t>
        </is>
      </c>
      <c r="C559" t="inlineStr">
        <is>
          <t>おおさかふ おおさかしてんのうじく しみずだにちょう</t>
        </is>
      </c>
    </row>
    <row r="560">
      <c r="A560" t="inlineStr">
        <is>
          <t>5430012</t>
        </is>
      </c>
      <c r="B560" t="inlineStr">
        <is>
          <t>大阪府大阪市天王寺区空堀町</t>
        </is>
      </c>
      <c r="C560" t="inlineStr">
        <is>
          <t>おおさかふ おおさかしてんのうじく からほりちょう</t>
        </is>
      </c>
    </row>
    <row r="561">
      <c r="A561" t="inlineStr">
        <is>
          <t>5430013</t>
        </is>
      </c>
      <c r="B561" t="inlineStr">
        <is>
          <t>大阪府大阪市天王寺区玉造本町</t>
        </is>
      </c>
      <c r="C561" t="inlineStr">
        <is>
          <t>おおさかふ おおさかしてんのうじく たまつくりほんまち</t>
        </is>
      </c>
    </row>
    <row r="562">
      <c r="A562" t="inlineStr">
        <is>
          <t>5430014</t>
        </is>
      </c>
      <c r="B562" t="inlineStr">
        <is>
          <t>大阪府大阪市天王寺区玉造元町</t>
        </is>
      </c>
      <c r="C562" t="inlineStr">
        <is>
          <t>おおさかふ おおさかしてんのうじく たまつくりもとまち</t>
        </is>
      </c>
    </row>
    <row r="563">
      <c r="A563" t="inlineStr">
        <is>
          <t>5430015</t>
        </is>
      </c>
      <c r="B563" t="inlineStr">
        <is>
          <t>大阪府大阪市天王寺区真田山町</t>
        </is>
      </c>
      <c r="C563" t="inlineStr">
        <is>
          <t>おおさかふ おおさかしてんのうじく さなだやまちょう</t>
        </is>
      </c>
    </row>
    <row r="564">
      <c r="A564" t="inlineStr">
        <is>
          <t>5430016</t>
        </is>
      </c>
      <c r="B564" t="inlineStr">
        <is>
          <t>大阪府大阪市天王寺区餌差町</t>
        </is>
      </c>
      <c r="C564" t="inlineStr">
        <is>
          <t>おおさかふ おおさかしてんのうじく えさしまち</t>
        </is>
      </c>
    </row>
    <row r="565">
      <c r="A565" t="inlineStr">
        <is>
          <t>5430017</t>
        </is>
      </c>
      <c r="B565" t="inlineStr">
        <is>
          <t>大阪府大阪市天王寺区城南寺町</t>
        </is>
      </c>
      <c r="C565" t="inlineStr">
        <is>
          <t>おおさかふ おおさかしてんのうじく じょうなんてらまち</t>
        </is>
      </c>
    </row>
    <row r="566">
      <c r="A566" t="inlineStr">
        <is>
          <t>5430018</t>
        </is>
      </c>
      <c r="B566" t="inlineStr">
        <is>
          <t>大阪府大阪市天王寺区空清町</t>
        </is>
      </c>
      <c r="C566" t="inlineStr">
        <is>
          <t>おおさかふ おおさかしてんのうじく からきよちょう</t>
        </is>
      </c>
    </row>
    <row r="567">
      <c r="A567" t="inlineStr">
        <is>
          <t>5430021</t>
        </is>
      </c>
      <c r="B567" t="inlineStr">
        <is>
          <t>大阪府大阪市天王寺区東高津町</t>
        </is>
      </c>
      <c r="C567" t="inlineStr">
        <is>
          <t>おおさかふ おおさかしてんのうじく ひがしこうづちょう</t>
        </is>
      </c>
    </row>
    <row r="568">
      <c r="A568" t="inlineStr">
        <is>
          <t>5430022</t>
        </is>
      </c>
      <c r="B568" t="inlineStr">
        <is>
          <t>大阪府大阪市天王寺区味原本町</t>
        </is>
      </c>
      <c r="C568" t="inlineStr">
        <is>
          <t>おおさかふ おおさかしてんのうじく あじはらほんまち</t>
        </is>
      </c>
    </row>
    <row r="569">
      <c r="A569" t="inlineStr">
        <is>
          <t>5430023</t>
        </is>
      </c>
      <c r="B569" t="inlineStr">
        <is>
          <t>大阪府大阪市天王寺区味原町</t>
        </is>
      </c>
      <c r="C569" t="inlineStr">
        <is>
          <t>おおさかふ おおさかしてんのうじく あじはらちょう</t>
        </is>
      </c>
    </row>
    <row r="570">
      <c r="A570" t="inlineStr">
        <is>
          <t>5430024</t>
        </is>
      </c>
      <c r="B570" t="inlineStr">
        <is>
          <t>大阪府大阪市天王寺区舟橋町</t>
        </is>
      </c>
      <c r="C570" t="inlineStr">
        <is>
          <t>おおさかふ おおさかしてんのうじく ふなはしちょう</t>
        </is>
      </c>
    </row>
    <row r="571">
      <c r="A571" t="inlineStr">
        <is>
          <t>5430025</t>
        </is>
      </c>
      <c r="B571" t="inlineStr">
        <is>
          <t>大阪府大阪市天王寺区下味原町</t>
        </is>
      </c>
      <c r="C571" t="inlineStr">
        <is>
          <t>おおさかふ おおさかしてんのうじく しもあじはらちょう</t>
        </is>
      </c>
    </row>
    <row r="572">
      <c r="A572" t="inlineStr">
        <is>
          <t>5430026</t>
        </is>
      </c>
      <c r="B572" t="inlineStr">
        <is>
          <t>大阪府大阪市天王寺区東上町</t>
        </is>
      </c>
      <c r="C572" t="inlineStr">
        <is>
          <t>おおさかふ おおさかしてんのうじく とうじょうちょう</t>
        </is>
      </c>
    </row>
    <row r="573">
      <c r="A573" t="inlineStr">
        <is>
          <t>5430027</t>
        </is>
      </c>
      <c r="B573" t="inlineStr">
        <is>
          <t>大阪府大阪市天王寺区筆ケ崎町</t>
        </is>
      </c>
      <c r="C573" t="inlineStr">
        <is>
          <t>おおさかふ おおさかしてんのうじく ふでがさきちょう</t>
        </is>
      </c>
    </row>
    <row r="574">
      <c r="A574" t="inlineStr">
        <is>
          <t>5430028</t>
        </is>
      </c>
      <c r="B574" t="inlineStr">
        <is>
          <t>大阪府大阪市天王寺区小橋町</t>
        </is>
      </c>
      <c r="C574" t="inlineStr">
        <is>
          <t>おおさかふ おおさかしてんのうじく おばせちょう</t>
        </is>
      </c>
    </row>
    <row r="575">
      <c r="A575" t="inlineStr">
        <is>
          <t>5430031</t>
        </is>
      </c>
      <c r="B575" t="inlineStr">
        <is>
          <t>大阪府大阪市天王寺区石ケ辻町</t>
        </is>
      </c>
      <c r="C575" t="inlineStr">
        <is>
          <t>おおさかふ おおさかしてんのうじく いしがつじちょう</t>
        </is>
      </c>
    </row>
    <row r="576">
      <c r="A576" t="inlineStr">
        <is>
          <t>5430032</t>
        </is>
      </c>
      <c r="B576" t="inlineStr">
        <is>
          <t>大阪府大阪市天王寺区細工谷</t>
        </is>
      </c>
      <c r="C576" t="inlineStr">
        <is>
          <t>おおさかふ おおさかしてんのうじく さいくだに</t>
        </is>
      </c>
    </row>
    <row r="577">
      <c r="A577" t="inlineStr">
        <is>
          <t>5430033</t>
        </is>
      </c>
      <c r="B577" t="inlineStr">
        <is>
          <t>大阪府大阪市天王寺区堂ケ芝</t>
        </is>
      </c>
      <c r="C577" t="inlineStr">
        <is>
          <t>おおさかふ おおさかしてんのうじく どうがしば</t>
        </is>
      </c>
    </row>
    <row r="578">
      <c r="A578" t="inlineStr">
        <is>
          <t>5430034</t>
        </is>
      </c>
      <c r="B578" t="inlineStr">
        <is>
          <t>大阪府大阪市天王寺区松ケ鼻町</t>
        </is>
      </c>
      <c r="C578" t="inlineStr">
        <is>
          <t>おおさかふ おおさかしてんのうじく まつがはなちょう</t>
        </is>
      </c>
    </row>
    <row r="579">
      <c r="A579" t="inlineStr">
        <is>
          <t>5430035</t>
        </is>
      </c>
      <c r="B579" t="inlineStr">
        <is>
          <t>大阪府大阪市天王寺区北山町</t>
        </is>
      </c>
      <c r="C579" t="inlineStr">
        <is>
          <t>おおさかふ おおさかしてんのうじく きたやまちょう</t>
        </is>
      </c>
    </row>
    <row r="580">
      <c r="A580" t="inlineStr">
        <is>
          <t>5430036</t>
        </is>
      </c>
      <c r="B580" t="inlineStr">
        <is>
          <t>大阪府大阪市天王寺区小宮町</t>
        </is>
      </c>
      <c r="C580" t="inlineStr">
        <is>
          <t>おおさかふ おおさかしてんのうじく こみやちょう</t>
        </is>
      </c>
    </row>
    <row r="581">
      <c r="A581" t="inlineStr">
        <is>
          <t>5430037</t>
        </is>
      </c>
      <c r="B581" t="inlineStr">
        <is>
          <t>大阪府大阪市天王寺区上之宮町</t>
        </is>
      </c>
      <c r="C581" t="inlineStr">
        <is>
          <t>おおさかふ おおさかしてんのうじく うえのみやちょう</t>
        </is>
      </c>
    </row>
    <row r="582">
      <c r="A582" t="inlineStr">
        <is>
          <t>5430041</t>
        </is>
      </c>
      <c r="B582" t="inlineStr">
        <is>
          <t>大阪府大阪市天王寺区真法院町</t>
        </is>
      </c>
      <c r="C582" t="inlineStr">
        <is>
          <t>おおさかふ おおさかしてんのうじく しんぽういんちょう</t>
        </is>
      </c>
    </row>
    <row r="583">
      <c r="A583" t="inlineStr">
        <is>
          <t>5430042</t>
        </is>
      </c>
      <c r="B583" t="inlineStr">
        <is>
          <t>大阪府大阪市天王寺区烏ケ辻</t>
        </is>
      </c>
      <c r="C583" t="inlineStr">
        <is>
          <t>おおさかふ おおさかしてんのうじく からすがつじ</t>
        </is>
      </c>
    </row>
    <row r="584">
      <c r="A584" t="inlineStr">
        <is>
          <t>5430043</t>
        </is>
      </c>
      <c r="B584" t="inlineStr">
        <is>
          <t>大阪府大阪市天王寺区勝山</t>
        </is>
      </c>
      <c r="C584" t="inlineStr">
        <is>
          <t>おおさかふ おおさかしてんのうじく かつやま</t>
        </is>
      </c>
    </row>
    <row r="585">
      <c r="A585" t="inlineStr">
        <is>
          <t>5430044</t>
        </is>
      </c>
      <c r="B585" t="inlineStr">
        <is>
          <t>大阪府大阪市天王寺区国分町</t>
        </is>
      </c>
      <c r="C585" t="inlineStr">
        <is>
          <t>おおさかふ おおさかしてんのうじく こくぶちょう</t>
        </is>
      </c>
    </row>
    <row r="586">
      <c r="A586" t="inlineStr">
        <is>
          <t>5430045</t>
        </is>
      </c>
      <c r="B586" t="inlineStr">
        <is>
          <t>大阪府大阪市天王寺区寺田町</t>
        </is>
      </c>
      <c r="C586" t="inlineStr">
        <is>
          <t>おおさかふ おおさかしてんのうじく てらだちょう</t>
        </is>
      </c>
    </row>
    <row r="587">
      <c r="A587" t="inlineStr">
        <is>
          <t>5430051</t>
        </is>
      </c>
      <c r="B587" t="inlineStr">
        <is>
          <t>大阪府大阪市天王寺区四天王寺</t>
        </is>
      </c>
      <c r="C587" t="inlineStr">
        <is>
          <t>おおさかふ おおさかしてんのうじく してんのうじ</t>
        </is>
      </c>
    </row>
    <row r="588">
      <c r="A588" t="inlineStr">
        <is>
          <t>5430052</t>
        </is>
      </c>
      <c r="B588" t="inlineStr">
        <is>
          <t>大阪府大阪市天王寺区大道</t>
        </is>
      </c>
      <c r="C588" t="inlineStr">
        <is>
          <t>おおさかふ おおさかしてんのうじく だいどう</t>
        </is>
      </c>
    </row>
    <row r="589">
      <c r="A589" t="inlineStr">
        <is>
          <t>5430053</t>
        </is>
      </c>
      <c r="B589" t="inlineStr">
        <is>
          <t>大阪府大阪市天王寺区北河堀町</t>
        </is>
      </c>
      <c r="C589" t="inlineStr">
        <is>
          <t>おおさかふ おおさかしてんのうじく きたかわほりちょう</t>
        </is>
      </c>
    </row>
    <row r="590">
      <c r="A590" t="inlineStr">
        <is>
          <t>5430054</t>
        </is>
      </c>
      <c r="B590" t="inlineStr">
        <is>
          <t>大阪府大阪市天王寺区南河堀町</t>
        </is>
      </c>
      <c r="C590" t="inlineStr">
        <is>
          <t>おおさかふ おおさかしてんのうじく みなみかわほりちょう</t>
        </is>
      </c>
    </row>
    <row r="591">
      <c r="A591" t="inlineStr">
        <is>
          <t>5430055</t>
        </is>
      </c>
      <c r="B591" t="inlineStr">
        <is>
          <t>大阪府大阪市天王寺区悲田院町</t>
        </is>
      </c>
      <c r="C591" t="inlineStr">
        <is>
          <t>おおさかふ おおさかしてんのうじく ひでんいんちょう</t>
        </is>
      </c>
    </row>
    <row r="592">
      <c r="A592" t="inlineStr">
        <is>
          <t>5430056</t>
        </is>
      </c>
      <c r="B592" t="inlineStr">
        <is>
          <t>大阪府大阪市天王寺区堀越町</t>
        </is>
      </c>
      <c r="C592" t="inlineStr">
        <is>
          <t>おおさかふ おおさかしてんのうじく ほりこしちょう</t>
        </is>
      </c>
    </row>
    <row r="593">
      <c r="A593" t="inlineStr">
        <is>
          <t>5430061</t>
        </is>
      </c>
      <c r="B593" t="inlineStr">
        <is>
          <t>大阪府大阪市天王寺区伶人町</t>
        </is>
      </c>
      <c r="C593" t="inlineStr">
        <is>
          <t>おおさかふ おおさかしてんのうじく れいにんちょう</t>
        </is>
      </c>
    </row>
    <row r="594">
      <c r="A594" t="inlineStr">
        <is>
          <t>5430062</t>
        </is>
      </c>
      <c r="B594" t="inlineStr">
        <is>
          <t>大阪府大阪市天王寺区逢阪</t>
        </is>
      </c>
      <c r="C594" t="inlineStr">
        <is>
          <t>おおさかふ おおさかしてんのうじく おうさか</t>
        </is>
      </c>
    </row>
    <row r="595">
      <c r="A595" t="inlineStr">
        <is>
          <t>5430063</t>
        </is>
      </c>
      <c r="B595" t="inlineStr">
        <is>
          <t>大阪府大阪市天王寺区茶臼山町</t>
        </is>
      </c>
      <c r="C595" t="inlineStr">
        <is>
          <t>おおさかふ おおさかしてんのうじく ちゃうすやまちょう</t>
        </is>
      </c>
    </row>
    <row r="596">
      <c r="A596" t="inlineStr">
        <is>
          <t>5430071</t>
        </is>
      </c>
      <c r="B596" t="inlineStr">
        <is>
          <t>大阪府大阪市天王寺区生玉町</t>
        </is>
      </c>
      <c r="C596" t="inlineStr">
        <is>
          <t>おおさかふ おおさかしてんのうじく いくたまちょう</t>
        </is>
      </c>
    </row>
    <row r="597">
      <c r="A597" t="inlineStr">
        <is>
          <t>5430072</t>
        </is>
      </c>
      <c r="B597" t="inlineStr">
        <is>
          <t>大阪府大阪市天王寺区生玉前町</t>
        </is>
      </c>
      <c r="C597" t="inlineStr">
        <is>
          <t>おおさかふ おおさかしてんのうじく いくたままえまち</t>
        </is>
      </c>
    </row>
    <row r="598">
      <c r="A598" t="inlineStr">
        <is>
          <t>5430073</t>
        </is>
      </c>
      <c r="B598" t="inlineStr">
        <is>
          <t>大阪府大阪市天王寺区生玉寺町</t>
        </is>
      </c>
      <c r="C598" t="inlineStr">
        <is>
          <t>おおさかふ おおさかしてんのうじく いくたまてらまち</t>
        </is>
      </c>
    </row>
    <row r="599">
      <c r="A599" t="inlineStr">
        <is>
          <t>5430074</t>
        </is>
      </c>
      <c r="B599" t="inlineStr">
        <is>
          <t>大阪府大阪市天王寺区六万体町</t>
        </is>
      </c>
      <c r="C599" t="inlineStr">
        <is>
          <t>おおさかふ おおさかしてんのうじく ろくまんたいちょう</t>
        </is>
      </c>
    </row>
    <row r="600">
      <c r="A600" t="inlineStr">
        <is>
          <t>5430075</t>
        </is>
      </c>
      <c r="B600" t="inlineStr">
        <is>
          <t>大阪府大阪市天王寺区夕陽丘町</t>
        </is>
      </c>
      <c r="C600" t="inlineStr">
        <is>
          <t>おおさかふ おおさかしてんのうじく ゆうひがおかちょう</t>
        </is>
      </c>
    </row>
    <row r="601">
      <c r="A601" t="inlineStr">
        <is>
          <t>5430076</t>
        </is>
      </c>
      <c r="B601" t="inlineStr">
        <is>
          <t>大阪府大阪市天王寺区下寺町</t>
        </is>
      </c>
      <c r="C601" t="inlineStr">
        <is>
          <t>おおさかふ おおさかしてんのうじく したでらまち</t>
        </is>
      </c>
    </row>
    <row r="602">
      <c r="A602" t="inlineStr">
        <is>
          <t>5440000</t>
        </is>
      </c>
      <c r="B602" t="inlineStr">
        <is>
          <t>大阪府大阪市生野区</t>
        </is>
      </c>
      <c r="C602" t="inlineStr">
        <is>
          <t>おおさかふ おおさかしいくのく</t>
        </is>
      </c>
    </row>
    <row r="603">
      <c r="A603" t="inlineStr">
        <is>
          <t>5440001</t>
        </is>
      </c>
      <c r="B603" t="inlineStr">
        <is>
          <t>大阪府大阪市生野区新今里</t>
        </is>
      </c>
      <c r="C603" t="inlineStr">
        <is>
          <t>おおさかふ おおさかしいくのく しんいまざと</t>
        </is>
      </c>
    </row>
    <row r="604">
      <c r="A604" t="inlineStr">
        <is>
          <t>5440002</t>
        </is>
      </c>
      <c r="B604" t="inlineStr">
        <is>
          <t>大阪府大阪市生野区小路</t>
        </is>
      </c>
      <c r="C604" t="inlineStr">
        <is>
          <t>おおさかふ おおさかしいくのく しょうじ</t>
        </is>
      </c>
    </row>
    <row r="605">
      <c r="A605" t="inlineStr">
        <is>
          <t>5440003</t>
        </is>
      </c>
      <c r="B605" t="inlineStr">
        <is>
          <t>大阪府大阪市生野区小路東</t>
        </is>
      </c>
      <c r="C605" t="inlineStr">
        <is>
          <t>おおさかふ おおさかしいくのく しょうじひがし</t>
        </is>
      </c>
    </row>
    <row r="606">
      <c r="A606" t="inlineStr">
        <is>
          <t>5440004</t>
        </is>
      </c>
      <c r="B606" t="inlineStr">
        <is>
          <t>大阪府大阪市生野区巽北</t>
        </is>
      </c>
      <c r="C606" t="inlineStr">
        <is>
          <t>おおさかふ おおさかしいくのく たつみきた</t>
        </is>
      </c>
    </row>
    <row r="607">
      <c r="A607" t="inlineStr">
        <is>
          <t>5440005</t>
        </is>
      </c>
      <c r="B607" t="inlineStr">
        <is>
          <t>大阪府大阪市生野区中川</t>
        </is>
      </c>
      <c r="C607" t="inlineStr">
        <is>
          <t>おおさかふ おおさかしいくのく なかがわ</t>
        </is>
      </c>
    </row>
    <row r="608">
      <c r="A608" t="inlineStr">
        <is>
          <t>5440006</t>
        </is>
      </c>
      <c r="B608" t="inlineStr">
        <is>
          <t>大阪府大阪市生野区中川東</t>
        </is>
      </c>
      <c r="C608" t="inlineStr">
        <is>
          <t>おおさかふ おおさかしいくのく なかがわひがし</t>
        </is>
      </c>
    </row>
    <row r="609">
      <c r="A609" t="inlineStr">
        <is>
          <t>5440011</t>
        </is>
      </c>
      <c r="B609" t="inlineStr">
        <is>
          <t>大阪府大阪市生野区田島</t>
        </is>
      </c>
      <c r="C609" t="inlineStr">
        <is>
          <t>おおさかふ おおさかしいくのく たじま</t>
        </is>
      </c>
    </row>
    <row r="610">
      <c r="A610" t="inlineStr">
        <is>
          <t>5440012</t>
        </is>
      </c>
      <c r="B610" t="inlineStr">
        <is>
          <t>大阪府大阪市生野区巽西</t>
        </is>
      </c>
      <c r="C610" t="inlineStr">
        <is>
          <t>おおさかふ おおさかしいくのく たつみにし</t>
        </is>
      </c>
    </row>
    <row r="611">
      <c r="A611" t="inlineStr">
        <is>
          <t>5440013</t>
        </is>
      </c>
      <c r="B611" t="inlineStr">
        <is>
          <t>大阪府大阪市生野区巽中</t>
        </is>
      </c>
      <c r="C611" t="inlineStr">
        <is>
          <t>おおさかふ おおさかしいくのく たつみなか</t>
        </is>
      </c>
    </row>
    <row r="612">
      <c r="A612" t="inlineStr">
        <is>
          <t>5440014</t>
        </is>
      </c>
      <c r="B612" t="inlineStr">
        <is>
          <t>大阪府大阪市生野区巽東</t>
        </is>
      </c>
      <c r="C612" t="inlineStr">
        <is>
          <t>おおさかふ おおさかしいくのく たつみひがし</t>
        </is>
      </c>
    </row>
    <row r="613">
      <c r="A613" t="inlineStr">
        <is>
          <t>5440015</t>
        </is>
      </c>
      <c r="B613" t="inlineStr">
        <is>
          <t>大阪府大阪市生野区巽南</t>
        </is>
      </c>
      <c r="C613" t="inlineStr">
        <is>
          <t>おおさかふ おおさかしいくのく たつみみなみ</t>
        </is>
      </c>
    </row>
    <row r="614">
      <c r="A614" t="inlineStr">
        <is>
          <t>5440021</t>
        </is>
      </c>
      <c r="B614" t="inlineStr">
        <is>
          <t>大阪府大阪市生野区勝山南</t>
        </is>
      </c>
      <c r="C614" t="inlineStr">
        <is>
          <t>おおさかふ おおさかしいくのく かつやまみなみ</t>
        </is>
      </c>
    </row>
    <row r="615">
      <c r="A615" t="inlineStr">
        <is>
          <t>5440022</t>
        </is>
      </c>
      <c r="B615" t="inlineStr">
        <is>
          <t>大阪府大阪市生野区舎利寺</t>
        </is>
      </c>
      <c r="C615" t="inlineStr">
        <is>
          <t>おおさかふ おおさかしいくのく しゃりじ</t>
        </is>
      </c>
    </row>
    <row r="616">
      <c r="A616" t="inlineStr">
        <is>
          <t>5440023</t>
        </is>
      </c>
      <c r="B616" t="inlineStr">
        <is>
          <t>大阪府大阪市生野区林寺</t>
        </is>
      </c>
      <c r="C616" t="inlineStr">
        <is>
          <t>おおさかふ おおさかしいくのく はやしじ</t>
        </is>
      </c>
    </row>
    <row r="617">
      <c r="A617" t="inlineStr">
        <is>
          <t>5440024</t>
        </is>
      </c>
      <c r="B617" t="inlineStr">
        <is>
          <t>大阪府大阪市生野区生野西</t>
        </is>
      </c>
      <c r="C617" t="inlineStr">
        <is>
          <t>おおさかふ おおさかしいくのく いくのにし</t>
        </is>
      </c>
    </row>
    <row r="618">
      <c r="A618" t="inlineStr">
        <is>
          <t>5440025</t>
        </is>
      </c>
      <c r="B618" t="inlineStr">
        <is>
          <t>大阪府大阪市生野区生野東</t>
        </is>
      </c>
      <c r="C618" t="inlineStr">
        <is>
          <t>おおさかふ おおさかしいくのく いくのひがし</t>
        </is>
      </c>
    </row>
    <row r="619">
      <c r="A619" t="inlineStr">
        <is>
          <t>5440031</t>
        </is>
      </c>
      <c r="B619" t="inlineStr">
        <is>
          <t>大阪府大阪市生野区鶴橋</t>
        </is>
      </c>
      <c r="C619" t="inlineStr">
        <is>
          <t>おおさかふ おおさかしいくのく つるはし</t>
        </is>
      </c>
    </row>
    <row r="620">
      <c r="A620" t="inlineStr">
        <is>
          <t>5440032</t>
        </is>
      </c>
      <c r="B620" t="inlineStr">
        <is>
          <t>大阪府大阪市生野区中川西</t>
        </is>
      </c>
      <c r="C620" t="inlineStr">
        <is>
          <t>おおさかふ おおさかしいくのく なかがわにし</t>
        </is>
      </c>
    </row>
    <row r="621">
      <c r="A621" t="inlineStr">
        <is>
          <t>5440033</t>
        </is>
      </c>
      <c r="B621" t="inlineStr">
        <is>
          <t>大阪府大阪市生野区勝山北</t>
        </is>
      </c>
      <c r="C621" t="inlineStr">
        <is>
          <t>おおさかふ おおさかしいくのく かつやまきた</t>
        </is>
      </c>
    </row>
    <row r="622">
      <c r="A622" t="inlineStr">
        <is>
          <t>5440034</t>
        </is>
      </c>
      <c r="B622" t="inlineStr">
        <is>
          <t>大阪府大阪市生野区桃谷</t>
        </is>
      </c>
      <c r="C622" t="inlineStr">
        <is>
          <t>おおさかふ おおさかしいくのく ももだに</t>
        </is>
      </c>
    </row>
    <row r="623">
      <c r="A623" t="inlineStr">
        <is>
          <t>5450000</t>
        </is>
      </c>
      <c r="B623" t="inlineStr">
        <is>
          <t>大阪府大阪市阿倍野区</t>
        </is>
      </c>
      <c r="C623" t="inlineStr">
        <is>
          <t>おおさかふ おおさかしあべのく</t>
        </is>
      </c>
    </row>
    <row r="624">
      <c r="A624" t="inlineStr">
        <is>
          <t>5450001</t>
        </is>
      </c>
      <c r="B624" t="inlineStr">
        <is>
          <t>大阪府大阪市阿倍野区天王寺町北</t>
        </is>
      </c>
      <c r="C624" t="inlineStr">
        <is>
          <t>おおさかふ おおさかしあべのく てんのうじちょうきた</t>
        </is>
      </c>
    </row>
    <row r="625">
      <c r="A625" t="inlineStr">
        <is>
          <t>5450002</t>
        </is>
      </c>
      <c r="B625" t="inlineStr">
        <is>
          <t>大阪府大阪市阿倍野区天王寺町南</t>
        </is>
      </c>
      <c r="C625" t="inlineStr">
        <is>
          <t>おおさかふ おおさかしあべのく てんのうじちょうみなみ</t>
        </is>
      </c>
    </row>
    <row r="626">
      <c r="A626" t="inlineStr">
        <is>
          <t>5450003</t>
        </is>
      </c>
      <c r="B626" t="inlineStr">
        <is>
          <t>大阪府大阪市阿倍野区美章園</t>
        </is>
      </c>
      <c r="C626" t="inlineStr">
        <is>
          <t>おおさかふ おおさかしあべのく びしょうえん</t>
        </is>
      </c>
    </row>
    <row r="627">
      <c r="A627" t="inlineStr">
        <is>
          <t>5450004</t>
        </is>
      </c>
      <c r="B627" t="inlineStr">
        <is>
          <t>大阪府大阪市阿倍野区文の里</t>
        </is>
      </c>
      <c r="C627" t="inlineStr">
        <is>
          <t>おおさかふ おおさかしあべのく ふみのさと</t>
        </is>
      </c>
    </row>
    <row r="628">
      <c r="A628" t="inlineStr">
        <is>
          <t>5450005</t>
        </is>
      </c>
      <c r="B628" t="inlineStr">
        <is>
          <t>大阪府大阪市阿倍野区三明町</t>
        </is>
      </c>
      <c r="C628" t="inlineStr">
        <is>
          <t>おおさかふ おおさかしあべのく さんめいちょう</t>
        </is>
      </c>
    </row>
    <row r="629">
      <c r="A629" t="inlineStr">
        <is>
          <t>5450011</t>
        </is>
      </c>
      <c r="B629" t="inlineStr">
        <is>
          <t>大阪府大阪市阿倍野区昭和町</t>
        </is>
      </c>
      <c r="C629" t="inlineStr">
        <is>
          <t>おおさかふ おおさかしあべのく しょうわちょう</t>
        </is>
      </c>
    </row>
    <row r="630">
      <c r="A630" t="inlineStr">
        <is>
          <t>5450012</t>
        </is>
      </c>
      <c r="B630" t="inlineStr">
        <is>
          <t>大阪府大阪市阿倍野区桃ケ池町</t>
        </is>
      </c>
      <c r="C630" t="inlineStr">
        <is>
          <t>おおさかふ おおさかしあべのく ももがいけちょう</t>
        </is>
      </c>
    </row>
    <row r="631">
      <c r="A631" t="inlineStr">
        <is>
          <t>5450013</t>
        </is>
      </c>
      <c r="B631" t="inlineStr">
        <is>
          <t>大阪府大阪市阿倍野区長池町</t>
        </is>
      </c>
      <c r="C631" t="inlineStr">
        <is>
          <t>おおさかふ おおさかしあべのく ながいけちょう</t>
        </is>
      </c>
    </row>
    <row r="632">
      <c r="A632" t="inlineStr">
        <is>
          <t>5450014</t>
        </is>
      </c>
      <c r="B632" t="inlineStr">
        <is>
          <t>大阪府大阪市阿倍野区西田辺町</t>
        </is>
      </c>
      <c r="C632" t="inlineStr">
        <is>
          <t>おおさかふ おおさかしあべのく にしたなべちょう</t>
        </is>
      </c>
    </row>
    <row r="633">
      <c r="A633" t="inlineStr">
        <is>
          <t>5450021</t>
        </is>
      </c>
      <c r="B633" t="inlineStr">
        <is>
          <t>大阪府大阪市阿倍野区阪南町</t>
        </is>
      </c>
      <c r="C633" t="inlineStr">
        <is>
          <t>おおさかふ おおさかしあべのく はんなんちょう</t>
        </is>
      </c>
    </row>
    <row r="634">
      <c r="A634" t="inlineStr">
        <is>
          <t>5450022</t>
        </is>
      </c>
      <c r="B634" t="inlineStr">
        <is>
          <t>大阪府大阪市阿倍野区播磨町</t>
        </is>
      </c>
      <c r="C634" t="inlineStr">
        <is>
          <t>おおさかふ おおさかしあべのく はりまちょう</t>
        </is>
      </c>
    </row>
    <row r="635">
      <c r="A635" t="inlineStr">
        <is>
          <t>5450023</t>
        </is>
      </c>
      <c r="B635" t="inlineStr">
        <is>
          <t>大阪府大阪市阿倍野区王子町</t>
        </is>
      </c>
      <c r="C635" t="inlineStr">
        <is>
          <t>おおさかふ おおさかしあべのく おうじちょう</t>
        </is>
      </c>
    </row>
    <row r="636">
      <c r="A636" t="inlineStr">
        <is>
          <t>5450031</t>
        </is>
      </c>
      <c r="B636" t="inlineStr">
        <is>
          <t>大阪府大阪市阿倍野区橋本町</t>
        </is>
      </c>
      <c r="C636" t="inlineStr">
        <is>
          <t>おおさかふ おおさかしあべのく はしもとちょう</t>
        </is>
      </c>
    </row>
    <row r="637">
      <c r="A637" t="inlineStr">
        <is>
          <t>5450032</t>
        </is>
      </c>
      <c r="B637" t="inlineStr">
        <is>
          <t>大阪府大阪市阿倍野区晴明通</t>
        </is>
      </c>
      <c r="C637" t="inlineStr">
        <is>
          <t>おおさかふ おおさかしあべのく せいめいどおり</t>
        </is>
      </c>
    </row>
    <row r="638">
      <c r="A638" t="inlineStr">
        <is>
          <t>5450033</t>
        </is>
      </c>
      <c r="B638" t="inlineStr">
        <is>
          <t>大阪府大阪市阿倍野区相生通</t>
        </is>
      </c>
      <c r="C638" t="inlineStr">
        <is>
          <t>おおさかふ おおさかしあべのく あいおいどおり</t>
        </is>
      </c>
    </row>
    <row r="639">
      <c r="A639" t="inlineStr">
        <is>
          <t>5450034</t>
        </is>
      </c>
      <c r="B639" t="inlineStr">
        <is>
          <t>大阪府大阪市阿倍野区阿倍野元町</t>
        </is>
      </c>
      <c r="C639" t="inlineStr">
        <is>
          <t>おおさかふ おおさかしあべのく あべのもとまち</t>
        </is>
      </c>
    </row>
    <row r="640">
      <c r="A640" t="inlineStr">
        <is>
          <t>5450035</t>
        </is>
      </c>
      <c r="B640" t="inlineStr">
        <is>
          <t>大阪府大阪市阿倍野区北畠</t>
        </is>
      </c>
      <c r="C640" t="inlineStr">
        <is>
          <t>おおさかふ おおさかしあべのく きたばたけ</t>
        </is>
      </c>
    </row>
    <row r="641">
      <c r="A641" t="inlineStr">
        <is>
          <t>5450036</t>
        </is>
      </c>
      <c r="B641" t="inlineStr">
        <is>
          <t>大阪府大阪市阿倍野区万代</t>
        </is>
      </c>
      <c r="C641" t="inlineStr">
        <is>
          <t>おおさかふ おおさかしあべのく ばんだい</t>
        </is>
      </c>
    </row>
    <row r="642">
      <c r="A642" t="inlineStr">
        <is>
          <t>5450037</t>
        </is>
      </c>
      <c r="B642" t="inlineStr">
        <is>
          <t>大阪府大阪市阿倍野区帝塚山</t>
        </is>
      </c>
      <c r="C642" t="inlineStr">
        <is>
          <t>おおさかふ おおさかしあべのく てづかやま</t>
        </is>
      </c>
    </row>
    <row r="643">
      <c r="A643" t="inlineStr">
        <is>
          <t>5450041</t>
        </is>
      </c>
      <c r="B643" t="inlineStr">
        <is>
          <t>大阪府大阪市阿倍野区共立通</t>
        </is>
      </c>
      <c r="C643" t="inlineStr">
        <is>
          <t>おおさかふ おおさかしあべのく きょうりつどおり</t>
        </is>
      </c>
    </row>
    <row r="644">
      <c r="A644" t="inlineStr">
        <is>
          <t>5450042</t>
        </is>
      </c>
      <c r="B644" t="inlineStr">
        <is>
          <t>大阪府大阪市阿倍野区丸山通</t>
        </is>
      </c>
      <c r="C644" t="inlineStr">
        <is>
          <t>おおさかふ おおさかしあべのく まるやまどおり</t>
        </is>
      </c>
    </row>
    <row r="645">
      <c r="A645" t="inlineStr">
        <is>
          <t>5450043</t>
        </is>
      </c>
      <c r="B645" t="inlineStr">
        <is>
          <t>大阪府大阪市阿倍野区松虫通</t>
        </is>
      </c>
      <c r="C645" t="inlineStr">
        <is>
          <t>おおさかふ おおさかしあべのく まつむしどおり</t>
        </is>
      </c>
    </row>
    <row r="646">
      <c r="A646" t="inlineStr">
        <is>
          <t>5450051</t>
        </is>
      </c>
      <c r="B646" t="inlineStr">
        <is>
          <t>大阪府大阪市阿倍野区旭町</t>
        </is>
      </c>
      <c r="C646" t="inlineStr">
        <is>
          <t>おおさかふ おおさかしあべのく あさひまち</t>
        </is>
      </c>
    </row>
    <row r="647">
      <c r="A647" t="inlineStr">
        <is>
          <t>5450052</t>
        </is>
      </c>
      <c r="B647" t="inlineStr">
        <is>
          <t>大阪府大阪市阿倍野区阿倍野筋</t>
        </is>
      </c>
      <c r="C647" t="inlineStr">
        <is>
          <t>おおさかふ おおさかしあべのく あべのすじ</t>
        </is>
      </c>
    </row>
    <row r="648">
      <c r="A648" t="inlineStr">
        <is>
          <t>5450053</t>
        </is>
      </c>
      <c r="B648" t="inlineStr">
        <is>
          <t>大阪府大阪市阿倍野区松崎町</t>
        </is>
      </c>
      <c r="C648" t="inlineStr">
        <is>
          <t>おおさかふ おおさかしあべのく まつざきちょう</t>
        </is>
      </c>
    </row>
    <row r="649">
      <c r="A649" t="inlineStr">
        <is>
          <t>5456001</t>
        </is>
      </c>
      <c r="B649" t="inlineStr">
        <is>
          <t>大阪府大阪市阿倍野区阿倍野筋あべのハルカス</t>
        </is>
      </c>
      <c r="C649" t="inlineStr">
        <is>
          <t>おおさかふ おおさかしあべのく あべのすじあべのはるかす</t>
        </is>
      </c>
    </row>
    <row r="650">
      <c r="A650" t="inlineStr">
        <is>
          <t>5456002</t>
        </is>
      </c>
      <c r="B650" t="inlineStr">
        <is>
          <t>大阪府大阪市阿倍野区阿倍野筋あべのハルカス</t>
        </is>
      </c>
      <c r="C650" t="inlineStr">
        <is>
          <t>おおさかふ おおさかしあべのく あべのすじあべのはるかす</t>
        </is>
      </c>
    </row>
    <row r="651">
      <c r="A651" t="inlineStr">
        <is>
          <t>5456003</t>
        </is>
      </c>
      <c r="B651" t="inlineStr">
        <is>
          <t>大阪府大阪市阿倍野区阿倍野筋あべのハルカス</t>
        </is>
      </c>
      <c r="C651" t="inlineStr">
        <is>
          <t>おおさかふ おおさかしあべのく あべのすじあべのはるかす</t>
        </is>
      </c>
    </row>
    <row r="652">
      <c r="A652" t="inlineStr">
        <is>
          <t>5456004</t>
        </is>
      </c>
      <c r="B652" t="inlineStr">
        <is>
          <t>大阪府大阪市阿倍野区阿倍野筋あべのハルカス</t>
        </is>
      </c>
      <c r="C652" t="inlineStr">
        <is>
          <t>おおさかふ おおさかしあべのく あべのすじあべのはるかす</t>
        </is>
      </c>
    </row>
    <row r="653">
      <c r="A653" t="inlineStr">
        <is>
          <t>5456005</t>
        </is>
      </c>
      <c r="B653" t="inlineStr">
        <is>
          <t>大阪府大阪市阿倍野区阿倍野筋あべのハルカス</t>
        </is>
      </c>
      <c r="C653" t="inlineStr">
        <is>
          <t>おおさかふ おおさかしあべのく あべのすじあべのはるかす</t>
        </is>
      </c>
    </row>
    <row r="654">
      <c r="A654" t="inlineStr">
        <is>
          <t>5456006</t>
        </is>
      </c>
      <c r="B654" t="inlineStr">
        <is>
          <t>大阪府大阪市阿倍野区阿倍野筋あべのハルカス</t>
        </is>
      </c>
      <c r="C654" t="inlineStr">
        <is>
          <t>おおさかふ おおさかしあべのく あべのすじあべのはるかす</t>
        </is>
      </c>
    </row>
    <row r="655">
      <c r="A655" t="inlineStr">
        <is>
          <t>5456007</t>
        </is>
      </c>
      <c r="B655" t="inlineStr">
        <is>
          <t>大阪府大阪市阿倍野区阿倍野筋あべのハルカス</t>
        </is>
      </c>
      <c r="C655" t="inlineStr">
        <is>
          <t>おおさかふ おおさかしあべのく あべのすじあべのはるかす</t>
        </is>
      </c>
    </row>
    <row r="656">
      <c r="A656" t="inlineStr">
        <is>
          <t>5456008</t>
        </is>
      </c>
      <c r="B656" t="inlineStr">
        <is>
          <t>大阪府大阪市阿倍野区阿倍野筋あべのハルカス</t>
        </is>
      </c>
      <c r="C656" t="inlineStr">
        <is>
          <t>おおさかふ おおさかしあべのく あべのすじあべのはるかす</t>
        </is>
      </c>
    </row>
    <row r="657">
      <c r="A657" t="inlineStr">
        <is>
          <t>5456009</t>
        </is>
      </c>
      <c r="B657" t="inlineStr">
        <is>
          <t>大阪府大阪市阿倍野区阿倍野筋あべのハルカス</t>
        </is>
      </c>
      <c r="C657" t="inlineStr">
        <is>
          <t>おおさかふ おおさかしあべのく あべのすじあべのはるかす</t>
        </is>
      </c>
    </row>
    <row r="658">
      <c r="A658" t="inlineStr">
        <is>
          <t>5456010</t>
        </is>
      </c>
      <c r="B658" t="inlineStr">
        <is>
          <t>大阪府大阪市阿倍野区阿倍野筋あべのハルカス</t>
        </is>
      </c>
      <c r="C658" t="inlineStr">
        <is>
          <t>おおさかふ おおさかしあべのく あべのすじあべのはるかす</t>
        </is>
      </c>
    </row>
    <row r="659">
      <c r="A659" t="inlineStr">
        <is>
          <t>5456011</t>
        </is>
      </c>
      <c r="B659" t="inlineStr">
        <is>
          <t>大阪府大阪市阿倍野区阿倍野筋あべのハルカス</t>
        </is>
      </c>
      <c r="C659" t="inlineStr">
        <is>
          <t>おおさかふ おおさかしあべのく あべのすじあべのはるかす</t>
        </is>
      </c>
    </row>
    <row r="660">
      <c r="A660" t="inlineStr">
        <is>
          <t>5456012</t>
        </is>
      </c>
      <c r="B660" t="inlineStr">
        <is>
          <t>大阪府大阪市阿倍野区阿倍野筋あべのハルカス</t>
        </is>
      </c>
      <c r="C660" t="inlineStr">
        <is>
          <t>おおさかふ おおさかしあべのく あべのすじあべのはるかす</t>
        </is>
      </c>
    </row>
    <row r="661">
      <c r="A661" t="inlineStr">
        <is>
          <t>5456013</t>
        </is>
      </c>
      <c r="B661" t="inlineStr">
        <is>
          <t>大阪府大阪市阿倍野区阿倍野筋あべのハルカス</t>
        </is>
      </c>
      <c r="C661" t="inlineStr">
        <is>
          <t>おおさかふ おおさかしあべのく あべのすじあべのはるかす</t>
        </is>
      </c>
    </row>
    <row r="662">
      <c r="A662" t="inlineStr">
        <is>
          <t>5456014</t>
        </is>
      </c>
      <c r="B662" t="inlineStr">
        <is>
          <t>大阪府大阪市阿倍野区阿倍野筋あべのハルカス</t>
        </is>
      </c>
      <c r="C662" t="inlineStr">
        <is>
          <t>おおさかふ おおさかしあべのく あべのすじあべのはるかす</t>
        </is>
      </c>
    </row>
    <row r="663">
      <c r="A663" t="inlineStr">
        <is>
          <t>5456015</t>
        </is>
      </c>
      <c r="B663" t="inlineStr">
        <is>
          <t>大阪府大阪市阿倍野区阿倍野筋あべのハルカス</t>
        </is>
      </c>
      <c r="C663" t="inlineStr">
        <is>
          <t>おおさかふ おおさかしあべのく あべのすじあべのはるかす</t>
        </is>
      </c>
    </row>
    <row r="664">
      <c r="A664" t="inlineStr">
        <is>
          <t>5456016</t>
        </is>
      </c>
      <c r="B664" t="inlineStr">
        <is>
          <t>大阪府大阪市阿倍野区阿倍野筋あべのハルカス</t>
        </is>
      </c>
      <c r="C664" t="inlineStr">
        <is>
          <t>おおさかふ おおさかしあべのく あべのすじあべのはるかす</t>
        </is>
      </c>
    </row>
    <row r="665">
      <c r="A665" t="inlineStr">
        <is>
          <t>5456017</t>
        </is>
      </c>
      <c r="B665" t="inlineStr">
        <is>
          <t>大阪府大阪市阿倍野区阿倍野筋あべのハルカス</t>
        </is>
      </c>
      <c r="C665" t="inlineStr">
        <is>
          <t>おおさかふ おおさかしあべのく あべのすじあべのはるかす</t>
        </is>
      </c>
    </row>
    <row r="666">
      <c r="A666" t="inlineStr">
        <is>
          <t>5456018</t>
        </is>
      </c>
      <c r="B666" t="inlineStr">
        <is>
          <t>大阪府大阪市阿倍野区阿倍野筋あべのハルカス</t>
        </is>
      </c>
      <c r="C666" t="inlineStr">
        <is>
          <t>おおさかふ おおさかしあべのく あべのすじあべのはるかす</t>
        </is>
      </c>
    </row>
    <row r="667">
      <c r="A667" t="inlineStr">
        <is>
          <t>5456019</t>
        </is>
      </c>
      <c r="B667" t="inlineStr">
        <is>
          <t>大阪府大阪市阿倍野区阿倍野筋あべのハルカス</t>
        </is>
      </c>
      <c r="C667" t="inlineStr">
        <is>
          <t>おおさかふ おおさかしあべのく あべのすじあべのはるかす</t>
        </is>
      </c>
    </row>
    <row r="668">
      <c r="A668" t="inlineStr">
        <is>
          <t>5456020</t>
        </is>
      </c>
      <c r="B668" t="inlineStr">
        <is>
          <t>大阪府大阪市阿倍野区阿倍野筋あべのハルカス</t>
        </is>
      </c>
      <c r="C668" t="inlineStr">
        <is>
          <t>おおさかふ おおさかしあべのく あべのすじあべのはるかす</t>
        </is>
      </c>
    </row>
    <row r="669">
      <c r="A669" t="inlineStr">
        <is>
          <t>5456021</t>
        </is>
      </c>
      <c r="B669" t="inlineStr">
        <is>
          <t>大阪府大阪市阿倍野区阿倍野筋あべのハルカス</t>
        </is>
      </c>
      <c r="C669" t="inlineStr">
        <is>
          <t>おおさかふ おおさかしあべのく あべのすじあべのはるかす</t>
        </is>
      </c>
    </row>
    <row r="670">
      <c r="A670" t="inlineStr">
        <is>
          <t>5456022</t>
        </is>
      </c>
      <c r="B670" t="inlineStr">
        <is>
          <t>大阪府大阪市阿倍野区阿倍野筋あべのハルカス</t>
        </is>
      </c>
      <c r="C670" t="inlineStr">
        <is>
          <t>おおさかふ おおさかしあべのく あべのすじあべのはるかす</t>
        </is>
      </c>
    </row>
    <row r="671">
      <c r="A671" t="inlineStr">
        <is>
          <t>5456023</t>
        </is>
      </c>
      <c r="B671" t="inlineStr">
        <is>
          <t>大阪府大阪市阿倍野区阿倍野筋あべのハルカス</t>
        </is>
      </c>
      <c r="C671" t="inlineStr">
        <is>
          <t>おおさかふ おおさかしあべのく あべのすじあべのはるかす</t>
        </is>
      </c>
    </row>
    <row r="672">
      <c r="A672" t="inlineStr">
        <is>
          <t>5456024</t>
        </is>
      </c>
      <c r="B672" t="inlineStr">
        <is>
          <t>大阪府大阪市阿倍野区阿倍野筋あべのハルカス</t>
        </is>
      </c>
      <c r="C672" t="inlineStr">
        <is>
          <t>おおさかふ おおさかしあべのく あべのすじあべのはるかす</t>
        </is>
      </c>
    </row>
    <row r="673">
      <c r="A673" t="inlineStr">
        <is>
          <t>5456025</t>
        </is>
      </c>
      <c r="B673" t="inlineStr">
        <is>
          <t>大阪府大阪市阿倍野区阿倍野筋あべのハルカス</t>
        </is>
      </c>
      <c r="C673" t="inlineStr">
        <is>
          <t>おおさかふ おおさかしあべのく あべのすじあべのはるかす</t>
        </is>
      </c>
    </row>
    <row r="674">
      <c r="A674" t="inlineStr">
        <is>
          <t>5456026</t>
        </is>
      </c>
      <c r="B674" t="inlineStr">
        <is>
          <t>大阪府大阪市阿倍野区阿倍野筋あべのハルカス</t>
        </is>
      </c>
      <c r="C674" t="inlineStr">
        <is>
          <t>おおさかふ おおさかしあべのく あべのすじあべのはるかす</t>
        </is>
      </c>
    </row>
    <row r="675">
      <c r="A675" t="inlineStr">
        <is>
          <t>5456027</t>
        </is>
      </c>
      <c r="B675" t="inlineStr">
        <is>
          <t>大阪府大阪市阿倍野区阿倍野筋あべのハルカス</t>
        </is>
      </c>
      <c r="C675" t="inlineStr">
        <is>
          <t>おおさかふ おおさかしあべのく あべのすじあべのはるかす</t>
        </is>
      </c>
    </row>
    <row r="676">
      <c r="A676" t="inlineStr">
        <is>
          <t>5456028</t>
        </is>
      </c>
      <c r="B676" t="inlineStr">
        <is>
          <t>大阪府大阪市阿倍野区阿倍野筋あべのハルカス</t>
        </is>
      </c>
      <c r="C676" t="inlineStr">
        <is>
          <t>おおさかふ おおさかしあべのく あべのすじあべのはるかす</t>
        </is>
      </c>
    </row>
    <row r="677">
      <c r="A677" t="inlineStr">
        <is>
          <t>5456029</t>
        </is>
      </c>
      <c r="B677" t="inlineStr">
        <is>
          <t>大阪府大阪市阿倍野区阿倍野筋あべのハルカス</t>
        </is>
      </c>
      <c r="C677" t="inlineStr">
        <is>
          <t>おおさかふ おおさかしあべのく あべのすじあべのはるかす</t>
        </is>
      </c>
    </row>
    <row r="678">
      <c r="A678" t="inlineStr">
        <is>
          <t>5456030</t>
        </is>
      </c>
      <c r="B678" t="inlineStr">
        <is>
          <t>大阪府大阪市阿倍野区阿倍野筋あべのハルカス</t>
        </is>
      </c>
      <c r="C678" t="inlineStr">
        <is>
          <t>おおさかふ おおさかしあべのく あべのすじあべのはるかす</t>
        </is>
      </c>
    </row>
    <row r="679">
      <c r="A679" t="inlineStr">
        <is>
          <t>5456031</t>
        </is>
      </c>
      <c r="B679" t="inlineStr">
        <is>
          <t>大阪府大阪市阿倍野区阿倍野筋あべのハルカス</t>
        </is>
      </c>
      <c r="C679" t="inlineStr">
        <is>
          <t>おおさかふ おおさかしあべのく あべのすじあべのはるかす</t>
        </is>
      </c>
    </row>
    <row r="680">
      <c r="A680" t="inlineStr">
        <is>
          <t>5456032</t>
        </is>
      </c>
      <c r="B680" t="inlineStr">
        <is>
          <t>大阪府大阪市阿倍野区阿倍野筋あべのハルカス</t>
        </is>
      </c>
      <c r="C680" t="inlineStr">
        <is>
          <t>おおさかふ おおさかしあべのく あべのすじあべのはるかす</t>
        </is>
      </c>
    </row>
    <row r="681">
      <c r="A681" t="inlineStr">
        <is>
          <t>5456033</t>
        </is>
      </c>
      <c r="B681" t="inlineStr">
        <is>
          <t>大阪府大阪市阿倍野区阿倍野筋あべのハルカス</t>
        </is>
      </c>
      <c r="C681" t="inlineStr">
        <is>
          <t>おおさかふ おおさかしあべのく あべのすじあべのはるかす</t>
        </is>
      </c>
    </row>
    <row r="682">
      <c r="A682" t="inlineStr">
        <is>
          <t>5456034</t>
        </is>
      </c>
      <c r="B682" t="inlineStr">
        <is>
          <t>大阪府大阪市阿倍野区阿倍野筋あべのハルカス</t>
        </is>
      </c>
      <c r="C682" t="inlineStr">
        <is>
          <t>おおさかふ おおさかしあべのく あべのすじあべのはるかす</t>
        </is>
      </c>
    </row>
    <row r="683">
      <c r="A683" t="inlineStr">
        <is>
          <t>5456035</t>
        </is>
      </c>
      <c r="B683" t="inlineStr">
        <is>
          <t>大阪府大阪市阿倍野区阿倍野筋あべのハルカス</t>
        </is>
      </c>
      <c r="C683" t="inlineStr">
        <is>
          <t>おおさかふ おおさかしあべのく あべのすじあべのはるかす</t>
        </is>
      </c>
    </row>
    <row r="684">
      <c r="A684" t="inlineStr">
        <is>
          <t>5456036</t>
        </is>
      </c>
      <c r="B684" t="inlineStr">
        <is>
          <t>大阪府大阪市阿倍野区阿倍野筋あべのハルカス</t>
        </is>
      </c>
      <c r="C684" t="inlineStr">
        <is>
          <t>おおさかふ おおさかしあべのく あべのすじあべのはるかす</t>
        </is>
      </c>
    </row>
    <row r="685">
      <c r="A685" t="inlineStr">
        <is>
          <t>5456037</t>
        </is>
      </c>
      <c r="B685" t="inlineStr">
        <is>
          <t>大阪府大阪市阿倍野区阿倍野筋あべのハルカス</t>
        </is>
      </c>
      <c r="C685" t="inlineStr">
        <is>
          <t>おおさかふ おおさかしあべのく あべのすじあべのはるかす</t>
        </is>
      </c>
    </row>
    <row r="686">
      <c r="A686" t="inlineStr">
        <is>
          <t>5456038</t>
        </is>
      </c>
      <c r="B686" t="inlineStr">
        <is>
          <t>大阪府大阪市阿倍野区阿倍野筋あべのハルカス</t>
        </is>
      </c>
      <c r="C686" t="inlineStr">
        <is>
          <t>おおさかふ おおさかしあべのく あべのすじあべのはるかす</t>
        </is>
      </c>
    </row>
    <row r="687">
      <c r="A687" t="inlineStr">
        <is>
          <t>5456039</t>
        </is>
      </c>
      <c r="B687" t="inlineStr">
        <is>
          <t>大阪府大阪市阿倍野区阿倍野筋あべのハルカス</t>
        </is>
      </c>
      <c r="C687" t="inlineStr">
        <is>
          <t>おおさかふ おおさかしあべのく あべのすじあべのはるかす</t>
        </is>
      </c>
    </row>
    <row r="688">
      <c r="A688" t="inlineStr">
        <is>
          <t>5456040</t>
        </is>
      </c>
      <c r="B688" t="inlineStr">
        <is>
          <t>大阪府大阪市阿倍野区阿倍野筋あべのハルカス</t>
        </is>
      </c>
      <c r="C688" t="inlineStr">
        <is>
          <t>おおさかふ おおさかしあべのく あべのすじあべのはるかす</t>
        </is>
      </c>
    </row>
    <row r="689">
      <c r="A689" t="inlineStr">
        <is>
          <t>5456041</t>
        </is>
      </c>
      <c r="B689" t="inlineStr">
        <is>
          <t>大阪府大阪市阿倍野区阿倍野筋あべのハルカス</t>
        </is>
      </c>
      <c r="C689" t="inlineStr">
        <is>
          <t>おおさかふ おおさかしあべのく あべのすじあべのはるかす</t>
        </is>
      </c>
    </row>
    <row r="690">
      <c r="A690" t="inlineStr">
        <is>
          <t>5456042</t>
        </is>
      </c>
      <c r="B690" t="inlineStr">
        <is>
          <t>大阪府大阪市阿倍野区阿倍野筋あべのハルカス</t>
        </is>
      </c>
      <c r="C690" t="inlineStr">
        <is>
          <t>おおさかふ おおさかしあべのく あべのすじあべのはるかす</t>
        </is>
      </c>
    </row>
    <row r="691">
      <c r="A691" t="inlineStr">
        <is>
          <t>5456043</t>
        </is>
      </c>
      <c r="B691" t="inlineStr">
        <is>
          <t>大阪府大阪市阿倍野区阿倍野筋あべのハルカス</t>
        </is>
      </c>
      <c r="C691" t="inlineStr">
        <is>
          <t>おおさかふ おおさかしあべのく あべのすじあべのはるかす</t>
        </is>
      </c>
    </row>
    <row r="692">
      <c r="A692" t="inlineStr">
        <is>
          <t>5456044</t>
        </is>
      </c>
      <c r="B692" t="inlineStr">
        <is>
          <t>大阪府大阪市阿倍野区阿倍野筋あべのハルカス</t>
        </is>
      </c>
      <c r="C692" t="inlineStr">
        <is>
          <t>おおさかふ おおさかしあべのく あべのすじあべのはるかす</t>
        </is>
      </c>
    </row>
    <row r="693">
      <c r="A693" t="inlineStr">
        <is>
          <t>5456045</t>
        </is>
      </c>
      <c r="B693" t="inlineStr">
        <is>
          <t>大阪府大阪市阿倍野区阿倍野筋あべのハルカス</t>
        </is>
      </c>
      <c r="C693" t="inlineStr">
        <is>
          <t>おおさかふ おおさかしあべのく あべのすじあべのはるかす</t>
        </is>
      </c>
    </row>
    <row r="694">
      <c r="A694" t="inlineStr">
        <is>
          <t>5456046</t>
        </is>
      </c>
      <c r="B694" t="inlineStr">
        <is>
          <t>大阪府大阪市阿倍野区阿倍野筋あべのハルカス</t>
        </is>
      </c>
      <c r="C694" t="inlineStr">
        <is>
          <t>おおさかふ おおさかしあべのく あべのすじあべのはるかす</t>
        </is>
      </c>
    </row>
    <row r="695">
      <c r="A695" t="inlineStr">
        <is>
          <t>5456047</t>
        </is>
      </c>
      <c r="B695" t="inlineStr">
        <is>
          <t>大阪府大阪市阿倍野区阿倍野筋あべのハルカス</t>
        </is>
      </c>
      <c r="C695" t="inlineStr">
        <is>
          <t>おおさかふ おおさかしあべのく あべのすじあべのはるかす</t>
        </is>
      </c>
    </row>
    <row r="696">
      <c r="A696" t="inlineStr">
        <is>
          <t>5456048</t>
        </is>
      </c>
      <c r="B696" t="inlineStr">
        <is>
          <t>大阪府大阪市阿倍野区阿倍野筋あべのハルカス</t>
        </is>
      </c>
      <c r="C696" t="inlineStr">
        <is>
          <t>おおさかふ おおさかしあべのく あべのすじあべのはるかす</t>
        </is>
      </c>
    </row>
    <row r="697">
      <c r="A697" t="inlineStr">
        <is>
          <t>5456049</t>
        </is>
      </c>
      <c r="B697" t="inlineStr">
        <is>
          <t>大阪府大阪市阿倍野区阿倍野筋あべのハルカス</t>
        </is>
      </c>
      <c r="C697" t="inlineStr">
        <is>
          <t>おおさかふ おおさかしあべのく あべのすじあべのはるかす</t>
        </is>
      </c>
    </row>
    <row r="698">
      <c r="A698" t="inlineStr">
        <is>
          <t>5456050</t>
        </is>
      </c>
      <c r="B698" t="inlineStr">
        <is>
          <t>大阪府大阪市阿倍野区阿倍野筋あべのハルカス</t>
        </is>
      </c>
      <c r="C698" t="inlineStr">
        <is>
          <t>おおさかふ おおさかしあべのく あべのすじあべのはるかす</t>
        </is>
      </c>
    </row>
    <row r="699">
      <c r="A699" t="inlineStr">
        <is>
          <t>5456051</t>
        </is>
      </c>
      <c r="B699" t="inlineStr">
        <is>
          <t>大阪府大阪市阿倍野区阿倍野筋あべのハルカス</t>
        </is>
      </c>
      <c r="C699" t="inlineStr">
        <is>
          <t>おおさかふ おおさかしあべのく あべのすじあべのはるかす</t>
        </is>
      </c>
    </row>
    <row r="700">
      <c r="A700" t="inlineStr">
        <is>
          <t>5456052</t>
        </is>
      </c>
      <c r="B700" t="inlineStr">
        <is>
          <t>大阪府大阪市阿倍野区阿倍野筋あべのハルカス</t>
        </is>
      </c>
      <c r="C700" t="inlineStr">
        <is>
          <t>おおさかふ おおさかしあべのく あべのすじあべのはるかす</t>
        </is>
      </c>
    </row>
    <row r="701">
      <c r="A701" t="inlineStr">
        <is>
          <t>5456053</t>
        </is>
      </c>
      <c r="B701" t="inlineStr">
        <is>
          <t>大阪府大阪市阿倍野区阿倍野筋あべのハルカス</t>
        </is>
      </c>
      <c r="C701" t="inlineStr">
        <is>
          <t>おおさかふ おおさかしあべのく あべのすじあべのはるかす</t>
        </is>
      </c>
    </row>
    <row r="702">
      <c r="A702" t="inlineStr">
        <is>
          <t>5456054</t>
        </is>
      </c>
      <c r="B702" t="inlineStr">
        <is>
          <t>大阪府大阪市阿倍野区阿倍野筋あべのハルカス</t>
        </is>
      </c>
      <c r="C702" t="inlineStr">
        <is>
          <t>おおさかふ おおさかしあべのく あべのすじあべのはるかす</t>
        </is>
      </c>
    </row>
    <row r="703">
      <c r="A703" t="inlineStr">
        <is>
          <t>5456055</t>
        </is>
      </c>
      <c r="B703" t="inlineStr">
        <is>
          <t>大阪府大阪市阿倍野区阿倍野筋あべのハルカス</t>
        </is>
      </c>
      <c r="C703" t="inlineStr">
        <is>
          <t>おおさかふ おおさかしあべのく あべのすじあべのはるかす</t>
        </is>
      </c>
    </row>
    <row r="704">
      <c r="A704" t="inlineStr">
        <is>
          <t>5456056</t>
        </is>
      </c>
      <c r="B704" t="inlineStr">
        <is>
          <t>大阪府大阪市阿倍野区阿倍野筋あべのハルカス</t>
        </is>
      </c>
      <c r="C704" t="inlineStr">
        <is>
          <t>おおさかふ おおさかしあべのく あべのすじあべのはるかす</t>
        </is>
      </c>
    </row>
    <row r="705">
      <c r="A705" t="inlineStr">
        <is>
          <t>5456057</t>
        </is>
      </c>
      <c r="B705" t="inlineStr">
        <is>
          <t>大阪府大阪市阿倍野区阿倍野筋あべのハルカス</t>
        </is>
      </c>
      <c r="C705" t="inlineStr">
        <is>
          <t>おおさかふ おおさかしあべのく あべのすじあべのはるかす</t>
        </is>
      </c>
    </row>
    <row r="706">
      <c r="A706" t="inlineStr">
        <is>
          <t>5456058</t>
        </is>
      </c>
      <c r="B706" t="inlineStr">
        <is>
          <t>大阪府大阪市阿倍野区阿倍野筋あべのハルカス</t>
        </is>
      </c>
      <c r="C706" t="inlineStr">
        <is>
          <t>おおさかふ おおさかしあべのく あべのすじあべのはるかす</t>
        </is>
      </c>
    </row>
    <row r="707">
      <c r="A707" t="inlineStr">
        <is>
          <t>5456059</t>
        </is>
      </c>
      <c r="B707" t="inlineStr">
        <is>
          <t>大阪府大阪市阿倍野区阿倍野筋あべのハルカス</t>
        </is>
      </c>
      <c r="C707" t="inlineStr">
        <is>
          <t>おおさかふ おおさかしあべのく あべのすじあべのはるかす</t>
        </is>
      </c>
    </row>
    <row r="708">
      <c r="A708" t="inlineStr">
        <is>
          <t>5456060</t>
        </is>
      </c>
      <c r="B708" t="inlineStr">
        <is>
          <t>大阪府大阪市阿倍野区阿倍野筋あべのハルカス</t>
        </is>
      </c>
      <c r="C708" t="inlineStr">
        <is>
          <t>おおさかふ おおさかしあべのく あべのすじあべのはるかす</t>
        </is>
      </c>
    </row>
    <row r="709">
      <c r="A709" t="inlineStr">
        <is>
          <t>5456090</t>
        </is>
      </c>
      <c r="B709" t="inlineStr">
        <is>
          <t>大阪府大阪市阿倍野区阿倍野筋あべのハルカス</t>
        </is>
      </c>
      <c r="C709" t="inlineStr">
        <is>
          <t>おおさかふ おおさかしあべのく あべのすじあべのはるかす</t>
        </is>
      </c>
    </row>
    <row r="710">
      <c r="A710" t="inlineStr">
        <is>
          <t>5460000</t>
        </is>
      </c>
      <c r="B710" t="inlineStr">
        <is>
          <t>大阪府大阪市東住吉区</t>
        </is>
      </c>
      <c r="C710" t="inlineStr">
        <is>
          <t>おおさかふ おおさかしひがしすみよしく</t>
        </is>
      </c>
    </row>
    <row r="711">
      <c r="A711" t="inlineStr">
        <is>
          <t>5460001</t>
        </is>
      </c>
      <c r="B711" t="inlineStr">
        <is>
          <t>大阪府大阪市東住吉区今林</t>
        </is>
      </c>
      <c r="C711" t="inlineStr">
        <is>
          <t>おおさかふ おおさかしひがしすみよしく いまばやし</t>
        </is>
      </c>
    </row>
    <row r="712">
      <c r="A712" t="inlineStr">
        <is>
          <t>5460002</t>
        </is>
      </c>
      <c r="B712" t="inlineStr">
        <is>
          <t>大阪府大阪市東住吉区杭全</t>
        </is>
      </c>
      <c r="C712" t="inlineStr">
        <is>
          <t>おおさかふ おおさかしひがしすみよしく くまた</t>
        </is>
      </c>
    </row>
    <row r="713">
      <c r="A713" t="inlineStr">
        <is>
          <t>5460003</t>
        </is>
      </c>
      <c r="B713" t="inlineStr">
        <is>
          <t>大阪府大阪市東住吉区今川</t>
        </is>
      </c>
      <c r="C713" t="inlineStr">
        <is>
          <t>おおさかふ おおさかしひがしすみよしく いまがわ</t>
        </is>
      </c>
    </row>
    <row r="714">
      <c r="A714" t="inlineStr">
        <is>
          <t>5460011</t>
        </is>
      </c>
      <c r="B714" t="inlineStr">
        <is>
          <t>大阪府大阪市東住吉区針中野</t>
        </is>
      </c>
      <c r="C714" t="inlineStr">
        <is>
          <t>おおさかふ おおさかしひがしすみよしく はりなかの</t>
        </is>
      </c>
    </row>
    <row r="715">
      <c r="A715" t="inlineStr">
        <is>
          <t>5460012</t>
        </is>
      </c>
      <c r="B715" t="inlineStr">
        <is>
          <t>大阪府大阪市東住吉区中野</t>
        </is>
      </c>
      <c r="C715" t="inlineStr">
        <is>
          <t>おおさかふ おおさかしひがしすみよしく なかの</t>
        </is>
      </c>
    </row>
    <row r="716">
      <c r="A716" t="inlineStr">
        <is>
          <t>5460013</t>
        </is>
      </c>
      <c r="B716" t="inlineStr">
        <is>
          <t>大阪府大阪市東住吉区湯里</t>
        </is>
      </c>
      <c r="C716" t="inlineStr">
        <is>
          <t>おおさかふ おおさかしひがしすみよしく ゆざと</t>
        </is>
      </c>
    </row>
    <row r="717">
      <c r="A717" t="inlineStr">
        <is>
          <t>5460014</t>
        </is>
      </c>
      <c r="B717" t="inlineStr">
        <is>
          <t>大阪府大阪市東住吉区鷹合</t>
        </is>
      </c>
      <c r="C717" t="inlineStr">
        <is>
          <t>おおさかふ おおさかしひがしすみよしく たかあい</t>
        </is>
      </c>
    </row>
    <row r="718">
      <c r="A718" t="inlineStr">
        <is>
          <t>5460021</t>
        </is>
      </c>
      <c r="B718" t="inlineStr">
        <is>
          <t>大阪府大阪市東住吉区照ケ丘矢田</t>
        </is>
      </c>
      <c r="C718" t="inlineStr">
        <is>
          <t>おおさかふ おおさかしひがしすみよしく てるがおかやた</t>
        </is>
      </c>
    </row>
    <row r="719">
      <c r="A719" t="inlineStr">
        <is>
          <t>5460022</t>
        </is>
      </c>
      <c r="B719" t="inlineStr">
        <is>
          <t>大阪府大阪市東住吉区住道矢田</t>
        </is>
      </c>
      <c r="C719" t="inlineStr">
        <is>
          <t>おおさかふ おおさかしひがしすみよしく すんじやた</t>
        </is>
      </c>
    </row>
    <row r="720">
      <c r="A720" t="inlineStr">
        <is>
          <t>5460023</t>
        </is>
      </c>
      <c r="B720" t="inlineStr">
        <is>
          <t>大阪府大阪市東住吉区矢田</t>
        </is>
      </c>
      <c r="C720" t="inlineStr">
        <is>
          <t>おおさかふ おおさかしひがしすみよしく やた</t>
        </is>
      </c>
    </row>
    <row r="721">
      <c r="A721" t="inlineStr">
        <is>
          <t>5460024</t>
        </is>
      </c>
      <c r="B721" t="inlineStr">
        <is>
          <t>大阪府大阪市東住吉区公園南矢田</t>
        </is>
      </c>
      <c r="C721" t="inlineStr">
        <is>
          <t>おおさかふ おおさかしひがしすみよしく こうえんみなみやた</t>
        </is>
      </c>
    </row>
    <row r="722">
      <c r="A722" t="inlineStr">
        <is>
          <t>5460031</t>
        </is>
      </c>
      <c r="B722" t="inlineStr">
        <is>
          <t>大阪府大阪市東住吉区田辺</t>
        </is>
      </c>
      <c r="C722" t="inlineStr">
        <is>
          <t>おおさかふ おおさかしひがしすみよしく たなべ</t>
        </is>
      </c>
    </row>
    <row r="723">
      <c r="A723" t="inlineStr">
        <is>
          <t>5460032</t>
        </is>
      </c>
      <c r="B723" t="inlineStr">
        <is>
          <t>大阪府大阪市東住吉区東田辺</t>
        </is>
      </c>
      <c r="C723" t="inlineStr">
        <is>
          <t>おおさかふ おおさかしひがしすみよしく ひがしたなべ</t>
        </is>
      </c>
    </row>
    <row r="724">
      <c r="A724" t="inlineStr">
        <is>
          <t>5460033</t>
        </is>
      </c>
      <c r="B724" t="inlineStr">
        <is>
          <t>大阪府大阪市東住吉区南田辺</t>
        </is>
      </c>
      <c r="C724" t="inlineStr">
        <is>
          <t>おおさかふ おおさかしひがしすみよしく みなみたなべ</t>
        </is>
      </c>
    </row>
    <row r="725">
      <c r="A725" t="inlineStr">
        <is>
          <t>5460034</t>
        </is>
      </c>
      <c r="B725" t="inlineStr">
        <is>
          <t>大阪府大阪市東住吉区長居公園</t>
        </is>
      </c>
      <c r="C725" t="inlineStr">
        <is>
          <t>おおさかふ おおさかしひがしすみよしく ながいこうえん</t>
        </is>
      </c>
    </row>
    <row r="726">
      <c r="A726" t="inlineStr">
        <is>
          <t>5460035</t>
        </is>
      </c>
      <c r="B726" t="inlineStr">
        <is>
          <t>大阪府大阪市東住吉区山坂</t>
        </is>
      </c>
      <c r="C726" t="inlineStr">
        <is>
          <t>おおさかふ おおさかしひがしすみよしく やまさか</t>
        </is>
      </c>
    </row>
    <row r="727">
      <c r="A727" t="inlineStr">
        <is>
          <t>5460041</t>
        </is>
      </c>
      <c r="B727" t="inlineStr">
        <is>
          <t>大阪府大阪市東住吉区桑津</t>
        </is>
      </c>
      <c r="C727" t="inlineStr">
        <is>
          <t>おおさかふ おおさかしひがしすみよしく くわづ</t>
        </is>
      </c>
    </row>
    <row r="728">
      <c r="A728" t="inlineStr">
        <is>
          <t>5460042</t>
        </is>
      </c>
      <c r="B728" t="inlineStr">
        <is>
          <t>大阪府大阪市東住吉区西今川</t>
        </is>
      </c>
      <c r="C728" t="inlineStr">
        <is>
          <t>おおさかふ おおさかしひがしすみよしく にしいまがわ</t>
        </is>
      </c>
    </row>
    <row r="729">
      <c r="A729" t="inlineStr">
        <is>
          <t>5460043</t>
        </is>
      </c>
      <c r="B729" t="inlineStr">
        <is>
          <t>大阪府大阪市東住吉区駒川</t>
        </is>
      </c>
      <c r="C729" t="inlineStr">
        <is>
          <t>おおさかふ おおさかしひがしすみよしく こまがわ</t>
        </is>
      </c>
    </row>
    <row r="730">
      <c r="A730" t="inlineStr">
        <is>
          <t>5460044</t>
        </is>
      </c>
      <c r="B730" t="inlineStr">
        <is>
          <t>大阪府大阪市東住吉区北田辺</t>
        </is>
      </c>
      <c r="C730" t="inlineStr">
        <is>
          <t>おおさかふ おおさかしひがしすみよしく きたたなべ</t>
        </is>
      </c>
    </row>
    <row r="731">
      <c r="A731" t="inlineStr">
        <is>
          <t>5470000</t>
        </is>
      </c>
      <c r="B731" t="inlineStr">
        <is>
          <t>大阪府大阪市平野区</t>
        </is>
      </c>
      <c r="C731" t="inlineStr">
        <is>
          <t>おおさかふ おおさかしひらのく</t>
        </is>
      </c>
    </row>
    <row r="732">
      <c r="A732" t="inlineStr">
        <is>
          <t>5470001</t>
        </is>
      </c>
      <c r="B732" t="inlineStr">
        <is>
          <t>大阪府大阪市平野区加美北</t>
        </is>
      </c>
      <c r="C732" t="inlineStr">
        <is>
          <t>おおさかふ おおさかしひらのく かみきた</t>
        </is>
      </c>
    </row>
    <row r="733">
      <c r="A733" t="inlineStr">
        <is>
          <t>5470002</t>
        </is>
      </c>
      <c r="B733" t="inlineStr">
        <is>
          <t>大阪府大阪市平野区加美東</t>
        </is>
      </c>
      <c r="C733" t="inlineStr">
        <is>
          <t>おおさかふ おおさかしひらのく かみひがし</t>
        </is>
      </c>
    </row>
    <row r="734">
      <c r="A734" t="inlineStr">
        <is>
          <t>5470003</t>
        </is>
      </c>
      <c r="B734" t="inlineStr">
        <is>
          <t>大阪府大阪市平野区加美南</t>
        </is>
      </c>
      <c r="C734" t="inlineStr">
        <is>
          <t>おおさかふ おおさかしひらのく かみみなみ</t>
        </is>
      </c>
    </row>
    <row r="735">
      <c r="A735" t="inlineStr">
        <is>
          <t>5470004</t>
        </is>
      </c>
      <c r="B735" t="inlineStr">
        <is>
          <t>大阪府大阪市平野区加美鞍作</t>
        </is>
      </c>
      <c r="C735" t="inlineStr">
        <is>
          <t>おおさかふ おおさかしひらのく かみくらつくり</t>
        </is>
      </c>
    </row>
    <row r="736">
      <c r="A736" t="inlineStr">
        <is>
          <t>5470005</t>
        </is>
      </c>
      <c r="B736" t="inlineStr">
        <is>
          <t>大阪府大阪市平野区加美西</t>
        </is>
      </c>
      <c r="C736" t="inlineStr">
        <is>
          <t>おおさかふ おおさかしひらのく かみにし</t>
        </is>
      </c>
    </row>
    <row r="737">
      <c r="A737" t="inlineStr">
        <is>
          <t>5470006</t>
        </is>
      </c>
      <c r="B737" t="inlineStr">
        <is>
          <t>大阪府大阪市平野区加美正覚寺</t>
        </is>
      </c>
      <c r="C737" t="inlineStr">
        <is>
          <t>おおさかふ おおさかしひらのく かみしょうがくじ</t>
        </is>
      </c>
    </row>
    <row r="738">
      <c r="A738" t="inlineStr">
        <is>
          <t>5470011</t>
        </is>
      </c>
      <c r="B738" t="inlineStr">
        <is>
          <t>大阪府大阪市平野区長吉出戸</t>
        </is>
      </c>
      <c r="C738" t="inlineStr">
        <is>
          <t>おおさかふ おおさかしひらのく ながよしでと</t>
        </is>
      </c>
    </row>
    <row r="739">
      <c r="A739" t="inlineStr">
        <is>
          <t>5470012</t>
        </is>
      </c>
      <c r="B739" t="inlineStr">
        <is>
          <t>大阪府大阪市平野区長吉六反</t>
        </is>
      </c>
      <c r="C739" t="inlineStr">
        <is>
          <t>おおさかふ おおさかしひらのく ながよしろくたん</t>
        </is>
      </c>
    </row>
    <row r="740">
      <c r="A740" t="inlineStr">
        <is>
          <t>5470013</t>
        </is>
      </c>
      <c r="B740" t="inlineStr">
        <is>
          <t>大阪府大阪市平野区長吉長原東</t>
        </is>
      </c>
      <c r="C740" t="inlineStr">
        <is>
          <t>おおさかふ おおさかしひらのく ながよしながはらひがし</t>
        </is>
      </c>
    </row>
    <row r="741">
      <c r="A741" t="inlineStr">
        <is>
          <t>5470014</t>
        </is>
      </c>
      <c r="B741" t="inlineStr">
        <is>
          <t>大阪府大阪市平野区長吉川辺</t>
        </is>
      </c>
      <c r="C741" t="inlineStr">
        <is>
          <t>おおさかふ おおさかしひらのく ながよしかわなべ</t>
        </is>
      </c>
    </row>
    <row r="742">
      <c r="A742" t="inlineStr">
        <is>
          <t>5470015</t>
        </is>
      </c>
      <c r="B742" t="inlineStr">
        <is>
          <t>大阪府大阪市平野区長吉長原西</t>
        </is>
      </c>
      <c r="C742" t="inlineStr">
        <is>
          <t>おおさかふ おおさかしひらのく ながよしながはらにし</t>
        </is>
      </c>
    </row>
    <row r="743">
      <c r="A743" t="inlineStr">
        <is>
          <t>5470016</t>
        </is>
      </c>
      <c r="B743" t="inlineStr">
        <is>
          <t>大阪府大阪市平野区長吉長原</t>
        </is>
      </c>
      <c r="C743" t="inlineStr">
        <is>
          <t>おおさかふ おおさかしひらのく ながよしながはら</t>
        </is>
      </c>
    </row>
    <row r="744">
      <c r="A744" t="inlineStr">
        <is>
          <t>5470021</t>
        </is>
      </c>
      <c r="B744" t="inlineStr">
        <is>
          <t>大阪府大阪市平野区喜連東</t>
        </is>
      </c>
      <c r="C744" t="inlineStr">
        <is>
          <t>おおさかふ おおさかしひらのく きれひがし</t>
        </is>
      </c>
    </row>
    <row r="745">
      <c r="A745" t="inlineStr">
        <is>
          <t>5470022</t>
        </is>
      </c>
      <c r="B745" t="inlineStr">
        <is>
          <t>大阪府大阪市平野区瓜破東</t>
        </is>
      </c>
      <c r="C745" t="inlineStr">
        <is>
          <t>おおさかふ おおさかしひらのく うりわりひがし</t>
        </is>
      </c>
    </row>
    <row r="746">
      <c r="A746" t="inlineStr">
        <is>
          <t>5470023</t>
        </is>
      </c>
      <c r="B746" t="inlineStr">
        <is>
          <t>大阪府大阪市平野区瓜破南</t>
        </is>
      </c>
      <c r="C746" t="inlineStr">
        <is>
          <t>おおさかふ おおさかしひらのく うりわりみなみ</t>
        </is>
      </c>
    </row>
    <row r="747">
      <c r="A747" t="inlineStr">
        <is>
          <t>5470024</t>
        </is>
      </c>
      <c r="B747" t="inlineStr">
        <is>
          <t>大阪府大阪市平野区瓜破</t>
        </is>
      </c>
      <c r="C747" t="inlineStr">
        <is>
          <t>おおさかふ おおさかしひらのく うりわり</t>
        </is>
      </c>
    </row>
    <row r="748">
      <c r="A748" t="inlineStr">
        <is>
          <t>5470025</t>
        </is>
      </c>
      <c r="B748" t="inlineStr">
        <is>
          <t>大阪府大阪市平野区瓜破西</t>
        </is>
      </c>
      <c r="C748" t="inlineStr">
        <is>
          <t>おおさかふ おおさかしひらのく うりわりにし</t>
        </is>
      </c>
    </row>
    <row r="749">
      <c r="A749" t="inlineStr">
        <is>
          <t>5470026</t>
        </is>
      </c>
      <c r="B749" t="inlineStr">
        <is>
          <t>大阪府大阪市平野区喜連西</t>
        </is>
      </c>
      <c r="C749" t="inlineStr">
        <is>
          <t>おおさかふ おおさかしひらのく きれにし</t>
        </is>
      </c>
    </row>
    <row r="750">
      <c r="A750" t="inlineStr">
        <is>
          <t>5470027</t>
        </is>
      </c>
      <c r="B750" t="inlineStr">
        <is>
          <t>大阪府大阪市平野区喜連</t>
        </is>
      </c>
      <c r="C750" t="inlineStr">
        <is>
          <t>おおさかふ おおさかしひらのく きれ</t>
        </is>
      </c>
    </row>
    <row r="751">
      <c r="A751" t="inlineStr">
        <is>
          <t>5470031</t>
        </is>
      </c>
      <c r="B751" t="inlineStr">
        <is>
          <t>大阪府大阪市平野区平野南</t>
        </is>
      </c>
      <c r="C751" t="inlineStr">
        <is>
          <t>おおさかふ おおさかしひらのく ひらのみなみ</t>
        </is>
      </c>
    </row>
    <row r="752">
      <c r="A752" t="inlineStr">
        <is>
          <t>5470032</t>
        </is>
      </c>
      <c r="B752" t="inlineStr">
        <is>
          <t>大阪府大阪市平野区流町</t>
        </is>
      </c>
      <c r="C752" t="inlineStr">
        <is>
          <t>おおさかふ おおさかしひらのく ながれまち</t>
        </is>
      </c>
    </row>
    <row r="753">
      <c r="A753" t="inlineStr">
        <is>
          <t>5470033</t>
        </is>
      </c>
      <c r="B753" t="inlineStr">
        <is>
          <t>大阪府大阪市平野区平野西</t>
        </is>
      </c>
      <c r="C753" t="inlineStr">
        <is>
          <t>おおさかふ おおさかしひらのく ひらのにし</t>
        </is>
      </c>
    </row>
    <row r="754">
      <c r="A754" t="inlineStr">
        <is>
          <t>5470034</t>
        </is>
      </c>
      <c r="B754" t="inlineStr">
        <is>
          <t>大阪府大阪市平野区背戸口</t>
        </is>
      </c>
      <c r="C754" t="inlineStr">
        <is>
          <t>おおさかふ おおさかしひらのく せとぐち</t>
        </is>
      </c>
    </row>
    <row r="755">
      <c r="A755" t="inlineStr">
        <is>
          <t>5470035</t>
        </is>
      </c>
      <c r="B755" t="inlineStr">
        <is>
          <t>大阪府大阪市平野区西脇</t>
        </is>
      </c>
      <c r="C755" t="inlineStr">
        <is>
          <t>おおさかふ おおさかしひらのく にしわき</t>
        </is>
      </c>
    </row>
    <row r="756">
      <c r="A756" t="inlineStr">
        <is>
          <t>5470041</t>
        </is>
      </c>
      <c r="B756" t="inlineStr">
        <is>
          <t>大阪府大阪市平野区平野北</t>
        </is>
      </c>
      <c r="C756" t="inlineStr">
        <is>
          <t>おおさかふ おおさかしひらのく ひらのきた</t>
        </is>
      </c>
    </row>
    <row r="757">
      <c r="A757" t="inlineStr">
        <is>
          <t>5470042</t>
        </is>
      </c>
      <c r="B757" t="inlineStr">
        <is>
          <t>大阪府大阪市平野区平野市町</t>
        </is>
      </c>
      <c r="C757" t="inlineStr">
        <is>
          <t>おおさかふ おおさかしひらのく ひらのいちまち</t>
        </is>
      </c>
    </row>
    <row r="758">
      <c r="A758" t="inlineStr">
        <is>
          <t>5470043</t>
        </is>
      </c>
      <c r="B758" t="inlineStr">
        <is>
          <t>大阪府大阪市平野区平野東</t>
        </is>
      </c>
      <c r="C758" t="inlineStr">
        <is>
          <t>おおさかふ おおさかしひらのく ひらのひがし</t>
        </is>
      </c>
    </row>
    <row r="759">
      <c r="A759" t="inlineStr">
        <is>
          <t>5470044</t>
        </is>
      </c>
      <c r="B759" t="inlineStr">
        <is>
          <t>大阪府大阪市平野区平野本町</t>
        </is>
      </c>
      <c r="C759" t="inlineStr">
        <is>
          <t>おおさかふ おおさかしひらのく ひらのほんまち</t>
        </is>
      </c>
    </row>
    <row r="760">
      <c r="A760" t="inlineStr">
        <is>
          <t>5470045</t>
        </is>
      </c>
      <c r="B760" t="inlineStr">
        <is>
          <t>大阪府大阪市平野区平野上町</t>
        </is>
      </c>
      <c r="C760" t="inlineStr">
        <is>
          <t>おおさかふ おおさかしひらのく ひらのうえまち</t>
        </is>
      </c>
    </row>
    <row r="761">
      <c r="A761" t="inlineStr">
        <is>
          <t>5470046</t>
        </is>
      </c>
      <c r="B761" t="inlineStr">
        <is>
          <t>大阪府大阪市平野区平野宮町</t>
        </is>
      </c>
      <c r="C761" t="inlineStr">
        <is>
          <t>おおさかふ おおさかしひらのく ひらのみやまち</t>
        </is>
      </c>
    </row>
    <row r="762">
      <c r="A762" t="inlineStr">
        <is>
          <t>5470047</t>
        </is>
      </c>
      <c r="B762" t="inlineStr">
        <is>
          <t>大阪府大阪市平野区平野元町</t>
        </is>
      </c>
      <c r="C762" t="inlineStr">
        <is>
          <t>おおさかふ おおさかしひらのく ひらのもとまち</t>
        </is>
      </c>
    </row>
    <row r="763">
      <c r="A763" t="inlineStr">
        <is>
          <t>5470048</t>
        </is>
      </c>
      <c r="B763" t="inlineStr">
        <is>
          <t>大阪府大阪市平野区平野馬場</t>
        </is>
      </c>
      <c r="C763" t="inlineStr">
        <is>
          <t>おおさかふ おおさかしひらのく ひらのばば</t>
        </is>
      </c>
    </row>
    <row r="764">
      <c r="A764" t="inlineStr">
        <is>
          <t>5490001</t>
        </is>
      </c>
      <c r="B764" t="inlineStr">
        <is>
          <t>大阪府泉佐野市泉州空港北</t>
        </is>
      </c>
      <c r="C764" t="inlineStr">
        <is>
          <t>おおさかふ いずみさのし せんしゅうくうこうきた</t>
        </is>
      </c>
    </row>
    <row r="765">
      <c r="A765" t="inlineStr">
        <is>
          <t>5490011</t>
        </is>
      </c>
      <c r="B765" t="inlineStr">
        <is>
          <t>大阪府泉南郡田尻町泉州空港中</t>
        </is>
      </c>
      <c r="C765" t="inlineStr">
        <is>
          <t>おおさかふ せんなんぐんたじりちょう せんしゅうくうこうなか</t>
        </is>
      </c>
    </row>
    <row r="766">
      <c r="A766" t="inlineStr">
        <is>
          <t>5490021</t>
        </is>
      </c>
      <c r="B766" t="inlineStr">
        <is>
          <t>大阪府泉南市泉州空港南</t>
        </is>
      </c>
      <c r="C766" t="inlineStr">
        <is>
          <t>おおさかふ せんなんし せんしゅうくうこうみなみ</t>
        </is>
      </c>
    </row>
    <row r="767">
      <c r="A767" t="inlineStr">
        <is>
          <t>5500000</t>
        </is>
      </c>
      <c r="B767" t="inlineStr">
        <is>
          <t>大阪府大阪市西区</t>
        </is>
      </c>
      <c r="C767" t="inlineStr">
        <is>
          <t>おおさかふ おおさかしにしく</t>
        </is>
      </c>
    </row>
    <row r="768">
      <c r="A768" t="inlineStr">
        <is>
          <t>5500001</t>
        </is>
      </c>
      <c r="B768" t="inlineStr">
        <is>
          <t>大阪府大阪市西区土佐堀</t>
        </is>
      </c>
      <c r="C768" t="inlineStr">
        <is>
          <t>おおさかふ おおさかしにしく とさぼり</t>
        </is>
      </c>
    </row>
    <row r="769">
      <c r="A769" t="inlineStr">
        <is>
          <t>5500002</t>
        </is>
      </c>
      <c r="B769" t="inlineStr">
        <is>
          <t>大阪府大阪市西区江戸堀</t>
        </is>
      </c>
      <c r="C769" t="inlineStr">
        <is>
          <t>おおさかふ おおさかしにしく えどぼり</t>
        </is>
      </c>
    </row>
    <row r="770">
      <c r="A770" t="inlineStr">
        <is>
          <t>5500003</t>
        </is>
      </c>
      <c r="B770" t="inlineStr">
        <is>
          <t>大阪府大阪市西区京町堀</t>
        </is>
      </c>
      <c r="C770" t="inlineStr">
        <is>
          <t>おおさかふ おおさかしにしく きょうまちぼり</t>
        </is>
      </c>
    </row>
    <row r="771">
      <c r="A771" t="inlineStr">
        <is>
          <t>5500004</t>
        </is>
      </c>
      <c r="B771" t="inlineStr">
        <is>
          <t>大阪府大阪市西区靱本町</t>
        </is>
      </c>
      <c r="C771" t="inlineStr">
        <is>
          <t>おおさかふ おおさかしにしく うつぼほんまち</t>
        </is>
      </c>
    </row>
    <row r="772">
      <c r="A772" t="inlineStr">
        <is>
          <t>5500005</t>
        </is>
      </c>
      <c r="B772" t="inlineStr">
        <is>
          <t>大阪府大阪市西区西本町</t>
        </is>
      </c>
      <c r="C772" t="inlineStr">
        <is>
          <t>おおさかふ おおさかしにしく にしほんまち</t>
        </is>
      </c>
    </row>
    <row r="773">
      <c r="A773" t="inlineStr">
        <is>
          <t>5500006</t>
        </is>
      </c>
      <c r="B773" t="inlineStr">
        <is>
          <t>大阪府大阪市西区江之子島</t>
        </is>
      </c>
      <c r="C773" t="inlineStr">
        <is>
          <t>おおさかふ おおさかしにしく えのこじま</t>
        </is>
      </c>
    </row>
    <row r="774">
      <c r="A774" t="inlineStr">
        <is>
          <t>5500011</t>
        </is>
      </c>
      <c r="B774" t="inlineStr">
        <is>
          <t>大阪府大阪市西区阿波座</t>
        </is>
      </c>
      <c r="C774" t="inlineStr">
        <is>
          <t>おおさかふ おおさかしにしく あわざ</t>
        </is>
      </c>
    </row>
    <row r="775">
      <c r="A775" t="inlineStr">
        <is>
          <t>5500012</t>
        </is>
      </c>
      <c r="B775" t="inlineStr">
        <is>
          <t>大阪府大阪市西区立売堀</t>
        </is>
      </c>
      <c r="C775" t="inlineStr">
        <is>
          <t>おおさかふ おおさかしにしく いたちぼり</t>
        </is>
      </c>
    </row>
    <row r="776">
      <c r="A776" t="inlineStr">
        <is>
          <t>5500013</t>
        </is>
      </c>
      <c r="B776" t="inlineStr">
        <is>
          <t>大阪府大阪市西区新町</t>
        </is>
      </c>
      <c r="C776" t="inlineStr">
        <is>
          <t>おおさかふ おおさかしにしく しんまち</t>
        </is>
      </c>
    </row>
    <row r="777">
      <c r="A777" t="inlineStr">
        <is>
          <t>5500014</t>
        </is>
      </c>
      <c r="B777" t="inlineStr">
        <is>
          <t>大阪府大阪市西区北堀江</t>
        </is>
      </c>
      <c r="C777" t="inlineStr">
        <is>
          <t>おおさかふ おおさかしにしく きたほりえ</t>
        </is>
      </c>
    </row>
    <row r="778">
      <c r="A778" t="inlineStr">
        <is>
          <t>5500015</t>
        </is>
      </c>
      <c r="B778" t="inlineStr">
        <is>
          <t>大阪府大阪市西区南堀江</t>
        </is>
      </c>
      <c r="C778" t="inlineStr">
        <is>
          <t>おおさかふ おおさかしにしく みなみほりえ</t>
        </is>
      </c>
    </row>
    <row r="779">
      <c r="A779" t="inlineStr">
        <is>
          <t>5500021</t>
        </is>
      </c>
      <c r="B779" t="inlineStr">
        <is>
          <t>大阪府大阪市西区川口</t>
        </is>
      </c>
      <c r="C779" t="inlineStr">
        <is>
          <t>おおさかふ おおさかしにしく かわぐち</t>
        </is>
      </c>
    </row>
    <row r="780">
      <c r="A780" t="inlineStr">
        <is>
          <t>5500022</t>
        </is>
      </c>
      <c r="B780" t="inlineStr">
        <is>
          <t>大阪府大阪市西区本田</t>
        </is>
      </c>
      <c r="C780" t="inlineStr">
        <is>
          <t>おおさかふ おおさかしにしく ほんでん</t>
        </is>
      </c>
    </row>
    <row r="781">
      <c r="A781" t="inlineStr">
        <is>
          <t>5500023</t>
        </is>
      </c>
      <c r="B781" t="inlineStr">
        <is>
          <t>大阪府大阪市西区千代崎</t>
        </is>
      </c>
      <c r="C781" t="inlineStr">
        <is>
          <t>おおさかふ おおさかしにしく ちよざき</t>
        </is>
      </c>
    </row>
    <row r="782">
      <c r="A782" t="inlineStr">
        <is>
          <t>5500024</t>
        </is>
      </c>
      <c r="B782" t="inlineStr">
        <is>
          <t>大阪府大阪市西区境川</t>
        </is>
      </c>
      <c r="C782" t="inlineStr">
        <is>
          <t>おおさかふ おおさかしにしく さかいがわ</t>
        </is>
      </c>
    </row>
    <row r="783">
      <c r="A783" t="inlineStr">
        <is>
          <t>5500025</t>
        </is>
      </c>
      <c r="B783" t="inlineStr">
        <is>
          <t>大阪府大阪市西区九条南</t>
        </is>
      </c>
      <c r="C783" t="inlineStr">
        <is>
          <t>おおさかふ おおさかしにしく くじょうみなみ</t>
        </is>
      </c>
    </row>
    <row r="784">
      <c r="A784" t="inlineStr">
        <is>
          <t>5500026</t>
        </is>
      </c>
      <c r="B784" t="inlineStr">
        <is>
          <t>大阪府大阪市西区安治川</t>
        </is>
      </c>
      <c r="C784" t="inlineStr">
        <is>
          <t>おおさかふ おおさかしにしく あじがわ</t>
        </is>
      </c>
    </row>
    <row r="785">
      <c r="A785" t="inlineStr">
        <is>
          <t>5500027</t>
        </is>
      </c>
      <c r="B785" t="inlineStr">
        <is>
          <t>大阪府大阪市西区九条</t>
        </is>
      </c>
      <c r="C785" t="inlineStr">
        <is>
          <t>おおさかふ おおさかしにしく くじょう</t>
        </is>
      </c>
    </row>
    <row r="786">
      <c r="A786" t="inlineStr">
        <is>
          <t>5510000</t>
        </is>
      </c>
      <c r="B786" t="inlineStr">
        <is>
          <t>大阪府大阪市大正区</t>
        </is>
      </c>
      <c r="C786" t="inlineStr">
        <is>
          <t>おおさかふ おおさかしたいしょうく</t>
        </is>
      </c>
    </row>
    <row r="787">
      <c r="A787" t="inlineStr">
        <is>
          <t>5510001</t>
        </is>
      </c>
      <c r="B787" t="inlineStr">
        <is>
          <t>大阪府大阪市大正区三軒家西</t>
        </is>
      </c>
      <c r="C787" t="inlineStr">
        <is>
          <t>おおさかふ おおさかしたいしょうく さんげんやにし</t>
        </is>
      </c>
    </row>
    <row r="788">
      <c r="A788" t="inlineStr">
        <is>
          <t>5510002</t>
        </is>
      </c>
      <c r="B788" t="inlineStr">
        <is>
          <t>大阪府大阪市大正区三軒家東</t>
        </is>
      </c>
      <c r="C788" t="inlineStr">
        <is>
          <t>おおさかふ おおさかしたいしょうく さんげんやひがし</t>
        </is>
      </c>
    </row>
    <row r="789">
      <c r="A789" t="inlineStr">
        <is>
          <t>5510003</t>
        </is>
      </c>
      <c r="B789" t="inlineStr">
        <is>
          <t>大阪府大阪市大正区千島</t>
        </is>
      </c>
      <c r="C789" t="inlineStr">
        <is>
          <t>おおさかふ おおさかしたいしょうく ちしま</t>
        </is>
      </c>
    </row>
    <row r="790">
      <c r="A790" t="inlineStr">
        <is>
          <t>5510011</t>
        </is>
      </c>
      <c r="B790" t="inlineStr">
        <is>
          <t>大阪府大阪市大正区小林東</t>
        </is>
      </c>
      <c r="C790" t="inlineStr">
        <is>
          <t>おおさかふ おおさかしたいしょうく こばやしひがし</t>
        </is>
      </c>
    </row>
    <row r="791">
      <c r="A791" t="inlineStr">
        <is>
          <t>5510012</t>
        </is>
      </c>
      <c r="B791" t="inlineStr">
        <is>
          <t>大阪府大阪市大正区平尾</t>
        </is>
      </c>
      <c r="C791" t="inlineStr">
        <is>
          <t>おおさかふ おおさかしたいしょうく ひらお</t>
        </is>
      </c>
    </row>
    <row r="792">
      <c r="A792" t="inlineStr">
        <is>
          <t>5510013</t>
        </is>
      </c>
      <c r="B792" t="inlineStr">
        <is>
          <t>大阪府大阪市大正区小林西</t>
        </is>
      </c>
      <c r="C792" t="inlineStr">
        <is>
          <t>おおさかふ おおさかしたいしょうく こばやしにし</t>
        </is>
      </c>
    </row>
    <row r="793">
      <c r="A793" t="inlineStr">
        <is>
          <t>5510021</t>
        </is>
      </c>
      <c r="B793" t="inlineStr">
        <is>
          <t>大阪府大阪市大正区南恩加島</t>
        </is>
      </c>
      <c r="C793" t="inlineStr">
        <is>
          <t>おおさかふ おおさかしたいしょうく みなみおかじま</t>
        </is>
      </c>
    </row>
    <row r="794">
      <c r="A794" t="inlineStr">
        <is>
          <t>5510022</t>
        </is>
      </c>
      <c r="B794" t="inlineStr">
        <is>
          <t>大阪府大阪市大正区船町</t>
        </is>
      </c>
      <c r="C794" t="inlineStr">
        <is>
          <t>おおさかふ おおさかしたいしょうく ふなまち</t>
        </is>
      </c>
    </row>
    <row r="795">
      <c r="A795" t="inlineStr">
        <is>
          <t>5510023</t>
        </is>
      </c>
      <c r="B795" t="inlineStr">
        <is>
          <t>大阪府大阪市大正区鶴町</t>
        </is>
      </c>
      <c r="C795" t="inlineStr">
        <is>
          <t>おおさかふ おおさかしたいしょうく つるまち</t>
        </is>
      </c>
    </row>
    <row r="796">
      <c r="A796" t="inlineStr">
        <is>
          <t>5510031</t>
        </is>
      </c>
      <c r="B796" t="inlineStr">
        <is>
          <t>大阪府大阪市大正区泉尾</t>
        </is>
      </c>
      <c r="C796" t="inlineStr">
        <is>
          <t>おおさかふ おおさかしたいしょうく いずお</t>
        </is>
      </c>
    </row>
    <row r="797">
      <c r="A797" t="inlineStr">
        <is>
          <t>5510032</t>
        </is>
      </c>
      <c r="B797" t="inlineStr">
        <is>
          <t>大阪府大阪市大正区北村</t>
        </is>
      </c>
      <c r="C797" t="inlineStr">
        <is>
          <t>おおさかふ おおさかしたいしょうく きたむら</t>
        </is>
      </c>
    </row>
    <row r="798">
      <c r="A798" t="inlineStr">
        <is>
          <t>5510033</t>
        </is>
      </c>
      <c r="B798" t="inlineStr">
        <is>
          <t>大阪府大阪市大正区北恩加島</t>
        </is>
      </c>
      <c r="C798" t="inlineStr">
        <is>
          <t>おおさかふ おおさかしたいしょうく きたおかじま</t>
        </is>
      </c>
    </row>
    <row r="799">
      <c r="A799" t="inlineStr">
        <is>
          <t>5520000</t>
        </is>
      </c>
      <c r="B799" t="inlineStr">
        <is>
          <t>大阪府大阪市港区</t>
        </is>
      </c>
      <c r="C799" t="inlineStr">
        <is>
          <t>おおさかふ おおさかしみなとく</t>
        </is>
      </c>
    </row>
    <row r="800">
      <c r="A800" t="inlineStr">
        <is>
          <t>5520001</t>
        </is>
      </c>
      <c r="B800" t="inlineStr">
        <is>
          <t>大阪府大阪市港区波除</t>
        </is>
      </c>
      <c r="C800" t="inlineStr">
        <is>
          <t>おおさかふ おおさかしみなとく なみよけ</t>
        </is>
      </c>
    </row>
    <row r="801">
      <c r="A801" t="inlineStr">
        <is>
          <t>5520002</t>
        </is>
      </c>
      <c r="B801" t="inlineStr">
        <is>
          <t>大阪府大阪市港区市岡元町</t>
        </is>
      </c>
      <c r="C801" t="inlineStr">
        <is>
          <t>おおさかふ おおさかしみなとく いちおかもとまち</t>
        </is>
      </c>
    </row>
    <row r="802">
      <c r="A802" t="inlineStr">
        <is>
          <t>5520003</t>
        </is>
      </c>
      <c r="B802" t="inlineStr">
        <is>
          <t>大阪府大阪市港区磯路</t>
        </is>
      </c>
      <c r="C802" t="inlineStr">
        <is>
          <t>おおさかふ おおさかしみなとく いそじ</t>
        </is>
      </c>
    </row>
    <row r="803">
      <c r="A803" t="inlineStr">
        <is>
          <t>5520004</t>
        </is>
      </c>
      <c r="B803" t="inlineStr">
        <is>
          <t>大阪府大阪市港区夕凪</t>
        </is>
      </c>
      <c r="C803" t="inlineStr">
        <is>
          <t>おおさかふ おおさかしみなとく ゆうなぎ</t>
        </is>
      </c>
    </row>
    <row r="804">
      <c r="A804" t="inlineStr">
        <is>
          <t>5520005</t>
        </is>
      </c>
      <c r="B804" t="inlineStr">
        <is>
          <t>大阪府大阪市港区田中</t>
        </is>
      </c>
      <c r="C804" t="inlineStr">
        <is>
          <t>おおさかふ おおさかしみなとく たなか</t>
        </is>
      </c>
    </row>
    <row r="805">
      <c r="A805" t="inlineStr">
        <is>
          <t>5520006</t>
        </is>
      </c>
      <c r="B805" t="inlineStr">
        <is>
          <t>大阪府大阪市港区石田</t>
        </is>
      </c>
      <c r="C805" t="inlineStr">
        <is>
          <t>おおさかふ おおさかしみなとく いしだ</t>
        </is>
      </c>
    </row>
    <row r="806">
      <c r="A806" t="inlineStr">
        <is>
          <t>5520007</t>
        </is>
      </c>
      <c r="B806" t="inlineStr">
        <is>
          <t>大阪府大阪市港区弁天</t>
        </is>
      </c>
      <c r="C806" t="inlineStr">
        <is>
          <t>おおさかふ おおさかしみなとく べんてん</t>
        </is>
      </c>
    </row>
    <row r="807">
      <c r="A807" t="inlineStr">
        <is>
          <t>5520011</t>
        </is>
      </c>
      <c r="B807" t="inlineStr">
        <is>
          <t>大阪府大阪市港区南市岡</t>
        </is>
      </c>
      <c r="C807" t="inlineStr">
        <is>
          <t>おおさかふ おおさかしみなとく みなみいちおか</t>
        </is>
      </c>
    </row>
    <row r="808">
      <c r="A808" t="inlineStr">
        <is>
          <t>5520012</t>
        </is>
      </c>
      <c r="B808" t="inlineStr">
        <is>
          <t>大阪府大阪市港区市岡</t>
        </is>
      </c>
      <c r="C808" t="inlineStr">
        <is>
          <t>おおさかふ おおさかしみなとく いちおか</t>
        </is>
      </c>
    </row>
    <row r="809">
      <c r="A809" t="inlineStr">
        <is>
          <t>5520013</t>
        </is>
      </c>
      <c r="B809" t="inlineStr">
        <is>
          <t>大阪府大阪市港区福崎</t>
        </is>
      </c>
      <c r="C809" t="inlineStr">
        <is>
          <t>おおさかふ おおさかしみなとく ふくざき</t>
        </is>
      </c>
    </row>
    <row r="810">
      <c r="A810" t="inlineStr">
        <is>
          <t>5520014</t>
        </is>
      </c>
      <c r="B810" t="inlineStr">
        <is>
          <t>大阪府大阪市港区八幡屋</t>
        </is>
      </c>
      <c r="C810" t="inlineStr">
        <is>
          <t>おおさかふ おおさかしみなとく やはたや</t>
        </is>
      </c>
    </row>
    <row r="811">
      <c r="A811" t="inlineStr">
        <is>
          <t>5520015</t>
        </is>
      </c>
      <c r="B811" t="inlineStr">
        <is>
          <t>大阪府大阪市港区池島</t>
        </is>
      </c>
      <c r="C811" t="inlineStr">
        <is>
          <t>おおさかふ おおさかしみなとく いけじま</t>
        </is>
      </c>
    </row>
    <row r="812">
      <c r="A812" t="inlineStr">
        <is>
          <t>5520016</t>
        </is>
      </c>
      <c r="B812" t="inlineStr">
        <is>
          <t>大阪府大阪市港区三先</t>
        </is>
      </c>
      <c r="C812" t="inlineStr">
        <is>
          <t>おおさかふ おおさかしみなとく みさき</t>
        </is>
      </c>
    </row>
    <row r="813">
      <c r="A813" t="inlineStr">
        <is>
          <t>5520021</t>
        </is>
      </c>
      <c r="B813" t="inlineStr">
        <is>
          <t>大阪府大阪市港区築港</t>
        </is>
      </c>
      <c r="C813" t="inlineStr">
        <is>
          <t>おおさかふ おおさかしみなとく ちっこう</t>
        </is>
      </c>
    </row>
    <row r="814">
      <c r="A814" t="inlineStr">
        <is>
          <t>5520022</t>
        </is>
      </c>
      <c r="B814" t="inlineStr">
        <is>
          <t>大阪府大阪市港区海岸通</t>
        </is>
      </c>
      <c r="C814" t="inlineStr">
        <is>
          <t>おおさかふ おおさかしみなとく かいがんどおり</t>
        </is>
      </c>
    </row>
    <row r="815">
      <c r="A815" t="inlineStr">
        <is>
          <t>5520023</t>
        </is>
      </c>
      <c r="B815" t="inlineStr">
        <is>
          <t>大阪府大阪市港区港晴</t>
        </is>
      </c>
      <c r="C815" t="inlineStr">
        <is>
          <t>おおさかふ おおさかしみなとく こうせい</t>
        </is>
      </c>
    </row>
    <row r="816">
      <c r="A816" t="inlineStr">
        <is>
          <t>5530000</t>
        </is>
      </c>
      <c r="B816" t="inlineStr">
        <is>
          <t>大阪府大阪市福島区</t>
        </is>
      </c>
      <c r="C816" t="inlineStr">
        <is>
          <t>おおさかふ おおさかしふくしまく</t>
        </is>
      </c>
    </row>
    <row r="817">
      <c r="A817" t="inlineStr">
        <is>
          <t>5530001</t>
        </is>
      </c>
      <c r="B817" t="inlineStr">
        <is>
          <t>大阪府大阪市福島区海老江</t>
        </is>
      </c>
      <c r="C817" t="inlineStr">
        <is>
          <t>おおさかふ おおさかしふくしまく えびえ</t>
        </is>
      </c>
    </row>
    <row r="818">
      <c r="A818" t="inlineStr">
        <is>
          <t>5530002</t>
        </is>
      </c>
      <c r="B818" t="inlineStr">
        <is>
          <t>大阪府大阪市福島区鷺洲</t>
        </is>
      </c>
      <c r="C818" t="inlineStr">
        <is>
          <t>おおさかふ おおさかしふくしまく さぎす</t>
        </is>
      </c>
    </row>
    <row r="819">
      <c r="A819" t="inlineStr">
        <is>
          <t>5530003</t>
        </is>
      </c>
      <c r="B819" t="inlineStr">
        <is>
          <t>大阪府大阪市福島区福島</t>
        </is>
      </c>
      <c r="C819" t="inlineStr">
        <is>
          <t>おおさかふ おおさかしふくしまく ふくしま</t>
        </is>
      </c>
    </row>
    <row r="820">
      <c r="A820" t="inlineStr">
        <is>
          <t>5530004</t>
        </is>
      </c>
      <c r="B820" t="inlineStr">
        <is>
          <t>大阪府大阪市福島区玉川</t>
        </is>
      </c>
      <c r="C820" t="inlineStr">
        <is>
          <t>おおさかふ おおさかしふくしまく たまがわ</t>
        </is>
      </c>
    </row>
    <row r="821">
      <c r="A821" t="inlineStr">
        <is>
          <t>5530005</t>
        </is>
      </c>
      <c r="B821" t="inlineStr">
        <is>
          <t>大阪府大阪市福島区野田</t>
        </is>
      </c>
      <c r="C821" t="inlineStr">
        <is>
          <t>おおさかふ おおさかしふくしまく のだ</t>
        </is>
      </c>
    </row>
    <row r="822">
      <c r="A822" t="inlineStr">
        <is>
          <t>5530006</t>
        </is>
      </c>
      <c r="B822" t="inlineStr">
        <is>
          <t>大阪府大阪市福島区吉野</t>
        </is>
      </c>
      <c r="C822" t="inlineStr">
        <is>
          <t>おおさかふ おおさかしふくしまく よしの</t>
        </is>
      </c>
    </row>
    <row r="823">
      <c r="A823" t="inlineStr">
        <is>
          <t>5530007</t>
        </is>
      </c>
      <c r="B823" t="inlineStr">
        <is>
          <t>大阪府大阪市福島区大開</t>
        </is>
      </c>
      <c r="C823" t="inlineStr">
        <is>
          <t>おおさかふ おおさかしふくしまく おおひらき</t>
        </is>
      </c>
    </row>
    <row r="824">
      <c r="A824" t="inlineStr">
        <is>
          <t>5540000</t>
        </is>
      </c>
      <c r="B824" t="inlineStr">
        <is>
          <t>大阪府大阪市此花区</t>
        </is>
      </c>
      <c r="C824" t="inlineStr">
        <is>
          <t>おおさかふ おおさかしこのはなく</t>
        </is>
      </c>
    </row>
    <row r="825">
      <c r="A825" t="inlineStr">
        <is>
          <t>5540001</t>
        </is>
      </c>
      <c r="B825" t="inlineStr">
        <is>
          <t>大阪府大阪市此花区高見</t>
        </is>
      </c>
      <c r="C825" t="inlineStr">
        <is>
          <t>おおさかふ おおさかしこのはなく たかみ</t>
        </is>
      </c>
    </row>
    <row r="826">
      <c r="A826" t="inlineStr">
        <is>
          <t>5540002</t>
        </is>
      </c>
      <c r="B826" t="inlineStr">
        <is>
          <t>大阪府大阪市此花区伝法</t>
        </is>
      </c>
      <c r="C826" t="inlineStr">
        <is>
          <t>おおさかふ おおさかしこのはなく でんぽう</t>
        </is>
      </c>
    </row>
    <row r="827">
      <c r="A827" t="inlineStr">
        <is>
          <t>5540011</t>
        </is>
      </c>
      <c r="B827" t="inlineStr">
        <is>
          <t>大阪府大阪市此花区朝日</t>
        </is>
      </c>
      <c r="C827" t="inlineStr">
        <is>
          <t>おおさかふ おおさかしこのはなく あさひ</t>
        </is>
      </c>
    </row>
    <row r="828">
      <c r="A828" t="inlineStr">
        <is>
          <t>5540012</t>
        </is>
      </c>
      <c r="B828" t="inlineStr">
        <is>
          <t>大阪府大阪市此花区西九条</t>
        </is>
      </c>
      <c r="C828" t="inlineStr">
        <is>
          <t>おおさかふ おおさかしこのはなく にしくじょう</t>
        </is>
      </c>
    </row>
    <row r="829">
      <c r="A829" t="inlineStr">
        <is>
          <t>5540013</t>
        </is>
      </c>
      <c r="B829" t="inlineStr">
        <is>
          <t>大阪府大阪市此花区梅香</t>
        </is>
      </c>
      <c r="C829" t="inlineStr">
        <is>
          <t>おおさかふ おおさかしこのはなく ばいか</t>
        </is>
      </c>
    </row>
    <row r="830">
      <c r="A830" t="inlineStr">
        <is>
          <t>5540014</t>
        </is>
      </c>
      <c r="B830" t="inlineStr">
        <is>
          <t>大阪府大阪市此花区四貫島</t>
        </is>
      </c>
      <c r="C830" t="inlineStr">
        <is>
          <t>おおさかふ おおさかしこのはなく しかんじま</t>
        </is>
      </c>
    </row>
    <row r="831">
      <c r="A831" t="inlineStr">
        <is>
          <t>5540021</t>
        </is>
      </c>
      <c r="B831" t="inlineStr">
        <is>
          <t>大阪府大阪市此花区春日出北</t>
        </is>
      </c>
      <c r="C831" t="inlineStr">
        <is>
          <t>おおさかふ おおさかしこのはなく かすができた</t>
        </is>
      </c>
    </row>
    <row r="832">
      <c r="A832" t="inlineStr">
        <is>
          <t>5540022</t>
        </is>
      </c>
      <c r="B832" t="inlineStr">
        <is>
          <t>大阪府大阪市此花区春日出中</t>
        </is>
      </c>
      <c r="C832" t="inlineStr">
        <is>
          <t>おおさかふ おおさかしこのはなく かすがでなか</t>
        </is>
      </c>
    </row>
    <row r="833">
      <c r="A833" t="inlineStr">
        <is>
          <t>5540023</t>
        </is>
      </c>
      <c r="B833" t="inlineStr">
        <is>
          <t>大阪府大阪市此花区春日出南</t>
        </is>
      </c>
      <c r="C833" t="inlineStr">
        <is>
          <t>おおさかふ おおさかしこのはなく かすがでみなみ</t>
        </is>
      </c>
    </row>
    <row r="834">
      <c r="A834" t="inlineStr">
        <is>
          <t>5540024</t>
        </is>
      </c>
      <c r="B834" t="inlineStr">
        <is>
          <t>大阪府大阪市此花区島屋</t>
        </is>
      </c>
      <c r="C834" t="inlineStr">
        <is>
          <t>おおさかふ おおさかしこのはなく しまや</t>
        </is>
      </c>
    </row>
    <row r="835">
      <c r="A835" t="inlineStr">
        <is>
          <t>5540031</t>
        </is>
      </c>
      <c r="B835" t="inlineStr">
        <is>
          <t>大阪府大阪市此花区桜島</t>
        </is>
      </c>
      <c r="C835" t="inlineStr">
        <is>
          <t>おおさかふ おおさかしこのはなく さくらじま</t>
        </is>
      </c>
    </row>
    <row r="836">
      <c r="A836" t="inlineStr">
        <is>
          <t>5540032</t>
        </is>
      </c>
      <c r="B836" t="inlineStr">
        <is>
          <t>大阪府大阪市此花区梅町</t>
        </is>
      </c>
      <c r="C836" t="inlineStr">
        <is>
          <t>おおさかふ おおさかしこのはなく うめまち</t>
        </is>
      </c>
    </row>
    <row r="837">
      <c r="A837" t="inlineStr">
        <is>
          <t>5540033</t>
        </is>
      </c>
      <c r="B837" t="inlineStr">
        <is>
          <t>大阪府大阪市此花区北港</t>
        </is>
      </c>
      <c r="C837" t="inlineStr">
        <is>
          <t>おおさかふ おおさかしこのはなく ほくこう</t>
        </is>
      </c>
    </row>
    <row r="838">
      <c r="A838" t="inlineStr">
        <is>
          <t>5540041</t>
        </is>
      </c>
      <c r="B838" t="inlineStr">
        <is>
          <t>大阪府大阪市此花区北港白津</t>
        </is>
      </c>
      <c r="C838" t="inlineStr">
        <is>
          <t>おおさかふ おおさかしこのはなく ほくこうしらつ</t>
        </is>
      </c>
    </row>
    <row r="839">
      <c r="A839" t="inlineStr">
        <is>
          <t>5540042</t>
        </is>
      </c>
      <c r="B839" t="inlineStr">
        <is>
          <t>大阪府大阪市此花区北港緑地</t>
        </is>
      </c>
      <c r="C839" t="inlineStr">
        <is>
          <t>おおさかふ おおさかしこのはなく ほくこうりょくち</t>
        </is>
      </c>
    </row>
    <row r="840">
      <c r="A840" t="inlineStr">
        <is>
          <t>5540043</t>
        </is>
      </c>
      <c r="B840" t="inlineStr">
        <is>
          <t>大阪府大阪市此花区夢洲東</t>
        </is>
      </c>
      <c r="C840" t="inlineStr">
        <is>
          <t>おおさかふ おおさかしこのはなく ゆめしまひがし</t>
        </is>
      </c>
    </row>
    <row r="841">
      <c r="A841" t="inlineStr">
        <is>
          <t>5540044</t>
        </is>
      </c>
      <c r="B841" t="inlineStr">
        <is>
          <t>大阪府大阪市此花区夢洲中</t>
        </is>
      </c>
      <c r="C841" t="inlineStr">
        <is>
          <t>おおさかふ おおさかしこのはなく ゆめしまなか</t>
        </is>
      </c>
    </row>
    <row r="842">
      <c r="A842" t="inlineStr">
        <is>
          <t>5540051</t>
        </is>
      </c>
      <c r="B842" t="inlineStr">
        <is>
          <t>大阪府大阪市此花区酉島</t>
        </is>
      </c>
      <c r="C842" t="inlineStr">
        <is>
          <t>おおさかふ おおさかしこのはなく とりしま</t>
        </is>
      </c>
    </row>
    <row r="843">
      <c r="A843" t="inlineStr">
        <is>
          <t>5540052</t>
        </is>
      </c>
      <c r="B843" t="inlineStr">
        <is>
          <t>大阪府大阪市此花区常吉</t>
        </is>
      </c>
      <c r="C843" t="inlineStr">
        <is>
          <t>おおさかふ おおさかしこのはなく つねよし</t>
        </is>
      </c>
    </row>
    <row r="844">
      <c r="A844" t="inlineStr">
        <is>
          <t>5550000</t>
        </is>
      </c>
      <c r="B844" t="inlineStr">
        <is>
          <t>大阪府大阪市西淀川区</t>
        </is>
      </c>
      <c r="C844" t="inlineStr">
        <is>
          <t>おおさかふ おおさかしにしよどがわく</t>
        </is>
      </c>
    </row>
    <row r="845">
      <c r="A845" t="inlineStr">
        <is>
          <t>5550001</t>
        </is>
      </c>
      <c r="B845" t="inlineStr">
        <is>
          <t>大阪府大阪市西淀川区佃</t>
        </is>
      </c>
      <c r="C845" t="inlineStr">
        <is>
          <t>おおさかふ おおさかしにしよどがわく つくだ</t>
        </is>
      </c>
    </row>
    <row r="846">
      <c r="A846" t="inlineStr">
        <is>
          <t>5550011</t>
        </is>
      </c>
      <c r="B846" t="inlineStr">
        <is>
          <t>大阪府大阪市西淀川区竹島</t>
        </is>
      </c>
      <c r="C846" t="inlineStr">
        <is>
          <t>おおさかふ おおさかしにしよどがわく たけじま</t>
        </is>
      </c>
    </row>
    <row r="847">
      <c r="A847" t="inlineStr">
        <is>
          <t>5550012</t>
        </is>
      </c>
      <c r="B847" t="inlineStr">
        <is>
          <t>大阪府大阪市西淀川区御幣島</t>
        </is>
      </c>
      <c r="C847" t="inlineStr">
        <is>
          <t>おおさかふ おおさかしにしよどがわく みてじま</t>
        </is>
      </c>
    </row>
    <row r="848">
      <c r="A848" t="inlineStr">
        <is>
          <t>5550013</t>
        </is>
      </c>
      <c r="B848" t="inlineStr">
        <is>
          <t>大阪府大阪市西淀川区千舟</t>
        </is>
      </c>
      <c r="C848" t="inlineStr">
        <is>
          <t>おおさかふ おおさかしにしよどがわく ちぶね</t>
        </is>
      </c>
    </row>
    <row r="849">
      <c r="A849" t="inlineStr">
        <is>
          <t>5550021</t>
        </is>
      </c>
      <c r="B849" t="inlineStr">
        <is>
          <t>大阪府大阪市西淀川区歌島</t>
        </is>
      </c>
      <c r="C849" t="inlineStr">
        <is>
          <t>おおさかふ おおさかしにしよどがわく うたじま</t>
        </is>
      </c>
    </row>
    <row r="850">
      <c r="A850" t="inlineStr">
        <is>
          <t>5550022</t>
        </is>
      </c>
      <c r="B850" t="inlineStr">
        <is>
          <t>大阪府大阪市西淀川区柏里</t>
        </is>
      </c>
      <c r="C850" t="inlineStr">
        <is>
          <t>おおさかふ おおさかしにしよどがわく かしわざと</t>
        </is>
      </c>
    </row>
    <row r="851">
      <c r="A851" t="inlineStr">
        <is>
          <t>5550023</t>
        </is>
      </c>
      <c r="B851" t="inlineStr">
        <is>
          <t>大阪府大阪市西淀川区花川</t>
        </is>
      </c>
      <c r="C851" t="inlineStr">
        <is>
          <t>おおさかふ おおさかしにしよどがわく はなかわ</t>
        </is>
      </c>
    </row>
    <row r="852">
      <c r="A852" t="inlineStr">
        <is>
          <t>5550024</t>
        </is>
      </c>
      <c r="B852" t="inlineStr">
        <is>
          <t>大阪府大阪市西淀川区野里</t>
        </is>
      </c>
      <c r="C852" t="inlineStr">
        <is>
          <t>おおさかふ おおさかしにしよどがわく のざと</t>
        </is>
      </c>
    </row>
    <row r="853">
      <c r="A853" t="inlineStr">
        <is>
          <t>5550025</t>
        </is>
      </c>
      <c r="B853" t="inlineStr">
        <is>
          <t>大阪府大阪市西淀川区姫里</t>
        </is>
      </c>
      <c r="C853" t="inlineStr">
        <is>
          <t>おおさかふ おおさかしにしよどがわく ひめさと</t>
        </is>
      </c>
    </row>
    <row r="854">
      <c r="A854" t="inlineStr">
        <is>
          <t>5550031</t>
        </is>
      </c>
      <c r="B854" t="inlineStr">
        <is>
          <t>大阪府大阪市西淀川区出来島</t>
        </is>
      </c>
      <c r="C854" t="inlineStr">
        <is>
          <t>おおさかふ おおさかしにしよどがわく できじま</t>
        </is>
      </c>
    </row>
    <row r="855">
      <c r="A855" t="inlineStr">
        <is>
          <t>5550032</t>
        </is>
      </c>
      <c r="B855" t="inlineStr">
        <is>
          <t>大阪府大阪市西淀川区大和田</t>
        </is>
      </c>
      <c r="C855" t="inlineStr">
        <is>
          <t>おおさかふ おおさかしにしよどがわく おおわだ</t>
        </is>
      </c>
    </row>
    <row r="856">
      <c r="A856" t="inlineStr">
        <is>
          <t>5550033</t>
        </is>
      </c>
      <c r="B856" t="inlineStr">
        <is>
          <t>大阪府大阪市西淀川区姫島</t>
        </is>
      </c>
      <c r="C856" t="inlineStr">
        <is>
          <t>おおさかふ おおさかしにしよどがわく ひめじま</t>
        </is>
      </c>
    </row>
    <row r="857">
      <c r="A857" t="inlineStr">
        <is>
          <t>5550034</t>
        </is>
      </c>
      <c r="B857" t="inlineStr">
        <is>
          <t>大阪府大阪市西淀川区福町</t>
        </is>
      </c>
      <c r="C857" t="inlineStr">
        <is>
          <t>おおさかふ おおさかしにしよどがわく ふくまち</t>
        </is>
      </c>
    </row>
    <row r="858">
      <c r="A858" t="inlineStr">
        <is>
          <t>5550041</t>
        </is>
      </c>
      <c r="B858" t="inlineStr">
        <is>
          <t>大阪府大阪市西淀川区中島</t>
        </is>
      </c>
      <c r="C858" t="inlineStr">
        <is>
          <t>おおさかふ おおさかしにしよどがわく なかじま</t>
        </is>
      </c>
    </row>
    <row r="859">
      <c r="A859" t="inlineStr">
        <is>
          <t>5550042</t>
        </is>
      </c>
      <c r="B859" t="inlineStr">
        <is>
          <t>大阪府大阪市西淀川区西島</t>
        </is>
      </c>
      <c r="C859" t="inlineStr">
        <is>
          <t>おおさかふ おおさかしにしよどがわく にしじま</t>
        </is>
      </c>
    </row>
    <row r="860">
      <c r="A860" t="inlineStr">
        <is>
          <t>5550043</t>
        </is>
      </c>
      <c r="B860" t="inlineStr">
        <is>
          <t>大阪府大阪市西淀川区大野</t>
        </is>
      </c>
      <c r="C860" t="inlineStr">
        <is>
          <t>おおさかふ おおさかしにしよどがわく おおの</t>
        </is>
      </c>
    </row>
    <row r="861">
      <c r="A861" t="inlineStr">
        <is>
          <t>5550044</t>
        </is>
      </c>
      <c r="B861" t="inlineStr">
        <is>
          <t>大阪府大阪市西淀川区百島</t>
        </is>
      </c>
      <c r="C861" t="inlineStr">
        <is>
          <t>おおさかふ おおさかしにしよどがわく ひゃくしま</t>
        </is>
      </c>
    </row>
    <row r="862">
      <c r="A862" t="inlineStr">
        <is>
          <t>5560000</t>
        </is>
      </c>
      <c r="B862" t="inlineStr">
        <is>
          <t>大阪府大阪市浪速区</t>
        </is>
      </c>
      <c r="C862" t="inlineStr">
        <is>
          <t>おおさかふ おおさかしなにわく</t>
        </is>
      </c>
    </row>
    <row r="863">
      <c r="A863" t="inlineStr">
        <is>
          <t>5560001</t>
        </is>
      </c>
      <c r="B863" t="inlineStr">
        <is>
          <t>大阪府大阪市浪速区下寺</t>
        </is>
      </c>
      <c r="C863" t="inlineStr">
        <is>
          <t>おおさかふ おおさかしなにわく しもでら</t>
        </is>
      </c>
    </row>
    <row r="864">
      <c r="A864" t="inlineStr">
        <is>
          <t>5560002</t>
        </is>
      </c>
      <c r="B864" t="inlineStr">
        <is>
          <t>大阪府大阪市浪速区恵美須東</t>
        </is>
      </c>
      <c r="C864" t="inlineStr">
        <is>
          <t>おおさかふ おおさかしなにわく えびすひがし</t>
        </is>
      </c>
    </row>
    <row r="865">
      <c r="A865" t="inlineStr">
        <is>
          <t>5560003</t>
        </is>
      </c>
      <c r="B865" t="inlineStr">
        <is>
          <t>大阪府大阪市浪速区恵美須西</t>
        </is>
      </c>
      <c r="C865" t="inlineStr">
        <is>
          <t>おおさかふ おおさかしなにわく えびすにし</t>
        </is>
      </c>
    </row>
    <row r="866">
      <c r="A866" t="inlineStr">
        <is>
          <t>5560004</t>
        </is>
      </c>
      <c r="B866" t="inlineStr">
        <is>
          <t>大阪府大阪市浪速区日本橋西</t>
        </is>
      </c>
      <c r="C866" t="inlineStr">
        <is>
          <t>おおさかふ おおさかしなにわく にっぽんばしにし</t>
        </is>
      </c>
    </row>
    <row r="867">
      <c r="A867" t="inlineStr">
        <is>
          <t>5560005</t>
        </is>
      </c>
      <c r="B867" t="inlineStr">
        <is>
          <t>大阪府大阪市浪速区日本橋</t>
        </is>
      </c>
      <c r="C867" t="inlineStr">
        <is>
          <t>おおさかふ おおさかしなにわく にっぽんばし</t>
        </is>
      </c>
    </row>
    <row r="868">
      <c r="A868" t="inlineStr">
        <is>
          <t>5560006</t>
        </is>
      </c>
      <c r="B868" t="inlineStr">
        <is>
          <t>大阪府大阪市浪速区日本橋東</t>
        </is>
      </c>
      <c r="C868" t="inlineStr">
        <is>
          <t>おおさかふ おおさかしなにわく にっぽんばしひがし</t>
        </is>
      </c>
    </row>
    <row r="869">
      <c r="A869" t="inlineStr">
        <is>
          <t>5560011</t>
        </is>
      </c>
      <c r="B869" t="inlineStr">
        <is>
          <t>大阪府大阪市浪速区難波中</t>
        </is>
      </c>
      <c r="C869" t="inlineStr">
        <is>
          <t>おおさかふ おおさかしなにわく なんばなか</t>
        </is>
      </c>
    </row>
    <row r="870">
      <c r="A870" t="inlineStr">
        <is>
          <t>5560012</t>
        </is>
      </c>
      <c r="B870" t="inlineStr">
        <is>
          <t>大阪府大阪市浪速区敷津東</t>
        </is>
      </c>
      <c r="C870" t="inlineStr">
        <is>
          <t>おおさかふ おおさかしなにわく しきつひがし</t>
        </is>
      </c>
    </row>
    <row r="871">
      <c r="A871" t="inlineStr">
        <is>
          <t>5560013</t>
        </is>
      </c>
      <c r="B871" t="inlineStr">
        <is>
          <t>大阪府大阪市浪速区戎本町</t>
        </is>
      </c>
      <c r="C871" t="inlineStr">
        <is>
          <t>おおさかふ おおさかしなにわく えびすほんまち</t>
        </is>
      </c>
    </row>
    <row r="872">
      <c r="A872" t="inlineStr">
        <is>
          <t>5560014</t>
        </is>
      </c>
      <c r="B872" t="inlineStr">
        <is>
          <t>大阪府大阪市浪速区大国</t>
        </is>
      </c>
      <c r="C872" t="inlineStr">
        <is>
          <t>おおさかふ おおさかしなにわく だいこく</t>
        </is>
      </c>
    </row>
    <row r="873">
      <c r="A873" t="inlineStr">
        <is>
          <t>5560015</t>
        </is>
      </c>
      <c r="B873" t="inlineStr">
        <is>
          <t>大阪府大阪市浪速区敷津西</t>
        </is>
      </c>
      <c r="C873" t="inlineStr">
        <is>
          <t>おおさかふ おおさかしなにわく しきつにし</t>
        </is>
      </c>
    </row>
    <row r="874">
      <c r="A874" t="inlineStr">
        <is>
          <t>5560016</t>
        </is>
      </c>
      <c r="B874" t="inlineStr">
        <is>
          <t>大阪府大阪市浪速区元町</t>
        </is>
      </c>
      <c r="C874" t="inlineStr">
        <is>
          <t>おおさかふ おおさかしなにわく もとまち</t>
        </is>
      </c>
    </row>
    <row r="875">
      <c r="A875" t="inlineStr">
        <is>
          <t>5560017</t>
        </is>
      </c>
      <c r="B875" t="inlineStr">
        <is>
          <t>大阪府大阪市浪速区湊町</t>
        </is>
      </c>
      <c r="C875" t="inlineStr">
        <is>
          <t>おおさかふ おおさかしなにわく みなとまち</t>
        </is>
      </c>
    </row>
    <row r="876">
      <c r="A876" t="inlineStr">
        <is>
          <t>5560020</t>
        </is>
      </c>
      <c r="B876" t="inlineStr">
        <is>
          <t>大阪府大阪市浪速区立葉</t>
        </is>
      </c>
      <c r="C876" t="inlineStr">
        <is>
          <t>おおさかふ おおさかしなにわく たてば</t>
        </is>
      </c>
    </row>
    <row r="877">
      <c r="A877" t="inlineStr">
        <is>
          <t>5560021</t>
        </is>
      </c>
      <c r="B877" t="inlineStr">
        <is>
          <t>大阪府大阪市浪速区幸町</t>
        </is>
      </c>
      <c r="C877" t="inlineStr">
        <is>
          <t>おおさかふ おおさかしなにわく さいわいちょう</t>
        </is>
      </c>
    </row>
    <row r="878">
      <c r="A878" t="inlineStr">
        <is>
          <t>5560022</t>
        </is>
      </c>
      <c r="B878" t="inlineStr">
        <is>
          <t>大阪府大阪市浪速区桜川</t>
        </is>
      </c>
      <c r="C878" t="inlineStr">
        <is>
          <t>おおさかふ おおさかしなにわく さくらがわ</t>
        </is>
      </c>
    </row>
    <row r="879">
      <c r="A879" t="inlineStr">
        <is>
          <t>5560023</t>
        </is>
      </c>
      <c r="B879" t="inlineStr">
        <is>
          <t>大阪府大阪市浪速区稲荷</t>
        </is>
      </c>
      <c r="C879" t="inlineStr">
        <is>
          <t>おおさかふ おおさかしなにわく いなり</t>
        </is>
      </c>
    </row>
    <row r="880">
      <c r="A880" t="inlineStr">
        <is>
          <t>5560024</t>
        </is>
      </c>
      <c r="B880" t="inlineStr">
        <is>
          <t>大阪府大阪市浪速区塩草</t>
        </is>
      </c>
      <c r="C880" t="inlineStr">
        <is>
          <t>おおさかふ おおさかしなにわく しおくさ</t>
        </is>
      </c>
    </row>
    <row r="881">
      <c r="A881" t="inlineStr">
        <is>
          <t>5560025</t>
        </is>
      </c>
      <c r="B881" t="inlineStr">
        <is>
          <t>大阪府大阪市浪速区浪速東</t>
        </is>
      </c>
      <c r="C881" t="inlineStr">
        <is>
          <t>おおさかふ おおさかしなにわく なにわひがし</t>
        </is>
      </c>
    </row>
    <row r="882">
      <c r="A882" t="inlineStr">
        <is>
          <t>5560026</t>
        </is>
      </c>
      <c r="B882" t="inlineStr">
        <is>
          <t>大阪府大阪市浪速区浪速西</t>
        </is>
      </c>
      <c r="C882" t="inlineStr">
        <is>
          <t>おおさかふ おおさかしなにわく なにわにし</t>
        </is>
      </c>
    </row>
    <row r="883">
      <c r="A883" t="inlineStr">
        <is>
          <t>5560027</t>
        </is>
      </c>
      <c r="B883" t="inlineStr">
        <is>
          <t>大阪府大阪市浪速区木津川</t>
        </is>
      </c>
      <c r="C883" t="inlineStr">
        <is>
          <t>おおさかふ おおさかしなにわく きづがわ</t>
        </is>
      </c>
    </row>
    <row r="884">
      <c r="A884" t="inlineStr">
        <is>
          <t>5560028</t>
        </is>
      </c>
      <c r="B884" t="inlineStr">
        <is>
          <t>大阪府大阪市浪速区久保吉</t>
        </is>
      </c>
      <c r="C884" t="inlineStr">
        <is>
          <t>おおさかふ おおさかしなにわく くぼよし</t>
        </is>
      </c>
    </row>
    <row r="885">
      <c r="A885" t="inlineStr">
        <is>
          <t>5560029</t>
        </is>
      </c>
      <c r="B885" t="inlineStr">
        <is>
          <t>大阪府大阪市浪速区芦原</t>
        </is>
      </c>
      <c r="C885" t="inlineStr">
        <is>
          <t>おおさかふ おおさかしなにわく あしはら</t>
        </is>
      </c>
    </row>
    <row r="886">
      <c r="A886" t="inlineStr">
        <is>
          <t>5570000</t>
        </is>
      </c>
      <c r="B886" t="inlineStr">
        <is>
          <t>大阪府大阪市西成区</t>
        </is>
      </c>
      <c r="C886" t="inlineStr">
        <is>
          <t>おおさかふ おおさかしにしなりく</t>
        </is>
      </c>
    </row>
    <row r="887">
      <c r="A887" t="inlineStr">
        <is>
          <t>5570001</t>
        </is>
      </c>
      <c r="B887" t="inlineStr">
        <is>
          <t>大阪府大阪市西成区山王</t>
        </is>
      </c>
      <c r="C887" t="inlineStr">
        <is>
          <t>おおさかふ おおさかしにしなりく さんのう</t>
        </is>
      </c>
    </row>
    <row r="888">
      <c r="A888" t="inlineStr">
        <is>
          <t>5570002</t>
        </is>
      </c>
      <c r="B888" t="inlineStr">
        <is>
          <t>大阪府大阪市西成区太子</t>
        </is>
      </c>
      <c r="C888" t="inlineStr">
        <is>
          <t>おおさかふ おおさかしにしなりく たいし</t>
        </is>
      </c>
    </row>
    <row r="889">
      <c r="A889" t="inlineStr">
        <is>
          <t>5570003</t>
        </is>
      </c>
      <c r="B889" t="inlineStr">
        <is>
          <t>大阪府大阪市西成区天下茶屋北</t>
        </is>
      </c>
      <c r="C889" t="inlineStr">
        <is>
          <t>おおさかふ おおさかしにしなりく てんがちゃやきた</t>
        </is>
      </c>
    </row>
    <row r="890">
      <c r="A890" t="inlineStr">
        <is>
          <t>5570004</t>
        </is>
      </c>
      <c r="B890" t="inlineStr">
        <is>
          <t>大阪府大阪市西成区萩之茶屋</t>
        </is>
      </c>
      <c r="C890" t="inlineStr">
        <is>
          <t>おおさかふ おおさかしにしなりく はぎのちゃや</t>
        </is>
      </c>
    </row>
    <row r="891">
      <c r="A891" t="inlineStr">
        <is>
          <t>5570011</t>
        </is>
      </c>
      <c r="B891" t="inlineStr">
        <is>
          <t>大阪府大阪市西成区天下茶屋東</t>
        </is>
      </c>
      <c r="C891" t="inlineStr">
        <is>
          <t>おおさかふ おおさかしにしなりく てんがちゃやひがし</t>
        </is>
      </c>
    </row>
    <row r="892">
      <c r="A892" t="inlineStr">
        <is>
          <t>5570012</t>
        </is>
      </c>
      <c r="B892" t="inlineStr">
        <is>
          <t>大阪府大阪市西成区聖天下</t>
        </is>
      </c>
      <c r="C892" t="inlineStr">
        <is>
          <t>おおさかふ おおさかしにしなりく しょうてんした</t>
        </is>
      </c>
    </row>
    <row r="893">
      <c r="A893" t="inlineStr">
        <is>
          <t>5570013</t>
        </is>
      </c>
      <c r="B893" t="inlineStr">
        <is>
          <t>大阪府大阪市西成区天神ノ森</t>
        </is>
      </c>
      <c r="C893" t="inlineStr">
        <is>
          <t>おおさかふ おおさかしにしなりく てんじんのもり</t>
        </is>
      </c>
    </row>
    <row r="894">
      <c r="A894" t="inlineStr">
        <is>
          <t>5570014</t>
        </is>
      </c>
      <c r="B894" t="inlineStr">
        <is>
          <t>大阪府大阪市西成区天下茶屋</t>
        </is>
      </c>
      <c r="C894" t="inlineStr">
        <is>
          <t>おおさかふ おおさかしにしなりく てんがちゃや</t>
        </is>
      </c>
    </row>
    <row r="895">
      <c r="A895" t="inlineStr">
        <is>
          <t>5570015</t>
        </is>
      </c>
      <c r="B895" t="inlineStr">
        <is>
          <t>大阪府大阪市西成区花園南</t>
        </is>
      </c>
      <c r="C895" t="inlineStr">
        <is>
          <t>おおさかふ おおさかしにしなりく はなぞのみなみ</t>
        </is>
      </c>
    </row>
    <row r="896">
      <c r="A896" t="inlineStr">
        <is>
          <t>5570016</t>
        </is>
      </c>
      <c r="B896" t="inlineStr">
        <is>
          <t>大阪府大阪市西成区花園北</t>
        </is>
      </c>
      <c r="C896" t="inlineStr">
        <is>
          <t>おおさかふ おおさかしにしなりく はなぞのきた</t>
        </is>
      </c>
    </row>
    <row r="897">
      <c r="A897" t="inlineStr">
        <is>
          <t>5570021</t>
        </is>
      </c>
      <c r="B897" t="inlineStr">
        <is>
          <t>大阪府大阪市西成区北開</t>
        </is>
      </c>
      <c r="C897" t="inlineStr">
        <is>
          <t>おおさかふ おおさかしにしなりく きたびらき</t>
        </is>
      </c>
    </row>
    <row r="898">
      <c r="A898" t="inlineStr">
        <is>
          <t>5570022</t>
        </is>
      </c>
      <c r="B898" t="inlineStr">
        <is>
          <t>大阪府大阪市西成区中開</t>
        </is>
      </c>
      <c r="C898" t="inlineStr">
        <is>
          <t>おおさかふ おおさかしにしなりく なかびらき</t>
        </is>
      </c>
    </row>
    <row r="899">
      <c r="A899" t="inlineStr">
        <is>
          <t>5570023</t>
        </is>
      </c>
      <c r="B899" t="inlineStr">
        <is>
          <t>大阪府大阪市西成区南開</t>
        </is>
      </c>
      <c r="C899" t="inlineStr">
        <is>
          <t>おおさかふ おおさかしにしなりく みなみびらき</t>
        </is>
      </c>
    </row>
    <row r="900">
      <c r="A900" t="inlineStr">
        <is>
          <t>5570024</t>
        </is>
      </c>
      <c r="B900" t="inlineStr">
        <is>
          <t>大阪府大阪市西成区出城</t>
        </is>
      </c>
      <c r="C900" t="inlineStr">
        <is>
          <t>おおさかふ おおさかしにしなりく でしろ</t>
        </is>
      </c>
    </row>
    <row r="901">
      <c r="A901" t="inlineStr">
        <is>
          <t>5570025</t>
        </is>
      </c>
      <c r="B901" t="inlineStr">
        <is>
          <t>大阪府大阪市西成区長橋</t>
        </is>
      </c>
      <c r="C901" t="inlineStr">
        <is>
          <t>おおさかふ おおさかしにしなりく ながはし</t>
        </is>
      </c>
    </row>
    <row r="902">
      <c r="A902" t="inlineStr">
        <is>
          <t>5570031</t>
        </is>
      </c>
      <c r="B902" t="inlineStr">
        <is>
          <t>大阪府大阪市西成区鶴見橋</t>
        </is>
      </c>
      <c r="C902" t="inlineStr">
        <is>
          <t>おおさかふ おおさかしにしなりく つるみばし</t>
        </is>
      </c>
    </row>
    <row r="903">
      <c r="A903" t="inlineStr">
        <is>
          <t>5570032</t>
        </is>
      </c>
      <c r="B903" t="inlineStr">
        <is>
          <t>大阪府大阪市西成区旭</t>
        </is>
      </c>
      <c r="C903" t="inlineStr">
        <is>
          <t>おおさかふ おおさかしにしなりく あさひ</t>
        </is>
      </c>
    </row>
    <row r="904">
      <c r="A904" t="inlineStr">
        <is>
          <t>5570033</t>
        </is>
      </c>
      <c r="B904" t="inlineStr">
        <is>
          <t>大阪府大阪市西成区梅南</t>
        </is>
      </c>
      <c r="C904" t="inlineStr">
        <is>
          <t>おおさかふ おおさかしにしなりく ばいなん</t>
        </is>
      </c>
    </row>
    <row r="905">
      <c r="A905" t="inlineStr">
        <is>
          <t>5570034</t>
        </is>
      </c>
      <c r="B905" t="inlineStr">
        <is>
          <t>大阪府大阪市西成区松</t>
        </is>
      </c>
      <c r="C905" t="inlineStr">
        <is>
          <t>おおさかふ おおさかしにしなりく まつ</t>
        </is>
      </c>
    </row>
    <row r="906">
      <c r="A906" t="inlineStr">
        <is>
          <t>5570041</t>
        </is>
      </c>
      <c r="B906" t="inlineStr">
        <is>
          <t>大阪府大阪市西成区岸里</t>
        </is>
      </c>
      <c r="C906" t="inlineStr">
        <is>
          <t>おおさかふ おおさかしにしなりく きしのさと</t>
        </is>
      </c>
    </row>
    <row r="907">
      <c r="A907" t="inlineStr">
        <is>
          <t>5570042</t>
        </is>
      </c>
      <c r="B907" t="inlineStr">
        <is>
          <t>大阪府大阪市西成区岸里東</t>
        </is>
      </c>
      <c r="C907" t="inlineStr">
        <is>
          <t>おおさかふ おおさかしにしなりく きしのさとひがし</t>
        </is>
      </c>
    </row>
    <row r="908">
      <c r="A908" t="inlineStr">
        <is>
          <t>5570043</t>
        </is>
      </c>
      <c r="B908" t="inlineStr">
        <is>
          <t>大阪府大阪市西成区玉出東</t>
        </is>
      </c>
      <c r="C908" t="inlineStr">
        <is>
          <t>おおさかふ おおさかしにしなりく たまでひがし</t>
        </is>
      </c>
    </row>
    <row r="909">
      <c r="A909" t="inlineStr">
        <is>
          <t>5570044</t>
        </is>
      </c>
      <c r="B909" t="inlineStr">
        <is>
          <t>大阪府大阪市西成区玉出中</t>
        </is>
      </c>
      <c r="C909" t="inlineStr">
        <is>
          <t>おおさかふ おおさかしにしなりく たまでなか</t>
        </is>
      </c>
    </row>
    <row r="910">
      <c r="A910" t="inlineStr">
        <is>
          <t>5570045</t>
        </is>
      </c>
      <c r="B910" t="inlineStr">
        <is>
          <t>大阪府大阪市西成区玉出西</t>
        </is>
      </c>
      <c r="C910" t="inlineStr">
        <is>
          <t>おおさかふ おおさかしにしなりく たまでにし</t>
        </is>
      </c>
    </row>
    <row r="911">
      <c r="A911" t="inlineStr">
        <is>
          <t>5570051</t>
        </is>
      </c>
      <c r="B911" t="inlineStr">
        <is>
          <t>大阪府大阪市西成区橘</t>
        </is>
      </c>
      <c r="C911" t="inlineStr">
        <is>
          <t>おおさかふ おおさかしにしなりく たちばな</t>
        </is>
      </c>
    </row>
    <row r="912">
      <c r="A912" t="inlineStr">
        <is>
          <t>5570052</t>
        </is>
      </c>
      <c r="B912" t="inlineStr">
        <is>
          <t>大阪府大阪市西成区潮路</t>
        </is>
      </c>
      <c r="C912" t="inlineStr">
        <is>
          <t>おおさかふ おおさかしにしなりく しおじ</t>
        </is>
      </c>
    </row>
    <row r="913">
      <c r="A913" t="inlineStr">
        <is>
          <t>5570053</t>
        </is>
      </c>
      <c r="B913" t="inlineStr">
        <is>
          <t>大阪府大阪市西成区千本北</t>
        </is>
      </c>
      <c r="C913" t="inlineStr">
        <is>
          <t>おおさかふ おおさかしにしなりく せんぼんきた</t>
        </is>
      </c>
    </row>
    <row r="914">
      <c r="A914" t="inlineStr">
        <is>
          <t>5570054</t>
        </is>
      </c>
      <c r="B914" t="inlineStr">
        <is>
          <t>大阪府大阪市西成区千本中</t>
        </is>
      </c>
      <c r="C914" t="inlineStr">
        <is>
          <t>おおさかふ おおさかしにしなりく せんぼんなか</t>
        </is>
      </c>
    </row>
    <row r="915">
      <c r="A915" t="inlineStr">
        <is>
          <t>5570055</t>
        </is>
      </c>
      <c r="B915" t="inlineStr">
        <is>
          <t>大阪府大阪市西成区千本南</t>
        </is>
      </c>
      <c r="C915" t="inlineStr">
        <is>
          <t>おおさかふ おおさかしにしなりく せんぼんみなみ</t>
        </is>
      </c>
    </row>
    <row r="916">
      <c r="A916" t="inlineStr">
        <is>
          <t>5570061</t>
        </is>
      </c>
      <c r="B916" t="inlineStr">
        <is>
          <t>大阪府大阪市西成区北津守</t>
        </is>
      </c>
      <c r="C916" t="inlineStr">
        <is>
          <t>おおさかふ おおさかしにしなりく きたつもり</t>
        </is>
      </c>
    </row>
    <row r="917">
      <c r="A917" t="inlineStr">
        <is>
          <t>5570062</t>
        </is>
      </c>
      <c r="B917" t="inlineStr">
        <is>
          <t>大阪府大阪市西成区津守</t>
        </is>
      </c>
      <c r="C917" t="inlineStr">
        <is>
          <t>おおさかふ おおさかしにしなりく つもり</t>
        </is>
      </c>
    </row>
    <row r="918">
      <c r="A918" t="inlineStr">
        <is>
          <t>5570063</t>
        </is>
      </c>
      <c r="B918" t="inlineStr">
        <is>
          <t>大阪府大阪市西成区南津守</t>
        </is>
      </c>
      <c r="C918" t="inlineStr">
        <is>
          <t>おおさかふ おおさかしにしなりく みなみつもり</t>
        </is>
      </c>
    </row>
    <row r="919">
      <c r="A919" t="inlineStr">
        <is>
          <t>5580000</t>
        </is>
      </c>
      <c r="B919" t="inlineStr">
        <is>
          <t>大阪府大阪市住吉区</t>
        </is>
      </c>
      <c r="C919" t="inlineStr">
        <is>
          <t>おおさかふ おおさかしすみよしく</t>
        </is>
      </c>
    </row>
    <row r="920">
      <c r="A920" t="inlineStr">
        <is>
          <t>5580001</t>
        </is>
      </c>
      <c r="B920" t="inlineStr">
        <is>
          <t>大阪府大阪市住吉区大領</t>
        </is>
      </c>
      <c r="C920" t="inlineStr">
        <is>
          <t>おおさかふ おおさかしすみよしく だいりょう</t>
        </is>
      </c>
    </row>
    <row r="921">
      <c r="A921" t="inlineStr">
        <is>
          <t>5580002</t>
        </is>
      </c>
      <c r="B921" t="inlineStr">
        <is>
          <t>大阪府大阪市住吉区長居西</t>
        </is>
      </c>
      <c r="C921" t="inlineStr">
        <is>
          <t>おおさかふ おおさかしすみよしく ながいにし</t>
        </is>
      </c>
    </row>
    <row r="922">
      <c r="A922" t="inlineStr">
        <is>
          <t>5580003</t>
        </is>
      </c>
      <c r="B922" t="inlineStr">
        <is>
          <t>大阪府大阪市住吉区長居</t>
        </is>
      </c>
      <c r="C922" t="inlineStr">
        <is>
          <t>おおさかふ おおさかしすみよしく ながい</t>
        </is>
      </c>
    </row>
    <row r="923">
      <c r="A923" t="inlineStr">
        <is>
          <t>5580004</t>
        </is>
      </c>
      <c r="B923" t="inlineStr">
        <is>
          <t>大阪府大阪市住吉区長居東</t>
        </is>
      </c>
      <c r="C923" t="inlineStr">
        <is>
          <t>おおさかふ おおさかしすみよしく ながいひがし</t>
        </is>
      </c>
    </row>
    <row r="924">
      <c r="A924" t="inlineStr">
        <is>
          <t>5580011</t>
        </is>
      </c>
      <c r="B924" t="inlineStr">
        <is>
          <t>大阪府大阪市住吉区苅田</t>
        </is>
      </c>
      <c r="C924" t="inlineStr">
        <is>
          <t>おおさかふ おおさかしすみよしく かりた</t>
        </is>
      </c>
    </row>
    <row r="925">
      <c r="A925" t="inlineStr">
        <is>
          <t>5580012</t>
        </is>
      </c>
      <c r="B925" t="inlineStr">
        <is>
          <t>大阪府大阪市住吉区庭井</t>
        </is>
      </c>
      <c r="C925" t="inlineStr">
        <is>
          <t>おおさかふ おおさかしすみよしく にわい</t>
        </is>
      </c>
    </row>
    <row r="926">
      <c r="A926" t="inlineStr">
        <is>
          <t>5580013</t>
        </is>
      </c>
      <c r="B926" t="inlineStr">
        <is>
          <t>大阪府大阪市住吉区我孫子東</t>
        </is>
      </c>
      <c r="C926" t="inlineStr">
        <is>
          <t>おおさかふ おおさかしすみよしく あびこひがし</t>
        </is>
      </c>
    </row>
    <row r="927">
      <c r="A927" t="inlineStr">
        <is>
          <t>5580014</t>
        </is>
      </c>
      <c r="B927" t="inlineStr">
        <is>
          <t>大阪府大阪市住吉区我孫子</t>
        </is>
      </c>
      <c r="C927" t="inlineStr">
        <is>
          <t>おおさかふ おおさかしすみよしく あびこ</t>
        </is>
      </c>
    </row>
    <row r="928">
      <c r="A928" t="inlineStr">
        <is>
          <t>5580015</t>
        </is>
      </c>
      <c r="B928" t="inlineStr">
        <is>
          <t>大阪府大阪市住吉区我孫子西</t>
        </is>
      </c>
      <c r="C928" t="inlineStr">
        <is>
          <t>おおさかふ おおさかしすみよしく あびこにし</t>
        </is>
      </c>
    </row>
    <row r="929">
      <c r="A929" t="inlineStr">
        <is>
          <t>5580021</t>
        </is>
      </c>
      <c r="B929" t="inlineStr">
        <is>
          <t>大阪府大阪市住吉区浅香</t>
        </is>
      </c>
      <c r="C929" t="inlineStr">
        <is>
          <t>おおさかふ おおさかしすみよしく あさか</t>
        </is>
      </c>
    </row>
    <row r="930">
      <c r="A930" t="inlineStr">
        <is>
          <t>5580022</t>
        </is>
      </c>
      <c r="B930" t="inlineStr">
        <is>
          <t>大阪府大阪市住吉区杉本</t>
        </is>
      </c>
      <c r="C930" t="inlineStr">
        <is>
          <t>おおさかふ おおさかしすみよしく すぎもと</t>
        </is>
      </c>
    </row>
    <row r="931">
      <c r="A931" t="inlineStr">
        <is>
          <t>5580023</t>
        </is>
      </c>
      <c r="B931" t="inlineStr">
        <is>
          <t>大阪府大阪市住吉区山之内</t>
        </is>
      </c>
      <c r="C931" t="inlineStr">
        <is>
          <t>おおさかふ おおさかしすみよしく やまのうち</t>
        </is>
      </c>
    </row>
    <row r="932">
      <c r="A932" t="inlineStr">
        <is>
          <t>5580024</t>
        </is>
      </c>
      <c r="B932" t="inlineStr">
        <is>
          <t>大阪府大阪市住吉区山之内元町</t>
        </is>
      </c>
      <c r="C932" t="inlineStr">
        <is>
          <t>おおさかふ おおさかしすみよしく やまのうちもとまち</t>
        </is>
      </c>
    </row>
    <row r="933">
      <c r="A933" t="inlineStr">
        <is>
          <t>5580031</t>
        </is>
      </c>
      <c r="B933" t="inlineStr">
        <is>
          <t>大阪府大阪市住吉区沢之町</t>
        </is>
      </c>
      <c r="C933" t="inlineStr">
        <is>
          <t>おおさかふ おおさかしすみよしく さわのちょう</t>
        </is>
      </c>
    </row>
    <row r="934">
      <c r="A934" t="inlineStr">
        <is>
          <t>5580032</t>
        </is>
      </c>
      <c r="B934" t="inlineStr">
        <is>
          <t>大阪府大阪市住吉区遠里小野</t>
        </is>
      </c>
      <c r="C934" t="inlineStr">
        <is>
          <t>おおさかふ おおさかしすみよしく おりおの</t>
        </is>
      </c>
    </row>
    <row r="935">
      <c r="A935" t="inlineStr">
        <is>
          <t>5580033</t>
        </is>
      </c>
      <c r="B935" t="inlineStr">
        <is>
          <t>大阪府大阪市住吉区清水丘</t>
        </is>
      </c>
      <c r="C935" t="inlineStr">
        <is>
          <t>おおさかふ おおさかしすみよしく しみずがおか</t>
        </is>
      </c>
    </row>
    <row r="936">
      <c r="A936" t="inlineStr">
        <is>
          <t>5580041</t>
        </is>
      </c>
      <c r="B936" t="inlineStr">
        <is>
          <t>大阪府大阪市住吉区南住吉</t>
        </is>
      </c>
      <c r="C936" t="inlineStr">
        <is>
          <t>おおさかふ おおさかしすみよしく みなみすみよし</t>
        </is>
      </c>
    </row>
    <row r="937">
      <c r="A937" t="inlineStr">
        <is>
          <t>5580042</t>
        </is>
      </c>
      <c r="B937" t="inlineStr">
        <is>
          <t>大阪府大阪市住吉区殿辻</t>
        </is>
      </c>
      <c r="C937" t="inlineStr">
        <is>
          <t>おおさかふ おおさかしすみよしく とのつじ</t>
        </is>
      </c>
    </row>
    <row r="938">
      <c r="A938" t="inlineStr">
        <is>
          <t>5580043</t>
        </is>
      </c>
      <c r="B938" t="inlineStr">
        <is>
          <t>大阪府大阪市住吉区墨江</t>
        </is>
      </c>
      <c r="C938" t="inlineStr">
        <is>
          <t>おおさかふ おおさかしすみよしく すみえ</t>
        </is>
      </c>
    </row>
    <row r="939">
      <c r="A939" t="inlineStr">
        <is>
          <t>5580044</t>
        </is>
      </c>
      <c r="B939" t="inlineStr">
        <is>
          <t>大阪府大阪市住吉区長峡町</t>
        </is>
      </c>
      <c r="C939" t="inlineStr">
        <is>
          <t>おおさかふ おおさかしすみよしく ながおちょう</t>
        </is>
      </c>
    </row>
    <row r="940">
      <c r="A940" t="inlineStr">
        <is>
          <t>5580045</t>
        </is>
      </c>
      <c r="B940" t="inlineStr">
        <is>
          <t>大阪府大阪市住吉区住吉</t>
        </is>
      </c>
      <c r="C940" t="inlineStr">
        <is>
          <t>おおさかふ おおさかしすみよしく すみよし</t>
        </is>
      </c>
    </row>
    <row r="941">
      <c r="A941" t="inlineStr">
        <is>
          <t>5580046</t>
        </is>
      </c>
      <c r="B941" t="inlineStr">
        <is>
          <t>大阪府大阪市住吉区上住吉</t>
        </is>
      </c>
      <c r="C941" t="inlineStr">
        <is>
          <t>おおさかふ おおさかしすみよしく うえすみよし</t>
        </is>
      </c>
    </row>
    <row r="942">
      <c r="A942" t="inlineStr">
        <is>
          <t>5580047</t>
        </is>
      </c>
      <c r="B942" t="inlineStr">
        <is>
          <t>大阪府大阪市住吉区千躰</t>
        </is>
      </c>
      <c r="C942" t="inlineStr">
        <is>
          <t>おおさかふ おおさかしすみよしく せんたい</t>
        </is>
      </c>
    </row>
    <row r="943">
      <c r="A943" t="inlineStr">
        <is>
          <t>5580051</t>
        </is>
      </c>
      <c r="B943" t="inlineStr">
        <is>
          <t>大阪府大阪市住吉区東粉浜</t>
        </is>
      </c>
      <c r="C943" t="inlineStr">
        <is>
          <t>おおさかふ おおさかしすみよしく ひがしこはま</t>
        </is>
      </c>
    </row>
    <row r="944">
      <c r="A944" t="inlineStr">
        <is>
          <t>5580052</t>
        </is>
      </c>
      <c r="B944" t="inlineStr">
        <is>
          <t>大阪府大阪市住吉区帝塚山西</t>
        </is>
      </c>
      <c r="C944" t="inlineStr">
        <is>
          <t>おおさかふ おおさかしすみよしく てづかやまにし</t>
        </is>
      </c>
    </row>
    <row r="945">
      <c r="A945" t="inlineStr">
        <is>
          <t>5580053</t>
        </is>
      </c>
      <c r="B945" t="inlineStr">
        <is>
          <t>大阪府大阪市住吉区帝塚山中</t>
        </is>
      </c>
      <c r="C945" t="inlineStr">
        <is>
          <t>おおさかふ おおさかしすみよしく てづかやまなか</t>
        </is>
      </c>
    </row>
    <row r="946">
      <c r="A946" t="inlineStr">
        <is>
          <t>5580054</t>
        </is>
      </c>
      <c r="B946" t="inlineStr">
        <is>
          <t>大阪府大阪市住吉区帝塚山東</t>
        </is>
      </c>
      <c r="C946" t="inlineStr">
        <is>
          <t>おおさかふ おおさかしすみよしく てづかやまひがし</t>
        </is>
      </c>
    </row>
    <row r="947">
      <c r="A947" t="inlineStr">
        <is>
          <t>5580055</t>
        </is>
      </c>
      <c r="B947" t="inlineStr">
        <is>
          <t>大阪府大阪市住吉区万代</t>
        </is>
      </c>
      <c r="C947" t="inlineStr">
        <is>
          <t>おおさかふ おおさかしすみよしく ばんだい</t>
        </is>
      </c>
    </row>
    <row r="948">
      <c r="A948" t="inlineStr">
        <is>
          <t>5580056</t>
        </is>
      </c>
      <c r="B948" t="inlineStr">
        <is>
          <t>大阪府大阪市住吉区万代東</t>
        </is>
      </c>
      <c r="C948" t="inlineStr">
        <is>
          <t>おおさかふ おおさかしすみよしく ばんだいひがし</t>
        </is>
      </c>
    </row>
    <row r="949">
      <c r="A949" t="inlineStr">
        <is>
          <t>5590000</t>
        </is>
      </c>
      <c r="B949" t="inlineStr">
        <is>
          <t>大阪府大阪市住之江区</t>
        </is>
      </c>
      <c r="C949" t="inlineStr">
        <is>
          <t>おおさかふ おおさかしすみのえく</t>
        </is>
      </c>
    </row>
    <row r="950">
      <c r="A950" t="inlineStr">
        <is>
          <t>5590001</t>
        </is>
      </c>
      <c r="B950" t="inlineStr">
        <is>
          <t>大阪府大阪市住之江区粉浜</t>
        </is>
      </c>
      <c r="C950" t="inlineStr">
        <is>
          <t>おおさかふ おおさかしすみのえく こはま</t>
        </is>
      </c>
    </row>
    <row r="951">
      <c r="A951" t="inlineStr">
        <is>
          <t>5590002</t>
        </is>
      </c>
      <c r="B951" t="inlineStr">
        <is>
          <t>大阪府大阪市住之江区浜口東</t>
        </is>
      </c>
      <c r="C951" t="inlineStr">
        <is>
          <t>おおさかふ おおさかしすみのえく はまぐちひがし</t>
        </is>
      </c>
    </row>
    <row r="952">
      <c r="A952" t="inlineStr">
        <is>
          <t>5590003</t>
        </is>
      </c>
      <c r="B952" t="inlineStr">
        <is>
          <t>大阪府大阪市住之江区安立</t>
        </is>
      </c>
      <c r="C952" t="inlineStr">
        <is>
          <t>おおさかふ おおさかしすみのえく あんりゅう</t>
        </is>
      </c>
    </row>
    <row r="953">
      <c r="A953" t="inlineStr">
        <is>
          <t>5590004</t>
        </is>
      </c>
      <c r="B953" t="inlineStr">
        <is>
          <t>大阪府大阪市住之江区住之江</t>
        </is>
      </c>
      <c r="C953" t="inlineStr">
        <is>
          <t>おおさかふ おおさかしすみのえく すみのえ</t>
        </is>
      </c>
    </row>
    <row r="954">
      <c r="A954" t="inlineStr">
        <is>
          <t>5590005</t>
        </is>
      </c>
      <c r="B954" t="inlineStr">
        <is>
          <t>大阪府大阪市住之江区西住之江</t>
        </is>
      </c>
      <c r="C954" t="inlineStr">
        <is>
          <t>おおさかふ おおさかしすみのえく にしすみのえ</t>
        </is>
      </c>
    </row>
    <row r="955">
      <c r="A955" t="inlineStr">
        <is>
          <t>5590006</t>
        </is>
      </c>
      <c r="B955" t="inlineStr">
        <is>
          <t>大阪府大阪市住之江区浜口西</t>
        </is>
      </c>
      <c r="C955" t="inlineStr">
        <is>
          <t>おおさかふ おおさかしすみのえく はまぐちにし</t>
        </is>
      </c>
    </row>
    <row r="956">
      <c r="A956" t="inlineStr">
        <is>
          <t>5590007</t>
        </is>
      </c>
      <c r="B956" t="inlineStr">
        <is>
          <t>大阪府大阪市住之江区粉浜西</t>
        </is>
      </c>
      <c r="C956" t="inlineStr">
        <is>
          <t>おおさかふ おおさかしすみのえく こはまにし</t>
        </is>
      </c>
    </row>
    <row r="957">
      <c r="A957" t="inlineStr">
        <is>
          <t>5590011</t>
        </is>
      </c>
      <c r="B957" t="inlineStr">
        <is>
          <t>大阪府大阪市住之江区北加賀屋</t>
        </is>
      </c>
      <c r="C957" t="inlineStr">
        <is>
          <t>おおさかふ おおさかしすみのえく きたかがや</t>
        </is>
      </c>
    </row>
    <row r="958">
      <c r="A958" t="inlineStr">
        <is>
          <t>5590012</t>
        </is>
      </c>
      <c r="B958" t="inlineStr">
        <is>
          <t>大阪府大阪市住之江区東加賀屋</t>
        </is>
      </c>
      <c r="C958" t="inlineStr">
        <is>
          <t>おおさかふ おおさかしすみのえく ひがしかがや</t>
        </is>
      </c>
    </row>
    <row r="959">
      <c r="A959" t="inlineStr">
        <is>
          <t>5590013</t>
        </is>
      </c>
      <c r="B959" t="inlineStr">
        <is>
          <t>大阪府大阪市住之江区御崎</t>
        </is>
      </c>
      <c r="C959" t="inlineStr">
        <is>
          <t>おおさかふ おおさかしすみのえく みさき</t>
        </is>
      </c>
    </row>
    <row r="960">
      <c r="A960" t="inlineStr">
        <is>
          <t>5590014</t>
        </is>
      </c>
      <c r="B960" t="inlineStr">
        <is>
          <t>大阪府大阪市住之江区北島</t>
        </is>
      </c>
      <c r="C960" t="inlineStr">
        <is>
          <t>おおさかふ おおさかしすみのえく きたじま</t>
        </is>
      </c>
    </row>
    <row r="961">
      <c r="A961" t="inlineStr">
        <is>
          <t>5590015</t>
        </is>
      </c>
      <c r="B961" t="inlineStr">
        <is>
          <t>大阪府大阪市住之江区南加賀屋</t>
        </is>
      </c>
      <c r="C961" t="inlineStr">
        <is>
          <t>おおさかふ おおさかしすみのえく みなみかがや</t>
        </is>
      </c>
    </row>
    <row r="962">
      <c r="A962" t="inlineStr">
        <is>
          <t>5590016</t>
        </is>
      </c>
      <c r="B962" t="inlineStr">
        <is>
          <t>大阪府大阪市住之江区西加賀屋</t>
        </is>
      </c>
      <c r="C962" t="inlineStr">
        <is>
          <t>おおさかふ おおさかしすみのえく にしかがや</t>
        </is>
      </c>
    </row>
    <row r="963">
      <c r="A963" t="inlineStr">
        <is>
          <t>5590017</t>
        </is>
      </c>
      <c r="B963" t="inlineStr">
        <is>
          <t>大阪府大阪市住之江区中加賀屋</t>
        </is>
      </c>
      <c r="C963" t="inlineStr">
        <is>
          <t>おおさかふ おおさかしすみのえく なかかがや</t>
        </is>
      </c>
    </row>
    <row r="964">
      <c r="A964" t="inlineStr">
        <is>
          <t>5590021</t>
        </is>
      </c>
      <c r="B964" t="inlineStr">
        <is>
          <t>大阪府大阪市住之江区柴谷</t>
        </is>
      </c>
      <c r="C964" t="inlineStr">
        <is>
          <t>おおさかふ おおさかしすみのえく しばたに</t>
        </is>
      </c>
    </row>
    <row r="965">
      <c r="A965" t="inlineStr">
        <is>
          <t>5590022</t>
        </is>
      </c>
      <c r="B965" t="inlineStr">
        <is>
          <t>大阪府大阪市住之江区緑木</t>
        </is>
      </c>
      <c r="C965" t="inlineStr">
        <is>
          <t>おおさかふ おおさかしすみのえく みどりぎ</t>
        </is>
      </c>
    </row>
    <row r="966">
      <c r="A966" t="inlineStr">
        <is>
          <t>5590023</t>
        </is>
      </c>
      <c r="B966" t="inlineStr">
        <is>
          <t>大阪府大阪市住之江区泉</t>
        </is>
      </c>
      <c r="C966" t="inlineStr">
        <is>
          <t>おおさかふ おおさかしすみのえく いずみ</t>
        </is>
      </c>
    </row>
    <row r="967">
      <c r="A967" t="inlineStr">
        <is>
          <t>5590024</t>
        </is>
      </c>
      <c r="B967" t="inlineStr">
        <is>
          <t>大阪府大阪市住之江区新北島</t>
        </is>
      </c>
      <c r="C967" t="inlineStr">
        <is>
          <t>おおさかふ おおさかしすみのえく しんきたじま</t>
        </is>
      </c>
    </row>
    <row r="968">
      <c r="A968" t="inlineStr">
        <is>
          <t>5590025</t>
        </is>
      </c>
      <c r="B968" t="inlineStr">
        <is>
          <t>大阪府大阪市住之江区平林南</t>
        </is>
      </c>
      <c r="C968" t="inlineStr">
        <is>
          <t>おおさかふ おおさかしすみのえく ひらばやしみなみ</t>
        </is>
      </c>
    </row>
    <row r="969">
      <c r="A969" t="inlineStr">
        <is>
          <t>5590026</t>
        </is>
      </c>
      <c r="B969" t="inlineStr">
        <is>
          <t>大阪府大阪市住之江区平林北</t>
        </is>
      </c>
      <c r="C969" t="inlineStr">
        <is>
          <t>おおさかふ おおさかしすみのえく ひらばやしきた</t>
        </is>
      </c>
    </row>
    <row r="970">
      <c r="A970" t="inlineStr">
        <is>
          <t>5590031</t>
        </is>
      </c>
      <c r="B970" t="inlineStr">
        <is>
          <t>大阪府大阪市住之江区南港東</t>
        </is>
      </c>
      <c r="C970" t="inlineStr">
        <is>
          <t>おおさかふ おおさかしすみのえく なんこうひがし</t>
        </is>
      </c>
    </row>
    <row r="971">
      <c r="A971" t="inlineStr">
        <is>
          <t>5590032</t>
        </is>
      </c>
      <c r="B971" t="inlineStr">
        <is>
          <t>大阪府大阪市住之江区南港南</t>
        </is>
      </c>
      <c r="C971" t="inlineStr">
        <is>
          <t>おおさかふ おおさかしすみのえく なんこうみなみ</t>
        </is>
      </c>
    </row>
    <row r="972">
      <c r="A972" t="inlineStr">
        <is>
          <t>5590033</t>
        </is>
      </c>
      <c r="B972" t="inlineStr">
        <is>
          <t>大阪府大阪市住之江区南港中</t>
        </is>
      </c>
      <c r="C972" t="inlineStr">
        <is>
          <t>おおさかふ おおさかしすみのえく なんこうなか</t>
        </is>
      </c>
    </row>
    <row r="973">
      <c r="A973" t="inlineStr">
        <is>
          <t>5590034</t>
        </is>
      </c>
      <c r="B973" t="inlineStr">
        <is>
          <t>大阪府大阪市住之江区南港北</t>
        </is>
      </c>
      <c r="C973" t="inlineStr">
        <is>
          <t>おおさかふ おおさかしすみのえく なんこうきた</t>
        </is>
      </c>
    </row>
    <row r="974">
      <c r="A974" t="inlineStr">
        <is>
          <t>5600000</t>
        </is>
      </c>
      <c r="B974" t="inlineStr">
        <is>
          <t>大阪府豊中市</t>
        </is>
      </c>
      <c r="C974" t="inlineStr">
        <is>
          <t>おおさかふ とよなかし</t>
        </is>
      </c>
    </row>
    <row r="975">
      <c r="A975" t="inlineStr">
        <is>
          <t>5600001</t>
        </is>
      </c>
      <c r="B975" t="inlineStr">
        <is>
          <t>大阪府豊中市北緑丘</t>
        </is>
      </c>
      <c r="C975" t="inlineStr">
        <is>
          <t>おおさかふ とよなかし きたみどりがおか</t>
        </is>
      </c>
    </row>
    <row r="976">
      <c r="A976" t="inlineStr">
        <is>
          <t>5600002</t>
        </is>
      </c>
      <c r="B976" t="inlineStr">
        <is>
          <t>大阪府豊中市緑丘</t>
        </is>
      </c>
      <c r="C976" t="inlineStr">
        <is>
          <t>おおさかふ とよなかし みどりがおか</t>
        </is>
      </c>
    </row>
    <row r="977">
      <c r="A977" t="inlineStr">
        <is>
          <t>5600003</t>
        </is>
      </c>
      <c r="B977" t="inlineStr">
        <is>
          <t>大阪府豊中市東豊中町</t>
        </is>
      </c>
      <c r="C977" t="inlineStr">
        <is>
          <t>おおさかふ とよなかし ひがしとよなかちょう</t>
        </is>
      </c>
    </row>
    <row r="978">
      <c r="A978" t="inlineStr">
        <is>
          <t>5600004</t>
        </is>
      </c>
      <c r="B978" t="inlineStr">
        <is>
          <t>大阪府豊中市少路</t>
        </is>
      </c>
      <c r="C978" t="inlineStr">
        <is>
          <t>おおさかふ とよなかし しょうじ</t>
        </is>
      </c>
    </row>
    <row r="979">
      <c r="A979" t="inlineStr">
        <is>
          <t>5600005</t>
        </is>
      </c>
      <c r="B979" t="inlineStr">
        <is>
          <t>大阪府豊中市西緑丘</t>
        </is>
      </c>
      <c r="C979" t="inlineStr">
        <is>
          <t>おおさかふ とよなかし にしみどりがおか</t>
        </is>
      </c>
    </row>
    <row r="980">
      <c r="A980" t="inlineStr">
        <is>
          <t>5600011</t>
        </is>
      </c>
      <c r="B980" t="inlineStr">
        <is>
          <t>大阪府豊中市上野西</t>
        </is>
      </c>
      <c r="C980" t="inlineStr">
        <is>
          <t>おおさかふ とよなかし うえのにし</t>
        </is>
      </c>
    </row>
    <row r="981">
      <c r="A981" t="inlineStr">
        <is>
          <t>5600012</t>
        </is>
      </c>
      <c r="B981" t="inlineStr">
        <is>
          <t>大阪府豊中市上野坂</t>
        </is>
      </c>
      <c r="C981" t="inlineStr">
        <is>
          <t>おおさかふ とよなかし うえのさか</t>
        </is>
      </c>
    </row>
    <row r="982">
      <c r="A982" t="inlineStr">
        <is>
          <t>5600013</t>
        </is>
      </c>
      <c r="B982" t="inlineStr">
        <is>
          <t>大阪府豊中市上野東</t>
        </is>
      </c>
      <c r="C982" t="inlineStr">
        <is>
          <t>おおさかふ とよなかし うえのひがし</t>
        </is>
      </c>
    </row>
    <row r="983">
      <c r="A983" t="inlineStr">
        <is>
          <t>5600014</t>
        </is>
      </c>
      <c r="B983" t="inlineStr">
        <is>
          <t>大阪府豊中市熊野町</t>
        </is>
      </c>
      <c r="C983" t="inlineStr">
        <is>
          <t>おおさかふ とよなかし くまのちょう</t>
        </is>
      </c>
    </row>
    <row r="984">
      <c r="A984" t="inlineStr">
        <is>
          <t>5600015</t>
        </is>
      </c>
      <c r="B984" t="inlineStr">
        <is>
          <t>大阪府豊中市赤阪</t>
        </is>
      </c>
      <c r="C984" t="inlineStr">
        <is>
          <t>おおさかふ とよなかし あかさか</t>
        </is>
      </c>
    </row>
    <row r="985">
      <c r="A985" t="inlineStr">
        <is>
          <t>5600016</t>
        </is>
      </c>
      <c r="B985" t="inlineStr">
        <is>
          <t>大阪府豊中市栗ケ丘町</t>
        </is>
      </c>
      <c r="C985" t="inlineStr">
        <is>
          <t>おおさかふ とよなかし くりがおかちょう</t>
        </is>
      </c>
    </row>
    <row r="986">
      <c r="A986" t="inlineStr">
        <is>
          <t>5600021</t>
        </is>
      </c>
      <c r="B986" t="inlineStr">
        <is>
          <t>大阪府豊中市本町</t>
        </is>
      </c>
      <c r="C986" t="inlineStr">
        <is>
          <t>おおさかふ とよなかし ほんまち</t>
        </is>
      </c>
    </row>
    <row r="987">
      <c r="A987" t="inlineStr">
        <is>
          <t>5600022</t>
        </is>
      </c>
      <c r="B987" t="inlineStr">
        <is>
          <t>大阪府豊中市北桜塚</t>
        </is>
      </c>
      <c r="C987" t="inlineStr">
        <is>
          <t>おおさかふ とよなかし きたさくらづか</t>
        </is>
      </c>
    </row>
    <row r="988">
      <c r="A988" t="inlineStr">
        <is>
          <t>5600023</t>
        </is>
      </c>
      <c r="B988" t="inlineStr">
        <is>
          <t>大阪府豊中市岡上の町</t>
        </is>
      </c>
      <c r="C988" t="inlineStr">
        <is>
          <t>おおさかふ とよなかし おかかみのちょう</t>
        </is>
      </c>
    </row>
    <row r="989">
      <c r="A989" t="inlineStr">
        <is>
          <t>5600024</t>
        </is>
      </c>
      <c r="B989" t="inlineStr">
        <is>
          <t>大阪府豊中市末広町</t>
        </is>
      </c>
      <c r="C989" t="inlineStr">
        <is>
          <t>おおさかふ とよなかし すえひろちょう</t>
        </is>
      </c>
    </row>
    <row r="990">
      <c r="A990" t="inlineStr">
        <is>
          <t>5600025</t>
        </is>
      </c>
      <c r="B990" t="inlineStr">
        <is>
          <t>大阪府豊中市立花町</t>
        </is>
      </c>
      <c r="C990" t="inlineStr">
        <is>
          <t>おおさかふ とよなかし たちばなちょう</t>
        </is>
      </c>
    </row>
    <row r="991">
      <c r="A991" t="inlineStr">
        <is>
          <t>5600026</t>
        </is>
      </c>
      <c r="B991" t="inlineStr">
        <is>
          <t>大阪府豊中市玉井町</t>
        </is>
      </c>
      <c r="C991" t="inlineStr">
        <is>
          <t>おおさかふ とよなかし たまいちょう</t>
        </is>
      </c>
    </row>
    <row r="992">
      <c r="A992" t="inlineStr">
        <is>
          <t>5600031</t>
        </is>
      </c>
      <c r="B992" t="inlineStr">
        <is>
          <t>大阪府豊中市螢池北町</t>
        </is>
      </c>
      <c r="C992" t="inlineStr">
        <is>
          <t>おおさかふ とよなかし ほたるがいけきたまち</t>
        </is>
      </c>
    </row>
    <row r="993">
      <c r="A993" t="inlineStr">
        <is>
          <t>5600032</t>
        </is>
      </c>
      <c r="B993" t="inlineStr">
        <is>
          <t>大阪府豊中市螢池東町</t>
        </is>
      </c>
      <c r="C993" t="inlineStr">
        <is>
          <t>おおさかふ とよなかし ほたるがいけひがしまち</t>
        </is>
      </c>
    </row>
    <row r="994">
      <c r="A994" t="inlineStr">
        <is>
          <t>5600033</t>
        </is>
      </c>
      <c r="B994" t="inlineStr">
        <is>
          <t>大阪府豊中市螢池中町</t>
        </is>
      </c>
      <c r="C994" t="inlineStr">
        <is>
          <t>おおさかふ とよなかし ほたるがいけなかまち</t>
        </is>
      </c>
    </row>
    <row r="995">
      <c r="A995" t="inlineStr">
        <is>
          <t>5600034</t>
        </is>
      </c>
      <c r="B995" t="inlineStr">
        <is>
          <t>大阪府豊中市螢池南町</t>
        </is>
      </c>
      <c r="C995" t="inlineStr">
        <is>
          <t>おおさかふ とよなかし ほたるがいけみなみまち</t>
        </is>
      </c>
    </row>
    <row r="996">
      <c r="A996" t="inlineStr">
        <is>
          <t>5600035</t>
        </is>
      </c>
      <c r="B996" t="inlineStr">
        <is>
          <t>大阪府豊中市箕輪</t>
        </is>
      </c>
      <c r="C996" t="inlineStr">
        <is>
          <t>おおさかふ とよなかし みのわ</t>
        </is>
      </c>
    </row>
    <row r="997">
      <c r="A997" t="inlineStr">
        <is>
          <t>5600036</t>
        </is>
      </c>
      <c r="B997" t="inlineStr">
        <is>
          <t>大阪府豊中市螢池西町</t>
        </is>
      </c>
      <c r="C997" t="inlineStr">
        <is>
          <t>おおさかふ とよなかし ほたるがいけにしまち</t>
        </is>
      </c>
    </row>
    <row r="998">
      <c r="A998" t="inlineStr">
        <is>
          <t>5600041</t>
        </is>
      </c>
      <c r="B998" t="inlineStr">
        <is>
          <t>大阪府豊中市清風荘</t>
        </is>
      </c>
      <c r="C998" t="inlineStr">
        <is>
          <t>おおさかふ とよなかし せいふうそう</t>
        </is>
      </c>
    </row>
    <row r="999">
      <c r="A999" t="inlineStr">
        <is>
          <t>5600042</t>
        </is>
      </c>
      <c r="B999" t="inlineStr">
        <is>
          <t>大阪府豊中市石橋麻田町</t>
        </is>
      </c>
      <c r="C999" t="inlineStr">
        <is>
          <t>おおさかふ とよなかし いしばしあさだちょう</t>
        </is>
      </c>
    </row>
    <row r="1000">
      <c r="A1000" t="inlineStr">
        <is>
          <t>5600043</t>
        </is>
      </c>
      <c r="B1000" t="inlineStr">
        <is>
          <t>大阪府豊中市待兼山町</t>
        </is>
      </c>
      <c r="C1000" t="inlineStr">
        <is>
          <t>おおさかふ とよなかし まちかねやまちょう</t>
        </is>
      </c>
    </row>
    <row r="1001">
      <c r="A1001" t="inlineStr">
        <is>
          <t>5600044</t>
        </is>
      </c>
      <c r="B1001" t="inlineStr">
        <is>
          <t>大阪府豊中市刀根山元町</t>
        </is>
      </c>
      <c r="C1001" t="inlineStr">
        <is>
          <t>おおさかふ とよなかし とねやまもとまち</t>
        </is>
      </c>
    </row>
    <row r="1002">
      <c r="A1002" t="inlineStr">
        <is>
          <t>5600045</t>
        </is>
      </c>
      <c r="B1002" t="inlineStr">
        <is>
          <t>大阪府豊中市刀根山</t>
        </is>
      </c>
      <c r="C1002" t="inlineStr">
        <is>
          <t>おおさかふ とよなかし とねやま</t>
        </is>
      </c>
    </row>
    <row r="1003">
      <c r="A1003" t="inlineStr">
        <is>
          <t>5600046</t>
        </is>
      </c>
      <c r="B1003" t="inlineStr">
        <is>
          <t>大阪府豊中市千里園</t>
        </is>
      </c>
      <c r="C1003" t="inlineStr">
        <is>
          <t>おおさかふ とよなかし せんりえん</t>
        </is>
      </c>
    </row>
    <row r="1004">
      <c r="A1004" t="inlineStr">
        <is>
          <t>5600051</t>
        </is>
      </c>
      <c r="B1004" t="inlineStr">
        <is>
          <t>大阪府豊中市永楽荘</t>
        </is>
      </c>
      <c r="C1004" t="inlineStr">
        <is>
          <t>おおさかふ とよなかし えいらくそう</t>
        </is>
      </c>
    </row>
    <row r="1005">
      <c r="A1005" t="inlineStr">
        <is>
          <t>5600052</t>
        </is>
      </c>
      <c r="B1005" t="inlineStr">
        <is>
          <t>大阪府豊中市春日町</t>
        </is>
      </c>
      <c r="C1005" t="inlineStr">
        <is>
          <t>おおさかふ とよなかし かすがちょう</t>
        </is>
      </c>
    </row>
    <row r="1006">
      <c r="A1006" t="inlineStr">
        <is>
          <t>5600053</t>
        </is>
      </c>
      <c r="B1006" t="inlineStr">
        <is>
          <t>大阪府豊中市向丘</t>
        </is>
      </c>
      <c r="C1006" t="inlineStr">
        <is>
          <t>おおさかふ とよなかし むかいがおか</t>
        </is>
      </c>
    </row>
    <row r="1007">
      <c r="A1007" t="inlineStr">
        <is>
          <t>5600054</t>
        </is>
      </c>
      <c r="B1007" t="inlineStr">
        <is>
          <t>大阪府豊中市桜の町</t>
        </is>
      </c>
      <c r="C1007" t="inlineStr">
        <is>
          <t>おおさかふ とよなかし さくらのちょう</t>
        </is>
      </c>
    </row>
    <row r="1008">
      <c r="A1008" t="inlineStr">
        <is>
          <t>5600055</t>
        </is>
      </c>
      <c r="B1008" t="inlineStr">
        <is>
          <t>大阪府豊中市柴原町</t>
        </is>
      </c>
      <c r="C1008" t="inlineStr">
        <is>
          <t>おおさかふ とよなかし しばはらちょう</t>
        </is>
      </c>
    </row>
    <row r="1009">
      <c r="A1009" t="inlineStr">
        <is>
          <t>5600056</t>
        </is>
      </c>
      <c r="B1009" t="inlineStr">
        <is>
          <t>大阪府豊中市宮山町</t>
        </is>
      </c>
      <c r="C1009" t="inlineStr">
        <is>
          <t>おおさかふ とよなかし みややまちょう</t>
        </is>
      </c>
    </row>
    <row r="1010">
      <c r="A1010" t="inlineStr">
        <is>
          <t>5600081</t>
        </is>
      </c>
      <c r="B1010" t="inlineStr">
        <is>
          <t>大阪府豊中市新千里北町</t>
        </is>
      </c>
      <c r="C1010" t="inlineStr">
        <is>
          <t>おおさかふ とよなかし しんせんりきたまち</t>
        </is>
      </c>
    </row>
    <row r="1011">
      <c r="A1011" t="inlineStr">
        <is>
          <t>5600082</t>
        </is>
      </c>
      <c r="B1011" t="inlineStr">
        <is>
          <t>大阪府豊中市新千里東町</t>
        </is>
      </c>
      <c r="C1011" t="inlineStr">
        <is>
          <t>おおさかふ とよなかし しんせんりひがしまち</t>
        </is>
      </c>
    </row>
    <row r="1012">
      <c r="A1012" t="inlineStr">
        <is>
          <t>5600083</t>
        </is>
      </c>
      <c r="B1012" t="inlineStr">
        <is>
          <t>大阪府豊中市新千里西町</t>
        </is>
      </c>
      <c r="C1012" t="inlineStr">
        <is>
          <t>おおさかふ とよなかし しんせんりにしまち</t>
        </is>
      </c>
    </row>
    <row r="1013">
      <c r="A1013" t="inlineStr">
        <is>
          <t>5600084</t>
        </is>
      </c>
      <c r="B1013" t="inlineStr">
        <is>
          <t>大阪府豊中市新千里南町</t>
        </is>
      </c>
      <c r="C1013" t="inlineStr">
        <is>
          <t>おおさかふ とよなかし しんせんりみなみまち</t>
        </is>
      </c>
    </row>
    <row r="1014">
      <c r="A1014" t="inlineStr">
        <is>
          <t>5600085</t>
        </is>
      </c>
      <c r="B1014" t="inlineStr">
        <is>
          <t>大阪府豊中市上新田</t>
        </is>
      </c>
      <c r="C1014" t="inlineStr">
        <is>
          <t>おおさかふ とよなかし かみしんでん</t>
        </is>
      </c>
    </row>
    <row r="1015">
      <c r="A1015" t="inlineStr">
        <is>
          <t>5610801</t>
        </is>
      </c>
      <c r="B1015" t="inlineStr">
        <is>
          <t>大阪府豊中市曽根西町</t>
        </is>
      </c>
      <c r="C1015" t="inlineStr">
        <is>
          <t>おおさかふ とよなかし そねにしまち</t>
        </is>
      </c>
    </row>
    <row r="1016">
      <c r="A1016" t="inlineStr">
        <is>
          <t>5610802</t>
        </is>
      </c>
      <c r="B1016" t="inlineStr">
        <is>
          <t>大阪府豊中市曽根東町</t>
        </is>
      </c>
      <c r="C1016" t="inlineStr">
        <is>
          <t>おおさかふ とよなかし そねひがしのちょう</t>
        </is>
      </c>
    </row>
    <row r="1017">
      <c r="A1017" t="inlineStr">
        <is>
          <t>5610803</t>
        </is>
      </c>
      <c r="B1017" t="inlineStr">
        <is>
          <t>大阪府豊中市城山町</t>
        </is>
      </c>
      <c r="C1017" t="inlineStr">
        <is>
          <t>おおさかふ とよなかし しろやまちょう</t>
        </is>
      </c>
    </row>
    <row r="1018">
      <c r="A1018" t="inlineStr">
        <is>
          <t>5610804</t>
        </is>
      </c>
      <c r="B1018" t="inlineStr">
        <is>
          <t>大阪府豊中市曽根南町</t>
        </is>
      </c>
      <c r="C1018" t="inlineStr">
        <is>
          <t>おおさかふ とよなかし そねみなみまち</t>
        </is>
      </c>
    </row>
    <row r="1019">
      <c r="A1019" t="inlineStr">
        <is>
          <t>5610805</t>
        </is>
      </c>
      <c r="B1019" t="inlineStr">
        <is>
          <t>大阪府豊中市原田南</t>
        </is>
      </c>
      <c r="C1019" t="inlineStr">
        <is>
          <t>おおさかふ とよなかし はらだみなみ</t>
        </is>
      </c>
    </row>
    <row r="1020">
      <c r="A1020" t="inlineStr">
        <is>
          <t>5610806</t>
        </is>
      </c>
      <c r="B1020" t="inlineStr">
        <is>
          <t>大阪府豊中市原田西町</t>
        </is>
      </c>
      <c r="C1020" t="inlineStr">
        <is>
          <t>おおさかふ とよなかし はらだにしまち</t>
        </is>
      </c>
    </row>
    <row r="1021">
      <c r="A1021" t="inlineStr">
        <is>
          <t>5610807</t>
        </is>
      </c>
      <c r="B1021" t="inlineStr">
        <is>
          <t>大阪府豊中市原田中</t>
        </is>
      </c>
      <c r="C1021" t="inlineStr">
        <is>
          <t>おおさかふ とよなかし はらだなか</t>
        </is>
      </c>
    </row>
    <row r="1022">
      <c r="A1022" t="inlineStr">
        <is>
          <t>5610808</t>
        </is>
      </c>
      <c r="B1022" t="inlineStr">
        <is>
          <t>大阪府豊中市原田元町</t>
        </is>
      </c>
      <c r="C1022" t="inlineStr">
        <is>
          <t>おおさかふ とよなかし はらだもとまち</t>
        </is>
      </c>
    </row>
    <row r="1023">
      <c r="A1023" t="inlineStr">
        <is>
          <t>5610811</t>
        </is>
      </c>
      <c r="B1023" t="inlineStr">
        <is>
          <t>大阪府豊中市若竹町</t>
        </is>
      </c>
      <c r="C1023" t="inlineStr">
        <is>
          <t>おおさかふ とよなかし わかたけちょう</t>
        </is>
      </c>
    </row>
    <row r="1024">
      <c r="A1024" t="inlineStr">
        <is>
          <t>5610812</t>
        </is>
      </c>
      <c r="B1024" t="inlineStr">
        <is>
          <t>大阪府豊中市北条町</t>
        </is>
      </c>
      <c r="C1024" t="inlineStr">
        <is>
          <t>おおさかふ とよなかし きたじょうちょう</t>
        </is>
      </c>
    </row>
    <row r="1025">
      <c r="A1025" t="inlineStr">
        <is>
          <t>5610813</t>
        </is>
      </c>
      <c r="B1025" t="inlineStr">
        <is>
          <t>大阪府豊中市小曽根</t>
        </is>
      </c>
      <c r="C1025" t="inlineStr">
        <is>
          <t>おおさかふ とよなかし おぞね</t>
        </is>
      </c>
    </row>
    <row r="1026">
      <c r="A1026" t="inlineStr">
        <is>
          <t>5610814</t>
        </is>
      </c>
      <c r="B1026" t="inlineStr">
        <is>
          <t>大阪府豊中市豊南町東</t>
        </is>
      </c>
      <c r="C1026" t="inlineStr">
        <is>
          <t>おおさかふ とよなかし ほうなんちょうひがし</t>
        </is>
      </c>
    </row>
    <row r="1027">
      <c r="A1027" t="inlineStr">
        <is>
          <t>5610815</t>
        </is>
      </c>
      <c r="B1027" t="inlineStr">
        <is>
          <t>大阪府豊中市豊南町南</t>
        </is>
      </c>
      <c r="C1027" t="inlineStr">
        <is>
          <t>おおさかふ とよなかし ほうなんちょうみなみ</t>
        </is>
      </c>
    </row>
    <row r="1028">
      <c r="A1028" t="inlineStr">
        <is>
          <t>5610816</t>
        </is>
      </c>
      <c r="B1028" t="inlineStr">
        <is>
          <t>大阪府豊中市豊南町西</t>
        </is>
      </c>
      <c r="C1028" t="inlineStr">
        <is>
          <t>おおさかふ とよなかし ほうなんちょうにし</t>
        </is>
      </c>
    </row>
    <row r="1029">
      <c r="A1029" t="inlineStr">
        <is>
          <t>5610817</t>
        </is>
      </c>
      <c r="B1029" t="inlineStr">
        <is>
          <t>大阪府豊中市浜</t>
        </is>
      </c>
      <c r="C1029" t="inlineStr">
        <is>
          <t>おおさかふ とよなかし はま</t>
        </is>
      </c>
    </row>
    <row r="1030">
      <c r="A1030" t="inlineStr">
        <is>
          <t>5610821</t>
        </is>
      </c>
      <c r="B1030" t="inlineStr">
        <is>
          <t>大阪府豊中市日出町</t>
        </is>
      </c>
      <c r="C1030" t="inlineStr">
        <is>
          <t>おおさかふ とよなかし ひのでちょう</t>
        </is>
      </c>
    </row>
    <row r="1031">
      <c r="A1031" t="inlineStr">
        <is>
          <t>5610822</t>
        </is>
      </c>
      <c r="B1031" t="inlineStr">
        <is>
          <t>大阪府豊中市三国</t>
        </is>
      </c>
      <c r="C1031" t="inlineStr">
        <is>
          <t>おおさかふ とよなかし みくに</t>
        </is>
      </c>
    </row>
    <row r="1032">
      <c r="A1032" t="inlineStr">
        <is>
          <t>5610823</t>
        </is>
      </c>
      <c r="B1032" t="inlineStr">
        <is>
          <t>大阪府豊中市神州町</t>
        </is>
      </c>
      <c r="C1032" t="inlineStr">
        <is>
          <t>おおさかふ とよなかし かみすちょう</t>
        </is>
      </c>
    </row>
    <row r="1033">
      <c r="A1033" t="inlineStr">
        <is>
          <t>5610824</t>
        </is>
      </c>
      <c r="B1033" t="inlineStr">
        <is>
          <t>大阪府豊中市大島町</t>
        </is>
      </c>
      <c r="C1033" t="inlineStr">
        <is>
          <t>おおさかふ とよなかし おおしまちょう</t>
        </is>
      </c>
    </row>
    <row r="1034">
      <c r="A1034" t="inlineStr">
        <is>
          <t>5610825</t>
        </is>
      </c>
      <c r="B1034" t="inlineStr">
        <is>
          <t>大阪府豊中市二葉町</t>
        </is>
      </c>
      <c r="C1034" t="inlineStr">
        <is>
          <t>おおさかふ とよなかし ふたばちょう</t>
        </is>
      </c>
    </row>
    <row r="1035">
      <c r="A1035" t="inlineStr">
        <is>
          <t>5610826</t>
        </is>
      </c>
      <c r="B1035" t="inlineStr">
        <is>
          <t>大阪府豊中市島江町</t>
        </is>
      </c>
      <c r="C1035" t="inlineStr">
        <is>
          <t>おおさかふ とよなかし しまえちょう</t>
        </is>
      </c>
    </row>
    <row r="1036">
      <c r="A1036" t="inlineStr">
        <is>
          <t>5610827</t>
        </is>
      </c>
      <c r="B1036" t="inlineStr">
        <is>
          <t>大阪府豊中市大黒町</t>
        </is>
      </c>
      <c r="C1036" t="inlineStr">
        <is>
          <t>おおさかふ とよなかし だいこくちょう</t>
        </is>
      </c>
    </row>
    <row r="1037">
      <c r="A1037" t="inlineStr">
        <is>
          <t>5610828</t>
        </is>
      </c>
      <c r="B1037" t="inlineStr">
        <is>
          <t>大阪府豊中市三和町</t>
        </is>
      </c>
      <c r="C1037" t="inlineStr">
        <is>
          <t>おおさかふ とよなかし さんわちょう</t>
        </is>
      </c>
    </row>
    <row r="1038">
      <c r="A1038" t="inlineStr">
        <is>
          <t>5610829</t>
        </is>
      </c>
      <c r="B1038" t="inlineStr">
        <is>
          <t>大阪府豊中市千成町</t>
        </is>
      </c>
      <c r="C1038" t="inlineStr">
        <is>
          <t>おおさかふ とよなかし せんなりちょう</t>
        </is>
      </c>
    </row>
    <row r="1039">
      <c r="A1039" t="inlineStr">
        <is>
          <t>5610831</t>
        </is>
      </c>
      <c r="B1039" t="inlineStr">
        <is>
          <t>大阪府豊中市庄内東町</t>
        </is>
      </c>
      <c r="C1039" t="inlineStr">
        <is>
          <t>おおさかふ とよなかし しょうないひがしまち</t>
        </is>
      </c>
    </row>
    <row r="1040">
      <c r="A1040" t="inlineStr">
        <is>
          <t>5610832</t>
        </is>
      </c>
      <c r="B1040" t="inlineStr">
        <is>
          <t>大阪府豊中市庄内西町</t>
        </is>
      </c>
      <c r="C1040" t="inlineStr">
        <is>
          <t>おおさかふ とよなかし しょうないにしまち</t>
        </is>
      </c>
    </row>
    <row r="1041">
      <c r="A1041" t="inlineStr">
        <is>
          <t>5610833</t>
        </is>
      </c>
      <c r="B1041" t="inlineStr">
        <is>
          <t>大阪府豊中市庄内幸町</t>
        </is>
      </c>
      <c r="C1041" t="inlineStr">
        <is>
          <t>おおさかふ とよなかし しょうないさいわいまち</t>
        </is>
      </c>
    </row>
    <row r="1042">
      <c r="A1042" t="inlineStr">
        <is>
          <t>5610834</t>
        </is>
      </c>
      <c r="B1042" t="inlineStr">
        <is>
          <t>大阪府豊中市庄内栄町</t>
        </is>
      </c>
      <c r="C1042" t="inlineStr">
        <is>
          <t>おおさかふ とよなかし しょうないさかえまち</t>
        </is>
      </c>
    </row>
    <row r="1043">
      <c r="A1043" t="inlineStr">
        <is>
          <t>5610835</t>
        </is>
      </c>
      <c r="B1043" t="inlineStr">
        <is>
          <t>大阪府豊中市庄本町</t>
        </is>
      </c>
      <c r="C1043" t="inlineStr">
        <is>
          <t>おおさかふ とよなかし しょうもとちょう</t>
        </is>
      </c>
    </row>
    <row r="1044">
      <c r="A1044" t="inlineStr">
        <is>
          <t>5610836</t>
        </is>
      </c>
      <c r="B1044" t="inlineStr">
        <is>
          <t>大阪府豊中市庄内宝町</t>
        </is>
      </c>
      <c r="C1044" t="inlineStr">
        <is>
          <t>おおさかふ とよなかし しょうないたからまち</t>
        </is>
      </c>
    </row>
    <row r="1045">
      <c r="A1045" t="inlineStr">
        <is>
          <t>5610841</t>
        </is>
      </c>
      <c r="B1045" t="inlineStr">
        <is>
          <t>大阪府豊中市名神口</t>
        </is>
      </c>
      <c r="C1045" t="inlineStr">
        <is>
          <t>おおさかふ とよなかし めいしんぐち</t>
        </is>
      </c>
    </row>
    <row r="1046">
      <c r="A1046" t="inlineStr">
        <is>
          <t>5610842</t>
        </is>
      </c>
      <c r="B1046" t="inlineStr">
        <is>
          <t>大阪府豊中市今在家町</t>
        </is>
      </c>
      <c r="C1046" t="inlineStr">
        <is>
          <t>おおさかふ とよなかし いまざいけちょう</t>
        </is>
      </c>
    </row>
    <row r="1047">
      <c r="A1047" t="inlineStr">
        <is>
          <t>5610843</t>
        </is>
      </c>
      <c r="B1047" t="inlineStr">
        <is>
          <t>大阪府豊中市上津島</t>
        </is>
      </c>
      <c r="C1047" t="inlineStr">
        <is>
          <t>おおさかふ とよなかし こうづしま</t>
        </is>
      </c>
    </row>
    <row r="1048">
      <c r="A1048" t="inlineStr">
        <is>
          <t>5610844</t>
        </is>
      </c>
      <c r="B1048" t="inlineStr">
        <is>
          <t>大阪府豊中市利倉西</t>
        </is>
      </c>
      <c r="C1048" t="inlineStr">
        <is>
          <t>おおさかふ とよなかし とくらにし</t>
        </is>
      </c>
    </row>
    <row r="1049">
      <c r="A1049" t="inlineStr">
        <is>
          <t>5610845</t>
        </is>
      </c>
      <c r="B1049" t="inlineStr">
        <is>
          <t>大阪府豊中市利倉</t>
        </is>
      </c>
      <c r="C1049" t="inlineStr">
        <is>
          <t>おおさかふ とよなかし とくら</t>
        </is>
      </c>
    </row>
    <row r="1050">
      <c r="A1050" t="inlineStr">
        <is>
          <t>5610846</t>
        </is>
      </c>
      <c r="B1050" t="inlineStr">
        <is>
          <t>大阪府豊中市利倉東</t>
        </is>
      </c>
      <c r="C1050" t="inlineStr">
        <is>
          <t>おおさかふ とよなかし とくらひがし</t>
        </is>
      </c>
    </row>
    <row r="1051">
      <c r="A1051" t="inlineStr">
        <is>
          <t>5610851</t>
        </is>
      </c>
      <c r="B1051" t="inlineStr">
        <is>
          <t>大阪府豊中市服部元町</t>
        </is>
      </c>
      <c r="C1051" t="inlineStr">
        <is>
          <t>おおさかふ とよなかし はっとりもとまち</t>
        </is>
      </c>
    </row>
    <row r="1052">
      <c r="A1052" t="inlineStr">
        <is>
          <t>5610852</t>
        </is>
      </c>
      <c r="B1052" t="inlineStr">
        <is>
          <t>大阪府豊中市服部本町</t>
        </is>
      </c>
      <c r="C1052" t="inlineStr">
        <is>
          <t>おおさかふ とよなかし はっとりほんまち</t>
        </is>
      </c>
    </row>
    <row r="1053">
      <c r="A1053" t="inlineStr">
        <is>
          <t>5610853</t>
        </is>
      </c>
      <c r="B1053" t="inlineStr">
        <is>
          <t>大阪府豊中市服部南町</t>
        </is>
      </c>
      <c r="C1053" t="inlineStr">
        <is>
          <t>おおさかふ とよなかし はっとりみなみまち</t>
        </is>
      </c>
    </row>
    <row r="1054">
      <c r="A1054" t="inlineStr">
        <is>
          <t>5610854</t>
        </is>
      </c>
      <c r="B1054" t="inlineStr">
        <is>
          <t>大阪府豊中市稲津町</t>
        </is>
      </c>
      <c r="C1054" t="inlineStr">
        <is>
          <t>おおさかふ とよなかし いなづちょう</t>
        </is>
      </c>
    </row>
    <row r="1055">
      <c r="A1055" t="inlineStr">
        <is>
          <t>5610855</t>
        </is>
      </c>
      <c r="B1055" t="inlineStr">
        <is>
          <t>大阪府豊中市野田町</t>
        </is>
      </c>
      <c r="C1055" t="inlineStr">
        <is>
          <t>おおさかふ とよなかし のだちょう</t>
        </is>
      </c>
    </row>
    <row r="1056">
      <c r="A1056" t="inlineStr">
        <is>
          <t>5610856</t>
        </is>
      </c>
      <c r="B1056" t="inlineStr">
        <is>
          <t>大阪府豊中市穂積</t>
        </is>
      </c>
      <c r="C1056" t="inlineStr">
        <is>
          <t>おおさかふ とよなかし ほづみ</t>
        </is>
      </c>
    </row>
    <row r="1057">
      <c r="A1057" t="inlineStr">
        <is>
          <t>5610857</t>
        </is>
      </c>
      <c r="B1057" t="inlineStr">
        <is>
          <t>大阪府豊中市服部寿町</t>
        </is>
      </c>
      <c r="C1057" t="inlineStr">
        <is>
          <t>おおさかふ とよなかし はっとりことぶきちょう</t>
        </is>
      </c>
    </row>
    <row r="1058">
      <c r="A1058" t="inlineStr">
        <is>
          <t>5610858</t>
        </is>
      </c>
      <c r="B1058" t="inlineStr">
        <is>
          <t>大阪府豊中市服部西町</t>
        </is>
      </c>
      <c r="C1058" t="inlineStr">
        <is>
          <t>おおさかふ とよなかし はっとりにしまち</t>
        </is>
      </c>
    </row>
    <row r="1059">
      <c r="A1059" t="inlineStr">
        <is>
          <t>5610859</t>
        </is>
      </c>
      <c r="B1059" t="inlineStr">
        <is>
          <t>大阪府豊中市服部豊町</t>
        </is>
      </c>
      <c r="C1059" t="inlineStr">
        <is>
          <t>おおさかふ とよなかし はっとりゆたかまち</t>
        </is>
      </c>
    </row>
    <row r="1060">
      <c r="A1060" t="inlineStr">
        <is>
          <t>5610861</t>
        </is>
      </c>
      <c r="B1060" t="inlineStr">
        <is>
          <t>大阪府豊中市東泉丘</t>
        </is>
      </c>
      <c r="C1060" t="inlineStr">
        <is>
          <t>おおさかふ とよなかし ひがしいずみがおか</t>
        </is>
      </c>
    </row>
    <row r="1061">
      <c r="A1061" t="inlineStr">
        <is>
          <t>5610862</t>
        </is>
      </c>
      <c r="B1061" t="inlineStr">
        <is>
          <t>大阪府豊中市西泉丘</t>
        </is>
      </c>
      <c r="C1061" t="inlineStr">
        <is>
          <t>おおさかふ とよなかし にしいずみがおか</t>
        </is>
      </c>
    </row>
    <row r="1062">
      <c r="A1062" t="inlineStr">
        <is>
          <t>5610863</t>
        </is>
      </c>
      <c r="B1062" t="inlineStr">
        <is>
          <t>大阪府豊中市広田町</t>
        </is>
      </c>
      <c r="C1062" t="inlineStr">
        <is>
          <t>おおさかふ とよなかし ひろたちょう</t>
        </is>
      </c>
    </row>
    <row r="1063">
      <c r="A1063" t="inlineStr">
        <is>
          <t>5610864</t>
        </is>
      </c>
      <c r="B1063" t="inlineStr">
        <is>
          <t>大阪府豊中市夕日丘</t>
        </is>
      </c>
      <c r="C1063" t="inlineStr">
        <is>
          <t>おおさかふ とよなかし ゆうひがおか</t>
        </is>
      </c>
    </row>
    <row r="1064">
      <c r="A1064" t="inlineStr">
        <is>
          <t>5610865</t>
        </is>
      </c>
      <c r="B1064" t="inlineStr">
        <is>
          <t>大阪府豊中市旭丘</t>
        </is>
      </c>
      <c r="C1064" t="inlineStr">
        <is>
          <t>おおさかふ とよなかし あさひがおか</t>
        </is>
      </c>
    </row>
    <row r="1065">
      <c r="A1065" t="inlineStr">
        <is>
          <t>5610871</t>
        </is>
      </c>
      <c r="B1065" t="inlineStr">
        <is>
          <t>大阪府豊中市東寺内町</t>
        </is>
      </c>
      <c r="C1065" t="inlineStr">
        <is>
          <t>おおさかふ とよなかし ひがしてらうちちょう</t>
        </is>
      </c>
    </row>
    <row r="1066">
      <c r="A1066" t="inlineStr">
        <is>
          <t>5610872</t>
        </is>
      </c>
      <c r="B1066" t="inlineStr">
        <is>
          <t>大阪府豊中市寺内</t>
        </is>
      </c>
      <c r="C1066" t="inlineStr">
        <is>
          <t>おおさかふ とよなかし てらうち</t>
        </is>
      </c>
    </row>
    <row r="1067">
      <c r="A1067" t="inlineStr">
        <is>
          <t>5610873</t>
        </is>
      </c>
      <c r="B1067" t="inlineStr">
        <is>
          <t>大阪府豊中市服部緑地</t>
        </is>
      </c>
      <c r="C1067" t="inlineStr">
        <is>
          <t>おおさかふ とよなかし はっとりりょくち</t>
        </is>
      </c>
    </row>
    <row r="1068">
      <c r="A1068" t="inlineStr">
        <is>
          <t>5610874</t>
        </is>
      </c>
      <c r="B1068" t="inlineStr">
        <is>
          <t>大阪府豊中市長興寺南</t>
        </is>
      </c>
      <c r="C1068" t="inlineStr">
        <is>
          <t>おおさかふ とよなかし ちょうこうじみなみ</t>
        </is>
      </c>
    </row>
    <row r="1069">
      <c r="A1069" t="inlineStr">
        <is>
          <t>5610875</t>
        </is>
      </c>
      <c r="B1069" t="inlineStr">
        <is>
          <t>大阪府豊中市長興寺北</t>
        </is>
      </c>
      <c r="C1069" t="inlineStr">
        <is>
          <t>おおさかふ とよなかし ちょうこうじきた</t>
        </is>
      </c>
    </row>
    <row r="1070">
      <c r="A1070" t="inlineStr">
        <is>
          <t>5610881</t>
        </is>
      </c>
      <c r="B1070" t="inlineStr">
        <is>
          <t>大阪府豊中市中桜塚</t>
        </is>
      </c>
      <c r="C1070" t="inlineStr">
        <is>
          <t>おおさかふ とよなかし なかさくらづか</t>
        </is>
      </c>
    </row>
    <row r="1071">
      <c r="A1071" t="inlineStr">
        <is>
          <t>5610882</t>
        </is>
      </c>
      <c r="B1071" t="inlineStr">
        <is>
          <t>大阪府豊中市南桜塚</t>
        </is>
      </c>
      <c r="C1071" t="inlineStr">
        <is>
          <t>おおさかふ とよなかし みなみさくらづか</t>
        </is>
      </c>
    </row>
    <row r="1072">
      <c r="A1072" t="inlineStr">
        <is>
          <t>5610883</t>
        </is>
      </c>
      <c r="B1072" t="inlineStr">
        <is>
          <t>大阪府豊中市岡町南</t>
        </is>
      </c>
      <c r="C1072" t="inlineStr">
        <is>
          <t>おおさかふ とよなかし おかまちみなみ</t>
        </is>
      </c>
    </row>
    <row r="1073">
      <c r="A1073" t="inlineStr">
        <is>
          <t>5610884</t>
        </is>
      </c>
      <c r="B1073" t="inlineStr">
        <is>
          <t>大阪府豊中市岡町北</t>
        </is>
      </c>
      <c r="C1073" t="inlineStr">
        <is>
          <t>おおさかふ とよなかし おかまちきた</t>
        </is>
      </c>
    </row>
    <row r="1074">
      <c r="A1074" t="inlineStr">
        <is>
          <t>5610885</t>
        </is>
      </c>
      <c r="B1074" t="inlineStr">
        <is>
          <t>大阪府豊中市岡町</t>
        </is>
      </c>
      <c r="C1074" t="inlineStr">
        <is>
          <t>おおさかふ とよなかし おかまち</t>
        </is>
      </c>
    </row>
    <row r="1075">
      <c r="A1075" t="inlineStr">
        <is>
          <t>5610891</t>
        </is>
      </c>
      <c r="B1075" t="inlineStr">
        <is>
          <t>大阪府豊中市走井</t>
        </is>
      </c>
      <c r="C1075" t="inlineStr">
        <is>
          <t>おおさかふ とよなかし はしりい</t>
        </is>
      </c>
    </row>
    <row r="1076">
      <c r="A1076" t="inlineStr">
        <is>
          <t>5610892</t>
        </is>
      </c>
      <c r="B1076" t="inlineStr">
        <is>
          <t>大阪府豊中市山ノ上町</t>
        </is>
      </c>
      <c r="C1076" t="inlineStr">
        <is>
          <t>おおさかふ とよなかし やまのうえちょう</t>
        </is>
      </c>
    </row>
    <row r="1077">
      <c r="A1077" t="inlineStr">
        <is>
          <t>5610893</t>
        </is>
      </c>
      <c r="B1077" t="inlineStr">
        <is>
          <t>大阪府豊中市宝山町</t>
        </is>
      </c>
      <c r="C1077" t="inlineStr">
        <is>
          <t>おおさかふ とよなかし ほうざんちょう</t>
        </is>
      </c>
    </row>
    <row r="1078">
      <c r="A1078" t="inlineStr">
        <is>
          <t>5610894</t>
        </is>
      </c>
      <c r="B1078" t="inlineStr">
        <is>
          <t>大阪府豊中市勝部</t>
        </is>
      </c>
      <c r="C1078" t="inlineStr">
        <is>
          <t>おおさかふ とよなかし かつべ</t>
        </is>
      </c>
    </row>
    <row r="1079">
      <c r="A1079" t="inlineStr">
        <is>
          <t>5620000</t>
        </is>
      </c>
      <c r="B1079" t="inlineStr">
        <is>
          <t>大阪府箕面市</t>
        </is>
      </c>
      <c r="C1079" t="inlineStr">
        <is>
          <t>おおさかふ みのおし</t>
        </is>
      </c>
    </row>
    <row r="1080">
      <c r="A1080" t="inlineStr">
        <is>
          <t>5620001</t>
        </is>
      </c>
      <c r="B1080" t="inlineStr">
        <is>
          <t>大阪府箕面市箕面</t>
        </is>
      </c>
      <c r="C1080" t="inlineStr">
        <is>
          <t>おおさかふ みのおし みのお</t>
        </is>
      </c>
    </row>
    <row r="1081">
      <c r="A1081" t="inlineStr">
        <is>
          <t>5620002</t>
        </is>
      </c>
      <c r="B1081" t="inlineStr">
        <is>
          <t>大阪府箕面市箕面公園</t>
        </is>
      </c>
      <c r="C1081" t="inlineStr">
        <is>
          <t>おおさかふ みのおし みのおこうえん</t>
        </is>
      </c>
    </row>
    <row r="1082">
      <c r="A1082" t="inlineStr">
        <is>
          <t>5620003</t>
        </is>
      </c>
      <c r="B1082" t="inlineStr">
        <is>
          <t>大阪府箕面市西小路</t>
        </is>
      </c>
      <c r="C1082" t="inlineStr">
        <is>
          <t>おおさかふ みのおし にししょうじ</t>
        </is>
      </c>
    </row>
    <row r="1083">
      <c r="A1083" t="inlineStr">
        <is>
          <t>5620004</t>
        </is>
      </c>
      <c r="B1083" t="inlineStr">
        <is>
          <t>大阪府箕面市牧落</t>
        </is>
      </c>
      <c r="C1083" t="inlineStr">
        <is>
          <t>おおさかふ みのおし まきおち</t>
        </is>
      </c>
    </row>
    <row r="1084">
      <c r="A1084" t="inlineStr">
        <is>
          <t>5620005</t>
        </is>
      </c>
      <c r="B1084" t="inlineStr">
        <is>
          <t>大阪府箕面市新稲</t>
        </is>
      </c>
      <c r="C1084" t="inlineStr">
        <is>
          <t>おおさかふ みのおし にいな</t>
        </is>
      </c>
    </row>
    <row r="1085">
      <c r="A1085" t="inlineStr">
        <is>
          <t>5620006</t>
        </is>
      </c>
      <c r="B1085" t="inlineStr">
        <is>
          <t>大阪府箕面市温泉町</t>
        </is>
      </c>
      <c r="C1085" t="inlineStr">
        <is>
          <t>おおさかふ みのおし おんせんちょう</t>
        </is>
      </c>
    </row>
    <row r="1086">
      <c r="A1086" t="inlineStr">
        <is>
          <t>5620011</t>
        </is>
      </c>
      <c r="B1086" t="inlineStr">
        <is>
          <t>大阪府箕面市如意谷</t>
        </is>
      </c>
      <c r="C1086" t="inlineStr">
        <is>
          <t>おおさかふ みのおし にょいだに</t>
        </is>
      </c>
    </row>
    <row r="1087">
      <c r="A1087" t="inlineStr">
        <is>
          <t>5620012</t>
        </is>
      </c>
      <c r="B1087" t="inlineStr">
        <is>
          <t>大阪府箕面市白島</t>
        </is>
      </c>
      <c r="C1087" t="inlineStr">
        <is>
          <t>おおさかふ みのおし はくのしま</t>
        </is>
      </c>
    </row>
    <row r="1088">
      <c r="A1088" t="inlineStr">
        <is>
          <t>5620013</t>
        </is>
      </c>
      <c r="B1088" t="inlineStr">
        <is>
          <t>大阪府箕面市坊島</t>
        </is>
      </c>
      <c r="C1088" t="inlineStr">
        <is>
          <t>おおさかふ みのおし ぼうのしま</t>
        </is>
      </c>
    </row>
    <row r="1089">
      <c r="A1089" t="inlineStr">
        <is>
          <t>5620014</t>
        </is>
      </c>
      <c r="B1089" t="inlineStr">
        <is>
          <t>大阪府箕面市萱野</t>
        </is>
      </c>
      <c r="C1089" t="inlineStr">
        <is>
          <t>おおさかふ みのおし かやの</t>
        </is>
      </c>
    </row>
    <row r="1090">
      <c r="A1090" t="inlineStr">
        <is>
          <t>5620015</t>
        </is>
      </c>
      <c r="B1090" t="inlineStr">
        <is>
          <t>大阪府箕面市稲</t>
        </is>
      </c>
      <c r="C1090" t="inlineStr">
        <is>
          <t>おおさかふ みのおし いな</t>
        </is>
      </c>
    </row>
    <row r="1091">
      <c r="A1091" t="inlineStr">
        <is>
          <t>5620021</t>
        </is>
      </c>
      <c r="B1091" t="inlineStr">
        <is>
          <t>大阪府箕面市粟生間谷</t>
        </is>
      </c>
      <c r="C1091" t="inlineStr">
        <is>
          <t>おおさかふ みのおし あおまだに</t>
        </is>
      </c>
    </row>
    <row r="1092">
      <c r="A1092" t="inlineStr">
        <is>
          <t>5620022</t>
        </is>
      </c>
      <c r="B1092" t="inlineStr">
        <is>
          <t>大阪府箕面市粟生間谷東</t>
        </is>
      </c>
      <c r="C1092" t="inlineStr">
        <is>
          <t>おおさかふ みのおし あおまだにひがし</t>
        </is>
      </c>
    </row>
    <row r="1093">
      <c r="A1093" t="inlineStr">
        <is>
          <t>5620023</t>
        </is>
      </c>
      <c r="B1093" t="inlineStr">
        <is>
          <t>大阪府箕面市粟生間谷西</t>
        </is>
      </c>
      <c r="C1093" t="inlineStr">
        <is>
          <t>おおさかふ みのおし あおまだににし</t>
        </is>
      </c>
    </row>
    <row r="1094">
      <c r="A1094" t="inlineStr">
        <is>
          <t>5620024</t>
        </is>
      </c>
      <c r="B1094" t="inlineStr">
        <is>
          <t>大阪府箕面市粟生新家</t>
        </is>
      </c>
      <c r="C1094" t="inlineStr">
        <is>
          <t>おおさかふ みのおし あおしんけ</t>
        </is>
      </c>
    </row>
    <row r="1095">
      <c r="A1095" t="inlineStr">
        <is>
          <t>5620025</t>
        </is>
      </c>
      <c r="B1095" t="inlineStr">
        <is>
          <t>大阪府箕面市粟生外院</t>
        </is>
      </c>
      <c r="C1095" t="inlineStr">
        <is>
          <t>おおさかふ みのおし あおげいん</t>
        </is>
      </c>
    </row>
    <row r="1096">
      <c r="A1096" t="inlineStr">
        <is>
          <t>5620026</t>
        </is>
      </c>
      <c r="B1096" t="inlineStr">
        <is>
          <t>大阪府箕面市外院</t>
        </is>
      </c>
      <c r="C1096" t="inlineStr">
        <is>
          <t>おおさかふ みのおし げいん</t>
        </is>
      </c>
    </row>
    <row r="1097">
      <c r="A1097" t="inlineStr">
        <is>
          <t>5620027</t>
        </is>
      </c>
      <c r="B1097" t="inlineStr">
        <is>
          <t>大阪府箕面市石丸</t>
        </is>
      </c>
      <c r="C1097" t="inlineStr">
        <is>
          <t>おおさかふ みのおし いしまる</t>
        </is>
      </c>
    </row>
    <row r="1098">
      <c r="A1098" t="inlineStr">
        <is>
          <t>5620028</t>
        </is>
      </c>
      <c r="B1098" t="inlineStr">
        <is>
          <t>大阪府箕面市彩都粟生南</t>
        </is>
      </c>
      <c r="C1098" t="inlineStr">
        <is>
          <t>おおさかふ みのおし さいとあおみなみ</t>
        </is>
      </c>
    </row>
    <row r="1099">
      <c r="A1099" t="inlineStr">
        <is>
          <t>5620029</t>
        </is>
      </c>
      <c r="B1099" t="inlineStr">
        <is>
          <t>大阪府箕面市彩都粟生北</t>
        </is>
      </c>
      <c r="C1099" t="inlineStr">
        <is>
          <t>おおさかふ みのおし さいとあおきた</t>
        </is>
      </c>
    </row>
    <row r="1100">
      <c r="A1100" t="inlineStr">
        <is>
          <t>5620031</t>
        </is>
      </c>
      <c r="B1100" t="inlineStr">
        <is>
          <t>大阪府箕面市小野原東</t>
        </is>
      </c>
      <c r="C1100" t="inlineStr">
        <is>
          <t>おおさかふ みのおし おのはらひがし</t>
        </is>
      </c>
    </row>
    <row r="1101">
      <c r="A1101" t="inlineStr">
        <is>
          <t>5620032</t>
        </is>
      </c>
      <c r="B1101" t="inlineStr">
        <is>
          <t>大阪府箕面市小野原西</t>
        </is>
      </c>
      <c r="C1101" t="inlineStr">
        <is>
          <t>おおさかふ みのおし おのはらにし</t>
        </is>
      </c>
    </row>
    <row r="1102">
      <c r="A1102" t="inlineStr">
        <is>
          <t>5620033</t>
        </is>
      </c>
      <c r="B1102" t="inlineStr">
        <is>
          <t>大阪府箕面市今宮</t>
        </is>
      </c>
      <c r="C1102" t="inlineStr">
        <is>
          <t>おおさかふ みのおし いまみや</t>
        </is>
      </c>
    </row>
    <row r="1103">
      <c r="A1103" t="inlineStr">
        <is>
          <t>5620034</t>
        </is>
      </c>
      <c r="B1103" t="inlineStr">
        <is>
          <t>大阪府箕面市西宿</t>
        </is>
      </c>
      <c r="C1103" t="inlineStr">
        <is>
          <t>おおさかふ みのおし にしじゅく</t>
        </is>
      </c>
    </row>
    <row r="1104">
      <c r="A1104" t="inlineStr">
        <is>
          <t>5620035</t>
        </is>
      </c>
      <c r="B1104" t="inlineStr">
        <is>
          <t>大阪府箕面市船場東</t>
        </is>
      </c>
      <c r="C1104" t="inlineStr">
        <is>
          <t>おおさかふ みのおし せんばひがし</t>
        </is>
      </c>
    </row>
    <row r="1105">
      <c r="A1105" t="inlineStr">
        <is>
          <t>5620036</t>
        </is>
      </c>
      <c r="B1105" t="inlineStr">
        <is>
          <t>大阪府箕面市船場西</t>
        </is>
      </c>
      <c r="C1105" t="inlineStr">
        <is>
          <t>おおさかふ みのおし せんばにし</t>
        </is>
      </c>
    </row>
    <row r="1106">
      <c r="A1106" t="inlineStr">
        <is>
          <t>5620041</t>
        </is>
      </c>
      <c r="B1106" t="inlineStr">
        <is>
          <t>大阪府箕面市桜</t>
        </is>
      </c>
      <c r="C1106" t="inlineStr">
        <is>
          <t>おおさかふ みのおし さくら</t>
        </is>
      </c>
    </row>
    <row r="1107">
      <c r="A1107" t="inlineStr">
        <is>
          <t>5620042</t>
        </is>
      </c>
      <c r="B1107" t="inlineStr">
        <is>
          <t>大阪府箕面市百楽荘</t>
        </is>
      </c>
      <c r="C1107" t="inlineStr">
        <is>
          <t>おおさかふ みのおし ひゃくらくそう</t>
        </is>
      </c>
    </row>
    <row r="1108">
      <c r="A1108" t="inlineStr">
        <is>
          <t>5620043</t>
        </is>
      </c>
      <c r="B1108" t="inlineStr">
        <is>
          <t>大阪府箕面市桜井</t>
        </is>
      </c>
      <c r="C1108" t="inlineStr">
        <is>
          <t>おおさかふ みのおし さくらい</t>
        </is>
      </c>
    </row>
    <row r="1109">
      <c r="A1109" t="inlineStr">
        <is>
          <t>5620044</t>
        </is>
      </c>
      <c r="B1109" t="inlineStr">
        <is>
          <t>大阪府箕面市半町</t>
        </is>
      </c>
      <c r="C1109" t="inlineStr">
        <is>
          <t>おおさかふ みのおし はんじょう</t>
        </is>
      </c>
    </row>
    <row r="1110">
      <c r="A1110" t="inlineStr">
        <is>
          <t>5620045</t>
        </is>
      </c>
      <c r="B1110" t="inlineStr">
        <is>
          <t>大阪府箕面市瀬川</t>
        </is>
      </c>
      <c r="C1110" t="inlineStr">
        <is>
          <t>おおさかふ みのおし せがわ</t>
        </is>
      </c>
    </row>
    <row r="1111">
      <c r="A1111" t="inlineStr">
        <is>
          <t>5620046</t>
        </is>
      </c>
      <c r="B1111" t="inlineStr">
        <is>
          <t>大阪府箕面市桜ケ丘</t>
        </is>
      </c>
      <c r="C1111" t="inlineStr">
        <is>
          <t>おおさかふ みのおし さくらがおか</t>
        </is>
      </c>
    </row>
    <row r="1112">
      <c r="A1112" t="inlineStr">
        <is>
          <t>5630000</t>
        </is>
      </c>
      <c r="B1112" t="inlineStr">
        <is>
          <t>大阪府池田市</t>
        </is>
      </c>
      <c r="C1112" t="inlineStr">
        <is>
          <t>おおさかふ いけだし</t>
        </is>
      </c>
    </row>
    <row r="1113">
      <c r="A1113" t="inlineStr">
        <is>
          <t>5630011</t>
        </is>
      </c>
      <c r="B1113" t="inlineStr">
        <is>
          <t>大阪府池田市伏尾町</t>
        </is>
      </c>
      <c r="C1113" t="inlineStr">
        <is>
          <t>おおさかふ いけだし ふしおちょう</t>
        </is>
      </c>
    </row>
    <row r="1114">
      <c r="A1114" t="inlineStr">
        <is>
          <t>5630012</t>
        </is>
      </c>
      <c r="B1114" t="inlineStr">
        <is>
          <t>大阪府池田市東山町</t>
        </is>
      </c>
      <c r="C1114" t="inlineStr">
        <is>
          <t>おおさかふ いけだし ひがしやまちょう</t>
        </is>
      </c>
    </row>
    <row r="1115">
      <c r="A1115" t="inlineStr">
        <is>
          <t>5630013</t>
        </is>
      </c>
      <c r="B1115" t="inlineStr">
        <is>
          <t>大阪府池田市中川原町</t>
        </is>
      </c>
      <c r="C1115" t="inlineStr">
        <is>
          <t>おおさかふ いけだし なかがわらちょう</t>
        </is>
      </c>
    </row>
    <row r="1116">
      <c r="A1116" t="inlineStr">
        <is>
          <t>5630014</t>
        </is>
      </c>
      <c r="B1116" t="inlineStr">
        <is>
          <t>大阪府池田市木部町</t>
        </is>
      </c>
      <c r="C1116" t="inlineStr">
        <is>
          <t>おおさかふ いけだし きべちょう</t>
        </is>
      </c>
    </row>
    <row r="1117">
      <c r="A1117" t="inlineStr">
        <is>
          <t>5630015</t>
        </is>
      </c>
      <c r="B1117" t="inlineStr">
        <is>
          <t>大阪府池田市古江町</t>
        </is>
      </c>
      <c r="C1117" t="inlineStr">
        <is>
          <t>おおさかふ いけだし ふるえちょう</t>
        </is>
      </c>
    </row>
    <row r="1118">
      <c r="A1118" t="inlineStr">
        <is>
          <t>5630016</t>
        </is>
      </c>
      <c r="B1118" t="inlineStr">
        <is>
          <t>大阪府池田市吉田町</t>
        </is>
      </c>
      <c r="C1118" t="inlineStr">
        <is>
          <t>おおさかふ いけだし よしだちょう</t>
        </is>
      </c>
    </row>
    <row r="1119">
      <c r="A1119" t="inlineStr">
        <is>
          <t>5630017</t>
        </is>
      </c>
      <c r="B1119" t="inlineStr">
        <is>
          <t>大阪府池田市伏尾台</t>
        </is>
      </c>
      <c r="C1119" t="inlineStr">
        <is>
          <t>おおさかふ いけだし ふしおだい</t>
        </is>
      </c>
    </row>
    <row r="1120">
      <c r="A1120" t="inlineStr">
        <is>
          <t>5630021</t>
        </is>
      </c>
      <c r="B1120" t="inlineStr">
        <is>
          <t>大阪府池田市畑</t>
        </is>
      </c>
      <c r="C1120" t="inlineStr">
        <is>
          <t>おおさかふ いけだし はた</t>
        </is>
      </c>
    </row>
    <row r="1121">
      <c r="A1121" t="inlineStr">
        <is>
          <t>5630022</t>
        </is>
      </c>
      <c r="B1121" t="inlineStr">
        <is>
          <t>大阪府池田市旭丘</t>
        </is>
      </c>
      <c r="C1121" t="inlineStr">
        <is>
          <t>おおさかふ いけだし あさひがおか</t>
        </is>
      </c>
    </row>
    <row r="1122">
      <c r="A1122" t="inlineStr">
        <is>
          <t>5630023</t>
        </is>
      </c>
      <c r="B1122" t="inlineStr">
        <is>
          <t>大阪府池田市井口堂</t>
        </is>
      </c>
      <c r="C1122" t="inlineStr">
        <is>
          <t>おおさかふ いけだし いぐちどう</t>
        </is>
      </c>
    </row>
    <row r="1123">
      <c r="A1123" t="inlineStr">
        <is>
          <t>5630024</t>
        </is>
      </c>
      <c r="B1123" t="inlineStr">
        <is>
          <t>大阪府池田市鉢塚</t>
        </is>
      </c>
      <c r="C1123" t="inlineStr">
        <is>
          <t>おおさかふ いけだし はちづか</t>
        </is>
      </c>
    </row>
    <row r="1124">
      <c r="A1124" t="inlineStr">
        <is>
          <t>5630025</t>
        </is>
      </c>
      <c r="B1124" t="inlineStr">
        <is>
          <t>大阪府池田市城南</t>
        </is>
      </c>
      <c r="C1124" t="inlineStr">
        <is>
          <t>おおさかふ いけだし じょうなん</t>
        </is>
      </c>
    </row>
    <row r="1125">
      <c r="A1125" t="inlineStr">
        <is>
          <t>5630026</t>
        </is>
      </c>
      <c r="B1125" t="inlineStr">
        <is>
          <t>大阪府池田市緑丘</t>
        </is>
      </c>
      <c r="C1125" t="inlineStr">
        <is>
          <t>おおさかふ いけだし みどりがおか</t>
        </is>
      </c>
    </row>
    <row r="1126">
      <c r="A1126" t="inlineStr">
        <is>
          <t>5630027</t>
        </is>
      </c>
      <c r="B1126" t="inlineStr">
        <is>
          <t>大阪府池田市上池田</t>
        </is>
      </c>
      <c r="C1126" t="inlineStr">
        <is>
          <t>おおさかふ いけだし うえいけだ</t>
        </is>
      </c>
    </row>
    <row r="1127">
      <c r="A1127" t="inlineStr">
        <is>
          <t>5630028</t>
        </is>
      </c>
      <c r="B1127" t="inlineStr">
        <is>
          <t>大阪府池田市渋谷</t>
        </is>
      </c>
      <c r="C1127" t="inlineStr">
        <is>
          <t>おおさかふ いけだし しぶたに</t>
        </is>
      </c>
    </row>
    <row r="1128">
      <c r="A1128" t="inlineStr">
        <is>
          <t>5630029</t>
        </is>
      </c>
      <c r="B1128" t="inlineStr">
        <is>
          <t>大阪府池田市五月丘</t>
        </is>
      </c>
      <c r="C1128" t="inlineStr">
        <is>
          <t>おおさかふ いけだし さつきがおか</t>
        </is>
      </c>
    </row>
    <row r="1129">
      <c r="A1129" t="inlineStr">
        <is>
          <t>5630031</t>
        </is>
      </c>
      <c r="B1129" t="inlineStr">
        <is>
          <t>大阪府池田市天神</t>
        </is>
      </c>
      <c r="C1129" t="inlineStr">
        <is>
          <t>おおさかふ いけだし てんじん</t>
        </is>
      </c>
    </row>
    <row r="1130">
      <c r="A1130" t="inlineStr">
        <is>
          <t>5630032</t>
        </is>
      </c>
      <c r="B1130" t="inlineStr">
        <is>
          <t>大阪府池田市石橋</t>
        </is>
      </c>
      <c r="C1130" t="inlineStr">
        <is>
          <t>おおさかふ いけだし いしばし</t>
        </is>
      </c>
    </row>
    <row r="1131">
      <c r="A1131" t="inlineStr">
        <is>
          <t>5630033</t>
        </is>
      </c>
      <c r="B1131" t="inlineStr">
        <is>
          <t>大阪府池田市住吉</t>
        </is>
      </c>
      <c r="C1131" t="inlineStr">
        <is>
          <t>おおさかふ いけだし すみよし</t>
        </is>
      </c>
    </row>
    <row r="1132">
      <c r="A1132" t="inlineStr">
        <is>
          <t>5630034</t>
        </is>
      </c>
      <c r="B1132" t="inlineStr">
        <is>
          <t>大阪府池田市空港</t>
        </is>
      </c>
      <c r="C1132" t="inlineStr">
        <is>
          <t>おおさかふ いけだし くうこう</t>
        </is>
      </c>
    </row>
    <row r="1133">
      <c r="A1133" t="inlineStr">
        <is>
          <t>5630035</t>
        </is>
      </c>
      <c r="B1133" t="inlineStr">
        <is>
          <t>大阪府池田市豊島南</t>
        </is>
      </c>
      <c r="C1133" t="inlineStr">
        <is>
          <t>おおさかふ いけだし とよしまみなみ</t>
        </is>
      </c>
    </row>
    <row r="1134">
      <c r="A1134" t="inlineStr">
        <is>
          <t>5630036</t>
        </is>
      </c>
      <c r="B1134" t="inlineStr">
        <is>
          <t>大阪府池田市豊島北</t>
        </is>
      </c>
      <c r="C1134" t="inlineStr">
        <is>
          <t>おおさかふ いけだし とよしまきた</t>
        </is>
      </c>
    </row>
    <row r="1135">
      <c r="A1135" t="inlineStr">
        <is>
          <t>5630037</t>
        </is>
      </c>
      <c r="B1135" t="inlineStr">
        <is>
          <t>大阪府池田市八王寺</t>
        </is>
      </c>
      <c r="C1135" t="inlineStr">
        <is>
          <t>おおさかふ いけだし はちおうじ</t>
        </is>
      </c>
    </row>
    <row r="1136">
      <c r="A1136" t="inlineStr">
        <is>
          <t>5630038</t>
        </is>
      </c>
      <c r="B1136" t="inlineStr">
        <is>
          <t>大阪府池田市荘園</t>
        </is>
      </c>
      <c r="C1136" t="inlineStr">
        <is>
          <t>おおさかふ いけだし そうえん</t>
        </is>
      </c>
    </row>
    <row r="1137">
      <c r="A1137" t="inlineStr">
        <is>
          <t>5630041</t>
        </is>
      </c>
      <c r="B1137" t="inlineStr">
        <is>
          <t>大阪府池田市満寿美町</t>
        </is>
      </c>
      <c r="C1137" t="inlineStr">
        <is>
          <t>おおさかふ いけだし ますみちょう</t>
        </is>
      </c>
    </row>
    <row r="1138">
      <c r="A1138" t="inlineStr">
        <is>
          <t>5630042</t>
        </is>
      </c>
      <c r="B1138" t="inlineStr">
        <is>
          <t>大阪府池田市宇保町</t>
        </is>
      </c>
      <c r="C1138" t="inlineStr">
        <is>
          <t>おおさかふ いけだし うほちょう</t>
        </is>
      </c>
    </row>
    <row r="1139">
      <c r="A1139" t="inlineStr">
        <is>
          <t>5630043</t>
        </is>
      </c>
      <c r="B1139" t="inlineStr">
        <is>
          <t>大阪府池田市神田</t>
        </is>
      </c>
      <c r="C1139" t="inlineStr">
        <is>
          <t>おおさかふ いけだし こうだ</t>
        </is>
      </c>
    </row>
    <row r="1140">
      <c r="A1140" t="inlineStr">
        <is>
          <t>5630044</t>
        </is>
      </c>
      <c r="B1140" t="inlineStr">
        <is>
          <t>大阪府池田市ダイハツ町</t>
        </is>
      </c>
      <c r="C1140" t="inlineStr">
        <is>
          <t>おおさかふ いけだし だいはつちょう</t>
        </is>
      </c>
    </row>
    <row r="1141">
      <c r="A1141" t="inlineStr">
        <is>
          <t>5630045</t>
        </is>
      </c>
      <c r="B1141" t="inlineStr">
        <is>
          <t>大阪府池田市桃園</t>
        </is>
      </c>
      <c r="C1141" t="inlineStr">
        <is>
          <t>おおさかふ いけだし ももぞの</t>
        </is>
      </c>
    </row>
    <row r="1142">
      <c r="A1142" t="inlineStr">
        <is>
          <t>5630046</t>
        </is>
      </c>
      <c r="B1142" t="inlineStr">
        <is>
          <t>大阪府池田市姫室町</t>
        </is>
      </c>
      <c r="C1142" t="inlineStr">
        <is>
          <t>おおさかふ いけだし ひめむろちょう</t>
        </is>
      </c>
    </row>
    <row r="1143">
      <c r="A1143" t="inlineStr">
        <is>
          <t>5630047</t>
        </is>
      </c>
      <c r="B1143" t="inlineStr">
        <is>
          <t>大阪府池田市室町</t>
        </is>
      </c>
      <c r="C1143" t="inlineStr">
        <is>
          <t>おおさかふ いけだし むろまち</t>
        </is>
      </c>
    </row>
    <row r="1144">
      <c r="A1144" t="inlineStr">
        <is>
          <t>5630048</t>
        </is>
      </c>
      <c r="B1144" t="inlineStr">
        <is>
          <t>大阪府池田市呉服町</t>
        </is>
      </c>
      <c r="C1144" t="inlineStr">
        <is>
          <t>おおさかふ いけだし くれはちょう</t>
        </is>
      </c>
    </row>
    <row r="1145">
      <c r="A1145" t="inlineStr">
        <is>
          <t>5630050</t>
        </is>
      </c>
      <c r="B1145" t="inlineStr">
        <is>
          <t>大阪府池田市新町</t>
        </is>
      </c>
      <c r="C1145" t="inlineStr">
        <is>
          <t>おおさかふ いけだし しんまち</t>
        </is>
      </c>
    </row>
    <row r="1146">
      <c r="A1146" t="inlineStr">
        <is>
          <t>5630051</t>
        </is>
      </c>
      <c r="B1146" t="inlineStr">
        <is>
          <t>大阪府池田市綾羽</t>
        </is>
      </c>
      <c r="C1146" t="inlineStr">
        <is>
          <t>おおさかふ いけだし あやは</t>
        </is>
      </c>
    </row>
    <row r="1147">
      <c r="A1147" t="inlineStr">
        <is>
          <t>5630052</t>
        </is>
      </c>
      <c r="B1147" t="inlineStr">
        <is>
          <t>大阪府池田市城山町</t>
        </is>
      </c>
      <c r="C1147" t="inlineStr">
        <is>
          <t>おおさかふ いけだし しろやまちょう</t>
        </is>
      </c>
    </row>
    <row r="1148">
      <c r="A1148" t="inlineStr">
        <is>
          <t>5630053</t>
        </is>
      </c>
      <c r="B1148" t="inlineStr">
        <is>
          <t>大阪府池田市建石町</t>
        </is>
      </c>
      <c r="C1148" t="inlineStr">
        <is>
          <t>おおさかふ いけだし たていしちょう</t>
        </is>
      </c>
    </row>
    <row r="1149">
      <c r="A1149" t="inlineStr">
        <is>
          <t>5630054</t>
        </is>
      </c>
      <c r="B1149" t="inlineStr">
        <is>
          <t>大阪府池田市大和町</t>
        </is>
      </c>
      <c r="C1149" t="inlineStr">
        <is>
          <t>おおさかふ いけだし だいわちょう</t>
        </is>
      </c>
    </row>
    <row r="1150">
      <c r="A1150" t="inlineStr">
        <is>
          <t>5630055</t>
        </is>
      </c>
      <c r="B1150" t="inlineStr">
        <is>
          <t>大阪府池田市菅原町</t>
        </is>
      </c>
      <c r="C1150" t="inlineStr">
        <is>
          <t>おおさかふ いけだし すがはらちょう</t>
        </is>
      </c>
    </row>
    <row r="1151">
      <c r="A1151" t="inlineStr">
        <is>
          <t>5630056</t>
        </is>
      </c>
      <c r="B1151" t="inlineStr">
        <is>
          <t>大阪府池田市栄町</t>
        </is>
      </c>
      <c r="C1151" t="inlineStr">
        <is>
          <t>おおさかふ いけだし さかえまち</t>
        </is>
      </c>
    </row>
    <row r="1152">
      <c r="A1152" t="inlineStr">
        <is>
          <t>5630057</t>
        </is>
      </c>
      <c r="B1152" t="inlineStr">
        <is>
          <t>大阪府池田市槻木町</t>
        </is>
      </c>
      <c r="C1152" t="inlineStr">
        <is>
          <t>おおさかふ いけだし つきのきちょう</t>
        </is>
      </c>
    </row>
    <row r="1153">
      <c r="A1153" t="inlineStr">
        <is>
          <t>5630058</t>
        </is>
      </c>
      <c r="B1153" t="inlineStr">
        <is>
          <t>大阪府池田市栄本町</t>
        </is>
      </c>
      <c r="C1153" t="inlineStr">
        <is>
          <t>おおさかふ いけだし さかえほんまち</t>
        </is>
      </c>
    </row>
    <row r="1154">
      <c r="A1154" t="inlineStr">
        <is>
          <t>5630059</t>
        </is>
      </c>
      <c r="B1154" t="inlineStr">
        <is>
          <t>大阪府池田市西本町</t>
        </is>
      </c>
      <c r="C1154" t="inlineStr">
        <is>
          <t>おおさかふ いけだし にしほんまち</t>
        </is>
      </c>
    </row>
    <row r="1155">
      <c r="A1155" t="inlineStr">
        <is>
          <t>5630100</t>
        </is>
      </c>
      <c r="B1155" t="inlineStr">
        <is>
          <t>大阪府豊能郡豊能町</t>
        </is>
      </c>
      <c r="C1155" t="inlineStr">
        <is>
          <t>おおさかふ とよのぐんとよのちょう</t>
        </is>
      </c>
    </row>
    <row r="1156">
      <c r="A1156" t="inlineStr">
        <is>
          <t>5630101</t>
        </is>
      </c>
      <c r="B1156" t="inlineStr">
        <is>
          <t>大阪府豊能郡豊能町吉川</t>
        </is>
      </c>
      <c r="C1156" t="inlineStr">
        <is>
          <t>おおさかふ とよのぐんとよのちょう よしかわ</t>
        </is>
      </c>
    </row>
    <row r="1157">
      <c r="A1157" t="inlineStr">
        <is>
          <t>5630102</t>
        </is>
      </c>
      <c r="B1157" t="inlineStr">
        <is>
          <t>大阪府豊能郡豊能町ときわ台</t>
        </is>
      </c>
      <c r="C1157" t="inlineStr">
        <is>
          <t>おおさかふ とよのぐんとよのちょう ときわだい</t>
        </is>
      </c>
    </row>
    <row r="1158">
      <c r="A1158" t="inlineStr">
        <is>
          <t>5630103</t>
        </is>
      </c>
      <c r="B1158" t="inlineStr">
        <is>
          <t>大阪府豊能郡豊能町東ときわ台</t>
        </is>
      </c>
      <c r="C1158" t="inlineStr">
        <is>
          <t>おおさかふ とよのぐんとよのちょう ひがしときわだい</t>
        </is>
      </c>
    </row>
    <row r="1159">
      <c r="A1159" t="inlineStr">
        <is>
          <t>5630104</t>
        </is>
      </c>
      <c r="B1159" t="inlineStr">
        <is>
          <t>大阪府豊能郡豊能町光風台</t>
        </is>
      </c>
      <c r="C1159" t="inlineStr">
        <is>
          <t>おおさかふ とよのぐんとよのちょう こうふうだい</t>
        </is>
      </c>
    </row>
    <row r="1160">
      <c r="A1160" t="inlineStr">
        <is>
          <t>5630105</t>
        </is>
      </c>
      <c r="B1160" t="inlineStr">
        <is>
          <t>大阪府豊能郡豊能町新光風台</t>
        </is>
      </c>
      <c r="C1160" t="inlineStr">
        <is>
          <t>おおさかふ とよのぐんとよのちょう しんこうふうだい</t>
        </is>
      </c>
    </row>
    <row r="1161">
      <c r="A1161" t="inlineStr">
        <is>
          <t>5630111</t>
        </is>
      </c>
      <c r="B1161" t="inlineStr">
        <is>
          <t>大阪府豊能郡能勢町吉野</t>
        </is>
      </c>
      <c r="C1161" t="inlineStr">
        <is>
          <t>おおさかふ とよのぐんのせちょう よしの</t>
        </is>
      </c>
    </row>
    <row r="1162">
      <c r="A1162" t="inlineStr">
        <is>
          <t>5630112</t>
        </is>
      </c>
      <c r="B1162" t="inlineStr">
        <is>
          <t>大阪府豊能郡能勢町杉原</t>
        </is>
      </c>
      <c r="C1162" t="inlineStr">
        <is>
          <t>おおさかふ とよのぐんのせちょう すぎはら</t>
        </is>
      </c>
    </row>
    <row r="1163">
      <c r="A1163" t="inlineStr">
        <is>
          <t>5630113</t>
        </is>
      </c>
      <c r="B1163" t="inlineStr">
        <is>
          <t>大阪府豊能郡能勢町倉垣</t>
        </is>
      </c>
      <c r="C1163" t="inlineStr">
        <is>
          <t>おおさかふ とよのぐんのせちょう くらがき</t>
        </is>
      </c>
    </row>
    <row r="1164">
      <c r="A1164" t="inlineStr">
        <is>
          <t>5630114</t>
        </is>
      </c>
      <c r="B1164" t="inlineStr">
        <is>
          <t>大阪府豊能郡能勢町山内</t>
        </is>
      </c>
      <c r="C1164" t="inlineStr">
        <is>
          <t>おおさかふ とよのぐんのせちょう やまうち</t>
        </is>
      </c>
    </row>
    <row r="1165">
      <c r="A1165" t="inlineStr">
        <is>
          <t>5630121</t>
        </is>
      </c>
      <c r="B1165" t="inlineStr">
        <is>
          <t>大阪府豊能郡能勢町地黄</t>
        </is>
      </c>
      <c r="C1165" t="inlineStr">
        <is>
          <t>おおさかふ とよのぐんのせちょう じおう</t>
        </is>
      </c>
    </row>
    <row r="1166">
      <c r="A1166" t="inlineStr">
        <is>
          <t>5630122</t>
        </is>
      </c>
      <c r="B1166" t="inlineStr">
        <is>
          <t>大阪府豊能郡能勢町上田尻</t>
        </is>
      </c>
      <c r="C1166" t="inlineStr">
        <is>
          <t>おおさかふ とよのぐんのせちょう かみたじり</t>
        </is>
      </c>
    </row>
    <row r="1167">
      <c r="A1167" t="inlineStr">
        <is>
          <t>5630123</t>
        </is>
      </c>
      <c r="B1167" t="inlineStr">
        <is>
          <t>大阪府豊能郡能勢町下田尻</t>
        </is>
      </c>
      <c r="C1167" t="inlineStr">
        <is>
          <t>おおさかふ とよのぐんのせちょう しもたじり</t>
        </is>
      </c>
    </row>
    <row r="1168">
      <c r="A1168" t="inlineStr">
        <is>
          <t>5630131</t>
        </is>
      </c>
      <c r="B1168" t="inlineStr">
        <is>
          <t>大阪府豊能郡能勢町野間大原</t>
        </is>
      </c>
      <c r="C1168" t="inlineStr">
        <is>
          <t>おおさかふ とよのぐんのせちょう のまおおはら</t>
        </is>
      </c>
    </row>
    <row r="1169">
      <c r="A1169" t="inlineStr">
        <is>
          <t>5630132</t>
        </is>
      </c>
      <c r="B1169" t="inlineStr">
        <is>
          <t>大阪府豊能郡能勢町野間中</t>
        </is>
      </c>
      <c r="C1169" t="inlineStr">
        <is>
          <t>おおさかふ とよのぐんのせちょう のまなか</t>
        </is>
      </c>
    </row>
    <row r="1170">
      <c r="A1170" t="inlineStr">
        <is>
          <t>5630133</t>
        </is>
      </c>
      <c r="B1170" t="inlineStr">
        <is>
          <t>大阪府豊能郡能勢町野間稲地</t>
        </is>
      </c>
      <c r="C1170" t="inlineStr">
        <is>
          <t>おおさかふ とよのぐんのせちょう のまいなじ</t>
        </is>
      </c>
    </row>
    <row r="1171">
      <c r="A1171" t="inlineStr">
        <is>
          <t>5630134</t>
        </is>
      </c>
      <c r="B1171" t="inlineStr">
        <is>
          <t>大阪府豊能郡能勢町野間出野</t>
        </is>
      </c>
      <c r="C1171" t="inlineStr">
        <is>
          <t>おおさかふ とよのぐんのせちょう のましゅつの</t>
        </is>
      </c>
    </row>
    <row r="1172">
      <c r="A1172" t="inlineStr">
        <is>
          <t>5630135</t>
        </is>
      </c>
      <c r="B1172" t="inlineStr">
        <is>
          <t>大阪府豊能郡能勢町野間西山</t>
        </is>
      </c>
      <c r="C1172" t="inlineStr">
        <is>
          <t>おおさかふ とよのぐんのせちょう のまにしやま</t>
        </is>
      </c>
    </row>
    <row r="1173">
      <c r="A1173" t="inlineStr">
        <is>
          <t>5630211</t>
        </is>
      </c>
      <c r="B1173" t="inlineStr">
        <is>
          <t>大阪府豊能郡豊能町牧</t>
        </is>
      </c>
      <c r="C1173" t="inlineStr">
        <is>
          <t>おおさかふ とよのぐんとよのちょう まき</t>
        </is>
      </c>
    </row>
    <row r="1174">
      <c r="A1174" t="inlineStr">
        <is>
          <t>5630212</t>
        </is>
      </c>
      <c r="B1174" t="inlineStr">
        <is>
          <t>大阪府豊能郡豊能町寺田</t>
        </is>
      </c>
      <c r="C1174" t="inlineStr">
        <is>
          <t>おおさかふ とよのぐんとよのちょう てらだ</t>
        </is>
      </c>
    </row>
    <row r="1175">
      <c r="A1175" t="inlineStr">
        <is>
          <t>5630213</t>
        </is>
      </c>
      <c r="B1175" t="inlineStr">
        <is>
          <t>大阪府豊能郡豊能町切畑</t>
        </is>
      </c>
      <c r="C1175" t="inlineStr">
        <is>
          <t>おおさかふ とよのぐんとよのちょう きりはた</t>
        </is>
      </c>
    </row>
    <row r="1176">
      <c r="A1176" t="inlineStr">
        <is>
          <t>5630214</t>
        </is>
      </c>
      <c r="B1176" t="inlineStr">
        <is>
          <t>大阪府豊能郡豊能町希望ケ丘</t>
        </is>
      </c>
      <c r="C1176" t="inlineStr">
        <is>
          <t>おおさかふ とよのぐんとよのちょう きぼうがおか</t>
        </is>
      </c>
    </row>
    <row r="1177">
      <c r="A1177" t="inlineStr">
        <is>
          <t>5630215</t>
        </is>
      </c>
      <c r="B1177" t="inlineStr">
        <is>
          <t>大阪府豊能郡豊能町木代</t>
        </is>
      </c>
      <c r="C1177" t="inlineStr">
        <is>
          <t>おおさかふ とよのぐんとよのちょう きしろ</t>
        </is>
      </c>
    </row>
    <row r="1178">
      <c r="A1178" t="inlineStr">
        <is>
          <t>5630216</t>
        </is>
      </c>
      <c r="B1178" t="inlineStr">
        <is>
          <t>大阪府豊能郡豊能町高山</t>
        </is>
      </c>
      <c r="C1178" t="inlineStr">
        <is>
          <t>おおさかふ とよのぐんとよのちょう たかやま</t>
        </is>
      </c>
    </row>
    <row r="1179">
      <c r="A1179" t="inlineStr">
        <is>
          <t>5630217</t>
        </is>
      </c>
      <c r="B1179" t="inlineStr">
        <is>
          <t>大阪府豊能郡豊能町川尻</t>
        </is>
      </c>
      <c r="C1179" t="inlineStr">
        <is>
          <t>おおさかふ とよのぐんとよのちょう かわしり</t>
        </is>
      </c>
    </row>
    <row r="1180">
      <c r="A1180" t="inlineStr">
        <is>
          <t>5630218</t>
        </is>
      </c>
      <c r="B1180" t="inlineStr">
        <is>
          <t>大阪府豊能郡豊能町野間口</t>
        </is>
      </c>
      <c r="C1180" t="inlineStr">
        <is>
          <t>おおさかふ とよのぐんとよのちょう のまぐち</t>
        </is>
      </c>
    </row>
    <row r="1181">
      <c r="A1181" t="inlineStr">
        <is>
          <t>5630219</t>
        </is>
      </c>
      <c r="B1181" t="inlineStr">
        <is>
          <t>大阪府豊能郡豊能町余野</t>
        </is>
      </c>
      <c r="C1181" t="inlineStr">
        <is>
          <t>おおさかふ とよのぐんとよのちょう よの</t>
        </is>
      </c>
    </row>
    <row r="1182">
      <c r="A1182" t="inlineStr">
        <is>
          <t>5630251</t>
        </is>
      </c>
      <c r="B1182" t="inlineStr">
        <is>
          <t>大阪府箕面市上止々呂美</t>
        </is>
      </c>
      <c r="C1182" t="inlineStr">
        <is>
          <t>おおさかふ みのおし かみとどろみ</t>
        </is>
      </c>
    </row>
    <row r="1183">
      <c r="A1183" t="inlineStr">
        <is>
          <t>5630252</t>
        </is>
      </c>
      <c r="B1183" t="inlineStr">
        <is>
          <t>大阪府箕面市下止々呂美</t>
        </is>
      </c>
      <c r="C1183" t="inlineStr">
        <is>
          <t>おおさかふ みのおし しもとどろみ</t>
        </is>
      </c>
    </row>
    <row r="1184">
      <c r="A1184" t="inlineStr">
        <is>
          <t>5630255</t>
        </is>
      </c>
      <c r="B1184" t="inlineStr">
        <is>
          <t>大阪府箕面市森町西</t>
        </is>
      </c>
      <c r="C1184" t="inlineStr">
        <is>
          <t>おおさかふ みのおし しんまちにし</t>
        </is>
      </c>
    </row>
    <row r="1185">
      <c r="A1185" t="inlineStr">
        <is>
          <t>5630256</t>
        </is>
      </c>
      <c r="B1185" t="inlineStr">
        <is>
          <t>大阪府箕面市森町北</t>
        </is>
      </c>
      <c r="C1185" t="inlineStr">
        <is>
          <t>おおさかふ みのおし しんまちきた</t>
        </is>
      </c>
    </row>
    <row r="1186">
      <c r="A1186" t="inlineStr">
        <is>
          <t>5630257</t>
        </is>
      </c>
      <c r="B1186" t="inlineStr">
        <is>
          <t>大阪府箕面市森町中</t>
        </is>
      </c>
      <c r="C1186" t="inlineStr">
        <is>
          <t>おおさかふ みのおし しんまちなか</t>
        </is>
      </c>
    </row>
    <row r="1187">
      <c r="A1187" t="inlineStr">
        <is>
          <t>5630258</t>
        </is>
      </c>
      <c r="B1187" t="inlineStr">
        <is>
          <t>大阪府箕面市森町南</t>
        </is>
      </c>
      <c r="C1187" t="inlineStr">
        <is>
          <t>おおさかふ みのおし しんまちみなみ</t>
        </is>
      </c>
    </row>
    <row r="1188">
      <c r="A1188" t="inlineStr">
        <is>
          <t>5630300</t>
        </is>
      </c>
      <c r="B1188" t="inlineStr">
        <is>
          <t>大阪府豊能郡能勢町</t>
        </is>
      </c>
      <c r="C1188" t="inlineStr">
        <is>
          <t>おおさかふ とよのぐんのせちょう</t>
        </is>
      </c>
    </row>
    <row r="1189">
      <c r="A1189" t="inlineStr">
        <is>
          <t>5630341</t>
        </is>
      </c>
      <c r="B1189" t="inlineStr">
        <is>
          <t>大阪府豊能郡能勢町宿野</t>
        </is>
      </c>
      <c r="C1189" t="inlineStr">
        <is>
          <t>おおさかふ とよのぐんのせちょう しゅくの</t>
        </is>
      </c>
    </row>
    <row r="1190">
      <c r="A1190" t="inlineStr">
        <is>
          <t>5630351</t>
        </is>
      </c>
      <c r="B1190" t="inlineStr">
        <is>
          <t>大阪府豊能郡能勢町栗栖</t>
        </is>
      </c>
      <c r="C1190" t="inlineStr">
        <is>
          <t>おおさかふ とよのぐんのせちょう くるす</t>
        </is>
      </c>
    </row>
    <row r="1191">
      <c r="A1191" t="inlineStr">
        <is>
          <t>5630352</t>
        </is>
      </c>
      <c r="B1191" t="inlineStr">
        <is>
          <t>大阪府豊能郡能勢町大里</t>
        </is>
      </c>
      <c r="C1191" t="inlineStr">
        <is>
          <t>おおさかふ とよのぐんのせちょう おおざと</t>
        </is>
      </c>
    </row>
    <row r="1192">
      <c r="A1192" t="inlineStr">
        <is>
          <t>5630353</t>
        </is>
      </c>
      <c r="B1192" t="inlineStr">
        <is>
          <t>大阪府豊能郡能勢町柏原</t>
        </is>
      </c>
      <c r="C1192" t="inlineStr">
        <is>
          <t>おおさかふ とよのぐんのせちょう かしはら</t>
        </is>
      </c>
    </row>
    <row r="1193">
      <c r="A1193" t="inlineStr">
        <is>
          <t>5630354</t>
        </is>
      </c>
      <c r="B1193" t="inlineStr">
        <is>
          <t>大阪府豊能郡能勢町片山</t>
        </is>
      </c>
      <c r="C1193" t="inlineStr">
        <is>
          <t>おおさかふ とよのぐんのせちょう かたやま</t>
        </is>
      </c>
    </row>
    <row r="1194">
      <c r="A1194" t="inlineStr">
        <is>
          <t>5630355</t>
        </is>
      </c>
      <c r="B1194" t="inlineStr">
        <is>
          <t>大阪府豊能郡能勢町下田</t>
        </is>
      </c>
      <c r="C1194" t="inlineStr">
        <is>
          <t>おおさかふ とよのぐんのせちょう しもだ</t>
        </is>
      </c>
    </row>
    <row r="1195">
      <c r="A1195" t="inlineStr">
        <is>
          <t>5630356</t>
        </is>
      </c>
      <c r="B1195" t="inlineStr">
        <is>
          <t>大阪府豊能郡能勢町平通</t>
        </is>
      </c>
      <c r="C1195" t="inlineStr">
        <is>
          <t>おおさかふ とよのぐんのせちょう ひらどおり</t>
        </is>
      </c>
    </row>
    <row r="1196">
      <c r="A1196" t="inlineStr">
        <is>
          <t>5630361</t>
        </is>
      </c>
      <c r="B1196" t="inlineStr">
        <is>
          <t>大阪府豊能郡能勢町今西</t>
        </is>
      </c>
      <c r="C1196" t="inlineStr">
        <is>
          <t>おおさかふ とよのぐんのせちょう いまにし</t>
        </is>
      </c>
    </row>
    <row r="1197">
      <c r="A1197" t="inlineStr">
        <is>
          <t>5630362</t>
        </is>
      </c>
      <c r="B1197" t="inlineStr">
        <is>
          <t>大阪府豊能郡能勢町森上</t>
        </is>
      </c>
      <c r="C1197" t="inlineStr">
        <is>
          <t>おおさかふ とよのぐんのせちょう もりがみ</t>
        </is>
      </c>
    </row>
    <row r="1198">
      <c r="A1198" t="inlineStr">
        <is>
          <t>5630363</t>
        </is>
      </c>
      <c r="B1198" t="inlineStr">
        <is>
          <t>大阪府豊能郡能勢町稲地</t>
        </is>
      </c>
      <c r="C1198" t="inlineStr">
        <is>
          <t>おおさかふ とよのぐんのせちょう いなじ</t>
        </is>
      </c>
    </row>
    <row r="1199">
      <c r="A1199" t="inlineStr">
        <is>
          <t>5630364</t>
        </is>
      </c>
      <c r="B1199" t="inlineStr">
        <is>
          <t>大阪府豊能郡能勢町平野</t>
        </is>
      </c>
      <c r="C1199" t="inlineStr">
        <is>
          <t>おおさかふ とよのぐんのせちょう ひらの</t>
        </is>
      </c>
    </row>
    <row r="1200">
      <c r="A1200" t="inlineStr">
        <is>
          <t>5630365</t>
        </is>
      </c>
      <c r="B1200" t="inlineStr">
        <is>
          <t>大阪府豊能郡能勢町上杉</t>
        </is>
      </c>
      <c r="C1200" t="inlineStr">
        <is>
          <t>おおさかふ とよのぐんのせちょう うえすぎ</t>
        </is>
      </c>
    </row>
    <row r="1201">
      <c r="A1201" t="inlineStr">
        <is>
          <t>5630366</t>
        </is>
      </c>
      <c r="B1201" t="inlineStr">
        <is>
          <t>大阪府豊能郡能勢町垂水</t>
        </is>
      </c>
      <c r="C1201" t="inlineStr">
        <is>
          <t>おおさかふ とよのぐんのせちょう たるみ</t>
        </is>
      </c>
    </row>
    <row r="1202">
      <c r="A1202" t="inlineStr">
        <is>
          <t>5630367</t>
        </is>
      </c>
      <c r="B1202" t="inlineStr">
        <is>
          <t>大阪府豊能郡能勢町神山</t>
        </is>
      </c>
      <c r="C1202" t="inlineStr">
        <is>
          <t>おおさかふ とよのぐんのせちょう こやま</t>
        </is>
      </c>
    </row>
    <row r="1203">
      <c r="A1203" t="inlineStr">
        <is>
          <t>5630368</t>
        </is>
      </c>
      <c r="B1203" t="inlineStr">
        <is>
          <t>大阪府豊能郡能勢町長谷</t>
        </is>
      </c>
      <c r="C1203" t="inlineStr">
        <is>
          <t>おおさかふ とよのぐんのせちょう ながたに</t>
        </is>
      </c>
    </row>
    <row r="1204">
      <c r="A1204" t="inlineStr">
        <is>
          <t>5630371</t>
        </is>
      </c>
      <c r="B1204" t="inlineStr">
        <is>
          <t>大阪府豊能郡能勢町天王</t>
        </is>
      </c>
      <c r="C1204" t="inlineStr">
        <is>
          <t>おおさかふ とよのぐんのせちょう てんのう</t>
        </is>
      </c>
    </row>
    <row r="1205">
      <c r="A1205" t="inlineStr">
        <is>
          <t>5630372</t>
        </is>
      </c>
      <c r="B1205" t="inlineStr">
        <is>
          <t>大阪府豊能郡能勢町山辺</t>
        </is>
      </c>
      <c r="C1205" t="inlineStr">
        <is>
          <t>おおさかふ とよのぐんのせちょう やまべ</t>
        </is>
      </c>
    </row>
    <row r="1206">
      <c r="A1206" t="inlineStr">
        <is>
          <t>5630373</t>
        </is>
      </c>
      <c r="B1206" t="inlineStr">
        <is>
          <t>大阪府豊能郡能勢町山田</t>
        </is>
      </c>
      <c r="C1206" t="inlineStr">
        <is>
          <t>おおさかふ とよのぐんのせちょう やまだ</t>
        </is>
      </c>
    </row>
    <row r="1207">
      <c r="A1207" t="inlineStr">
        <is>
          <t>5640000</t>
        </is>
      </c>
      <c r="B1207" t="inlineStr">
        <is>
          <t>大阪府吹田市</t>
        </is>
      </c>
      <c r="C1207" t="inlineStr">
        <is>
          <t>おおさかふ すいたし</t>
        </is>
      </c>
    </row>
    <row r="1208">
      <c r="A1208" t="inlineStr">
        <is>
          <t>5640001</t>
        </is>
      </c>
      <c r="B1208" t="inlineStr">
        <is>
          <t>大阪府吹田市岸部北</t>
        </is>
      </c>
      <c r="C1208" t="inlineStr">
        <is>
          <t>おおさかふ すいたし きしべきた</t>
        </is>
      </c>
    </row>
    <row r="1209">
      <c r="A1209" t="inlineStr">
        <is>
          <t>5640002</t>
        </is>
      </c>
      <c r="B1209" t="inlineStr">
        <is>
          <t>大阪府吹田市岸部中</t>
        </is>
      </c>
      <c r="C1209" t="inlineStr">
        <is>
          <t>おおさかふ すいたし きしべなか</t>
        </is>
      </c>
    </row>
    <row r="1210">
      <c r="A1210" t="inlineStr">
        <is>
          <t>5640003</t>
        </is>
      </c>
      <c r="B1210" t="inlineStr">
        <is>
          <t>大阪府吹田市天道町</t>
        </is>
      </c>
      <c r="C1210" t="inlineStr">
        <is>
          <t>おおさかふ すいたし てんどうちょう</t>
        </is>
      </c>
    </row>
    <row r="1211">
      <c r="A1211" t="inlineStr">
        <is>
          <t>5640004</t>
        </is>
      </c>
      <c r="B1211" t="inlineStr">
        <is>
          <t>大阪府吹田市原町</t>
        </is>
      </c>
      <c r="C1211" t="inlineStr">
        <is>
          <t>おおさかふ すいたし はらちょう</t>
        </is>
      </c>
    </row>
    <row r="1212">
      <c r="A1212" t="inlineStr">
        <is>
          <t>5640011</t>
        </is>
      </c>
      <c r="B1212" t="inlineStr">
        <is>
          <t>大阪府吹田市岸部南</t>
        </is>
      </c>
      <c r="C1212" t="inlineStr">
        <is>
          <t>おおさかふ すいたし きしべみなみ</t>
        </is>
      </c>
    </row>
    <row r="1213">
      <c r="A1213" t="inlineStr">
        <is>
          <t>5640012</t>
        </is>
      </c>
      <c r="B1213" t="inlineStr">
        <is>
          <t>大阪府吹田市南正雀</t>
        </is>
      </c>
      <c r="C1213" t="inlineStr">
        <is>
          <t>おおさかふ すいたし みなみしょうじゃく</t>
        </is>
      </c>
    </row>
    <row r="1214">
      <c r="A1214" t="inlineStr">
        <is>
          <t>5640013</t>
        </is>
      </c>
      <c r="B1214" t="inlineStr">
        <is>
          <t>大阪府吹田市川園町</t>
        </is>
      </c>
      <c r="C1214" t="inlineStr">
        <is>
          <t>おおさかふ すいたし かわぞのちょう</t>
        </is>
      </c>
    </row>
    <row r="1215">
      <c r="A1215" t="inlineStr">
        <is>
          <t>5640014</t>
        </is>
      </c>
      <c r="B1215" t="inlineStr">
        <is>
          <t>大阪府吹田市吹東町</t>
        </is>
      </c>
      <c r="C1215" t="inlineStr">
        <is>
          <t>おおさかふ すいたし すいとうちょう</t>
        </is>
      </c>
    </row>
    <row r="1216">
      <c r="A1216" t="inlineStr">
        <is>
          <t>5640015</t>
        </is>
      </c>
      <c r="B1216" t="inlineStr">
        <is>
          <t>大阪府吹田市幸町</t>
        </is>
      </c>
      <c r="C1216" t="inlineStr">
        <is>
          <t>おおさかふ すいたし さいわいちょう</t>
        </is>
      </c>
    </row>
    <row r="1217">
      <c r="A1217" t="inlineStr">
        <is>
          <t>5640016</t>
        </is>
      </c>
      <c r="B1217" t="inlineStr">
        <is>
          <t>大阪府吹田市平松町</t>
        </is>
      </c>
      <c r="C1217" t="inlineStr">
        <is>
          <t>おおさかふ すいたし ひらまつちょう</t>
        </is>
      </c>
    </row>
    <row r="1218">
      <c r="A1218" t="inlineStr">
        <is>
          <t>5640017</t>
        </is>
      </c>
      <c r="B1218" t="inlineStr">
        <is>
          <t>大阪府吹田市芝田町</t>
        </is>
      </c>
      <c r="C1218" t="inlineStr">
        <is>
          <t>おおさかふ すいたし しばたちょう</t>
        </is>
      </c>
    </row>
    <row r="1219">
      <c r="A1219" t="inlineStr">
        <is>
          <t>5640018</t>
        </is>
      </c>
      <c r="B1219" t="inlineStr">
        <is>
          <t>大阪府吹田市岸部新町</t>
        </is>
      </c>
      <c r="C1219" t="inlineStr">
        <is>
          <t>おおさかふ すいたし きしべしんまち</t>
        </is>
      </c>
    </row>
    <row r="1220">
      <c r="A1220" t="inlineStr">
        <is>
          <t>5640021</t>
        </is>
      </c>
      <c r="B1220" t="inlineStr">
        <is>
          <t>大阪府吹田市目俵町</t>
        </is>
      </c>
      <c r="C1220" t="inlineStr">
        <is>
          <t>おおさかふ すいたし めだわらちょう</t>
        </is>
      </c>
    </row>
    <row r="1221">
      <c r="A1221" t="inlineStr">
        <is>
          <t>5640022</t>
        </is>
      </c>
      <c r="B1221" t="inlineStr">
        <is>
          <t>大阪府吹田市末広町</t>
        </is>
      </c>
      <c r="C1221" t="inlineStr">
        <is>
          <t>おおさかふ すいたし すえひろちょう</t>
        </is>
      </c>
    </row>
    <row r="1222">
      <c r="A1222" t="inlineStr">
        <is>
          <t>5640023</t>
        </is>
      </c>
      <c r="B1222" t="inlineStr">
        <is>
          <t>大阪府吹田市日の出町</t>
        </is>
      </c>
      <c r="C1222" t="inlineStr">
        <is>
          <t>おおさかふ すいたし ひのでちょう</t>
        </is>
      </c>
    </row>
    <row r="1223">
      <c r="A1223" t="inlineStr">
        <is>
          <t>5640024</t>
        </is>
      </c>
      <c r="B1223" t="inlineStr">
        <is>
          <t>大阪府吹田市高城町</t>
        </is>
      </c>
      <c r="C1223" t="inlineStr">
        <is>
          <t>おおさかふ すいたし たかしろちょう</t>
        </is>
      </c>
    </row>
    <row r="1224">
      <c r="A1224" t="inlineStr">
        <is>
          <t>5640025</t>
        </is>
      </c>
      <c r="B1224" t="inlineStr">
        <is>
          <t>大阪府吹田市南高浜町</t>
        </is>
      </c>
      <c r="C1224" t="inlineStr">
        <is>
          <t>おおさかふ すいたし みなみたかはまちょう</t>
        </is>
      </c>
    </row>
    <row r="1225">
      <c r="A1225" t="inlineStr">
        <is>
          <t>5640026</t>
        </is>
      </c>
      <c r="B1225" t="inlineStr">
        <is>
          <t>大阪府吹田市高浜町</t>
        </is>
      </c>
      <c r="C1225" t="inlineStr">
        <is>
          <t>おおさかふ すいたし たかはまちょう</t>
        </is>
      </c>
    </row>
    <row r="1226">
      <c r="A1226" t="inlineStr">
        <is>
          <t>5640027</t>
        </is>
      </c>
      <c r="B1226" t="inlineStr">
        <is>
          <t>大阪府吹田市朝日町</t>
        </is>
      </c>
      <c r="C1226" t="inlineStr">
        <is>
          <t>おおさかふ すいたし あさひまち</t>
        </is>
      </c>
    </row>
    <row r="1227">
      <c r="A1227" t="inlineStr">
        <is>
          <t>5640028</t>
        </is>
      </c>
      <c r="B1227" t="inlineStr">
        <is>
          <t>大阪府吹田市昭和町</t>
        </is>
      </c>
      <c r="C1227" t="inlineStr">
        <is>
          <t>おおさかふ すいたし しょうわちょう</t>
        </is>
      </c>
    </row>
    <row r="1228">
      <c r="A1228" t="inlineStr">
        <is>
          <t>5640031</t>
        </is>
      </c>
      <c r="B1228" t="inlineStr">
        <is>
          <t>大阪府吹田市元町</t>
        </is>
      </c>
      <c r="C1228" t="inlineStr">
        <is>
          <t>おおさかふ すいたし もとまち</t>
        </is>
      </c>
    </row>
    <row r="1229">
      <c r="A1229" t="inlineStr">
        <is>
          <t>5640032</t>
        </is>
      </c>
      <c r="B1229" t="inlineStr">
        <is>
          <t>大阪府吹田市内本町</t>
        </is>
      </c>
      <c r="C1229" t="inlineStr">
        <is>
          <t>おおさかふ すいたし うちほんまち</t>
        </is>
      </c>
    </row>
    <row r="1230">
      <c r="A1230" t="inlineStr">
        <is>
          <t>5640033</t>
        </is>
      </c>
      <c r="B1230" t="inlineStr">
        <is>
          <t>大阪府吹田市東御旅町</t>
        </is>
      </c>
      <c r="C1230" t="inlineStr">
        <is>
          <t>おおさかふ すいたし ひがしおたびちょう</t>
        </is>
      </c>
    </row>
    <row r="1231">
      <c r="A1231" t="inlineStr">
        <is>
          <t>5640034</t>
        </is>
      </c>
      <c r="B1231" t="inlineStr">
        <is>
          <t>大阪府吹田市西御旅町</t>
        </is>
      </c>
      <c r="C1231" t="inlineStr">
        <is>
          <t>おおさかふ すいたし にしおたびちょう</t>
        </is>
      </c>
    </row>
    <row r="1232">
      <c r="A1232" t="inlineStr">
        <is>
          <t>5640035</t>
        </is>
      </c>
      <c r="B1232" t="inlineStr">
        <is>
          <t>大阪府吹田市中の島町</t>
        </is>
      </c>
      <c r="C1232" t="inlineStr">
        <is>
          <t>おおさかふ すいたし なかのしまちょう</t>
        </is>
      </c>
    </row>
    <row r="1233">
      <c r="A1233" t="inlineStr">
        <is>
          <t>5640036</t>
        </is>
      </c>
      <c r="B1233" t="inlineStr">
        <is>
          <t>大阪府吹田市寿町</t>
        </is>
      </c>
      <c r="C1233" t="inlineStr">
        <is>
          <t>おおさかふ すいたし ことぶきちょう</t>
        </is>
      </c>
    </row>
    <row r="1234">
      <c r="A1234" t="inlineStr">
        <is>
          <t>5640037</t>
        </is>
      </c>
      <c r="B1234" t="inlineStr">
        <is>
          <t>大阪府吹田市川岸町</t>
        </is>
      </c>
      <c r="C1234" t="inlineStr">
        <is>
          <t>おおさかふ すいたし かわぎしちょう</t>
        </is>
      </c>
    </row>
    <row r="1235">
      <c r="A1235" t="inlineStr">
        <is>
          <t>5640038</t>
        </is>
      </c>
      <c r="B1235" t="inlineStr">
        <is>
          <t>大阪府吹田市南清和園町</t>
        </is>
      </c>
      <c r="C1235" t="inlineStr">
        <is>
          <t>おおさかふ すいたし みなみせいわえんちょう</t>
        </is>
      </c>
    </row>
    <row r="1236">
      <c r="A1236" t="inlineStr">
        <is>
          <t>5640039</t>
        </is>
      </c>
      <c r="B1236" t="inlineStr">
        <is>
          <t>大阪府吹田市清和園町</t>
        </is>
      </c>
      <c r="C1236" t="inlineStr">
        <is>
          <t>おおさかふ すいたし せいわえんちょう</t>
        </is>
      </c>
    </row>
    <row r="1237">
      <c r="A1237" t="inlineStr">
        <is>
          <t>5640041</t>
        </is>
      </c>
      <c r="B1237" t="inlineStr">
        <is>
          <t>大阪府吹田市泉町</t>
        </is>
      </c>
      <c r="C1237" t="inlineStr">
        <is>
          <t>おおさかふ すいたし いずみちょう</t>
        </is>
      </c>
    </row>
    <row r="1238">
      <c r="A1238" t="inlineStr">
        <is>
          <t>5640042</t>
        </is>
      </c>
      <c r="B1238" t="inlineStr">
        <is>
          <t>大阪府吹田市穂波町</t>
        </is>
      </c>
      <c r="C1238" t="inlineStr">
        <is>
          <t>おおさかふ すいたし ほなみちょう</t>
        </is>
      </c>
    </row>
    <row r="1239">
      <c r="A1239" t="inlineStr">
        <is>
          <t>5640043</t>
        </is>
      </c>
      <c r="B1239" t="inlineStr">
        <is>
          <t>大阪府吹田市南吹田</t>
        </is>
      </c>
      <c r="C1239" t="inlineStr">
        <is>
          <t>おおさかふ すいたし みなみすいた</t>
        </is>
      </c>
    </row>
    <row r="1240">
      <c r="A1240" t="inlineStr">
        <is>
          <t>5640044</t>
        </is>
      </c>
      <c r="B1240" t="inlineStr">
        <is>
          <t>大阪府吹田市南金田</t>
        </is>
      </c>
      <c r="C1240" t="inlineStr">
        <is>
          <t>おおさかふ すいたし みなみかねでん</t>
        </is>
      </c>
    </row>
    <row r="1241">
      <c r="A1241" t="inlineStr">
        <is>
          <t>5640045</t>
        </is>
      </c>
      <c r="B1241" t="inlineStr">
        <is>
          <t>大阪府吹田市金田町</t>
        </is>
      </c>
      <c r="C1241" t="inlineStr">
        <is>
          <t>おおさかふ すいたし かねでんちょう</t>
        </is>
      </c>
    </row>
    <row r="1242">
      <c r="A1242" t="inlineStr">
        <is>
          <t>5640051</t>
        </is>
      </c>
      <c r="B1242" t="inlineStr">
        <is>
          <t>大阪府吹田市豊津町</t>
        </is>
      </c>
      <c r="C1242" t="inlineStr">
        <is>
          <t>おおさかふ すいたし とよつちょう</t>
        </is>
      </c>
    </row>
    <row r="1243">
      <c r="A1243" t="inlineStr">
        <is>
          <t>5640052</t>
        </is>
      </c>
      <c r="B1243" t="inlineStr">
        <is>
          <t>大阪府吹田市広芝町</t>
        </is>
      </c>
      <c r="C1243" t="inlineStr">
        <is>
          <t>おおさかふ すいたし ひろしばちょう</t>
        </is>
      </c>
    </row>
    <row r="1244">
      <c r="A1244" t="inlineStr">
        <is>
          <t>5640053</t>
        </is>
      </c>
      <c r="B1244" t="inlineStr">
        <is>
          <t>大阪府吹田市江の木町</t>
        </is>
      </c>
      <c r="C1244" t="inlineStr">
        <is>
          <t>おおさかふ すいたし えのきちょう</t>
        </is>
      </c>
    </row>
    <row r="1245">
      <c r="A1245" t="inlineStr">
        <is>
          <t>5640054</t>
        </is>
      </c>
      <c r="B1245" t="inlineStr">
        <is>
          <t>大阪府吹田市芳野町</t>
        </is>
      </c>
      <c r="C1245" t="inlineStr">
        <is>
          <t>おおさかふ すいたし よしのちょう</t>
        </is>
      </c>
    </row>
    <row r="1246">
      <c r="A1246" t="inlineStr">
        <is>
          <t>5640061</t>
        </is>
      </c>
      <c r="B1246" t="inlineStr">
        <is>
          <t>大阪府吹田市円山町</t>
        </is>
      </c>
      <c r="C1246" t="inlineStr">
        <is>
          <t>おおさかふ すいたし まるやまちょう</t>
        </is>
      </c>
    </row>
    <row r="1247">
      <c r="A1247" t="inlineStr">
        <is>
          <t>5640062</t>
        </is>
      </c>
      <c r="B1247" t="inlineStr">
        <is>
          <t>大阪府吹田市垂水町</t>
        </is>
      </c>
      <c r="C1247" t="inlineStr">
        <is>
          <t>おおさかふ すいたし たるみちょう</t>
        </is>
      </c>
    </row>
    <row r="1248">
      <c r="A1248" t="inlineStr">
        <is>
          <t>5640063</t>
        </is>
      </c>
      <c r="B1248" t="inlineStr">
        <is>
          <t>大阪府吹田市江坂町</t>
        </is>
      </c>
      <c r="C1248" t="inlineStr">
        <is>
          <t>おおさかふ すいたし えさかちょう</t>
        </is>
      </c>
    </row>
    <row r="1249">
      <c r="A1249" t="inlineStr">
        <is>
          <t>5640071</t>
        </is>
      </c>
      <c r="B1249" t="inlineStr">
        <is>
          <t>大阪府吹田市西の庄町</t>
        </is>
      </c>
      <c r="C1249" t="inlineStr">
        <is>
          <t>おおさかふ すいたし にしのしょうちょう</t>
        </is>
      </c>
    </row>
    <row r="1250">
      <c r="A1250" t="inlineStr">
        <is>
          <t>5640072</t>
        </is>
      </c>
      <c r="B1250" t="inlineStr">
        <is>
          <t>大阪府吹田市出口町</t>
        </is>
      </c>
      <c r="C1250" t="inlineStr">
        <is>
          <t>おおさかふ すいたし でぐちちょう</t>
        </is>
      </c>
    </row>
    <row r="1251">
      <c r="A1251" t="inlineStr">
        <is>
          <t>5640073</t>
        </is>
      </c>
      <c r="B1251" t="inlineStr">
        <is>
          <t>大阪府吹田市山手町</t>
        </is>
      </c>
      <c r="C1251" t="inlineStr">
        <is>
          <t>おおさかふ すいたし やまてちょう</t>
        </is>
      </c>
    </row>
    <row r="1252">
      <c r="A1252" t="inlineStr">
        <is>
          <t>5640081</t>
        </is>
      </c>
      <c r="B1252" t="inlineStr">
        <is>
          <t>大阪府吹田市藤が丘町</t>
        </is>
      </c>
      <c r="C1252" t="inlineStr">
        <is>
          <t>おおさかふ すいたし ふじがおかちょう</t>
        </is>
      </c>
    </row>
    <row r="1253">
      <c r="A1253" t="inlineStr">
        <is>
          <t>5640082</t>
        </is>
      </c>
      <c r="B1253" t="inlineStr">
        <is>
          <t>大阪府吹田市片山町</t>
        </is>
      </c>
      <c r="C1253" t="inlineStr">
        <is>
          <t>おおさかふ すいたし かたやまちょう</t>
        </is>
      </c>
    </row>
    <row r="1254">
      <c r="A1254" t="inlineStr">
        <is>
          <t>5640083</t>
        </is>
      </c>
      <c r="B1254" t="inlineStr">
        <is>
          <t>大阪府吹田市朝日が丘町</t>
        </is>
      </c>
      <c r="C1254" t="inlineStr">
        <is>
          <t>おおさかふ すいたし あさひがおかちょう</t>
        </is>
      </c>
    </row>
    <row r="1255">
      <c r="A1255" t="inlineStr">
        <is>
          <t>5650801</t>
        </is>
      </c>
      <c r="B1255" t="inlineStr">
        <is>
          <t>大阪府吹田市青葉丘北</t>
        </is>
      </c>
      <c r="C1255" t="inlineStr">
        <is>
          <t>おおさかふ すいたし あおばおかきた</t>
        </is>
      </c>
    </row>
    <row r="1256">
      <c r="A1256" t="inlineStr">
        <is>
          <t>5650802</t>
        </is>
      </c>
      <c r="B1256" t="inlineStr">
        <is>
          <t>大阪府吹田市青葉丘南</t>
        </is>
      </c>
      <c r="C1256" t="inlineStr">
        <is>
          <t>おおさかふ すいたし あおばおかみなみ</t>
        </is>
      </c>
    </row>
    <row r="1257">
      <c r="A1257" t="inlineStr">
        <is>
          <t>5650803</t>
        </is>
      </c>
      <c r="B1257" t="inlineStr">
        <is>
          <t>大阪府吹田市新芦屋下</t>
        </is>
      </c>
      <c r="C1257" t="inlineStr">
        <is>
          <t>おおさかふ すいたし しんあしやしも</t>
        </is>
      </c>
    </row>
    <row r="1258">
      <c r="A1258" t="inlineStr">
        <is>
          <t>5650804</t>
        </is>
      </c>
      <c r="B1258" t="inlineStr">
        <is>
          <t>大阪府吹田市新芦屋上</t>
        </is>
      </c>
      <c r="C1258" t="inlineStr">
        <is>
          <t>おおさかふ すいたし しんあしやかみ</t>
        </is>
      </c>
    </row>
    <row r="1259">
      <c r="A1259" t="inlineStr">
        <is>
          <t>5650805</t>
        </is>
      </c>
      <c r="B1259" t="inlineStr">
        <is>
          <t>大阪府吹田市清水</t>
        </is>
      </c>
      <c r="C1259" t="inlineStr">
        <is>
          <t>おおさかふ すいたし しみず</t>
        </is>
      </c>
    </row>
    <row r="1260">
      <c r="A1260" t="inlineStr">
        <is>
          <t>5650806</t>
        </is>
      </c>
      <c r="B1260" t="inlineStr">
        <is>
          <t>大阪府吹田市樫切山</t>
        </is>
      </c>
      <c r="C1260" t="inlineStr">
        <is>
          <t>おおさかふ すいたし かしきりやま</t>
        </is>
      </c>
    </row>
    <row r="1261">
      <c r="A1261" t="inlineStr">
        <is>
          <t>5650811</t>
        </is>
      </c>
      <c r="B1261" t="inlineStr">
        <is>
          <t>大阪府吹田市千里丘上</t>
        </is>
      </c>
      <c r="C1261" t="inlineStr">
        <is>
          <t>おおさかふ すいたし せんりおかかみ</t>
        </is>
      </c>
    </row>
    <row r="1262">
      <c r="A1262" t="inlineStr">
        <is>
          <t>5650812</t>
        </is>
      </c>
      <c r="B1262" t="inlineStr">
        <is>
          <t>大阪府吹田市千里丘中</t>
        </is>
      </c>
      <c r="C1262" t="inlineStr">
        <is>
          <t>おおさかふ すいたし せんりおかなか</t>
        </is>
      </c>
    </row>
    <row r="1263">
      <c r="A1263" t="inlineStr">
        <is>
          <t>5650813</t>
        </is>
      </c>
      <c r="B1263" t="inlineStr">
        <is>
          <t>大阪府吹田市千里丘下</t>
        </is>
      </c>
      <c r="C1263" t="inlineStr">
        <is>
          <t>おおさかふ すいたし せんりおかしも</t>
        </is>
      </c>
    </row>
    <row r="1264">
      <c r="A1264" t="inlineStr">
        <is>
          <t>5650814</t>
        </is>
      </c>
      <c r="B1264" t="inlineStr">
        <is>
          <t>大阪府吹田市千里丘西</t>
        </is>
      </c>
      <c r="C1264" t="inlineStr">
        <is>
          <t>おおさかふ すいたし せんりおかにし</t>
        </is>
      </c>
    </row>
    <row r="1265">
      <c r="A1265" t="inlineStr">
        <is>
          <t>5650815</t>
        </is>
      </c>
      <c r="B1265" t="inlineStr">
        <is>
          <t>大阪府吹田市千里丘北</t>
        </is>
      </c>
      <c r="C1265" t="inlineStr">
        <is>
          <t>おおさかふ すいたし せんりおかきた</t>
        </is>
      </c>
    </row>
    <row r="1266">
      <c r="A1266" t="inlineStr">
        <is>
          <t>5650816</t>
        </is>
      </c>
      <c r="B1266" t="inlineStr">
        <is>
          <t>大阪府吹田市長野東</t>
        </is>
      </c>
      <c r="C1266" t="inlineStr">
        <is>
          <t>おおさかふ すいたし ながのひがし</t>
        </is>
      </c>
    </row>
    <row r="1267">
      <c r="A1267" t="inlineStr">
        <is>
          <t>5650817</t>
        </is>
      </c>
      <c r="B1267" t="inlineStr">
        <is>
          <t>大阪府吹田市長野西</t>
        </is>
      </c>
      <c r="C1267" t="inlineStr">
        <is>
          <t>おおさかふ すいたし ながのにし</t>
        </is>
      </c>
    </row>
    <row r="1268">
      <c r="A1268" t="inlineStr">
        <is>
          <t>5650818</t>
        </is>
      </c>
      <c r="B1268" t="inlineStr">
        <is>
          <t>大阪府吹田市尺谷</t>
        </is>
      </c>
      <c r="C1268" t="inlineStr">
        <is>
          <t>おおさかふ すいたし しゃくたに</t>
        </is>
      </c>
    </row>
    <row r="1269">
      <c r="A1269" t="inlineStr">
        <is>
          <t>5650821</t>
        </is>
      </c>
      <c r="B1269" t="inlineStr">
        <is>
          <t>大阪府吹田市山田東</t>
        </is>
      </c>
      <c r="C1269" t="inlineStr">
        <is>
          <t>おおさかふ すいたし やまだひがし</t>
        </is>
      </c>
    </row>
    <row r="1270">
      <c r="A1270" t="inlineStr">
        <is>
          <t>5650822</t>
        </is>
      </c>
      <c r="B1270" t="inlineStr">
        <is>
          <t>大阪府吹田市山田市場</t>
        </is>
      </c>
      <c r="C1270" t="inlineStr">
        <is>
          <t>おおさかふ すいたし やまだいちば</t>
        </is>
      </c>
    </row>
    <row r="1271">
      <c r="A1271" t="inlineStr">
        <is>
          <t>5650823</t>
        </is>
      </c>
      <c r="B1271" t="inlineStr">
        <is>
          <t>大阪府吹田市山田南</t>
        </is>
      </c>
      <c r="C1271" t="inlineStr">
        <is>
          <t>おおさかふ すいたし やまだみなみ</t>
        </is>
      </c>
    </row>
    <row r="1272">
      <c r="A1272" t="inlineStr">
        <is>
          <t>5650824</t>
        </is>
      </c>
      <c r="B1272" t="inlineStr">
        <is>
          <t>大阪府吹田市山田西</t>
        </is>
      </c>
      <c r="C1272" t="inlineStr">
        <is>
          <t>おおさかふ すいたし やまだにし</t>
        </is>
      </c>
    </row>
    <row r="1273">
      <c r="A1273" t="inlineStr">
        <is>
          <t>5650825</t>
        </is>
      </c>
      <c r="B1273" t="inlineStr">
        <is>
          <t>大阪府吹田市山田北</t>
        </is>
      </c>
      <c r="C1273" t="inlineStr">
        <is>
          <t>おおさかふ すいたし やまだきた</t>
        </is>
      </c>
    </row>
    <row r="1274">
      <c r="A1274" t="inlineStr">
        <is>
          <t>5650826</t>
        </is>
      </c>
      <c r="B1274" t="inlineStr">
        <is>
          <t>大阪府吹田市千里万博公園</t>
        </is>
      </c>
      <c r="C1274" t="inlineStr">
        <is>
          <t>おおさかふ すいたし せんりばんぱくこうえん</t>
        </is>
      </c>
    </row>
    <row r="1275">
      <c r="A1275" t="inlineStr">
        <is>
          <t>5650831</t>
        </is>
      </c>
      <c r="B1275" t="inlineStr">
        <is>
          <t>大阪府吹田市五月が丘東</t>
        </is>
      </c>
      <c r="C1275" t="inlineStr">
        <is>
          <t>おおさかふ すいたし さつきがおかひがし</t>
        </is>
      </c>
    </row>
    <row r="1276">
      <c r="A1276" t="inlineStr">
        <is>
          <t>5650832</t>
        </is>
      </c>
      <c r="B1276" t="inlineStr">
        <is>
          <t>大阪府吹田市五月が丘南</t>
        </is>
      </c>
      <c r="C1276" t="inlineStr">
        <is>
          <t>おおさかふ すいたし さつきがおかみなみ</t>
        </is>
      </c>
    </row>
    <row r="1277">
      <c r="A1277" t="inlineStr">
        <is>
          <t>5650833</t>
        </is>
      </c>
      <c r="B1277" t="inlineStr">
        <is>
          <t>大阪府吹田市五月が丘西</t>
        </is>
      </c>
      <c r="C1277" t="inlineStr">
        <is>
          <t>おおさかふ すいたし さつきがおかにし</t>
        </is>
      </c>
    </row>
    <row r="1278">
      <c r="A1278" t="inlineStr">
        <is>
          <t>5650834</t>
        </is>
      </c>
      <c r="B1278" t="inlineStr">
        <is>
          <t>大阪府吹田市五月が丘北</t>
        </is>
      </c>
      <c r="C1278" t="inlineStr">
        <is>
          <t>おおさかふ すいたし さつきがおかきた</t>
        </is>
      </c>
    </row>
    <row r="1279">
      <c r="A1279" t="inlineStr">
        <is>
          <t>5650835</t>
        </is>
      </c>
      <c r="B1279" t="inlineStr">
        <is>
          <t>大阪府吹田市竹谷町</t>
        </is>
      </c>
      <c r="C1279" t="inlineStr">
        <is>
          <t>おおさかふ すいたし たけたにちょう</t>
        </is>
      </c>
    </row>
    <row r="1280">
      <c r="A1280" t="inlineStr">
        <is>
          <t>5650836</t>
        </is>
      </c>
      <c r="B1280" t="inlineStr">
        <is>
          <t>大阪府吹田市佐井寺</t>
        </is>
      </c>
      <c r="C1280" t="inlineStr">
        <is>
          <t>おおさかふ すいたし さいでら</t>
        </is>
      </c>
    </row>
    <row r="1281">
      <c r="A1281" t="inlineStr">
        <is>
          <t>5650837</t>
        </is>
      </c>
      <c r="B1281" t="inlineStr">
        <is>
          <t>大阪府吹田市佐井寺南が丘</t>
        </is>
      </c>
      <c r="C1281" t="inlineStr">
        <is>
          <t>おおさかふ すいたし さいでらみなみがおか</t>
        </is>
      </c>
    </row>
    <row r="1282">
      <c r="A1282" t="inlineStr">
        <is>
          <t>5650841</t>
        </is>
      </c>
      <c r="B1282" t="inlineStr">
        <is>
          <t>大阪府吹田市上山手町</t>
        </is>
      </c>
      <c r="C1282" t="inlineStr">
        <is>
          <t>おおさかふ すいたし かみやまてちょう</t>
        </is>
      </c>
    </row>
    <row r="1283">
      <c r="A1283" t="inlineStr">
        <is>
          <t>5650842</t>
        </is>
      </c>
      <c r="B1283" t="inlineStr">
        <is>
          <t>大阪府吹田市千里山東</t>
        </is>
      </c>
      <c r="C1283" t="inlineStr">
        <is>
          <t>おおさかふ すいたし せんりやまひがし</t>
        </is>
      </c>
    </row>
    <row r="1284">
      <c r="A1284" t="inlineStr">
        <is>
          <t>5650843</t>
        </is>
      </c>
      <c r="B1284" t="inlineStr">
        <is>
          <t>大阪府吹田市千里山松が丘</t>
        </is>
      </c>
      <c r="C1284" t="inlineStr">
        <is>
          <t>おおさかふ すいたし せんりやままつがおか</t>
        </is>
      </c>
    </row>
    <row r="1285">
      <c r="A1285" t="inlineStr">
        <is>
          <t>5650844</t>
        </is>
      </c>
      <c r="B1285" t="inlineStr">
        <is>
          <t>大阪府吹田市千里山霧が丘</t>
        </is>
      </c>
      <c r="C1285" t="inlineStr">
        <is>
          <t>おおさかふ すいたし せんりやまきりがおか</t>
        </is>
      </c>
    </row>
    <row r="1286">
      <c r="A1286" t="inlineStr">
        <is>
          <t>5650845</t>
        </is>
      </c>
      <c r="B1286" t="inlineStr">
        <is>
          <t>大阪府吹田市千里山星が丘</t>
        </is>
      </c>
      <c r="C1286" t="inlineStr">
        <is>
          <t>おおさかふ すいたし せんりやまほしがおか</t>
        </is>
      </c>
    </row>
    <row r="1287">
      <c r="A1287" t="inlineStr">
        <is>
          <t>5650846</t>
        </is>
      </c>
      <c r="B1287" t="inlineStr">
        <is>
          <t>大阪府吹田市千里山虹が丘</t>
        </is>
      </c>
      <c r="C1287" t="inlineStr">
        <is>
          <t>おおさかふ すいたし せんりやまにじがおか</t>
        </is>
      </c>
    </row>
    <row r="1288">
      <c r="A1288" t="inlineStr">
        <is>
          <t>5650847</t>
        </is>
      </c>
      <c r="B1288" t="inlineStr">
        <is>
          <t>大阪府吹田市千里山月が丘</t>
        </is>
      </c>
      <c r="C1288" t="inlineStr">
        <is>
          <t>おおさかふ すいたし せんりやまつきがおか</t>
        </is>
      </c>
    </row>
    <row r="1289">
      <c r="A1289" t="inlineStr">
        <is>
          <t>5650848</t>
        </is>
      </c>
      <c r="B1289" t="inlineStr">
        <is>
          <t>大阪府吹田市千里山高塚</t>
        </is>
      </c>
      <c r="C1289" t="inlineStr">
        <is>
          <t>おおさかふ すいたし せんりやまたかつか</t>
        </is>
      </c>
    </row>
    <row r="1290">
      <c r="A1290" t="inlineStr">
        <is>
          <t>5650851</t>
        </is>
      </c>
      <c r="B1290" t="inlineStr">
        <is>
          <t>大阪府吹田市千里山西</t>
        </is>
      </c>
      <c r="C1290" t="inlineStr">
        <is>
          <t>おおさかふ すいたし せんりやまにし</t>
        </is>
      </c>
    </row>
    <row r="1291">
      <c r="A1291" t="inlineStr">
        <is>
          <t>5650852</t>
        </is>
      </c>
      <c r="B1291" t="inlineStr">
        <is>
          <t>大阪府吹田市千里山竹園</t>
        </is>
      </c>
      <c r="C1291" t="inlineStr">
        <is>
          <t>おおさかふ すいたし せんりやまたけぞの</t>
        </is>
      </c>
    </row>
    <row r="1292">
      <c r="A1292" t="inlineStr">
        <is>
          <t>5650853</t>
        </is>
      </c>
      <c r="B1292" t="inlineStr">
        <is>
          <t>大阪府吹田市春日</t>
        </is>
      </c>
      <c r="C1292" t="inlineStr">
        <is>
          <t>おおさかふ すいたし かすが</t>
        </is>
      </c>
    </row>
    <row r="1293">
      <c r="A1293" t="inlineStr">
        <is>
          <t>5650854</t>
        </is>
      </c>
      <c r="B1293" t="inlineStr">
        <is>
          <t>大阪府吹田市桃山台</t>
        </is>
      </c>
      <c r="C1293" t="inlineStr">
        <is>
          <t>おおさかふ すいたし ももやまだい</t>
        </is>
      </c>
    </row>
    <row r="1294">
      <c r="A1294" t="inlineStr">
        <is>
          <t>5650855</t>
        </is>
      </c>
      <c r="B1294" t="inlineStr">
        <is>
          <t>大阪府吹田市佐竹台</t>
        </is>
      </c>
      <c r="C1294" t="inlineStr">
        <is>
          <t>おおさかふ すいたし さたけだい</t>
        </is>
      </c>
    </row>
    <row r="1295">
      <c r="A1295" t="inlineStr">
        <is>
          <t>5650861</t>
        </is>
      </c>
      <c r="B1295" t="inlineStr">
        <is>
          <t>大阪府吹田市高野台</t>
        </is>
      </c>
      <c r="C1295" t="inlineStr">
        <is>
          <t>おおさかふ すいたし たかのだい</t>
        </is>
      </c>
    </row>
    <row r="1296">
      <c r="A1296" t="inlineStr">
        <is>
          <t>5650862</t>
        </is>
      </c>
      <c r="B1296" t="inlineStr">
        <is>
          <t>大阪府吹田市津雲台</t>
        </is>
      </c>
      <c r="C1296" t="inlineStr">
        <is>
          <t>おおさかふ すいたし つくもだい</t>
        </is>
      </c>
    </row>
    <row r="1297">
      <c r="A1297" t="inlineStr">
        <is>
          <t>5650863</t>
        </is>
      </c>
      <c r="B1297" t="inlineStr">
        <is>
          <t>大阪府吹田市竹見台</t>
        </is>
      </c>
      <c r="C1297" t="inlineStr">
        <is>
          <t>おおさかふ すいたし たけみだい</t>
        </is>
      </c>
    </row>
    <row r="1298">
      <c r="A1298" t="inlineStr">
        <is>
          <t>5650871</t>
        </is>
      </c>
      <c r="B1298" t="inlineStr">
        <is>
          <t>大阪府吹田市山田丘</t>
        </is>
      </c>
      <c r="C1298" t="inlineStr">
        <is>
          <t>おおさかふ すいたし やまだおか</t>
        </is>
      </c>
    </row>
    <row r="1299">
      <c r="A1299" t="inlineStr">
        <is>
          <t>5650872</t>
        </is>
      </c>
      <c r="B1299" t="inlineStr">
        <is>
          <t>大阪府吹田市上山田</t>
        </is>
      </c>
      <c r="C1299" t="inlineStr">
        <is>
          <t>おおさかふ すいたし かみやまだ</t>
        </is>
      </c>
    </row>
    <row r="1300">
      <c r="A1300" t="inlineStr">
        <is>
          <t>5650873</t>
        </is>
      </c>
      <c r="B1300" t="inlineStr">
        <is>
          <t>大阪府吹田市藤白台</t>
        </is>
      </c>
      <c r="C1300" t="inlineStr">
        <is>
          <t>おおさかふ すいたし ふじしろだい</t>
        </is>
      </c>
    </row>
    <row r="1301">
      <c r="A1301" t="inlineStr">
        <is>
          <t>5650874</t>
        </is>
      </c>
      <c r="B1301" t="inlineStr">
        <is>
          <t>大阪府吹田市古江台</t>
        </is>
      </c>
      <c r="C1301" t="inlineStr">
        <is>
          <t>おおさかふ すいたし ふるえだい</t>
        </is>
      </c>
    </row>
    <row r="1302">
      <c r="A1302" t="inlineStr">
        <is>
          <t>5650875</t>
        </is>
      </c>
      <c r="B1302" t="inlineStr">
        <is>
          <t>大阪府吹田市青山台</t>
        </is>
      </c>
      <c r="C1302" t="inlineStr">
        <is>
          <t>おおさかふ すいたし あおやまだい</t>
        </is>
      </c>
    </row>
    <row r="1303">
      <c r="A1303" t="inlineStr">
        <is>
          <t>5660000</t>
        </is>
      </c>
      <c r="B1303" t="inlineStr">
        <is>
          <t>大阪府摂津市</t>
        </is>
      </c>
      <c r="C1303" t="inlineStr">
        <is>
          <t>おおさかふ せっつし</t>
        </is>
      </c>
    </row>
    <row r="1304">
      <c r="A1304" t="inlineStr">
        <is>
          <t>5660001</t>
        </is>
      </c>
      <c r="B1304" t="inlineStr">
        <is>
          <t>大阪府摂津市千里丘</t>
        </is>
      </c>
      <c r="C1304" t="inlineStr">
        <is>
          <t>おおさかふ せっつし せんりおか</t>
        </is>
      </c>
    </row>
    <row r="1305">
      <c r="A1305" t="inlineStr">
        <is>
          <t>5660002</t>
        </is>
      </c>
      <c r="B1305" t="inlineStr">
        <is>
          <t>大阪府摂津市千里丘新町</t>
        </is>
      </c>
      <c r="C1305" t="inlineStr">
        <is>
          <t>おおさかふ せっつし せんりおかしんまち</t>
        </is>
      </c>
    </row>
    <row r="1306">
      <c r="A1306" t="inlineStr">
        <is>
          <t>5660011</t>
        </is>
      </c>
      <c r="B1306" t="inlineStr">
        <is>
          <t>大阪府摂津市千里丘東</t>
        </is>
      </c>
      <c r="C1306" t="inlineStr">
        <is>
          <t>おおさかふ せっつし せんりおかひがし</t>
        </is>
      </c>
    </row>
    <row r="1307">
      <c r="A1307" t="inlineStr">
        <is>
          <t>5660012</t>
        </is>
      </c>
      <c r="B1307" t="inlineStr">
        <is>
          <t>大阪府摂津市庄屋</t>
        </is>
      </c>
      <c r="C1307" t="inlineStr">
        <is>
          <t>おおさかふ せっつし しょうや</t>
        </is>
      </c>
    </row>
    <row r="1308">
      <c r="A1308" t="inlineStr">
        <is>
          <t>5660013</t>
        </is>
      </c>
      <c r="B1308" t="inlineStr">
        <is>
          <t>大阪府摂津市阪急正雀</t>
        </is>
      </c>
      <c r="C1308" t="inlineStr">
        <is>
          <t>おおさかふ せっつし はんきゅうしょうじゃく</t>
        </is>
      </c>
    </row>
    <row r="1309">
      <c r="A1309" t="inlineStr">
        <is>
          <t>5660021</t>
        </is>
      </c>
      <c r="B1309" t="inlineStr">
        <is>
          <t>大阪府摂津市南千里丘</t>
        </is>
      </c>
      <c r="C1309" t="inlineStr">
        <is>
          <t>おおさかふ せっつし みなみせんりおか</t>
        </is>
      </c>
    </row>
    <row r="1310">
      <c r="A1310" t="inlineStr">
        <is>
          <t>5660022</t>
        </is>
      </c>
      <c r="B1310" t="inlineStr">
        <is>
          <t>大阪府摂津市三島</t>
        </is>
      </c>
      <c r="C1310" t="inlineStr">
        <is>
          <t>おおさかふ せっつし みしま</t>
        </is>
      </c>
    </row>
    <row r="1311">
      <c r="A1311" t="inlineStr">
        <is>
          <t>5660023</t>
        </is>
      </c>
      <c r="B1311" t="inlineStr">
        <is>
          <t>大阪府摂津市正雀</t>
        </is>
      </c>
      <c r="C1311" t="inlineStr">
        <is>
          <t>おおさかふ せっつし しょうじゃく</t>
        </is>
      </c>
    </row>
    <row r="1312">
      <c r="A1312" t="inlineStr">
        <is>
          <t>5660024</t>
        </is>
      </c>
      <c r="B1312" t="inlineStr">
        <is>
          <t>大阪府摂津市正雀本町</t>
        </is>
      </c>
      <c r="C1312" t="inlineStr">
        <is>
          <t>おおさかふ せっつし しょうじゃくほんまち</t>
        </is>
      </c>
    </row>
    <row r="1313">
      <c r="A1313" t="inlineStr">
        <is>
          <t>5660025</t>
        </is>
      </c>
      <c r="B1313" t="inlineStr">
        <is>
          <t>大阪府摂津市東正雀</t>
        </is>
      </c>
      <c r="C1313" t="inlineStr">
        <is>
          <t>おおさかふ せっつし ひがししょうじゃく</t>
        </is>
      </c>
    </row>
    <row r="1314">
      <c r="A1314" t="inlineStr">
        <is>
          <t>5660031</t>
        </is>
      </c>
      <c r="B1314" t="inlineStr">
        <is>
          <t>大阪府摂津市昭和園</t>
        </is>
      </c>
      <c r="C1314" t="inlineStr">
        <is>
          <t>おおさかふ せっつし しょうわえん</t>
        </is>
      </c>
    </row>
    <row r="1315">
      <c r="A1315" t="inlineStr">
        <is>
          <t>5660032</t>
        </is>
      </c>
      <c r="B1315" t="inlineStr">
        <is>
          <t>大阪府摂津市桜町</t>
        </is>
      </c>
      <c r="C1315" t="inlineStr">
        <is>
          <t>おおさかふ せっつし さくらまち</t>
        </is>
      </c>
    </row>
    <row r="1316">
      <c r="A1316" t="inlineStr">
        <is>
          <t>5660033</t>
        </is>
      </c>
      <c r="B1316" t="inlineStr">
        <is>
          <t>大阪府摂津市学園町</t>
        </is>
      </c>
      <c r="C1316" t="inlineStr">
        <is>
          <t>おおさかふ せっつし がくえんちょう</t>
        </is>
      </c>
    </row>
    <row r="1317">
      <c r="A1317" t="inlineStr">
        <is>
          <t>5660034</t>
        </is>
      </c>
      <c r="B1317" t="inlineStr">
        <is>
          <t>大阪府摂津市香露園</t>
        </is>
      </c>
      <c r="C1317" t="inlineStr">
        <is>
          <t>おおさかふ せっつし こうろえん</t>
        </is>
      </c>
    </row>
    <row r="1318">
      <c r="A1318" t="inlineStr">
        <is>
          <t>5660035</t>
        </is>
      </c>
      <c r="B1318" t="inlineStr">
        <is>
          <t>大阪府摂津市鶴野</t>
        </is>
      </c>
      <c r="C1318" t="inlineStr">
        <is>
          <t>おおさかふ せっつし つるの</t>
        </is>
      </c>
    </row>
    <row r="1319">
      <c r="A1319" t="inlineStr">
        <is>
          <t>5660041</t>
        </is>
      </c>
      <c r="B1319" t="inlineStr">
        <is>
          <t>大阪府摂津市北別府町</t>
        </is>
      </c>
      <c r="C1319" t="inlineStr">
        <is>
          <t>おおさかふ せっつし きたべふちょう</t>
        </is>
      </c>
    </row>
    <row r="1320">
      <c r="A1320" t="inlineStr">
        <is>
          <t>5660042</t>
        </is>
      </c>
      <c r="B1320" t="inlineStr">
        <is>
          <t>大阪府摂津市東別府</t>
        </is>
      </c>
      <c r="C1320" t="inlineStr">
        <is>
          <t>おおさかふ せっつし ひがしべふ</t>
        </is>
      </c>
    </row>
    <row r="1321">
      <c r="A1321" t="inlineStr">
        <is>
          <t>5660043</t>
        </is>
      </c>
      <c r="B1321" t="inlineStr">
        <is>
          <t>大阪府摂津市一津屋</t>
        </is>
      </c>
      <c r="C1321" t="inlineStr">
        <is>
          <t>おおさかふ せっつし ひとつや</t>
        </is>
      </c>
    </row>
    <row r="1322">
      <c r="A1322" t="inlineStr">
        <is>
          <t>5660044</t>
        </is>
      </c>
      <c r="B1322" t="inlineStr">
        <is>
          <t>大阪府摂津市西一津屋</t>
        </is>
      </c>
      <c r="C1322" t="inlineStr">
        <is>
          <t>おおさかふ せっつし にしひとつや</t>
        </is>
      </c>
    </row>
    <row r="1323">
      <c r="A1323" t="inlineStr">
        <is>
          <t>5660045</t>
        </is>
      </c>
      <c r="B1323" t="inlineStr">
        <is>
          <t>大阪府摂津市南別府町</t>
        </is>
      </c>
      <c r="C1323" t="inlineStr">
        <is>
          <t>おおさかふ せっつし みなみべふちょう</t>
        </is>
      </c>
    </row>
    <row r="1324">
      <c r="A1324" t="inlineStr">
        <is>
          <t>5660046</t>
        </is>
      </c>
      <c r="B1324" t="inlineStr">
        <is>
          <t>大阪府摂津市別府</t>
        </is>
      </c>
      <c r="C1324" t="inlineStr">
        <is>
          <t>おおさかふ せっつし べふ</t>
        </is>
      </c>
    </row>
    <row r="1325">
      <c r="A1325" t="inlineStr">
        <is>
          <t>5660047</t>
        </is>
      </c>
      <c r="B1325" t="inlineStr">
        <is>
          <t>大阪府摂津市浜町</t>
        </is>
      </c>
      <c r="C1325" t="inlineStr">
        <is>
          <t>おおさかふ せっつし はまちょう</t>
        </is>
      </c>
    </row>
    <row r="1326">
      <c r="A1326" t="inlineStr">
        <is>
          <t>5660051</t>
        </is>
      </c>
      <c r="B1326" t="inlineStr">
        <is>
          <t>大阪府摂津市安威川南町</t>
        </is>
      </c>
      <c r="C1326" t="inlineStr">
        <is>
          <t>おおさかふ せっつし あいがわみなみまち</t>
        </is>
      </c>
    </row>
    <row r="1327">
      <c r="A1327" t="inlineStr">
        <is>
          <t>5660052</t>
        </is>
      </c>
      <c r="B1327" t="inlineStr">
        <is>
          <t>大阪府摂津市鳥飼本町</t>
        </is>
      </c>
      <c r="C1327" t="inlineStr">
        <is>
          <t>おおさかふ せっつし とりかいほんまち</t>
        </is>
      </c>
    </row>
    <row r="1328">
      <c r="A1328" t="inlineStr">
        <is>
          <t>5660053</t>
        </is>
      </c>
      <c r="B1328" t="inlineStr">
        <is>
          <t>大阪府摂津市鳥飼野々</t>
        </is>
      </c>
      <c r="C1328" t="inlineStr">
        <is>
          <t>おおさかふ せっつし とりかいのの</t>
        </is>
      </c>
    </row>
    <row r="1329">
      <c r="A1329" t="inlineStr">
        <is>
          <t>5660054</t>
        </is>
      </c>
      <c r="B1329" t="inlineStr">
        <is>
          <t>大阪府摂津市鳥飼八防</t>
        </is>
      </c>
      <c r="C1329" t="inlineStr">
        <is>
          <t>おおさかふ せっつし とりかいはちぼう</t>
        </is>
      </c>
    </row>
    <row r="1330">
      <c r="A1330" t="inlineStr">
        <is>
          <t>5660055</t>
        </is>
      </c>
      <c r="B1330" t="inlineStr">
        <is>
          <t>大阪府摂津市新在家</t>
        </is>
      </c>
      <c r="C1330" t="inlineStr">
        <is>
          <t>おおさかふ せっつし しんざいけ</t>
        </is>
      </c>
    </row>
    <row r="1331">
      <c r="A1331" t="inlineStr">
        <is>
          <t>5660061</t>
        </is>
      </c>
      <c r="B1331" t="inlineStr">
        <is>
          <t>大阪府摂津市鳥飼八町</t>
        </is>
      </c>
      <c r="C1331" t="inlineStr">
        <is>
          <t>おおさかふ せっつし とりかいはっちょう</t>
        </is>
      </c>
    </row>
    <row r="1332">
      <c r="A1332" t="inlineStr">
        <is>
          <t>5660062</t>
        </is>
      </c>
      <c r="B1332" t="inlineStr">
        <is>
          <t>大阪府摂津市鳥飼上</t>
        </is>
      </c>
      <c r="C1332" t="inlineStr">
        <is>
          <t>おおさかふ せっつし とりかいかみ</t>
        </is>
      </c>
    </row>
    <row r="1333">
      <c r="A1333" t="inlineStr">
        <is>
          <t>5660063</t>
        </is>
      </c>
      <c r="B1333" t="inlineStr">
        <is>
          <t>大阪府摂津市鳥飼銘木町</t>
        </is>
      </c>
      <c r="C1333" t="inlineStr">
        <is>
          <t>おおさかふ せっつし とりかいめいもくちょう</t>
        </is>
      </c>
    </row>
    <row r="1334">
      <c r="A1334" t="inlineStr">
        <is>
          <t>5660064</t>
        </is>
      </c>
      <c r="B1334" t="inlineStr">
        <is>
          <t>大阪府摂津市鳥飼中</t>
        </is>
      </c>
      <c r="C1334" t="inlineStr">
        <is>
          <t>おおさかふ せっつし とりかいなか</t>
        </is>
      </c>
    </row>
    <row r="1335">
      <c r="A1335" t="inlineStr">
        <is>
          <t>5660065</t>
        </is>
      </c>
      <c r="B1335" t="inlineStr">
        <is>
          <t>大阪府摂津市鳥飼新町</t>
        </is>
      </c>
      <c r="C1335" t="inlineStr">
        <is>
          <t>おおさかふ せっつし とりかいしんまち</t>
        </is>
      </c>
    </row>
    <row r="1336">
      <c r="A1336" t="inlineStr">
        <is>
          <t>5660071</t>
        </is>
      </c>
      <c r="B1336" t="inlineStr">
        <is>
          <t>大阪府摂津市鳥飼下</t>
        </is>
      </c>
      <c r="C1336" t="inlineStr">
        <is>
          <t>おおさかふ せっつし とりかいしも</t>
        </is>
      </c>
    </row>
    <row r="1337">
      <c r="A1337" t="inlineStr">
        <is>
          <t>5660072</t>
        </is>
      </c>
      <c r="B1337" t="inlineStr">
        <is>
          <t>大阪府摂津市鳥飼西</t>
        </is>
      </c>
      <c r="C1337" t="inlineStr">
        <is>
          <t>おおさかふ せっつし とりかいにし</t>
        </is>
      </c>
    </row>
    <row r="1338">
      <c r="A1338" t="inlineStr">
        <is>
          <t>5660073</t>
        </is>
      </c>
      <c r="B1338" t="inlineStr">
        <is>
          <t>大阪府摂津市鳥飼和道</t>
        </is>
      </c>
      <c r="C1338" t="inlineStr">
        <is>
          <t>おおさかふ せっつし とりかいわどう</t>
        </is>
      </c>
    </row>
    <row r="1339">
      <c r="A1339" t="inlineStr">
        <is>
          <t>5660074</t>
        </is>
      </c>
      <c r="B1339" t="inlineStr">
        <is>
          <t>大阪府摂津市東一津屋</t>
        </is>
      </c>
      <c r="C1339" t="inlineStr">
        <is>
          <t>おおさかふ せっつし ひがしひとつや</t>
        </is>
      </c>
    </row>
    <row r="1340">
      <c r="A1340" t="inlineStr">
        <is>
          <t>5670000</t>
        </is>
      </c>
      <c r="B1340" t="inlineStr">
        <is>
          <t>大阪府茨木市</t>
        </is>
      </c>
      <c r="C1340" t="inlineStr">
        <is>
          <t>おおさかふ いばらきし</t>
        </is>
      </c>
    </row>
    <row r="1341">
      <c r="A1341" t="inlineStr">
        <is>
          <t>5670001</t>
        </is>
      </c>
      <c r="B1341" t="inlineStr">
        <is>
          <t>大阪府茨木市安威</t>
        </is>
      </c>
      <c r="C1341" t="inlineStr">
        <is>
          <t>おおさかふ いばらきし あい</t>
        </is>
      </c>
    </row>
    <row r="1342">
      <c r="A1342" t="inlineStr">
        <is>
          <t>5670002</t>
        </is>
      </c>
      <c r="B1342" t="inlineStr">
        <is>
          <t>大阪府茨木市東安威</t>
        </is>
      </c>
      <c r="C1342" t="inlineStr">
        <is>
          <t>おおさかふ いばらきし ひがしあい</t>
        </is>
      </c>
    </row>
    <row r="1343">
      <c r="A1343" t="inlineStr">
        <is>
          <t>5670003</t>
        </is>
      </c>
      <c r="B1343" t="inlineStr">
        <is>
          <t>大阪府茨木市西河原北町</t>
        </is>
      </c>
      <c r="C1343" t="inlineStr">
        <is>
          <t>おおさかふ いばらきし にしがわらきたまち</t>
        </is>
      </c>
    </row>
    <row r="1344">
      <c r="A1344" t="inlineStr">
        <is>
          <t>5670004</t>
        </is>
      </c>
      <c r="B1344" t="inlineStr">
        <is>
          <t>大阪府茨木市南耳原</t>
        </is>
      </c>
      <c r="C1344" t="inlineStr">
        <is>
          <t>おおさかふ いばらきし みなみみのはら</t>
        </is>
      </c>
    </row>
    <row r="1345">
      <c r="A1345" t="inlineStr">
        <is>
          <t>5670005</t>
        </is>
      </c>
      <c r="B1345" t="inlineStr">
        <is>
          <t>大阪府茨木市五日市</t>
        </is>
      </c>
      <c r="C1345" t="inlineStr">
        <is>
          <t>おおさかふ いばらきし いつかいち</t>
        </is>
      </c>
    </row>
    <row r="1346">
      <c r="A1346" t="inlineStr">
        <is>
          <t>5670006</t>
        </is>
      </c>
      <c r="B1346" t="inlineStr">
        <is>
          <t>大阪府茨木市耳原</t>
        </is>
      </c>
      <c r="C1346" t="inlineStr">
        <is>
          <t>おおさかふ いばらきし みのはら</t>
        </is>
      </c>
    </row>
    <row r="1347">
      <c r="A1347" t="inlineStr">
        <is>
          <t>5670007</t>
        </is>
      </c>
      <c r="B1347" t="inlineStr">
        <is>
          <t>大阪府茨木市南安威</t>
        </is>
      </c>
      <c r="C1347" t="inlineStr">
        <is>
          <t>おおさかふ いばらきし みなみあい</t>
        </is>
      </c>
    </row>
    <row r="1348">
      <c r="A1348" t="inlineStr">
        <is>
          <t>5670008</t>
        </is>
      </c>
      <c r="B1348" t="inlineStr">
        <is>
          <t>大阪府茨木市西安威</t>
        </is>
      </c>
      <c r="C1348" t="inlineStr">
        <is>
          <t>おおさかふ いばらきし にしあい</t>
        </is>
      </c>
    </row>
    <row r="1349">
      <c r="A1349" t="inlineStr">
        <is>
          <t>5670009</t>
        </is>
      </c>
      <c r="B1349" t="inlineStr">
        <is>
          <t>大阪府茨木市山手台</t>
        </is>
      </c>
      <c r="C1349" t="inlineStr">
        <is>
          <t>おおさかふ いばらきし やまてだい</t>
        </is>
      </c>
    </row>
    <row r="1350">
      <c r="A1350" t="inlineStr">
        <is>
          <t>5670010</t>
        </is>
      </c>
      <c r="B1350" t="inlineStr">
        <is>
          <t>大阪府茨木市山手台新町</t>
        </is>
      </c>
      <c r="C1350" t="inlineStr">
        <is>
          <t>おおさかふ いばらきし やまてだいしんまち</t>
        </is>
      </c>
    </row>
    <row r="1351">
      <c r="A1351" t="inlineStr">
        <is>
          <t>5670011</t>
        </is>
      </c>
      <c r="B1351" t="inlineStr">
        <is>
          <t>大阪府茨木市高田町</t>
        </is>
      </c>
      <c r="C1351" t="inlineStr">
        <is>
          <t>おおさかふ いばらきし たかだちょう</t>
        </is>
      </c>
    </row>
    <row r="1352">
      <c r="A1352" t="inlineStr">
        <is>
          <t>5670012</t>
        </is>
      </c>
      <c r="B1352" t="inlineStr">
        <is>
          <t>大阪府茨木市東太田</t>
        </is>
      </c>
      <c r="C1352" t="inlineStr">
        <is>
          <t>おおさかふ いばらきし ひがしおおだ</t>
        </is>
      </c>
    </row>
    <row r="1353">
      <c r="A1353" t="inlineStr">
        <is>
          <t>5670013</t>
        </is>
      </c>
      <c r="B1353" t="inlineStr">
        <is>
          <t>大阪府茨木市太田東芝町</t>
        </is>
      </c>
      <c r="C1353" t="inlineStr">
        <is>
          <t>おおさかふ いばらきし おおだとうしばちょう</t>
        </is>
      </c>
    </row>
    <row r="1354">
      <c r="A1354" t="inlineStr">
        <is>
          <t>5670014</t>
        </is>
      </c>
      <c r="B1354" t="inlineStr">
        <is>
          <t>大阪府茨木市城の前町</t>
        </is>
      </c>
      <c r="C1354" t="inlineStr">
        <is>
          <t>おおさかふ いばらきし しろのまえちょう</t>
        </is>
      </c>
    </row>
    <row r="1355">
      <c r="A1355" t="inlineStr">
        <is>
          <t>5670015</t>
        </is>
      </c>
      <c r="B1355" t="inlineStr">
        <is>
          <t>大阪府茨木市西太田町</t>
        </is>
      </c>
      <c r="C1355" t="inlineStr">
        <is>
          <t>おおさかふ いばらきし にしおおだちょう</t>
        </is>
      </c>
    </row>
    <row r="1356">
      <c r="A1356" t="inlineStr">
        <is>
          <t>5670016</t>
        </is>
      </c>
      <c r="B1356" t="inlineStr">
        <is>
          <t>大阪府茨木市十日市町</t>
        </is>
      </c>
      <c r="C1356" t="inlineStr">
        <is>
          <t>おおさかふ いばらきし とおかいちちょう</t>
        </is>
      </c>
    </row>
    <row r="1357">
      <c r="A1357" t="inlineStr">
        <is>
          <t>5670017</t>
        </is>
      </c>
      <c r="B1357" t="inlineStr">
        <is>
          <t>大阪府茨木市花園</t>
        </is>
      </c>
      <c r="C1357" t="inlineStr">
        <is>
          <t>おおさかふ いばらきし はなぞの</t>
        </is>
      </c>
    </row>
    <row r="1358">
      <c r="A1358" t="inlineStr">
        <is>
          <t>5670018</t>
        </is>
      </c>
      <c r="B1358" t="inlineStr">
        <is>
          <t>大阪府茨木市太田</t>
        </is>
      </c>
      <c r="C1358" t="inlineStr">
        <is>
          <t>おおさかふ いばらきし おおだ</t>
        </is>
      </c>
    </row>
    <row r="1359">
      <c r="A1359" t="inlineStr">
        <is>
          <t>5670021</t>
        </is>
      </c>
      <c r="B1359" t="inlineStr">
        <is>
          <t>大阪府茨木市三島丘</t>
        </is>
      </c>
      <c r="C1359" t="inlineStr">
        <is>
          <t>おおさかふ いばらきし みしまおか</t>
        </is>
      </c>
    </row>
    <row r="1360">
      <c r="A1360" t="inlineStr">
        <is>
          <t>5670022</t>
        </is>
      </c>
      <c r="B1360" t="inlineStr">
        <is>
          <t>大阪府茨木市三島町</t>
        </is>
      </c>
      <c r="C1360" t="inlineStr">
        <is>
          <t>おおさかふ いばらきし みしまちょう</t>
        </is>
      </c>
    </row>
    <row r="1361">
      <c r="A1361" t="inlineStr">
        <is>
          <t>5670023</t>
        </is>
      </c>
      <c r="B1361" t="inlineStr">
        <is>
          <t>大阪府茨木市西河原</t>
        </is>
      </c>
      <c r="C1361" t="inlineStr">
        <is>
          <t>おおさかふ いばらきし にしがわら</t>
        </is>
      </c>
    </row>
    <row r="1362">
      <c r="A1362" t="inlineStr">
        <is>
          <t>5670024</t>
        </is>
      </c>
      <c r="B1362" t="inlineStr">
        <is>
          <t>大阪府茨木市三咲町</t>
        </is>
      </c>
      <c r="C1362" t="inlineStr">
        <is>
          <t>おおさかふ いばらきし みさきちょう</t>
        </is>
      </c>
    </row>
    <row r="1363">
      <c r="A1363" t="inlineStr">
        <is>
          <t>5670025</t>
        </is>
      </c>
      <c r="B1363" t="inlineStr">
        <is>
          <t>大阪府茨木市田中町</t>
        </is>
      </c>
      <c r="C1363" t="inlineStr">
        <is>
          <t>おおさかふ いばらきし たなかちょう</t>
        </is>
      </c>
    </row>
    <row r="1364">
      <c r="A1364" t="inlineStr">
        <is>
          <t>5670026</t>
        </is>
      </c>
      <c r="B1364" t="inlineStr">
        <is>
          <t>大阪府茨木市松下町</t>
        </is>
      </c>
      <c r="C1364" t="inlineStr">
        <is>
          <t>おおさかふ いばらきし まつしたちょう</t>
        </is>
      </c>
    </row>
    <row r="1365">
      <c r="A1365" t="inlineStr">
        <is>
          <t>5670027</t>
        </is>
      </c>
      <c r="B1365" t="inlineStr">
        <is>
          <t>大阪府茨木市西田中町</t>
        </is>
      </c>
      <c r="C1365" t="inlineStr">
        <is>
          <t>おおさかふ いばらきし にしたなかちょう</t>
        </is>
      </c>
    </row>
    <row r="1366">
      <c r="A1366" t="inlineStr">
        <is>
          <t>5670028</t>
        </is>
      </c>
      <c r="B1366" t="inlineStr">
        <is>
          <t>大阪府茨木市畑田町</t>
        </is>
      </c>
      <c r="C1366" t="inlineStr">
        <is>
          <t>おおさかふ いばらきし はたけだちょう</t>
        </is>
      </c>
    </row>
    <row r="1367">
      <c r="A1367" t="inlineStr">
        <is>
          <t>5670029</t>
        </is>
      </c>
      <c r="B1367" t="inlineStr">
        <is>
          <t>大阪府茨木市五日市緑町</t>
        </is>
      </c>
      <c r="C1367" t="inlineStr">
        <is>
          <t>おおさかふ いばらきし いつかいちみどりまち</t>
        </is>
      </c>
    </row>
    <row r="1368">
      <c r="A1368" t="inlineStr">
        <is>
          <t>5670031</t>
        </is>
      </c>
      <c r="B1368" t="inlineStr">
        <is>
          <t>大阪府茨木市春日</t>
        </is>
      </c>
      <c r="C1368" t="inlineStr">
        <is>
          <t>おおさかふ いばらきし かすが</t>
        </is>
      </c>
    </row>
    <row r="1369">
      <c r="A1369" t="inlineStr">
        <is>
          <t>5670032</t>
        </is>
      </c>
      <c r="B1369" t="inlineStr">
        <is>
          <t>大阪府茨木市西駅前町</t>
        </is>
      </c>
      <c r="C1369" t="inlineStr">
        <is>
          <t>おおさかふ いばらきし にしえきまえちょう</t>
        </is>
      </c>
    </row>
    <row r="1370">
      <c r="A1370" t="inlineStr">
        <is>
          <t>5670033</t>
        </is>
      </c>
      <c r="B1370" t="inlineStr">
        <is>
          <t>大阪府茨木市松ケ本町</t>
        </is>
      </c>
      <c r="C1370" t="inlineStr">
        <is>
          <t>おおさかふ いばらきし まつがもとちょう</t>
        </is>
      </c>
    </row>
    <row r="1371">
      <c r="A1371" t="inlineStr">
        <is>
          <t>5670034</t>
        </is>
      </c>
      <c r="B1371" t="inlineStr">
        <is>
          <t>大阪府茨木市中穂積</t>
        </is>
      </c>
      <c r="C1371" t="inlineStr">
        <is>
          <t>おおさかふ いばらきし なかほづみ</t>
        </is>
      </c>
    </row>
    <row r="1372">
      <c r="A1372" t="inlineStr">
        <is>
          <t>5670035</t>
        </is>
      </c>
      <c r="B1372" t="inlineStr">
        <is>
          <t>大阪府茨木市見付山</t>
        </is>
      </c>
      <c r="C1372" t="inlineStr">
        <is>
          <t>おおさかふ いばらきし みつけやま</t>
        </is>
      </c>
    </row>
    <row r="1373">
      <c r="A1373" t="inlineStr">
        <is>
          <t>5670036</t>
        </is>
      </c>
      <c r="B1373" t="inlineStr">
        <is>
          <t>大阪府茨木市上穂積</t>
        </is>
      </c>
      <c r="C1373" t="inlineStr">
        <is>
          <t>おおさかふ いばらきし かみほづみ</t>
        </is>
      </c>
    </row>
    <row r="1374">
      <c r="A1374" t="inlineStr">
        <is>
          <t>5670037</t>
        </is>
      </c>
      <c r="B1374" t="inlineStr">
        <is>
          <t>大阪府茨木市上穂東町</t>
        </is>
      </c>
      <c r="C1374" t="inlineStr">
        <is>
          <t>おおさかふ いばらきし かみほひがしまち</t>
        </is>
      </c>
    </row>
    <row r="1375">
      <c r="A1375" t="inlineStr">
        <is>
          <t>5670041</t>
        </is>
      </c>
      <c r="B1375" t="inlineStr">
        <is>
          <t>大阪府茨木市下穂積</t>
        </is>
      </c>
      <c r="C1375" t="inlineStr">
        <is>
          <t>おおさかふ いばらきし しもほづみ</t>
        </is>
      </c>
    </row>
    <row r="1376">
      <c r="A1376" t="inlineStr">
        <is>
          <t>5670042</t>
        </is>
      </c>
      <c r="B1376" t="inlineStr">
        <is>
          <t>大阪府茨木市宇野辺</t>
        </is>
      </c>
      <c r="C1376" t="inlineStr">
        <is>
          <t>おおさかふ いばらきし うのべ</t>
        </is>
      </c>
    </row>
    <row r="1377">
      <c r="A1377" t="inlineStr">
        <is>
          <t>5670043</t>
        </is>
      </c>
      <c r="B1377" t="inlineStr">
        <is>
          <t>大阪府茨木市小坪井</t>
        </is>
      </c>
      <c r="C1377" t="inlineStr">
        <is>
          <t>おおさかふ いばらきし こつぼい</t>
        </is>
      </c>
    </row>
    <row r="1378">
      <c r="A1378" t="inlineStr">
        <is>
          <t>5670044</t>
        </is>
      </c>
      <c r="B1378" t="inlineStr">
        <is>
          <t>大阪府茨木市穂積台</t>
        </is>
      </c>
      <c r="C1378" t="inlineStr">
        <is>
          <t>おおさかふ いばらきし ほづみだい</t>
        </is>
      </c>
    </row>
    <row r="1379">
      <c r="A1379" t="inlineStr">
        <is>
          <t>5670045</t>
        </is>
      </c>
      <c r="B1379" t="inlineStr">
        <is>
          <t>大阪府茨木市紫明園</t>
        </is>
      </c>
      <c r="C1379" t="inlineStr">
        <is>
          <t>おおさかふ いばらきし しめいえん</t>
        </is>
      </c>
    </row>
    <row r="1380">
      <c r="A1380" t="inlineStr">
        <is>
          <t>5670046</t>
        </is>
      </c>
      <c r="B1380" t="inlineStr">
        <is>
          <t>大阪府茨木市南春日丘</t>
        </is>
      </c>
      <c r="C1380" t="inlineStr">
        <is>
          <t>おおさかふ いばらきし みなみかすがおか</t>
        </is>
      </c>
    </row>
    <row r="1381">
      <c r="A1381" t="inlineStr">
        <is>
          <t>5670047</t>
        </is>
      </c>
      <c r="B1381" t="inlineStr">
        <is>
          <t>大阪府茨木市美穂ケ丘</t>
        </is>
      </c>
      <c r="C1381" t="inlineStr">
        <is>
          <t>おおさかふ いばらきし みほがおか</t>
        </is>
      </c>
    </row>
    <row r="1382">
      <c r="A1382" t="inlineStr">
        <is>
          <t>5670048</t>
        </is>
      </c>
      <c r="B1382" t="inlineStr">
        <is>
          <t>大阪府茨木市北春日丘</t>
        </is>
      </c>
      <c r="C1382" t="inlineStr">
        <is>
          <t>おおさかふ いばらきし きたかすがおか</t>
        </is>
      </c>
    </row>
    <row r="1383">
      <c r="A1383" t="inlineStr">
        <is>
          <t>5670051</t>
        </is>
      </c>
      <c r="B1383" t="inlineStr">
        <is>
          <t>大阪府茨木市宿久庄</t>
        </is>
      </c>
      <c r="C1383" t="inlineStr">
        <is>
          <t>おおさかふ いばらきし しゅくのしょう</t>
        </is>
      </c>
    </row>
    <row r="1384">
      <c r="A1384" t="inlineStr">
        <is>
          <t>5670052</t>
        </is>
      </c>
      <c r="B1384" t="inlineStr">
        <is>
          <t>大阪府茨木市室山</t>
        </is>
      </c>
      <c r="C1384" t="inlineStr">
        <is>
          <t>おおさかふ いばらきし むろやま</t>
        </is>
      </c>
    </row>
    <row r="1385">
      <c r="A1385" t="inlineStr">
        <is>
          <t>5670053</t>
        </is>
      </c>
      <c r="B1385" t="inlineStr">
        <is>
          <t>大阪府茨木市豊原町</t>
        </is>
      </c>
      <c r="C1385" t="inlineStr">
        <is>
          <t>おおさかふ いばらきし とよはらちょう</t>
        </is>
      </c>
    </row>
    <row r="1386">
      <c r="A1386" t="inlineStr">
        <is>
          <t>5670054</t>
        </is>
      </c>
      <c r="B1386" t="inlineStr">
        <is>
          <t>大阪府茨木市藤の里</t>
        </is>
      </c>
      <c r="C1386" t="inlineStr">
        <is>
          <t>おおさかふ いばらきし ふじのさと</t>
        </is>
      </c>
    </row>
    <row r="1387">
      <c r="A1387" t="inlineStr">
        <is>
          <t>5670055</t>
        </is>
      </c>
      <c r="B1387" t="inlineStr">
        <is>
          <t>大阪府茨木市宿川原町</t>
        </is>
      </c>
      <c r="C1387" t="inlineStr">
        <is>
          <t>おおさかふ いばらきし しゅくがはらちょう</t>
        </is>
      </c>
    </row>
    <row r="1388">
      <c r="A1388" t="inlineStr">
        <is>
          <t>5670056</t>
        </is>
      </c>
      <c r="B1388" t="inlineStr">
        <is>
          <t>大阪府茨木市南清水町</t>
        </is>
      </c>
      <c r="C1388" t="inlineStr">
        <is>
          <t>おおさかふ いばらきし みなみしみずちょう</t>
        </is>
      </c>
    </row>
    <row r="1389">
      <c r="A1389" t="inlineStr">
        <is>
          <t>5670057</t>
        </is>
      </c>
      <c r="B1389" t="inlineStr">
        <is>
          <t>大阪府茨木市豊川</t>
        </is>
      </c>
      <c r="C1389" t="inlineStr">
        <is>
          <t>おおさかふ いばらきし とよかわ</t>
        </is>
      </c>
    </row>
    <row r="1390">
      <c r="A1390" t="inlineStr">
        <is>
          <t>5670058</t>
        </is>
      </c>
      <c r="B1390" t="inlineStr">
        <is>
          <t>大阪府茨木市西豊川町</t>
        </is>
      </c>
      <c r="C1390" t="inlineStr">
        <is>
          <t>おおさかふ いばらきし にしとよかわちょう</t>
        </is>
      </c>
    </row>
    <row r="1391">
      <c r="A1391" t="inlineStr">
        <is>
          <t>5670059</t>
        </is>
      </c>
      <c r="B1391" t="inlineStr">
        <is>
          <t>大阪府茨木市清水</t>
        </is>
      </c>
      <c r="C1391" t="inlineStr">
        <is>
          <t>おおさかふ いばらきし しみず</t>
        </is>
      </c>
    </row>
    <row r="1392">
      <c r="A1392" t="inlineStr">
        <is>
          <t>5670061</t>
        </is>
      </c>
      <c r="B1392" t="inlineStr">
        <is>
          <t>大阪府茨木市福井</t>
        </is>
      </c>
      <c r="C1392" t="inlineStr">
        <is>
          <t>おおさかふ いばらきし ふくい</t>
        </is>
      </c>
    </row>
    <row r="1393">
      <c r="A1393" t="inlineStr">
        <is>
          <t>5670062</t>
        </is>
      </c>
      <c r="B1393" t="inlineStr">
        <is>
          <t>大阪府茨木市東福井</t>
        </is>
      </c>
      <c r="C1393" t="inlineStr">
        <is>
          <t>おおさかふ いばらきし ひがしふくい</t>
        </is>
      </c>
    </row>
    <row r="1394">
      <c r="A1394" t="inlineStr">
        <is>
          <t>5670063</t>
        </is>
      </c>
      <c r="B1394" t="inlineStr">
        <is>
          <t>大阪府茨木市中河原町</t>
        </is>
      </c>
      <c r="C1394" t="inlineStr">
        <is>
          <t>おおさかふ いばらきし なかがわらちょう</t>
        </is>
      </c>
    </row>
    <row r="1395">
      <c r="A1395" t="inlineStr">
        <is>
          <t>5670064</t>
        </is>
      </c>
      <c r="B1395" t="inlineStr">
        <is>
          <t>大阪府茨木市上野町</t>
        </is>
      </c>
      <c r="C1395" t="inlineStr">
        <is>
          <t>おおさかふ いばらきし うえのちょう</t>
        </is>
      </c>
    </row>
    <row r="1396">
      <c r="A1396" t="inlineStr">
        <is>
          <t>5670065</t>
        </is>
      </c>
      <c r="B1396" t="inlineStr">
        <is>
          <t>大阪府茨木市上郡</t>
        </is>
      </c>
      <c r="C1396" t="inlineStr">
        <is>
          <t>おおさかふ いばらきし かみごおり</t>
        </is>
      </c>
    </row>
    <row r="1397">
      <c r="A1397" t="inlineStr">
        <is>
          <t>5670066</t>
        </is>
      </c>
      <c r="B1397" t="inlineStr">
        <is>
          <t>大阪府茨木市下井町</t>
        </is>
      </c>
      <c r="C1397" t="inlineStr">
        <is>
          <t>おおさかふ いばらきし しもいちょう</t>
        </is>
      </c>
    </row>
    <row r="1398">
      <c r="A1398" t="inlineStr">
        <is>
          <t>5670067</t>
        </is>
      </c>
      <c r="B1398" t="inlineStr">
        <is>
          <t>大阪府茨木市西福井</t>
        </is>
      </c>
      <c r="C1398" t="inlineStr">
        <is>
          <t>おおさかふ いばらきし にしふくい</t>
        </is>
      </c>
    </row>
    <row r="1399">
      <c r="A1399" t="inlineStr">
        <is>
          <t>5670071</t>
        </is>
      </c>
      <c r="B1399" t="inlineStr">
        <is>
          <t>大阪府茨木市郡山</t>
        </is>
      </c>
      <c r="C1399" t="inlineStr">
        <is>
          <t>おおさかふ いばらきし こおりやま</t>
        </is>
      </c>
    </row>
    <row r="1400">
      <c r="A1400" t="inlineStr">
        <is>
          <t>5670072</t>
        </is>
      </c>
      <c r="B1400" t="inlineStr">
        <is>
          <t>大阪府茨木市郡</t>
        </is>
      </c>
      <c r="C1400" t="inlineStr">
        <is>
          <t>おおさかふ いばらきし こおり</t>
        </is>
      </c>
    </row>
    <row r="1401">
      <c r="A1401" t="inlineStr">
        <is>
          <t>5670073</t>
        </is>
      </c>
      <c r="B1401" t="inlineStr">
        <is>
          <t>大阪府茨木市西穂積町</t>
        </is>
      </c>
      <c r="C1401" t="inlineStr">
        <is>
          <t>おおさかふ いばらきし にしほづみちょう</t>
        </is>
      </c>
    </row>
    <row r="1402">
      <c r="A1402" t="inlineStr">
        <is>
          <t>5670074</t>
        </is>
      </c>
      <c r="B1402" t="inlineStr">
        <is>
          <t>大阪府茨木市新郡山</t>
        </is>
      </c>
      <c r="C1402" t="inlineStr">
        <is>
          <t>おおさかふ いばらきし しんこおりやま</t>
        </is>
      </c>
    </row>
    <row r="1403">
      <c r="A1403" t="inlineStr">
        <is>
          <t>5670075</t>
        </is>
      </c>
      <c r="B1403" t="inlineStr">
        <is>
          <t>大阪府茨木市道祖本</t>
        </is>
      </c>
      <c r="C1403" t="inlineStr">
        <is>
          <t>おおさかふ いばらきし さいのもと</t>
        </is>
      </c>
    </row>
    <row r="1404">
      <c r="A1404" t="inlineStr">
        <is>
          <t>5670076</t>
        </is>
      </c>
      <c r="B1404" t="inlineStr">
        <is>
          <t>大阪府茨木市井口台</t>
        </is>
      </c>
      <c r="C1404" t="inlineStr">
        <is>
          <t>おおさかふ いばらきし いぐちだい</t>
        </is>
      </c>
    </row>
    <row r="1405">
      <c r="A1405" t="inlineStr">
        <is>
          <t>5670081</t>
        </is>
      </c>
      <c r="B1405" t="inlineStr">
        <is>
          <t>大阪府茨木市彩都あけぼの</t>
        </is>
      </c>
      <c r="C1405" t="inlineStr">
        <is>
          <t>おおさかふ いばらきし さいとあけぼの</t>
        </is>
      </c>
    </row>
    <row r="1406">
      <c r="A1406" t="inlineStr">
        <is>
          <t>5670082</t>
        </is>
      </c>
      <c r="B1406" t="inlineStr">
        <is>
          <t>大阪府茨木市彩都はなだ</t>
        </is>
      </c>
      <c r="C1406" t="inlineStr">
        <is>
          <t>おおさかふ いばらきし さいとはなだ</t>
        </is>
      </c>
    </row>
    <row r="1407">
      <c r="A1407" t="inlineStr">
        <is>
          <t>5670083</t>
        </is>
      </c>
      <c r="B1407" t="inlineStr">
        <is>
          <t>大阪府茨木市彩都もえぎ</t>
        </is>
      </c>
      <c r="C1407" t="inlineStr">
        <is>
          <t>おおさかふ いばらきし さいともえぎ</t>
        </is>
      </c>
    </row>
    <row r="1408">
      <c r="A1408" t="inlineStr">
        <is>
          <t>5670084</t>
        </is>
      </c>
      <c r="B1408" t="inlineStr">
        <is>
          <t>大阪府茨木市彩都あかね</t>
        </is>
      </c>
      <c r="C1408" t="inlineStr">
        <is>
          <t>おおさかふ いばらきし さいとあかね</t>
        </is>
      </c>
    </row>
    <row r="1409">
      <c r="A1409" t="inlineStr">
        <is>
          <t>5670085</t>
        </is>
      </c>
      <c r="B1409" t="inlineStr">
        <is>
          <t>大阪府茨木市彩都あさぎ</t>
        </is>
      </c>
      <c r="C1409" t="inlineStr">
        <is>
          <t>おおさかふ いばらきし さいとあさぎ</t>
        </is>
      </c>
    </row>
    <row r="1410">
      <c r="A1410" t="inlineStr">
        <is>
          <t>5670086</t>
        </is>
      </c>
      <c r="B1410" t="inlineStr">
        <is>
          <t>大阪府茨木市彩都やまぶき</t>
        </is>
      </c>
      <c r="C1410" t="inlineStr">
        <is>
          <t>おおさかふ いばらきし さいとやまぶき</t>
        </is>
      </c>
    </row>
    <row r="1411">
      <c r="A1411" t="inlineStr">
        <is>
          <t>5670801</t>
        </is>
      </c>
      <c r="B1411" t="inlineStr">
        <is>
          <t>大阪府茨木市総持寺</t>
        </is>
      </c>
      <c r="C1411" t="inlineStr">
        <is>
          <t>おおさかふ いばらきし そうじじ</t>
        </is>
      </c>
    </row>
    <row r="1412">
      <c r="A1412" t="inlineStr">
        <is>
          <t>5670802</t>
        </is>
      </c>
      <c r="B1412" t="inlineStr">
        <is>
          <t>大阪府茨木市総持寺駅前町</t>
        </is>
      </c>
      <c r="C1412" t="inlineStr">
        <is>
          <t>おおさかふ いばらきし そうじじえきまえちょう</t>
        </is>
      </c>
    </row>
    <row r="1413">
      <c r="A1413" t="inlineStr">
        <is>
          <t>5670803</t>
        </is>
      </c>
      <c r="B1413" t="inlineStr">
        <is>
          <t>大阪府茨木市中総持寺町</t>
        </is>
      </c>
      <c r="C1413" t="inlineStr">
        <is>
          <t>おおさかふ いばらきし なかそうじじちょう</t>
        </is>
      </c>
    </row>
    <row r="1414">
      <c r="A1414" t="inlineStr">
        <is>
          <t>5670804</t>
        </is>
      </c>
      <c r="B1414" t="inlineStr">
        <is>
          <t>大阪府茨木市総持寺台</t>
        </is>
      </c>
      <c r="C1414" t="inlineStr">
        <is>
          <t>おおさかふ いばらきし そうじじだい</t>
        </is>
      </c>
    </row>
    <row r="1415">
      <c r="A1415" t="inlineStr">
        <is>
          <t>5670805</t>
        </is>
      </c>
      <c r="B1415" t="inlineStr">
        <is>
          <t>大阪府茨木市橋の内</t>
        </is>
      </c>
      <c r="C1415" t="inlineStr">
        <is>
          <t>おおさかふ いばらきし はしのうち</t>
        </is>
      </c>
    </row>
    <row r="1416">
      <c r="A1416" t="inlineStr">
        <is>
          <t>5670806</t>
        </is>
      </c>
      <c r="B1416" t="inlineStr">
        <is>
          <t>大阪府茨木市庄</t>
        </is>
      </c>
      <c r="C1416" t="inlineStr">
        <is>
          <t>おおさかふ いばらきし しょう</t>
        </is>
      </c>
    </row>
    <row r="1417">
      <c r="A1417" t="inlineStr">
        <is>
          <t>5670810</t>
        </is>
      </c>
      <c r="B1417" t="inlineStr">
        <is>
          <t>大阪府茨木市宮元町</t>
        </is>
      </c>
      <c r="C1417" t="inlineStr">
        <is>
          <t>おおさかふ いばらきし みやもとちょう</t>
        </is>
      </c>
    </row>
    <row r="1418">
      <c r="A1418" t="inlineStr">
        <is>
          <t>5670811</t>
        </is>
      </c>
      <c r="B1418" t="inlineStr">
        <is>
          <t>大阪府茨木市上泉町</t>
        </is>
      </c>
      <c r="C1418" t="inlineStr">
        <is>
          <t>おおさかふ いばらきし かみいずみちょう</t>
        </is>
      </c>
    </row>
    <row r="1419">
      <c r="A1419" t="inlineStr">
        <is>
          <t>5670812</t>
        </is>
      </c>
      <c r="B1419" t="inlineStr">
        <is>
          <t>大阪府茨木市東宮町</t>
        </is>
      </c>
      <c r="C1419" t="inlineStr">
        <is>
          <t>おおさかふ いばらきし とうぐうちょう</t>
        </is>
      </c>
    </row>
    <row r="1420">
      <c r="A1420" t="inlineStr">
        <is>
          <t>5670813</t>
        </is>
      </c>
      <c r="B1420" t="inlineStr">
        <is>
          <t>大阪府茨木市大住町</t>
        </is>
      </c>
      <c r="C1420" t="inlineStr">
        <is>
          <t>おおさかふ いばらきし おおすみちょう</t>
        </is>
      </c>
    </row>
    <row r="1421">
      <c r="A1421" t="inlineStr">
        <is>
          <t>5670814</t>
        </is>
      </c>
      <c r="B1421" t="inlineStr">
        <is>
          <t>大阪府茨木市戸伏町</t>
        </is>
      </c>
      <c r="C1421" t="inlineStr">
        <is>
          <t>おおさかふ いばらきし とぶしちょう</t>
        </is>
      </c>
    </row>
    <row r="1422">
      <c r="A1422" t="inlineStr">
        <is>
          <t>5670815</t>
        </is>
      </c>
      <c r="B1422" t="inlineStr">
        <is>
          <t>大阪府茨木市竹橋町</t>
        </is>
      </c>
      <c r="C1422" t="inlineStr">
        <is>
          <t>おおさかふ いばらきし たけはしちょう</t>
        </is>
      </c>
    </row>
    <row r="1423">
      <c r="A1423" t="inlineStr">
        <is>
          <t>5670816</t>
        </is>
      </c>
      <c r="B1423" t="inlineStr">
        <is>
          <t>大阪府茨木市永代町</t>
        </is>
      </c>
      <c r="C1423" t="inlineStr">
        <is>
          <t>おおさかふ いばらきし えいだいちょう</t>
        </is>
      </c>
    </row>
    <row r="1424">
      <c r="A1424" t="inlineStr">
        <is>
          <t>5670817</t>
        </is>
      </c>
      <c r="B1424" t="inlineStr">
        <is>
          <t>大阪府茨木市別院町</t>
        </is>
      </c>
      <c r="C1424" t="inlineStr">
        <is>
          <t>おおさかふ いばらきし べついんちょう</t>
        </is>
      </c>
    </row>
    <row r="1425">
      <c r="A1425" t="inlineStr">
        <is>
          <t>5670818</t>
        </is>
      </c>
      <c r="B1425" t="inlineStr">
        <is>
          <t>大阪府茨木市本町</t>
        </is>
      </c>
      <c r="C1425" t="inlineStr">
        <is>
          <t>おおさかふ いばらきし ほんまち</t>
        </is>
      </c>
    </row>
    <row r="1426">
      <c r="A1426" t="inlineStr">
        <is>
          <t>5670819</t>
        </is>
      </c>
      <c r="B1426" t="inlineStr">
        <is>
          <t>大阪府茨木市片桐町</t>
        </is>
      </c>
      <c r="C1426" t="inlineStr">
        <is>
          <t>おおさかふ いばらきし かたぎりちょう</t>
        </is>
      </c>
    </row>
    <row r="1427">
      <c r="A1427" t="inlineStr">
        <is>
          <t>5670821</t>
        </is>
      </c>
      <c r="B1427" t="inlineStr">
        <is>
          <t>大阪府茨木市末広町</t>
        </is>
      </c>
      <c r="C1427" t="inlineStr">
        <is>
          <t>おおさかふ いばらきし すえひろちょう</t>
        </is>
      </c>
    </row>
    <row r="1428">
      <c r="A1428" t="inlineStr">
        <is>
          <t>5670822</t>
        </is>
      </c>
      <c r="B1428" t="inlineStr">
        <is>
          <t>大阪府茨木市中村町</t>
        </is>
      </c>
      <c r="C1428" t="inlineStr">
        <is>
          <t>おおさかふ いばらきし なかむらちょう</t>
        </is>
      </c>
    </row>
    <row r="1429">
      <c r="A1429" t="inlineStr">
        <is>
          <t>5670823</t>
        </is>
      </c>
      <c r="B1429" t="inlineStr">
        <is>
          <t>大阪府茨木市寺田町</t>
        </is>
      </c>
      <c r="C1429" t="inlineStr">
        <is>
          <t>おおさかふ いばらきし てらだちょう</t>
        </is>
      </c>
    </row>
    <row r="1430">
      <c r="A1430" t="inlineStr">
        <is>
          <t>5670824</t>
        </is>
      </c>
      <c r="B1430" t="inlineStr">
        <is>
          <t>大阪府茨木市中津町</t>
        </is>
      </c>
      <c r="C1430" t="inlineStr">
        <is>
          <t>おおさかふ いばらきし なかつちょう</t>
        </is>
      </c>
    </row>
    <row r="1431">
      <c r="A1431" t="inlineStr">
        <is>
          <t>5670825</t>
        </is>
      </c>
      <c r="B1431" t="inlineStr">
        <is>
          <t>大阪府茨木市園田町</t>
        </is>
      </c>
      <c r="C1431" t="inlineStr">
        <is>
          <t>おおさかふ いばらきし そのだちょう</t>
        </is>
      </c>
    </row>
    <row r="1432">
      <c r="A1432" t="inlineStr">
        <is>
          <t>5670826</t>
        </is>
      </c>
      <c r="B1432" t="inlineStr">
        <is>
          <t>大阪府茨木市大池</t>
        </is>
      </c>
      <c r="C1432" t="inlineStr">
        <is>
          <t>おおさかふ いばらきし おおいけ</t>
        </is>
      </c>
    </row>
    <row r="1433">
      <c r="A1433" t="inlineStr">
        <is>
          <t>5670827</t>
        </is>
      </c>
      <c r="B1433" t="inlineStr">
        <is>
          <t>大阪府茨木市稲葉町</t>
        </is>
      </c>
      <c r="C1433" t="inlineStr">
        <is>
          <t>おおさかふ いばらきし いなばちょう</t>
        </is>
      </c>
    </row>
    <row r="1434">
      <c r="A1434" t="inlineStr">
        <is>
          <t>5670828</t>
        </is>
      </c>
      <c r="B1434" t="inlineStr">
        <is>
          <t>大阪府茨木市舟木町</t>
        </is>
      </c>
      <c r="C1434" t="inlineStr">
        <is>
          <t>おおさかふ いばらきし ふなきちょう</t>
        </is>
      </c>
    </row>
    <row r="1435">
      <c r="A1435" t="inlineStr">
        <is>
          <t>5670829</t>
        </is>
      </c>
      <c r="B1435" t="inlineStr">
        <is>
          <t>大阪府茨木市双葉町</t>
        </is>
      </c>
      <c r="C1435" t="inlineStr">
        <is>
          <t>おおさかふ いばらきし ふたばちょう</t>
        </is>
      </c>
    </row>
    <row r="1436">
      <c r="A1436" t="inlineStr">
        <is>
          <t>5670831</t>
        </is>
      </c>
      <c r="B1436" t="inlineStr">
        <is>
          <t>大阪府茨木市鮎川</t>
        </is>
      </c>
      <c r="C1436" t="inlineStr">
        <is>
          <t>おおさかふ いばらきし あゆかわ</t>
        </is>
      </c>
    </row>
    <row r="1437">
      <c r="A1437" t="inlineStr">
        <is>
          <t>5670832</t>
        </is>
      </c>
      <c r="B1437" t="inlineStr">
        <is>
          <t>大阪府茨木市白川</t>
        </is>
      </c>
      <c r="C1437" t="inlineStr">
        <is>
          <t>おおさかふ いばらきし しらかわ</t>
        </is>
      </c>
    </row>
    <row r="1438">
      <c r="A1438" t="inlineStr">
        <is>
          <t>5670833</t>
        </is>
      </c>
      <c r="B1438" t="inlineStr">
        <is>
          <t>大阪府茨木市学園町</t>
        </is>
      </c>
      <c r="C1438" t="inlineStr">
        <is>
          <t>おおさかふ いばらきし がくえんちょう</t>
        </is>
      </c>
    </row>
    <row r="1439">
      <c r="A1439" t="inlineStr">
        <is>
          <t>5670834</t>
        </is>
      </c>
      <c r="B1439" t="inlineStr">
        <is>
          <t>大阪府茨木市学園南町</t>
        </is>
      </c>
      <c r="C1439" t="inlineStr">
        <is>
          <t>おおさかふ いばらきし がくえんみなみまち</t>
        </is>
      </c>
    </row>
    <row r="1440">
      <c r="A1440" t="inlineStr">
        <is>
          <t>5670835</t>
        </is>
      </c>
      <c r="B1440" t="inlineStr">
        <is>
          <t>大阪府茨木市新堂</t>
        </is>
      </c>
      <c r="C1440" t="inlineStr">
        <is>
          <t>おおさかふ いばらきし しんどう</t>
        </is>
      </c>
    </row>
    <row r="1441">
      <c r="A1441" t="inlineStr">
        <is>
          <t>5670836</t>
        </is>
      </c>
      <c r="B1441" t="inlineStr">
        <is>
          <t>大阪府茨木市目垣</t>
        </is>
      </c>
      <c r="C1441" t="inlineStr">
        <is>
          <t>おおさかふ いばらきし めがき</t>
        </is>
      </c>
    </row>
    <row r="1442">
      <c r="A1442" t="inlineStr">
        <is>
          <t>5670837</t>
        </is>
      </c>
      <c r="B1442" t="inlineStr">
        <is>
          <t>大阪府茨木市南目垣</t>
        </is>
      </c>
      <c r="C1442" t="inlineStr">
        <is>
          <t>おおさかふ いばらきし みなみめがき</t>
        </is>
      </c>
    </row>
    <row r="1443">
      <c r="A1443" t="inlineStr">
        <is>
          <t>5670838</t>
        </is>
      </c>
      <c r="B1443" t="inlineStr">
        <is>
          <t>大阪府茨木市東野々宮町</t>
        </is>
      </c>
      <c r="C1443" t="inlineStr">
        <is>
          <t>おおさかふ いばらきし ひがしののみやちょう</t>
        </is>
      </c>
    </row>
    <row r="1444">
      <c r="A1444" t="inlineStr">
        <is>
          <t>5670841</t>
        </is>
      </c>
      <c r="B1444" t="inlineStr">
        <is>
          <t>大阪府茨木市桑田町</t>
        </is>
      </c>
      <c r="C1444" t="inlineStr">
        <is>
          <t>おおさかふ いばらきし くわたちょう</t>
        </is>
      </c>
    </row>
    <row r="1445">
      <c r="A1445" t="inlineStr">
        <is>
          <t>5670842</t>
        </is>
      </c>
      <c r="B1445" t="inlineStr">
        <is>
          <t>大阪府茨木市五十鈴町</t>
        </is>
      </c>
      <c r="C1445" t="inlineStr">
        <is>
          <t>おおさかふ いばらきし いすずちょう</t>
        </is>
      </c>
    </row>
    <row r="1446">
      <c r="A1446" t="inlineStr">
        <is>
          <t>5670843</t>
        </is>
      </c>
      <c r="B1446" t="inlineStr">
        <is>
          <t>大阪府茨木市星見町</t>
        </is>
      </c>
      <c r="C1446" t="inlineStr">
        <is>
          <t>おおさかふ いばらきし ほしみちょう</t>
        </is>
      </c>
    </row>
    <row r="1447">
      <c r="A1447" t="inlineStr">
        <is>
          <t>5670844</t>
        </is>
      </c>
      <c r="B1447" t="inlineStr">
        <is>
          <t>大阪府茨木市大同町</t>
        </is>
      </c>
      <c r="C1447" t="inlineStr">
        <is>
          <t>おおさかふ いばらきし だいどうちょう</t>
        </is>
      </c>
    </row>
    <row r="1448">
      <c r="A1448" t="inlineStr">
        <is>
          <t>5670845</t>
        </is>
      </c>
      <c r="B1448" t="inlineStr">
        <is>
          <t>大阪府茨木市平田</t>
        </is>
      </c>
      <c r="C1448" t="inlineStr">
        <is>
          <t>おおさかふ いばらきし ひらた</t>
        </is>
      </c>
    </row>
    <row r="1449">
      <c r="A1449" t="inlineStr">
        <is>
          <t>5670846</t>
        </is>
      </c>
      <c r="B1449" t="inlineStr">
        <is>
          <t>大阪府茨木市玉島</t>
        </is>
      </c>
      <c r="C1449" t="inlineStr">
        <is>
          <t>おおさかふ いばらきし たましま</t>
        </is>
      </c>
    </row>
    <row r="1450">
      <c r="A1450" t="inlineStr">
        <is>
          <t>5670847</t>
        </is>
      </c>
      <c r="B1450" t="inlineStr">
        <is>
          <t>大阪府茨木市野々宮</t>
        </is>
      </c>
      <c r="C1450" t="inlineStr">
        <is>
          <t>おおさかふ いばらきし ののみや</t>
        </is>
      </c>
    </row>
    <row r="1451">
      <c r="A1451" t="inlineStr">
        <is>
          <t>5670848</t>
        </is>
      </c>
      <c r="B1451" t="inlineStr">
        <is>
          <t>大阪府茨木市玉島台</t>
        </is>
      </c>
      <c r="C1451" t="inlineStr">
        <is>
          <t>おおさかふ いばらきし たましまだい</t>
        </is>
      </c>
    </row>
    <row r="1452">
      <c r="A1452" t="inlineStr">
        <is>
          <t>5670849</t>
        </is>
      </c>
      <c r="B1452" t="inlineStr">
        <is>
          <t>大阪府茨木市平田台</t>
        </is>
      </c>
      <c r="C1452" t="inlineStr">
        <is>
          <t>おおさかふ いばらきし ひらただい</t>
        </is>
      </c>
    </row>
    <row r="1453">
      <c r="A1453" t="inlineStr">
        <is>
          <t>5670850</t>
        </is>
      </c>
      <c r="B1453" t="inlineStr">
        <is>
          <t>大阪府茨木市真砂玉島台</t>
        </is>
      </c>
      <c r="C1453" t="inlineStr">
        <is>
          <t>おおさかふ いばらきし まさごたましまだい</t>
        </is>
      </c>
    </row>
    <row r="1454">
      <c r="A1454" t="inlineStr">
        <is>
          <t>5670851</t>
        </is>
      </c>
      <c r="B1454" t="inlineStr">
        <is>
          <t>大阪府茨木市真砂</t>
        </is>
      </c>
      <c r="C1454" t="inlineStr">
        <is>
          <t>おおさかふ いばらきし まさご</t>
        </is>
      </c>
    </row>
    <row r="1455">
      <c r="A1455" t="inlineStr">
        <is>
          <t>5670852</t>
        </is>
      </c>
      <c r="B1455" t="inlineStr">
        <is>
          <t>大阪府茨木市小柳町</t>
        </is>
      </c>
      <c r="C1455" t="inlineStr">
        <is>
          <t>おおさかふ いばらきし こやなぎちょう</t>
        </is>
      </c>
    </row>
    <row r="1456">
      <c r="A1456" t="inlineStr">
        <is>
          <t>5670853</t>
        </is>
      </c>
      <c r="B1456" t="inlineStr">
        <is>
          <t>大阪府茨木市宮島</t>
        </is>
      </c>
      <c r="C1456" t="inlineStr">
        <is>
          <t>おおさかふ いばらきし みやじま</t>
        </is>
      </c>
    </row>
    <row r="1457">
      <c r="A1457" t="inlineStr">
        <is>
          <t>5670854</t>
        </is>
      </c>
      <c r="B1457" t="inlineStr">
        <is>
          <t>大阪府茨木市島</t>
        </is>
      </c>
      <c r="C1457" t="inlineStr">
        <is>
          <t>おおさかふ いばらきし しま</t>
        </is>
      </c>
    </row>
    <row r="1458">
      <c r="A1458" t="inlineStr">
        <is>
          <t>5670855</t>
        </is>
      </c>
      <c r="B1458" t="inlineStr">
        <is>
          <t>大阪府茨木市新和町</t>
        </is>
      </c>
      <c r="C1458" t="inlineStr">
        <is>
          <t>おおさかふ いばらきし しんわちょう</t>
        </is>
      </c>
    </row>
    <row r="1459">
      <c r="A1459" t="inlineStr">
        <is>
          <t>5670861</t>
        </is>
      </c>
      <c r="B1459" t="inlineStr">
        <is>
          <t>大阪府茨木市東奈良</t>
        </is>
      </c>
      <c r="C1459" t="inlineStr">
        <is>
          <t>おおさかふ いばらきし ひがしなら</t>
        </is>
      </c>
    </row>
    <row r="1460">
      <c r="A1460" t="inlineStr">
        <is>
          <t>5670862</t>
        </is>
      </c>
      <c r="B1460" t="inlineStr">
        <is>
          <t>大阪府茨木市美沢町</t>
        </is>
      </c>
      <c r="C1460" t="inlineStr">
        <is>
          <t>おおさかふ いばらきし みさわちょう</t>
        </is>
      </c>
    </row>
    <row r="1461">
      <c r="A1461" t="inlineStr">
        <is>
          <t>5670863</t>
        </is>
      </c>
      <c r="B1461" t="inlineStr">
        <is>
          <t>大阪府茨木市沢良宜東町</t>
        </is>
      </c>
      <c r="C1461" t="inlineStr">
        <is>
          <t>おおさかふ いばらきし さわらぎひがしまち</t>
        </is>
      </c>
    </row>
    <row r="1462">
      <c r="A1462" t="inlineStr">
        <is>
          <t>5670864</t>
        </is>
      </c>
      <c r="B1462" t="inlineStr">
        <is>
          <t>大阪府茨木市沢良宜浜</t>
        </is>
      </c>
      <c r="C1462" t="inlineStr">
        <is>
          <t>おおさかふ いばらきし さわらぎはま</t>
        </is>
      </c>
    </row>
    <row r="1463">
      <c r="A1463" t="inlineStr">
        <is>
          <t>5670865</t>
        </is>
      </c>
      <c r="B1463" t="inlineStr">
        <is>
          <t>大阪府茨木市横江</t>
        </is>
      </c>
      <c r="C1463" t="inlineStr">
        <is>
          <t>おおさかふ いばらきし よこえ</t>
        </is>
      </c>
    </row>
    <row r="1464">
      <c r="A1464" t="inlineStr">
        <is>
          <t>5670866</t>
        </is>
      </c>
      <c r="B1464" t="inlineStr">
        <is>
          <t>大阪府茨木市高浜町</t>
        </is>
      </c>
      <c r="C1464" t="inlineStr">
        <is>
          <t>おおさかふ いばらきし たかはまちょう</t>
        </is>
      </c>
    </row>
    <row r="1465">
      <c r="A1465" t="inlineStr">
        <is>
          <t>5670867</t>
        </is>
      </c>
      <c r="B1465" t="inlineStr">
        <is>
          <t>大阪府茨木市大正町</t>
        </is>
      </c>
      <c r="C1465" t="inlineStr">
        <is>
          <t>おおさかふ いばらきし たいしょうちょう</t>
        </is>
      </c>
    </row>
    <row r="1466">
      <c r="A1466" t="inlineStr">
        <is>
          <t>5670868</t>
        </is>
      </c>
      <c r="B1466" t="inlineStr">
        <is>
          <t>大阪府茨木市沢良宜西</t>
        </is>
      </c>
      <c r="C1466" t="inlineStr">
        <is>
          <t>おおさかふ いばらきし さわらぎにし</t>
        </is>
      </c>
    </row>
    <row r="1467">
      <c r="A1467" t="inlineStr">
        <is>
          <t>5670871</t>
        </is>
      </c>
      <c r="B1467" t="inlineStr">
        <is>
          <t>大阪府茨木市岩倉町</t>
        </is>
      </c>
      <c r="C1467" t="inlineStr">
        <is>
          <t>おおさかふ いばらきし いわくらちょう</t>
        </is>
      </c>
    </row>
    <row r="1468">
      <c r="A1468" t="inlineStr">
        <is>
          <t>5670872</t>
        </is>
      </c>
      <c r="B1468" t="inlineStr">
        <is>
          <t>大阪府茨木市新中条町</t>
        </is>
      </c>
      <c r="C1468" t="inlineStr">
        <is>
          <t>おおさかふ いばらきし しんちゅうじょうちょう</t>
        </is>
      </c>
    </row>
    <row r="1469">
      <c r="A1469" t="inlineStr">
        <is>
          <t>5670873</t>
        </is>
      </c>
      <c r="B1469" t="inlineStr">
        <is>
          <t>大阪府茨木市小川町</t>
        </is>
      </c>
      <c r="C1469" t="inlineStr">
        <is>
          <t>おおさかふ いばらきし おがわちょう</t>
        </is>
      </c>
    </row>
    <row r="1470">
      <c r="A1470" t="inlineStr">
        <is>
          <t>5670874</t>
        </is>
      </c>
      <c r="B1470" t="inlineStr">
        <is>
          <t>大阪府茨木市奈良町</t>
        </is>
      </c>
      <c r="C1470" t="inlineStr">
        <is>
          <t>おおさかふ いばらきし ならちょう</t>
        </is>
      </c>
    </row>
    <row r="1471">
      <c r="A1471" t="inlineStr">
        <is>
          <t>5670875</t>
        </is>
      </c>
      <c r="B1471" t="inlineStr">
        <is>
          <t>大阪府茨木市若草町</t>
        </is>
      </c>
      <c r="C1471" t="inlineStr">
        <is>
          <t>おおさかふ いばらきし わかくさちょう</t>
        </is>
      </c>
    </row>
    <row r="1472">
      <c r="A1472" t="inlineStr">
        <is>
          <t>5670876</t>
        </is>
      </c>
      <c r="B1472" t="inlineStr">
        <is>
          <t>大阪府茨木市天王</t>
        </is>
      </c>
      <c r="C1472" t="inlineStr">
        <is>
          <t>おおさかふ いばらきし てんのう</t>
        </is>
      </c>
    </row>
    <row r="1473">
      <c r="A1473" t="inlineStr">
        <is>
          <t>5670877</t>
        </is>
      </c>
      <c r="B1473" t="inlineStr">
        <is>
          <t>大阪府茨木市丑寅</t>
        </is>
      </c>
      <c r="C1473" t="inlineStr">
        <is>
          <t>おおさかふ いばらきし うしとら</t>
        </is>
      </c>
    </row>
    <row r="1474">
      <c r="A1474" t="inlineStr">
        <is>
          <t>5670878</t>
        </is>
      </c>
      <c r="B1474" t="inlineStr">
        <is>
          <t>大阪府茨木市蔵垣内</t>
        </is>
      </c>
      <c r="C1474" t="inlineStr">
        <is>
          <t>おおさかふ いばらきし くらかきうち</t>
        </is>
      </c>
    </row>
    <row r="1475">
      <c r="A1475" t="inlineStr">
        <is>
          <t>5670879</t>
        </is>
      </c>
      <c r="B1475" t="inlineStr">
        <is>
          <t>大阪府茨木市東宇野辺町</t>
        </is>
      </c>
      <c r="C1475" t="inlineStr">
        <is>
          <t>おおさかふ いばらきし ひがしうのべちょう</t>
        </is>
      </c>
    </row>
    <row r="1476">
      <c r="A1476" t="inlineStr">
        <is>
          <t>5670881</t>
        </is>
      </c>
      <c r="B1476" t="inlineStr">
        <is>
          <t>大阪府茨木市上中条</t>
        </is>
      </c>
      <c r="C1476" t="inlineStr">
        <is>
          <t>おおさかふ いばらきし かみちゅうじょう</t>
        </is>
      </c>
    </row>
    <row r="1477">
      <c r="A1477" t="inlineStr">
        <is>
          <t>5670882</t>
        </is>
      </c>
      <c r="B1477" t="inlineStr">
        <is>
          <t>大阪府茨木市元町</t>
        </is>
      </c>
      <c r="C1477" t="inlineStr">
        <is>
          <t>おおさかふ いばらきし もとまち</t>
        </is>
      </c>
    </row>
    <row r="1478">
      <c r="A1478" t="inlineStr">
        <is>
          <t>5670883</t>
        </is>
      </c>
      <c r="B1478" t="inlineStr">
        <is>
          <t>大阪府茨木市大手町</t>
        </is>
      </c>
      <c r="C1478" t="inlineStr">
        <is>
          <t>おおさかふ いばらきし おおてちょう</t>
        </is>
      </c>
    </row>
    <row r="1479">
      <c r="A1479" t="inlineStr">
        <is>
          <t>5670884</t>
        </is>
      </c>
      <c r="B1479" t="inlineStr">
        <is>
          <t>大阪府茨木市新庄町</t>
        </is>
      </c>
      <c r="C1479" t="inlineStr">
        <is>
          <t>おおさかふ いばらきし しんじょうちょう</t>
        </is>
      </c>
    </row>
    <row r="1480">
      <c r="A1480" t="inlineStr">
        <is>
          <t>5670885</t>
        </is>
      </c>
      <c r="B1480" t="inlineStr">
        <is>
          <t>大阪府茨木市東中条町</t>
        </is>
      </c>
      <c r="C1480" t="inlineStr">
        <is>
          <t>おおさかふ いばらきし ひがしちゅうじょうちょう</t>
        </is>
      </c>
    </row>
    <row r="1481">
      <c r="A1481" t="inlineStr">
        <is>
          <t>5670886</t>
        </is>
      </c>
      <c r="B1481" t="inlineStr">
        <is>
          <t>大阪府茨木市下中条町</t>
        </is>
      </c>
      <c r="C1481" t="inlineStr">
        <is>
          <t>おおさかふ いばらきし しもちゅうじょうちょう</t>
        </is>
      </c>
    </row>
    <row r="1482">
      <c r="A1482" t="inlineStr">
        <is>
          <t>5670887</t>
        </is>
      </c>
      <c r="B1482" t="inlineStr">
        <is>
          <t>大阪府茨木市西中条町</t>
        </is>
      </c>
      <c r="C1482" t="inlineStr">
        <is>
          <t>おおさかふ いばらきし にしちゅうじょうちょう</t>
        </is>
      </c>
    </row>
    <row r="1483">
      <c r="A1483" t="inlineStr">
        <is>
          <t>5670888</t>
        </is>
      </c>
      <c r="B1483" t="inlineStr">
        <is>
          <t>大阪府茨木市駅前</t>
        </is>
      </c>
      <c r="C1483" t="inlineStr">
        <is>
          <t>おおさかふ いばらきし えきまえ</t>
        </is>
      </c>
    </row>
    <row r="1484">
      <c r="A1484" t="inlineStr">
        <is>
          <t>5670891</t>
        </is>
      </c>
      <c r="B1484" t="inlineStr">
        <is>
          <t>大阪府茨木市水尾</t>
        </is>
      </c>
      <c r="C1484" t="inlineStr">
        <is>
          <t>おおさかふ いばらきし みずお</t>
        </is>
      </c>
    </row>
    <row r="1485">
      <c r="A1485" t="inlineStr">
        <is>
          <t>5670892</t>
        </is>
      </c>
      <c r="B1485" t="inlineStr">
        <is>
          <t>大阪府茨木市並木町</t>
        </is>
      </c>
      <c r="C1485" t="inlineStr">
        <is>
          <t>おおさかふ いばらきし なみきちょう</t>
        </is>
      </c>
    </row>
    <row r="1486">
      <c r="A1486" t="inlineStr">
        <is>
          <t>5670893</t>
        </is>
      </c>
      <c r="B1486" t="inlineStr">
        <is>
          <t>大阪府茨木市玉瀬町</t>
        </is>
      </c>
      <c r="C1486" t="inlineStr">
        <is>
          <t>おおさかふ いばらきし たませちょう</t>
        </is>
      </c>
    </row>
    <row r="1487">
      <c r="A1487" t="inlineStr">
        <is>
          <t>5670894</t>
        </is>
      </c>
      <c r="B1487" t="inlineStr">
        <is>
          <t>大阪府茨木市若園町</t>
        </is>
      </c>
      <c r="C1487" t="inlineStr">
        <is>
          <t>おおさかふ いばらきし わかそのちょう</t>
        </is>
      </c>
    </row>
    <row r="1488">
      <c r="A1488" t="inlineStr">
        <is>
          <t>5670895</t>
        </is>
      </c>
      <c r="B1488" t="inlineStr">
        <is>
          <t>大阪府茨木市玉櫛</t>
        </is>
      </c>
      <c r="C1488" t="inlineStr">
        <is>
          <t>おおさかふ いばらきし たまくし</t>
        </is>
      </c>
    </row>
    <row r="1489">
      <c r="A1489" t="inlineStr">
        <is>
          <t>5670896</t>
        </is>
      </c>
      <c r="B1489" t="inlineStr">
        <is>
          <t>大阪府茨木市玉水町</t>
        </is>
      </c>
      <c r="C1489" t="inlineStr">
        <is>
          <t>おおさかふ いばらきし たまみずちょう</t>
        </is>
      </c>
    </row>
    <row r="1490">
      <c r="A1490" t="inlineStr">
        <is>
          <t>5670897</t>
        </is>
      </c>
      <c r="B1490" t="inlineStr">
        <is>
          <t>大阪府茨木市主原町</t>
        </is>
      </c>
      <c r="C1490" t="inlineStr">
        <is>
          <t>おおさかふ いばらきし あるじはらちょう</t>
        </is>
      </c>
    </row>
    <row r="1491">
      <c r="A1491" t="inlineStr">
        <is>
          <t>5680081</t>
        </is>
      </c>
      <c r="B1491" t="inlineStr">
        <is>
          <t>大阪府茨木市清阪</t>
        </is>
      </c>
      <c r="C1491" t="inlineStr">
        <is>
          <t>おおさかふ いばらきし きよさか</t>
        </is>
      </c>
    </row>
    <row r="1492">
      <c r="A1492" t="inlineStr">
        <is>
          <t>5680082</t>
        </is>
      </c>
      <c r="B1492" t="inlineStr">
        <is>
          <t>大阪府茨木市下音羽</t>
        </is>
      </c>
      <c r="C1492" t="inlineStr">
        <is>
          <t>おおさかふ いばらきし しもおとわ</t>
        </is>
      </c>
    </row>
    <row r="1493">
      <c r="A1493" t="inlineStr">
        <is>
          <t>5680083</t>
        </is>
      </c>
      <c r="B1493" t="inlineStr">
        <is>
          <t>大阪府茨木市車作</t>
        </is>
      </c>
      <c r="C1493" t="inlineStr">
        <is>
          <t>おおさかふ いばらきし くるまつくり</t>
        </is>
      </c>
    </row>
    <row r="1494">
      <c r="A1494" t="inlineStr">
        <is>
          <t>5680084</t>
        </is>
      </c>
      <c r="B1494" t="inlineStr">
        <is>
          <t>大阪府茨木市安元</t>
        </is>
      </c>
      <c r="C1494" t="inlineStr">
        <is>
          <t>おおさかふ いばらきし やすもと</t>
        </is>
      </c>
    </row>
    <row r="1495">
      <c r="A1495" t="inlineStr">
        <is>
          <t>5680085</t>
        </is>
      </c>
      <c r="B1495" t="inlineStr">
        <is>
          <t>大阪府茨木市忍頂寺</t>
        </is>
      </c>
      <c r="C1495" t="inlineStr">
        <is>
          <t>おおさかふ いばらきし にんちょうじ</t>
        </is>
      </c>
    </row>
    <row r="1496">
      <c r="A1496" t="inlineStr">
        <is>
          <t>5680086</t>
        </is>
      </c>
      <c r="B1496" t="inlineStr">
        <is>
          <t>大阪府茨木市上音羽</t>
        </is>
      </c>
      <c r="C1496" t="inlineStr">
        <is>
          <t>おおさかふ いばらきし かみおとわ</t>
        </is>
      </c>
    </row>
    <row r="1497">
      <c r="A1497" t="inlineStr">
        <is>
          <t>5680087</t>
        </is>
      </c>
      <c r="B1497" t="inlineStr">
        <is>
          <t>大阪府茨木市銭原</t>
        </is>
      </c>
      <c r="C1497" t="inlineStr">
        <is>
          <t>おおさかふ いばらきし ぜにはら</t>
        </is>
      </c>
    </row>
    <row r="1498">
      <c r="A1498" t="inlineStr">
        <is>
          <t>5680088</t>
        </is>
      </c>
      <c r="B1498" t="inlineStr">
        <is>
          <t>大阪府茨木市長谷</t>
        </is>
      </c>
      <c r="C1498" t="inlineStr">
        <is>
          <t>おおさかふ いばらきし ながたに</t>
        </is>
      </c>
    </row>
    <row r="1499">
      <c r="A1499" t="inlineStr">
        <is>
          <t>5680089</t>
        </is>
      </c>
      <c r="B1499" t="inlineStr">
        <is>
          <t>大阪府茨木市山手台東町</t>
        </is>
      </c>
      <c r="C1499" t="inlineStr">
        <is>
          <t>おおさかふ いばらきし やまてだいひがしまち</t>
        </is>
      </c>
    </row>
    <row r="1500">
      <c r="A1500" t="inlineStr">
        <is>
          <t>5680091</t>
        </is>
      </c>
      <c r="B1500" t="inlineStr">
        <is>
          <t>大阪府茨木市大岩</t>
        </is>
      </c>
      <c r="C1500" t="inlineStr">
        <is>
          <t>おおさかふ いばらきし おおいわ</t>
        </is>
      </c>
    </row>
    <row r="1501">
      <c r="A1501" t="inlineStr">
        <is>
          <t>5680092</t>
        </is>
      </c>
      <c r="B1501" t="inlineStr">
        <is>
          <t>大阪府茨木市生保</t>
        </is>
      </c>
      <c r="C1501" t="inlineStr">
        <is>
          <t>おおさかふ いばらきし しょうぼ</t>
        </is>
      </c>
    </row>
    <row r="1502">
      <c r="A1502" t="inlineStr">
        <is>
          <t>5680093</t>
        </is>
      </c>
      <c r="B1502" t="inlineStr">
        <is>
          <t>大阪府茨木市大門寺</t>
        </is>
      </c>
      <c r="C1502" t="inlineStr">
        <is>
          <t>おおさかふ いばらきし だいもんじ</t>
        </is>
      </c>
    </row>
    <row r="1503">
      <c r="A1503" t="inlineStr">
        <is>
          <t>5680094</t>
        </is>
      </c>
      <c r="B1503" t="inlineStr">
        <is>
          <t>大阪府茨木市桑原</t>
        </is>
      </c>
      <c r="C1503" t="inlineStr">
        <is>
          <t>おおさかふ いばらきし くわのはら</t>
        </is>
      </c>
    </row>
    <row r="1504">
      <c r="A1504" t="inlineStr">
        <is>
          <t>5680095</t>
        </is>
      </c>
      <c r="B1504" t="inlineStr">
        <is>
          <t>大阪府茨木市佐保</t>
        </is>
      </c>
      <c r="C1504" t="inlineStr">
        <is>
          <t>おおさかふ いばらきし さほ</t>
        </is>
      </c>
    </row>
    <row r="1505">
      <c r="A1505" t="inlineStr">
        <is>
          <t>5680096</t>
        </is>
      </c>
      <c r="B1505" t="inlineStr">
        <is>
          <t>大阪府茨木市粟生岩阪</t>
        </is>
      </c>
      <c r="C1505" t="inlineStr">
        <is>
          <t>おおさかふ いばらきし あおいわさか</t>
        </is>
      </c>
    </row>
    <row r="1506">
      <c r="A1506" t="inlineStr">
        <is>
          <t>5680097</t>
        </is>
      </c>
      <c r="B1506" t="inlineStr">
        <is>
          <t>大阪府茨木市泉原</t>
        </is>
      </c>
      <c r="C1506" t="inlineStr">
        <is>
          <t>おおさかふ いばらきし いずはら</t>
        </is>
      </c>
    </row>
    <row r="1507">
      <c r="A1507" t="inlineStr">
        <is>
          <t>5680098</t>
        </is>
      </c>
      <c r="B1507" t="inlineStr">
        <is>
          <t>大阪府茨木市千提寺</t>
        </is>
      </c>
      <c r="C1507" t="inlineStr">
        <is>
          <t>おおさかふ いばらきし せんだいじ</t>
        </is>
      </c>
    </row>
    <row r="1508">
      <c r="A1508" t="inlineStr">
        <is>
          <t>5690000</t>
        </is>
      </c>
      <c r="B1508" t="inlineStr">
        <is>
          <t>大阪府高槻市</t>
        </is>
      </c>
      <c r="C1508" t="inlineStr">
        <is>
          <t>おおさかふ たかつきし</t>
        </is>
      </c>
    </row>
    <row r="1509">
      <c r="A1509" t="inlineStr">
        <is>
          <t>5690001</t>
        </is>
      </c>
      <c r="B1509" t="inlineStr">
        <is>
          <t>大阪府高槻市淀の原町</t>
        </is>
      </c>
      <c r="C1509" t="inlineStr">
        <is>
          <t>おおさかふ たかつきし よどのはらちょう</t>
        </is>
      </c>
    </row>
    <row r="1510">
      <c r="A1510" t="inlineStr">
        <is>
          <t>5690002</t>
        </is>
      </c>
      <c r="B1510" t="inlineStr">
        <is>
          <t>大阪府高槻市東上牧</t>
        </is>
      </c>
      <c r="C1510" t="inlineStr">
        <is>
          <t>おおさかふ たかつきし ひがしかんまき</t>
        </is>
      </c>
    </row>
    <row r="1511">
      <c r="A1511" t="inlineStr">
        <is>
          <t>5690003</t>
        </is>
      </c>
      <c r="B1511" t="inlineStr">
        <is>
          <t>大阪府高槻市上牧町</t>
        </is>
      </c>
      <c r="C1511" t="inlineStr">
        <is>
          <t>おおさかふ たかつきし かんまきちょう</t>
        </is>
      </c>
    </row>
    <row r="1512">
      <c r="A1512" t="inlineStr">
        <is>
          <t>5690004</t>
        </is>
      </c>
      <c r="B1512" t="inlineStr">
        <is>
          <t>大阪府高槻市上牧南駅前町</t>
        </is>
      </c>
      <c r="C1512" t="inlineStr">
        <is>
          <t>おおさかふ たかつきし かんまきみなみえきまえちょう</t>
        </is>
      </c>
    </row>
    <row r="1513">
      <c r="A1513" t="inlineStr">
        <is>
          <t>5690005</t>
        </is>
      </c>
      <c r="B1513" t="inlineStr">
        <is>
          <t>大阪府高槻市上牧北駅前町</t>
        </is>
      </c>
      <c r="C1513" t="inlineStr">
        <is>
          <t>おおさかふ たかつきし かんまききたえきまえちょう</t>
        </is>
      </c>
    </row>
    <row r="1514">
      <c r="A1514" t="inlineStr">
        <is>
          <t>5690006</t>
        </is>
      </c>
      <c r="B1514" t="inlineStr">
        <is>
          <t>大阪府高槻市上牧山手町</t>
        </is>
      </c>
      <c r="C1514" t="inlineStr">
        <is>
          <t>おおさかふ たかつきし かんまきやまてちょう</t>
        </is>
      </c>
    </row>
    <row r="1515">
      <c r="A1515" t="inlineStr">
        <is>
          <t>5690007</t>
        </is>
      </c>
      <c r="B1515" t="inlineStr">
        <is>
          <t>大阪府高槻市神内</t>
        </is>
      </c>
      <c r="C1515" t="inlineStr">
        <is>
          <t>おおさかふ たかつきし こうない</t>
        </is>
      </c>
    </row>
    <row r="1516">
      <c r="A1516" t="inlineStr">
        <is>
          <t>5690011</t>
        </is>
      </c>
      <c r="B1516" t="inlineStr">
        <is>
          <t>大阪府高槻市道鵜町</t>
        </is>
      </c>
      <c r="C1516" t="inlineStr">
        <is>
          <t>おおさかふ たかつきし どううちょう</t>
        </is>
      </c>
    </row>
    <row r="1517">
      <c r="A1517" t="inlineStr">
        <is>
          <t>5690012</t>
        </is>
      </c>
      <c r="B1517" t="inlineStr">
        <is>
          <t>大阪府高槻市東天川</t>
        </is>
      </c>
      <c r="C1517" t="inlineStr">
        <is>
          <t>おおさかふ たかつきし ひがしあまがわ</t>
        </is>
      </c>
    </row>
    <row r="1518">
      <c r="A1518" t="inlineStr">
        <is>
          <t>5690013</t>
        </is>
      </c>
      <c r="B1518" t="inlineStr">
        <is>
          <t>大阪府高槻市野田</t>
        </is>
      </c>
      <c r="C1518" t="inlineStr">
        <is>
          <t>おおさかふ たかつきし のだ</t>
        </is>
      </c>
    </row>
    <row r="1519">
      <c r="A1519" t="inlineStr">
        <is>
          <t>5690014</t>
        </is>
      </c>
      <c r="B1519" t="inlineStr">
        <is>
          <t>大阪府高槻市野田東</t>
        </is>
      </c>
      <c r="C1519" t="inlineStr">
        <is>
          <t>おおさかふ たかつきし のだひがし</t>
        </is>
      </c>
    </row>
    <row r="1520">
      <c r="A1520" t="inlineStr">
        <is>
          <t>5690015</t>
        </is>
      </c>
      <c r="B1520" t="inlineStr">
        <is>
          <t>大阪府高槻市井尻</t>
        </is>
      </c>
      <c r="C1520" t="inlineStr">
        <is>
          <t>おおさかふ たかつきし いじり</t>
        </is>
      </c>
    </row>
    <row r="1521">
      <c r="A1521" t="inlineStr">
        <is>
          <t>5690016</t>
        </is>
      </c>
      <c r="B1521" t="inlineStr">
        <is>
          <t>大阪府高槻市五領町</t>
        </is>
      </c>
      <c r="C1521" t="inlineStr">
        <is>
          <t>おおさかふ たかつきし ごりょうちょう</t>
        </is>
      </c>
    </row>
    <row r="1522">
      <c r="A1522" t="inlineStr">
        <is>
          <t>5690021</t>
        </is>
      </c>
      <c r="B1522" t="inlineStr">
        <is>
          <t>大阪府高槻市前島</t>
        </is>
      </c>
      <c r="C1522" t="inlineStr">
        <is>
          <t>おおさかふ たかつきし まえしま</t>
        </is>
      </c>
    </row>
    <row r="1523">
      <c r="A1523" t="inlineStr">
        <is>
          <t>5690022</t>
        </is>
      </c>
      <c r="B1523" t="inlineStr">
        <is>
          <t>大阪府高槻市須賀町</t>
        </is>
      </c>
      <c r="C1523" t="inlineStr">
        <is>
          <t>おおさかふ たかつきし すがちょう</t>
        </is>
      </c>
    </row>
    <row r="1524">
      <c r="A1524" t="inlineStr">
        <is>
          <t>5690023</t>
        </is>
      </c>
      <c r="B1524" t="inlineStr">
        <is>
          <t>大阪府高槻市松川町</t>
        </is>
      </c>
      <c r="C1524" t="inlineStr">
        <is>
          <t>おおさかふ たかつきし まつかわちょう</t>
        </is>
      </c>
    </row>
    <row r="1525">
      <c r="A1525" t="inlineStr">
        <is>
          <t>5690024</t>
        </is>
      </c>
      <c r="B1525" t="inlineStr">
        <is>
          <t>大阪府高槻市日向町</t>
        </is>
      </c>
      <c r="C1525" t="inlineStr">
        <is>
          <t>おおさかふ たかつきし ひゅうがちょう</t>
        </is>
      </c>
    </row>
    <row r="1526">
      <c r="A1526" t="inlineStr">
        <is>
          <t>5690025</t>
        </is>
      </c>
      <c r="B1526" t="inlineStr">
        <is>
          <t>大阪府高槻市藤の里町</t>
        </is>
      </c>
      <c r="C1526" t="inlineStr">
        <is>
          <t>おおさかふ たかつきし ふじのさとちょう</t>
        </is>
      </c>
    </row>
    <row r="1527">
      <c r="A1527" t="inlineStr">
        <is>
          <t>5690026</t>
        </is>
      </c>
      <c r="B1527" t="inlineStr">
        <is>
          <t>大阪府高槻市天川町</t>
        </is>
      </c>
      <c r="C1527" t="inlineStr">
        <is>
          <t>おおさかふ たかつきし あまがわちょう</t>
        </is>
      </c>
    </row>
    <row r="1528">
      <c r="A1528" t="inlineStr">
        <is>
          <t>5690027</t>
        </is>
      </c>
      <c r="B1528" t="inlineStr">
        <is>
          <t>大阪府高槻市天川新町</t>
        </is>
      </c>
      <c r="C1528" t="inlineStr">
        <is>
          <t>おおさかふ たかつきし あまがわしんまち</t>
        </is>
      </c>
    </row>
    <row r="1529">
      <c r="A1529" t="inlineStr">
        <is>
          <t>5690031</t>
        </is>
      </c>
      <c r="B1529" t="inlineStr">
        <is>
          <t>大阪府高槻市大冠町</t>
        </is>
      </c>
      <c r="C1529" t="inlineStr">
        <is>
          <t>おおさかふ たかつきし おおかんむりちょう</t>
        </is>
      </c>
    </row>
    <row r="1530">
      <c r="A1530" t="inlineStr">
        <is>
          <t>5690032</t>
        </is>
      </c>
      <c r="B1530" t="inlineStr">
        <is>
          <t>大阪府高槻市東和町</t>
        </is>
      </c>
      <c r="C1530" t="inlineStr">
        <is>
          <t>おおさかふ たかつきし とうわちょう</t>
        </is>
      </c>
    </row>
    <row r="1531">
      <c r="A1531" t="inlineStr">
        <is>
          <t>5690033</t>
        </is>
      </c>
      <c r="B1531" t="inlineStr">
        <is>
          <t>大阪府高槻市深沢本町</t>
        </is>
      </c>
      <c r="C1531" t="inlineStr">
        <is>
          <t>おおさかふ たかつきし ふかざわほんまち</t>
        </is>
      </c>
    </row>
    <row r="1532">
      <c r="A1532" t="inlineStr">
        <is>
          <t>5690034</t>
        </is>
      </c>
      <c r="B1532" t="inlineStr">
        <is>
          <t>大阪府高槻市大塚町</t>
        </is>
      </c>
      <c r="C1532" t="inlineStr">
        <is>
          <t>おおさかふ たかつきし おおつかちょう</t>
        </is>
      </c>
    </row>
    <row r="1533">
      <c r="A1533" t="inlineStr">
        <is>
          <t>5690035</t>
        </is>
      </c>
      <c r="B1533" t="inlineStr">
        <is>
          <t>大阪府高槻市深沢町</t>
        </is>
      </c>
      <c r="C1533" t="inlineStr">
        <is>
          <t>おおさかふ たかつきし ふかざわちょう</t>
        </is>
      </c>
    </row>
    <row r="1534">
      <c r="A1534" t="inlineStr">
        <is>
          <t>5690036</t>
        </is>
      </c>
      <c r="B1534" t="inlineStr">
        <is>
          <t>大阪府高槻市辻子</t>
        </is>
      </c>
      <c r="C1534" t="inlineStr">
        <is>
          <t>おおさかふ たかつきし ずし</t>
        </is>
      </c>
    </row>
    <row r="1535">
      <c r="A1535" t="inlineStr">
        <is>
          <t>5690041</t>
        </is>
      </c>
      <c r="B1535" t="inlineStr">
        <is>
          <t>大阪府高槻市北大樋町</t>
        </is>
      </c>
      <c r="C1535" t="inlineStr">
        <is>
          <t>おおさかふ たかつきし きたおおひちょう</t>
        </is>
      </c>
    </row>
    <row r="1536">
      <c r="A1536" t="inlineStr">
        <is>
          <t>5690042</t>
        </is>
      </c>
      <c r="B1536" t="inlineStr">
        <is>
          <t>大阪府高槻市南大樋町</t>
        </is>
      </c>
      <c r="C1536" t="inlineStr">
        <is>
          <t>おおさかふ たかつきし みなみおおひちょう</t>
        </is>
      </c>
    </row>
    <row r="1537">
      <c r="A1537" t="inlineStr">
        <is>
          <t>5690043</t>
        </is>
      </c>
      <c r="B1537" t="inlineStr">
        <is>
          <t>大阪府高槻市竹の内町</t>
        </is>
      </c>
      <c r="C1537" t="inlineStr">
        <is>
          <t>おおさかふ たかつきし たけのうちちょう</t>
        </is>
      </c>
    </row>
    <row r="1538">
      <c r="A1538" t="inlineStr">
        <is>
          <t>5690044</t>
        </is>
      </c>
      <c r="B1538" t="inlineStr">
        <is>
          <t>大阪府高槻市番田</t>
        </is>
      </c>
      <c r="C1538" t="inlineStr">
        <is>
          <t>おおさかふ たかつきし ばんだ</t>
        </is>
      </c>
    </row>
    <row r="1539">
      <c r="A1539" t="inlineStr">
        <is>
          <t>5690045</t>
        </is>
      </c>
      <c r="B1539" t="inlineStr">
        <is>
          <t>大阪府高槻市西大樋町</t>
        </is>
      </c>
      <c r="C1539" t="inlineStr">
        <is>
          <t>おおさかふ たかつきし にしおおひちょう</t>
        </is>
      </c>
    </row>
    <row r="1540">
      <c r="A1540" t="inlineStr">
        <is>
          <t>5690046</t>
        </is>
      </c>
      <c r="B1540" t="inlineStr">
        <is>
          <t>大阪府高槻市登町</t>
        </is>
      </c>
      <c r="C1540" t="inlineStr">
        <is>
          <t>おおさかふ たかつきし のぼりまち</t>
        </is>
      </c>
    </row>
    <row r="1541">
      <c r="A1541" t="inlineStr">
        <is>
          <t>5690047</t>
        </is>
      </c>
      <c r="B1541" t="inlineStr">
        <is>
          <t>大阪府高槻市堤町</t>
        </is>
      </c>
      <c r="C1541" t="inlineStr">
        <is>
          <t>おおさかふ たかつきし つつみちょう</t>
        </is>
      </c>
    </row>
    <row r="1542">
      <c r="A1542" t="inlineStr">
        <is>
          <t>5690051</t>
        </is>
      </c>
      <c r="B1542" t="inlineStr">
        <is>
          <t>大阪府高槻市八幡町</t>
        </is>
      </c>
      <c r="C1542" t="inlineStr">
        <is>
          <t>おおさかふ たかつきし やはたまち</t>
        </is>
      </c>
    </row>
    <row r="1543">
      <c r="A1543" t="inlineStr">
        <is>
          <t>5690052</t>
        </is>
      </c>
      <c r="B1543" t="inlineStr">
        <is>
          <t>大阪府高槻市城東町</t>
        </is>
      </c>
      <c r="C1543" t="inlineStr">
        <is>
          <t>おおさかふ たかつきし じょうとうちょう</t>
        </is>
      </c>
    </row>
    <row r="1544">
      <c r="A1544" t="inlineStr">
        <is>
          <t>5690053</t>
        </is>
      </c>
      <c r="B1544" t="inlineStr">
        <is>
          <t>大阪府高槻市春日町</t>
        </is>
      </c>
      <c r="C1544" t="inlineStr">
        <is>
          <t>おおさかふ たかつきし かすがちょう</t>
        </is>
      </c>
    </row>
    <row r="1545">
      <c r="A1545" t="inlineStr">
        <is>
          <t>5690054</t>
        </is>
      </c>
      <c r="B1545" t="inlineStr">
        <is>
          <t>大阪府高槻市若松町</t>
        </is>
      </c>
      <c r="C1545" t="inlineStr">
        <is>
          <t>おおさかふ たかつきし わかまつちょう</t>
        </is>
      </c>
    </row>
    <row r="1546">
      <c r="A1546" t="inlineStr">
        <is>
          <t>5690055</t>
        </is>
      </c>
      <c r="B1546" t="inlineStr">
        <is>
          <t>大阪府高槻市西冠</t>
        </is>
      </c>
      <c r="C1546" t="inlineStr">
        <is>
          <t>おおさかふ たかつきし にしかんむり</t>
        </is>
      </c>
    </row>
    <row r="1547">
      <c r="A1547" t="inlineStr">
        <is>
          <t>5690056</t>
        </is>
      </c>
      <c r="B1547" t="inlineStr">
        <is>
          <t>大阪府高槻市城南町</t>
        </is>
      </c>
      <c r="C1547" t="inlineStr">
        <is>
          <t>おおさかふ たかつきし じょうなんちょう</t>
        </is>
      </c>
    </row>
    <row r="1548">
      <c r="A1548" t="inlineStr">
        <is>
          <t>5690057</t>
        </is>
      </c>
      <c r="B1548" t="inlineStr">
        <is>
          <t>大阪府高槻市土橋町</t>
        </is>
      </c>
      <c r="C1548" t="inlineStr">
        <is>
          <t>おおさかふ たかつきし どばしちょう</t>
        </is>
      </c>
    </row>
    <row r="1549">
      <c r="A1549" t="inlineStr">
        <is>
          <t>5690061</t>
        </is>
      </c>
      <c r="B1549" t="inlineStr">
        <is>
          <t>大阪府高槻市高西町</t>
        </is>
      </c>
      <c r="C1549" t="inlineStr">
        <is>
          <t>おおさかふ たかつきし こうさいちょう</t>
        </is>
      </c>
    </row>
    <row r="1550">
      <c r="A1550" t="inlineStr">
        <is>
          <t>5690062</t>
        </is>
      </c>
      <c r="B1550" t="inlineStr">
        <is>
          <t>大阪府高槻市下田部町</t>
        </is>
      </c>
      <c r="C1550" t="inlineStr">
        <is>
          <t>おおさかふ たかつきし しもたなべちょう</t>
        </is>
      </c>
    </row>
    <row r="1551">
      <c r="A1551" t="inlineStr">
        <is>
          <t>5690063</t>
        </is>
      </c>
      <c r="B1551" t="inlineStr">
        <is>
          <t>大阪府高槻市南庄所町</t>
        </is>
      </c>
      <c r="C1551" t="inlineStr">
        <is>
          <t>おおさかふ たかつきし みなみしょうどころちょう</t>
        </is>
      </c>
    </row>
    <row r="1552">
      <c r="A1552" t="inlineStr">
        <is>
          <t>5690064</t>
        </is>
      </c>
      <c r="B1552" t="inlineStr">
        <is>
          <t>大阪府高槻市庄所町</t>
        </is>
      </c>
      <c r="C1552" t="inlineStr">
        <is>
          <t>おおさかふ たかつきし しょうどころちょう</t>
        </is>
      </c>
    </row>
    <row r="1553">
      <c r="A1553" t="inlineStr">
        <is>
          <t>5690065</t>
        </is>
      </c>
      <c r="B1553" t="inlineStr">
        <is>
          <t>大阪府高槻市城西町</t>
        </is>
      </c>
      <c r="C1553" t="inlineStr">
        <is>
          <t>おおさかふ たかつきし じょうさいちょう</t>
        </is>
      </c>
    </row>
    <row r="1554">
      <c r="A1554" t="inlineStr">
        <is>
          <t>5690066</t>
        </is>
      </c>
      <c r="B1554" t="inlineStr">
        <is>
          <t>大阪府高槻市中川町</t>
        </is>
      </c>
      <c r="C1554" t="inlineStr">
        <is>
          <t>おおさかふ たかつきし なかがわちょう</t>
        </is>
      </c>
    </row>
    <row r="1555">
      <c r="A1555" t="inlineStr">
        <is>
          <t>5690067</t>
        </is>
      </c>
      <c r="B1555" t="inlineStr">
        <is>
          <t>大阪府高槻市桃園町</t>
        </is>
      </c>
      <c r="C1555" t="inlineStr">
        <is>
          <t>おおさかふ たかつきし とうえんちょう</t>
        </is>
      </c>
    </row>
    <row r="1556">
      <c r="A1556" t="inlineStr">
        <is>
          <t>5690071</t>
        </is>
      </c>
      <c r="B1556" t="inlineStr">
        <is>
          <t>大阪府高槻市城北町</t>
        </is>
      </c>
      <c r="C1556" t="inlineStr">
        <is>
          <t>おおさかふ たかつきし じょうほくちょう</t>
        </is>
      </c>
    </row>
    <row r="1557">
      <c r="A1557" t="inlineStr">
        <is>
          <t>5690072</t>
        </is>
      </c>
      <c r="B1557" t="inlineStr">
        <is>
          <t>大阪府高槻市京口町</t>
        </is>
      </c>
      <c r="C1557" t="inlineStr">
        <is>
          <t>おおさかふ たかつきし きょうぐちまち</t>
        </is>
      </c>
    </row>
    <row r="1558">
      <c r="A1558" t="inlineStr">
        <is>
          <t>5690073</t>
        </is>
      </c>
      <c r="B1558" t="inlineStr">
        <is>
          <t>大阪府高槻市上本町</t>
        </is>
      </c>
      <c r="C1558" t="inlineStr">
        <is>
          <t>おおさかふ たかつきし かみほんまち</t>
        </is>
      </c>
    </row>
    <row r="1559">
      <c r="A1559" t="inlineStr">
        <is>
          <t>5690074</t>
        </is>
      </c>
      <c r="B1559" t="inlineStr">
        <is>
          <t>大阪府高槻市本町</t>
        </is>
      </c>
      <c r="C1559" t="inlineStr">
        <is>
          <t>おおさかふ たかつきし ほんまち</t>
        </is>
      </c>
    </row>
    <row r="1560">
      <c r="A1560" t="inlineStr">
        <is>
          <t>5690075</t>
        </is>
      </c>
      <c r="B1560" t="inlineStr">
        <is>
          <t>大阪府高槻市城内町</t>
        </is>
      </c>
      <c r="C1560" t="inlineStr">
        <is>
          <t>おおさかふ たかつきし じょうないちょう</t>
        </is>
      </c>
    </row>
    <row r="1561">
      <c r="A1561" t="inlineStr">
        <is>
          <t>5690076</t>
        </is>
      </c>
      <c r="B1561" t="inlineStr">
        <is>
          <t>大阪府高槻市出丸町</t>
        </is>
      </c>
      <c r="C1561" t="inlineStr">
        <is>
          <t>おおさかふ たかつきし でまるちょう</t>
        </is>
      </c>
    </row>
    <row r="1562">
      <c r="A1562" t="inlineStr">
        <is>
          <t>5690077</t>
        </is>
      </c>
      <c r="B1562" t="inlineStr">
        <is>
          <t>大阪府高槻市野見町</t>
        </is>
      </c>
      <c r="C1562" t="inlineStr">
        <is>
          <t>おおさかふ たかつきし のみちょう</t>
        </is>
      </c>
    </row>
    <row r="1563">
      <c r="A1563" t="inlineStr">
        <is>
          <t>5690078</t>
        </is>
      </c>
      <c r="B1563" t="inlineStr">
        <is>
          <t>大阪府高槻市大手町</t>
        </is>
      </c>
      <c r="C1563" t="inlineStr">
        <is>
          <t>おおさかふ たかつきし おおてちょう</t>
        </is>
      </c>
    </row>
    <row r="1564">
      <c r="A1564" t="inlineStr">
        <is>
          <t>5690081</t>
        </is>
      </c>
      <c r="B1564" t="inlineStr">
        <is>
          <t>大阪府高槻市宮野町</t>
        </is>
      </c>
      <c r="C1564" t="inlineStr">
        <is>
          <t>おおさかふ たかつきし みやのちょう</t>
        </is>
      </c>
    </row>
    <row r="1565">
      <c r="A1565" t="inlineStr">
        <is>
          <t>5690082</t>
        </is>
      </c>
      <c r="B1565" t="inlineStr">
        <is>
          <t>大阪府高槻市明野町</t>
        </is>
      </c>
      <c r="C1565" t="inlineStr">
        <is>
          <t>おおさかふ たかつきし あけのちょう</t>
        </is>
      </c>
    </row>
    <row r="1566">
      <c r="A1566" t="inlineStr">
        <is>
          <t>5690083</t>
        </is>
      </c>
      <c r="B1566" t="inlineStr">
        <is>
          <t>大阪府高槻市永楽町</t>
        </is>
      </c>
      <c r="C1566" t="inlineStr">
        <is>
          <t>おおさかふ たかつきし えいらくちょう</t>
        </is>
      </c>
    </row>
    <row r="1567">
      <c r="A1567" t="inlineStr">
        <is>
          <t>5690084</t>
        </is>
      </c>
      <c r="B1567" t="inlineStr">
        <is>
          <t>大阪府高槻市沢良木町</t>
        </is>
      </c>
      <c r="C1567" t="inlineStr">
        <is>
          <t>おおさかふ たかつきし さわらぎちょう</t>
        </is>
      </c>
    </row>
    <row r="1568">
      <c r="A1568" t="inlineStr">
        <is>
          <t>5690085</t>
        </is>
      </c>
      <c r="B1568" t="inlineStr">
        <is>
          <t>大阪府高槻市南松原町</t>
        </is>
      </c>
      <c r="C1568" t="inlineStr">
        <is>
          <t>おおさかふ たかつきし みなみまつばらちょう</t>
        </is>
      </c>
    </row>
    <row r="1569">
      <c r="A1569" t="inlineStr">
        <is>
          <t>5690086</t>
        </is>
      </c>
      <c r="B1569" t="inlineStr">
        <is>
          <t>大阪府高槻市松原町</t>
        </is>
      </c>
      <c r="C1569" t="inlineStr">
        <is>
          <t>おおさかふ たかつきし まつばらちょう</t>
        </is>
      </c>
    </row>
    <row r="1570">
      <c r="A1570" t="inlineStr">
        <is>
          <t>5690087</t>
        </is>
      </c>
      <c r="B1570" t="inlineStr">
        <is>
          <t>大阪府高槻市千代田町</t>
        </is>
      </c>
      <c r="C1570" t="inlineStr">
        <is>
          <t>おおさかふ たかつきし ちよだちょう</t>
        </is>
      </c>
    </row>
    <row r="1571">
      <c r="A1571" t="inlineStr">
        <is>
          <t>5690088</t>
        </is>
      </c>
      <c r="B1571" t="inlineStr">
        <is>
          <t>大阪府高槻市天王町</t>
        </is>
      </c>
      <c r="C1571" t="inlineStr">
        <is>
          <t>おおさかふ たかつきし てんのうちょう</t>
        </is>
      </c>
    </row>
    <row r="1572">
      <c r="A1572" t="inlineStr">
        <is>
          <t>5690091</t>
        </is>
      </c>
      <c r="B1572" t="inlineStr">
        <is>
          <t>大阪府高槻市梶原</t>
        </is>
      </c>
      <c r="C1572" t="inlineStr">
        <is>
          <t>おおさかふ たかつきし かじはら</t>
        </is>
      </c>
    </row>
    <row r="1573">
      <c r="A1573" t="inlineStr">
        <is>
          <t>5690092</t>
        </is>
      </c>
      <c r="B1573" t="inlineStr">
        <is>
          <t>大阪府高槻市梶原中村町</t>
        </is>
      </c>
      <c r="C1573" t="inlineStr">
        <is>
          <t>おおさかふ たかつきし かじはらなかむらちょう</t>
        </is>
      </c>
    </row>
    <row r="1574">
      <c r="A1574" t="inlineStr">
        <is>
          <t>5690093</t>
        </is>
      </c>
      <c r="B1574" t="inlineStr">
        <is>
          <t>大阪府高槻市萩之庄</t>
        </is>
      </c>
      <c r="C1574" t="inlineStr">
        <is>
          <t>おおさかふ たかつきし はぎのしょう</t>
        </is>
      </c>
    </row>
    <row r="1575">
      <c r="A1575" t="inlineStr">
        <is>
          <t>5690094</t>
        </is>
      </c>
      <c r="B1575" t="inlineStr">
        <is>
          <t>大阪府高槻市緑町</t>
        </is>
      </c>
      <c r="C1575" t="inlineStr">
        <is>
          <t>おおさかふ たかつきし みどりちょう</t>
        </is>
      </c>
    </row>
    <row r="1576">
      <c r="A1576" t="inlineStr">
        <is>
          <t>5690095</t>
        </is>
      </c>
      <c r="B1576" t="inlineStr">
        <is>
          <t>大阪府高槻市八丁西町</t>
        </is>
      </c>
      <c r="C1576" t="inlineStr">
        <is>
          <t>おおさかふ たかつきし はっちょうにしまち</t>
        </is>
      </c>
    </row>
    <row r="1577">
      <c r="A1577" t="inlineStr">
        <is>
          <t>5690096</t>
        </is>
      </c>
      <c r="B1577" t="inlineStr">
        <is>
          <t>大阪府高槻市八丁畷町</t>
        </is>
      </c>
      <c r="C1577" t="inlineStr">
        <is>
          <t>おおさかふ たかつきし はっちょうなわてちょう</t>
        </is>
      </c>
    </row>
    <row r="1578">
      <c r="A1578" t="inlineStr">
        <is>
          <t>5690097</t>
        </is>
      </c>
      <c r="B1578" t="inlineStr">
        <is>
          <t>大阪府高槻市高垣町</t>
        </is>
      </c>
      <c r="C1578" t="inlineStr">
        <is>
          <t>おおさかふ たかつきし たかがきちょう</t>
        </is>
      </c>
    </row>
    <row r="1579">
      <c r="A1579" t="inlineStr">
        <is>
          <t>5690801</t>
        </is>
      </c>
      <c r="B1579" t="inlineStr">
        <is>
          <t>大阪府高槻市大学町</t>
        </is>
      </c>
      <c r="C1579" t="inlineStr">
        <is>
          <t>おおさかふ たかつきし だいがくまち</t>
        </is>
      </c>
    </row>
    <row r="1580">
      <c r="A1580" t="inlineStr">
        <is>
          <t>5690802</t>
        </is>
      </c>
      <c r="B1580" t="inlineStr">
        <is>
          <t>大阪府高槻市北園町</t>
        </is>
      </c>
      <c r="C1580" t="inlineStr">
        <is>
          <t>おおさかふ たかつきし きたそのまち</t>
        </is>
      </c>
    </row>
    <row r="1581">
      <c r="A1581" t="inlineStr">
        <is>
          <t>5690803</t>
        </is>
      </c>
      <c r="B1581" t="inlineStr">
        <is>
          <t>大阪府高槻市高槻町</t>
        </is>
      </c>
      <c r="C1581" t="inlineStr">
        <is>
          <t>おおさかふ たかつきし たかつきまち</t>
        </is>
      </c>
    </row>
    <row r="1582">
      <c r="A1582" t="inlineStr">
        <is>
          <t>5690804</t>
        </is>
      </c>
      <c r="B1582" t="inlineStr">
        <is>
          <t>大阪府高槻市紺屋町</t>
        </is>
      </c>
      <c r="C1582" t="inlineStr">
        <is>
          <t>おおさかふ たかつきし こんやまち</t>
        </is>
      </c>
    </row>
    <row r="1583">
      <c r="A1583" t="inlineStr">
        <is>
          <t>5690805</t>
        </is>
      </c>
      <c r="B1583" t="inlineStr">
        <is>
          <t>大阪府高槻市上田辺町</t>
        </is>
      </c>
      <c r="C1583" t="inlineStr">
        <is>
          <t>おおさかふ たかつきし かみたなべちょう</t>
        </is>
      </c>
    </row>
    <row r="1584">
      <c r="A1584" t="inlineStr">
        <is>
          <t>5690806</t>
        </is>
      </c>
      <c r="B1584" t="inlineStr">
        <is>
          <t>大阪府高槻市明田町</t>
        </is>
      </c>
      <c r="C1584" t="inlineStr">
        <is>
          <t>おおさかふ たかつきし あけたちょう</t>
        </is>
      </c>
    </row>
    <row r="1585">
      <c r="A1585" t="inlineStr">
        <is>
          <t>5690807</t>
        </is>
      </c>
      <c r="B1585" t="inlineStr">
        <is>
          <t>大阪府高槻市桜町</t>
        </is>
      </c>
      <c r="C1585" t="inlineStr">
        <is>
          <t>おおさかふ たかつきし さくらまち</t>
        </is>
      </c>
    </row>
    <row r="1586">
      <c r="A1586" t="inlineStr">
        <is>
          <t>5690811</t>
        </is>
      </c>
      <c r="B1586" t="inlineStr">
        <is>
          <t>大阪府高槻市東五百住町</t>
        </is>
      </c>
      <c r="C1586" t="inlineStr">
        <is>
          <t>おおさかふ たかつきし ひがしよすみちょう</t>
        </is>
      </c>
    </row>
    <row r="1587">
      <c r="A1587" t="inlineStr">
        <is>
          <t>5690812</t>
        </is>
      </c>
      <c r="B1587" t="inlineStr">
        <is>
          <t>大阪府高槻市登美の里町</t>
        </is>
      </c>
      <c r="C1587" t="inlineStr">
        <is>
          <t>おおさかふ たかつきし とみのさとちょう</t>
        </is>
      </c>
    </row>
    <row r="1588">
      <c r="A1588" t="inlineStr">
        <is>
          <t>5690813</t>
        </is>
      </c>
      <c r="B1588" t="inlineStr">
        <is>
          <t>大阪府高槻市西五百住町</t>
        </is>
      </c>
      <c r="C1588" t="inlineStr">
        <is>
          <t>おおさかふ たかつきし にしよすみちょう</t>
        </is>
      </c>
    </row>
    <row r="1589">
      <c r="A1589" t="inlineStr">
        <is>
          <t>5690814</t>
        </is>
      </c>
      <c r="B1589" t="inlineStr">
        <is>
          <t>大阪府高槻市富田町</t>
        </is>
      </c>
      <c r="C1589" t="inlineStr">
        <is>
          <t>おおさかふ たかつきし とんだちょう</t>
        </is>
      </c>
    </row>
    <row r="1590">
      <c r="A1590" t="inlineStr">
        <is>
          <t>5690815</t>
        </is>
      </c>
      <c r="B1590" t="inlineStr">
        <is>
          <t>大阪府高槻市昭和台町</t>
        </is>
      </c>
      <c r="C1590" t="inlineStr">
        <is>
          <t>おおさかふ たかつきし しょうわだいちょう</t>
        </is>
      </c>
    </row>
    <row r="1591">
      <c r="A1591" t="inlineStr">
        <is>
          <t>5690816</t>
        </is>
      </c>
      <c r="B1591" t="inlineStr">
        <is>
          <t>大阪府高槻市北昭和台町</t>
        </is>
      </c>
      <c r="C1591" t="inlineStr">
        <is>
          <t>おおさかふ たかつきし きたしょうわだいちょう</t>
        </is>
      </c>
    </row>
    <row r="1592">
      <c r="A1592" t="inlineStr">
        <is>
          <t>5690817</t>
        </is>
      </c>
      <c r="B1592" t="inlineStr">
        <is>
          <t>大阪府高槻市桜ケ丘北町</t>
        </is>
      </c>
      <c r="C1592" t="inlineStr">
        <is>
          <t>おおさかふ たかつきし さくらがおかきたまち</t>
        </is>
      </c>
    </row>
    <row r="1593">
      <c r="A1593" t="inlineStr">
        <is>
          <t>5690818</t>
        </is>
      </c>
      <c r="B1593" t="inlineStr">
        <is>
          <t>大阪府高槻市桜ケ丘南町</t>
        </is>
      </c>
      <c r="C1593" t="inlineStr">
        <is>
          <t>おおさかふ たかつきし さくらがおかみなみまち</t>
        </is>
      </c>
    </row>
    <row r="1594">
      <c r="A1594" t="inlineStr">
        <is>
          <t>5690821</t>
        </is>
      </c>
      <c r="B1594" t="inlineStr">
        <is>
          <t>大阪府高槻市津之江北町</t>
        </is>
      </c>
      <c r="C1594" t="inlineStr">
        <is>
          <t>おおさかふ たかつきし つのえきたまち</t>
        </is>
      </c>
    </row>
    <row r="1595">
      <c r="A1595" t="inlineStr">
        <is>
          <t>5690822</t>
        </is>
      </c>
      <c r="B1595" t="inlineStr">
        <is>
          <t>大阪府高槻市津之江町</t>
        </is>
      </c>
      <c r="C1595" t="inlineStr">
        <is>
          <t>おおさかふ たかつきし つのえちょう</t>
        </is>
      </c>
    </row>
    <row r="1596">
      <c r="A1596" t="inlineStr">
        <is>
          <t>5690823</t>
        </is>
      </c>
      <c r="B1596" t="inlineStr">
        <is>
          <t>大阪府高槻市芝生町</t>
        </is>
      </c>
      <c r="C1596" t="inlineStr">
        <is>
          <t>おおさかふ たかつきし しぼちょう</t>
        </is>
      </c>
    </row>
    <row r="1597">
      <c r="A1597" t="inlineStr">
        <is>
          <t>5690824</t>
        </is>
      </c>
      <c r="B1597" t="inlineStr">
        <is>
          <t>大阪府高槻市川添</t>
        </is>
      </c>
      <c r="C1597" t="inlineStr">
        <is>
          <t>おおさかふ たかつきし かわぞえ</t>
        </is>
      </c>
    </row>
    <row r="1598">
      <c r="A1598" t="inlineStr">
        <is>
          <t>5690825</t>
        </is>
      </c>
      <c r="B1598" t="inlineStr">
        <is>
          <t>大阪府高槻市栄町</t>
        </is>
      </c>
      <c r="C1598" t="inlineStr">
        <is>
          <t>おおさかふ たかつきし さかえまち</t>
        </is>
      </c>
    </row>
    <row r="1599">
      <c r="A1599" t="inlineStr">
        <is>
          <t>5690826</t>
        </is>
      </c>
      <c r="B1599" t="inlineStr">
        <is>
          <t>大阪府高槻市寿町</t>
        </is>
      </c>
      <c r="C1599" t="inlineStr">
        <is>
          <t>おおさかふ たかつきし ことぶきちょう</t>
        </is>
      </c>
    </row>
    <row r="1600">
      <c r="A1600" t="inlineStr">
        <is>
          <t>5690827</t>
        </is>
      </c>
      <c r="B1600" t="inlineStr">
        <is>
          <t>大阪府高槻市如是町</t>
        </is>
      </c>
      <c r="C1600" t="inlineStr">
        <is>
          <t>おおさかふ たかつきし にょぜちょう</t>
        </is>
      </c>
    </row>
    <row r="1601">
      <c r="A1601" t="inlineStr">
        <is>
          <t>5690831</t>
        </is>
      </c>
      <c r="B1601" t="inlineStr">
        <is>
          <t>大阪府高槻市唐崎北</t>
        </is>
      </c>
      <c r="C1601" t="inlineStr">
        <is>
          <t>おおさかふ たかつきし からさききた</t>
        </is>
      </c>
    </row>
    <row r="1602">
      <c r="A1602" t="inlineStr">
        <is>
          <t>5690832</t>
        </is>
      </c>
      <c r="B1602" t="inlineStr">
        <is>
          <t>大阪府高槻市唐崎中</t>
        </is>
      </c>
      <c r="C1602" t="inlineStr">
        <is>
          <t>おおさかふ たかつきし からさきなか</t>
        </is>
      </c>
    </row>
    <row r="1603">
      <c r="A1603" t="inlineStr">
        <is>
          <t>5690833</t>
        </is>
      </c>
      <c r="B1603" t="inlineStr">
        <is>
          <t>大阪府高槻市唐崎南</t>
        </is>
      </c>
      <c r="C1603" t="inlineStr">
        <is>
          <t>おおさかふ たかつきし からさきみなみ</t>
        </is>
      </c>
    </row>
    <row r="1604">
      <c r="A1604" t="inlineStr">
        <is>
          <t>5690834</t>
        </is>
      </c>
      <c r="B1604" t="inlineStr">
        <is>
          <t>大阪府高槻市唐崎</t>
        </is>
      </c>
      <c r="C1604" t="inlineStr">
        <is>
          <t>おおさかふ たかつきし からさき</t>
        </is>
      </c>
    </row>
    <row r="1605">
      <c r="A1605" t="inlineStr">
        <is>
          <t>5690835</t>
        </is>
      </c>
      <c r="B1605" t="inlineStr">
        <is>
          <t>大阪府高槻市三島江</t>
        </is>
      </c>
      <c r="C1605" t="inlineStr">
        <is>
          <t>おおさかふ たかつきし みしまえ</t>
        </is>
      </c>
    </row>
    <row r="1606">
      <c r="A1606" t="inlineStr">
        <is>
          <t>5690836</t>
        </is>
      </c>
      <c r="B1606" t="inlineStr">
        <is>
          <t>大阪府高槻市唐崎西</t>
        </is>
      </c>
      <c r="C1606" t="inlineStr">
        <is>
          <t>おおさかふ たかつきし からさきにし</t>
        </is>
      </c>
    </row>
    <row r="1607">
      <c r="A1607" t="inlineStr">
        <is>
          <t>5690841</t>
        </is>
      </c>
      <c r="B1607" t="inlineStr">
        <is>
          <t>大阪府高槻市西面北</t>
        </is>
      </c>
      <c r="C1607" t="inlineStr">
        <is>
          <t>おおさかふ たかつきし さいめきた</t>
        </is>
      </c>
    </row>
    <row r="1608">
      <c r="A1608" t="inlineStr">
        <is>
          <t>5690842</t>
        </is>
      </c>
      <c r="B1608" t="inlineStr">
        <is>
          <t>大阪府高槻市西面中</t>
        </is>
      </c>
      <c r="C1608" t="inlineStr">
        <is>
          <t>おおさかふ たかつきし さいめなか</t>
        </is>
      </c>
    </row>
    <row r="1609">
      <c r="A1609" t="inlineStr">
        <is>
          <t>5690843</t>
        </is>
      </c>
      <c r="B1609" t="inlineStr">
        <is>
          <t>大阪府高槻市三箇牧</t>
        </is>
      </c>
      <c r="C1609" t="inlineStr">
        <is>
          <t>おおさかふ たかつきし さんがまき</t>
        </is>
      </c>
    </row>
    <row r="1610">
      <c r="A1610" t="inlineStr">
        <is>
          <t>5690844</t>
        </is>
      </c>
      <c r="B1610" t="inlineStr">
        <is>
          <t>大阪府高槻市柱本</t>
        </is>
      </c>
      <c r="C1610" t="inlineStr">
        <is>
          <t>おおさかふ たかつきし はしらもと</t>
        </is>
      </c>
    </row>
    <row r="1611">
      <c r="A1611" t="inlineStr">
        <is>
          <t>5690845</t>
        </is>
      </c>
      <c r="B1611" t="inlineStr">
        <is>
          <t>大阪府高槻市柱本南町</t>
        </is>
      </c>
      <c r="C1611" t="inlineStr">
        <is>
          <t>おおさかふ たかつきし はしらもとみなみまち</t>
        </is>
      </c>
    </row>
    <row r="1612">
      <c r="A1612" t="inlineStr">
        <is>
          <t>5690846</t>
        </is>
      </c>
      <c r="B1612" t="inlineStr">
        <is>
          <t>大阪府高槻市柱本新町</t>
        </is>
      </c>
      <c r="C1612" t="inlineStr">
        <is>
          <t>おおさかふ たかつきし はしらもとしんまち</t>
        </is>
      </c>
    </row>
    <row r="1613">
      <c r="A1613" t="inlineStr">
        <is>
          <t>5690847</t>
        </is>
      </c>
      <c r="B1613" t="inlineStr">
        <is>
          <t>大阪府高槻市西面南</t>
        </is>
      </c>
      <c r="C1613" t="inlineStr">
        <is>
          <t>おおさかふ たかつきし さいめみなみ</t>
        </is>
      </c>
    </row>
    <row r="1614">
      <c r="A1614" t="inlineStr">
        <is>
          <t>5690851</t>
        </is>
      </c>
      <c r="B1614" t="inlineStr">
        <is>
          <t>大阪府高槻市南総持寺町</t>
        </is>
      </c>
      <c r="C1614" t="inlineStr">
        <is>
          <t>おおさかふ たかつきし みなみそうじじちょう</t>
        </is>
      </c>
    </row>
    <row r="1615">
      <c r="A1615" t="inlineStr">
        <is>
          <t>5690852</t>
        </is>
      </c>
      <c r="B1615" t="inlineStr">
        <is>
          <t>大阪府高槻市北柳川町</t>
        </is>
      </c>
      <c r="C1615" t="inlineStr">
        <is>
          <t>おおさかふ たかつきし きたやながわちょう</t>
        </is>
      </c>
    </row>
    <row r="1616">
      <c r="A1616" t="inlineStr">
        <is>
          <t>5690853</t>
        </is>
      </c>
      <c r="B1616" t="inlineStr">
        <is>
          <t>大阪府高槻市柳川町</t>
        </is>
      </c>
      <c r="C1616" t="inlineStr">
        <is>
          <t>おおさかふ たかつきし やながわちょう</t>
        </is>
      </c>
    </row>
    <row r="1617">
      <c r="A1617" t="inlineStr">
        <is>
          <t>5690854</t>
        </is>
      </c>
      <c r="B1617" t="inlineStr">
        <is>
          <t>大阪府高槻市西町</t>
        </is>
      </c>
      <c r="C1617" t="inlineStr">
        <is>
          <t>おおさかふ たかつきし にしまち</t>
        </is>
      </c>
    </row>
    <row r="1618">
      <c r="A1618" t="inlineStr">
        <is>
          <t>5690855</t>
        </is>
      </c>
      <c r="B1618" t="inlineStr">
        <is>
          <t>大阪府高槻市牧田町</t>
        </is>
      </c>
      <c r="C1618" t="inlineStr">
        <is>
          <t>おおさかふ たかつきし まきたちょう</t>
        </is>
      </c>
    </row>
    <row r="1619">
      <c r="A1619" t="inlineStr">
        <is>
          <t>5690856</t>
        </is>
      </c>
      <c r="B1619" t="inlineStr">
        <is>
          <t>大阪府高槻市玉川新町</t>
        </is>
      </c>
      <c r="C1619" t="inlineStr">
        <is>
          <t>おおさかふ たかつきし たまがわしんまち</t>
        </is>
      </c>
    </row>
    <row r="1620">
      <c r="A1620" t="inlineStr">
        <is>
          <t>5690857</t>
        </is>
      </c>
      <c r="B1620" t="inlineStr">
        <is>
          <t>大阪府高槻市玉川</t>
        </is>
      </c>
      <c r="C1620" t="inlineStr">
        <is>
          <t>おおさかふ たかつきし たまがわ</t>
        </is>
      </c>
    </row>
    <row r="1621">
      <c r="A1621" t="inlineStr">
        <is>
          <t>5691001</t>
        </is>
      </c>
      <c r="B1621" t="inlineStr">
        <is>
          <t>大阪府高槻市中畑</t>
        </is>
      </c>
      <c r="C1621" t="inlineStr">
        <is>
          <t>おおさかふ たかつきし なかはた</t>
        </is>
      </c>
    </row>
    <row r="1622">
      <c r="A1622" t="inlineStr">
        <is>
          <t>5691002</t>
        </is>
      </c>
      <c r="B1622" t="inlineStr">
        <is>
          <t>大阪府高槻市田能</t>
        </is>
      </c>
      <c r="C1622" t="inlineStr">
        <is>
          <t>おおさかふ たかつきし たのう</t>
        </is>
      </c>
    </row>
    <row r="1623">
      <c r="A1623" t="inlineStr">
        <is>
          <t>5691003</t>
        </is>
      </c>
      <c r="B1623" t="inlineStr">
        <is>
          <t>大阪府高槻市出灰</t>
        </is>
      </c>
      <c r="C1623" t="inlineStr">
        <is>
          <t>おおさかふ たかつきし いずりは</t>
        </is>
      </c>
    </row>
    <row r="1624">
      <c r="A1624" t="inlineStr">
        <is>
          <t>5691004</t>
        </is>
      </c>
      <c r="B1624" t="inlineStr">
        <is>
          <t>大阪府高槻市二料</t>
        </is>
      </c>
      <c r="C1624" t="inlineStr">
        <is>
          <t>おおさかふ たかつきし にりょう</t>
        </is>
      </c>
    </row>
    <row r="1625">
      <c r="A1625" t="inlineStr">
        <is>
          <t>5691005</t>
        </is>
      </c>
      <c r="B1625" t="inlineStr">
        <is>
          <t>大阪府高槻市杉生</t>
        </is>
      </c>
      <c r="C1625" t="inlineStr">
        <is>
          <t>おおさかふ たかつきし すぎお</t>
        </is>
      </c>
    </row>
    <row r="1626">
      <c r="A1626" t="inlineStr">
        <is>
          <t>5691011</t>
        </is>
      </c>
      <c r="B1626" t="inlineStr">
        <is>
          <t>大阪府高槻市川久保</t>
        </is>
      </c>
      <c r="C1626" t="inlineStr">
        <is>
          <t>おおさかふ たかつきし かわくぼ</t>
        </is>
      </c>
    </row>
    <row r="1627">
      <c r="A1627" t="inlineStr">
        <is>
          <t>5691012</t>
        </is>
      </c>
      <c r="B1627" t="inlineStr">
        <is>
          <t>大阪府高槻市成合</t>
        </is>
      </c>
      <c r="C1627" t="inlineStr">
        <is>
          <t>おおさかふ たかつきし なりあい</t>
        </is>
      </c>
    </row>
    <row r="1628">
      <c r="A1628" t="inlineStr">
        <is>
          <t>5691013</t>
        </is>
      </c>
      <c r="B1628" t="inlineStr">
        <is>
          <t>大阪府高槻市成合南の町</t>
        </is>
      </c>
      <c r="C1628" t="inlineStr">
        <is>
          <t>おおさかふ たかつきし なりあいみなみのちょう</t>
        </is>
      </c>
    </row>
    <row r="1629">
      <c r="A1629" t="inlineStr">
        <is>
          <t>5691014</t>
        </is>
      </c>
      <c r="B1629" t="inlineStr">
        <is>
          <t>大阪府高槻市成合東の町</t>
        </is>
      </c>
      <c r="C1629" t="inlineStr">
        <is>
          <t>おおさかふ たかつきし なりあいひがしのちょう</t>
        </is>
      </c>
    </row>
    <row r="1630">
      <c r="A1630" t="inlineStr">
        <is>
          <t>5691015</t>
        </is>
      </c>
      <c r="B1630" t="inlineStr">
        <is>
          <t>大阪府高槻市成合中の町</t>
        </is>
      </c>
      <c r="C1630" t="inlineStr">
        <is>
          <t>おおさかふ たかつきし なりあいなかのちょう</t>
        </is>
      </c>
    </row>
    <row r="1631">
      <c r="A1631" t="inlineStr">
        <is>
          <t>5691016</t>
        </is>
      </c>
      <c r="B1631" t="inlineStr">
        <is>
          <t>大阪府高槻市成合西の町</t>
        </is>
      </c>
      <c r="C1631" t="inlineStr">
        <is>
          <t>おおさかふ たかつきし なりあいにしのちょう</t>
        </is>
      </c>
    </row>
    <row r="1632">
      <c r="A1632" t="inlineStr">
        <is>
          <t>5691017</t>
        </is>
      </c>
      <c r="B1632" t="inlineStr">
        <is>
          <t>大阪府高槻市成合北の町</t>
        </is>
      </c>
      <c r="C1632" t="inlineStr">
        <is>
          <t>おおさかふ たかつきし なりあいきたのちょう</t>
        </is>
      </c>
    </row>
    <row r="1633">
      <c r="A1633" t="inlineStr">
        <is>
          <t>5691018</t>
        </is>
      </c>
      <c r="B1633" t="inlineStr">
        <is>
          <t>大阪府高槻市花林苑</t>
        </is>
      </c>
      <c r="C1633" t="inlineStr">
        <is>
          <t>おおさかふ たかつきし かりんえん</t>
        </is>
      </c>
    </row>
    <row r="1634">
      <c r="A1634" t="inlineStr">
        <is>
          <t>5691020</t>
        </is>
      </c>
      <c r="B1634" t="inlineStr">
        <is>
          <t>大阪府高槻市高見台</t>
        </is>
      </c>
      <c r="C1634" t="inlineStr">
        <is>
          <t>おおさかふ たかつきし たかみだい</t>
        </is>
      </c>
    </row>
    <row r="1635">
      <c r="A1635" t="inlineStr">
        <is>
          <t>5691021</t>
        </is>
      </c>
      <c r="B1635" t="inlineStr">
        <is>
          <t>大阪府高槻市弥生が丘町</t>
        </is>
      </c>
      <c r="C1635" t="inlineStr">
        <is>
          <t>おおさかふ たかつきし やよいがおかちょう</t>
        </is>
      </c>
    </row>
    <row r="1636">
      <c r="A1636" t="inlineStr">
        <is>
          <t>5691022</t>
        </is>
      </c>
      <c r="B1636" t="inlineStr">
        <is>
          <t>大阪府高槻市日吉台</t>
        </is>
      </c>
      <c r="C1636" t="inlineStr">
        <is>
          <t>おおさかふ たかつきし ひよしだい</t>
        </is>
      </c>
    </row>
    <row r="1637">
      <c r="A1637" t="inlineStr">
        <is>
          <t>5691023</t>
        </is>
      </c>
      <c r="B1637" t="inlineStr">
        <is>
          <t>大阪府高槻市宮が谷町</t>
        </is>
      </c>
      <c r="C1637" t="inlineStr">
        <is>
          <t>おおさかふ たかつきし みやがだにちょう</t>
        </is>
      </c>
    </row>
    <row r="1638">
      <c r="A1638" t="inlineStr">
        <is>
          <t>5691024</t>
        </is>
      </c>
      <c r="B1638" t="inlineStr">
        <is>
          <t>大阪府高槻市寺谷町</t>
        </is>
      </c>
      <c r="C1638" t="inlineStr">
        <is>
          <t>おおさかふ たかつきし てらたにちょう</t>
        </is>
      </c>
    </row>
    <row r="1639">
      <c r="A1639" t="inlineStr">
        <is>
          <t>5691025</t>
        </is>
      </c>
      <c r="B1639" t="inlineStr">
        <is>
          <t>大阪府高槻市芝谷町</t>
        </is>
      </c>
      <c r="C1639" t="inlineStr">
        <is>
          <t>おおさかふ たかつきし しばたにちょう</t>
        </is>
      </c>
    </row>
    <row r="1640">
      <c r="A1640" t="inlineStr">
        <is>
          <t>5691026</t>
        </is>
      </c>
      <c r="B1640" t="inlineStr">
        <is>
          <t>大阪府高槻市緑が丘</t>
        </is>
      </c>
      <c r="C1640" t="inlineStr">
        <is>
          <t>おおさかふ たかつきし みどりがおか</t>
        </is>
      </c>
    </row>
    <row r="1641">
      <c r="A1641" t="inlineStr">
        <is>
          <t>5691027</t>
        </is>
      </c>
      <c r="B1641" t="inlineStr">
        <is>
          <t>大阪府高槻市浦堂</t>
        </is>
      </c>
      <c r="C1641" t="inlineStr">
        <is>
          <t>おおさかふ たかつきし うらどう</t>
        </is>
      </c>
    </row>
    <row r="1642">
      <c r="A1642" t="inlineStr">
        <is>
          <t>5691028</t>
        </is>
      </c>
      <c r="B1642" t="inlineStr">
        <is>
          <t>大阪府高槻市浦堂本町</t>
        </is>
      </c>
      <c r="C1642" t="inlineStr">
        <is>
          <t>おおさかふ たかつきし うらどうほんまち</t>
        </is>
      </c>
    </row>
    <row r="1643">
      <c r="A1643" t="inlineStr">
        <is>
          <t>5691029</t>
        </is>
      </c>
      <c r="B1643" t="inlineStr">
        <is>
          <t>大阪府高槻市安岡寺町</t>
        </is>
      </c>
      <c r="C1643" t="inlineStr">
        <is>
          <t>おおさかふ たかつきし あんこうじちょう</t>
        </is>
      </c>
    </row>
    <row r="1644">
      <c r="A1644" t="inlineStr">
        <is>
          <t>5691031</t>
        </is>
      </c>
      <c r="B1644" t="inlineStr">
        <is>
          <t>大阪府高槻市松が丘</t>
        </is>
      </c>
      <c r="C1644" t="inlineStr">
        <is>
          <t>おおさかふ たかつきし まつがおか</t>
        </is>
      </c>
    </row>
    <row r="1645">
      <c r="A1645" t="inlineStr">
        <is>
          <t>5691032</t>
        </is>
      </c>
      <c r="B1645" t="inlineStr">
        <is>
          <t>大阪府高槻市宮之川原</t>
        </is>
      </c>
      <c r="C1645" t="inlineStr">
        <is>
          <t>おおさかふ たかつきし みやのかわら</t>
        </is>
      </c>
    </row>
    <row r="1646">
      <c r="A1646" t="inlineStr">
        <is>
          <t>5691033</t>
        </is>
      </c>
      <c r="B1646" t="inlineStr">
        <is>
          <t>大阪府高槻市宮之川原元町</t>
        </is>
      </c>
      <c r="C1646" t="inlineStr">
        <is>
          <t>おおさかふ たかつきし みやのかわらもとまち</t>
        </is>
      </c>
    </row>
    <row r="1647">
      <c r="A1647" t="inlineStr">
        <is>
          <t>5691034</t>
        </is>
      </c>
      <c r="B1647" t="inlineStr">
        <is>
          <t>大阪府高槻市大蔵司</t>
        </is>
      </c>
      <c r="C1647" t="inlineStr">
        <is>
          <t>おおさかふ たかつきし だいぞうじ</t>
        </is>
      </c>
    </row>
    <row r="1648">
      <c r="A1648" t="inlineStr">
        <is>
          <t>5691035</t>
        </is>
      </c>
      <c r="B1648" t="inlineStr">
        <is>
          <t>大阪府高槻市西之川原</t>
        </is>
      </c>
      <c r="C1648" t="inlineStr">
        <is>
          <t>おおさかふ たかつきし にしのかわら</t>
        </is>
      </c>
    </row>
    <row r="1649">
      <c r="A1649" t="inlineStr">
        <is>
          <t>5691036</t>
        </is>
      </c>
      <c r="B1649" t="inlineStr">
        <is>
          <t>大阪府高槻市塚脇</t>
        </is>
      </c>
      <c r="C1649" t="inlineStr">
        <is>
          <t>おおさかふ たかつきし つかわき</t>
        </is>
      </c>
    </row>
    <row r="1650">
      <c r="A1650" t="inlineStr">
        <is>
          <t>5691037</t>
        </is>
      </c>
      <c r="B1650" t="inlineStr">
        <is>
          <t>大阪府高槻市東城山町</t>
        </is>
      </c>
      <c r="C1650" t="inlineStr">
        <is>
          <t>おおさかふ たかつきし ひがししろやまちょう</t>
        </is>
      </c>
    </row>
    <row r="1651">
      <c r="A1651" t="inlineStr">
        <is>
          <t>5691038</t>
        </is>
      </c>
      <c r="B1651" t="inlineStr">
        <is>
          <t>大阪府高槻市黄金の里</t>
        </is>
      </c>
      <c r="C1651" t="inlineStr">
        <is>
          <t>おおさかふ たかつきし こがねのさと</t>
        </is>
      </c>
    </row>
    <row r="1652">
      <c r="A1652" t="inlineStr">
        <is>
          <t>5691039</t>
        </is>
      </c>
      <c r="B1652" t="inlineStr">
        <is>
          <t>大阪府高槻市清水台</t>
        </is>
      </c>
      <c r="C1652" t="inlineStr">
        <is>
          <t>おおさかふ たかつきし しみずだい</t>
        </is>
      </c>
    </row>
    <row r="1653">
      <c r="A1653" t="inlineStr">
        <is>
          <t>5691041</t>
        </is>
      </c>
      <c r="B1653" t="inlineStr">
        <is>
          <t>大阪府高槻市奈佐原</t>
        </is>
      </c>
      <c r="C1653" t="inlineStr">
        <is>
          <t>おおさかふ たかつきし なさはら</t>
        </is>
      </c>
    </row>
    <row r="1654">
      <c r="A1654" t="inlineStr">
        <is>
          <t>5691042</t>
        </is>
      </c>
      <c r="B1654" t="inlineStr">
        <is>
          <t>大阪府高槻市南平台</t>
        </is>
      </c>
      <c r="C1654" t="inlineStr">
        <is>
          <t>おおさかふ たかつきし なんぺいだい</t>
        </is>
      </c>
    </row>
    <row r="1655">
      <c r="A1655" t="inlineStr">
        <is>
          <t>5691043</t>
        </is>
      </c>
      <c r="B1655" t="inlineStr">
        <is>
          <t>大阪府高槻市奈佐原元町</t>
        </is>
      </c>
      <c r="C1655" t="inlineStr">
        <is>
          <t>おおさかふ たかつきし なさはらもとまち</t>
        </is>
      </c>
    </row>
    <row r="1656">
      <c r="A1656" t="inlineStr">
        <is>
          <t>5691044</t>
        </is>
      </c>
      <c r="B1656" t="inlineStr">
        <is>
          <t>大阪府高槻市上土室</t>
        </is>
      </c>
      <c r="C1656" t="inlineStr">
        <is>
          <t>おおさかふ たかつきし かみはむろ</t>
        </is>
      </c>
    </row>
    <row r="1657">
      <c r="A1657" t="inlineStr">
        <is>
          <t>5691045</t>
        </is>
      </c>
      <c r="B1657" t="inlineStr">
        <is>
          <t>大阪府高槻市阿武野</t>
        </is>
      </c>
      <c r="C1657" t="inlineStr">
        <is>
          <t>おおさかふ たかつきし あぶの</t>
        </is>
      </c>
    </row>
    <row r="1658">
      <c r="A1658" t="inlineStr">
        <is>
          <t>5691046</t>
        </is>
      </c>
      <c r="B1658" t="inlineStr">
        <is>
          <t>大阪府高槻市塚原</t>
        </is>
      </c>
      <c r="C1658" t="inlineStr">
        <is>
          <t>おおさかふ たかつきし つかはら</t>
        </is>
      </c>
    </row>
    <row r="1659">
      <c r="A1659" t="inlineStr">
        <is>
          <t>5691047</t>
        </is>
      </c>
      <c r="B1659" t="inlineStr">
        <is>
          <t>大阪府高槻市大和</t>
        </is>
      </c>
      <c r="C1659" t="inlineStr">
        <is>
          <t>おおさかふ たかつきし だいわ</t>
        </is>
      </c>
    </row>
    <row r="1660">
      <c r="A1660" t="inlineStr">
        <is>
          <t>5691051</t>
        </is>
      </c>
      <c r="B1660" t="inlineStr">
        <is>
          <t>大阪府高槻市原</t>
        </is>
      </c>
      <c r="C1660" t="inlineStr">
        <is>
          <t>おおさかふ たかつきし はら</t>
        </is>
      </c>
    </row>
    <row r="1661">
      <c r="A1661" t="inlineStr">
        <is>
          <t>5691052</t>
        </is>
      </c>
      <c r="B1661" t="inlineStr">
        <is>
          <t>大阪府高槻市霊仙寺町</t>
        </is>
      </c>
      <c r="C1661" t="inlineStr">
        <is>
          <t>おおさかふ たかつきし りょうぜんじちょう</t>
        </is>
      </c>
    </row>
    <row r="1662">
      <c r="A1662" t="inlineStr">
        <is>
          <t>5691053</t>
        </is>
      </c>
      <c r="B1662" t="inlineStr">
        <is>
          <t>大阪府高槻市萩谷月見台</t>
        </is>
      </c>
      <c r="C1662" t="inlineStr">
        <is>
          <t>おおさかふ たかつきし はぎたにつきみだい</t>
        </is>
      </c>
    </row>
    <row r="1663">
      <c r="A1663" t="inlineStr">
        <is>
          <t>5691054</t>
        </is>
      </c>
      <c r="B1663" t="inlineStr">
        <is>
          <t>大阪府高槻市萩谷</t>
        </is>
      </c>
      <c r="C1663" t="inlineStr">
        <is>
          <t>おおさかふ たかつきし はぎたに</t>
        </is>
      </c>
    </row>
    <row r="1664">
      <c r="A1664" t="inlineStr">
        <is>
          <t>5691101</t>
        </is>
      </c>
      <c r="B1664" t="inlineStr">
        <is>
          <t>大阪府高槻市安満御所の町</t>
        </is>
      </c>
      <c r="C1664" t="inlineStr">
        <is>
          <t>おおさかふ たかつきし あまごしょのちょう</t>
        </is>
      </c>
    </row>
    <row r="1665">
      <c r="A1665" t="inlineStr">
        <is>
          <t>5691102</t>
        </is>
      </c>
      <c r="B1665" t="inlineStr">
        <is>
          <t>大阪府高槻市安満磐手町</t>
        </is>
      </c>
      <c r="C1665" t="inlineStr">
        <is>
          <t>おおさかふ たかつきし あまいわてちょう</t>
        </is>
      </c>
    </row>
    <row r="1666">
      <c r="A1666" t="inlineStr">
        <is>
          <t>5691103</t>
        </is>
      </c>
      <c r="B1666" t="inlineStr">
        <is>
          <t>大阪府高槻市山手町</t>
        </is>
      </c>
      <c r="C1666" t="inlineStr">
        <is>
          <t>おおさかふ たかつきし やまてちょう</t>
        </is>
      </c>
    </row>
    <row r="1667">
      <c r="A1667" t="inlineStr">
        <is>
          <t>5691104</t>
        </is>
      </c>
      <c r="B1667" t="inlineStr">
        <is>
          <t>大阪府高槻市安満東の町</t>
        </is>
      </c>
      <c r="C1667" t="inlineStr">
        <is>
          <t>おおさかふ たかつきし あまひがしのちょう</t>
        </is>
      </c>
    </row>
    <row r="1668">
      <c r="A1668" t="inlineStr">
        <is>
          <t>5691105</t>
        </is>
      </c>
      <c r="B1668" t="inlineStr">
        <is>
          <t>大阪府高槻市安満中の町</t>
        </is>
      </c>
      <c r="C1668" t="inlineStr">
        <is>
          <t>おおさかふ たかつきし あまなかのちょう</t>
        </is>
      </c>
    </row>
    <row r="1669">
      <c r="A1669" t="inlineStr">
        <is>
          <t>5691106</t>
        </is>
      </c>
      <c r="B1669" t="inlineStr">
        <is>
          <t>大阪府高槻市安満新町</t>
        </is>
      </c>
      <c r="C1669" t="inlineStr">
        <is>
          <t>おおさかふ たかつきし あましんまち</t>
        </is>
      </c>
    </row>
    <row r="1670">
      <c r="A1670" t="inlineStr">
        <is>
          <t>5691107</t>
        </is>
      </c>
      <c r="B1670" t="inlineStr">
        <is>
          <t>大阪府高槻市安満西の町</t>
        </is>
      </c>
      <c r="C1670" t="inlineStr">
        <is>
          <t>おおさかふ たかつきし あまにしのちょう</t>
        </is>
      </c>
    </row>
    <row r="1671">
      <c r="A1671" t="inlineStr">
        <is>
          <t>5691108</t>
        </is>
      </c>
      <c r="B1671" t="inlineStr">
        <is>
          <t>大阪府高槻市安満北の町</t>
        </is>
      </c>
      <c r="C1671" t="inlineStr">
        <is>
          <t>おおさかふ たかつきし あまきたのちょう</t>
        </is>
      </c>
    </row>
    <row r="1672">
      <c r="A1672" t="inlineStr">
        <is>
          <t>5691109</t>
        </is>
      </c>
      <c r="B1672" t="inlineStr">
        <is>
          <t>大阪府高槻市紅茸町</t>
        </is>
      </c>
      <c r="C1672" t="inlineStr">
        <is>
          <t>おおさかふ たかつきし べにたけちょう</t>
        </is>
      </c>
    </row>
    <row r="1673">
      <c r="A1673" t="inlineStr">
        <is>
          <t>5691111</t>
        </is>
      </c>
      <c r="B1673" t="inlineStr">
        <is>
          <t>大阪府高槻市美しが丘</t>
        </is>
      </c>
      <c r="C1673" t="inlineStr">
        <is>
          <t>おおさかふ たかつきし うつくしがおか</t>
        </is>
      </c>
    </row>
    <row r="1674">
      <c r="A1674" t="inlineStr">
        <is>
          <t>5691112</t>
        </is>
      </c>
      <c r="B1674" t="inlineStr">
        <is>
          <t>大阪府高槻市別所本町</t>
        </is>
      </c>
      <c r="C1674" t="inlineStr">
        <is>
          <t>おおさかふ たかつきし べっしょほんまち</t>
        </is>
      </c>
    </row>
    <row r="1675">
      <c r="A1675" t="inlineStr">
        <is>
          <t>5691113</t>
        </is>
      </c>
      <c r="B1675" t="inlineStr">
        <is>
          <t>大阪府高槻市別所中の町</t>
        </is>
      </c>
      <c r="C1675" t="inlineStr">
        <is>
          <t>おおさかふ たかつきし べっしょなかのちょう</t>
        </is>
      </c>
    </row>
    <row r="1676">
      <c r="A1676" t="inlineStr">
        <is>
          <t>5691114</t>
        </is>
      </c>
      <c r="B1676" t="inlineStr">
        <is>
          <t>大阪府高槻市別所新町</t>
        </is>
      </c>
      <c r="C1676" t="inlineStr">
        <is>
          <t>おおさかふ たかつきし べっしょしんまち</t>
        </is>
      </c>
    </row>
    <row r="1677">
      <c r="A1677" t="inlineStr">
        <is>
          <t>5691115</t>
        </is>
      </c>
      <c r="B1677" t="inlineStr">
        <is>
          <t>大阪府高槻市古曽部町</t>
        </is>
      </c>
      <c r="C1677" t="inlineStr">
        <is>
          <t>おおさかふ たかつきし こそべちょう</t>
        </is>
      </c>
    </row>
    <row r="1678">
      <c r="A1678" t="inlineStr">
        <is>
          <t>5691116</t>
        </is>
      </c>
      <c r="B1678" t="inlineStr">
        <is>
          <t>大阪府高槻市白梅町</t>
        </is>
      </c>
      <c r="C1678" t="inlineStr">
        <is>
          <t>おおさかふ たかつきし はくばいちょう</t>
        </is>
      </c>
    </row>
    <row r="1679">
      <c r="A1679" t="inlineStr">
        <is>
          <t>5691117</t>
        </is>
      </c>
      <c r="B1679" t="inlineStr">
        <is>
          <t>大阪府高槻市天神町</t>
        </is>
      </c>
      <c r="C1679" t="inlineStr">
        <is>
          <t>おおさかふ たかつきし てんじんまち</t>
        </is>
      </c>
    </row>
    <row r="1680">
      <c r="A1680" t="inlineStr">
        <is>
          <t>5691118</t>
        </is>
      </c>
      <c r="B1680" t="inlineStr">
        <is>
          <t>大阪府高槻市奥天神町</t>
        </is>
      </c>
      <c r="C1680" t="inlineStr">
        <is>
          <t>おおさかふ たかつきし おくてんじんちょう</t>
        </is>
      </c>
    </row>
    <row r="1681">
      <c r="A1681" t="inlineStr">
        <is>
          <t>5691121</t>
        </is>
      </c>
      <c r="B1681" t="inlineStr">
        <is>
          <t>大阪府高槻市真上町</t>
        </is>
      </c>
      <c r="C1681" t="inlineStr">
        <is>
          <t>おおさかふ たかつきし まかみちょう</t>
        </is>
      </c>
    </row>
    <row r="1682">
      <c r="A1682" t="inlineStr">
        <is>
          <t>5691122</t>
        </is>
      </c>
      <c r="B1682" t="inlineStr">
        <is>
          <t>大阪府高槻市月見町</t>
        </is>
      </c>
      <c r="C1682" t="inlineStr">
        <is>
          <t>おおさかふ たかつきし つきみちょう</t>
        </is>
      </c>
    </row>
    <row r="1683">
      <c r="A1683" t="inlineStr">
        <is>
          <t>5691123</t>
        </is>
      </c>
      <c r="B1683" t="inlineStr">
        <is>
          <t>大阪府高槻市芥川町</t>
        </is>
      </c>
      <c r="C1683" t="inlineStr">
        <is>
          <t>おおさかふ たかつきし あくたがわちょう</t>
        </is>
      </c>
    </row>
    <row r="1684">
      <c r="A1684" t="inlineStr">
        <is>
          <t>5691124</t>
        </is>
      </c>
      <c r="B1684" t="inlineStr">
        <is>
          <t>大阪府高槻市南芥川町</t>
        </is>
      </c>
      <c r="C1684" t="inlineStr">
        <is>
          <t>おおさかふ たかつきし みなみあくたがわちょう</t>
        </is>
      </c>
    </row>
    <row r="1685">
      <c r="A1685" t="inlineStr">
        <is>
          <t>5691125</t>
        </is>
      </c>
      <c r="B1685" t="inlineStr">
        <is>
          <t>大阪府高槻市紫町</t>
        </is>
      </c>
      <c r="C1685" t="inlineStr">
        <is>
          <t>おおさかふ たかつきし むらさきちょう</t>
        </is>
      </c>
    </row>
    <row r="1686">
      <c r="A1686" t="inlineStr">
        <is>
          <t>5691126</t>
        </is>
      </c>
      <c r="B1686" t="inlineStr">
        <is>
          <t>大阪府高槻市殿町</t>
        </is>
      </c>
      <c r="C1686" t="inlineStr">
        <is>
          <t>おおさかふ たかつきし とのまち</t>
        </is>
      </c>
    </row>
    <row r="1687">
      <c r="A1687" t="inlineStr">
        <is>
          <t>5691127</t>
        </is>
      </c>
      <c r="B1687" t="inlineStr">
        <is>
          <t>大阪府高槻市西真上</t>
        </is>
      </c>
      <c r="C1687" t="inlineStr">
        <is>
          <t>おおさかふ たかつきし にしまかみ</t>
        </is>
      </c>
    </row>
    <row r="1688">
      <c r="A1688" t="inlineStr">
        <is>
          <t>5691128</t>
        </is>
      </c>
      <c r="B1688" t="inlineStr">
        <is>
          <t>大阪府高槻市名神町</t>
        </is>
      </c>
      <c r="C1688" t="inlineStr">
        <is>
          <t>おおさかふ たかつきし めいしんちょう</t>
        </is>
      </c>
    </row>
    <row r="1689">
      <c r="A1689" t="inlineStr">
        <is>
          <t>5691131</t>
        </is>
      </c>
      <c r="B1689" t="inlineStr">
        <is>
          <t>大阪府高槻市郡家本町</t>
        </is>
      </c>
      <c r="C1689" t="inlineStr">
        <is>
          <t>おおさかふ たかつきし ぐんげほんまち</t>
        </is>
      </c>
    </row>
    <row r="1690">
      <c r="A1690" t="inlineStr">
        <is>
          <t>5691132</t>
        </is>
      </c>
      <c r="B1690" t="inlineStr">
        <is>
          <t>大阪府高槻市清福寺町</t>
        </is>
      </c>
      <c r="C1690" t="inlineStr">
        <is>
          <t>おおさかふ たかつきし せいふくじちょう</t>
        </is>
      </c>
    </row>
    <row r="1691">
      <c r="A1691" t="inlineStr">
        <is>
          <t>5691133</t>
        </is>
      </c>
      <c r="B1691" t="inlineStr">
        <is>
          <t>大阪府高槻市川西町</t>
        </is>
      </c>
      <c r="C1691" t="inlineStr">
        <is>
          <t>おおさかふ たかつきし かわにしちょう</t>
        </is>
      </c>
    </row>
    <row r="1692">
      <c r="A1692" t="inlineStr">
        <is>
          <t>5691134</t>
        </is>
      </c>
      <c r="B1692" t="inlineStr">
        <is>
          <t>大阪府高槻市朝日町</t>
        </is>
      </c>
      <c r="C1692" t="inlineStr">
        <is>
          <t>おおさかふ たかつきし あさひまち</t>
        </is>
      </c>
    </row>
    <row r="1693">
      <c r="A1693" t="inlineStr">
        <is>
          <t>5691135</t>
        </is>
      </c>
      <c r="B1693" t="inlineStr">
        <is>
          <t>大阪府高槻市今城町</t>
        </is>
      </c>
      <c r="C1693" t="inlineStr">
        <is>
          <t>おおさかふ たかつきし いましろちょう</t>
        </is>
      </c>
    </row>
    <row r="1694">
      <c r="A1694" t="inlineStr">
        <is>
          <t>5691136</t>
        </is>
      </c>
      <c r="B1694" t="inlineStr">
        <is>
          <t>大阪府高槻市郡家新町</t>
        </is>
      </c>
      <c r="C1694" t="inlineStr">
        <is>
          <t>おおさかふ たかつきし ぐんげしんまち</t>
        </is>
      </c>
    </row>
    <row r="1695">
      <c r="A1695" t="inlineStr">
        <is>
          <t>5691137</t>
        </is>
      </c>
      <c r="B1695" t="inlineStr">
        <is>
          <t>大阪府高槻市岡本町</t>
        </is>
      </c>
      <c r="C1695" t="inlineStr">
        <is>
          <t>おおさかふ たかつきし おかもとちょう</t>
        </is>
      </c>
    </row>
    <row r="1696">
      <c r="A1696" t="inlineStr">
        <is>
          <t>5691141</t>
        </is>
      </c>
      <c r="B1696" t="inlineStr">
        <is>
          <t>大阪府高槻市氷室町</t>
        </is>
      </c>
      <c r="C1696" t="inlineStr">
        <is>
          <t>おおさかふ たかつきし ひむろちょう</t>
        </is>
      </c>
    </row>
    <row r="1697">
      <c r="A1697" t="inlineStr">
        <is>
          <t>5691142</t>
        </is>
      </c>
      <c r="B1697" t="inlineStr">
        <is>
          <t>大阪府高槻市宮田町</t>
        </is>
      </c>
      <c r="C1697" t="inlineStr">
        <is>
          <t>おおさかふ たかつきし みやだちょう</t>
        </is>
      </c>
    </row>
    <row r="1698">
      <c r="A1698" t="inlineStr">
        <is>
          <t>5691143</t>
        </is>
      </c>
      <c r="B1698" t="inlineStr">
        <is>
          <t>大阪府高槻市幸町</t>
        </is>
      </c>
      <c r="C1698" t="inlineStr">
        <is>
          <t>おおさかふ たかつきし さいわいちょう</t>
        </is>
      </c>
    </row>
    <row r="1699">
      <c r="A1699" t="inlineStr">
        <is>
          <t>5691144</t>
        </is>
      </c>
      <c r="B1699" t="inlineStr">
        <is>
          <t>大阪府高槻市大畑町</t>
        </is>
      </c>
      <c r="C1699" t="inlineStr">
        <is>
          <t>おおさかふ たかつきし おおはたちょう</t>
        </is>
      </c>
    </row>
    <row r="1700">
      <c r="A1700" t="inlineStr">
        <is>
          <t>5691145</t>
        </is>
      </c>
      <c r="B1700" t="inlineStr">
        <is>
          <t>大阪府高槻市富田丘町</t>
        </is>
      </c>
      <c r="C1700" t="inlineStr">
        <is>
          <t>おおさかふ たかつきし とんだおかまち</t>
        </is>
      </c>
    </row>
    <row r="1701">
      <c r="A1701" t="inlineStr">
        <is>
          <t>5691146</t>
        </is>
      </c>
      <c r="B1701" t="inlineStr">
        <is>
          <t>大阪府高槻市赤大路町</t>
        </is>
      </c>
      <c r="C1701" t="inlineStr">
        <is>
          <t>おおさかふ たかつきし あかおおじちょう</t>
        </is>
      </c>
    </row>
    <row r="1702">
      <c r="A1702" t="inlineStr">
        <is>
          <t>5691147</t>
        </is>
      </c>
      <c r="B1702" t="inlineStr">
        <is>
          <t>大阪府高槻市土室町</t>
        </is>
      </c>
      <c r="C1702" t="inlineStr">
        <is>
          <t>おおさかふ たかつきし はむろちょう</t>
        </is>
      </c>
    </row>
    <row r="1703">
      <c r="A1703" t="inlineStr">
        <is>
          <t>5700000</t>
        </is>
      </c>
      <c r="B1703" t="inlineStr">
        <is>
          <t>大阪府守口市</t>
        </is>
      </c>
      <c r="C1703" t="inlineStr">
        <is>
          <t>おおさかふ もりぐちし</t>
        </is>
      </c>
    </row>
    <row r="1704">
      <c r="A1704" t="inlineStr">
        <is>
          <t>5700001</t>
        </is>
      </c>
      <c r="B1704" t="inlineStr">
        <is>
          <t>大阪府守口市佐太西町</t>
        </is>
      </c>
      <c r="C1704" t="inlineStr">
        <is>
          <t>おおさかふ もりぐちし さたにしまち</t>
        </is>
      </c>
    </row>
    <row r="1705">
      <c r="A1705" t="inlineStr">
        <is>
          <t>5700002</t>
        </is>
      </c>
      <c r="B1705" t="inlineStr">
        <is>
          <t>大阪府守口市佐太中町</t>
        </is>
      </c>
      <c r="C1705" t="inlineStr">
        <is>
          <t>おおさかふ もりぐちし さたなかまち</t>
        </is>
      </c>
    </row>
    <row r="1706">
      <c r="A1706" t="inlineStr">
        <is>
          <t>5700003</t>
        </is>
      </c>
      <c r="B1706" t="inlineStr">
        <is>
          <t>大阪府守口市大日町</t>
        </is>
      </c>
      <c r="C1706" t="inlineStr">
        <is>
          <t>おおさかふ もりぐちし だいにちちょう</t>
        </is>
      </c>
    </row>
    <row r="1707">
      <c r="A1707" t="inlineStr">
        <is>
          <t>5700004</t>
        </is>
      </c>
      <c r="B1707" t="inlineStr">
        <is>
          <t>大阪府守口市淀江町</t>
        </is>
      </c>
      <c r="C1707" t="inlineStr">
        <is>
          <t>おおさかふ もりぐちし よどえちょう</t>
        </is>
      </c>
    </row>
    <row r="1708">
      <c r="A1708" t="inlineStr">
        <is>
          <t>5700005</t>
        </is>
      </c>
      <c r="B1708" t="inlineStr">
        <is>
          <t>大阪府守口市八雲中町</t>
        </is>
      </c>
      <c r="C1708" t="inlineStr">
        <is>
          <t>おおさかふ もりぐちし やぐもなかまち</t>
        </is>
      </c>
    </row>
    <row r="1709">
      <c r="A1709" t="inlineStr">
        <is>
          <t>5700006</t>
        </is>
      </c>
      <c r="B1709" t="inlineStr">
        <is>
          <t>大阪府守口市八雲西町</t>
        </is>
      </c>
      <c r="C1709" t="inlineStr">
        <is>
          <t>おおさかふ もりぐちし やぐもにしまち</t>
        </is>
      </c>
    </row>
    <row r="1710">
      <c r="A1710" t="inlineStr">
        <is>
          <t>5700007</t>
        </is>
      </c>
      <c r="B1710" t="inlineStr">
        <is>
          <t>大阪府守口市下島町</t>
        </is>
      </c>
      <c r="C1710" t="inlineStr">
        <is>
          <t>おおさかふ もりぐちし しもじまちょう</t>
        </is>
      </c>
    </row>
    <row r="1711">
      <c r="A1711" t="inlineStr">
        <is>
          <t>5700008</t>
        </is>
      </c>
      <c r="B1711" t="inlineStr">
        <is>
          <t>大阪府守口市八雲北町</t>
        </is>
      </c>
      <c r="C1711" t="inlineStr">
        <is>
          <t>おおさかふ もりぐちし やぐもきたまち</t>
        </is>
      </c>
    </row>
    <row r="1712">
      <c r="A1712" t="inlineStr">
        <is>
          <t>5700009</t>
        </is>
      </c>
      <c r="B1712" t="inlineStr">
        <is>
          <t>大阪府守口市大庭町</t>
        </is>
      </c>
      <c r="C1712" t="inlineStr">
        <is>
          <t>おおさかふ もりぐちし おおばちょう</t>
        </is>
      </c>
    </row>
    <row r="1713">
      <c r="A1713" t="inlineStr">
        <is>
          <t>5700011</t>
        </is>
      </c>
      <c r="B1713" t="inlineStr">
        <is>
          <t>大阪府守口市金田町</t>
        </is>
      </c>
      <c r="C1713" t="inlineStr">
        <is>
          <t>おおさかふ もりぐちし きんだちょう</t>
        </is>
      </c>
    </row>
    <row r="1714">
      <c r="A1714" t="inlineStr">
        <is>
          <t>5700012</t>
        </is>
      </c>
      <c r="B1714" t="inlineStr">
        <is>
          <t>大阪府守口市大久保町</t>
        </is>
      </c>
      <c r="C1714" t="inlineStr">
        <is>
          <t>おおさかふ もりぐちし おおくぼちょう</t>
        </is>
      </c>
    </row>
    <row r="1715">
      <c r="A1715" t="inlineStr">
        <is>
          <t>5700013</t>
        </is>
      </c>
      <c r="B1715" t="inlineStr">
        <is>
          <t>大阪府守口市東町</t>
        </is>
      </c>
      <c r="C1715" t="inlineStr">
        <is>
          <t>おおさかふ もりぐちし ひがしまち</t>
        </is>
      </c>
    </row>
    <row r="1716">
      <c r="A1716" t="inlineStr">
        <is>
          <t>5700014</t>
        </is>
      </c>
      <c r="B1716" t="inlineStr">
        <is>
          <t>大阪府守口市藤田町</t>
        </is>
      </c>
      <c r="C1716" t="inlineStr">
        <is>
          <t>おおさかふ もりぐちし とうだちょう</t>
        </is>
      </c>
    </row>
    <row r="1717">
      <c r="A1717" t="inlineStr">
        <is>
          <t>5700015</t>
        </is>
      </c>
      <c r="B1717" t="inlineStr">
        <is>
          <t>大阪府守口市梶町</t>
        </is>
      </c>
      <c r="C1717" t="inlineStr">
        <is>
          <t>おおさかふ もりぐちし かじまち</t>
        </is>
      </c>
    </row>
    <row r="1718">
      <c r="A1718" t="inlineStr">
        <is>
          <t>5700016</t>
        </is>
      </c>
      <c r="B1718" t="inlineStr">
        <is>
          <t>大阪府守口市大日東町</t>
        </is>
      </c>
      <c r="C1718" t="inlineStr">
        <is>
          <t>おおさかふ もりぐちし だいにちひがしまち</t>
        </is>
      </c>
    </row>
    <row r="1719">
      <c r="A1719" t="inlineStr">
        <is>
          <t>5700017</t>
        </is>
      </c>
      <c r="B1719" t="inlineStr">
        <is>
          <t>大阪府守口市佐太東町</t>
        </is>
      </c>
      <c r="C1719" t="inlineStr">
        <is>
          <t>おおさかふ もりぐちし さたひがしまち</t>
        </is>
      </c>
    </row>
    <row r="1720">
      <c r="A1720" t="inlineStr">
        <is>
          <t>5700021</t>
        </is>
      </c>
      <c r="B1720" t="inlineStr">
        <is>
          <t>大阪府守口市八雲東町</t>
        </is>
      </c>
      <c r="C1720" t="inlineStr">
        <is>
          <t>おおさかふ もりぐちし やぐもひがしまち</t>
        </is>
      </c>
    </row>
    <row r="1721">
      <c r="A1721" t="inlineStr">
        <is>
          <t>5700022</t>
        </is>
      </c>
      <c r="B1721" t="inlineStr">
        <is>
          <t>大阪府守口市暁町</t>
        </is>
      </c>
      <c r="C1721" t="inlineStr">
        <is>
          <t>おおさかふ もりぐちし あかつきちょう</t>
        </is>
      </c>
    </row>
    <row r="1722">
      <c r="A1722" t="inlineStr">
        <is>
          <t>5700023</t>
        </is>
      </c>
      <c r="B1722" t="inlineStr">
        <is>
          <t>大阪府守口市日向町</t>
        </is>
      </c>
      <c r="C1722" t="inlineStr">
        <is>
          <t>おおさかふ もりぐちし ひゅうがちょう</t>
        </is>
      </c>
    </row>
    <row r="1723">
      <c r="A1723" t="inlineStr">
        <is>
          <t>5700024</t>
        </is>
      </c>
      <c r="B1723" t="inlineStr">
        <is>
          <t>大阪府守口市神木町</t>
        </is>
      </c>
      <c r="C1723" t="inlineStr">
        <is>
          <t>おおさかふ もりぐちし かみきちょう</t>
        </is>
      </c>
    </row>
    <row r="1724">
      <c r="A1724" t="inlineStr">
        <is>
          <t>5700025</t>
        </is>
      </c>
      <c r="B1724" t="inlineStr">
        <is>
          <t>大阪府守口市竜田通</t>
        </is>
      </c>
      <c r="C1724" t="inlineStr">
        <is>
          <t>おおさかふ もりぐちし たつたどおり</t>
        </is>
      </c>
    </row>
    <row r="1725">
      <c r="A1725" t="inlineStr">
        <is>
          <t>5700026</t>
        </is>
      </c>
      <c r="B1725" t="inlineStr">
        <is>
          <t>大阪府守口市松月町</t>
        </is>
      </c>
      <c r="C1725" t="inlineStr">
        <is>
          <t>おおさかふ もりぐちし しょうげつちょう</t>
        </is>
      </c>
    </row>
    <row r="1726">
      <c r="A1726" t="inlineStr">
        <is>
          <t>5700027</t>
        </is>
      </c>
      <c r="B1726" t="inlineStr">
        <is>
          <t>大阪府守口市桜町</t>
        </is>
      </c>
      <c r="C1726" t="inlineStr">
        <is>
          <t>おおさかふ もりぐちし さくらまち</t>
        </is>
      </c>
    </row>
    <row r="1727">
      <c r="A1727" t="inlineStr">
        <is>
          <t>5700028</t>
        </is>
      </c>
      <c r="B1727" t="inlineStr">
        <is>
          <t>大阪府守口市本町</t>
        </is>
      </c>
      <c r="C1727" t="inlineStr">
        <is>
          <t>おおさかふ もりぐちし ほんまち</t>
        </is>
      </c>
    </row>
    <row r="1728">
      <c r="A1728" t="inlineStr">
        <is>
          <t>5700029</t>
        </is>
      </c>
      <c r="B1728" t="inlineStr">
        <is>
          <t>大阪府守口市来迎町</t>
        </is>
      </c>
      <c r="C1728" t="inlineStr">
        <is>
          <t>おおさかふ もりぐちし らいこうちょう</t>
        </is>
      </c>
    </row>
    <row r="1729">
      <c r="A1729" t="inlineStr">
        <is>
          <t>5700031</t>
        </is>
      </c>
      <c r="B1729" t="inlineStr">
        <is>
          <t>大阪府守口市橋波東之町</t>
        </is>
      </c>
      <c r="C1729" t="inlineStr">
        <is>
          <t>おおさかふ もりぐちし はしばひがしのちょう</t>
        </is>
      </c>
    </row>
    <row r="1730">
      <c r="A1730" t="inlineStr">
        <is>
          <t>5700032</t>
        </is>
      </c>
      <c r="B1730" t="inlineStr">
        <is>
          <t>大阪府守口市菊水通</t>
        </is>
      </c>
      <c r="C1730" t="inlineStr">
        <is>
          <t>おおさかふ もりぐちし きくすいどおり</t>
        </is>
      </c>
    </row>
    <row r="1731">
      <c r="A1731" t="inlineStr">
        <is>
          <t>5700033</t>
        </is>
      </c>
      <c r="B1731" t="inlineStr">
        <is>
          <t>大阪府守口市大宮通</t>
        </is>
      </c>
      <c r="C1731" t="inlineStr">
        <is>
          <t>おおさかふ もりぐちし おおみやどおり</t>
        </is>
      </c>
    </row>
    <row r="1732">
      <c r="A1732" t="inlineStr">
        <is>
          <t>5700034</t>
        </is>
      </c>
      <c r="B1732" t="inlineStr">
        <is>
          <t>大阪府守口市西郷通</t>
        </is>
      </c>
      <c r="C1732" t="inlineStr">
        <is>
          <t>おおさかふ もりぐちし さいごうどおり</t>
        </is>
      </c>
    </row>
    <row r="1733">
      <c r="A1733" t="inlineStr">
        <is>
          <t>5700035</t>
        </is>
      </c>
      <c r="B1733" t="inlineStr">
        <is>
          <t>大阪府守口市東光町</t>
        </is>
      </c>
      <c r="C1733" t="inlineStr">
        <is>
          <t>おおさかふ もりぐちし とうこうちょう</t>
        </is>
      </c>
    </row>
    <row r="1734">
      <c r="A1734" t="inlineStr">
        <is>
          <t>5700036</t>
        </is>
      </c>
      <c r="B1734" t="inlineStr">
        <is>
          <t>大阪府守口市大枝東町</t>
        </is>
      </c>
      <c r="C1734" t="inlineStr">
        <is>
          <t>おおさかふ もりぐちし おおえだひがしまち</t>
        </is>
      </c>
    </row>
    <row r="1735">
      <c r="A1735" t="inlineStr">
        <is>
          <t>5700037</t>
        </is>
      </c>
      <c r="B1735" t="inlineStr">
        <is>
          <t>大阪府守口市大枝北町</t>
        </is>
      </c>
      <c r="C1735" t="inlineStr">
        <is>
          <t>おおさかふ もりぐちし おおえだきたまち</t>
        </is>
      </c>
    </row>
    <row r="1736">
      <c r="A1736" t="inlineStr">
        <is>
          <t>5700038</t>
        </is>
      </c>
      <c r="B1736" t="inlineStr">
        <is>
          <t>大阪府守口市河原町</t>
        </is>
      </c>
      <c r="C1736" t="inlineStr">
        <is>
          <t>おおさかふ もりぐちし かわはらちょう</t>
        </is>
      </c>
    </row>
    <row r="1737">
      <c r="A1737" t="inlineStr">
        <is>
          <t>5700039</t>
        </is>
      </c>
      <c r="B1737" t="inlineStr">
        <is>
          <t>大阪府守口市橋波西之町</t>
        </is>
      </c>
      <c r="C1737" t="inlineStr">
        <is>
          <t>おおさかふ もりぐちし はしばにしのちょう</t>
        </is>
      </c>
    </row>
    <row r="1738">
      <c r="A1738" t="inlineStr">
        <is>
          <t>5700041</t>
        </is>
      </c>
      <c r="B1738" t="inlineStr">
        <is>
          <t>大阪府守口市東郷通</t>
        </is>
      </c>
      <c r="C1738" t="inlineStr">
        <is>
          <t>おおさかふ もりぐちし とうごうどおり</t>
        </is>
      </c>
    </row>
    <row r="1739">
      <c r="A1739" t="inlineStr">
        <is>
          <t>5700042</t>
        </is>
      </c>
      <c r="B1739" t="inlineStr">
        <is>
          <t>大阪府守口市寺方錦通</t>
        </is>
      </c>
      <c r="C1739" t="inlineStr">
        <is>
          <t>おおさかふ もりぐちし てらかたにしきどおり</t>
        </is>
      </c>
    </row>
    <row r="1740">
      <c r="A1740" t="inlineStr">
        <is>
          <t>5700043</t>
        </is>
      </c>
      <c r="B1740" t="inlineStr">
        <is>
          <t>大阪府守口市南寺方東通</t>
        </is>
      </c>
      <c r="C1740" t="inlineStr">
        <is>
          <t>おおさかふ もりぐちし みなみてらかたひがしどおり</t>
        </is>
      </c>
    </row>
    <row r="1741">
      <c r="A1741" t="inlineStr">
        <is>
          <t>5700044</t>
        </is>
      </c>
      <c r="B1741" t="inlineStr">
        <is>
          <t>大阪府守口市南寺方南通</t>
        </is>
      </c>
      <c r="C1741" t="inlineStr">
        <is>
          <t>おおさかふ もりぐちし みなみてらかたみなみどおり</t>
        </is>
      </c>
    </row>
    <row r="1742">
      <c r="A1742" t="inlineStr">
        <is>
          <t>5700045</t>
        </is>
      </c>
      <c r="B1742" t="inlineStr">
        <is>
          <t>大阪府守口市南寺方中通</t>
        </is>
      </c>
      <c r="C1742" t="inlineStr">
        <is>
          <t>おおさかふ もりぐちし みなみてらかたなかどおり</t>
        </is>
      </c>
    </row>
    <row r="1743">
      <c r="A1743" t="inlineStr">
        <is>
          <t>5700046</t>
        </is>
      </c>
      <c r="B1743" t="inlineStr">
        <is>
          <t>大阪府守口市南寺方北通</t>
        </is>
      </c>
      <c r="C1743" t="inlineStr">
        <is>
          <t>おおさかふ もりぐちし みなみてらかたきたどおり</t>
        </is>
      </c>
    </row>
    <row r="1744">
      <c r="A1744" t="inlineStr">
        <is>
          <t>5700047</t>
        </is>
      </c>
      <c r="B1744" t="inlineStr">
        <is>
          <t>大阪府守口市寺方元町</t>
        </is>
      </c>
      <c r="C1744" t="inlineStr">
        <is>
          <t>おおさかふ もりぐちし てらかたもとまち</t>
        </is>
      </c>
    </row>
    <row r="1745">
      <c r="A1745" t="inlineStr">
        <is>
          <t>5700048</t>
        </is>
      </c>
      <c r="B1745" t="inlineStr">
        <is>
          <t>大阪府守口市寺方本通</t>
        </is>
      </c>
      <c r="C1745" t="inlineStr">
        <is>
          <t>おおさかふ もりぐちし てらかたほんどおり</t>
        </is>
      </c>
    </row>
    <row r="1746">
      <c r="A1746" t="inlineStr">
        <is>
          <t>5700051</t>
        </is>
      </c>
      <c r="B1746" t="inlineStr">
        <is>
          <t>大阪府守口市大枝南町</t>
        </is>
      </c>
      <c r="C1746" t="inlineStr">
        <is>
          <t>おおさかふ もりぐちし おおえだみなみまち</t>
        </is>
      </c>
    </row>
    <row r="1747">
      <c r="A1747" t="inlineStr">
        <is>
          <t>5700052</t>
        </is>
      </c>
      <c r="B1747" t="inlineStr">
        <is>
          <t>大阪府守口市松下町</t>
        </is>
      </c>
      <c r="C1747" t="inlineStr">
        <is>
          <t>おおさかふ もりぐちし まつしたちょう</t>
        </is>
      </c>
    </row>
    <row r="1748">
      <c r="A1748" t="inlineStr">
        <is>
          <t>5700053</t>
        </is>
      </c>
      <c r="B1748" t="inlineStr">
        <is>
          <t>大阪府守口市高瀬町</t>
        </is>
      </c>
      <c r="C1748" t="inlineStr">
        <is>
          <t>おおさかふ もりぐちし たかせちょう</t>
        </is>
      </c>
    </row>
    <row r="1749">
      <c r="A1749" t="inlineStr">
        <is>
          <t>5700054</t>
        </is>
      </c>
      <c r="B1749" t="inlineStr">
        <is>
          <t>大阪府守口市大枝西町</t>
        </is>
      </c>
      <c r="C1749" t="inlineStr">
        <is>
          <t>おおさかふ もりぐちし おおえだにしまち</t>
        </is>
      </c>
    </row>
    <row r="1750">
      <c r="A1750" t="inlineStr">
        <is>
          <t>5700055</t>
        </is>
      </c>
      <c r="B1750" t="inlineStr">
        <is>
          <t>大阪府守口市春日町</t>
        </is>
      </c>
      <c r="C1750" t="inlineStr">
        <is>
          <t>おおさかふ もりぐちし かすがちょう</t>
        </is>
      </c>
    </row>
    <row r="1751">
      <c r="A1751" t="inlineStr">
        <is>
          <t>5700056</t>
        </is>
      </c>
      <c r="B1751" t="inlineStr">
        <is>
          <t>大阪府守口市寺内町</t>
        </is>
      </c>
      <c r="C1751" t="inlineStr">
        <is>
          <t>おおさかふ もりぐちし じないちょう</t>
        </is>
      </c>
    </row>
    <row r="1752">
      <c r="A1752" t="inlineStr">
        <is>
          <t>5700061</t>
        </is>
      </c>
      <c r="B1752" t="inlineStr">
        <is>
          <t>大阪府守口市小春町</t>
        </is>
      </c>
      <c r="C1752" t="inlineStr">
        <is>
          <t>おおさかふ もりぐちし こはるちょう</t>
        </is>
      </c>
    </row>
    <row r="1753">
      <c r="A1753" t="inlineStr">
        <is>
          <t>5700062</t>
        </is>
      </c>
      <c r="B1753" t="inlineStr">
        <is>
          <t>大阪府守口市馬場町</t>
        </is>
      </c>
      <c r="C1753" t="inlineStr">
        <is>
          <t>おおさかふ もりぐちし ばばちょう</t>
        </is>
      </c>
    </row>
    <row r="1754">
      <c r="A1754" t="inlineStr">
        <is>
          <t>5700063</t>
        </is>
      </c>
      <c r="B1754" t="inlineStr">
        <is>
          <t>大阪府守口市大門町</t>
        </is>
      </c>
      <c r="C1754" t="inlineStr">
        <is>
          <t>おおさかふ もりぐちし だいもんちょう</t>
        </is>
      </c>
    </row>
    <row r="1755">
      <c r="A1755" t="inlineStr">
        <is>
          <t>5700064</t>
        </is>
      </c>
      <c r="B1755" t="inlineStr">
        <is>
          <t>大阪府守口市長池町</t>
        </is>
      </c>
      <c r="C1755" t="inlineStr">
        <is>
          <t>おおさかふ もりぐちし ながいけちょう</t>
        </is>
      </c>
    </row>
    <row r="1756">
      <c r="A1756" t="inlineStr">
        <is>
          <t>5700065</t>
        </is>
      </c>
      <c r="B1756" t="inlineStr">
        <is>
          <t>大阪府守口市滝井元町</t>
        </is>
      </c>
      <c r="C1756" t="inlineStr">
        <is>
          <t>おおさかふ もりぐちし たきいもとまち</t>
        </is>
      </c>
    </row>
    <row r="1757">
      <c r="A1757" t="inlineStr">
        <is>
          <t>5700066</t>
        </is>
      </c>
      <c r="B1757" t="inlineStr">
        <is>
          <t>大阪府守口市梅園町</t>
        </is>
      </c>
      <c r="C1757" t="inlineStr">
        <is>
          <t>おおさかふ もりぐちし うめぞのちょう</t>
        </is>
      </c>
    </row>
    <row r="1758">
      <c r="A1758" t="inlineStr">
        <is>
          <t>5700071</t>
        </is>
      </c>
      <c r="B1758" t="inlineStr">
        <is>
          <t>大阪府守口市祝町</t>
        </is>
      </c>
      <c r="C1758" t="inlineStr">
        <is>
          <t>おおさかふ もりぐちし いわいまち</t>
        </is>
      </c>
    </row>
    <row r="1759">
      <c r="A1759" t="inlineStr">
        <is>
          <t>5700072</t>
        </is>
      </c>
      <c r="B1759" t="inlineStr">
        <is>
          <t>大阪府守口市早苗町</t>
        </is>
      </c>
      <c r="C1759" t="inlineStr">
        <is>
          <t>おおさかふ もりぐちし さなえちょう</t>
        </is>
      </c>
    </row>
    <row r="1760">
      <c r="A1760" t="inlineStr">
        <is>
          <t>5700073</t>
        </is>
      </c>
      <c r="B1760" t="inlineStr">
        <is>
          <t>大阪府守口市土居町</t>
        </is>
      </c>
      <c r="C1760" t="inlineStr">
        <is>
          <t>おおさかふ もりぐちし どいちょう</t>
        </is>
      </c>
    </row>
    <row r="1761">
      <c r="A1761" t="inlineStr">
        <is>
          <t>5700074</t>
        </is>
      </c>
      <c r="B1761" t="inlineStr">
        <is>
          <t>大阪府守口市文園町</t>
        </is>
      </c>
      <c r="C1761" t="inlineStr">
        <is>
          <t>おおさかふ もりぐちし ふみぞのちょう</t>
        </is>
      </c>
    </row>
    <row r="1762">
      <c r="A1762" t="inlineStr">
        <is>
          <t>5700075</t>
        </is>
      </c>
      <c r="B1762" t="inlineStr">
        <is>
          <t>大阪府守口市紅屋町</t>
        </is>
      </c>
      <c r="C1762" t="inlineStr">
        <is>
          <t>おおさかふ もりぐちし べにやちょう</t>
        </is>
      </c>
    </row>
    <row r="1763">
      <c r="A1763" t="inlineStr">
        <is>
          <t>5700076</t>
        </is>
      </c>
      <c r="B1763" t="inlineStr">
        <is>
          <t>大阪府守口市滝井西町</t>
        </is>
      </c>
      <c r="C1763" t="inlineStr">
        <is>
          <t>おおさかふ もりぐちし たきいにしまち</t>
        </is>
      </c>
    </row>
    <row r="1764">
      <c r="A1764" t="inlineStr">
        <is>
          <t>5700077</t>
        </is>
      </c>
      <c r="B1764" t="inlineStr">
        <is>
          <t>大阪府守口市寿町</t>
        </is>
      </c>
      <c r="C1764" t="inlineStr">
        <is>
          <t>おおさかふ もりぐちし ことぶきちょう</t>
        </is>
      </c>
    </row>
    <row r="1765">
      <c r="A1765" t="inlineStr">
        <is>
          <t>5700078</t>
        </is>
      </c>
      <c r="B1765" t="inlineStr">
        <is>
          <t>大阪府守口市平代町</t>
        </is>
      </c>
      <c r="C1765" t="inlineStr">
        <is>
          <t>おおさかふ もりぐちし ひらだいちょう</t>
        </is>
      </c>
    </row>
    <row r="1766">
      <c r="A1766" t="inlineStr">
        <is>
          <t>5700079</t>
        </is>
      </c>
      <c r="B1766" t="inlineStr">
        <is>
          <t>大阪府守口市金下町</t>
        </is>
      </c>
      <c r="C1766" t="inlineStr">
        <is>
          <t>おおさかふ もりぐちし かねしたちょう</t>
        </is>
      </c>
    </row>
    <row r="1767">
      <c r="A1767" t="inlineStr">
        <is>
          <t>5700081</t>
        </is>
      </c>
      <c r="B1767" t="inlineStr">
        <is>
          <t>大阪府守口市日吉町</t>
        </is>
      </c>
      <c r="C1767" t="inlineStr">
        <is>
          <t>おおさかふ もりぐちし ひよしちょう</t>
        </is>
      </c>
    </row>
    <row r="1768">
      <c r="A1768" t="inlineStr">
        <is>
          <t>5700082</t>
        </is>
      </c>
      <c r="B1768" t="inlineStr">
        <is>
          <t>大阪府守口市豊秀町</t>
        </is>
      </c>
      <c r="C1768" t="inlineStr">
        <is>
          <t>おおさかふ もりぐちし とよひでちょう</t>
        </is>
      </c>
    </row>
    <row r="1769">
      <c r="A1769" t="inlineStr">
        <is>
          <t>5700083</t>
        </is>
      </c>
      <c r="B1769" t="inlineStr">
        <is>
          <t>大阪府守口市京阪本通</t>
        </is>
      </c>
      <c r="C1769" t="inlineStr">
        <is>
          <t>おおさかふ もりぐちし けいはんほんどおり</t>
        </is>
      </c>
    </row>
    <row r="1770">
      <c r="A1770" t="inlineStr">
        <is>
          <t>5700084</t>
        </is>
      </c>
      <c r="B1770" t="inlineStr">
        <is>
          <t>大阪府守口市緑町</t>
        </is>
      </c>
      <c r="C1770" t="inlineStr">
        <is>
          <t>おおさかふ もりぐちし みどりまち</t>
        </is>
      </c>
    </row>
    <row r="1771">
      <c r="A1771" t="inlineStr">
        <is>
          <t>5700085</t>
        </is>
      </c>
      <c r="B1771" t="inlineStr">
        <is>
          <t>大阪府守口市松町</t>
        </is>
      </c>
      <c r="C1771" t="inlineStr">
        <is>
          <t>おおさかふ もりぐちし まつまち</t>
        </is>
      </c>
    </row>
    <row r="1772">
      <c r="A1772" t="inlineStr">
        <is>
          <t>5700086</t>
        </is>
      </c>
      <c r="B1772" t="inlineStr">
        <is>
          <t>大阪府守口市竹町</t>
        </is>
      </c>
      <c r="C1772" t="inlineStr">
        <is>
          <t>おおさかふ もりぐちし たけまち</t>
        </is>
      </c>
    </row>
    <row r="1773">
      <c r="A1773" t="inlineStr">
        <is>
          <t>5700087</t>
        </is>
      </c>
      <c r="B1773" t="inlineStr">
        <is>
          <t>大阪府守口市梅町</t>
        </is>
      </c>
      <c r="C1773" t="inlineStr">
        <is>
          <t>おおさかふ もりぐちし うめまち</t>
        </is>
      </c>
    </row>
    <row r="1774">
      <c r="A1774" t="inlineStr">
        <is>
          <t>5700091</t>
        </is>
      </c>
      <c r="B1774" t="inlineStr">
        <is>
          <t>大阪府守口市北斗町</t>
        </is>
      </c>
      <c r="C1774" t="inlineStr">
        <is>
          <t>おおさかふ もりぐちし ほくとちょう</t>
        </is>
      </c>
    </row>
    <row r="1775">
      <c r="A1775" t="inlineStr">
        <is>
          <t>5700092</t>
        </is>
      </c>
      <c r="B1775" t="inlineStr">
        <is>
          <t>大阪府守口市日光町</t>
        </is>
      </c>
      <c r="C1775" t="inlineStr">
        <is>
          <t>おおさかふ もりぐちし にっこうちょう</t>
        </is>
      </c>
    </row>
    <row r="1776">
      <c r="A1776" t="inlineStr">
        <is>
          <t>5700093</t>
        </is>
      </c>
      <c r="B1776" t="inlineStr">
        <is>
          <t>大阪府守口市浜町</t>
        </is>
      </c>
      <c r="C1776" t="inlineStr">
        <is>
          <t>おおさかふ もりぐちし はままち</t>
        </is>
      </c>
    </row>
    <row r="1777">
      <c r="A1777" t="inlineStr">
        <is>
          <t>5700094</t>
        </is>
      </c>
      <c r="B1777" t="inlineStr">
        <is>
          <t>大阪府守口市京阪北本通</t>
        </is>
      </c>
      <c r="C1777" t="inlineStr">
        <is>
          <t>おおさかふ もりぐちし けいはんきたほんどおり</t>
        </is>
      </c>
    </row>
    <row r="1778">
      <c r="A1778" t="inlineStr">
        <is>
          <t>5700095</t>
        </is>
      </c>
      <c r="B1778" t="inlineStr">
        <is>
          <t>大阪府守口市八島町</t>
        </is>
      </c>
      <c r="C1778" t="inlineStr">
        <is>
          <t>おおさかふ もりぐちし やしまちょう</t>
        </is>
      </c>
    </row>
    <row r="1779">
      <c r="A1779" t="inlineStr">
        <is>
          <t>5700096</t>
        </is>
      </c>
      <c r="B1779" t="inlineStr">
        <is>
          <t>大阪府守口市外島町</t>
        </is>
      </c>
      <c r="C1779" t="inlineStr">
        <is>
          <t>おおさかふ もりぐちし そとじまちょう</t>
        </is>
      </c>
    </row>
    <row r="1780">
      <c r="A1780" t="inlineStr">
        <is>
          <t>5700097</t>
        </is>
      </c>
      <c r="B1780" t="inlineStr">
        <is>
          <t>大阪府守口市桃町</t>
        </is>
      </c>
      <c r="C1780" t="inlineStr">
        <is>
          <t>おおさかふ もりぐちし ももまち</t>
        </is>
      </c>
    </row>
    <row r="1781">
      <c r="A1781" t="inlineStr">
        <is>
          <t>5700098</t>
        </is>
      </c>
      <c r="B1781" t="inlineStr">
        <is>
          <t>大阪府守口市新橋寺町</t>
        </is>
      </c>
      <c r="C1781" t="inlineStr">
        <is>
          <t>おおさかふ もりぐちし しんはしでらちょう</t>
        </is>
      </c>
    </row>
    <row r="1782">
      <c r="A1782" t="inlineStr">
        <is>
          <t>5710000</t>
        </is>
      </c>
      <c r="B1782" t="inlineStr">
        <is>
          <t>大阪府門真市</t>
        </is>
      </c>
      <c r="C1782" t="inlineStr">
        <is>
          <t>おおさかふ かどまし</t>
        </is>
      </c>
    </row>
    <row r="1783">
      <c r="A1783" t="inlineStr">
        <is>
          <t>5710001</t>
        </is>
      </c>
      <c r="B1783" t="inlineStr">
        <is>
          <t>大阪府門真市巣本町</t>
        </is>
      </c>
      <c r="C1783" t="inlineStr">
        <is>
          <t>おおさかふ かどまし すもとちょう</t>
        </is>
      </c>
    </row>
    <row r="1784">
      <c r="A1784" t="inlineStr">
        <is>
          <t>5710002</t>
        </is>
      </c>
      <c r="B1784" t="inlineStr">
        <is>
          <t>大阪府門真市岸和田</t>
        </is>
      </c>
      <c r="C1784" t="inlineStr">
        <is>
          <t>おおさかふ かどまし きしわだ</t>
        </is>
      </c>
    </row>
    <row r="1785">
      <c r="A1785" t="inlineStr">
        <is>
          <t>5710005</t>
        </is>
      </c>
      <c r="B1785" t="inlineStr">
        <is>
          <t>大阪府門真市南野口町</t>
        </is>
      </c>
      <c r="C1785" t="inlineStr">
        <is>
          <t>おおさかふ かどまし みなみのぐちちょう</t>
        </is>
      </c>
    </row>
    <row r="1786">
      <c r="A1786" t="inlineStr">
        <is>
          <t>5710007</t>
        </is>
      </c>
      <c r="B1786" t="inlineStr">
        <is>
          <t>大阪府門真市北岸和田</t>
        </is>
      </c>
      <c r="C1786" t="inlineStr">
        <is>
          <t>おおさかふ かどまし きたきしわだ</t>
        </is>
      </c>
    </row>
    <row r="1787">
      <c r="A1787" t="inlineStr">
        <is>
          <t>5710008</t>
        </is>
      </c>
      <c r="B1787" t="inlineStr">
        <is>
          <t>大阪府門真市東江端町</t>
        </is>
      </c>
      <c r="C1787" t="inlineStr">
        <is>
          <t>おおさかふ かどまし ひがしえばたちょう</t>
        </is>
      </c>
    </row>
    <row r="1788">
      <c r="A1788" t="inlineStr">
        <is>
          <t>5710009</t>
        </is>
      </c>
      <c r="B1788" t="inlineStr">
        <is>
          <t>大阪府門真市下馬伏町</t>
        </is>
      </c>
      <c r="C1788" t="inlineStr">
        <is>
          <t>おおさかふ かどまし しもまぶしちょう</t>
        </is>
      </c>
    </row>
    <row r="1789">
      <c r="A1789" t="inlineStr">
        <is>
          <t>5710011</t>
        </is>
      </c>
      <c r="B1789" t="inlineStr">
        <is>
          <t>大阪府門真市脇田町</t>
        </is>
      </c>
      <c r="C1789" t="inlineStr">
        <is>
          <t>おおさかふ かどまし わきたちょう</t>
        </is>
      </c>
    </row>
    <row r="1790">
      <c r="A1790" t="inlineStr">
        <is>
          <t>5710012</t>
        </is>
      </c>
      <c r="B1790" t="inlineStr">
        <is>
          <t>大阪府門真市江端町</t>
        </is>
      </c>
      <c r="C1790" t="inlineStr">
        <is>
          <t>おおさかふ かどまし えばたちょう</t>
        </is>
      </c>
    </row>
    <row r="1791">
      <c r="A1791" t="inlineStr">
        <is>
          <t>5710013</t>
        </is>
      </c>
      <c r="B1791" t="inlineStr">
        <is>
          <t>大阪府門真市千石東町</t>
        </is>
      </c>
      <c r="C1791" t="inlineStr">
        <is>
          <t>おおさかふ かどまし せんごくひがしまち</t>
        </is>
      </c>
    </row>
    <row r="1792">
      <c r="A1792" t="inlineStr">
        <is>
          <t>5710014</t>
        </is>
      </c>
      <c r="B1792" t="inlineStr">
        <is>
          <t>大阪府門真市千石西町</t>
        </is>
      </c>
      <c r="C1792" t="inlineStr">
        <is>
          <t>おおさかふ かどまし せんごくにしまち</t>
        </is>
      </c>
    </row>
    <row r="1793">
      <c r="A1793" t="inlineStr">
        <is>
          <t>5710015</t>
        </is>
      </c>
      <c r="B1793" t="inlineStr">
        <is>
          <t>大阪府門真市三ツ島</t>
        </is>
      </c>
      <c r="C1793" t="inlineStr">
        <is>
          <t>おおさかふ かどまし みつしま</t>
        </is>
      </c>
    </row>
    <row r="1794">
      <c r="A1794" t="inlineStr">
        <is>
          <t>5710016</t>
        </is>
      </c>
      <c r="B1794" t="inlineStr">
        <is>
          <t>大阪府門真市島頭</t>
        </is>
      </c>
      <c r="C1794" t="inlineStr">
        <is>
          <t>おおさかふ かどまし しまがしら</t>
        </is>
      </c>
    </row>
    <row r="1795">
      <c r="A1795" t="inlineStr">
        <is>
          <t>5710017</t>
        </is>
      </c>
      <c r="B1795" t="inlineStr">
        <is>
          <t>大阪府門真市四宮</t>
        </is>
      </c>
      <c r="C1795" t="inlineStr">
        <is>
          <t>おおさかふ かどまし しのみや</t>
        </is>
      </c>
    </row>
    <row r="1796">
      <c r="A1796" t="inlineStr">
        <is>
          <t>5710018</t>
        </is>
      </c>
      <c r="B1796" t="inlineStr">
        <is>
          <t>大阪府門真市北島東町</t>
        </is>
      </c>
      <c r="C1796" t="inlineStr">
        <is>
          <t>おおさかふ かどまし きたじまひがしまち</t>
        </is>
      </c>
    </row>
    <row r="1797">
      <c r="A1797" t="inlineStr">
        <is>
          <t>5710021</t>
        </is>
      </c>
      <c r="B1797" t="inlineStr">
        <is>
          <t>大阪府門真市舟田町</t>
        </is>
      </c>
      <c r="C1797" t="inlineStr">
        <is>
          <t>おおさかふ かどまし ふなだちょう</t>
        </is>
      </c>
    </row>
    <row r="1798">
      <c r="A1798" t="inlineStr">
        <is>
          <t>5710022</t>
        </is>
      </c>
      <c r="B1798" t="inlineStr">
        <is>
          <t>大阪府門真市沖町</t>
        </is>
      </c>
      <c r="C1798" t="inlineStr">
        <is>
          <t>おおさかふ かどまし おきまち</t>
        </is>
      </c>
    </row>
    <row r="1799">
      <c r="A1799" t="inlineStr">
        <is>
          <t>5710023</t>
        </is>
      </c>
      <c r="B1799" t="inlineStr">
        <is>
          <t>大阪府門真市横地</t>
        </is>
      </c>
      <c r="C1799" t="inlineStr">
        <is>
          <t>おおさかふ かどまし よこち</t>
        </is>
      </c>
    </row>
    <row r="1800">
      <c r="A1800" t="inlineStr">
        <is>
          <t>5710024</t>
        </is>
      </c>
      <c r="B1800" t="inlineStr">
        <is>
          <t>大阪府門真市野口</t>
        </is>
      </c>
      <c r="C1800" t="inlineStr">
        <is>
          <t>おおさかふ かどまし のぐち</t>
        </is>
      </c>
    </row>
    <row r="1801">
      <c r="A1801" t="inlineStr">
        <is>
          <t>5710025</t>
        </is>
      </c>
      <c r="B1801" t="inlineStr">
        <is>
          <t>大阪府門真市北島</t>
        </is>
      </c>
      <c r="C1801" t="inlineStr">
        <is>
          <t>おおさかふ かどまし きたじま</t>
        </is>
      </c>
    </row>
    <row r="1802">
      <c r="A1802" t="inlineStr">
        <is>
          <t>5710026</t>
        </is>
      </c>
      <c r="B1802" t="inlineStr">
        <is>
          <t>大阪府門真市北島町</t>
        </is>
      </c>
      <c r="C1802" t="inlineStr">
        <is>
          <t>おおさかふ かどまし きたじまちょう</t>
        </is>
      </c>
    </row>
    <row r="1803">
      <c r="A1803" t="inlineStr">
        <is>
          <t>5710027</t>
        </is>
      </c>
      <c r="B1803" t="inlineStr">
        <is>
          <t>大阪府門真市五月田町</t>
        </is>
      </c>
      <c r="C1803" t="inlineStr">
        <is>
          <t>おおさかふ かどまし さつきだちょう</t>
        </is>
      </c>
    </row>
    <row r="1804">
      <c r="A1804" t="inlineStr">
        <is>
          <t>5710028</t>
        </is>
      </c>
      <c r="B1804" t="inlineStr">
        <is>
          <t>大阪府門真市打越</t>
        </is>
      </c>
      <c r="C1804" t="inlineStr">
        <is>
          <t>おおさかふ かどまし うちこし</t>
        </is>
      </c>
    </row>
    <row r="1805">
      <c r="A1805" t="inlineStr">
        <is>
          <t>5710029</t>
        </is>
      </c>
      <c r="B1805" t="inlineStr">
        <is>
          <t>大阪府門真市打越町</t>
        </is>
      </c>
      <c r="C1805" t="inlineStr">
        <is>
          <t>おおさかふ かどまし うちこしちょう</t>
        </is>
      </c>
    </row>
    <row r="1806">
      <c r="A1806" t="inlineStr">
        <is>
          <t>5710030</t>
        </is>
      </c>
      <c r="B1806" t="inlineStr">
        <is>
          <t>大阪府門真市末広町</t>
        </is>
      </c>
      <c r="C1806" t="inlineStr">
        <is>
          <t>おおさかふ かどまし すえひろちょう</t>
        </is>
      </c>
    </row>
    <row r="1807">
      <c r="A1807" t="inlineStr">
        <is>
          <t>5710031</t>
        </is>
      </c>
      <c r="B1807" t="inlineStr">
        <is>
          <t>大阪府門真市古川町</t>
        </is>
      </c>
      <c r="C1807" t="inlineStr">
        <is>
          <t>おおさかふ かどまし ふるかわちょう</t>
        </is>
      </c>
    </row>
    <row r="1808">
      <c r="A1808" t="inlineStr">
        <is>
          <t>5710032</t>
        </is>
      </c>
      <c r="B1808" t="inlineStr">
        <is>
          <t>大阪府門真市寿町</t>
        </is>
      </c>
      <c r="C1808" t="inlineStr">
        <is>
          <t>おおさかふ かどまし ことぶきちょう</t>
        </is>
      </c>
    </row>
    <row r="1809">
      <c r="A1809" t="inlineStr">
        <is>
          <t>5710033</t>
        </is>
      </c>
      <c r="B1809" t="inlineStr">
        <is>
          <t>大阪府門真市一番町</t>
        </is>
      </c>
      <c r="C1809" t="inlineStr">
        <is>
          <t>おおさかふ かどまし いちばんちょう</t>
        </is>
      </c>
    </row>
    <row r="1810">
      <c r="A1810" t="inlineStr">
        <is>
          <t>5710034</t>
        </is>
      </c>
      <c r="B1810" t="inlineStr">
        <is>
          <t>大阪府門真市東田町</t>
        </is>
      </c>
      <c r="C1810" t="inlineStr">
        <is>
          <t>おおさかふ かどまし ひがしだちょう</t>
        </is>
      </c>
    </row>
    <row r="1811">
      <c r="A1811" t="inlineStr">
        <is>
          <t>5710035</t>
        </is>
      </c>
      <c r="B1811" t="inlineStr">
        <is>
          <t>大阪府門真市桑才町</t>
        </is>
      </c>
      <c r="C1811" t="inlineStr">
        <is>
          <t>おおさかふ かどまし くわざいちょう</t>
        </is>
      </c>
    </row>
    <row r="1812">
      <c r="A1812" t="inlineStr">
        <is>
          <t>5710037</t>
        </is>
      </c>
      <c r="B1812" t="inlineStr">
        <is>
          <t>大阪府門真市ひえ島町</t>
        </is>
      </c>
      <c r="C1812" t="inlineStr">
        <is>
          <t>おおさかふ かどまし ひえじまちょう</t>
        </is>
      </c>
    </row>
    <row r="1813">
      <c r="A1813" t="inlineStr">
        <is>
          <t>5710038</t>
        </is>
      </c>
      <c r="B1813" t="inlineStr">
        <is>
          <t>大阪府門真市柳田町</t>
        </is>
      </c>
      <c r="C1813" t="inlineStr">
        <is>
          <t>おおさかふ かどまし やなぎだちょう</t>
        </is>
      </c>
    </row>
    <row r="1814">
      <c r="A1814" t="inlineStr">
        <is>
          <t>5710039</t>
        </is>
      </c>
      <c r="B1814" t="inlineStr">
        <is>
          <t>大阪府門真市速見町</t>
        </is>
      </c>
      <c r="C1814" t="inlineStr">
        <is>
          <t>おおさかふ かどまし はやみちょう</t>
        </is>
      </c>
    </row>
    <row r="1815">
      <c r="A1815" t="inlineStr">
        <is>
          <t>5710041</t>
        </is>
      </c>
      <c r="B1815" t="inlineStr">
        <is>
          <t>大阪府門真市柳町</t>
        </is>
      </c>
      <c r="C1815" t="inlineStr">
        <is>
          <t>おおさかふ かどまし やなぎまち</t>
        </is>
      </c>
    </row>
    <row r="1816">
      <c r="A1816" t="inlineStr">
        <is>
          <t>5710042</t>
        </is>
      </c>
      <c r="B1816" t="inlineStr">
        <is>
          <t>大阪府門真市深田町</t>
        </is>
      </c>
      <c r="C1816" t="inlineStr">
        <is>
          <t>おおさかふ かどまし ふかだちょう</t>
        </is>
      </c>
    </row>
    <row r="1817">
      <c r="A1817" t="inlineStr">
        <is>
          <t>5710043</t>
        </is>
      </c>
      <c r="B1817" t="inlineStr">
        <is>
          <t>大阪府門真市桑才新町</t>
        </is>
      </c>
      <c r="C1817" t="inlineStr">
        <is>
          <t>おおさかふ かどまし くわざいしんまち</t>
        </is>
      </c>
    </row>
    <row r="1818">
      <c r="A1818" t="inlineStr">
        <is>
          <t>5710044</t>
        </is>
      </c>
      <c r="B1818" t="inlineStr">
        <is>
          <t>大阪府門真市松生町</t>
        </is>
      </c>
      <c r="C1818" t="inlineStr">
        <is>
          <t>おおさかふ かどまし まつおちょう</t>
        </is>
      </c>
    </row>
    <row r="1819">
      <c r="A1819" t="inlineStr">
        <is>
          <t>5710045</t>
        </is>
      </c>
      <c r="B1819" t="inlineStr">
        <is>
          <t>大阪府門真市殿島町</t>
        </is>
      </c>
      <c r="C1819" t="inlineStr">
        <is>
          <t>おおさかふ かどまし とのしまちょう</t>
        </is>
      </c>
    </row>
    <row r="1820">
      <c r="A1820" t="inlineStr">
        <is>
          <t>5710046</t>
        </is>
      </c>
      <c r="B1820" t="inlineStr">
        <is>
          <t>大阪府門真市本町</t>
        </is>
      </c>
      <c r="C1820" t="inlineStr">
        <is>
          <t>おおさかふ かどまし ほんまち</t>
        </is>
      </c>
    </row>
    <row r="1821">
      <c r="A1821" t="inlineStr">
        <is>
          <t>5710047</t>
        </is>
      </c>
      <c r="B1821" t="inlineStr">
        <is>
          <t>大阪府門真市栄町</t>
        </is>
      </c>
      <c r="C1821" t="inlineStr">
        <is>
          <t>おおさかふ かどまし さかえまち</t>
        </is>
      </c>
    </row>
    <row r="1822">
      <c r="A1822" t="inlineStr">
        <is>
          <t>5710048</t>
        </is>
      </c>
      <c r="B1822" t="inlineStr">
        <is>
          <t>大阪府門真市新橋町</t>
        </is>
      </c>
      <c r="C1822" t="inlineStr">
        <is>
          <t>おおさかふ かどまし しんばしちょう</t>
        </is>
      </c>
    </row>
    <row r="1823">
      <c r="A1823" t="inlineStr">
        <is>
          <t>5710050</t>
        </is>
      </c>
      <c r="B1823" t="inlineStr">
        <is>
          <t>大阪府門真市門真</t>
        </is>
      </c>
      <c r="C1823" t="inlineStr">
        <is>
          <t>おおさかふ かどまし かどま</t>
        </is>
      </c>
    </row>
    <row r="1824">
      <c r="A1824" t="inlineStr">
        <is>
          <t>5710051</t>
        </is>
      </c>
      <c r="B1824" t="inlineStr">
        <is>
          <t>大阪府門真市向島町</t>
        </is>
      </c>
      <c r="C1824" t="inlineStr">
        <is>
          <t>おおさかふ かどまし むこうじまちょう</t>
        </is>
      </c>
    </row>
    <row r="1825">
      <c r="A1825" t="inlineStr">
        <is>
          <t>5710052</t>
        </is>
      </c>
      <c r="B1825" t="inlineStr">
        <is>
          <t>大阪府門真市月出町</t>
        </is>
      </c>
      <c r="C1825" t="inlineStr">
        <is>
          <t>おおさかふ かどまし つきでちょう</t>
        </is>
      </c>
    </row>
    <row r="1826">
      <c r="A1826" t="inlineStr">
        <is>
          <t>5710053</t>
        </is>
      </c>
      <c r="B1826" t="inlineStr">
        <is>
          <t>大阪府門真市泉町</t>
        </is>
      </c>
      <c r="C1826" t="inlineStr">
        <is>
          <t>おおさかふ かどまし いずみまち</t>
        </is>
      </c>
    </row>
    <row r="1827">
      <c r="A1827" t="inlineStr">
        <is>
          <t>5710054</t>
        </is>
      </c>
      <c r="B1827" t="inlineStr">
        <is>
          <t>大阪府門真市浜町</t>
        </is>
      </c>
      <c r="C1827" t="inlineStr">
        <is>
          <t>おおさかふ かどまし はままち</t>
        </is>
      </c>
    </row>
    <row r="1828">
      <c r="A1828" t="inlineStr">
        <is>
          <t>5710055</t>
        </is>
      </c>
      <c r="B1828" t="inlineStr">
        <is>
          <t>大阪府門真市中町</t>
        </is>
      </c>
      <c r="C1828" t="inlineStr">
        <is>
          <t>おおさかふ かどまし なかまち</t>
        </is>
      </c>
    </row>
    <row r="1829">
      <c r="A1829" t="inlineStr">
        <is>
          <t>5710056</t>
        </is>
      </c>
      <c r="B1829" t="inlineStr">
        <is>
          <t>大阪府門真市松葉町</t>
        </is>
      </c>
      <c r="C1829" t="inlineStr">
        <is>
          <t>おおさかふ かどまし まつばちょう</t>
        </is>
      </c>
    </row>
    <row r="1830">
      <c r="A1830" t="inlineStr">
        <is>
          <t>5710057</t>
        </is>
      </c>
      <c r="B1830" t="inlineStr">
        <is>
          <t>大阪府門真市元町</t>
        </is>
      </c>
      <c r="C1830" t="inlineStr">
        <is>
          <t>おおさかふ かどまし もとまち</t>
        </is>
      </c>
    </row>
    <row r="1831">
      <c r="A1831" t="inlineStr">
        <is>
          <t>5710058</t>
        </is>
      </c>
      <c r="B1831" t="inlineStr">
        <is>
          <t>大阪府門真市小路町</t>
        </is>
      </c>
      <c r="C1831" t="inlineStr">
        <is>
          <t>おおさかふ かどまし しょうじちょう</t>
        </is>
      </c>
    </row>
    <row r="1832">
      <c r="A1832" t="inlineStr">
        <is>
          <t>5710059</t>
        </is>
      </c>
      <c r="B1832" t="inlineStr">
        <is>
          <t>大阪府門真市堂山町</t>
        </is>
      </c>
      <c r="C1832" t="inlineStr">
        <is>
          <t>おおさかふ かどまし どうやまちょう</t>
        </is>
      </c>
    </row>
    <row r="1833">
      <c r="A1833" t="inlineStr">
        <is>
          <t>5710061</t>
        </is>
      </c>
      <c r="B1833" t="inlineStr">
        <is>
          <t>大阪府門真市朝日町</t>
        </is>
      </c>
      <c r="C1833" t="inlineStr">
        <is>
          <t>おおさかふ かどまし あさひちょう</t>
        </is>
      </c>
    </row>
    <row r="1834">
      <c r="A1834" t="inlineStr">
        <is>
          <t>5710062</t>
        </is>
      </c>
      <c r="B1834" t="inlineStr">
        <is>
          <t>大阪府門真市宮野町</t>
        </is>
      </c>
      <c r="C1834" t="inlineStr">
        <is>
          <t>おおさかふ かどまし みやのちょう</t>
        </is>
      </c>
    </row>
    <row r="1835">
      <c r="A1835" t="inlineStr">
        <is>
          <t>5710063</t>
        </is>
      </c>
      <c r="B1835" t="inlineStr">
        <is>
          <t>大阪府門真市常称寺町</t>
        </is>
      </c>
      <c r="C1835" t="inlineStr">
        <is>
          <t>おおさかふ かどまし じょうしょうじちょう</t>
        </is>
      </c>
    </row>
    <row r="1836">
      <c r="A1836" t="inlineStr">
        <is>
          <t>5710064</t>
        </is>
      </c>
      <c r="B1836" t="inlineStr">
        <is>
          <t>大阪府門真市御堂町</t>
        </is>
      </c>
      <c r="C1836" t="inlineStr">
        <is>
          <t>おおさかふ かどまし みどうちょう</t>
        </is>
      </c>
    </row>
    <row r="1837">
      <c r="A1837" t="inlineStr">
        <is>
          <t>5710065</t>
        </is>
      </c>
      <c r="B1837" t="inlineStr">
        <is>
          <t>大阪府門真市垣内町</t>
        </is>
      </c>
      <c r="C1837" t="inlineStr">
        <is>
          <t>おおさかふ かどまし かきうちちょう</t>
        </is>
      </c>
    </row>
    <row r="1838">
      <c r="A1838" t="inlineStr">
        <is>
          <t>5710066</t>
        </is>
      </c>
      <c r="B1838" t="inlineStr">
        <is>
          <t>大阪府門真市幸福町</t>
        </is>
      </c>
      <c r="C1838" t="inlineStr">
        <is>
          <t>おおさかふ かどまし こうふくちょう</t>
        </is>
      </c>
    </row>
    <row r="1839">
      <c r="A1839" t="inlineStr">
        <is>
          <t>5710067</t>
        </is>
      </c>
      <c r="B1839" t="inlineStr">
        <is>
          <t>大阪府門真市石原町</t>
        </is>
      </c>
      <c r="C1839" t="inlineStr">
        <is>
          <t>おおさかふ かどまし いしはらちょう</t>
        </is>
      </c>
    </row>
    <row r="1840">
      <c r="A1840" t="inlineStr">
        <is>
          <t>5710068</t>
        </is>
      </c>
      <c r="B1840" t="inlineStr">
        <is>
          <t>大阪府門真市大倉町</t>
        </is>
      </c>
      <c r="C1840" t="inlineStr">
        <is>
          <t>おおさかふ かどまし おおくらちょう</t>
        </is>
      </c>
    </row>
    <row r="1841">
      <c r="A1841" t="inlineStr">
        <is>
          <t>5710070</t>
        </is>
      </c>
      <c r="B1841" t="inlineStr">
        <is>
          <t>大阪府門真市上野口町</t>
        </is>
      </c>
      <c r="C1841" t="inlineStr">
        <is>
          <t>おおさかふ かどまし かみのぐちちょう</t>
        </is>
      </c>
    </row>
    <row r="1842">
      <c r="A1842" t="inlineStr">
        <is>
          <t>5710071</t>
        </is>
      </c>
      <c r="B1842" t="inlineStr">
        <is>
          <t>大阪府門真市上島町</t>
        </is>
      </c>
      <c r="C1842" t="inlineStr">
        <is>
          <t>おおさかふ かどまし かみしまちょう</t>
        </is>
      </c>
    </row>
    <row r="1843">
      <c r="A1843" t="inlineStr">
        <is>
          <t>5710072</t>
        </is>
      </c>
      <c r="B1843" t="inlineStr">
        <is>
          <t>大阪府門真市城垣町</t>
        </is>
      </c>
      <c r="C1843" t="inlineStr">
        <is>
          <t>おおさかふ かどまし しろがきちょう</t>
        </is>
      </c>
    </row>
    <row r="1844">
      <c r="A1844" t="inlineStr">
        <is>
          <t>5710073</t>
        </is>
      </c>
      <c r="B1844" t="inlineStr">
        <is>
          <t>大阪府門真市北巣本町</t>
        </is>
      </c>
      <c r="C1844" t="inlineStr">
        <is>
          <t>おおさかふ かどまし きたすもとちょう</t>
        </is>
      </c>
    </row>
    <row r="1845">
      <c r="A1845" t="inlineStr">
        <is>
          <t>5710074</t>
        </is>
      </c>
      <c r="B1845" t="inlineStr">
        <is>
          <t>大阪府門真市宮前町</t>
        </is>
      </c>
      <c r="C1845" t="inlineStr">
        <is>
          <t>おおさかふ かどまし みやまえちょう</t>
        </is>
      </c>
    </row>
    <row r="1846">
      <c r="A1846" t="inlineStr">
        <is>
          <t>5710075</t>
        </is>
      </c>
      <c r="B1846" t="inlineStr">
        <is>
          <t>大阪府門真市下島町</t>
        </is>
      </c>
      <c r="C1846" t="inlineStr">
        <is>
          <t>おおさかふ かどまし しもしまちょう</t>
        </is>
      </c>
    </row>
    <row r="1847">
      <c r="A1847" t="inlineStr">
        <is>
          <t>5710076</t>
        </is>
      </c>
      <c r="B1847" t="inlineStr">
        <is>
          <t>大阪府門真市大池町</t>
        </is>
      </c>
      <c r="C1847" t="inlineStr">
        <is>
          <t>おおさかふ かどまし おおいけちょう</t>
        </is>
      </c>
    </row>
    <row r="1848">
      <c r="A1848" t="inlineStr">
        <is>
          <t>5710077</t>
        </is>
      </c>
      <c r="B1848" t="inlineStr">
        <is>
          <t>大阪府門真市大橋町</t>
        </is>
      </c>
      <c r="C1848" t="inlineStr">
        <is>
          <t>おおさかふ かどまし おおはしちょう</t>
        </is>
      </c>
    </row>
    <row r="1849">
      <c r="A1849" t="inlineStr">
        <is>
          <t>5710078</t>
        </is>
      </c>
      <c r="B1849" t="inlineStr">
        <is>
          <t>大阪府門真市常盤町</t>
        </is>
      </c>
      <c r="C1849" t="inlineStr">
        <is>
          <t>おおさかふ かどまし ときわちょう</t>
        </is>
      </c>
    </row>
    <row r="1850">
      <c r="A1850" t="inlineStr">
        <is>
          <t>5710079</t>
        </is>
      </c>
      <c r="B1850" t="inlineStr">
        <is>
          <t>大阪府門真市野里町</t>
        </is>
      </c>
      <c r="C1850" t="inlineStr">
        <is>
          <t>おおさかふ かどまし のざとちょう</t>
        </is>
      </c>
    </row>
    <row r="1851">
      <c r="A1851" t="inlineStr">
        <is>
          <t>5720000</t>
        </is>
      </c>
      <c r="B1851" t="inlineStr">
        <is>
          <t>大阪府寝屋川市</t>
        </is>
      </c>
      <c r="C1851" t="inlineStr">
        <is>
          <t>おおさかふ ねやがわし</t>
        </is>
      </c>
    </row>
    <row r="1852">
      <c r="A1852" t="inlineStr">
        <is>
          <t>5720001</t>
        </is>
      </c>
      <c r="B1852" t="inlineStr">
        <is>
          <t>大阪府寝屋川市成田東町</t>
        </is>
      </c>
      <c r="C1852" t="inlineStr">
        <is>
          <t>おおさかふ ねやがわし なりたひがしまち</t>
        </is>
      </c>
    </row>
    <row r="1853">
      <c r="A1853" t="inlineStr">
        <is>
          <t>5720002</t>
        </is>
      </c>
      <c r="B1853" t="inlineStr">
        <is>
          <t>大阪府寝屋川市成田東が丘</t>
        </is>
      </c>
      <c r="C1853" t="inlineStr">
        <is>
          <t>おおさかふ ねやがわし なりたひがしがおか</t>
        </is>
      </c>
    </row>
    <row r="1854">
      <c r="A1854" t="inlineStr">
        <is>
          <t>5720003</t>
        </is>
      </c>
      <c r="B1854" t="inlineStr">
        <is>
          <t>大阪府寝屋川市成田南町</t>
        </is>
      </c>
      <c r="C1854" t="inlineStr">
        <is>
          <t>おおさかふ ねやがわし なりたみなみまち</t>
        </is>
      </c>
    </row>
    <row r="1855">
      <c r="A1855" t="inlineStr">
        <is>
          <t>5720004</t>
        </is>
      </c>
      <c r="B1855" t="inlineStr">
        <is>
          <t>大阪府寝屋川市成田町</t>
        </is>
      </c>
      <c r="C1855" t="inlineStr">
        <is>
          <t>おおさかふ ねやがわし なりたちょう</t>
        </is>
      </c>
    </row>
    <row r="1856">
      <c r="A1856" t="inlineStr">
        <is>
          <t>5720005</t>
        </is>
      </c>
      <c r="B1856" t="inlineStr">
        <is>
          <t>大阪府寝屋川市成田西町</t>
        </is>
      </c>
      <c r="C1856" t="inlineStr">
        <is>
          <t>おおさかふ ねやがわし なりたにしまち</t>
        </is>
      </c>
    </row>
    <row r="1857">
      <c r="A1857" t="inlineStr">
        <is>
          <t>5720006</t>
        </is>
      </c>
      <c r="B1857" t="inlineStr">
        <is>
          <t>大阪府寝屋川市美井元町</t>
        </is>
      </c>
      <c r="C1857" t="inlineStr">
        <is>
          <t>おおさかふ ねやがわし みいもとまち</t>
        </is>
      </c>
    </row>
    <row r="1858">
      <c r="A1858" t="inlineStr">
        <is>
          <t>5720007</t>
        </is>
      </c>
      <c r="B1858" t="inlineStr">
        <is>
          <t>大阪府寝屋川市美井町</t>
        </is>
      </c>
      <c r="C1858" t="inlineStr">
        <is>
          <t>おおさかふ ねやがわし みいちょう</t>
        </is>
      </c>
    </row>
    <row r="1859">
      <c r="A1859" t="inlineStr">
        <is>
          <t>5720008</t>
        </is>
      </c>
      <c r="B1859" t="inlineStr">
        <is>
          <t>大阪府寝屋川市菅相塚町</t>
        </is>
      </c>
      <c r="C1859" t="inlineStr">
        <is>
          <t>おおさかふ ねやがわし かんそうづかちょう</t>
        </is>
      </c>
    </row>
    <row r="1860">
      <c r="A1860" t="inlineStr">
        <is>
          <t>5720009</t>
        </is>
      </c>
      <c r="B1860" t="inlineStr">
        <is>
          <t>大阪府寝屋川市末広町</t>
        </is>
      </c>
      <c r="C1860" t="inlineStr">
        <is>
          <t>おおさかふ ねやがわし すえひろちょう</t>
        </is>
      </c>
    </row>
    <row r="1861">
      <c r="A1861" t="inlineStr">
        <is>
          <t>5720011</t>
        </is>
      </c>
      <c r="B1861" t="inlineStr">
        <is>
          <t>大阪府寝屋川市明徳</t>
        </is>
      </c>
      <c r="C1861" t="inlineStr">
        <is>
          <t>おおさかふ ねやがわし めいとく</t>
        </is>
      </c>
    </row>
    <row r="1862">
      <c r="A1862" t="inlineStr">
        <is>
          <t>5720012</t>
        </is>
      </c>
      <c r="B1862" t="inlineStr">
        <is>
          <t>大阪府寝屋川市池の瀬町</t>
        </is>
      </c>
      <c r="C1862" t="inlineStr">
        <is>
          <t>おおさかふ ねやがわし いけのせちょう</t>
        </is>
      </c>
    </row>
    <row r="1863">
      <c r="A1863" t="inlineStr">
        <is>
          <t>5720013</t>
        </is>
      </c>
      <c r="B1863" t="inlineStr">
        <is>
          <t>大阪府寝屋川市三井が丘</t>
        </is>
      </c>
      <c r="C1863" t="inlineStr">
        <is>
          <t>おおさかふ ねやがわし みいがおか</t>
        </is>
      </c>
    </row>
    <row r="1864">
      <c r="A1864" t="inlineStr">
        <is>
          <t>5720014</t>
        </is>
      </c>
      <c r="B1864" t="inlineStr">
        <is>
          <t>大阪府寝屋川市八幡台</t>
        </is>
      </c>
      <c r="C1864" t="inlineStr">
        <is>
          <t>おおさかふ ねやがわし はちまんだい</t>
        </is>
      </c>
    </row>
    <row r="1865">
      <c r="A1865" t="inlineStr">
        <is>
          <t>5720015</t>
        </is>
      </c>
      <c r="B1865" t="inlineStr">
        <is>
          <t>大阪府寝屋川市川勝町</t>
        </is>
      </c>
      <c r="C1865" t="inlineStr">
        <is>
          <t>おおさかふ ねやがわし かわかつちょう</t>
        </is>
      </c>
    </row>
    <row r="1866">
      <c r="A1866" t="inlineStr">
        <is>
          <t>5720016</t>
        </is>
      </c>
      <c r="B1866" t="inlineStr">
        <is>
          <t>大阪府寝屋川市国松町</t>
        </is>
      </c>
      <c r="C1866" t="inlineStr">
        <is>
          <t>おおさかふ ねやがわし くにまつちょう</t>
        </is>
      </c>
    </row>
    <row r="1867">
      <c r="A1867" t="inlineStr">
        <is>
          <t>5720017</t>
        </is>
      </c>
      <c r="B1867" t="inlineStr">
        <is>
          <t>大阪府寝屋川市幸町</t>
        </is>
      </c>
      <c r="C1867" t="inlineStr">
        <is>
          <t>おおさかふ ねやがわし さいわいちょう</t>
        </is>
      </c>
    </row>
    <row r="1868">
      <c r="A1868" t="inlineStr">
        <is>
          <t>5720018</t>
        </is>
      </c>
      <c r="B1868" t="inlineStr">
        <is>
          <t>大阪府寝屋川市境橋町</t>
        </is>
      </c>
      <c r="C1868" t="inlineStr">
        <is>
          <t>おおさかふ ねやがわし さかいばしちょう</t>
        </is>
      </c>
    </row>
    <row r="1869">
      <c r="A1869" t="inlineStr">
        <is>
          <t>5720019</t>
        </is>
      </c>
      <c r="B1869" t="inlineStr">
        <is>
          <t>大阪府寝屋川市三井南町</t>
        </is>
      </c>
      <c r="C1869" t="inlineStr">
        <is>
          <t>おおさかふ ねやがわし みいみなみまち</t>
        </is>
      </c>
    </row>
    <row r="1870">
      <c r="A1870" t="inlineStr">
        <is>
          <t>5720020</t>
        </is>
      </c>
      <c r="B1870" t="inlineStr">
        <is>
          <t>大阪府寝屋川市田井西町</t>
        </is>
      </c>
      <c r="C1870" t="inlineStr">
        <is>
          <t>おおさかふ ねやがわし たいにしまち</t>
        </is>
      </c>
    </row>
    <row r="1871">
      <c r="A1871" t="inlineStr">
        <is>
          <t>5720021</t>
        </is>
      </c>
      <c r="B1871" t="inlineStr">
        <is>
          <t>大阪府寝屋川市田井町</t>
        </is>
      </c>
      <c r="C1871" t="inlineStr">
        <is>
          <t>おおさかふ ねやがわし たいちょう</t>
        </is>
      </c>
    </row>
    <row r="1872">
      <c r="A1872" t="inlineStr">
        <is>
          <t>5720022</t>
        </is>
      </c>
      <c r="B1872" t="inlineStr">
        <is>
          <t>大阪府寝屋川市緑町</t>
        </is>
      </c>
      <c r="C1872" t="inlineStr">
        <is>
          <t>おおさかふ ねやがわし みどりまち</t>
        </is>
      </c>
    </row>
    <row r="1873">
      <c r="A1873" t="inlineStr">
        <is>
          <t>5720023</t>
        </is>
      </c>
      <c r="B1873" t="inlineStr">
        <is>
          <t>大阪府寝屋川市音羽町</t>
        </is>
      </c>
      <c r="C1873" t="inlineStr">
        <is>
          <t>おおさかふ ねやがわし おとわちょう</t>
        </is>
      </c>
    </row>
    <row r="1874">
      <c r="A1874" t="inlineStr">
        <is>
          <t>5720024</t>
        </is>
      </c>
      <c r="B1874" t="inlineStr">
        <is>
          <t>大阪府寝屋川市石津南町</t>
        </is>
      </c>
      <c r="C1874" t="inlineStr">
        <is>
          <t>おおさかふ ねやがわし いしづみなみまち</t>
        </is>
      </c>
    </row>
    <row r="1875">
      <c r="A1875" t="inlineStr">
        <is>
          <t>5720025</t>
        </is>
      </c>
      <c r="B1875" t="inlineStr">
        <is>
          <t>大阪府寝屋川市石津元町</t>
        </is>
      </c>
      <c r="C1875" t="inlineStr">
        <is>
          <t>おおさかふ ねやがわし いしづもとまち</t>
        </is>
      </c>
    </row>
    <row r="1876">
      <c r="A1876" t="inlineStr">
        <is>
          <t>5720026</t>
        </is>
      </c>
      <c r="B1876" t="inlineStr">
        <is>
          <t>大阪府寝屋川市石津中町</t>
        </is>
      </c>
      <c r="C1876" t="inlineStr">
        <is>
          <t>おおさかふ ねやがわし いしづなかまち</t>
        </is>
      </c>
    </row>
    <row r="1877">
      <c r="A1877" t="inlineStr">
        <is>
          <t>5720027</t>
        </is>
      </c>
      <c r="B1877" t="inlineStr">
        <is>
          <t>大阪府寝屋川市石津東町</t>
        </is>
      </c>
      <c r="C1877" t="inlineStr">
        <is>
          <t>おおさかふ ねやがわし いしづひがしまち</t>
        </is>
      </c>
    </row>
    <row r="1878">
      <c r="A1878" t="inlineStr">
        <is>
          <t>5720028</t>
        </is>
      </c>
      <c r="B1878" t="inlineStr">
        <is>
          <t>大阪府寝屋川市日新町</t>
        </is>
      </c>
      <c r="C1878" t="inlineStr">
        <is>
          <t>おおさかふ ねやがわし にっしんちょう</t>
        </is>
      </c>
    </row>
    <row r="1879">
      <c r="A1879" t="inlineStr">
        <is>
          <t>5720029</t>
        </is>
      </c>
      <c r="B1879" t="inlineStr">
        <is>
          <t>大阪府寝屋川市寿町</t>
        </is>
      </c>
      <c r="C1879" t="inlineStr">
        <is>
          <t>おおさかふ ねやがわし ことぶきちょう</t>
        </is>
      </c>
    </row>
    <row r="1880">
      <c r="A1880" t="inlineStr">
        <is>
          <t>5720030</t>
        </is>
      </c>
      <c r="B1880" t="inlineStr">
        <is>
          <t>大阪府寝屋川市池田本町</t>
        </is>
      </c>
      <c r="C1880" t="inlineStr">
        <is>
          <t>おおさかふ ねやがわし いけだほんまち</t>
        </is>
      </c>
    </row>
    <row r="1881">
      <c r="A1881" t="inlineStr">
        <is>
          <t>5720031</t>
        </is>
      </c>
      <c r="B1881" t="inlineStr">
        <is>
          <t>大阪府寝屋川市若葉町</t>
        </is>
      </c>
      <c r="C1881" t="inlineStr">
        <is>
          <t>おおさかふ ねやがわし わかばちょう</t>
        </is>
      </c>
    </row>
    <row r="1882">
      <c r="A1882" t="inlineStr">
        <is>
          <t>5720032</t>
        </is>
      </c>
      <c r="B1882" t="inlineStr">
        <is>
          <t>大阪府寝屋川市北大利町</t>
        </is>
      </c>
      <c r="C1882" t="inlineStr">
        <is>
          <t>おおさかふ ねやがわし きたおおとしちょう</t>
        </is>
      </c>
    </row>
    <row r="1883">
      <c r="A1883" t="inlineStr">
        <is>
          <t>5720033</t>
        </is>
      </c>
      <c r="B1883" t="inlineStr">
        <is>
          <t>大阪府寝屋川市池田東町</t>
        </is>
      </c>
      <c r="C1883" t="inlineStr">
        <is>
          <t>おおさかふ ねやがわし いけだひがしまち</t>
        </is>
      </c>
    </row>
    <row r="1884">
      <c r="A1884" t="inlineStr">
        <is>
          <t>5720034</t>
        </is>
      </c>
      <c r="B1884" t="inlineStr">
        <is>
          <t>大阪府寝屋川市池田南町</t>
        </is>
      </c>
      <c r="C1884" t="inlineStr">
        <is>
          <t>おおさかふ ねやがわし いけだみなみまち</t>
        </is>
      </c>
    </row>
    <row r="1885">
      <c r="A1885" t="inlineStr">
        <is>
          <t>5720035</t>
        </is>
      </c>
      <c r="B1885" t="inlineStr">
        <is>
          <t>大阪府寝屋川市池田旭町</t>
        </is>
      </c>
      <c r="C1885" t="inlineStr">
        <is>
          <t>おおさかふ ねやがわし いけだあさひまち</t>
        </is>
      </c>
    </row>
    <row r="1886">
      <c r="A1886" t="inlineStr">
        <is>
          <t>5720036</t>
        </is>
      </c>
      <c r="B1886" t="inlineStr">
        <is>
          <t>大阪府寝屋川市池田西町</t>
        </is>
      </c>
      <c r="C1886" t="inlineStr">
        <is>
          <t>おおさかふ ねやがわし いけだにしまち</t>
        </is>
      </c>
    </row>
    <row r="1887">
      <c r="A1887" t="inlineStr">
        <is>
          <t>5720037</t>
        </is>
      </c>
      <c r="B1887" t="inlineStr">
        <is>
          <t>大阪府寝屋川市葛原新町</t>
        </is>
      </c>
      <c r="C1887" t="inlineStr">
        <is>
          <t>おおさかふ ねやがわし くずはらしんまち</t>
        </is>
      </c>
    </row>
    <row r="1888">
      <c r="A1888" t="inlineStr">
        <is>
          <t>5720038</t>
        </is>
      </c>
      <c r="B1888" t="inlineStr">
        <is>
          <t>大阪府寝屋川市池田新町</t>
        </is>
      </c>
      <c r="C1888" t="inlineStr">
        <is>
          <t>おおさかふ ねやがわし いけだしんまち</t>
        </is>
      </c>
    </row>
    <row r="1889">
      <c r="A1889" t="inlineStr">
        <is>
          <t>5720039</t>
        </is>
      </c>
      <c r="B1889" t="inlineStr">
        <is>
          <t>大阪府寝屋川市池田</t>
        </is>
      </c>
      <c r="C1889" t="inlineStr">
        <is>
          <t>おおさかふ ねやがわし いけだ</t>
        </is>
      </c>
    </row>
    <row r="1890">
      <c r="A1890" t="inlineStr">
        <is>
          <t>5720041</t>
        </is>
      </c>
      <c r="B1890" t="inlineStr">
        <is>
          <t>大阪府寝屋川市桜木町</t>
        </is>
      </c>
      <c r="C1890" t="inlineStr">
        <is>
          <t>おおさかふ ねやがわし さくらぎちょう</t>
        </is>
      </c>
    </row>
    <row r="1891">
      <c r="A1891" t="inlineStr">
        <is>
          <t>5720042</t>
        </is>
      </c>
      <c r="B1891" t="inlineStr">
        <is>
          <t>大阪府寝屋川市東大利町</t>
        </is>
      </c>
      <c r="C1891" t="inlineStr">
        <is>
          <t>おおさかふ ねやがわし ひがしおおとしちょう</t>
        </is>
      </c>
    </row>
    <row r="1892">
      <c r="A1892" t="inlineStr">
        <is>
          <t>5720043</t>
        </is>
      </c>
      <c r="B1892" t="inlineStr">
        <is>
          <t>大阪府寝屋川市錦町</t>
        </is>
      </c>
      <c r="C1892" t="inlineStr">
        <is>
          <t>おおさかふ ねやがわし にしきちょう</t>
        </is>
      </c>
    </row>
    <row r="1893">
      <c r="A1893" t="inlineStr">
        <is>
          <t>5720044</t>
        </is>
      </c>
      <c r="B1893" t="inlineStr">
        <is>
          <t>大阪府寝屋川市清水町</t>
        </is>
      </c>
      <c r="C1893" t="inlineStr">
        <is>
          <t>おおさかふ ねやがわし しみずちょう</t>
        </is>
      </c>
    </row>
    <row r="1894">
      <c r="A1894" t="inlineStr">
        <is>
          <t>5720045</t>
        </is>
      </c>
      <c r="B1894" t="inlineStr">
        <is>
          <t>大阪府寝屋川市東神田町</t>
        </is>
      </c>
      <c r="C1894" t="inlineStr">
        <is>
          <t>おおさかふ ねやがわし ひがしかみだちょう</t>
        </is>
      </c>
    </row>
    <row r="1895">
      <c r="A1895" t="inlineStr">
        <is>
          <t>5720046</t>
        </is>
      </c>
      <c r="B1895" t="inlineStr">
        <is>
          <t>大阪府寝屋川市成美町</t>
        </is>
      </c>
      <c r="C1895" t="inlineStr">
        <is>
          <t>おおさかふ ねやがわし せいびちょう</t>
        </is>
      </c>
    </row>
    <row r="1896">
      <c r="A1896" t="inlineStr">
        <is>
          <t>5720047</t>
        </is>
      </c>
      <c r="B1896" t="inlineStr">
        <is>
          <t>大阪府寝屋川市大利元町</t>
        </is>
      </c>
      <c r="C1896" t="inlineStr">
        <is>
          <t>おおさかふ ねやがわし おおとしもとまち</t>
        </is>
      </c>
    </row>
    <row r="1897">
      <c r="A1897" t="inlineStr">
        <is>
          <t>5720048</t>
        </is>
      </c>
      <c r="B1897" t="inlineStr">
        <is>
          <t>大阪府寝屋川市大利町</t>
        </is>
      </c>
      <c r="C1897" t="inlineStr">
        <is>
          <t>おおさかふ ねやがわし おおとしちょう</t>
        </is>
      </c>
    </row>
    <row r="1898">
      <c r="A1898" t="inlineStr">
        <is>
          <t>5720050</t>
        </is>
      </c>
      <c r="B1898" t="inlineStr">
        <is>
          <t>大阪府寝屋川市黒原城内町</t>
        </is>
      </c>
      <c r="C1898" t="inlineStr">
        <is>
          <t>おおさかふ ねやがわし くろはらじょうないちょう</t>
        </is>
      </c>
    </row>
    <row r="1899">
      <c r="A1899" t="inlineStr">
        <is>
          <t>5720051</t>
        </is>
      </c>
      <c r="B1899" t="inlineStr">
        <is>
          <t>大阪府寝屋川市高柳</t>
        </is>
      </c>
      <c r="C1899" t="inlineStr">
        <is>
          <t>おおさかふ ねやがわし たかやなぎ</t>
        </is>
      </c>
    </row>
    <row r="1900">
      <c r="A1900" t="inlineStr">
        <is>
          <t>5720052</t>
        </is>
      </c>
      <c r="B1900" t="inlineStr">
        <is>
          <t>大阪府寝屋川市上神田</t>
        </is>
      </c>
      <c r="C1900" t="inlineStr">
        <is>
          <t>おおさかふ ねやがわし かみかみだ</t>
        </is>
      </c>
    </row>
    <row r="1901">
      <c r="A1901" t="inlineStr">
        <is>
          <t>5720053</t>
        </is>
      </c>
      <c r="B1901" t="inlineStr">
        <is>
          <t>大阪府寝屋川市中神田町</t>
        </is>
      </c>
      <c r="C1901" t="inlineStr">
        <is>
          <t>おおさかふ ねやがわし なかかみだちょう</t>
        </is>
      </c>
    </row>
    <row r="1902">
      <c r="A1902" t="inlineStr">
        <is>
          <t>5720054</t>
        </is>
      </c>
      <c r="B1902" t="inlineStr">
        <is>
          <t>大阪府寝屋川市下神田町</t>
        </is>
      </c>
      <c r="C1902" t="inlineStr">
        <is>
          <t>おおさかふ ねやがわし しもかみだちょう</t>
        </is>
      </c>
    </row>
    <row r="1903">
      <c r="A1903" t="inlineStr">
        <is>
          <t>5720055</t>
        </is>
      </c>
      <c r="B1903" t="inlineStr">
        <is>
          <t>大阪府寝屋川市御幸東町</t>
        </is>
      </c>
      <c r="C1903" t="inlineStr">
        <is>
          <t>おおさかふ ねやがわし みゆきひがしまち</t>
        </is>
      </c>
    </row>
    <row r="1904">
      <c r="A1904" t="inlineStr">
        <is>
          <t>5720056</t>
        </is>
      </c>
      <c r="B1904" t="inlineStr">
        <is>
          <t>大阪府寝屋川市御幸西町</t>
        </is>
      </c>
      <c r="C1904" t="inlineStr">
        <is>
          <t>おおさかふ ねやがわし みゆきにしまち</t>
        </is>
      </c>
    </row>
    <row r="1905">
      <c r="A1905" t="inlineStr">
        <is>
          <t>5720057</t>
        </is>
      </c>
      <c r="B1905" t="inlineStr">
        <is>
          <t>大阪府寝屋川市黒原旭町</t>
        </is>
      </c>
      <c r="C1905" t="inlineStr">
        <is>
          <t>おおさかふ ねやがわし くろはらあさひまち</t>
        </is>
      </c>
    </row>
    <row r="1906">
      <c r="A1906" t="inlineStr">
        <is>
          <t>5720058</t>
        </is>
      </c>
      <c r="B1906" t="inlineStr">
        <is>
          <t>大阪府寝屋川市黒原橘町</t>
        </is>
      </c>
      <c r="C1906" t="inlineStr">
        <is>
          <t>おおさかふ ねやがわし くろはらたちばなちょう</t>
        </is>
      </c>
    </row>
    <row r="1907">
      <c r="A1907" t="inlineStr">
        <is>
          <t>5720059</t>
        </is>
      </c>
      <c r="B1907" t="inlineStr">
        <is>
          <t>大阪府寝屋川市黒原新町</t>
        </is>
      </c>
      <c r="C1907" t="inlineStr">
        <is>
          <t>おおさかふ ねやがわし くろはらしんまち</t>
        </is>
      </c>
    </row>
    <row r="1908">
      <c r="A1908" t="inlineStr">
        <is>
          <t>5720061</t>
        </is>
      </c>
      <c r="B1908" t="inlineStr">
        <is>
          <t>大阪府寝屋川市長栄寺町</t>
        </is>
      </c>
      <c r="C1908" t="inlineStr">
        <is>
          <t>おおさかふ ねやがわし ちょうえいじちょう</t>
        </is>
      </c>
    </row>
    <row r="1909">
      <c r="A1909" t="inlineStr">
        <is>
          <t>5720062</t>
        </is>
      </c>
      <c r="B1909" t="inlineStr">
        <is>
          <t>大阪府寝屋川市高柳栄町</t>
        </is>
      </c>
      <c r="C1909" t="inlineStr">
        <is>
          <t>おおさかふ ねやがわし たかやなぎさかえまち</t>
        </is>
      </c>
    </row>
    <row r="1910">
      <c r="A1910" t="inlineStr">
        <is>
          <t>5720063</t>
        </is>
      </c>
      <c r="B1910" t="inlineStr">
        <is>
          <t>大阪府寝屋川市春日町</t>
        </is>
      </c>
      <c r="C1910" t="inlineStr">
        <is>
          <t>おおさかふ ねやがわし かすがちょう</t>
        </is>
      </c>
    </row>
    <row r="1911">
      <c r="A1911" t="inlineStr">
        <is>
          <t>5720064</t>
        </is>
      </c>
      <c r="B1911" t="inlineStr">
        <is>
          <t>大阪府寝屋川市対馬江東町</t>
        </is>
      </c>
      <c r="C1911" t="inlineStr">
        <is>
          <t>おおさかふ ねやがわし つしまえひがしまち</t>
        </is>
      </c>
    </row>
    <row r="1912">
      <c r="A1912" t="inlineStr">
        <is>
          <t>5720065</t>
        </is>
      </c>
      <c r="B1912" t="inlineStr">
        <is>
          <t>大阪府寝屋川市対馬江西町</t>
        </is>
      </c>
      <c r="C1912" t="inlineStr">
        <is>
          <t>おおさかふ ねやがわし つしまえにしまち</t>
        </is>
      </c>
    </row>
    <row r="1913">
      <c r="A1913" t="inlineStr">
        <is>
          <t>5720066</t>
        </is>
      </c>
      <c r="B1913" t="inlineStr">
        <is>
          <t>大阪府寝屋川市仁和寺町</t>
        </is>
      </c>
      <c r="C1913" t="inlineStr">
        <is>
          <t>おおさかふ ねやがわし にわじちょう</t>
        </is>
      </c>
    </row>
    <row r="1914">
      <c r="A1914" t="inlineStr">
        <is>
          <t>5720067</t>
        </is>
      </c>
      <c r="B1914" t="inlineStr">
        <is>
          <t>大阪府寝屋川市宝町</t>
        </is>
      </c>
      <c r="C1914" t="inlineStr">
        <is>
          <t>おおさかふ ねやがわし たからまち</t>
        </is>
      </c>
    </row>
    <row r="1915">
      <c r="A1915" t="inlineStr">
        <is>
          <t>5720071</t>
        </is>
      </c>
      <c r="B1915" t="inlineStr">
        <is>
          <t>大阪府寝屋川市豊里町</t>
        </is>
      </c>
      <c r="C1915" t="inlineStr">
        <is>
          <t>おおさかふ ねやがわし とよざとちょう</t>
        </is>
      </c>
    </row>
    <row r="1916">
      <c r="A1916" t="inlineStr">
        <is>
          <t>5720072</t>
        </is>
      </c>
      <c r="B1916" t="inlineStr">
        <is>
          <t>大阪府寝屋川市太間東町</t>
        </is>
      </c>
      <c r="C1916" t="inlineStr">
        <is>
          <t>おおさかふ ねやがわし たいまひがしまち</t>
        </is>
      </c>
    </row>
    <row r="1917">
      <c r="A1917" t="inlineStr">
        <is>
          <t>5720073</t>
        </is>
      </c>
      <c r="B1917" t="inlineStr">
        <is>
          <t>大阪府寝屋川市池田北町</t>
        </is>
      </c>
      <c r="C1917" t="inlineStr">
        <is>
          <t>おおさかふ ねやがわし いけだきたまち</t>
        </is>
      </c>
    </row>
    <row r="1918">
      <c r="A1918" t="inlineStr">
        <is>
          <t>5720074</t>
        </is>
      </c>
      <c r="B1918" t="inlineStr">
        <is>
          <t>大阪府寝屋川市池田中町</t>
        </is>
      </c>
      <c r="C1918" t="inlineStr">
        <is>
          <t>おおさかふ ねやがわし いけだなかまち</t>
        </is>
      </c>
    </row>
    <row r="1919">
      <c r="A1919" t="inlineStr">
        <is>
          <t>5720075</t>
        </is>
      </c>
      <c r="B1919" t="inlineStr">
        <is>
          <t>大阪府寝屋川市葛原</t>
        </is>
      </c>
      <c r="C1919" t="inlineStr">
        <is>
          <t>おおさかふ ねやがわし くずはら</t>
        </is>
      </c>
    </row>
    <row r="1920">
      <c r="A1920" t="inlineStr">
        <is>
          <t>5720076</t>
        </is>
      </c>
      <c r="B1920" t="inlineStr">
        <is>
          <t>大阪府寝屋川市仁和寺本町</t>
        </is>
      </c>
      <c r="C1920" t="inlineStr">
        <is>
          <t>おおさかふ ねやがわし にわじほんまち</t>
        </is>
      </c>
    </row>
    <row r="1921">
      <c r="A1921" t="inlineStr">
        <is>
          <t>5720077</t>
        </is>
      </c>
      <c r="B1921" t="inlineStr">
        <is>
          <t>大阪府寝屋川市点野</t>
        </is>
      </c>
      <c r="C1921" t="inlineStr">
        <is>
          <t>おおさかふ ねやがわし しめの</t>
        </is>
      </c>
    </row>
    <row r="1922">
      <c r="A1922" t="inlineStr">
        <is>
          <t>5720078</t>
        </is>
      </c>
      <c r="B1922" t="inlineStr">
        <is>
          <t>大阪府寝屋川市太間町</t>
        </is>
      </c>
      <c r="C1922" t="inlineStr">
        <is>
          <t>おおさかふ ねやがわし たいまちょう</t>
        </is>
      </c>
    </row>
    <row r="1923">
      <c r="A1923" t="inlineStr">
        <is>
          <t>5720080</t>
        </is>
      </c>
      <c r="B1923" t="inlineStr">
        <is>
          <t>大阪府寝屋川市香里北之町</t>
        </is>
      </c>
      <c r="C1923" t="inlineStr">
        <is>
          <t>おおさかふ ねやがわし こおりきたのちょう</t>
        </is>
      </c>
    </row>
    <row r="1924">
      <c r="A1924" t="inlineStr">
        <is>
          <t>5720081</t>
        </is>
      </c>
      <c r="B1924" t="inlineStr">
        <is>
          <t>大阪府寝屋川市東香里園町</t>
        </is>
      </c>
      <c r="C1924" t="inlineStr">
        <is>
          <t>おおさかふ ねやがわし ひがしこおりえんちょう</t>
        </is>
      </c>
    </row>
    <row r="1925">
      <c r="A1925" t="inlineStr">
        <is>
          <t>5720082</t>
        </is>
      </c>
      <c r="B1925" t="inlineStr">
        <is>
          <t>大阪府寝屋川市香里本通町</t>
        </is>
      </c>
      <c r="C1925" t="inlineStr">
        <is>
          <t>おおさかふ ねやがわし こおりほんどおりちょう</t>
        </is>
      </c>
    </row>
    <row r="1926">
      <c r="A1926" t="inlineStr">
        <is>
          <t>5720083</t>
        </is>
      </c>
      <c r="B1926" t="inlineStr">
        <is>
          <t>大阪府寝屋川市郡元町</t>
        </is>
      </c>
      <c r="C1926" t="inlineStr">
        <is>
          <t>おおさかふ ねやがわし こおりもとまち</t>
        </is>
      </c>
    </row>
    <row r="1927">
      <c r="A1927" t="inlineStr">
        <is>
          <t>5720084</t>
        </is>
      </c>
      <c r="B1927" t="inlineStr">
        <is>
          <t>大阪府寝屋川市香里南之町</t>
        </is>
      </c>
      <c r="C1927" t="inlineStr">
        <is>
          <t>おおさかふ ねやがわし こおりみなみのちょう</t>
        </is>
      </c>
    </row>
    <row r="1928">
      <c r="A1928" t="inlineStr">
        <is>
          <t>5720085</t>
        </is>
      </c>
      <c r="B1928" t="inlineStr">
        <is>
          <t>大阪府寝屋川市香里新町</t>
        </is>
      </c>
      <c r="C1928" t="inlineStr">
        <is>
          <t>おおさかふ ねやがわし こおりしんまち</t>
        </is>
      </c>
    </row>
    <row r="1929">
      <c r="A1929" t="inlineStr">
        <is>
          <t>5720086</t>
        </is>
      </c>
      <c r="B1929" t="inlineStr">
        <is>
          <t>大阪府寝屋川市松屋町</t>
        </is>
      </c>
      <c r="C1929" t="inlineStr">
        <is>
          <t>おおさかふ ねやがわし まつやちょう</t>
        </is>
      </c>
    </row>
    <row r="1930">
      <c r="A1930" t="inlineStr">
        <is>
          <t>5720087</t>
        </is>
      </c>
      <c r="B1930" t="inlineStr">
        <is>
          <t>大阪府寝屋川市木屋町</t>
        </is>
      </c>
      <c r="C1930" t="inlineStr">
        <is>
          <t>おおさかふ ねやがわし こやちょう</t>
        </is>
      </c>
    </row>
    <row r="1931">
      <c r="A1931" t="inlineStr">
        <is>
          <t>5720088</t>
        </is>
      </c>
      <c r="B1931" t="inlineStr">
        <is>
          <t>大阪府寝屋川市木屋元町</t>
        </is>
      </c>
      <c r="C1931" t="inlineStr">
        <is>
          <t>おおさかふ ねやがわし こやもとまち</t>
        </is>
      </c>
    </row>
    <row r="1932">
      <c r="A1932" t="inlineStr">
        <is>
          <t>5720089</t>
        </is>
      </c>
      <c r="B1932" t="inlineStr">
        <is>
          <t>大阪府寝屋川市香里西之町</t>
        </is>
      </c>
      <c r="C1932" t="inlineStr">
        <is>
          <t>おおさかふ ねやがわし こおりにしのちょう</t>
        </is>
      </c>
    </row>
    <row r="1933">
      <c r="A1933" t="inlineStr">
        <is>
          <t>5720801</t>
        </is>
      </c>
      <c r="B1933" t="inlineStr">
        <is>
          <t>大阪府寝屋川市寝屋</t>
        </is>
      </c>
      <c r="C1933" t="inlineStr">
        <is>
          <t>おおさかふ ねやがわし ねや</t>
        </is>
      </c>
    </row>
    <row r="1934">
      <c r="A1934" t="inlineStr">
        <is>
          <t>5720803</t>
        </is>
      </c>
      <c r="B1934" t="inlineStr">
        <is>
          <t>大阪府寝屋川市梅が丘</t>
        </is>
      </c>
      <c r="C1934" t="inlineStr">
        <is>
          <t>おおさかふ ねやがわし うめがおか</t>
        </is>
      </c>
    </row>
    <row r="1935">
      <c r="A1935" t="inlineStr">
        <is>
          <t>5720806</t>
        </is>
      </c>
      <c r="B1935" t="inlineStr">
        <is>
          <t>大阪府寝屋川市高宮</t>
        </is>
      </c>
      <c r="C1935" t="inlineStr">
        <is>
          <t>おおさかふ ねやがわし たかみや</t>
        </is>
      </c>
    </row>
    <row r="1936">
      <c r="A1936" t="inlineStr">
        <is>
          <t>5720810</t>
        </is>
      </c>
      <c r="B1936" t="inlineStr">
        <is>
          <t>大阪府寝屋川市堀溝北町</t>
        </is>
      </c>
      <c r="C1936" t="inlineStr">
        <is>
          <t>おおさかふ ねやがわし ほりみぞきたまち</t>
        </is>
      </c>
    </row>
    <row r="1937">
      <c r="A1937" t="inlineStr">
        <is>
          <t>5720811</t>
        </is>
      </c>
      <c r="B1937" t="inlineStr">
        <is>
          <t>大阪府寝屋川市楠根南町</t>
        </is>
      </c>
      <c r="C1937" t="inlineStr">
        <is>
          <t>おおさかふ ねやがわし くすねみなみまち</t>
        </is>
      </c>
    </row>
    <row r="1938">
      <c r="A1938" t="inlineStr">
        <is>
          <t>5720812</t>
        </is>
      </c>
      <c r="B1938" t="inlineStr">
        <is>
          <t>大阪府寝屋川市新家</t>
        </is>
      </c>
      <c r="C1938" t="inlineStr">
        <is>
          <t>おおさかふ ねやがわし しんけ</t>
        </is>
      </c>
    </row>
    <row r="1939">
      <c r="A1939" t="inlineStr">
        <is>
          <t>5720813</t>
        </is>
      </c>
      <c r="B1939" t="inlineStr">
        <is>
          <t>大阪府寝屋川市讃良東町</t>
        </is>
      </c>
      <c r="C1939" t="inlineStr">
        <is>
          <t>おおさかふ ねやがわし さんらひがしまち</t>
        </is>
      </c>
    </row>
    <row r="1940">
      <c r="A1940" t="inlineStr">
        <is>
          <t>5720814</t>
        </is>
      </c>
      <c r="B1940" t="inlineStr">
        <is>
          <t>大阪府寝屋川市堀溝</t>
        </is>
      </c>
      <c r="C1940" t="inlineStr">
        <is>
          <t>おおさかふ ねやがわし ほりみぞ</t>
        </is>
      </c>
    </row>
    <row r="1941">
      <c r="A1941" t="inlineStr">
        <is>
          <t>5720815</t>
        </is>
      </c>
      <c r="B1941" t="inlineStr">
        <is>
          <t>大阪府寝屋川市河北東町</t>
        </is>
      </c>
      <c r="C1941" t="inlineStr">
        <is>
          <t>おおさかふ ねやがわし かわきたひがしまち</t>
        </is>
      </c>
    </row>
    <row r="1942">
      <c r="A1942" t="inlineStr">
        <is>
          <t>5720816</t>
        </is>
      </c>
      <c r="B1942" t="inlineStr">
        <is>
          <t>大阪府寝屋川市河北中町</t>
        </is>
      </c>
      <c r="C1942" t="inlineStr">
        <is>
          <t>おおさかふ ねやがわし かわきたなかまち</t>
        </is>
      </c>
    </row>
    <row r="1943">
      <c r="A1943" t="inlineStr">
        <is>
          <t>5720817</t>
        </is>
      </c>
      <c r="B1943" t="inlineStr">
        <is>
          <t>大阪府寝屋川市河北西町</t>
        </is>
      </c>
      <c r="C1943" t="inlineStr">
        <is>
          <t>おおさかふ ねやがわし かわきたにしまち</t>
        </is>
      </c>
    </row>
    <row r="1944">
      <c r="A1944" t="inlineStr">
        <is>
          <t>5720818</t>
        </is>
      </c>
      <c r="B1944" t="inlineStr">
        <is>
          <t>大阪府寝屋川市讃良西町</t>
        </is>
      </c>
      <c r="C1944" t="inlineStr">
        <is>
          <t>おおさかふ ねやがわし さんらにしまち</t>
        </is>
      </c>
    </row>
    <row r="1945">
      <c r="A1945" t="inlineStr">
        <is>
          <t>5720819</t>
        </is>
      </c>
      <c r="B1945" t="inlineStr">
        <is>
          <t>大阪府寝屋川市大成町</t>
        </is>
      </c>
      <c r="C1945" t="inlineStr">
        <is>
          <t>おおさかふ ねやがわし たいせいちょう</t>
        </is>
      </c>
    </row>
    <row r="1946">
      <c r="A1946" t="inlineStr">
        <is>
          <t>5720820</t>
        </is>
      </c>
      <c r="B1946" t="inlineStr">
        <is>
          <t>大阪府寝屋川市中木田町</t>
        </is>
      </c>
      <c r="C1946" t="inlineStr">
        <is>
          <t>おおさかふ ねやがわし なかきだちょう</t>
        </is>
      </c>
    </row>
    <row r="1947">
      <c r="A1947" t="inlineStr">
        <is>
          <t>5720821</t>
        </is>
      </c>
      <c r="B1947" t="inlineStr">
        <is>
          <t>大阪府寝屋川市出雲町</t>
        </is>
      </c>
      <c r="C1947" t="inlineStr">
        <is>
          <t>おおさかふ ねやがわし いずもちょう</t>
        </is>
      </c>
    </row>
    <row r="1948">
      <c r="A1948" t="inlineStr">
        <is>
          <t>5720822</t>
        </is>
      </c>
      <c r="B1948" t="inlineStr">
        <is>
          <t>大阪府寝屋川市木田元宮</t>
        </is>
      </c>
      <c r="C1948" t="inlineStr">
        <is>
          <t>おおさかふ ねやがわし きだもとみや</t>
        </is>
      </c>
    </row>
    <row r="1949">
      <c r="A1949" t="inlineStr">
        <is>
          <t>5720823</t>
        </is>
      </c>
      <c r="B1949" t="inlineStr">
        <is>
          <t>大阪府寝屋川市下木田町</t>
        </is>
      </c>
      <c r="C1949" t="inlineStr">
        <is>
          <t>おおさかふ ねやがわし しもきだちょう</t>
        </is>
      </c>
    </row>
    <row r="1950">
      <c r="A1950" t="inlineStr">
        <is>
          <t>5720824</t>
        </is>
      </c>
      <c r="B1950" t="inlineStr">
        <is>
          <t>大阪府寝屋川市萱島東</t>
        </is>
      </c>
      <c r="C1950" t="inlineStr">
        <is>
          <t>おおさかふ ねやがわし かやしまひがし</t>
        </is>
      </c>
    </row>
    <row r="1951">
      <c r="A1951" t="inlineStr">
        <is>
          <t>5720825</t>
        </is>
      </c>
      <c r="B1951" t="inlineStr">
        <is>
          <t>大阪府寝屋川市萱島南町</t>
        </is>
      </c>
      <c r="C1951" t="inlineStr">
        <is>
          <t>おおさかふ ねやがわし かやしまみなみまち</t>
        </is>
      </c>
    </row>
    <row r="1952">
      <c r="A1952" t="inlineStr">
        <is>
          <t>5720826</t>
        </is>
      </c>
      <c r="B1952" t="inlineStr">
        <is>
          <t>大阪府寝屋川市南水苑町</t>
        </is>
      </c>
      <c r="C1952" t="inlineStr">
        <is>
          <t>おおさかふ ねやがわし なんすいえんちょう</t>
        </is>
      </c>
    </row>
    <row r="1953">
      <c r="A1953" t="inlineStr">
        <is>
          <t>5720827</t>
        </is>
      </c>
      <c r="B1953" t="inlineStr">
        <is>
          <t>大阪府寝屋川市萱島本町</t>
        </is>
      </c>
      <c r="C1953" t="inlineStr">
        <is>
          <t>おおさかふ ねやがわし かやしまほんまち</t>
        </is>
      </c>
    </row>
    <row r="1954">
      <c r="A1954" t="inlineStr">
        <is>
          <t>5720828</t>
        </is>
      </c>
      <c r="B1954" t="inlineStr">
        <is>
          <t>大阪府寝屋川市萱島桜園町</t>
        </is>
      </c>
      <c r="C1954" t="inlineStr">
        <is>
          <t>おおさかふ ねやがわし かやしまさくらえんちょう</t>
        </is>
      </c>
    </row>
    <row r="1955">
      <c r="A1955" t="inlineStr">
        <is>
          <t>5720829</t>
        </is>
      </c>
      <c r="B1955" t="inlineStr">
        <is>
          <t>大阪府寝屋川市萱島信和町</t>
        </is>
      </c>
      <c r="C1955" t="inlineStr">
        <is>
          <t>おおさかふ ねやがわし かやしましんわちょう</t>
        </is>
      </c>
    </row>
    <row r="1956">
      <c r="A1956" t="inlineStr">
        <is>
          <t>5720831</t>
        </is>
      </c>
      <c r="B1956" t="inlineStr">
        <is>
          <t>大阪府寝屋川市豊野町</t>
        </is>
      </c>
      <c r="C1956" t="inlineStr">
        <is>
          <t>おおさかふ ねやがわし とよのちょう</t>
        </is>
      </c>
    </row>
    <row r="1957">
      <c r="A1957" t="inlineStr">
        <is>
          <t>5720832</t>
        </is>
      </c>
      <c r="B1957" t="inlineStr">
        <is>
          <t>大阪府寝屋川市本町</t>
        </is>
      </c>
      <c r="C1957" t="inlineStr">
        <is>
          <t>おおさかふ ねやがわし ほんまち</t>
        </is>
      </c>
    </row>
    <row r="1958">
      <c r="A1958" t="inlineStr">
        <is>
          <t>5720833</t>
        </is>
      </c>
      <c r="B1958" t="inlineStr">
        <is>
          <t>大阪府寝屋川市初町</t>
        </is>
      </c>
      <c r="C1958" t="inlineStr">
        <is>
          <t>おおさかふ ねやがわし はつちょう</t>
        </is>
      </c>
    </row>
    <row r="1959">
      <c r="A1959" t="inlineStr">
        <is>
          <t>5720834</t>
        </is>
      </c>
      <c r="B1959" t="inlineStr">
        <is>
          <t>大阪府寝屋川市昭栄町</t>
        </is>
      </c>
      <c r="C1959" t="inlineStr">
        <is>
          <t>おおさかふ ねやがわし しょうえいちょう</t>
        </is>
      </c>
    </row>
    <row r="1960">
      <c r="A1960" t="inlineStr">
        <is>
          <t>5720835</t>
        </is>
      </c>
      <c r="B1960" t="inlineStr">
        <is>
          <t>大阪府寝屋川市日之出町</t>
        </is>
      </c>
      <c r="C1960" t="inlineStr">
        <is>
          <t>おおさかふ ねやがわし ひのでちょう</t>
        </is>
      </c>
    </row>
    <row r="1961">
      <c r="A1961" t="inlineStr">
        <is>
          <t>5720836</t>
        </is>
      </c>
      <c r="B1961" t="inlineStr">
        <is>
          <t>大阪府寝屋川市木田町</t>
        </is>
      </c>
      <c r="C1961" t="inlineStr">
        <is>
          <t>おおさかふ ねやがわし きだちょう</t>
        </is>
      </c>
    </row>
    <row r="1962">
      <c r="A1962" t="inlineStr">
        <is>
          <t>5720837</t>
        </is>
      </c>
      <c r="B1962" t="inlineStr">
        <is>
          <t>大阪府寝屋川市早子町</t>
        </is>
      </c>
      <c r="C1962" t="inlineStr">
        <is>
          <t>おおさかふ ねやがわし はやこちょう</t>
        </is>
      </c>
    </row>
    <row r="1963">
      <c r="A1963" t="inlineStr">
        <is>
          <t>5720838</t>
        </is>
      </c>
      <c r="B1963" t="inlineStr">
        <is>
          <t>大阪府寝屋川市八坂町</t>
        </is>
      </c>
      <c r="C1963" t="inlineStr">
        <is>
          <t>おおさかふ ねやがわし やさかちょう</t>
        </is>
      </c>
    </row>
    <row r="1964">
      <c r="A1964" t="inlineStr">
        <is>
          <t>5720839</t>
        </is>
      </c>
      <c r="B1964" t="inlineStr">
        <is>
          <t>大阪府寝屋川市平池町</t>
        </is>
      </c>
      <c r="C1964" t="inlineStr">
        <is>
          <t>おおさかふ ねやがわし ひらいけちょう</t>
        </is>
      </c>
    </row>
    <row r="1965">
      <c r="A1965" t="inlineStr">
        <is>
          <t>5720840</t>
        </is>
      </c>
      <c r="B1965" t="inlineStr">
        <is>
          <t>大阪府寝屋川市太秦桜が丘</t>
        </is>
      </c>
      <c r="C1965" t="inlineStr">
        <is>
          <t>おおさかふ ねやがわし うずまささくらがおか</t>
        </is>
      </c>
    </row>
    <row r="1966">
      <c r="A1966" t="inlineStr">
        <is>
          <t>5720841</t>
        </is>
      </c>
      <c r="B1966" t="inlineStr">
        <is>
          <t>大阪府寝屋川市太秦東が丘</t>
        </is>
      </c>
      <c r="C1966" t="inlineStr">
        <is>
          <t>おおさかふ ねやがわし うずまさひがしがおか</t>
        </is>
      </c>
    </row>
    <row r="1967">
      <c r="A1967" t="inlineStr">
        <is>
          <t>5720842</t>
        </is>
      </c>
      <c r="B1967" t="inlineStr">
        <is>
          <t>大阪府寝屋川市太秦高塚町</t>
        </is>
      </c>
      <c r="C1967" t="inlineStr">
        <is>
          <t>おおさかふ ねやがわし うずまさたかつかちょう</t>
        </is>
      </c>
    </row>
    <row r="1968">
      <c r="A1968" t="inlineStr">
        <is>
          <t>5720843</t>
        </is>
      </c>
      <c r="B1968" t="inlineStr">
        <is>
          <t>大阪府寝屋川市太秦中町</t>
        </is>
      </c>
      <c r="C1968" t="inlineStr">
        <is>
          <t>おおさかふ ねやがわし うずまさなかまち</t>
        </is>
      </c>
    </row>
    <row r="1969">
      <c r="A1969" t="inlineStr">
        <is>
          <t>5720844</t>
        </is>
      </c>
      <c r="B1969" t="inlineStr">
        <is>
          <t>大阪府寝屋川市太秦緑が丘</t>
        </is>
      </c>
      <c r="C1969" t="inlineStr">
        <is>
          <t>おおさかふ ねやがわし うずまさみどりがおか</t>
        </is>
      </c>
    </row>
    <row r="1970">
      <c r="A1970" t="inlineStr">
        <is>
          <t>5720845</t>
        </is>
      </c>
      <c r="B1970" t="inlineStr">
        <is>
          <t>大阪府寝屋川市楠根北町</t>
        </is>
      </c>
      <c r="C1970" t="inlineStr">
        <is>
          <t>おおさかふ ねやがわし くすねきたまち</t>
        </is>
      </c>
    </row>
    <row r="1971">
      <c r="A1971" t="inlineStr">
        <is>
          <t>5720846</t>
        </is>
      </c>
      <c r="B1971" t="inlineStr">
        <is>
          <t>大阪府寝屋川市高宮栄町</t>
        </is>
      </c>
      <c r="C1971" t="inlineStr">
        <is>
          <t>おおさかふ ねやがわし たかみやさかえまち</t>
        </is>
      </c>
    </row>
    <row r="1972">
      <c r="A1972" t="inlineStr">
        <is>
          <t>5720847</t>
        </is>
      </c>
      <c r="B1972" t="inlineStr">
        <is>
          <t>大阪府寝屋川市高宮新町</t>
        </is>
      </c>
      <c r="C1972" t="inlineStr">
        <is>
          <t>おおさかふ ねやがわし たかみやしんまち</t>
        </is>
      </c>
    </row>
    <row r="1973">
      <c r="A1973" t="inlineStr">
        <is>
          <t>5720848</t>
        </is>
      </c>
      <c r="B1973" t="inlineStr">
        <is>
          <t>大阪府寝屋川市秦町</t>
        </is>
      </c>
      <c r="C1973" t="inlineStr">
        <is>
          <t>おおさかふ ねやがわし はだちょう</t>
        </is>
      </c>
    </row>
    <row r="1974">
      <c r="A1974" t="inlineStr">
        <is>
          <t>5720849</t>
        </is>
      </c>
      <c r="B1974" t="inlineStr">
        <is>
          <t>大阪府寝屋川市太秦元町</t>
        </is>
      </c>
      <c r="C1974" t="inlineStr">
        <is>
          <t>おおさかふ ねやがわし うずまさもとまち</t>
        </is>
      </c>
    </row>
    <row r="1975">
      <c r="A1975" t="inlineStr">
        <is>
          <t>5720850</t>
        </is>
      </c>
      <c r="B1975" t="inlineStr">
        <is>
          <t>大阪府寝屋川市打上高塚町</t>
        </is>
      </c>
      <c r="C1975" t="inlineStr">
        <is>
          <t>おおさかふ ねやがわし うちあげたかつかちょう</t>
        </is>
      </c>
    </row>
    <row r="1976">
      <c r="A1976" t="inlineStr">
        <is>
          <t>5720851</t>
        </is>
      </c>
      <c r="B1976" t="inlineStr">
        <is>
          <t>大阪府寝屋川市寝屋北町</t>
        </is>
      </c>
      <c r="C1976" t="inlineStr">
        <is>
          <t>おおさかふ ねやがわし ねやきたまち</t>
        </is>
      </c>
    </row>
    <row r="1977">
      <c r="A1977" t="inlineStr">
        <is>
          <t>5720852</t>
        </is>
      </c>
      <c r="B1977" t="inlineStr">
        <is>
          <t>大阪府寝屋川市寝屋新町</t>
        </is>
      </c>
      <c r="C1977" t="inlineStr">
        <is>
          <t>おおさかふ ねやがわし ねやしんまち</t>
        </is>
      </c>
    </row>
    <row r="1978">
      <c r="A1978" t="inlineStr">
        <is>
          <t>5720853</t>
        </is>
      </c>
      <c r="B1978" t="inlineStr">
        <is>
          <t>大阪府寝屋川市大谷町</t>
        </is>
      </c>
      <c r="C1978" t="inlineStr">
        <is>
          <t>おおさかふ ねやがわし おおたにちょう</t>
        </is>
      </c>
    </row>
    <row r="1979">
      <c r="A1979" t="inlineStr">
        <is>
          <t>5720854</t>
        </is>
      </c>
      <c r="B1979" t="inlineStr">
        <is>
          <t>大阪府寝屋川市寝屋川公園</t>
        </is>
      </c>
      <c r="C1979" t="inlineStr">
        <is>
          <t>おおさかふ ねやがわし ねやがわこうえん</t>
        </is>
      </c>
    </row>
    <row r="1980">
      <c r="A1980" t="inlineStr">
        <is>
          <t>5720855</t>
        </is>
      </c>
      <c r="B1980" t="inlineStr">
        <is>
          <t>大阪府寝屋川市寝屋南</t>
        </is>
      </c>
      <c r="C1980" t="inlineStr">
        <is>
          <t>おおさかふ ねやがわし ねやみなみ</t>
        </is>
      </c>
    </row>
    <row r="1981">
      <c r="A1981" t="inlineStr">
        <is>
          <t>5720856</t>
        </is>
      </c>
      <c r="B1981" t="inlineStr">
        <is>
          <t>大阪府寝屋川市宇谷町</t>
        </is>
      </c>
      <c r="C1981" t="inlineStr">
        <is>
          <t>おおさかふ ねやがわし うたにちょう</t>
        </is>
      </c>
    </row>
    <row r="1982">
      <c r="A1982" t="inlineStr">
        <is>
          <t>5720857</t>
        </is>
      </c>
      <c r="B1982" t="inlineStr">
        <is>
          <t>大阪府寝屋川市打上中町</t>
        </is>
      </c>
      <c r="C1982" t="inlineStr">
        <is>
          <t>おおさかふ ねやがわし うちあげなかまち</t>
        </is>
      </c>
    </row>
    <row r="1983">
      <c r="A1983" t="inlineStr">
        <is>
          <t>5720858</t>
        </is>
      </c>
      <c r="B1983" t="inlineStr">
        <is>
          <t>大阪府寝屋川市打上元町</t>
        </is>
      </c>
      <c r="C1983" t="inlineStr">
        <is>
          <t>おおさかふ ねやがわし うちあげもとまち</t>
        </is>
      </c>
    </row>
    <row r="1984">
      <c r="A1984" t="inlineStr">
        <is>
          <t>5720859</t>
        </is>
      </c>
      <c r="B1984" t="inlineStr">
        <is>
          <t>大阪府寝屋川市打上新町</t>
        </is>
      </c>
      <c r="C1984" t="inlineStr">
        <is>
          <t>おおさかふ ねやがわし うちあげしんまち</t>
        </is>
      </c>
    </row>
    <row r="1985">
      <c r="A1985" t="inlineStr">
        <is>
          <t>5720861</t>
        </is>
      </c>
      <c r="B1985" t="inlineStr">
        <is>
          <t>大阪府寝屋川市打上南町</t>
        </is>
      </c>
      <c r="C1985" t="inlineStr">
        <is>
          <t>おおさかふ ねやがわし うちあげみなみまち</t>
        </is>
      </c>
    </row>
    <row r="1986">
      <c r="A1986" t="inlineStr">
        <is>
          <t>5720862</t>
        </is>
      </c>
      <c r="B1986" t="inlineStr">
        <is>
          <t>大阪府寝屋川市打上宮前町</t>
        </is>
      </c>
      <c r="C1986" t="inlineStr">
        <is>
          <t>おおさかふ ねやがわし うちあげみやまえちょう</t>
        </is>
      </c>
    </row>
    <row r="1987">
      <c r="A1987" t="inlineStr">
        <is>
          <t>5720863</t>
        </is>
      </c>
      <c r="B1987" t="inlineStr">
        <is>
          <t>大阪府寝屋川市明和</t>
        </is>
      </c>
      <c r="C1987" t="inlineStr">
        <is>
          <t>おおさかふ ねやがわし めいわ</t>
        </is>
      </c>
    </row>
    <row r="1988">
      <c r="A1988" t="inlineStr">
        <is>
          <t>5720864</t>
        </is>
      </c>
      <c r="B1988" t="inlineStr">
        <is>
          <t>大阪府寝屋川市高倉</t>
        </is>
      </c>
      <c r="C1988" t="inlineStr">
        <is>
          <t>おおさかふ ねやがわし たかくら</t>
        </is>
      </c>
    </row>
    <row r="1989">
      <c r="A1989" t="inlineStr">
        <is>
          <t>5720865</t>
        </is>
      </c>
      <c r="B1989" t="inlineStr">
        <is>
          <t>大阪府寝屋川市小路北町</t>
        </is>
      </c>
      <c r="C1989" t="inlineStr">
        <is>
          <t>おおさかふ ねやがわし しょうじきたまち</t>
        </is>
      </c>
    </row>
    <row r="1990">
      <c r="A1990" t="inlineStr">
        <is>
          <t>5720866</t>
        </is>
      </c>
      <c r="B1990" t="inlineStr">
        <is>
          <t>大阪府寝屋川市小路南町</t>
        </is>
      </c>
      <c r="C1990" t="inlineStr">
        <is>
          <t>おおさかふ ねやがわし しょうじみなみまち</t>
        </is>
      </c>
    </row>
    <row r="1991">
      <c r="A1991" t="inlineStr">
        <is>
          <t>5720867</t>
        </is>
      </c>
      <c r="B1991" t="inlineStr">
        <is>
          <t>大阪府寝屋川市高宮あさひ丘</t>
        </is>
      </c>
      <c r="C1991" t="inlineStr">
        <is>
          <t>おおさかふ ねやがわし たかみやあさひおか</t>
        </is>
      </c>
    </row>
    <row r="1992">
      <c r="A1992" t="inlineStr">
        <is>
          <t>5730000</t>
        </is>
      </c>
      <c r="B1992" t="inlineStr">
        <is>
          <t>大阪府枚方市</t>
        </is>
      </c>
      <c r="C1992" t="inlineStr">
        <is>
          <t>おおさかふ ひらかたし</t>
        </is>
      </c>
    </row>
    <row r="1993">
      <c r="A1993" t="inlineStr">
        <is>
          <t>5730001</t>
        </is>
      </c>
      <c r="B1993" t="inlineStr">
        <is>
          <t>大阪府枚方市田口山</t>
        </is>
      </c>
      <c r="C1993" t="inlineStr">
        <is>
          <t>おおさかふ ひらかたし たぐちやま</t>
        </is>
      </c>
    </row>
    <row r="1994">
      <c r="A1994" t="inlineStr">
        <is>
          <t>5730002</t>
        </is>
      </c>
      <c r="B1994" t="inlineStr">
        <is>
          <t>大阪府枚方市出屋敷元町</t>
        </is>
      </c>
      <c r="C1994" t="inlineStr">
        <is>
          <t>おおさかふ ひらかたし でやしきもとまち</t>
        </is>
      </c>
    </row>
    <row r="1995">
      <c r="A1995" t="inlineStr">
        <is>
          <t>5730003</t>
        </is>
      </c>
      <c r="B1995" t="inlineStr">
        <is>
          <t>大阪府枚方市出屋敷西町</t>
        </is>
      </c>
      <c r="C1995" t="inlineStr">
        <is>
          <t>おおさかふ ひらかたし でやしきにしまち</t>
        </is>
      </c>
    </row>
    <row r="1996">
      <c r="A1996" t="inlineStr">
        <is>
          <t>5730004</t>
        </is>
      </c>
      <c r="B1996" t="inlineStr">
        <is>
          <t>大阪府枚方市中宮大池</t>
        </is>
      </c>
      <c r="C1996" t="inlineStr">
        <is>
          <t>おおさかふ ひらかたし なかみやおおいけ</t>
        </is>
      </c>
    </row>
    <row r="1997">
      <c r="A1997" t="inlineStr">
        <is>
          <t>5730005</t>
        </is>
      </c>
      <c r="B1997" t="inlineStr">
        <is>
          <t>大阪府枚方市池之宮</t>
        </is>
      </c>
      <c r="C1997" t="inlineStr">
        <is>
          <t>おおさかふ ひらかたし いけのみや</t>
        </is>
      </c>
    </row>
    <row r="1998">
      <c r="A1998" t="inlineStr">
        <is>
          <t>5730006</t>
        </is>
      </c>
      <c r="B1998" t="inlineStr">
        <is>
          <t>大阪府枚方市堂山東町</t>
        </is>
      </c>
      <c r="C1998" t="inlineStr">
        <is>
          <t>おおさかふ ひらかたし どうやまひがしまち</t>
        </is>
      </c>
    </row>
    <row r="1999">
      <c r="A1999" t="inlineStr">
        <is>
          <t>5730007</t>
        </is>
      </c>
      <c r="B1999" t="inlineStr">
        <is>
          <t>大阪府枚方市堂山</t>
        </is>
      </c>
      <c r="C1999" t="inlineStr">
        <is>
          <t>おおさかふ ひらかたし どうやま</t>
        </is>
      </c>
    </row>
    <row r="2000">
      <c r="A2000" t="inlineStr">
        <is>
          <t>5730011</t>
        </is>
      </c>
      <c r="B2000" t="inlineStr">
        <is>
          <t>大阪府枚方市中宮山戸町</t>
        </is>
      </c>
      <c r="C2000" t="inlineStr">
        <is>
          <t>おおさかふ ひらかたし なかみややまとちょう</t>
        </is>
      </c>
    </row>
    <row r="2001">
      <c r="A2001" t="inlineStr">
        <is>
          <t>5730012</t>
        </is>
      </c>
      <c r="B2001" t="inlineStr">
        <is>
          <t>大阪府枚方市松丘町</t>
        </is>
      </c>
      <c r="C2001" t="inlineStr">
        <is>
          <t>おおさかふ ひらかたし まつがおかちょう</t>
        </is>
      </c>
    </row>
    <row r="2002">
      <c r="A2002" t="inlineStr">
        <is>
          <t>5730013</t>
        </is>
      </c>
      <c r="B2002" t="inlineStr">
        <is>
          <t>大阪府枚方市星丘</t>
        </is>
      </c>
      <c r="C2002" t="inlineStr">
        <is>
          <t>おおさかふ ひらかたし ほしがおか</t>
        </is>
      </c>
    </row>
    <row r="2003">
      <c r="A2003" t="inlineStr">
        <is>
          <t>5730014</t>
        </is>
      </c>
      <c r="B2003" t="inlineStr">
        <is>
          <t>大阪府枚方市村野高見台</t>
        </is>
      </c>
      <c r="C2003" t="inlineStr">
        <is>
          <t>おおさかふ ひらかたし むらのたかみだい</t>
        </is>
      </c>
    </row>
    <row r="2004">
      <c r="A2004" t="inlineStr">
        <is>
          <t>5730015</t>
        </is>
      </c>
      <c r="B2004" t="inlineStr">
        <is>
          <t>大阪府枚方市村野東町</t>
        </is>
      </c>
      <c r="C2004" t="inlineStr">
        <is>
          <t>おおさかふ ひらかたし むらのひがしまち</t>
        </is>
      </c>
    </row>
    <row r="2005">
      <c r="A2005" t="inlineStr">
        <is>
          <t>5730016</t>
        </is>
      </c>
      <c r="B2005" t="inlineStr">
        <is>
          <t>大阪府枚方市村野本町</t>
        </is>
      </c>
      <c r="C2005" t="inlineStr">
        <is>
          <t>おおさかふ ひらかたし むらのほんまち</t>
        </is>
      </c>
    </row>
    <row r="2006">
      <c r="A2006" t="inlineStr">
        <is>
          <t>5730017</t>
        </is>
      </c>
      <c r="B2006" t="inlineStr">
        <is>
          <t>大阪府枚方市印田町</t>
        </is>
      </c>
      <c r="C2006" t="inlineStr">
        <is>
          <t>おおさかふ ひらかたし いんだちょう</t>
        </is>
      </c>
    </row>
    <row r="2007">
      <c r="A2007" t="inlineStr">
        <is>
          <t>5730018</t>
        </is>
      </c>
      <c r="B2007" t="inlineStr">
        <is>
          <t>大阪府枚方市桜丘町</t>
        </is>
      </c>
      <c r="C2007" t="inlineStr">
        <is>
          <t>おおさかふ ひらかたし さくらがおかちょう</t>
        </is>
      </c>
    </row>
    <row r="2008">
      <c r="A2008" t="inlineStr">
        <is>
          <t>5730021</t>
        </is>
      </c>
      <c r="B2008" t="inlineStr">
        <is>
          <t>大阪府枚方市中宮西之町</t>
        </is>
      </c>
      <c r="C2008" t="inlineStr">
        <is>
          <t>おおさかふ ひらかたし なかみやにしのちょう</t>
        </is>
      </c>
    </row>
    <row r="2009">
      <c r="A2009" t="inlineStr">
        <is>
          <t>5730022</t>
        </is>
      </c>
      <c r="B2009" t="inlineStr">
        <is>
          <t>大阪府枚方市宮之阪</t>
        </is>
      </c>
      <c r="C2009" t="inlineStr">
        <is>
          <t>おおさかふ ひらかたし みやのさか</t>
        </is>
      </c>
    </row>
    <row r="2010">
      <c r="A2010" t="inlineStr">
        <is>
          <t>5730023</t>
        </is>
      </c>
      <c r="B2010" t="inlineStr">
        <is>
          <t>大阪府枚方市東田宮</t>
        </is>
      </c>
      <c r="C2010" t="inlineStr">
        <is>
          <t>おおさかふ ひらかたし ひがしたみや</t>
        </is>
      </c>
    </row>
    <row r="2011">
      <c r="A2011" t="inlineStr">
        <is>
          <t>5730024</t>
        </is>
      </c>
      <c r="B2011" t="inlineStr">
        <is>
          <t>大阪府枚方市田宮本町</t>
        </is>
      </c>
      <c r="C2011" t="inlineStr">
        <is>
          <t>おおさかふ ひらかたし たみやほんまち</t>
        </is>
      </c>
    </row>
    <row r="2012">
      <c r="A2012" t="inlineStr">
        <is>
          <t>5730025</t>
        </is>
      </c>
      <c r="B2012" t="inlineStr">
        <is>
          <t>大阪府枚方市西田宮町</t>
        </is>
      </c>
      <c r="C2012" t="inlineStr">
        <is>
          <t>おおさかふ ひらかたし にしたみやちょう</t>
        </is>
      </c>
    </row>
    <row r="2013">
      <c r="A2013" t="inlineStr">
        <is>
          <t>5730026</t>
        </is>
      </c>
      <c r="B2013" t="inlineStr">
        <is>
          <t>大阪府枚方市朝日丘町</t>
        </is>
      </c>
      <c r="C2013" t="inlineStr">
        <is>
          <t>おおさかふ ひらかたし あさひがおかちょう</t>
        </is>
      </c>
    </row>
    <row r="2014">
      <c r="A2014" t="inlineStr">
        <is>
          <t>5730027</t>
        </is>
      </c>
      <c r="B2014" t="inlineStr">
        <is>
          <t>大阪府枚方市大垣内町</t>
        </is>
      </c>
      <c r="C2014" t="inlineStr">
        <is>
          <t>おおさかふ ひらかたし おおがいとちょう</t>
        </is>
      </c>
    </row>
    <row r="2015">
      <c r="A2015" t="inlineStr">
        <is>
          <t>5730028</t>
        </is>
      </c>
      <c r="B2015" t="inlineStr">
        <is>
          <t>大阪府枚方市川原町</t>
        </is>
      </c>
      <c r="C2015" t="inlineStr">
        <is>
          <t>おおさかふ ひらかたし かわはらちょう</t>
        </is>
      </c>
    </row>
    <row r="2016">
      <c r="A2016" t="inlineStr">
        <is>
          <t>5730031</t>
        </is>
      </c>
      <c r="B2016" t="inlineStr">
        <is>
          <t>大阪府枚方市岡本町</t>
        </is>
      </c>
      <c r="C2016" t="inlineStr">
        <is>
          <t>おおさかふ ひらかたし おかほんまち</t>
        </is>
      </c>
    </row>
    <row r="2017">
      <c r="A2017" t="inlineStr">
        <is>
          <t>5730032</t>
        </is>
      </c>
      <c r="B2017" t="inlineStr">
        <is>
          <t>大阪府枚方市岡東町</t>
        </is>
      </c>
      <c r="C2017" t="inlineStr">
        <is>
          <t>おおさかふ ひらかたし おかひがしちょう</t>
        </is>
      </c>
    </row>
    <row r="2018">
      <c r="A2018" t="inlineStr">
        <is>
          <t>5730033</t>
        </is>
      </c>
      <c r="B2018" t="inlineStr">
        <is>
          <t>大阪府枚方市岡南町</t>
        </is>
      </c>
      <c r="C2018" t="inlineStr">
        <is>
          <t>おおさかふ ひらかたし おかみなみちょう</t>
        </is>
      </c>
    </row>
    <row r="2019">
      <c r="A2019" t="inlineStr">
        <is>
          <t>5730034</t>
        </is>
      </c>
      <c r="B2019" t="inlineStr">
        <is>
          <t>大阪府枚方市岡山手町</t>
        </is>
      </c>
      <c r="C2019" t="inlineStr">
        <is>
          <t>おおさかふ ひらかたし おかやまてちょう</t>
        </is>
      </c>
    </row>
    <row r="2020">
      <c r="A2020" t="inlineStr">
        <is>
          <t>5730035</t>
        </is>
      </c>
      <c r="B2020" t="inlineStr">
        <is>
          <t>大阪府枚方市高塚町</t>
        </is>
      </c>
      <c r="C2020" t="inlineStr">
        <is>
          <t>おおさかふ ひらかたし たかつかちょう</t>
        </is>
      </c>
    </row>
    <row r="2021">
      <c r="A2021" t="inlineStr">
        <is>
          <t>5730036</t>
        </is>
      </c>
      <c r="B2021" t="inlineStr">
        <is>
          <t>大阪府枚方市伊加賀北町</t>
        </is>
      </c>
      <c r="C2021" t="inlineStr">
        <is>
          <t>おおさかふ ひらかたし いかがきたまち</t>
        </is>
      </c>
    </row>
    <row r="2022">
      <c r="A2022" t="inlineStr">
        <is>
          <t>5730037</t>
        </is>
      </c>
      <c r="B2022" t="inlineStr">
        <is>
          <t>大阪府枚方市枚方上之町</t>
        </is>
      </c>
      <c r="C2022" t="inlineStr">
        <is>
          <t>おおさかふ ひらかたし ひらかたかみのちょう</t>
        </is>
      </c>
    </row>
    <row r="2023">
      <c r="A2023" t="inlineStr">
        <is>
          <t>5730041</t>
        </is>
      </c>
      <c r="B2023" t="inlineStr">
        <is>
          <t>大阪府枚方市山之上東町</t>
        </is>
      </c>
      <c r="C2023" t="inlineStr">
        <is>
          <t>おおさかふ ひらかたし やまのうえひがしまち</t>
        </is>
      </c>
    </row>
    <row r="2024">
      <c r="A2024" t="inlineStr">
        <is>
          <t>5730042</t>
        </is>
      </c>
      <c r="B2024" t="inlineStr">
        <is>
          <t>大阪府枚方市村野西町</t>
        </is>
      </c>
      <c r="C2024" t="inlineStr">
        <is>
          <t>おおさかふ ひらかたし むらのにしまち</t>
        </is>
      </c>
    </row>
    <row r="2025">
      <c r="A2025" t="inlineStr">
        <is>
          <t>5730043</t>
        </is>
      </c>
      <c r="B2025" t="inlineStr">
        <is>
          <t>大阪府枚方市村野南町</t>
        </is>
      </c>
      <c r="C2025" t="inlineStr">
        <is>
          <t>おおさかふ ひらかたし むらのみなみまち</t>
        </is>
      </c>
    </row>
    <row r="2026">
      <c r="A2026" t="inlineStr">
        <is>
          <t>5730044</t>
        </is>
      </c>
      <c r="B2026" t="inlineStr">
        <is>
          <t>大阪府枚方市東藤田町</t>
        </is>
      </c>
      <c r="C2026" t="inlineStr">
        <is>
          <t>おおさかふ ひらかたし ひがしとうだちょう</t>
        </is>
      </c>
    </row>
    <row r="2027">
      <c r="A2027" t="inlineStr">
        <is>
          <t>5730045</t>
        </is>
      </c>
      <c r="B2027" t="inlineStr">
        <is>
          <t>大阪府枚方市藤田町</t>
        </is>
      </c>
      <c r="C2027" t="inlineStr">
        <is>
          <t>おおさかふ ひらかたし とうだちょう</t>
        </is>
      </c>
    </row>
    <row r="2028">
      <c r="A2028" t="inlineStr">
        <is>
          <t>5730046</t>
        </is>
      </c>
      <c r="B2028" t="inlineStr">
        <is>
          <t>大阪府枚方市宮之下町</t>
        </is>
      </c>
      <c r="C2028" t="inlineStr">
        <is>
          <t>おおさかふ ひらかたし みやのしたちょう</t>
        </is>
      </c>
    </row>
    <row r="2029">
      <c r="A2029" t="inlineStr">
        <is>
          <t>5730047</t>
        </is>
      </c>
      <c r="B2029" t="inlineStr">
        <is>
          <t>大阪府枚方市山之上</t>
        </is>
      </c>
      <c r="C2029" t="inlineStr">
        <is>
          <t>おおさかふ ひらかたし やまのうえ</t>
        </is>
      </c>
    </row>
    <row r="2030">
      <c r="A2030" t="inlineStr">
        <is>
          <t>5730048</t>
        </is>
      </c>
      <c r="B2030" t="inlineStr">
        <is>
          <t>大阪府枚方市山之上西町</t>
        </is>
      </c>
      <c r="C2030" t="inlineStr">
        <is>
          <t>おおさかふ ひらかたし やまのうえにしまち</t>
        </is>
      </c>
    </row>
    <row r="2031">
      <c r="A2031" t="inlineStr">
        <is>
          <t>5730049</t>
        </is>
      </c>
      <c r="B2031" t="inlineStr">
        <is>
          <t>大阪府枚方市山之上北町</t>
        </is>
      </c>
      <c r="C2031" t="inlineStr">
        <is>
          <t>おおさかふ ひらかたし やまのうえきたまち</t>
        </is>
      </c>
    </row>
    <row r="2032">
      <c r="A2032" t="inlineStr">
        <is>
          <t>5730051</t>
        </is>
      </c>
      <c r="B2032" t="inlineStr">
        <is>
          <t>大阪府枚方市三矢町</t>
        </is>
      </c>
      <c r="C2032" t="inlineStr">
        <is>
          <t>おおさかふ ひらかたし みつやちょう</t>
        </is>
      </c>
    </row>
    <row r="2033">
      <c r="A2033" t="inlineStr">
        <is>
          <t>5730052</t>
        </is>
      </c>
      <c r="B2033" t="inlineStr">
        <is>
          <t>大阪府枚方市枚方元町</t>
        </is>
      </c>
      <c r="C2033" t="inlineStr">
        <is>
          <t>おおさかふ ひらかたし ひらかたもとまち</t>
        </is>
      </c>
    </row>
    <row r="2034">
      <c r="A2034" t="inlineStr">
        <is>
          <t>5730053</t>
        </is>
      </c>
      <c r="B2034" t="inlineStr">
        <is>
          <t>大阪府枚方市伊加賀南町</t>
        </is>
      </c>
      <c r="C2034" t="inlineStr">
        <is>
          <t>おおさかふ ひらかたし いかがみなみまち</t>
        </is>
      </c>
    </row>
    <row r="2035">
      <c r="A2035" t="inlineStr">
        <is>
          <t>5730054</t>
        </is>
      </c>
      <c r="B2035" t="inlineStr">
        <is>
          <t>大阪府枚方市枚方公園町</t>
        </is>
      </c>
      <c r="C2035" t="inlineStr">
        <is>
          <t>おおさかふ ひらかたし ひらかたこうえんちょう</t>
        </is>
      </c>
    </row>
    <row r="2036">
      <c r="A2036" t="inlineStr">
        <is>
          <t>5730055</t>
        </is>
      </c>
      <c r="B2036" t="inlineStr">
        <is>
          <t>大阪府枚方市伊加賀本町</t>
        </is>
      </c>
      <c r="C2036" t="inlineStr">
        <is>
          <t>おおさかふ ひらかたし いかがほんまち</t>
        </is>
      </c>
    </row>
    <row r="2037">
      <c r="A2037" t="inlineStr">
        <is>
          <t>5730056</t>
        </is>
      </c>
      <c r="B2037" t="inlineStr">
        <is>
          <t>大阪府枚方市桜町</t>
        </is>
      </c>
      <c r="C2037" t="inlineStr">
        <is>
          <t>おおさかふ ひらかたし さくらまち</t>
        </is>
      </c>
    </row>
    <row r="2038">
      <c r="A2038" t="inlineStr">
        <is>
          <t>5730057</t>
        </is>
      </c>
      <c r="B2038" t="inlineStr">
        <is>
          <t>大阪府枚方市堤町</t>
        </is>
      </c>
      <c r="C2038" t="inlineStr">
        <is>
          <t>おおさかふ ひらかたし つつみちょう</t>
        </is>
      </c>
    </row>
    <row r="2039">
      <c r="A2039" t="inlineStr">
        <is>
          <t>5730058</t>
        </is>
      </c>
      <c r="B2039" t="inlineStr">
        <is>
          <t>大阪府枚方市伊加賀東町</t>
        </is>
      </c>
      <c r="C2039" t="inlineStr">
        <is>
          <t>おおさかふ ひらかたし いかがひがしまち</t>
        </is>
      </c>
    </row>
    <row r="2040">
      <c r="A2040" t="inlineStr">
        <is>
          <t>5730061</t>
        </is>
      </c>
      <c r="B2040" t="inlineStr">
        <is>
          <t>大阪府枚方市伊加賀寿町</t>
        </is>
      </c>
      <c r="C2040" t="inlineStr">
        <is>
          <t>おおさかふ ひらかたし いかがことぶきちょう</t>
        </is>
      </c>
    </row>
    <row r="2041">
      <c r="A2041" t="inlineStr">
        <is>
          <t>5730062</t>
        </is>
      </c>
      <c r="B2041" t="inlineStr">
        <is>
          <t>大阪府枚方市伊加賀栄町</t>
        </is>
      </c>
      <c r="C2041" t="inlineStr">
        <is>
          <t>おおさかふ ひらかたし いかがさかえまち</t>
        </is>
      </c>
    </row>
    <row r="2042">
      <c r="A2042" t="inlineStr">
        <is>
          <t>5730063</t>
        </is>
      </c>
      <c r="B2042" t="inlineStr">
        <is>
          <t>大阪府枚方市走谷</t>
        </is>
      </c>
      <c r="C2042" t="inlineStr">
        <is>
          <t>おおさかふ ひらかたし はしりだに</t>
        </is>
      </c>
    </row>
    <row r="2043">
      <c r="A2043" t="inlineStr">
        <is>
          <t>5730064</t>
        </is>
      </c>
      <c r="B2043" t="inlineStr">
        <is>
          <t>大阪府枚方市北中振</t>
        </is>
      </c>
      <c r="C2043" t="inlineStr">
        <is>
          <t>おおさかふ ひらかたし きたなかぶり</t>
        </is>
      </c>
    </row>
    <row r="2044">
      <c r="A2044" t="inlineStr">
        <is>
          <t>5730065</t>
        </is>
      </c>
      <c r="B2044" t="inlineStr">
        <is>
          <t>大阪府枚方市出口</t>
        </is>
      </c>
      <c r="C2044" t="inlineStr">
        <is>
          <t>おおさかふ ひらかたし でぐち</t>
        </is>
      </c>
    </row>
    <row r="2045">
      <c r="A2045" t="inlineStr">
        <is>
          <t>5730066</t>
        </is>
      </c>
      <c r="B2045" t="inlineStr">
        <is>
          <t>大阪府枚方市伊加賀西町</t>
        </is>
      </c>
      <c r="C2045" t="inlineStr">
        <is>
          <t>おおさかふ ひらかたし いかがにしまち</t>
        </is>
      </c>
    </row>
    <row r="2046">
      <c r="A2046" t="inlineStr">
        <is>
          <t>5730067</t>
        </is>
      </c>
      <c r="B2046" t="inlineStr">
        <is>
          <t>大阪府枚方市伊加賀緑町</t>
        </is>
      </c>
      <c r="C2046" t="inlineStr">
        <is>
          <t>おおさかふ ひらかたし いかがみどりまち</t>
        </is>
      </c>
    </row>
    <row r="2047">
      <c r="A2047" t="inlineStr">
        <is>
          <t>5730071</t>
        </is>
      </c>
      <c r="B2047" t="inlineStr">
        <is>
          <t>大阪府枚方市茄子作</t>
        </is>
      </c>
      <c r="C2047" t="inlineStr">
        <is>
          <t>おおさかふ ひらかたし なすづくり</t>
        </is>
      </c>
    </row>
    <row r="2048">
      <c r="A2048" t="inlineStr">
        <is>
          <t>5730072</t>
        </is>
      </c>
      <c r="B2048" t="inlineStr">
        <is>
          <t>大阪府枚方市茄子作南町</t>
        </is>
      </c>
      <c r="C2048" t="inlineStr">
        <is>
          <t>おおさかふ ひらかたし なすづくりみなみまち</t>
        </is>
      </c>
    </row>
    <row r="2049">
      <c r="A2049" t="inlineStr">
        <is>
          <t>5730073</t>
        </is>
      </c>
      <c r="B2049" t="inlineStr">
        <is>
          <t>大阪府枚方市高田</t>
        </is>
      </c>
      <c r="C2049" t="inlineStr">
        <is>
          <t>おおさかふ ひらかたし こうだ</t>
        </is>
      </c>
    </row>
    <row r="2050">
      <c r="A2050" t="inlineStr">
        <is>
          <t>5730074</t>
        </is>
      </c>
      <c r="B2050" t="inlineStr">
        <is>
          <t>大阪府枚方市東香里南町</t>
        </is>
      </c>
      <c r="C2050" t="inlineStr">
        <is>
          <t>おおさかふ ひらかたし ひがしこうりみなみまち</t>
        </is>
      </c>
    </row>
    <row r="2051">
      <c r="A2051" t="inlineStr">
        <is>
          <t>5730075</t>
        </is>
      </c>
      <c r="B2051" t="inlineStr">
        <is>
          <t>大阪府枚方市東香里</t>
        </is>
      </c>
      <c r="C2051" t="inlineStr">
        <is>
          <t>おおさかふ ひらかたし ひがしこうり</t>
        </is>
      </c>
    </row>
    <row r="2052">
      <c r="A2052" t="inlineStr">
        <is>
          <t>5730076</t>
        </is>
      </c>
      <c r="B2052" t="inlineStr">
        <is>
          <t>大阪府枚方市東香里元町</t>
        </is>
      </c>
      <c r="C2052" t="inlineStr">
        <is>
          <t>おおさかふ ひらかたし ひがしこうりもとまち</t>
        </is>
      </c>
    </row>
    <row r="2053">
      <c r="A2053" t="inlineStr">
        <is>
          <t>5730077</t>
        </is>
      </c>
      <c r="B2053" t="inlineStr">
        <is>
          <t>大阪府枚方市東香里新町</t>
        </is>
      </c>
      <c r="C2053" t="inlineStr">
        <is>
          <t>おおさかふ ひらかたし ひがしこうりしんまち</t>
        </is>
      </c>
    </row>
    <row r="2054">
      <c r="A2054" t="inlineStr">
        <is>
          <t>5730081</t>
        </is>
      </c>
      <c r="B2054" t="inlineStr">
        <is>
          <t>大阪府枚方市釈尊寺町</t>
        </is>
      </c>
      <c r="C2054" t="inlineStr">
        <is>
          <t>おおさかふ ひらかたし しゃくそんじちょう</t>
        </is>
      </c>
    </row>
    <row r="2055">
      <c r="A2055" t="inlineStr">
        <is>
          <t>5730082</t>
        </is>
      </c>
      <c r="B2055" t="inlineStr">
        <is>
          <t>大阪府枚方市茄子作東町</t>
        </is>
      </c>
      <c r="C2055" t="inlineStr">
        <is>
          <t>おおさかふ ひらかたし なすづくりひがしまち</t>
        </is>
      </c>
    </row>
    <row r="2056">
      <c r="A2056" t="inlineStr">
        <is>
          <t>5730083</t>
        </is>
      </c>
      <c r="B2056" t="inlineStr">
        <is>
          <t>大阪府枚方市茄子作北町</t>
        </is>
      </c>
      <c r="C2056" t="inlineStr">
        <is>
          <t>おおさかふ ひらかたし なすづくりきたまち</t>
        </is>
      </c>
    </row>
    <row r="2057">
      <c r="A2057" t="inlineStr">
        <is>
          <t>5730084</t>
        </is>
      </c>
      <c r="B2057" t="inlineStr">
        <is>
          <t>大阪府枚方市香里ケ丘</t>
        </is>
      </c>
      <c r="C2057" t="inlineStr">
        <is>
          <t>おおさかふ ひらかたし こうりがおか</t>
        </is>
      </c>
    </row>
    <row r="2058">
      <c r="A2058" t="inlineStr">
        <is>
          <t>5730085</t>
        </is>
      </c>
      <c r="B2058" t="inlineStr">
        <is>
          <t>大阪府枚方市香里園東之町</t>
        </is>
      </c>
      <c r="C2058" t="inlineStr">
        <is>
          <t>おおさかふ ひらかたし こうりえんひがしのちょう</t>
        </is>
      </c>
    </row>
    <row r="2059">
      <c r="A2059" t="inlineStr">
        <is>
          <t>5730086</t>
        </is>
      </c>
      <c r="B2059" t="inlineStr">
        <is>
          <t>大阪府枚方市香里園町</t>
        </is>
      </c>
      <c r="C2059" t="inlineStr">
        <is>
          <t>おおさかふ ひらかたし こうりえんちょう</t>
        </is>
      </c>
    </row>
    <row r="2060">
      <c r="A2060" t="inlineStr">
        <is>
          <t>5730087</t>
        </is>
      </c>
      <c r="B2060" t="inlineStr">
        <is>
          <t>大阪府枚方市香里園山之手町</t>
        </is>
      </c>
      <c r="C2060" t="inlineStr">
        <is>
          <t>おおさかふ ひらかたし こうりえんやまのてちょう</t>
        </is>
      </c>
    </row>
    <row r="2061">
      <c r="A2061" t="inlineStr">
        <is>
          <t>5730088</t>
        </is>
      </c>
      <c r="B2061" t="inlineStr">
        <is>
          <t>大阪府枚方市香里園桜木町</t>
        </is>
      </c>
      <c r="C2061" t="inlineStr">
        <is>
          <t>おおさかふ ひらかたし こうりえんさくらぎちょう</t>
        </is>
      </c>
    </row>
    <row r="2062">
      <c r="A2062" t="inlineStr">
        <is>
          <t>5730091</t>
        </is>
      </c>
      <c r="B2062" t="inlineStr">
        <is>
          <t>大阪府枚方市菊丘町</t>
        </is>
      </c>
      <c r="C2062" t="inlineStr">
        <is>
          <t>おおさかふ ひらかたし きくがおかちょう</t>
        </is>
      </c>
    </row>
    <row r="2063">
      <c r="A2063" t="inlineStr">
        <is>
          <t>5730092</t>
        </is>
      </c>
      <c r="B2063" t="inlineStr">
        <is>
          <t>大阪府枚方市菊丘南町</t>
        </is>
      </c>
      <c r="C2063" t="inlineStr">
        <is>
          <t>おおさかふ ひらかたし きくがおかみなみまち</t>
        </is>
      </c>
    </row>
    <row r="2064">
      <c r="A2064" t="inlineStr">
        <is>
          <t>5730093</t>
        </is>
      </c>
      <c r="B2064" t="inlineStr">
        <is>
          <t>大阪府枚方市東中振</t>
        </is>
      </c>
      <c r="C2064" t="inlineStr">
        <is>
          <t>おおさかふ ひらかたし ひがしなかぶり</t>
        </is>
      </c>
    </row>
    <row r="2065">
      <c r="A2065" t="inlineStr">
        <is>
          <t>5730094</t>
        </is>
      </c>
      <c r="B2065" t="inlineStr">
        <is>
          <t>大阪府枚方市南中振</t>
        </is>
      </c>
      <c r="C2065" t="inlineStr">
        <is>
          <t>おおさかふ ひらかたし みなみなかぶり</t>
        </is>
      </c>
    </row>
    <row r="2066">
      <c r="A2066" t="inlineStr">
        <is>
          <t>5730095</t>
        </is>
      </c>
      <c r="B2066" t="inlineStr">
        <is>
          <t>大阪府枚方市翠香園町</t>
        </is>
      </c>
      <c r="C2066" t="inlineStr">
        <is>
          <t>おおさかふ ひらかたし すいこうえんちょう</t>
        </is>
      </c>
    </row>
    <row r="2067">
      <c r="A2067" t="inlineStr">
        <is>
          <t>5730101</t>
        </is>
      </c>
      <c r="B2067" t="inlineStr">
        <is>
          <t>大阪府枚方市長尾峠町</t>
        </is>
      </c>
      <c r="C2067" t="inlineStr">
        <is>
          <t>おおさかふ ひらかたし ながおとうげちょう</t>
        </is>
      </c>
    </row>
    <row r="2068">
      <c r="A2068" t="inlineStr">
        <is>
          <t>5730102</t>
        </is>
      </c>
      <c r="B2068" t="inlineStr">
        <is>
          <t>大阪府枚方市長尾家具町</t>
        </is>
      </c>
      <c r="C2068" t="inlineStr">
        <is>
          <t>おおさかふ ひらかたし ながおかぐまち</t>
        </is>
      </c>
    </row>
    <row r="2069">
      <c r="A2069" t="inlineStr">
        <is>
          <t>5730103</t>
        </is>
      </c>
      <c r="B2069" t="inlineStr">
        <is>
          <t>大阪府枚方市長尾荒阪</t>
        </is>
      </c>
      <c r="C2069" t="inlineStr">
        <is>
          <t>おおさかふ ひらかたし ながおあらさか</t>
        </is>
      </c>
    </row>
    <row r="2070">
      <c r="A2070" t="inlineStr">
        <is>
          <t>5730104</t>
        </is>
      </c>
      <c r="B2070" t="inlineStr">
        <is>
          <t>大阪府枚方市長尾播磨谷</t>
        </is>
      </c>
      <c r="C2070" t="inlineStr">
        <is>
          <t>おおさかふ ひらかたし ながおはりまだに</t>
        </is>
      </c>
    </row>
    <row r="2071">
      <c r="A2071" t="inlineStr">
        <is>
          <t>5730105</t>
        </is>
      </c>
      <c r="B2071" t="inlineStr">
        <is>
          <t>大阪府枚方市長尾東町</t>
        </is>
      </c>
      <c r="C2071" t="inlineStr">
        <is>
          <t>おおさかふ ひらかたし ながおひがしまち</t>
        </is>
      </c>
    </row>
    <row r="2072">
      <c r="A2072" t="inlineStr">
        <is>
          <t>5730106</t>
        </is>
      </c>
      <c r="B2072" t="inlineStr">
        <is>
          <t>大阪府枚方市長尾台</t>
        </is>
      </c>
      <c r="C2072" t="inlineStr">
        <is>
          <t>おおさかふ ひらかたし ながおだい</t>
        </is>
      </c>
    </row>
    <row r="2073">
      <c r="A2073" t="inlineStr">
        <is>
          <t>5730107</t>
        </is>
      </c>
      <c r="B2073" t="inlineStr">
        <is>
          <t>大阪府枚方市長尾宮前</t>
        </is>
      </c>
      <c r="C2073" t="inlineStr">
        <is>
          <t>おおさかふ ひらかたし ながおみやまえ</t>
        </is>
      </c>
    </row>
    <row r="2074">
      <c r="A2074" t="inlineStr">
        <is>
          <t>5730111</t>
        </is>
      </c>
      <c r="B2074" t="inlineStr">
        <is>
          <t>大阪府枚方市杉北町</t>
        </is>
      </c>
      <c r="C2074" t="inlineStr">
        <is>
          <t>おおさかふ ひらかたし すぎきたまち</t>
        </is>
      </c>
    </row>
    <row r="2075">
      <c r="A2075" t="inlineStr">
        <is>
          <t>5730112</t>
        </is>
      </c>
      <c r="B2075" t="inlineStr">
        <is>
          <t>大阪府枚方市尊延寺</t>
        </is>
      </c>
      <c r="C2075" t="inlineStr">
        <is>
          <t>おおさかふ ひらかたし そんえんじ</t>
        </is>
      </c>
    </row>
    <row r="2076">
      <c r="A2076" t="inlineStr">
        <is>
          <t>5730113</t>
        </is>
      </c>
      <c r="B2076" t="inlineStr">
        <is>
          <t>大阪府枚方市宗谷</t>
        </is>
      </c>
      <c r="C2076" t="inlineStr">
        <is>
          <t>おおさかふ ひらかたし そうや</t>
        </is>
      </c>
    </row>
    <row r="2077">
      <c r="A2077" t="inlineStr">
        <is>
          <t>5730114</t>
        </is>
      </c>
      <c r="B2077" t="inlineStr">
        <is>
          <t>大阪府枚方市穂谷</t>
        </is>
      </c>
      <c r="C2077" t="inlineStr">
        <is>
          <t>おおさかふ ひらかたし ほたに</t>
        </is>
      </c>
    </row>
    <row r="2078">
      <c r="A2078" t="inlineStr">
        <is>
          <t>5730115</t>
        </is>
      </c>
      <c r="B2078" t="inlineStr">
        <is>
          <t>大阪府枚方市氷室台</t>
        </is>
      </c>
      <c r="C2078" t="inlineStr">
        <is>
          <t>おおさかふ ひらかたし ひむろだい</t>
        </is>
      </c>
    </row>
    <row r="2079">
      <c r="A2079" t="inlineStr">
        <is>
          <t>5730116</t>
        </is>
      </c>
      <c r="B2079" t="inlineStr">
        <is>
          <t>大阪府枚方市杉責谷</t>
        </is>
      </c>
      <c r="C2079" t="inlineStr">
        <is>
          <t>おおさかふ ひらかたし すぎせめだに</t>
        </is>
      </c>
    </row>
    <row r="2080">
      <c r="A2080" t="inlineStr">
        <is>
          <t>5730117</t>
        </is>
      </c>
      <c r="B2080" t="inlineStr">
        <is>
          <t>大阪府枚方市杉</t>
        </is>
      </c>
      <c r="C2080" t="inlineStr">
        <is>
          <t>おおさかふ ひらかたし すぎ</t>
        </is>
      </c>
    </row>
    <row r="2081">
      <c r="A2081" t="inlineStr">
        <is>
          <t>5730118</t>
        </is>
      </c>
      <c r="B2081" t="inlineStr">
        <is>
          <t>大阪府枚方市杉山手</t>
        </is>
      </c>
      <c r="C2081" t="inlineStr">
        <is>
          <t>おおさかふ ひらかたし すぎやまて</t>
        </is>
      </c>
    </row>
    <row r="2082">
      <c r="A2082" t="inlineStr">
        <is>
          <t>5730121</t>
        </is>
      </c>
      <c r="B2082" t="inlineStr">
        <is>
          <t>大阪府枚方市津田北町</t>
        </is>
      </c>
      <c r="C2082" t="inlineStr">
        <is>
          <t>おおさかふ ひらかたし つだきたまち</t>
        </is>
      </c>
    </row>
    <row r="2083">
      <c r="A2083" t="inlineStr">
        <is>
          <t>5730122</t>
        </is>
      </c>
      <c r="B2083" t="inlineStr">
        <is>
          <t>大阪府枚方市津田東町</t>
        </is>
      </c>
      <c r="C2083" t="inlineStr">
        <is>
          <t>おおさかふ ひらかたし つだひがしまち</t>
        </is>
      </c>
    </row>
    <row r="2084">
      <c r="A2084" t="inlineStr">
        <is>
          <t>5730123</t>
        </is>
      </c>
      <c r="B2084" t="inlineStr">
        <is>
          <t>大阪府枚方市津田</t>
        </is>
      </c>
      <c r="C2084" t="inlineStr">
        <is>
          <t>おおさかふ ひらかたし つだ</t>
        </is>
      </c>
    </row>
    <row r="2085">
      <c r="A2085" t="inlineStr">
        <is>
          <t>5730124</t>
        </is>
      </c>
      <c r="B2085" t="inlineStr">
        <is>
          <t>大阪府枚方市津田南町</t>
        </is>
      </c>
      <c r="C2085" t="inlineStr">
        <is>
          <t>おおさかふ ひらかたし つだみなみまち</t>
        </is>
      </c>
    </row>
    <row r="2086">
      <c r="A2086" t="inlineStr">
        <is>
          <t>5730125</t>
        </is>
      </c>
      <c r="B2086" t="inlineStr">
        <is>
          <t>大阪府枚方市津田駅前</t>
        </is>
      </c>
      <c r="C2086" t="inlineStr">
        <is>
          <t>おおさかふ ひらかたし つだえきまえ</t>
        </is>
      </c>
    </row>
    <row r="2087">
      <c r="A2087" t="inlineStr">
        <is>
          <t>5730126</t>
        </is>
      </c>
      <c r="B2087" t="inlineStr">
        <is>
          <t>大阪府枚方市津田西町</t>
        </is>
      </c>
      <c r="C2087" t="inlineStr">
        <is>
          <t>おおさかふ ひらかたし つだにしまち</t>
        </is>
      </c>
    </row>
    <row r="2088">
      <c r="A2088" t="inlineStr">
        <is>
          <t>5730127</t>
        </is>
      </c>
      <c r="B2088" t="inlineStr">
        <is>
          <t>大阪府枚方市津田元町</t>
        </is>
      </c>
      <c r="C2088" t="inlineStr">
        <is>
          <t>おおさかふ ひらかたし つだもとまち</t>
        </is>
      </c>
    </row>
    <row r="2089">
      <c r="A2089" t="inlineStr">
        <is>
          <t>5730128</t>
        </is>
      </c>
      <c r="B2089" t="inlineStr">
        <is>
          <t>大阪府枚方市津田山手</t>
        </is>
      </c>
      <c r="C2089" t="inlineStr">
        <is>
          <t>おおさかふ ひらかたし つだやまて</t>
        </is>
      </c>
    </row>
    <row r="2090">
      <c r="A2090" t="inlineStr">
        <is>
          <t>5730131</t>
        </is>
      </c>
      <c r="B2090" t="inlineStr">
        <is>
          <t>大阪府枚方市春日野</t>
        </is>
      </c>
      <c r="C2090" t="inlineStr">
        <is>
          <t>おおさかふ ひらかたし かすがの</t>
        </is>
      </c>
    </row>
    <row r="2091">
      <c r="A2091" t="inlineStr">
        <is>
          <t>5730132</t>
        </is>
      </c>
      <c r="B2091" t="inlineStr">
        <is>
          <t>大阪府枚方市野村元町</t>
        </is>
      </c>
      <c r="C2091" t="inlineStr">
        <is>
          <t>おおさかふ ひらかたし のむらもとまち</t>
        </is>
      </c>
    </row>
    <row r="2092">
      <c r="A2092" t="inlineStr">
        <is>
          <t>5730133</t>
        </is>
      </c>
      <c r="B2092" t="inlineStr">
        <is>
          <t>大阪府枚方市野村南町</t>
        </is>
      </c>
      <c r="C2092" t="inlineStr">
        <is>
          <t>おおさかふ ひらかたし のむらみなみまち</t>
        </is>
      </c>
    </row>
    <row r="2093">
      <c r="A2093" t="inlineStr">
        <is>
          <t>5730134</t>
        </is>
      </c>
      <c r="B2093" t="inlineStr">
        <is>
          <t>大阪府枚方市春日東町</t>
        </is>
      </c>
      <c r="C2093" t="inlineStr">
        <is>
          <t>おおさかふ ひらかたし かすがひがしまち</t>
        </is>
      </c>
    </row>
    <row r="2094">
      <c r="A2094" t="inlineStr">
        <is>
          <t>5730135</t>
        </is>
      </c>
      <c r="B2094" t="inlineStr">
        <is>
          <t>大阪府枚方市春日元町</t>
        </is>
      </c>
      <c r="C2094" t="inlineStr">
        <is>
          <t>おおさかふ ひらかたし かすがもとまち</t>
        </is>
      </c>
    </row>
    <row r="2095">
      <c r="A2095" t="inlineStr">
        <is>
          <t>5730136</t>
        </is>
      </c>
      <c r="B2095" t="inlineStr">
        <is>
          <t>大阪府枚方市春日西町</t>
        </is>
      </c>
      <c r="C2095" t="inlineStr">
        <is>
          <t>おおさかふ ひらかたし かすがにしまち</t>
        </is>
      </c>
    </row>
    <row r="2096">
      <c r="A2096" t="inlineStr">
        <is>
          <t>5730137</t>
        </is>
      </c>
      <c r="B2096" t="inlineStr">
        <is>
          <t>大阪府枚方市春日北町</t>
        </is>
      </c>
      <c r="C2096" t="inlineStr">
        <is>
          <t>おおさかふ ひらかたし かすがきたまち</t>
        </is>
      </c>
    </row>
    <row r="2097">
      <c r="A2097" t="inlineStr">
        <is>
          <t>5730141</t>
        </is>
      </c>
      <c r="B2097" t="inlineStr">
        <is>
          <t>大阪府枚方市大峰北町</t>
        </is>
      </c>
      <c r="C2097" t="inlineStr">
        <is>
          <t>おおさかふ ひらかたし おおみねきたまち</t>
        </is>
      </c>
    </row>
    <row r="2098">
      <c r="A2098" t="inlineStr">
        <is>
          <t>5730142</t>
        </is>
      </c>
      <c r="B2098" t="inlineStr">
        <is>
          <t>大阪府枚方市大峰東町</t>
        </is>
      </c>
      <c r="C2098" t="inlineStr">
        <is>
          <t>おおさかふ ひらかたし おおみねひがしまち</t>
        </is>
      </c>
    </row>
    <row r="2099">
      <c r="A2099" t="inlineStr">
        <is>
          <t>5730143</t>
        </is>
      </c>
      <c r="B2099" t="inlineStr">
        <is>
          <t>大阪府枚方市野村北町</t>
        </is>
      </c>
      <c r="C2099" t="inlineStr">
        <is>
          <t>おおさかふ ひらかたし のむらきたまち</t>
        </is>
      </c>
    </row>
    <row r="2100">
      <c r="A2100" t="inlineStr">
        <is>
          <t>5730144</t>
        </is>
      </c>
      <c r="B2100" t="inlineStr">
        <is>
          <t>大阪府枚方市野村中町</t>
        </is>
      </c>
      <c r="C2100" t="inlineStr">
        <is>
          <t>おおさかふ ひらかたし のむらなかまち</t>
        </is>
      </c>
    </row>
    <row r="2101">
      <c r="A2101" t="inlineStr">
        <is>
          <t>5730145</t>
        </is>
      </c>
      <c r="B2101" t="inlineStr">
        <is>
          <t>大阪府枚方市大峰南町</t>
        </is>
      </c>
      <c r="C2101" t="inlineStr">
        <is>
          <t>おおさかふ ひらかたし おおみねみなみまち</t>
        </is>
      </c>
    </row>
    <row r="2102">
      <c r="A2102" t="inlineStr">
        <is>
          <t>5730146</t>
        </is>
      </c>
      <c r="B2102" t="inlineStr">
        <is>
          <t>大阪府枚方市大峰元町</t>
        </is>
      </c>
      <c r="C2102" t="inlineStr">
        <is>
          <t>おおさかふ ひらかたし おおみねもとまち</t>
        </is>
      </c>
    </row>
    <row r="2103">
      <c r="A2103" t="inlineStr">
        <is>
          <t>5730151</t>
        </is>
      </c>
      <c r="B2103" t="inlineStr">
        <is>
          <t>大阪府枚方市藤阪北町</t>
        </is>
      </c>
      <c r="C2103" t="inlineStr">
        <is>
          <t>おおさかふ ひらかたし ふじさかきたまち</t>
        </is>
      </c>
    </row>
    <row r="2104">
      <c r="A2104" t="inlineStr">
        <is>
          <t>5730152</t>
        </is>
      </c>
      <c r="B2104" t="inlineStr">
        <is>
          <t>大阪府枚方市藤阪中町</t>
        </is>
      </c>
      <c r="C2104" t="inlineStr">
        <is>
          <t>おおさかふ ひらかたし ふじさかなかまち</t>
        </is>
      </c>
    </row>
    <row r="2105">
      <c r="A2105" t="inlineStr">
        <is>
          <t>5730153</t>
        </is>
      </c>
      <c r="B2105" t="inlineStr">
        <is>
          <t>大阪府枚方市藤阪東町</t>
        </is>
      </c>
      <c r="C2105" t="inlineStr">
        <is>
          <t>おおさかふ ひらかたし ふじさかひがしまち</t>
        </is>
      </c>
    </row>
    <row r="2106">
      <c r="A2106" t="inlineStr">
        <is>
          <t>5730154</t>
        </is>
      </c>
      <c r="B2106" t="inlineStr">
        <is>
          <t>大阪府枚方市王仁公園</t>
        </is>
      </c>
      <c r="C2106" t="inlineStr">
        <is>
          <t>おおさかふ ひらかたし わにこうえん</t>
        </is>
      </c>
    </row>
    <row r="2107">
      <c r="A2107" t="inlineStr">
        <is>
          <t>5730155</t>
        </is>
      </c>
      <c r="B2107" t="inlineStr">
        <is>
          <t>大阪府枚方市藤阪天神町</t>
        </is>
      </c>
      <c r="C2107" t="inlineStr">
        <is>
          <t>おおさかふ ひらかたし ふじさかてんじんちょう</t>
        </is>
      </c>
    </row>
    <row r="2108">
      <c r="A2108" t="inlineStr">
        <is>
          <t>5730156</t>
        </is>
      </c>
      <c r="B2108" t="inlineStr">
        <is>
          <t>大阪府枚方市藤阪南町</t>
        </is>
      </c>
      <c r="C2108" t="inlineStr">
        <is>
          <t>おおさかふ ひらかたし ふじさかみなみまち</t>
        </is>
      </c>
    </row>
    <row r="2109">
      <c r="A2109" t="inlineStr">
        <is>
          <t>5730157</t>
        </is>
      </c>
      <c r="B2109" t="inlineStr">
        <is>
          <t>大阪府枚方市藤阪元町</t>
        </is>
      </c>
      <c r="C2109" t="inlineStr">
        <is>
          <t>おおさかふ ひらかたし ふじさかもとまち</t>
        </is>
      </c>
    </row>
    <row r="2110">
      <c r="A2110" t="inlineStr">
        <is>
          <t>5730158</t>
        </is>
      </c>
      <c r="B2110" t="inlineStr">
        <is>
          <t>大阪府枚方市藤阪西町</t>
        </is>
      </c>
      <c r="C2110" t="inlineStr">
        <is>
          <t>おおさかふ ひらかたし ふじさかにしまち</t>
        </is>
      </c>
    </row>
    <row r="2111">
      <c r="A2111" t="inlineStr">
        <is>
          <t>5730161</t>
        </is>
      </c>
      <c r="B2111" t="inlineStr">
        <is>
          <t>大阪府枚方市長尾北町</t>
        </is>
      </c>
      <c r="C2111" t="inlineStr">
        <is>
          <t>おおさかふ ひらかたし ながおきたまち</t>
        </is>
      </c>
    </row>
    <row r="2112">
      <c r="A2112" t="inlineStr">
        <is>
          <t>5730162</t>
        </is>
      </c>
      <c r="B2112" t="inlineStr">
        <is>
          <t>大阪府枚方市長尾西町</t>
        </is>
      </c>
      <c r="C2112" t="inlineStr">
        <is>
          <t>おおさかふ ひらかたし ながおにしまち</t>
        </is>
      </c>
    </row>
    <row r="2113">
      <c r="A2113" t="inlineStr">
        <is>
          <t>5730163</t>
        </is>
      </c>
      <c r="B2113" t="inlineStr">
        <is>
          <t>大阪府枚方市長尾元町</t>
        </is>
      </c>
      <c r="C2113" t="inlineStr">
        <is>
          <t>おおさかふ ひらかたし ながおもとまち</t>
        </is>
      </c>
    </row>
    <row r="2114">
      <c r="A2114" t="inlineStr">
        <is>
          <t>5730164</t>
        </is>
      </c>
      <c r="B2114" t="inlineStr">
        <is>
          <t>大阪府枚方市長尾谷町</t>
        </is>
      </c>
      <c r="C2114" t="inlineStr">
        <is>
          <t>おおさかふ ひらかたし ながおたにまち</t>
        </is>
      </c>
    </row>
    <row r="2115">
      <c r="A2115" t="inlineStr">
        <is>
          <t>5730165</t>
        </is>
      </c>
      <c r="B2115" t="inlineStr">
        <is>
          <t>大阪府枚方市山田池東町</t>
        </is>
      </c>
      <c r="C2115" t="inlineStr">
        <is>
          <t>おおさかふ ひらかたし やまだいけひがしまち</t>
        </is>
      </c>
    </row>
    <row r="2116">
      <c r="A2116" t="inlineStr">
        <is>
          <t>5730166</t>
        </is>
      </c>
      <c r="B2116" t="inlineStr">
        <is>
          <t>大阪府枚方市山田池北町</t>
        </is>
      </c>
      <c r="C2116" t="inlineStr">
        <is>
          <t>おおさかふ ひらかたし やまだいけきたまち</t>
        </is>
      </c>
    </row>
    <row r="2117">
      <c r="A2117" t="inlineStr">
        <is>
          <t>5730167</t>
        </is>
      </c>
      <c r="B2117" t="inlineStr">
        <is>
          <t>大阪府枚方市山田池公園</t>
        </is>
      </c>
      <c r="C2117" t="inlineStr">
        <is>
          <t>おおさかふ ひらかたし やまだいけこうえん</t>
        </is>
      </c>
    </row>
    <row r="2118">
      <c r="A2118" t="inlineStr">
        <is>
          <t>5730168</t>
        </is>
      </c>
      <c r="B2118" t="inlineStr">
        <is>
          <t>大阪府枚方市山田池南町</t>
        </is>
      </c>
      <c r="C2118" t="inlineStr">
        <is>
          <t>おおさかふ ひらかたし やまだいけみなみまち</t>
        </is>
      </c>
    </row>
    <row r="2119">
      <c r="A2119" t="inlineStr">
        <is>
          <t>5730171</t>
        </is>
      </c>
      <c r="B2119" t="inlineStr">
        <is>
          <t>大阪府枚方市北山</t>
        </is>
      </c>
      <c r="C2119" t="inlineStr">
        <is>
          <t>おおさかふ ひらかたし きたやま</t>
        </is>
      </c>
    </row>
    <row r="2120">
      <c r="A2120" t="inlineStr">
        <is>
          <t>5731101</t>
        </is>
      </c>
      <c r="B2120" t="inlineStr">
        <is>
          <t>大阪府枚方市楠葉中之芝</t>
        </is>
      </c>
      <c r="C2120" t="inlineStr">
        <is>
          <t>おおさかふ ひらかたし くずはなかのしば</t>
        </is>
      </c>
    </row>
    <row r="2121">
      <c r="A2121" t="inlineStr">
        <is>
          <t>5731102</t>
        </is>
      </c>
      <c r="B2121" t="inlineStr">
        <is>
          <t>大阪府枚方市北楠葉町</t>
        </is>
      </c>
      <c r="C2121" t="inlineStr">
        <is>
          <t>おおさかふ ひらかたし きたくずはちょう</t>
        </is>
      </c>
    </row>
    <row r="2122">
      <c r="A2122" t="inlineStr">
        <is>
          <t>5731103</t>
        </is>
      </c>
      <c r="B2122" t="inlineStr">
        <is>
          <t>大阪府枚方市楠葉野田</t>
        </is>
      </c>
      <c r="C2122" t="inlineStr">
        <is>
          <t>おおさかふ ひらかたし くずはのだ</t>
        </is>
      </c>
    </row>
    <row r="2123">
      <c r="A2123" t="inlineStr">
        <is>
          <t>5731104</t>
        </is>
      </c>
      <c r="B2123" t="inlineStr">
        <is>
          <t>大阪府枚方市楠葉丘</t>
        </is>
      </c>
      <c r="C2123" t="inlineStr">
        <is>
          <t>おおさかふ ひらかたし くずはおか</t>
        </is>
      </c>
    </row>
    <row r="2124">
      <c r="A2124" t="inlineStr">
        <is>
          <t>5731105</t>
        </is>
      </c>
      <c r="B2124" t="inlineStr">
        <is>
          <t>大阪府枚方市南楠葉</t>
        </is>
      </c>
      <c r="C2124" t="inlineStr">
        <is>
          <t>おおさかふ ひらかたし みなみくずは</t>
        </is>
      </c>
    </row>
    <row r="2125">
      <c r="A2125" t="inlineStr">
        <is>
          <t>5731106</t>
        </is>
      </c>
      <c r="B2125" t="inlineStr">
        <is>
          <t>大阪府枚方市町楠葉</t>
        </is>
      </c>
      <c r="C2125" t="inlineStr">
        <is>
          <t>おおさかふ ひらかたし まちくずは</t>
        </is>
      </c>
    </row>
    <row r="2126">
      <c r="A2126" t="inlineStr">
        <is>
          <t>5731107</t>
        </is>
      </c>
      <c r="B2126" t="inlineStr">
        <is>
          <t>大阪府枚方市楠葉中町</t>
        </is>
      </c>
      <c r="C2126" t="inlineStr">
        <is>
          <t>おおさかふ ひらかたし くずはなかまち</t>
        </is>
      </c>
    </row>
    <row r="2127">
      <c r="A2127" t="inlineStr">
        <is>
          <t>5731111</t>
        </is>
      </c>
      <c r="B2127" t="inlineStr">
        <is>
          <t>大阪府枚方市楠葉朝日</t>
        </is>
      </c>
      <c r="C2127" t="inlineStr">
        <is>
          <t>おおさかふ ひらかたし くずはあさひ</t>
        </is>
      </c>
    </row>
    <row r="2128">
      <c r="A2128" t="inlineStr">
        <is>
          <t>5731112</t>
        </is>
      </c>
      <c r="B2128" t="inlineStr">
        <is>
          <t>大阪府枚方市楠葉美咲</t>
        </is>
      </c>
      <c r="C2128" t="inlineStr">
        <is>
          <t>おおさかふ ひらかたし くずはみさき</t>
        </is>
      </c>
    </row>
    <row r="2129">
      <c r="A2129" t="inlineStr">
        <is>
          <t>5731113</t>
        </is>
      </c>
      <c r="B2129" t="inlineStr">
        <is>
          <t>大阪府枚方市楠葉面取町</t>
        </is>
      </c>
      <c r="C2129" t="inlineStr">
        <is>
          <t>おおさかふ ひらかたし くずはめんどりちょう</t>
        </is>
      </c>
    </row>
    <row r="2130">
      <c r="A2130" t="inlineStr">
        <is>
          <t>5731114</t>
        </is>
      </c>
      <c r="B2130" t="inlineStr">
        <is>
          <t>大阪府枚方市東山</t>
        </is>
      </c>
      <c r="C2130" t="inlineStr">
        <is>
          <t>おおさかふ ひらかたし ひがしやま</t>
        </is>
      </c>
    </row>
    <row r="2131">
      <c r="A2131" t="inlineStr">
        <is>
          <t>5731115</t>
        </is>
      </c>
      <c r="B2131" t="inlineStr">
        <is>
          <t>大阪府枚方市東船橋</t>
        </is>
      </c>
      <c r="C2131" t="inlineStr">
        <is>
          <t>おおさかふ ひらかたし ひがしふなはし</t>
        </is>
      </c>
    </row>
    <row r="2132">
      <c r="A2132" t="inlineStr">
        <is>
          <t>5731116</t>
        </is>
      </c>
      <c r="B2132" t="inlineStr">
        <is>
          <t>大阪府枚方市船橋本町</t>
        </is>
      </c>
      <c r="C2132" t="inlineStr">
        <is>
          <t>おおさかふ ひらかたし ふなはしほんまち</t>
        </is>
      </c>
    </row>
    <row r="2133">
      <c r="A2133" t="inlineStr">
        <is>
          <t>5731117</t>
        </is>
      </c>
      <c r="B2133" t="inlineStr">
        <is>
          <t>大阪府枚方市北船橋町</t>
        </is>
      </c>
      <c r="C2133" t="inlineStr">
        <is>
          <t>おおさかふ ひらかたし きたふなはしちょう</t>
        </is>
      </c>
    </row>
    <row r="2134">
      <c r="A2134" t="inlineStr">
        <is>
          <t>5731118</t>
        </is>
      </c>
      <c r="B2134" t="inlineStr">
        <is>
          <t>大阪府枚方市楠葉並木</t>
        </is>
      </c>
      <c r="C2134" t="inlineStr">
        <is>
          <t>おおさかふ ひらかたし くずはなみき</t>
        </is>
      </c>
    </row>
    <row r="2135">
      <c r="A2135" t="inlineStr">
        <is>
          <t>5731121</t>
        </is>
      </c>
      <c r="B2135" t="inlineStr">
        <is>
          <t>大阪府枚方市楠葉花園町</t>
        </is>
      </c>
      <c r="C2135" t="inlineStr">
        <is>
          <t>おおさかふ ひらかたし くずははなぞのちょう</t>
        </is>
      </c>
    </row>
    <row r="2136">
      <c r="A2136" t="inlineStr">
        <is>
          <t>5731122</t>
        </is>
      </c>
      <c r="B2136" t="inlineStr">
        <is>
          <t>大阪府枚方市西船橋</t>
        </is>
      </c>
      <c r="C2136" t="inlineStr">
        <is>
          <t>おおさかふ ひらかたし にしふなはし</t>
        </is>
      </c>
    </row>
    <row r="2137">
      <c r="A2137" t="inlineStr">
        <is>
          <t>5731123</t>
        </is>
      </c>
      <c r="B2137" t="inlineStr">
        <is>
          <t>大阪府枚方市南船橋</t>
        </is>
      </c>
      <c r="C2137" t="inlineStr">
        <is>
          <t>おおさかふ ひらかたし みなみふなはし</t>
        </is>
      </c>
    </row>
    <row r="2138">
      <c r="A2138" t="inlineStr">
        <is>
          <t>5731124</t>
        </is>
      </c>
      <c r="B2138" t="inlineStr">
        <is>
          <t>大阪府枚方市養父東町</t>
        </is>
      </c>
      <c r="C2138" t="inlineStr">
        <is>
          <t>おおさかふ ひらかたし やぶひがしまち</t>
        </is>
      </c>
    </row>
    <row r="2139">
      <c r="A2139" t="inlineStr">
        <is>
          <t>5731125</t>
        </is>
      </c>
      <c r="B2139" t="inlineStr">
        <is>
          <t>大阪府枚方市養父元町</t>
        </is>
      </c>
      <c r="C2139" t="inlineStr">
        <is>
          <t>おおさかふ ひらかたし やぶもとまち</t>
        </is>
      </c>
    </row>
    <row r="2140">
      <c r="A2140" t="inlineStr">
        <is>
          <t>5731126</t>
        </is>
      </c>
      <c r="B2140" t="inlineStr">
        <is>
          <t>大阪府枚方市上島東町</t>
        </is>
      </c>
      <c r="C2140" t="inlineStr">
        <is>
          <t>おおさかふ ひらかたし かみじまひがしまち</t>
        </is>
      </c>
    </row>
    <row r="2141">
      <c r="A2141" t="inlineStr">
        <is>
          <t>5731127</t>
        </is>
      </c>
      <c r="B2141" t="inlineStr">
        <is>
          <t>大阪府枚方市上島町</t>
        </is>
      </c>
      <c r="C2141" t="inlineStr">
        <is>
          <t>おおさかふ ひらかたし かみじまちょう</t>
        </is>
      </c>
    </row>
    <row r="2142">
      <c r="A2142" t="inlineStr">
        <is>
          <t>5731128</t>
        </is>
      </c>
      <c r="B2142" t="inlineStr">
        <is>
          <t>大阪府枚方市樋之上町</t>
        </is>
      </c>
      <c r="C2142" t="inlineStr">
        <is>
          <t>おおさかふ ひらかたし ひのうえちょう</t>
        </is>
      </c>
    </row>
    <row r="2143">
      <c r="A2143" t="inlineStr">
        <is>
          <t>5731131</t>
        </is>
      </c>
      <c r="B2143" t="inlineStr">
        <is>
          <t>大阪府枚方市高野道</t>
        </is>
      </c>
      <c r="C2143" t="inlineStr">
        <is>
          <t>おおさかふ ひらかたし こうやみち</t>
        </is>
      </c>
    </row>
    <row r="2144">
      <c r="A2144" t="inlineStr">
        <is>
          <t>5731132</t>
        </is>
      </c>
      <c r="B2144" t="inlineStr">
        <is>
          <t>大阪府枚方市招提田近</t>
        </is>
      </c>
      <c r="C2144" t="inlineStr">
        <is>
          <t>おおさかふ ひらかたし しょうだいたぢか</t>
        </is>
      </c>
    </row>
    <row r="2145">
      <c r="A2145" t="inlineStr">
        <is>
          <t>5731133</t>
        </is>
      </c>
      <c r="B2145" t="inlineStr">
        <is>
          <t>大阪府枚方市招提元町</t>
        </is>
      </c>
      <c r="C2145" t="inlineStr">
        <is>
          <t>おおさかふ ひらかたし しょうだいもとまち</t>
        </is>
      </c>
    </row>
    <row r="2146">
      <c r="A2146" t="inlineStr">
        <is>
          <t>5731134</t>
        </is>
      </c>
      <c r="B2146" t="inlineStr">
        <is>
          <t>大阪府枚方市養父丘</t>
        </is>
      </c>
      <c r="C2146" t="inlineStr">
        <is>
          <t>おおさかふ ひらかたし やぶがおか</t>
        </is>
      </c>
    </row>
    <row r="2147">
      <c r="A2147" t="inlineStr">
        <is>
          <t>5731135</t>
        </is>
      </c>
      <c r="B2147" t="inlineStr">
        <is>
          <t>大阪府枚方市招提平野町</t>
        </is>
      </c>
      <c r="C2147" t="inlineStr">
        <is>
          <t>おおさかふ ひらかたし しょうだいひらのちょう</t>
        </is>
      </c>
    </row>
    <row r="2148">
      <c r="A2148" t="inlineStr">
        <is>
          <t>5731136</t>
        </is>
      </c>
      <c r="B2148" t="inlineStr">
        <is>
          <t>大阪府枚方市宇山東町</t>
        </is>
      </c>
      <c r="C2148" t="inlineStr">
        <is>
          <t>おおさかふ ひらかたし うやまひがしまち</t>
        </is>
      </c>
    </row>
    <row r="2149">
      <c r="A2149" t="inlineStr">
        <is>
          <t>5731137</t>
        </is>
      </c>
      <c r="B2149" t="inlineStr">
        <is>
          <t>大阪府枚方市西招提町</t>
        </is>
      </c>
      <c r="C2149" t="inlineStr">
        <is>
          <t>おおさかふ ひらかたし にししょうだいちょう</t>
        </is>
      </c>
    </row>
    <row r="2150">
      <c r="A2150" t="inlineStr">
        <is>
          <t>5731138</t>
        </is>
      </c>
      <c r="B2150" t="inlineStr">
        <is>
          <t>大阪府枚方市招提北町</t>
        </is>
      </c>
      <c r="C2150" t="inlineStr">
        <is>
          <t>おおさかふ ひらかたし しょうだいきたまち</t>
        </is>
      </c>
    </row>
    <row r="2151">
      <c r="A2151" t="inlineStr">
        <is>
          <t>5731141</t>
        </is>
      </c>
      <c r="B2151" t="inlineStr">
        <is>
          <t>大阪府枚方市養父西町</t>
        </is>
      </c>
      <c r="C2151" t="inlineStr">
        <is>
          <t>おおさかふ ひらかたし やぶにしまち</t>
        </is>
      </c>
    </row>
    <row r="2152">
      <c r="A2152" t="inlineStr">
        <is>
          <t>5731142</t>
        </is>
      </c>
      <c r="B2152" t="inlineStr">
        <is>
          <t>大阪府枚方市牧野下島町</t>
        </is>
      </c>
      <c r="C2152" t="inlineStr">
        <is>
          <t>おおさかふ ひらかたし まきのしもじまちょう</t>
        </is>
      </c>
    </row>
    <row r="2153">
      <c r="A2153" t="inlineStr">
        <is>
          <t>5731143</t>
        </is>
      </c>
      <c r="B2153" t="inlineStr">
        <is>
          <t>大阪府枚方市宇山町</t>
        </is>
      </c>
      <c r="C2153" t="inlineStr">
        <is>
          <t>おおさかふ ひらかたし うやまちょう</t>
        </is>
      </c>
    </row>
    <row r="2154">
      <c r="A2154" t="inlineStr">
        <is>
          <t>5731144</t>
        </is>
      </c>
      <c r="B2154" t="inlineStr">
        <is>
          <t>大阪府枚方市牧野本町</t>
        </is>
      </c>
      <c r="C2154" t="inlineStr">
        <is>
          <t>おおさかふ ひらかたし まきのほんまち</t>
        </is>
      </c>
    </row>
    <row r="2155">
      <c r="A2155" t="inlineStr">
        <is>
          <t>5731145</t>
        </is>
      </c>
      <c r="B2155" t="inlineStr">
        <is>
          <t>大阪府枚方市黄金野</t>
        </is>
      </c>
      <c r="C2155" t="inlineStr">
        <is>
          <t>おおさかふ ひらかたし こがねの</t>
        </is>
      </c>
    </row>
    <row r="2156">
      <c r="A2156" t="inlineStr">
        <is>
          <t>5731146</t>
        </is>
      </c>
      <c r="B2156" t="inlineStr">
        <is>
          <t>大阪府枚方市牧野阪</t>
        </is>
      </c>
      <c r="C2156" t="inlineStr">
        <is>
          <t>おおさかふ ひらかたし まきのさか</t>
        </is>
      </c>
    </row>
    <row r="2157">
      <c r="A2157" t="inlineStr">
        <is>
          <t>5731147</t>
        </is>
      </c>
      <c r="B2157" t="inlineStr">
        <is>
          <t>大阪府枚方市渚内野</t>
        </is>
      </c>
      <c r="C2157" t="inlineStr">
        <is>
          <t>おおさかふ ひらかたし なぎさうちの</t>
        </is>
      </c>
    </row>
    <row r="2158">
      <c r="A2158" t="inlineStr">
        <is>
          <t>5731148</t>
        </is>
      </c>
      <c r="B2158" t="inlineStr">
        <is>
          <t>大阪府枚方市西牧野</t>
        </is>
      </c>
      <c r="C2158" t="inlineStr">
        <is>
          <t>おおさかふ ひらかたし にしまきの</t>
        </is>
      </c>
    </row>
    <row r="2159">
      <c r="A2159" t="inlineStr">
        <is>
          <t>5731149</t>
        </is>
      </c>
      <c r="B2159" t="inlineStr">
        <is>
          <t>大阪府枚方市牧野北町</t>
        </is>
      </c>
      <c r="C2159" t="inlineStr">
        <is>
          <t>おおさかふ ひらかたし まきのきたまち</t>
        </is>
      </c>
    </row>
    <row r="2160">
      <c r="A2160" t="inlineStr">
        <is>
          <t>5731151</t>
        </is>
      </c>
      <c r="B2160" t="inlineStr">
        <is>
          <t>大阪府枚方市東牧野町</t>
        </is>
      </c>
      <c r="C2160" t="inlineStr">
        <is>
          <t>おおさかふ ひらかたし ひがしまきのちょう</t>
        </is>
      </c>
    </row>
    <row r="2161">
      <c r="A2161" t="inlineStr">
        <is>
          <t>5731152</t>
        </is>
      </c>
      <c r="B2161" t="inlineStr">
        <is>
          <t>大阪府枚方市招提中町</t>
        </is>
      </c>
      <c r="C2161" t="inlineStr">
        <is>
          <t>おおさかふ ひらかたし しょうだいなかまち</t>
        </is>
      </c>
    </row>
    <row r="2162">
      <c r="A2162" t="inlineStr">
        <is>
          <t>5731153</t>
        </is>
      </c>
      <c r="B2162" t="inlineStr">
        <is>
          <t>大阪府枚方市招提大谷</t>
        </is>
      </c>
      <c r="C2162" t="inlineStr">
        <is>
          <t>おおさかふ ひらかたし しょうだいおおたに</t>
        </is>
      </c>
    </row>
    <row r="2163">
      <c r="A2163" t="inlineStr">
        <is>
          <t>5731154</t>
        </is>
      </c>
      <c r="B2163" t="inlineStr">
        <is>
          <t>大阪府枚方市招提東町</t>
        </is>
      </c>
      <c r="C2163" t="inlineStr">
        <is>
          <t>おおさかふ ひらかたし しょうだいひがしまち</t>
        </is>
      </c>
    </row>
    <row r="2164">
      <c r="A2164" t="inlineStr">
        <is>
          <t>5731155</t>
        </is>
      </c>
      <c r="B2164" t="inlineStr">
        <is>
          <t>大阪府枚方市招提南町</t>
        </is>
      </c>
      <c r="C2164" t="inlineStr">
        <is>
          <t>おおさかふ ひらかたし しょうだいみなみまち</t>
        </is>
      </c>
    </row>
    <row r="2165">
      <c r="A2165" t="inlineStr">
        <is>
          <t>5731156</t>
        </is>
      </c>
      <c r="B2165" t="inlineStr">
        <is>
          <t>大阪府枚方市片鉾東町</t>
        </is>
      </c>
      <c r="C2165" t="inlineStr">
        <is>
          <t>おおさかふ ひらかたし かたほこひがしまち</t>
        </is>
      </c>
    </row>
    <row r="2166">
      <c r="A2166" t="inlineStr">
        <is>
          <t>5731157</t>
        </is>
      </c>
      <c r="B2166" t="inlineStr">
        <is>
          <t>大阪府枚方市片鉾本町</t>
        </is>
      </c>
      <c r="C2166" t="inlineStr">
        <is>
          <t>おおさかふ ひらかたし かたほこほんまち</t>
        </is>
      </c>
    </row>
    <row r="2167">
      <c r="A2167" t="inlineStr">
        <is>
          <t>5731158</t>
        </is>
      </c>
      <c r="B2167" t="inlineStr">
        <is>
          <t>大阪府枚方市北片鉾町</t>
        </is>
      </c>
      <c r="C2167" t="inlineStr">
        <is>
          <t>おおさかふ ひらかたし きたかたほこちょう</t>
        </is>
      </c>
    </row>
    <row r="2168">
      <c r="A2168" t="inlineStr">
        <is>
          <t>5731159</t>
        </is>
      </c>
      <c r="B2168" t="inlineStr">
        <is>
          <t>大阪府枚方市車塚</t>
        </is>
      </c>
      <c r="C2168" t="inlineStr">
        <is>
          <t>おおさかふ ひらかたし くるまづか</t>
        </is>
      </c>
    </row>
    <row r="2169">
      <c r="A2169" t="inlineStr">
        <is>
          <t>5731161</t>
        </is>
      </c>
      <c r="B2169" t="inlineStr">
        <is>
          <t>大阪府枚方市交北</t>
        </is>
      </c>
      <c r="C2169" t="inlineStr">
        <is>
          <t>おおさかふ ひらかたし こうほく</t>
        </is>
      </c>
    </row>
    <row r="2170">
      <c r="A2170" t="inlineStr">
        <is>
          <t>5731162</t>
        </is>
      </c>
      <c r="B2170" t="inlineStr">
        <is>
          <t>大阪府枚方市田口</t>
        </is>
      </c>
      <c r="C2170" t="inlineStr">
        <is>
          <t>おおさかふ ひらかたし たぐち</t>
        </is>
      </c>
    </row>
    <row r="2171">
      <c r="A2171" t="inlineStr">
        <is>
          <t>5731163</t>
        </is>
      </c>
      <c r="B2171" t="inlineStr">
        <is>
          <t>大阪府枚方市甲斐田新町</t>
        </is>
      </c>
      <c r="C2171" t="inlineStr">
        <is>
          <t>おおさかふ ひらかたし かいだしんまち</t>
        </is>
      </c>
    </row>
    <row r="2172">
      <c r="A2172" t="inlineStr">
        <is>
          <t>5731164</t>
        </is>
      </c>
      <c r="B2172" t="inlineStr">
        <is>
          <t>大阪府枚方市須山町</t>
        </is>
      </c>
      <c r="C2172" t="inlineStr">
        <is>
          <t>おおさかふ ひらかたし すやまちょう</t>
        </is>
      </c>
    </row>
    <row r="2173">
      <c r="A2173" t="inlineStr">
        <is>
          <t>5731165</t>
        </is>
      </c>
      <c r="B2173" t="inlineStr">
        <is>
          <t>大阪府枚方市都丘町</t>
        </is>
      </c>
      <c r="C2173" t="inlineStr">
        <is>
          <t>おおさかふ ひらかたし みやこがおかちょう</t>
        </is>
      </c>
    </row>
    <row r="2174">
      <c r="A2174" t="inlineStr">
        <is>
          <t>5731166</t>
        </is>
      </c>
      <c r="B2174" t="inlineStr">
        <is>
          <t>大阪府枚方市新之栄町</t>
        </is>
      </c>
      <c r="C2174" t="inlineStr">
        <is>
          <t>おおさかふ ひらかたし しんのえちょう</t>
        </is>
      </c>
    </row>
    <row r="2175">
      <c r="A2175" t="inlineStr">
        <is>
          <t>5731167</t>
        </is>
      </c>
      <c r="B2175" t="inlineStr">
        <is>
          <t>大阪府枚方市甲斐田町</t>
        </is>
      </c>
      <c r="C2175" t="inlineStr">
        <is>
          <t>おおさかふ ひらかたし かいだちょう</t>
        </is>
      </c>
    </row>
    <row r="2176">
      <c r="A2176" t="inlineStr">
        <is>
          <t>5731168</t>
        </is>
      </c>
      <c r="B2176" t="inlineStr">
        <is>
          <t>大阪府枚方市甲斐田東町</t>
        </is>
      </c>
      <c r="C2176" t="inlineStr">
        <is>
          <t>おおさかふ ひらかたし かいだひがしまち</t>
        </is>
      </c>
    </row>
    <row r="2177">
      <c r="A2177" t="inlineStr">
        <is>
          <t>5731171</t>
        </is>
      </c>
      <c r="B2177" t="inlineStr">
        <is>
          <t>大阪府枚方市三栗</t>
        </is>
      </c>
      <c r="C2177" t="inlineStr">
        <is>
          <t>おおさかふ ひらかたし めぐり</t>
        </is>
      </c>
    </row>
    <row r="2178">
      <c r="A2178" t="inlineStr">
        <is>
          <t>5731172</t>
        </is>
      </c>
      <c r="B2178" t="inlineStr">
        <is>
          <t>大阪府枚方市渚栄町</t>
        </is>
      </c>
      <c r="C2178" t="inlineStr">
        <is>
          <t>おおさかふ ひらかたし なぎささかえまち</t>
        </is>
      </c>
    </row>
    <row r="2179">
      <c r="A2179" t="inlineStr">
        <is>
          <t>5731173</t>
        </is>
      </c>
      <c r="B2179" t="inlineStr">
        <is>
          <t>大阪府枚方市小倉町</t>
        </is>
      </c>
      <c r="C2179" t="inlineStr">
        <is>
          <t>おおさかふ ひらかたし おぐらちょう</t>
        </is>
      </c>
    </row>
    <row r="2180">
      <c r="A2180" t="inlineStr">
        <is>
          <t>5731174</t>
        </is>
      </c>
      <c r="B2180" t="inlineStr">
        <is>
          <t>大阪府枚方市小倉東町</t>
        </is>
      </c>
      <c r="C2180" t="inlineStr">
        <is>
          <t>おおさかふ ひらかたし おぐらひがしまち</t>
        </is>
      </c>
    </row>
    <row r="2181">
      <c r="A2181" t="inlineStr">
        <is>
          <t>5731175</t>
        </is>
      </c>
      <c r="B2181" t="inlineStr">
        <is>
          <t>大阪府枚方市上野</t>
        </is>
      </c>
      <c r="C2181" t="inlineStr">
        <is>
          <t>おおさかふ ひらかたし うえの</t>
        </is>
      </c>
    </row>
    <row r="2182">
      <c r="A2182" t="inlineStr">
        <is>
          <t>5731176</t>
        </is>
      </c>
      <c r="B2182" t="inlineStr">
        <is>
          <t>大阪府枚方市渚東町</t>
        </is>
      </c>
      <c r="C2182" t="inlineStr">
        <is>
          <t>おおさかふ ひらかたし なぎさひがしまち</t>
        </is>
      </c>
    </row>
    <row r="2183">
      <c r="A2183" t="inlineStr">
        <is>
          <t>5731177</t>
        </is>
      </c>
      <c r="B2183" t="inlineStr">
        <is>
          <t>大阪府枚方市渚元町</t>
        </is>
      </c>
      <c r="C2183" t="inlineStr">
        <is>
          <t>おおさかふ ひらかたし なぎさもとまち</t>
        </is>
      </c>
    </row>
    <row r="2184">
      <c r="A2184" t="inlineStr">
        <is>
          <t>5731178</t>
        </is>
      </c>
      <c r="B2184" t="inlineStr">
        <is>
          <t>大阪府枚方市渚西</t>
        </is>
      </c>
      <c r="C2184" t="inlineStr">
        <is>
          <t>おおさかふ ひらかたし なぎさにし</t>
        </is>
      </c>
    </row>
    <row r="2185">
      <c r="A2185" t="inlineStr">
        <is>
          <t>5731181</t>
        </is>
      </c>
      <c r="B2185" t="inlineStr">
        <is>
          <t>大阪府枚方市渚本町</t>
        </is>
      </c>
      <c r="C2185" t="inlineStr">
        <is>
          <t>おおさかふ ひらかたし なぎさほんまち</t>
        </is>
      </c>
    </row>
    <row r="2186">
      <c r="A2186" t="inlineStr">
        <is>
          <t>5731182</t>
        </is>
      </c>
      <c r="B2186" t="inlineStr">
        <is>
          <t>大阪府枚方市御殿山町</t>
        </is>
      </c>
      <c r="C2186" t="inlineStr">
        <is>
          <t>おおさかふ ひらかたし ごてんやまちょう</t>
        </is>
      </c>
    </row>
    <row r="2187">
      <c r="A2187" t="inlineStr">
        <is>
          <t>5731183</t>
        </is>
      </c>
      <c r="B2187" t="inlineStr">
        <is>
          <t>大阪府枚方市渚南町</t>
        </is>
      </c>
      <c r="C2187" t="inlineStr">
        <is>
          <t>おおさかふ ひらかたし なぎさみなみまち</t>
        </is>
      </c>
    </row>
    <row r="2188">
      <c r="A2188" t="inlineStr">
        <is>
          <t>5731184</t>
        </is>
      </c>
      <c r="B2188" t="inlineStr">
        <is>
          <t>大阪府枚方市磯島茶屋町</t>
        </is>
      </c>
      <c r="C2188" t="inlineStr">
        <is>
          <t>おおさかふ ひらかたし いそしまちゃやまち</t>
        </is>
      </c>
    </row>
    <row r="2189">
      <c r="A2189" t="inlineStr">
        <is>
          <t>5731185</t>
        </is>
      </c>
      <c r="B2189" t="inlineStr">
        <is>
          <t>大阪府枚方市天之川町</t>
        </is>
      </c>
      <c r="C2189" t="inlineStr">
        <is>
          <t>おおさかふ ひらかたし あまのがわちょう</t>
        </is>
      </c>
    </row>
    <row r="2190">
      <c r="A2190" t="inlineStr">
        <is>
          <t>5731186</t>
        </is>
      </c>
      <c r="B2190" t="inlineStr">
        <is>
          <t>大阪府枚方市磯島南町</t>
        </is>
      </c>
      <c r="C2190" t="inlineStr">
        <is>
          <t>おおさかふ ひらかたし いそしまみなみまち</t>
        </is>
      </c>
    </row>
    <row r="2191">
      <c r="A2191" t="inlineStr">
        <is>
          <t>5731187</t>
        </is>
      </c>
      <c r="B2191" t="inlineStr">
        <is>
          <t>大阪府枚方市磯島元町</t>
        </is>
      </c>
      <c r="C2191" t="inlineStr">
        <is>
          <t>おおさかふ ひらかたし いそしまもとまち</t>
        </is>
      </c>
    </row>
    <row r="2192">
      <c r="A2192" t="inlineStr">
        <is>
          <t>5731188</t>
        </is>
      </c>
      <c r="B2192" t="inlineStr">
        <is>
          <t>大阪府枚方市磯島北町</t>
        </is>
      </c>
      <c r="C2192" t="inlineStr">
        <is>
          <t>おおさかふ ひらかたし いそしまきたまち</t>
        </is>
      </c>
    </row>
    <row r="2193">
      <c r="A2193" t="inlineStr">
        <is>
          <t>5731191</t>
        </is>
      </c>
      <c r="B2193" t="inlineStr">
        <is>
          <t>大阪府枚方市新町</t>
        </is>
      </c>
      <c r="C2193" t="inlineStr">
        <is>
          <t>おおさかふ ひらかたし しんまち</t>
        </is>
      </c>
    </row>
    <row r="2194">
      <c r="A2194" t="inlineStr">
        <is>
          <t>5731192</t>
        </is>
      </c>
      <c r="B2194" t="inlineStr">
        <is>
          <t>大阪府枚方市西禁野</t>
        </is>
      </c>
      <c r="C2194" t="inlineStr">
        <is>
          <t>おおさかふ ひらかたし にしきんや</t>
        </is>
      </c>
    </row>
    <row r="2195">
      <c r="A2195" t="inlineStr">
        <is>
          <t>5731193</t>
        </is>
      </c>
      <c r="B2195" t="inlineStr">
        <is>
          <t>大阪府枚方市御殿山南町</t>
        </is>
      </c>
      <c r="C2195" t="inlineStr">
        <is>
          <t>おおさかふ ひらかたし ごてんやまみなみまち</t>
        </is>
      </c>
    </row>
    <row r="2196">
      <c r="A2196" t="inlineStr">
        <is>
          <t>5731194</t>
        </is>
      </c>
      <c r="B2196" t="inlineStr">
        <is>
          <t>大阪府枚方市中宮北町</t>
        </is>
      </c>
      <c r="C2196" t="inlineStr">
        <is>
          <t>おおさかふ ひらかたし なかみやきたまち</t>
        </is>
      </c>
    </row>
    <row r="2197">
      <c r="A2197" t="inlineStr">
        <is>
          <t>5731195</t>
        </is>
      </c>
      <c r="B2197" t="inlineStr">
        <is>
          <t>大阪府枚方市中宮東之町</t>
        </is>
      </c>
      <c r="C2197" t="inlineStr">
        <is>
          <t>おおさかふ ひらかたし なかみやひがしのちょう</t>
        </is>
      </c>
    </row>
    <row r="2198">
      <c r="A2198" t="inlineStr">
        <is>
          <t>5731196</t>
        </is>
      </c>
      <c r="B2198" t="inlineStr">
        <is>
          <t>大阪府枚方市中宮本町</t>
        </is>
      </c>
      <c r="C2198" t="inlineStr">
        <is>
          <t>おおさかふ ひらかたし なかみやほんまち</t>
        </is>
      </c>
    </row>
    <row r="2199">
      <c r="A2199" t="inlineStr">
        <is>
          <t>5731197</t>
        </is>
      </c>
      <c r="B2199" t="inlineStr">
        <is>
          <t>大阪府枚方市禁野本町</t>
        </is>
      </c>
      <c r="C2199" t="inlineStr">
        <is>
          <t>おおさかふ ひらかたし きんやほんまち</t>
        </is>
      </c>
    </row>
    <row r="2200">
      <c r="A2200" t="inlineStr">
        <is>
          <t>5740000</t>
        </is>
      </c>
      <c r="B2200" t="inlineStr">
        <is>
          <t>大阪府大東市</t>
        </is>
      </c>
      <c r="C2200" t="inlineStr">
        <is>
          <t>おおさかふ だいとうし</t>
        </is>
      </c>
    </row>
    <row r="2201">
      <c r="A2201" t="inlineStr">
        <is>
          <t>5740001</t>
        </is>
      </c>
      <c r="B2201" t="inlineStr">
        <is>
          <t>大阪府大東市学園町</t>
        </is>
      </c>
      <c r="C2201" t="inlineStr">
        <is>
          <t>おおさかふ だいとうし がくえんちょう</t>
        </is>
      </c>
    </row>
    <row r="2202">
      <c r="A2202" t="inlineStr">
        <is>
          <t>5740002</t>
        </is>
      </c>
      <c r="B2202" t="inlineStr">
        <is>
          <t>大阪府大東市錦町</t>
        </is>
      </c>
      <c r="C2202" t="inlineStr">
        <is>
          <t>おおさかふ だいとうし にしきちょう</t>
        </is>
      </c>
    </row>
    <row r="2203">
      <c r="A2203" t="inlineStr">
        <is>
          <t>5740003</t>
        </is>
      </c>
      <c r="B2203" t="inlineStr">
        <is>
          <t>大阪府大東市明美の里町</t>
        </is>
      </c>
      <c r="C2203" t="inlineStr">
        <is>
          <t>おおさかふ だいとうし あけみのさとちょう</t>
        </is>
      </c>
    </row>
    <row r="2204">
      <c r="A2204" t="inlineStr">
        <is>
          <t>5740004</t>
        </is>
      </c>
      <c r="B2204" t="inlineStr">
        <is>
          <t>大阪府大東市南楠の里町</t>
        </is>
      </c>
      <c r="C2204" t="inlineStr">
        <is>
          <t>おおさかふ だいとうし みなみくすのさとちょう</t>
        </is>
      </c>
    </row>
    <row r="2205">
      <c r="A2205" t="inlineStr">
        <is>
          <t>5740005</t>
        </is>
      </c>
      <c r="B2205" t="inlineStr">
        <is>
          <t>大阪府大東市西楠の里町</t>
        </is>
      </c>
      <c r="C2205" t="inlineStr">
        <is>
          <t>おおさかふ だいとうし にしくすのさとちょう</t>
        </is>
      </c>
    </row>
    <row r="2206">
      <c r="A2206" t="inlineStr">
        <is>
          <t>5740006</t>
        </is>
      </c>
      <c r="B2206" t="inlineStr">
        <is>
          <t>大阪府大東市中楠の里町</t>
        </is>
      </c>
      <c r="C2206" t="inlineStr">
        <is>
          <t>おおさかふ だいとうし なかくすのさとちょう</t>
        </is>
      </c>
    </row>
    <row r="2207">
      <c r="A2207" t="inlineStr">
        <is>
          <t>5740007</t>
        </is>
      </c>
      <c r="B2207" t="inlineStr">
        <is>
          <t>大阪府大東市北楠の里町</t>
        </is>
      </c>
      <c r="C2207" t="inlineStr">
        <is>
          <t>おおさかふ だいとうし きたくすのさとちょう</t>
        </is>
      </c>
    </row>
    <row r="2208">
      <c r="A2208" t="inlineStr">
        <is>
          <t>5740008</t>
        </is>
      </c>
      <c r="B2208" t="inlineStr">
        <is>
          <t>大阪府大東市北新町</t>
        </is>
      </c>
      <c r="C2208" t="inlineStr">
        <is>
          <t>おおさかふ だいとうし きたしんまち</t>
        </is>
      </c>
    </row>
    <row r="2209">
      <c r="A2209" t="inlineStr">
        <is>
          <t>5740011</t>
        </is>
      </c>
      <c r="B2209" t="inlineStr">
        <is>
          <t>大阪府大東市北条</t>
        </is>
      </c>
      <c r="C2209" t="inlineStr">
        <is>
          <t>おおさかふ だいとうし ほうじょう</t>
        </is>
      </c>
    </row>
    <row r="2210">
      <c r="A2210" t="inlineStr">
        <is>
          <t>5740012</t>
        </is>
      </c>
      <c r="B2210" t="inlineStr">
        <is>
          <t>大阪府大東市龍間</t>
        </is>
      </c>
      <c r="C2210" t="inlineStr">
        <is>
          <t>おおさかふ だいとうし たつま</t>
        </is>
      </c>
    </row>
    <row r="2211">
      <c r="A2211" t="inlineStr">
        <is>
          <t>5740013</t>
        </is>
      </c>
      <c r="B2211" t="inlineStr">
        <is>
          <t>大阪府大東市中垣内</t>
        </is>
      </c>
      <c r="C2211" t="inlineStr">
        <is>
          <t>おおさかふ だいとうし なかがいと</t>
        </is>
      </c>
    </row>
    <row r="2212">
      <c r="A2212" t="inlineStr">
        <is>
          <t>5740014</t>
        </is>
      </c>
      <c r="B2212" t="inlineStr">
        <is>
          <t>大阪府大東市寺川</t>
        </is>
      </c>
      <c r="C2212" t="inlineStr">
        <is>
          <t>おおさかふ だいとうし てらがわ</t>
        </is>
      </c>
    </row>
    <row r="2213">
      <c r="A2213" t="inlineStr">
        <is>
          <t>5740015</t>
        </is>
      </c>
      <c r="B2213" t="inlineStr">
        <is>
          <t>大阪府大東市野崎</t>
        </is>
      </c>
      <c r="C2213" t="inlineStr">
        <is>
          <t>おおさかふ だいとうし のざき</t>
        </is>
      </c>
    </row>
    <row r="2214">
      <c r="A2214" t="inlineStr">
        <is>
          <t>5740016</t>
        </is>
      </c>
      <c r="B2214" t="inlineStr">
        <is>
          <t>大阪府大東市南津の辺町</t>
        </is>
      </c>
      <c r="C2214" t="inlineStr">
        <is>
          <t>おおさかふ だいとうし みなみつのべちょう</t>
        </is>
      </c>
    </row>
    <row r="2215">
      <c r="A2215" t="inlineStr">
        <is>
          <t>5740017</t>
        </is>
      </c>
      <c r="B2215" t="inlineStr">
        <is>
          <t>大阪府大東市津の辺町</t>
        </is>
      </c>
      <c r="C2215" t="inlineStr">
        <is>
          <t>おおさかふ だいとうし つのべちょう</t>
        </is>
      </c>
    </row>
    <row r="2216">
      <c r="A2216" t="inlineStr">
        <is>
          <t>5740021</t>
        </is>
      </c>
      <c r="B2216" t="inlineStr">
        <is>
          <t>大阪府大東市平野屋新町</t>
        </is>
      </c>
      <c r="C2216" t="inlineStr">
        <is>
          <t>おおさかふ だいとうし ひらのやしんまち</t>
        </is>
      </c>
    </row>
    <row r="2217">
      <c r="A2217" t="inlineStr">
        <is>
          <t>5740022</t>
        </is>
      </c>
      <c r="B2217" t="inlineStr">
        <is>
          <t>大阪府大東市平野屋</t>
        </is>
      </c>
      <c r="C2217" t="inlineStr">
        <is>
          <t>おおさかふ だいとうし ひらのや</t>
        </is>
      </c>
    </row>
    <row r="2218">
      <c r="A2218" t="inlineStr">
        <is>
          <t>5740023</t>
        </is>
      </c>
      <c r="B2218" t="inlineStr">
        <is>
          <t>大阪府大東市南新田</t>
        </is>
      </c>
      <c r="C2218" t="inlineStr">
        <is>
          <t>おおさかふ だいとうし みなみしんでん</t>
        </is>
      </c>
    </row>
    <row r="2219">
      <c r="A2219" t="inlineStr">
        <is>
          <t>5740024</t>
        </is>
      </c>
      <c r="B2219" t="inlineStr">
        <is>
          <t>大阪府大東市泉町</t>
        </is>
      </c>
      <c r="C2219" t="inlineStr">
        <is>
          <t>おおさかふ だいとうし いずみまち</t>
        </is>
      </c>
    </row>
    <row r="2220">
      <c r="A2220" t="inlineStr">
        <is>
          <t>5740025</t>
        </is>
      </c>
      <c r="B2220" t="inlineStr">
        <is>
          <t>大阪府大東市御供田</t>
        </is>
      </c>
      <c r="C2220" t="inlineStr">
        <is>
          <t>おおさかふ だいとうし ごくでん</t>
        </is>
      </c>
    </row>
    <row r="2221">
      <c r="A2221" t="inlineStr">
        <is>
          <t>5740026</t>
        </is>
      </c>
      <c r="B2221" t="inlineStr">
        <is>
          <t>大阪府大東市住道</t>
        </is>
      </c>
      <c r="C2221" t="inlineStr">
        <is>
          <t>おおさかふ だいとうし すみのどう</t>
        </is>
      </c>
    </row>
    <row r="2222">
      <c r="A2222" t="inlineStr">
        <is>
          <t>5740027</t>
        </is>
      </c>
      <c r="B2222" t="inlineStr">
        <is>
          <t>大阪府大東市三住町</t>
        </is>
      </c>
      <c r="C2222" t="inlineStr">
        <is>
          <t>おおさかふ だいとうし みすみちょう</t>
        </is>
      </c>
    </row>
    <row r="2223">
      <c r="A2223" t="inlineStr">
        <is>
          <t>5740028</t>
        </is>
      </c>
      <c r="B2223" t="inlineStr">
        <is>
          <t>大阪府大東市幸町</t>
        </is>
      </c>
      <c r="C2223" t="inlineStr">
        <is>
          <t>おおさかふ だいとうし さいわいちょう</t>
        </is>
      </c>
    </row>
    <row r="2224">
      <c r="A2224" t="inlineStr">
        <is>
          <t>5740031</t>
        </is>
      </c>
      <c r="B2224" t="inlineStr">
        <is>
          <t>大阪府大東市川中新町</t>
        </is>
      </c>
      <c r="C2224" t="inlineStr">
        <is>
          <t>おおさかふ だいとうし かわなかしんまち</t>
        </is>
      </c>
    </row>
    <row r="2225">
      <c r="A2225" t="inlineStr">
        <is>
          <t>5740032</t>
        </is>
      </c>
      <c r="B2225" t="inlineStr">
        <is>
          <t>大阪府大東市栄和町</t>
        </is>
      </c>
      <c r="C2225" t="inlineStr">
        <is>
          <t>おおさかふ だいとうし えいわちょう</t>
        </is>
      </c>
    </row>
    <row r="2226">
      <c r="A2226" t="inlineStr">
        <is>
          <t>5740033</t>
        </is>
      </c>
      <c r="B2226" t="inlineStr">
        <is>
          <t>大阪府大東市扇町</t>
        </is>
      </c>
      <c r="C2226" t="inlineStr">
        <is>
          <t>おおさかふ だいとうし おうぎまち</t>
        </is>
      </c>
    </row>
    <row r="2227">
      <c r="A2227" t="inlineStr">
        <is>
          <t>5740034</t>
        </is>
      </c>
      <c r="B2227" t="inlineStr">
        <is>
          <t>大阪府大東市朋来</t>
        </is>
      </c>
      <c r="C2227" t="inlineStr">
        <is>
          <t>おおさかふ だいとうし ほうらい</t>
        </is>
      </c>
    </row>
    <row r="2228">
      <c r="A2228" t="inlineStr">
        <is>
          <t>5740035</t>
        </is>
      </c>
      <c r="B2228" t="inlineStr">
        <is>
          <t>大阪府大東市三洋町</t>
        </is>
      </c>
      <c r="C2228" t="inlineStr">
        <is>
          <t>おおさかふ だいとうし さんようちょう</t>
        </is>
      </c>
    </row>
    <row r="2229">
      <c r="A2229" t="inlineStr">
        <is>
          <t>5740036</t>
        </is>
      </c>
      <c r="B2229" t="inlineStr">
        <is>
          <t>大阪府大東市末広町</t>
        </is>
      </c>
      <c r="C2229" t="inlineStr">
        <is>
          <t>おおさかふ だいとうし すえひろちょう</t>
        </is>
      </c>
    </row>
    <row r="2230">
      <c r="A2230" t="inlineStr">
        <is>
          <t>5740037</t>
        </is>
      </c>
      <c r="B2230" t="inlineStr">
        <is>
          <t>大阪府大東市新町</t>
        </is>
      </c>
      <c r="C2230" t="inlineStr">
        <is>
          <t>おおさかふ だいとうし しんまち</t>
        </is>
      </c>
    </row>
    <row r="2231">
      <c r="A2231" t="inlineStr">
        <is>
          <t>5740041</t>
        </is>
      </c>
      <c r="B2231" t="inlineStr">
        <is>
          <t>大阪府大東市浜町</t>
        </is>
      </c>
      <c r="C2231" t="inlineStr">
        <is>
          <t>おおさかふ だいとうし はままち</t>
        </is>
      </c>
    </row>
    <row r="2232">
      <c r="A2232" t="inlineStr">
        <is>
          <t>5740042</t>
        </is>
      </c>
      <c r="B2232" t="inlineStr">
        <is>
          <t>大阪府大東市大野</t>
        </is>
      </c>
      <c r="C2232" t="inlineStr">
        <is>
          <t>おおさかふ だいとうし おおの</t>
        </is>
      </c>
    </row>
    <row r="2233">
      <c r="A2233" t="inlineStr">
        <is>
          <t>5740043</t>
        </is>
      </c>
      <c r="B2233" t="inlineStr">
        <is>
          <t>大阪府大東市灰塚</t>
        </is>
      </c>
      <c r="C2233" t="inlineStr">
        <is>
          <t>おおさかふ だいとうし はいづか</t>
        </is>
      </c>
    </row>
    <row r="2234">
      <c r="A2234" t="inlineStr">
        <is>
          <t>5740044</t>
        </is>
      </c>
      <c r="B2234" t="inlineStr">
        <is>
          <t>大阪府大東市諸福</t>
        </is>
      </c>
      <c r="C2234" t="inlineStr">
        <is>
          <t>おおさかふ だいとうし もろふく</t>
        </is>
      </c>
    </row>
    <row r="2235">
      <c r="A2235" t="inlineStr">
        <is>
          <t>5740045</t>
        </is>
      </c>
      <c r="B2235" t="inlineStr">
        <is>
          <t>大阪府大東市太子田</t>
        </is>
      </c>
      <c r="C2235" t="inlineStr">
        <is>
          <t>おおさかふ だいとうし たしでん</t>
        </is>
      </c>
    </row>
    <row r="2236">
      <c r="A2236" t="inlineStr">
        <is>
          <t>5740046</t>
        </is>
      </c>
      <c r="B2236" t="inlineStr">
        <is>
          <t>大阪府大東市赤井</t>
        </is>
      </c>
      <c r="C2236" t="inlineStr">
        <is>
          <t>おおさかふ だいとうし あかい</t>
        </is>
      </c>
    </row>
    <row r="2237">
      <c r="A2237" t="inlineStr">
        <is>
          <t>5740051</t>
        </is>
      </c>
      <c r="B2237" t="inlineStr">
        <is>
          <t>大阪府大東市新田境町</t>
        </is>
      </c>
      <c r="C2237" t="inlineStr">
        <is>
          <t>おおさかふ だいとうし しんでんさかいまち</t>
        </is>
      </c>
    </row>
    <row r="2238">
      <c r="A2238" t="inlineStr">
        <is>
          <t>5740052</t>
        </is>
      </c>
      <c r="B2238" t="inlineStr">
        <is>
          <t>大阪府大東市新田北町</t>
        </is>
      </c>
      <c r="C2238" t="inlineStr">
        <is>
          <t>おおさかふ だいとうし しんでんきたまち</t>
        </is>
      </c>
    </row>
    <row r="2239">
      <c r="A2239" t="inlineStr">
        <is>
          <t>5740053</t>
        </is>
      </c>
      <c r="B2239" t="inlineStr">
        <is>
          <t>大阪府大東市新田旭町</t>
        </is>
      </c>
      <c r="C2239" t="inlineStr">
        <is>
          <t>おおさかふ だいとうし しんでんあさひまち</t>
        </is>
      </c>
    </row>
    <row r="2240">
      <c r="A2240" t="inlineStr">
        <is>
          <t>5740054</t>
        </is>
      </c>
      <c r="B2240" t="inlineStr">
        <is>
          <t>大阪府大東市新田東本町</t>
        </is>
      </c>
      <c r="C2240" t="inlineStr">
        <is>
          <t>おおさかふ だいとうし しんでんひがしほんまち</t>
        </is>
      </c>
    </row>
    <row r="2241">
      <c r="A2241" t="inlineStr">
        <is>
          <t>5740055</t>
        </is>
      </c>
      <c r="B2241" t="inlineStr">
        <is>
          <t>大阪府大東市新田本町</t>
        </is>
      </c>
      <c r="C2241" t="inlineStr">
        <is>
          <t>おおさかふ だいとうし しんでんほんまち</t>
        </is>
      </c>
    </row>
    <row r="2242">
      <c r="A2242" t="inlineStr">
        <is>
          <t>5740056</t>
        </is>
      </c>
      <c r="B2242" t="inlineStr">
        <is>
          <t>大阪府大東市新田中町</t>
        </is>
      </c>
      <c r="C2242" t="inlineStr">
        <is>
          <t>おおさかふ だいとうし しんでんなかまち</t>
        </is>
      </c>
    </row>
    <row r="2243">
      <c r="A2243" t="inlineStr">
        <is>
          <t>5740057</t>
        </is>
      </c>
      <c r="B2243" t="inlineStr">
        <is>
          <t>大阪府大東市新田西町</t>
        </is>
      </c>
      <c r="C2243" t="inlineStr">
        <is>
          <t>おおさかふ だいとうし しんでんにしまち</t>
        </is>
      </c>
    </row>
    <row r="2244">
      <c r="A2244" t="inlineStr">
        <is>
          <t>5740061</t>
        </is>
      </c>
      <c r="B2244" t="inlineStr">
        <is>
          <t>大阪府大東市大東町</t>
        </is>
      </c>
      <c r="C2244" t="inlineStr">
        <is>
          <t>おおさかふ だいとうし だいとうちょう</t>
        </is>
      </c>
    </row>
    <row r="2245">
      <c r="A2245" t="inlineStr">
        <is>
          <t>5740062</t>
        </is>
      </c>
      <c r="B2245" t="inlineStr">
        <is>
          <t>大阪府大東市氷野</t>
        </is>
      </c>
      <c r="C2245" t="inlineStr">
        <is>
          <t>おおさかふ だいとうし ひの</t>
        </is>
      </c>
    </row>
    <row r="2246">
      <c r="A2246" t="inlineStr">
        <is>
          <t>5740063</t>
        </is>
      </c>
      <c r="B2246" t="inlineStr">
        <is>
          <t>大阪府大東市南郷町</t>
        </is>
      </c>
      <c r="C2246" t="inlineStr">
        <is>
          <t>おおさかふ だいとうし なんごうちょう</t>
        </is>
      </c>
    </row>
    <row r="2247">
      <c r="A2247" t="inlineStr">
        <is>
          <t>5740064</t>
        </is>
      </c>
      <c r="B2247" t="inlineStr">
        <is>
          <t>大阪府大東市御領</t>
        </is>
      </c>
      <c r="C2247" t="inlineStr">
        <is>
          <t>おおさかふ だいとうし ごりょう</t>
        </is>
      </c>
    </row>
    <row r="2248">
      <c r="A2248" t="inlineStr">
        <is>
          <t>5740071</t>
        </is>
      </c>
      <c r="B2248" t="inlineStr">
        <is>
          <t>大阪府大東市深野北</t>
        </is>
      </c>
      <c r="C2248" t="inlineStr">
        <is>
          <t>おおさかふ だいとうし ふこのきた</t>
        </is>
      </c>
    </row>
    <row r="2249">
      <c r="A2249" t="inlineStr">
        <is>
          <t>5740072</t>
        </is>
      </c>
      <c r="B2249" t="inlineStr">
        <is>
          <t>大阪府大東市深野</t>
        </is>
      </c>
      <c r="C2249" t="inlineStr">
        <is>
          <t>おおさかふ だいとうし ふこの</t>
        </is>
      </c>
    </row>
    <row r="2250">
      <c r="A2250" t="inlineStr">
        <is>
          <t>5740073</t>
        </is>
      </c>
      <c r="B2250" t="inlineStr">
        <is>
          <t>大阪府大東市緑が丘</t>
        </is>
      </c>
      <c r="C2250" t="inlineStr">
        <is>
          <t>おおさかふ だいとうし みどりがおか</t>
        </is>
      </c>
    </row>
    <row r="2251">
      <c r="A2251" t="inlineStr">
        <is>
          <t>5740074</t>
        </is>
      </c>
      <c r="B2251" t="inlineStr">
        <is>
          <t>大阪府大東市谷川</t>
        </is>
      </c>
      <c r="C2251" t="inlineStr">
        <is>
          <t>おおさかふ だいとうし たにがわ</t>
        </is>
      </c>
    </row>
    <row r="2252">
      <c r="A2252" t="inlineStr">
        <is>
          <t>5740075</t>
        </is>
      </c>
      <c r="B2252" t="inlineStr">
        <is>
          <t>大阪府大東市深野南町</t>
        </is>
      </c>
      <c r="C2252" t="inlineStr">
        <is>
          <t>おおさかふ だいとうし ふこのみなみちょう</t>
        </is>
      </c>
    </row>
    <row r="2253">
      <c r="A2253" t="inlineStr">
        <is>
          <t>5740076</t>
        </is>
      </c>
      <c r="B2253" t="inlineStr">
        <is>
          <t>大阪府大東市曙町</t>
        </is>
      </c>
      <c r="C2253" t="inlineStr">
        <is>
          <t>おおさかふ だいとうし あけぼのちょう</t>
        </is>
      </c>
    </row>
    <row r="2254">
      <c r="A2254" t="inlineStr">
        <is>
          <t>5740077</t>
        </is>
      </c>
      <c r="B2254" t="inlineStr">
        <is>
          <t>大阪府大東市三箇</t>
        </is>
      </c>
      <c r="C2254" t="inlineStr">
        <is>
          <t>おおさかふ だいとうし さんが</t>
        </is>
      </c>
    </row>
    <row r="2255">
      <c r="A2255" t="inlineStr">
        <is>
          <t>5750000</t>
        </is>
      </c>
      <c r="B2255" t="inlineStr">
        <is>
          <t>大阪府四條畷市</t>
        </is>
      </c>
      <c r="C2255" t="inlineStr">
        <is>
          <t>おおさかふ しじょうなわてし</t>
        </is>
      </c>
    </row>
    <row r="2256">
      <c r="A2256" t="inlineStr">
        <is>
          <t>5750001</t>
        </is>
      </c>
      <c r="B2256" t="inlineStr">
        <is>
          <t>大阪府四條畷市砂</t>
        </is>
      </c>
      <c r="C2256" t="inlineStr">
        <is>
          <t>おおさかふ しじょうなわてし すな</t>
        </is>
      </c>
    </row>
    <row r="2257">
      <c r="A2257" t="inlineStr">
        <is>
          <t>5750002</t>
        </is>
      </c>
      <c r="B2257" t="inlineStr">
        <is>
          <t>大阪府四條畷市岡山</t>
        </is>
      </c>
      <c r="C2257" t="inlineStr">
        <is>
          <t>おおさかふ しじょうなわてし おかやま</t>
        </is>
      </c>
    </row>
    <row r="2258">
      <c r="A2258" t="inlineStr">
        <is>
          <t>5750003</t>
        </is>
      </c>
      <c r="B2258" t="inlineStr">
        <is>
          <t>大阪府四條畷市岡山東</t>
        </is>
      </c>
      <c r="C2258" t="inlineStr">
        <is>
          <t>おおさかふ しじょうなわてし おかやまひがし</t>
        </is>
      </c>
    </row>
    <row r="2259">
      <c r="A2259" t="inlineStr">
        <is>
          <t>5750004</t>
        </is>
      </c>
      <c r="B2259" t="inlineStr">
        <is>
          <t>大阪府四條畷市岡山</t>
        </is>
      </c>
      <c r="C2259" t="inlineStr">
        <is>
          <t>おおさかふ しじょうなわてし おかやま</t>
        </is>
      </c>
    </row>
    <row r="2260">
      <c r="A2260" t="inlineStr">
        <is>
          <t>5750011</t>
        </is>
      </c>
      <c r="B2260" t="inlineStr">
        <is>
          <t>大阪府四條畷市逢阪</t>
        </is>
      </c>
      <c r="C2260" t="inlineStr">
        <is>
          <t>おおさかふ しじょうなわてし おうさか</t>
        </is>
      </c>
    </row>
    <row r="2261">
      <c r="A2261" t="inlineStr">
        <is>
          <t>5750012</t>
        </is>
      </c>
      <c r="B2261" t="inlineStr">
        <is>
          <t>大阪府四條畷市下田原</t>
        </is>
      </c>
      <c r="C2261" t="inlineStr">
        <is>
          <t>おおさかふ しじょうなわてし しもたわら</t>
        </is>
      </c>
    </row>
    <row r="2262">
      <c r="A2262" t="inlineStr">
        <is>
          <t>5750013</t>
        </is>
      </c>
      <c r="B2262" t="inlineStr">
        <is>
          <t>大阪府四條畷市田原台</t>
        </is>
      </c>
      <c r="C2262" t="inlineStr">
        <is>
          <t>おおさかふ しじょうなわてし たわらだい</t>
        </is>
      </c>
    </row>
    <row r="2263">
      <c r="A2263" t="inlineStr">
        <is>
          <t>5750014</t>
        </is>
      </c>
      <c r="B2263" t="inlineStr">
        <is>
          <t>大阪府四條畷市上田原</t>
        </is>
      </c>
      <c r="C2263" t="inlineStr">
        <is>
          <t>おおさかふ しじょうなわてし かみたわら</t>
        </is>
      </c>
    </row>
    <row r="2264">
      <c r="A2264" t="inlineStr">
        <is>
          <t>5750015</t>
        </is>
      </c>
      <c r="B2264" t="inlineStr">
        <is>
          <t>大阪府四條畷市さつきケ丘</t>
        </is>
      </c>
      <c r="C2264" t="inlineStr">
        <is>
          <t>おおさかふ しじょうなわてし さつきがおか</t>
        </is>
      </c>
    </row>
    <row r="2265">
      <c r="A2265" t="inlineStr">
        <is>
          <t>5750016</t>
        </is>
      </c>
      <c r="B2265" t="inlineStr">
        <is>
          <t>大阪府四條畷市緑風台</t>
        </is>
      </c>
      <c r="C2265" t="inlineStr">
        <is>
          <t>おおさかふ しじょうなわてし りょくふうだい</t>
        </is>
      </c>
    </row>
    <row r="2266">
      <c r="A2266" t="inlineStr">
        <is>
          <t>5750021</t>
        </is>
      </c>
      <c r="B2266" t="inlineStr">
        <is>
          <t>大阪府四條畷市南野</t>
        </is>
      </c>
      <c r="C2266" t="inlineStr">
        <is>
          <t>おおさかふ しじょうなわてし みなみの</t>
        </is>
      </c>
    </row>
    <row r="2267">
      <c r="A2267" t="inlineStr">
        <is>
          <t>5750022</t>
        </is>
      </c>
      <c r="B2267" t="inlineStr">
        <is>
          <t>大阪府四條畷市南野</t>
        </is>
      </c>
      <c r="C2267" t="inlineStr">
        <is>
          <t>おおさかふ しじょうなわてし みなみの</t>
        </is>
      </c>
    </row>
    <row r="2268">
      <c r="A2268" t="inlineStr">
        <is>
          <t>5750023</t>
        </is>
      </c>
      <c r="B2268" t="inlineStr">
        <is>
          <t>大阪府四條畷市楠公</t>
        </is>
      </c>
      <c r="C2268" t="inlineStr">
        <is>
          <t>おおさかふ しじょうなわてし なんこう</t>
        </is>
      </c>
    </row>
    <row r="2269">
      <c r="A2269" t="inlineStr">
        <is>
          <t>5750024</t>
        </is>
      </c>
      <c r="B2269" t="inlineStr">
        <is>
          <t>大阪府四條畷市塚脇町</t>
        </is>
      </c>
      <c r="C2269" t="inlineStr">
        <is>
          <t>おおさかふ しじょうなわてし つかわきちょう</t>
        </is>
      </c>
    </row>
    <row r="2270">
      <c r="A2270" t="inlineStr">
        <is>
          <t>5750032</t>
        </is>
      </c>
      <c r="B2270" t="inlineStr">
        <is>
          <t>大阪府四條畷市米崎町</t>
        </is>
      </c>
      <c r="C2270" t="inlineStr">
        <is>
          <t>おおさかふ しじょうなわてし こめざきちょう</t>
        </is>
      </c>
    </row>
    <row r="2271">
      <c r="A2271" t="inlineStr">
        <is>
          <t>5750033</t>
        </is>
      </c>
      <c r="B2271" t="inlineStr">
        <is>
          <t>大阪府四條畷市美田町</t>
        </is>
      </c>
      <c r="C2271" t="inlineStr">
        <is>
          <t>おおさかふ しじょうなわてし みたちょう</t>
        </is>
      </c>
    </row>
    <row r="2272">
      <c r="A2272" t="inlineStr">
        <is>
          <t>5750034</t>
        </is>
      </c>
      <c r="B2272" t="inlineStr">
        <is>
          <t>大阪府四條畷市江瀬美町</t>
        </is>
      </c>
      <c r="C2272" t="inlineStr">
        <is>
          <t>おおさかふ しじょうなわてし えせびちょう</t>
        </is>
      </c>
    </row>
    <row r="2273">
      <c r="A2273" t="inlineStr">
        <is>
          <t>5750035</t>
        </is>
      </c>
      <c r="B2273" t="inlineStr">
        <is>
          <t>大阪府四條畷市雁屋北町</t>
        </is>
      </c>
      <c r="C2273" t="inlineStr">
        <is>
          <t>おおさかふ しじょうなわてし かりやきたまち</t>
        </is>
      </c>
    </row>
    <row r="2274">
      <c r="A2274" t="inlineStr">
        <is>
          <t>5750036</t>
        </is>
      </c>
      <c r="B2274" t="inlineStr">
        <is>
          <t>大阪府四條畷市雁屋南町</t>
        </is>
      </c>
      <c r="C2274" t="inlineStr">
        <is>
          <t>おおさかふ しじょうなわてし かりやみなみまち</t>
        </is>
      </c>
    </row>
    <row r="2275">
      <c r="A2275" t="inlineStr">
        <is>
          <t>5750041</t>
        </is>
      </c>
      <c r="B2275" t="inlineStr">
        <is>
          <t>大阪府四條畷市蔀屋新町</t>
        </is>
      </c>
      <c r="C2275" t="inlineStr">
        <is>
          <t>おおさかふ しじょうなわてし しとみやしんまち</t>
        </is>
      </c>
    </row>
    <row r="2276">
      <c r="A2276" t="inlineStr">
        <is>
          <t>5750042</t>
        </is>
      </c>
      <c r="B2276" t="inlineStr">
        <is>
          <t>大阪府四條畷市蔀屋本町</t>
        </is>
      </c>
      <c r="C2276" t="inlineStr">
        <is>
          <t>おおさかふ しじょうなわてし しとみやほんまち</t>
        </is>
      </c>
    </row>
    <row r="2277">
      <c r="A2277" t="inlineStr">
        <is>
          <t>5750043</t>
        </is>
      </c>
      <c r="B2277" t="inlineStr">
        <is>
          <t>大阪府四條畷市北出町</t>
        </is>
      </c>
      <c r="C2277" t="inlineStr">
        <is>
          <t>おおさかふ しじょうなわてし きたでちょう</t>
        </is>
      </c>
    </row>
    <row r="2278">
      <c r="A2278" t="inlineStr">
        <is>
          <t>5750044</t>
        </is>
      </c>
      <c r="B2278" t="inlineStr">
        <is>
          <t>大阪府四條畷市二丁通町</t>
        </is>
      </c>
      <c r="C2278" t="inlineStr">
        <is>
          <t>おおさかふ しじょうなわてし にちょうどおりちょう</t>
        </is>
      </c>
    </row>
    <row r="2279">
      <c r="A2279" t="inlineStr">
        <is>
          <t>5750045</t>
        </is>
      </c>
      <c r="B2279" t="inlineStr">
        <is>
          <t>大阪府四條畷市雁屋西町</t>
        </is>
      </c>
      <c r="C2279" t="inlineStr">
        <is>
          <t>おおさかふ しじょうなわてし かりやにしまち</t>
        </is>
      </c>
    </row>
    <row r="2280">
      <c r="A2280" t="inlineStr">
        <is>
          <t>5750051</t>
        </is>
      </c>
      <c r="B2280" t="inlineStr">
        <is>
          <t>大阪府四條畷市中野本町</t>
        </is>
      </c>
      <c r="C2280" t="inlineStr">
        <is>
          <t>おおさかふ しじょうなわてし なかのほんまち</t>
        </is>
      </c>
    </row>
    <row r="2281">
      <c r="A2281" t="inlineStr">
        <is>
          <t>5750052</t>
        </is>
      </c>
      <c r="B2281" t="inlineStr">
        <is>
          <t>大阪府四條畷市中野</t>
        </is>
      </c>
      <c r="C2281" t="inlineStr">
        <is>
          <t>おおさかふ しじょうなわてし なかの</t>
        </is>
      </c>
    </row>
    <row r="2282">
      <c r="A2282" t="inlineStr">
        <is>
          <t>5750053</t>
        </is>
      </c>
      <c r="B2282" t="inlineStr">
        <is>
          <t>大阪府四條畷市中野</t>
        </is>
      </c>
      <c r="C2282" t="inlineStr">
        <is>
          <t>おおさかふ しじょうなわてし なかの</t>
        </is>
      </c>
    </row>
    <row r="2283">
      <c r="A2283" t="inlineStr">
        <is>
          <t>5750054</t>
        </is>
      </c>
      <c r="B2283" t="inlineStr">
        <is>
          <t>大阪府四條畷市中野新町</t>
        </is>
      </c>
      <c r="C2283" t="inlineStr">
        <is>
          <t>おおさかふ しじょうなわてし なかのしんまち</t>
        </is>
      </c>
    </row>
    <row r="2284">
      <c r="A2284" t="inlineStr">
        <is>
          <t>5750055</t>
        </is>
      </c>
      <c r="B2284" t="inlineStr">
        <is>
          <t>大阪府四條畷市西中野</t>
        </is>
      </c>
      <c r="C2284" t="inlineStr">
        <is>
          <t>おおさかふ しじょうなわてし にしなかの</t>
        </is>
      </c>
    </row>
    <row r="2285">
      <c r="A2285" t="inlineStr">
        <is>
          <t>5750061</t>
        </is>
      </c>
      <c r="B2285" t="inlineStr">
        <is>
          <t>大阪府四條畷市清滝中町</t>
        </is>
      </c>
      <c r="C2285" t="inlineStr">
        <is>
          <t>おおさかふ しじょうなわてし きよたきなかまち</t>
        </is>
      </c>
    </row>
    <row r="2286">
      <c r="A2286" t="inlineStr">
        <is>
          <t>5750062</t>
        </is>
      </c>
      <c r="B2286" t="inlineStr">
        <is>
          <t>大阪府四條畷市清滝新町</t>
        </is>
      </c>
      <c r="C2286" t="inlineStr">
        <is>
          <t>おおさかふ しじょうなわてし きよたきしんまち</t>
        </is>
      </c>
    </row>
    <row r="2287">
      <c r="A2287" t="inlineStr">
        <is>
          <t>5750063</t>
        </is>
      </c>
      <c r="B2287" t="inlineStr">
        <is>
          <t>大阪府四條畷市清瀧</t>
        </is>
      </c>
      <c r="C2287" t="inlineStr">
        <is>
          <t>おおさかふ しじょうなわてし きよたき</t>
        </is>
      </c>
    </row>
    <row r="2288">
      <c r="A2288" t="inlineStr">
        <is>
          <t>5760000</t>
        </is>
      </c>
      <c r="B2288" t="inlineStr">
        <is>
          <t>大阪府交野市</t>
        </is>
      </c>
      <c r="C2288" t="inlineStr">
        <is>
          <t>おおさかふ かたのし</t>
        </is>
      </c>
    </row>
    <row r="2289">
      <c r="A2289" t="inlineStr">
        <is>
          <t>5760001</t>
        </is>
      </c>
      <c r="B2289" t="inlineStr">
        <is>
          <t>大阪府交野市倉治</t>
        </is>
      </c>
      <c r="C2289" t="inlineStr">
        <is>
          <t>おおさかふ かたのし くらじ</t>
        </is>
      </c>
    </row>
    <row r="2290">
      <c r="A2290" t="inlineStr">
        <is>
          <t>5760002</t>
        </is>
      </c>
      <c r="B2290" t="inlineStr">
        <is>
          <t>大阪府交野市私部</t>
        </is>
      </c>
      <c r="C2290" t="inlineStr">
        <is>
          <t>おおさかふ かたのし きさべ</t>
        </is>
      </c>
    </row>
    <row r="2291">
      <c r="A2291" t="inlineStr">
        <is>
          <t>5760003</t>
        </is>
      </c>
      <c r="B2291" t="inlineStr">
        <is>
          <t>大阪府交野市傍示</t>
        </is>
      </c>
      <c r="C2291" t="inlineStr">
        <is>
          <t>おおさかふ かたのし ほうじ</t>
        </is>
      </c>
    </row>
    <row r="2292">
      <c r="A2292" t="inlineStr">
        <is>
          <t>5760004</t>
        </is>
      </c>
      <c r="B2292" t="inlineStr">
        <is>
          <t>大阪府交野市私市</t>
        </is>
      </c>
      <c r="C2292" t="inlineStr">
        <is>
          <t>おおさかふ かたのし きさいち</t>
        </is>
      </c>
    </row>
    <row r="2293">
      <c r="A2293" t="inlineStr">
        <is>
          <t>5760005</t>
        </is>
      </c>
      <c r="B2293" t="inlineStr">
        <is>
          <t>大阪府交野市森</t>
        </is>
      </c>
      <c r="C2293" t="inlineStr">
        <is>
          <t>おおさかふ かたのし もり</t>
        </is>
      </c>
    </row>
    <row r="2294">
      <c r="A2294" t="inlineStr">
        <is>
          <t>5760006</t>
        </is>
      </c>
      <c r="B2294" t="inlineStr">
        <is>
          <t>大阪府交野市寺</t>
        </is>
      </c>
      <c r="C2294" t="inlineStr">
        <is>
          <t>おおさかふ かたのし てら</t>
        </is>
      </c>
    </row>
    <row r="2295">
      <c r="A2295" t="inlineStr">
        <is>
          <t>5760011</t>
        </is>
      </c>
      <c r="B2295" t="inlineStr">
        <is>
          <t>大阪府交野市星田</t>
        </is>
      </c>
      <c r="C2295" t="inlineStr">
        <is>
          <t>おおさかふ かたのし ほしだ</t>
        </is>
      </c>
    </row>
    <row r="2296">
      <c r="A2296" t="inlineStr">
        <is>
          <t>5760012</t>
        </is>
      </c>
      <c r="B2296" t="inlineStr">
        <is>
          <t>大阪府交野市妙見東</t>
        </is>
      </c>
      <c r="C2296" t="inlineStr">
        <is>
          <t>おおさかふ かたのし みょうけんひがし</t>
        </is>
      </c>
    </row>
    <row r="2297">
      <c r="A2297" t="inlineStr">
        <is>
          <t>5760013</t>
        </is>
      </c>
      <c r="B2297" t="inlineStr">
        <is>
          <t>大阪府交野市南星台</t>
        </is>
      </c>
      <c r="C2297" t="inlineStr">
        <is>
          <t>おおさかふ かたのし なんせいだい</t>
        </is>
      </c>
    </row>
    <row r="2298">
      <c r="A2298" t="inlineStr">
        <is>
          <t>5760014</t>
        </is>
      </c>
      <c r="B2298" t="inlineStr">
        <is>
          <t>大阪府交野市星田山手</t>
        </is>
      </c>
      <c r="C2298" t="inlineStr">
        <is>
          <t>おおさかふ かたのし ほしだやまて</t>
        </is>
      </c>
    </row>
    <row r="2299">
      <c r="A2299" t="inlineStr">
        <is>
          <t>5760015</t>
        </is>
      </c>
      <c r="B2299" t="inlineStr">
        <is>
          <t>大阪府交野市星田西</t>
        </is>
      </c>
      <c r="C2299" t="inlineStr">
        <is>
          <t>おおさかふ かたのし ほしだにし</t>
        </is>
      </c>
    </row>
    <row r="2300">
      <c r="A2300" t="inlineStr">
        <is>
          <t>5760016</t>
        </is>
      </c>
      <c r="B2300" t="inlineStr">
        <is>
          <t>大阪府交野市星田</t>
        </is>
      </c>
      <c r="C2300" t="inlineStr">
        <is>
          <t>おおさかふ かたのし ほしだ</t>
        </is>
      </c>
    </row>
    <row r="2301">
      <c r="A2301" t="inlineStr">
        <is>
          <t>5760017</t>
        </is>
      </c>
      <c r="B2301" t="inlineStr">
        <is>
          <t>大阪府交野市星田北</t>
        </is>
      </c>
      <c r="C2301" t="inlineStr">
        <is>
          <t>おおさかふ かたのし ほしだきた</t>
        </is>
      </c>
    </row>
    <row r="2302">
      <c r="A2302" t="inlineStr">
        <is>
          <t>5760021</t>
        </is>
      </c>
      <c r="B2302" t="inlineStr">
        <is>
          <t>大阪府交野市妙見坂</t>
        </is>
      </c>
      <c r="C2302" t="inlineStr">
        <is>
          <t>おおさかふ かたのし みょうけんざか</t>
        </is>
      </c>
    </row>
    <row r="2303">
      <c r="A2303" t="inlineStr">
        <is>
          <t>5760022</t>
        </is>
      </c>
      <c r="B2303" t="inlineStr">
        <is>
          <t>大阪府交野市藤が尾</t>
        </is>
      </c>
      <c r="C2303" t="inlineStr">
        <is>
          <t>おおさかふ かたのし ふじがお</t>
        </is>
      </c>
    </row>
    <row r="2304">
      <c r="A2304" t="inlineStr">
        <is>
          <t>5760031</t>
        </is>
      </c>
      <c r="B2304" t="inlineStr">
        <is>
          <t>大阪府交野市森南</t>
        </is>
      </c>
      <c r="C2304" t="inlineStr">
        <is>
          <t>おおさかふ かたのし もりみなみ</t>
        </is>
      </c>
    </row>
    <row r="2305">
      <c r="A2305" t="inlineStr">
        <is>
          <t>5760032</t>
        </is>
      </c>
      <c r="B2305" t="inlineStr">
        <is>
          <t>大阪府交野市私市山手</t>
        </is>
      </c>
      <c r="C2305" t="inlineStr">
        <is>
          <t>おおさかふ かたのし きさいちやまて</t>
        </is>
      </c>
    </row>
    <row r="2306">
      <c r="A2306" t="inlineStr">
        <is>
          <t>5760033</t>
        </is>
      </c>
      <c r="B2306" t="inlineStr">
        <is>
          <t>大阪府交野市私市</t>
        </is>
      </c>
      <c r="C2306" t="inlineStr">
        <is>
          <t>おおさかふ かたのし きさいち</t>
        </is>
      </c>
    </row>
    <row r="2307">
      <c r="A2307" t="inlineStr">
        <is>
          <t>5760034</t>
        </is>
      </c>
      <c r="B2307" t="inlineStr">
        <is>
          <t>大阪府交野市天野が原町</t>
        </is>
      </c>
      <c r="C2307" t="inlineStr">
        <is>
          <t>おおさかふ かたのし あまのがはらちょう</t>
        </is>
      </c>
    </row>
    <row r="2308">
      <c r="A2308" t="inlineStr">
        <is>
          <t>5760035</t>
        </is>
      </c>
      <c r="B2308" t="inlineStr">
        <is>
          <t>大阪府交野市私部南</t>
        </is>
      </c>
      <c r="C2308" t="inlineStr">
        <is>
          <t>おおさかふ かたのし きさべみなみ</t>
        </is>
      </c>
    </row>
    <row r="2309">
      <c r="A2309" t="inlineStr">
        <is>
          <t>5760036</t>
        </is>
      </c>
      <c r="B2309" t="inlineStr">
        <is>
          <t>大阪府交野市森北</t>
        </is>
      </c>
      <c r="C2309" t="inlineStr">
        <is>
          <t>おおさかふ かたのし もりきた</t>
        </is>
      </c>
    </row>
    <row r="2310">
      <c r="A2310" t="inlineStr">
        <is>
          <t>5760041</t>
        </is>
      </c>
      <c r="B2310" t="inlineStr">
        <is>
          <t>大阪府交野市私部西</t>
        </is>
      </c>
      <c r="C2310" t="inlineStr">
        <is>
          <t>おおさかふ かたのし きさべにし</t>
        </is>
      </c>
    </row>
    <row r="2311">
      <c r="A2311" t="inlineStr">
        <is>
          <t>5760042</t>
        </is>
      </c>
      <c r="B2311" t="inlineStr">
        <is>
          <t>大阪府交野市梅が枝</t>
        </is>
      </c>
      <c r="C2311" t="inlineStr">
        <is>
          <t>おおさかふ かたのし うめがえ</t>
        </is>
      </c>
    </row>
    <row r="2312">
      <c r="A2312" t="inlineStr">
        <is>
          <t>5760043</t>
        </is>
      </c>
      <c r="B2312" t="inlineStr">
        <is>
          <t>大阪府交野市松塚</t>
        </is>
      </c>
      <c r="C2312" t="inlineStr">
        <is>
          <t>おおさかふ かたのし まつづか</t>
        </is>
      </c>
    </row>
    <row r="2313">
      <c r="A2313" t="inlineStr">
        <is>
          <t>5760051</t>
        </is>
      </c>
      <c r="B2313" t="inlineStr">
        <is>
          <t>大阪府交野市倉治</t>
        </is>
      </c>
      <c r="C2313" t="inlineStr">
        <is>
          <t>おおさかふ かたのし くらじ</t>
        </is>
      </c>
    </row>
    <row r="2314">
      <c r="A2314" t="inlineStr">
        <is>
          <t>5760052</t>
        </is>
      </c>
      <c r="B2314" t="inlineStr">
        <is>
          <t>大阪府交野市私部</t>
        </is>
      </c>
      <c r="C2314" t="inlineStr">
        <is>
          <t>おおさかふ かたのし きさべ</t>
        </is>
      </c>
    </row>
    <row r="2315">
      <c r="A2315" t="inlineStr">
        <is>
          <t>5760053</t>
        </is>
      </c>
      <c r="B2315" t="inlineStr">
        <is>
          <t>大阪府交野市郡津</t>
        </is>
      </c>
      <c r="C2315" t="inlineStr">
        <is>
          <t>おおさかふ かたのし こうづ</t>
        </is>
      </c>
    </row>
    <row r="2316">
      <c r="A2316" t="inlineStr">
        <is>
          <t>5760054</t>
        </is>
      </c>
      <c r="B2316" t="inlineStr">
        <is>
          <t>大阪府交野市幾野</t>
        </is>
      </c>
      <c r="C2316" t="inlineStr">
        <is>
          <t>おおさかふ かたのし いくの</t>
        </is>
      </c>
    </row>
    <row r="2317">
      <c r="A2317" t="inlineStr">
        <is>
          <t>5760061</t>
        </is>
      </c>
      <c r="B2317" t="inlineStr">
        <is>
          <t>大阪府交野市東倉治</t>
        </is>
      </c>
      <c r="C2317" t="inlineStr">
        <is>
          <t>おおさかふ かたのし ひがしくらじ</t>
        </is>
      </c>
    </row>
    <row r="2318">
      <c r="A2318" t="inlineStr">
        <is>
          <t>5760062</t>
        </is>
      </c>
      <c r="B2318" t="inlineStr">
        <is>
          <t>大阪府交野市神宮寺</t>
        </is>
      </c>
      <c r="C2318" t="inlineStr">
        <is>
          <t>おおさかふ かたのし じんぐうじ</t>
        </is>
      </c>
    </row>
    <row r="2319">
      <c r="A2319" t="inlineStr">
        <is>
          <t>5760063</t>
        </is>
      </c>
      <c r="B2319" t="inlineStr">
        <is>
          <t>大阪府交野市寺</t>
        </is>
      </c>
      <c r="C2319" t="inlineStr">
        <is>
          <t>おおさかふ かたのし てら</t>
        </is>
      </c>
    </row>
    <row r="2320">
      <c r="A2320" t="inlineStr">
        <is>
          <t>5760064</t>
        </is>
      </c>
      <c r="B2320" t="inlineStr">
        <is>
          <t>大阪府交野市寺南野</t>
        </is>
      </c>
      <c r="C2320" t="inlineStr">
        <is>
          <t>おおさかふ かたのし てらみなみの</t>
        </is>
      </c>
    </row>
    <row r="2321">
      <c r="A2321" t="inlineStr">
        <is>
          <t>5760065</t>
        </is>
      </c>
      <c r="B2321" t="inlineStr">
        <is>
          <t>大阪府交野市向井田</t>
        </is>
      </c>
      <c r="C2321" t="inlineStr">
        <is>
          <t>おおさかふ かたのし むかいだ</t>
        </is>
      </c>
    </row>
    <row r="2322">
      <c r="A2322" t="inlineStr">
        <is>
          <t>5760066</t>
        </is>
      </c>
      <c r="B2322" t="inlineStr">
        <is>
          <t>大阪府交野市青山</t>
        </is>
      </c>
      <c r="C2322" t="inlineStr">
        <is>
          <t>おおさかふ かたのし あおやま</t>
        </is>
      </c>
    </row>
    <row r="2323">
      <c r="A2323" t="inlineStr">
        <is>
          <t>5770000</t>
        </is>
      </c>
      <c r="B2323" t="inlineStr">
        <is>
          <t>大阪府東大阪市</t>
        </is>
      </c>
      <c r="C2323" t="inlineStr">
        <is>
          <t>おおさかふ ひがしおおさかし</t>
        </is>
      </c>
    </row>
    <row r="2324">
      <c r="A2324" t="inlineStr">
        <is>
          <t>5770001</t>
        </is>
      </c>
      <c r="B2324" t="inlineStr">
        <is>
          <t>大阪府東大阪市徳庵本町</t>
        </is>
      </c>
      <c r="C2324" t="inlineStr">
        <is>
          <t>おおさかふ ひがしおおさかし とくあんほんまち</t>
        </is>
      </c>
    </row>
    <row r="2325">
      <c r="A2325" t="inlineStr">
        <is>
          <t>5770002</t>
        </is>
      </c>
      <c r="B2325" t="inlineStr">
        <is>
          <t>大阪府東大阪市稲田上町</t>
        </is>
      </c>
      <c r="C2325" t="inlineStr">
        <is>
          <t>おおさかふ ひがしおおさかし いなだうえまち</t>
        </is>
      </c>
    </row>
    <row r="2326">
      <c r="A2326" t="inlineStr">
        <is>
          <t>5770003</t>
        </is>
      </c>
      <c r="B2326" t="inlineStr">
        <is>
          <t>大阪府東大阪市稲田三島町</t>
        </is>
      </c>
      <c r="C2326" t="inlineStr">
        <is>
          <t>おおさかふ ひがしおおさかし いなだみしまちょう</t>
        </is>
      </c>
    </row>
    <row r="2327">
      <c r="A2327" t="inlineStr">
        <is>
          <t>5770004</t>
        </is>
      </c>
      <c r="B2327" t="inlineStr">
        <is>
          <t>大阪府東大阪市稲田新町</t>
        </is>
      </c>
      <c r="C2327" t="inlineStr">
        <is>
          <t>おおさかふ ひがしおおさかし いなだしんまち</t>
        </is>
      </c>
    </row>
    <row r="2328">
      <c r="A2328" t="inlineStr">
        <is>
          <t>5770005</t>
        </is>
      </c>
      <c r="B2328" t="inlineStr">
        <is>
          <t>大阪府東大阪市七軒家</t>
        </is>
      </c>
      <c r="C2328" t="inlineStr">
        <is>
          <t>おおさかふ ひがしおおさかし しちけんや</t>
        </is>
      </c>
    </row>
    <row r="2329">
      <c r="A2329" t="inlineStr">
        <is>
          <t>5770006</t>
        </is>
      </c>
      <c r="B2329" t="inlineStr">
        <is>
          <t>大阪府東大阪市楠根</t>
        </is>
      </c>
      <c r="C2329" t="inlineStr">
        <is>
          <t>おおさかふ ひがしおおさかし くすね</t>
        </is>
      </c>
    </row>
    <row r="2330">
      <c r="A2330" t="inlineStr">
        <is>
          <t>5770007</t>
        </is>
      </c>
      <c r="B2330" t="inlineStr">
        <is>
          <t>大阪府東大阪市稲田本町</t>
        </is>
      </c>
      <c r="C2330" t="inlineStr">
        <is>
          <t>おおさかふ ひがしおおさかし いなだほんまち</t>
        </is>
      </c>
    </row>
    <row r="2331">
      <c r="A2331" t="inlineStr">
        <is>
          <t>5770011</t>
        </is>
      </c>
      <c r="B2331" t="inlineStr">
        <is>
          <t>大阪府東大阪市荒本北</t>
        </is>
      </c>
      <c r="C2331" t="inlineStr">
        <is>
          <t>おおさかふ ひがしおおさかし あらもときた</t>
        </is>
      </c>
    </row>
    <row r="2332">
      <c r="A2332" t="inlineStr">
        <is>
          <t>5770012</t>
        </is>
      </c>
      <c r="B2332" t="inlineStr">
        <is>
          <t>大阪府東大阪市長田東</t>
        </is>
      </c>
      <c r="C2332" t="inlineStr">
        <is>
          <t>おおさかふ ひがしおおさかし ながたひがし</t>
        </is>
      </c>
    </row>
    <row r="2333">
      <c r="A2333" t="inlineStr">
        <is>
          <t>5770013</t>
        </is>
      </c>
      <c r="B2333" t="inlineStr">
        <is>
          <t>大阪府東大阪市長田中</t>
        </is>
      </c>
      <c r="C2333" t="inlineStr">
        <is>
          <t>おおさかふ ひがしおおさかし ながたなか</t>
        </is>
      </c>
    </row>
    <row r="2334">
      <c r="A2334" t="inlineStr">
        <is>
          <t>5770014</t>
        </is>
      </c>
      <c r="B2334" t="inlineStr">
        <is>
          <t>大阪府東大阪市長田内介</t>
        </is>
      </c>
      <c r="C2334" t="inlineStr">
        <is>
          <t>おおさかふ ひがしおおさかし ながたないすけ</t>
        </is>
      </c>
    </row>
    <row r="2335">
      <c r="A2335" t="inlineStr">
        <is>
          <t>5770015</t>
        </is>
      </c>
      <c r="B2335" t="inlineStr">
        <is>
          <t>大阪府東大阪市長田</t>
        </is>
      </c>
      <c r="C2335" t="inlineStr">
        <is>
          <t>おおさかふ ひがしおおさかし ながた</t>
        </is>
      </c>
    </row>
    <row r="2336">
      <c r="A2336" t="inlineStr">
        <is>
          <t>5770016</t>
        </is>
      </c>
      <c r="B2336" t="inlineStr">
        <is>
          <t>大阪府東大阪市長田西</t>
        </is>
      </c>
      <c r="C2336" t="inlineStr">
        <is>
          <t>おおさかふ ひがしおおさかし ながたにし</t>
        </is>
      </c>
    </row>
    <row r="2337">
      <c r="A2337" t="inlineStr">
        <is>
          <t>5770017</t>
        </is>
      </c>
      <c r="B2337" t="inlineStr">
        <is>
          <t>大阪府東大阪市藤戸新田</t>
        </is>
      </c>
      <c r="C2337" t="inlineStr">
        <is>
          <t>おおさかふ ひがしおおさかし ふじとしんでん</t>
        </is>
      </c>
    </row>
    <row r="2338">
      <c r="A2338" t="inlineStr">
        <is>
          <t>5770022</t>
        </is>
      </c>
      <c r="B2338" t="inlineStr">
        <is>
          <t>大阪府東大阪市荒本新町</t>
        </is>
      </c>
      <c r="C2338" t="inlineStr">
        <is>
          <t>おおさかふ ひがしおおさかし あらもとしんまち</t>
        </is>
      </c>
    </row>
    <row r="2339">
      <c r="A2339" t="inlineStr">
        <is>
          <t>5770023</t>
        </is>
      </c>
      <c r="B2339" t="inlineStr">
        <is>
          <t>大阪府東大阪市荒本</t>
        </is>
      </c>
      <c r="C2339" t="inlineStr">
        <is>
          <t>おおさかふ ひがしおおさかし あらもと</t>
        </is>
      </c>
    </row>
    <row r="2340">
      <c r="A2340" t="inlineStr">
        <is>
          <t>5770024</t>
        </is>
      </c>
      <c r="B2340" t="inlineStr">
        <is>
          <t>大阪府東大阪市荒本西</t>
        </is>
      </c>
      <c r="C2340" t="inlineStr">
        <is>
          <t>おおさかふ ひがしおおさかし あらもとにし</t>
        </is>
      </c>
    </row>
    <row r="2341">
      <c r="A2341" t="inlineStr">
        <is>
          <t>5770025</t>
        </is>
      </c>
      <c r="B2341" t="inlineStr">
        <is>
          <t>大阪府東大阪市新家</t>
        </is>
      </c>
      <c r="C2341" t="inlineStr">
        <is>
          <t>おおさかふ ひがしおおさかし しんけ</t>
        </is>
      </c>
    </row>
    <row r="2342">
      <c r="A2342" t="inlineStr">
        <is>
          <t>5770026</t>
        </is>
      </c>
      <c r="B2342" t="inlineStr">
        <is>
          <t>大阪府東大阪市新家東町</t>
        </is>
      </c>
      <c r="C2342" t="inlineStr">
        <is>
          <t>おおさかふ ひがしおおさかし しんけひがしまち</t>
        </is>
      </c>
    </row>
    <row r="2343">
      <c r="A2343" t="inlineStr">
        <is>
          <t>5770027</t>
        </is>
      </c>
      <c r="B2343" t="inlineStr">
        <is>
          <t>大阪府東大阪市新家中町</t>
        </is>
      </c>
      <c r="C2343" t="inlineStr">
        <is>
          <t>おおさかふ ひがしおおさかし しんけなかまち</t>
        </is>
      </c>
    </row>
    <row r="2344">
      <c r="A2344" t="inlineStr">
        <is>
          <t>5770028</t>
        </is>
      </c>
      <c r="B2344" t="inlineStr">
        <is>
          <t>大阪府東大阪市新家西町</t>
        </is>
      </c>
      <c r="C2344" t="inlineStr">
        <is>
          <t>おおさかふ ひがしおおさかし しんけにしまち</t>
        </is>
      </c>
    </row>
    <row r="2345">
      <c r="A2345" t="inlineStr">
        <is>
          <t>5770032</t>
        </is>
      </c>
      <c r="B2345" t="inlineStr">
        <is>
          <t>大阪府東大阪市御厨</t>
        </is>
      </c>
      <c r="C2345" t="inlineStr">
        <is>
          <t>おおさかふ ひがしおおさかし みくりや</t>
        </is>
      </c>
    </row>
    <row r="2346">
      <c r="A2346" t="inlineStr">
        <is>
          <t>5770033</t>
        </is>
      </c>
      <c r="B2346" t="inlineStr">
        <is>
          <t>大阪府東大阪市御厨東</t>
        </is>
      </c>
      <c r="C2346" t="inlineStr">
        <is>
          <t>おおさかふ ひがしおおさかし みくりやひがし</t>
        </is>
      </c>
    </row>
    <row r="2347">
      <c r="A2347" t="inlineStr">
        <is>
          <t>5770034</t>
        </is>
      </c>
      <c r="B2347" t="inlineStr">
        <is>
          <t>大阪府東大阪市御厨南</t>
        </is>
      </c>
      <c r="C2347" t="inlineStr">
        <is>
          <t>おおさかふ ひがしおおさかし みくりやみなみ</t>
        </is>
      </c>
    </row>
    <row r="2348">
      <c r="A2348" t="inlineStr">
        <is>
          <t>5770035</t>
        </is>
      </c>
      <c r="B2348" t="inlineStr">
        <is>
          <t>大阪府東大阪市御厨中</t>
        </is>
      </c>
      <c r="C2348" t="inlineStr">
        <is>
          <t>おおさかふ ひがしおおさかし みくりやなか</t>
        </is>
      </c>
    </row>
    <row r="2349">
      <c r="A2349" t="inlineStr">
        <is>
          <t>5770036</t>
        </is>
      </c>
      <c r="B2349" t="inlineStr">
        <is>
          <t>大阪府東大阪市御厨栄町</t>
        </is>
      </c>
      <c r="C2349" t="inlineStr">
        <is>
          <t>おおさかふ ひがしおおさかし みくりやさかえまち</t>
        </is>
      </c>
    </row>
    <row r="2350">
      <c r="A2350" t="inlineStr">
        <is>
          <t>5770037</t>
        </is>
      </c>
      <c r="B2350" t="inlineStr">
        <is>
          <t>大阪府東大阪市御厨西ノ町</t>
        </is>
      </c>
      <c r="C2350" t="inlineStr">
        <is>
          <t>おおさかふ ひがしおおさかし みくりやにしのちょう</t>
        </is>
      </c>
    </row>
    <row r="2351">
      <c r="A2351" t="inlineStr">
        <is>
          <t>5770042</t>
        </is>
      </c>
      <c r="B2351" t="inlineStr">
        <is>
          <t>大阪府東大阪市西堤</t>
        </is>
      </c>
      <c r="C2351" t="inlineStr">
        <is>
          <t>おおさかふ ひがしおおさかし にしづつみ</t>
        </is>
      </c>
    </row>
    <row r="2352">
      <c r="A2352" t="inlineStr">
        <is>
          <t>5770044</t>
        </is>
      </c>
      <c r="B2352" t="inlineStr">
        <is>
          <t>大阪府東大阪市西堤学園町</t>
        </is>
      </c>
      <c r="C2352" t="inlineStr">
        <is>
          <t>おおさかふ ひがしおおさかし にしづつみがくえんちょう</t>
        </is>
      </c>
    </row>
    <row r="2353">
      <c r="A2353" t="inlineStr">
        <is>
          <t>5770045</t>
        </is>
      </c>
      <c r="B2353" t="inlineStr">
        <is>
          <t>大阪府東大阪市西堤本通東</t>
        </is>
      </c>
      <c r="C2353" t="inlineStr">
        <is>
          <t>おおさかふ ひがしおおさかし にしづつみほんどおりひがし</t>
        </is>
      </c>
    </row>
    <row r="2354">
      <c r="A2354" t="inlineStr">
        <is>
          <t>5770046</t>
        </is>
      </c>
      <c r="B2354" t="inlineStr">
        <is>
          <t>大阪府東大阪市西堤本通西</t>
        </is>
      </c>
      <c r="C2354" t="inlineStr">
        <is>
          <t>おおさかふ ひがしおおさかし にしづつみほんどおりにし</t>
        </is>
      </c>
    </row>
    <row r="2355">
      <c r="A2355" t="inlineStr">
        <is>
          <t>5770047</t>
        </is>
      </c>
      <c r="B2355" t="inlineStr">
        <is>
          <t>大阪府東大阪市西堤楠町</t>
        </is>
      </c>
      <c r="C2355" t="inlineStr">
        <is>
          <t>おおさかふ ひがしおおさかし にしづつみくすのきちょう</t>
        </is>
      </c>
    </row>
    <row r="2356">
      <c r="A2356" t="inlineStr">
        <is>
          <t>5770048</t>
        </is>
      </c>
      <c r="B2356" t="inlineStr">
        <is>
          <t>大阪府東大阪市西堤西</t>
        </is>
      </c>
      <c r="C2356" t="inlineStr">
        <is>
          <t>おおさかふ ひがしおおさかし にしつつみにし</t>
        </is>
      </c>
    </row>
    <row r="2357">
      <c r="A2357" t="inlineStr">
        <is>
          <t>5770052</t>
        </is>
      </c>
      <c r="B2357" t="inlineStr">
        <is>
          <t>大阪府東大阪市新喜多</t>
        </is>
      </c>
      <c r="C2357" t="inlineStr">
        <is>
          <t>おおさかふ ひがしおおさかし しぎた</t>
        </is>
      </c>
    </row>
    <row r="2358">
      <c r="A2358" t="inlineStr">
        <is>
          <t>5770053</t>
        </is>
      </c>
      <c r="B2358" t="inlineStr">
        <is>
          <t>大阪府東大阪市高井田</t>
        </is>
      </c>
      <c r="C2358" t="inlineStr">
        <is>
          <t>おおさかふ ひがしおおさかし たかいだ</t>
        </is>
      </c>
    </row>
    <row r="2359">
      <c r="A2359" t="inlineStr">
        <is>
          <t>5770054</t>
        </is>
      </c>
      <c r="B2359" t="inlineStr">
        <is>
          <t>大阪府東大阪市高井田元町</t>
        </is>
      </c>
      <c r="C2359" t="inlineStr">
        <is>
          <t>おおさかふ ひがしおおさかし たかいだもとまち</t>
        </is>
      </c>
    </row>
    <row r="2360">
      <c r="A2360" t="inlineStr">
        <is>
          <t>5770055</t>
        </is>
      </c>
      <c r="B2360" t="inlineStr">
        <is>
          <t>大阪府東大阪市長栄寺</t>
        </is>
      </c>
      <c r="C2360" t="inlineStr">
        <is>
          <t>おおさかふ ひがしおおさかし ちょうえいじ</t>
        </is>
      </c>
    </row>
    <row r="2361">
      <c r="A2361" t="inlineStr">
        <is>
          <t>5770056</t>
        </is>
      </c>
      <c r="B2361" t="inlineStr">
        <is>
          <t>大阪府東大阪市長堂</t>
        </is>
      </c>
      <c r="C2361" t="inlineStr">
        <is>
          <t>おおさかふ ひがしおおさかし ちょうどう</t>
        </is>
      </c>
    </row>
    <row r="2362">
      <c r="A2362" t="inlineStr">
        <is>
          <t>5770057</t>
        </is>
      </c>
      <c r="B2362" t="inlineStr">
        <is>
          <t>大阪府東大阪市足代新町</t>
        </is>
      </c>
      <c r="C2362" t="inlineStr">
        <is>
          <t>おおさかふ ひがしおおさかし あじろしんまち</t>
        </is>
      </c>
    </row>
    <row r="2363">
      <c r="A2363" t="inlineStr">
        <is>
          <t>5770058</t>
        </is>
      </c>
      <c r="B2363" t="inlineStr">
        <is>
          <t>大阪府東大阪市足代北</t>
        </is>
      </c>
      <c r="C2363" t="inlineStr">
        <is>
          <t>おおさかふ ひがしおおさかし あじろきた</t>
        </is>
      </c>
    </row>
    <row r="2364">
      <c r="A2364" t="inlineStr">
        <is>
          <t>5770061</t>
        </is>
      </c>
      <c r="B2364" t="inlineStr">
        <is>
          <t>大阪府東大阪市森河内西</t>
        </is>
      </c>
      <c r="C2364" t="inlineStr">
        <is>
          <t>おおさかふ ひがしおおさかし もりかわちにし</t>
        </is>
      </c>
    </row>
    <row r="2365">
      <c r="A2365" t="inlineStr">
        <is>
          <t>5770062</t>
        </is>
      </c>
      <c r="B2365" t="inlineStr">
        <is>
          <t>大阪府東大阪市森河内東</t>
        </is>
      </c>
      <c r="C2365" t="inlineStr">
        <is>
          <t>おおさかふ ひがしおおさかし もりかわちひがし</t>
        </is>
      </c>
    </row>
    <row r="2366">
      <c r="A2366" t="inlineStr">
        <is>
          <t>5770063</t>
        </is>
      </c>
      <c r="B2366" t="inlineStr">
        <is>
          <t>大阪府東大阪市川俣</t>
        </is>
      </c>
      <c r="C2366" t="inlineStr">
        <is>
          <t>おおさかふ ひがしおおさかし かわまた</t>
        </is>
      </c>
    </row>
    <row r="2367">
      <c r="A2367" t="inlineStr">
        <is>
          <t>5770064</t>
        </is>
      </c>
      <c r="B2367" t="inlineStr">
        <is>
          <t>大阪府東大阪市川俣本町</t>
        </is>
      </c>
      <c r="C2367" t="inlineStr">
        <is>
          <t>おおさかふ ひがしおおさかし かわまたほんまち</t>
        </is>
      </c>
    </row>
    <row r="2368">
      <c r="A2368" t="inlineStr">
        <is>
          <t>5770065</t>
        </is>
      </c>
      <c r="B2368" t="inlineStr">
        <is>
          <t>大阪府東大阪市高井田中</t>
        </is>
      </c>
      <c r="C2368" t="inlineStr">
        <is>
          <t>おおさかふ ひがしおおさかし たかいだなか</t>
        </is>
      </c>
    </row>
    <row r="2369">
      <c r="A2369" t="inlineStr">
        <is>
          <t>5770066</t>
        </is>
      </c>
      <c r="B2369" t="inlineStr">
        <is>
          <t>大阪府東大阪市高井田本通</t>
        </is>
      </c>
      <c r="C2369" t="inlineStr">
        <is>
          <t>おおさかふ ひがしおおさかし たかいだほんどおり</t>
        </is>
      </c>
    </row>
    <row r="2370">
      <c r="A2370" t="inlineStr">
        <is>
          <t>5770067</t>
        </is>
      </c>
      <c r="B2370" t="inlineStr">
        <is>
          <t>大阪府東大阪市高井田西</t>
        </is>
      </c>
      <c r="C2370" t="inlineStr">
        <is>
          <t>おおさかふ ひがしおおさかし たかいだにし</t>
        </is>
      </c>
    </row>
    <row r="2371">
      <c r="A2371" t="inlineStr">
        <is>
          <t>5770801</t>
        </is>
      </c>
      <c r="B2371" t="inlineStr">
        <is>
          <t>大阪府東大阪市小阪</t>
        </is>
      </c>
      <c r="C2371" t="inlineStr">
        <is>
          <t>おおさかふ ひがしおおさかし こさか</t>
        </is>
      </c>
    </row>
    <row r="2372">
      <c r="A2372" t="inlineStr">
        <is>
          <t>5770802</t>
        </is>
      </c>
      <c r="B2372" t="inlineStr">
        <is>
          <t>大阪府東大阪市小阪本町</t>
        </is>
      </c>
      <c r="C2372" t="inlineStr">
        <is>
          <t>おおさかふ ひがしおおさかし こさかほんまち</t>
        </is>
      </c>
    </row>
    <row r="2373">
      <c r="A2373" t="inlineStr">
        <is>
          <t>5770803</t>
        </is>
      </c>
      <c r="B2373" t="inlineStr">
        <is>
          <t>大阪府東大阪市下小阪</t>
        </is>
      </c>
      <c r="C2373" t="inlineStr">
        <is>
          <t>おおさかふ ひがしおおさかし しもこさか</t>
        </is>
      </c>
    </row>
    <row r="2374">
      <c r="A2374" t="inlineStr">
        <is>
          <t>5770804</t>
        </is>
      </c>
      <c r="B2374" t="inlineStr">
        <is>
          <t>大阪府東大阪市中小阪</t>
        </is>
      </c>
      <c r="C2374" t="inlineStr">
        <is>
          <t>おおさかふ ひがしおおさかし なかこさか</t>
        </is>
      </c>
    </row>
    <row r="2375">
      <c r="A2375" t="inlineStr">
        <is>
          <t>5770805</t>
        </is>
      </c>
      <c r="B2375" t="inlineStr">
        <is>
          <t>大阪府東大阪市宝持</t>
        </is>
      </c>
      <c r="C2375" t="inlineStr">
        <is>
          <t>おおさかふ ひがしおおさかし ほうじ</t>
        </is>
      </c>
    </row>
    <row r="2376">
      <c r="A2376" t="inlineStr">
        <is>
          <t>5770806</t>
        </is>
      </c>
      <c r="B2376" t="inlineStr">
        <is>
          <t>大阪府東大阪市上小阪</t>
        </is>
      </c>
      <c r="C2376" t="inlineStr">
        <is>
          <t>おおさかふ ひがしおおさかし かみこさか</t>
        </is>
      </c>
    </row>
    <row r="2377">
      <c r="A2377" t="inlineStr">
        <is>
          <t>5770807</t>
        </is>
      </c>
      <c r="B2377" t="inlineStr">
        <is>
          <t>大阪府東大阪市菱屋西</t>
        </is>
      </c>
      <c r="C2377" t="inlineStr">
        <is>
          <t>おおさかふ ひがしおおさかし ひしやにし</t>
        </is>
      </c>
    </row>
    <row r="2378">
      <c r="A2378" t="inlineStr">
        <is>
          <t>5770808</t>
        </is>
      </c>
      <c r="B2378" t="inlineStr">
        <is>
          <t>大阪府東大阪市横沼町</t>
        </is>
      </c>
      <c r="C2378" t="inlineStr">
        <is>
          <t>おおさかふ ひがしおおさかし よこぬまちょう</t>
        </is>
      </c>
    </row>
    <row r="2379">
      <c r="A2379" t="inlineStr">
        <is>
          <t>5770809</t>
        </is>
      </c>
      <c r="B2379" t="inlineStr">
        <is>
          <t>大阪府東大阪市永和</t>
        </is>
      </c>
      <c r="C2379" t="inlineStr">
        <is>
          <t>おおさかふ ひがしおおさかし えいわ</t>
        </is>
      </c>
    </row>
    <row r="2380">
      <c r="A2380" t="inlineStr">
        <is>
          <t>5770811</t>
        </is>
      </c>
      <c r="B2380" t="inlineStr">
        <is>
          <t>大阪府東大阪市西上小阪</t>
        </is>
      </c>
      <c r="C2380" t="inlineStr">
        <is>
          <t>おおさかふ ひがしおおさかし にしかみこさか</t>
        </is>
      </c>
    </row>
    <row r="2381">
      <c r="A2381" t="inlineStr">
        <is>
          <t>5770812</t>
        </is>
      </c>
      <c r="B2381" t="inlineStr">
        <is>
          <t>大阪府東大阪市東上小阪</t>
        </is>
      </c>
      <c r="C2381" t="inlineStr">
        <is>
          <t>おおさかふ ひがしおおさかし ひがしかみこさか</t>
        </is>
      </c>
    </row>
    <row r="2382">
      <c r="A2382" t="inlineStr">
        <is>
          <t>5770813</t>
        </is>
      </c>
      <c r="B2382" t="inlineStr">
        <is>
          <t>大阪府東大阪市新上小阪</t>
        </is>
      </c>
      <c r="C2382" t="inlineStr">
        <is>
          <t>おおさかふ ひがしおおさかし しんかみこさか</t>
        </is>
      </c>
    </row>
    <row r="2383">
      <c r="A2383" t="inlineStr">
        <is>
          <t>5770814</t>
        </is>
      </c>
      <c r="B2383" t="inlineStr">
        <is>
          <t>大阪府東大阪市南上小阪</t>
        </is>
      </c>
      <c r="C2383" t="inlineStr">
        <is>
          <t>おおさかふ ひがしおおさかし みなみかみこさか</t>
        </is>
      </c>
    </row>
    <row r="2384">
      <c r="A2384" t="inlineStr">
        <is>
          <t>5770815</t>
        </is>
      </c>
      <c r="B2384" t="inlineStr">
        <is>
          <t>大阪府東大阪市金物町</t>
        </is>
      </c>
      <c r="C2384" t="inlineStr">
        <is>
          <t>おおさかふ ひがしおおさかし かなものちょう</t>
        </is>
      </c>
    </row>
    <row r="2385">
      <c r="A2385" t="inlineStr">
        <is>
          <t>5770816</t>
        </is>
      </c>
      <c r="B2385" t="inlineStr">
        <is>
          <t>大阪府東大阪市友井</t>
        </is>
      </c>
      <c r="C2385" t="inlineStr">
        <is>
          <t>おおさかふ ひがしおおさかし ともい</t>
        </is>
      </c>
    </row>
    <row r="2386">
      <c r="A2386" t="inlineStr">
        <is>
          <t>5770817</t>
        </is>
      </c>
      <c r="B2386" t="inlineStr">
        <is>
          <t>大阪府東大阪市近江堂</t>
        </is>
      </c>
      <c r="C2386" t="inlineStr">
        <is>
          <t>おおさかふ ひがしおおさかし おうみどう</t>
        </is>
      </c>
    </row>
    <row r="2387">
      <c r="A2387" t="inlineStr">
        <is>
          <t>5770818</t>
        </is>
      </c>
      <c r="B2387" t="inlineStr">
        <is>
          <t>大阪府東大阪市小若江</t>
        </is>
      </c>
      <c r="C2387" t="inlineStr">
        <is>
          <t>おおさかふ ひがしおおさかし こわかえ</t>
        </is>
      </c>
    </row>
    <row r="2388">
      <c r="A2388" t="inlineStr">
        <is>
          <t>5770821</t>
        </is>
      </c>
      <c r="B2388" t="inlineStr">
        <is>
          <t>大阪府東大阪市吉松</t>
        </is>
      </c>
      <c r="C2388" t="inlineStr">
        <is>
          <t>おおさかふ ひがしおおさかし よしまつ</t>
        </is>
      </c>
    </row>
    <row r="2389">
      <c r="A2389" t="inlineStr">
        <is>
          <t>5770822</t>
        </is>
      </c>
      <c r="B2389" t="inlineStr">
        <is>
          <t>大阪府東大阪市源氏ケ丘</t>
        </is>
      </c>
      <c r="C2389" t="inlineStr">
        <is>
          <t>おおさかふ ひがしおおさかし げんじがおか</t>
        </is>
      </c>
    </row>
    <row r="2390">
      <c r="A2390" t="inlineStr">
        <is>
          <t>5770823</t>
        </is>
      </c>
      <c r="B2390" t="inlineStr">
        <is>
          <t>大阪府東大阪市金岡</t>
        </is>
      </c>
      <c r="C2390" t="inlineStr">
        <is>
          <t>おおさかふ ひがしおおさかし かなおか</t>
        </is>
      </c>
    </row>
    <row r="2391">
      <c r="A2391" t="inlineStr">
        <is>
          <t>5770824</t>
        </is>
      </c>
      <c r="B2391" t="inlineStr">
        <is>
          <t>大阪府東大阪市大蓮東</t>
        </is>
      </c>
      <c r="C2391" t="inlineStr">
        <is>
          <t>おおさかふ ひがしおおさかし おおはすひがし</t>
        </is>
      </c>
    </row>
    <row r="2392">
      <c r="A2392" t="inlineStr">
        <is>
          <t>5770825</t>
        </is>
      </c>
      <c r="B2392" t="inlineStr">
        <is>
          <t>大阪府東大阪市大蓮南</t>
        </is>
      </c>
      <c r="C2392" t="inlineStr">
        <is>
          <t>おおさかふ ひがしおおさかし おおはすみなみ</t>
        </is>
      </c>
    </row>
    <row r="2393">
      <c r="A2393" t="inlineStr">
        <is>
          <t>5770826</t>
        </is>
      </c>
      <c r="B2393" t="inlineStr">
        <is>
          <t>大阪府東大阪市大蓮北</t>
        </is>
      </c>
      <c r="C2393" t="inlineStr">
        <is>
          <t>おおさかふ ひがしおおさかし おおはすきた</t>
        </is>
      </c>
    </row>
    <row r="2394">
      <c r="A2394" t="inlineStr">
        <is>
          <t>5770827</t>
        </is>
      </c>
      <c r="B2394" t="inlineStr">
        <is>
          <t>大阪府東大阪市衣摺</t>
        </is>
      </c>
      <c r="C2394" t="inlineStr">
        <is>
          <t>おおさかふ ひがしおおさかし きずり</t>
        </is>
      </c>
    </row>
    <row r="2395">
      <c r="A2395" t="inlineStr">
        <is>
          <t>5770831</t>
        </is>
      </c>
      <c r="B2395" t="inlineStr">
        <is>
          <t>大阪府東大阪市俊徳町</t>
        </is>
      </c>
      <c r="C2395" t="inlineStr">
        <is>
          <t>おおさかふ ひがしおおさかし しゅんとくちょう</t>
        </is>
      </c>
    </row>
    <row r="2396">
      <c r="A2396" t="inlineStr">
        <is>
          <t>5770832</t>
        </is>
      </c>
      <c r="B2396" t="inlineStr">
        <is>
          <t>大阪府東大阪市長瀬町</t>
        </is>
      </c>
      <c r="C2396" t="inlineStr">
        <is>
          <t>おおさかふ ひがしおおさかし ながせちょう</t>
        </is>
      </c>
    </row>
    <row r="2397">
      <c r="A2397" t="inlineStr">
        <is>
          <t>5770833</t>
        </is>
      </c>
      <c r="B2397" t="inlineStr">
        <is>
          <t>大阪府東大阪市柏田東町</t>
        </is>
      </c>
      <c r="C2397" t="inlineStr">
        <is>
          <t>おおさかふ ひがしおおさかし かしたひがしまち</t>
        </is>
      </c>
    </row>
    <row r="2398">
      <c r="A2398" t="inlineStr">
        <is>
          <t>5770834</t>
        </is>
      </c>
      <c r="B2398" t="inlineStr">
        <is>
          <t>大阪府東大阪市柏田本町</t>
        </is>
      </c>
      <c r="C2398" t="inlineStr">
        <is>
          <t>おおさかふ ひがしおおさかし かしたほんまち</t>
        </is>
      </c>
    </row>
    <row r="2399">
      <c r="A2399" t="inlineStr">
        <is>
          <t>5770835</t>
        </is>
      </c>
      <c r="B2399" t="inlineStr">
        <is>
          <t>大阪府東大阪市柏田西</t>
        </is>
      </c>
      <c r="C2399" t="inlineStr">
        <is>
          <t>おおさかふ ひがしおおさかし かしたにし</t>
        </is>
      </c>
    </row>
    <row r="2400">
      <c r="A2400" t="inlineStr">
        <is>
          <t>5770836</t>
        </is>
      </c>
      <c r="B2400" t="inlineStr">
        <is>
          <t>大阪府東大阪市渋川町</t>
        </is>
      </c>
      <c r="C2400" t="inlineStr">
        <is>
          <t>おおさかふ ひがしおおさかし しぶかわちょう</t>
        </is>
      </c>
    </row>
    <row r="2401">
      <c r="A2401" t="inlineStr">
        <is>
          <t>5770837</t>
        </is>
      </c>
      <c r="B2401" t="inlineStr">
        <is>
          <t>大阪府東大阪市寿町</t>
        </is>
      </c>
      <c r="C2401" t="inlineStr">
        <is>
          <t>おおさかふ ひがしおおさかし ことぶきちょう</t>
        </is>
      </c>
    </row>
    <row r="2402">
      <c r="A2402" t="inlineStr">
        <is>
          <t>5770841</t>
        </is>
      </c>
      <c r="B2402" t="inlineStr">
        <is>
          <t>大阪府東大阪市足代</t>
        </is>
      </c>
      <c r="C2402" t="inlineStr">
        <is>
          <t>おおさかふ ひがしおおさかし あじろ</t>
        </is>
      </c>
    </row>
    <row r="2403">
      <c r="A2403" t="inlineStr">
        <is>
          <t>5770842</t>
        </is>
      </c>
      <c r="B2403" t="inlineStr">
        <is>
          <t>大阪府東大阪市足代南</t>
        </is>
      </c>
      <c r="C2403" t="inlineStr">
        <is>
          <t>おおさかふ ひがしおおさかし あじろみなみ</t>
        </is>
      </c>
    </row>
    <row r="2404">
      <c r="A2404" t="inlineStr">
        <is>
          <t>5770843</t>
        </is>
      </c>
      <c r="B2404" t="inlineStr">
        <is>
          <t>大阪府東大阪市荒川</t>
        </is>
      </c>
      <c r="C2404" t="inlineStr">
        <is>
          <t>おおさかふ ひがしおおさかし あらかわ</t>
        </is>
      </c>
    </row>
    <row r="2405">
      <c r="A2405" t="inlineStr">
        <is>
          <t>5770844</t>
        </is>
      </c>
      <c r="B2405" t="inlineStr">
        <is>
          <t>大阪府東大阪市太平寺</t>
        </is>
      </c>
      <c r="C2405" t="inlineStr">
        <is>
          <t>おおさかふ ひがしおおさかし たいへいじ</t>
        </is>
      </c>
    </row>
    <row r="2406">
      <c r="A2406" t="inlineStr">
        <is>
          <t>5770845</t>
        </is>
      </c>
      <c r="B2406" t="inlineStr">
        <is>
          <t>大阪府東大阪市寺前町</t>
        </is>
      </c>
      <c r="C2406" t="inlineStr">
        <is>
          <t>おおさかふ ひがしおおさかし てらまえちょう</t>
        </is>
      </c>
    </row>
    <row r="2407">
      <c r="A2407" t="inlineStr">
        <is>
          <t>5770846</t>
        </is>
      </c>
      <c r="B2407" t="inlineStr">
        <is>
          <t>大阪府東大阪市岸田堂北町</t>
        </is>
      </c>
      <c r="C2407" t="inlineStr">
        <is>
          <t>おおさかふ ひがしおおさかし きしだどうきたまち</t>
        </is>
      </c>
    </row>
    <row r="2408">
      <c r="A2408" t="inlineStr">
        <is>
          <t>5770847</t>
        </is>
      </c>
      <c r="B2408" t="inlineStr">
        <is>
          <t>大阪府東大阪市岸田堂南町</t>
        </is>
      </c>
      <c r="C2408" t="inlineStr">
        <is>
          <t>おおさかふ ひがしおおさかし きしだどうみなみまち</t>
        </is>
      </c>
    </row>
    <row r="2409">
      <c r="A2409" t="inlineStr">
        <is>
          <t>5770848</t>
        </is>
      </c>
      <c r="B2409" t="inlineStr">
        <is>
          <t>大阪府東大阪市岸田堂西</t>
        </is>
      </c>
      <c r="C2409" t="inlineStr">
        <is>
          <t>おおさかふ ひがしおおさかし きしだどうにし</t>
        </is>
      </c>
    </row>
    <row r="2410">
      <c r="A2410" t="inlineStr">
        <is>
          <t>5770849</t>
        </is>
      </c>
      <c r="B2410" t="inlineStr">
        <is>
          <t>大阪府東大阪市三ノ瀬</t>
        </is>
      </c>
      <c r="C2410" t="inlineStr">
        <is>
          <t>おおさかふ ひがしおおさかし さんのせ</t>
        </is>
      </c>
    </row>
    <row r="2411">
      <c r="A2411" t="inlineStr">
        <is>
          <t>5780901</t>
        </is>
      </c>
      <c r="B2411" t="inlineStr">
        <is>
          <t>大阪府東大阪市加納</t>
        </is>
      </c>
      <c r="C2411" t="inlineStr">
        <is>
          <t>おおさかふ ひがしおおさかし かのう</t>
        </is>
      </c>
    </row>
    <row r="2412">
      <c r="A2412" t="inlineStr">
        <is>
          <t>5780902</t>
        </is>
      </c>
      <c r="B2412" t="inlineStr">
        <is>
          <t>大阪府東大阪市川中</t>
        </is>
      </c>
      <c r="C2412" t="inlineStr">
        <is>
          <t>おおさかふ ひがしおおさかし かわなか</t>
        </is>
      </c>
    </row>
    <row r="2413">
      <c r="A2413" t="inlineStr">
        <is>
          <t>5780903</t>
        </is>
      </c>
      <c r="B2413" t="inlineStr">
        <is>
          <t>大阪府東大阪市今米</t>
        </is>
      </c>
      <c r="C2413" t="inlineStr">
        <is>
          <t>おおさかふ ひがしおおさかし いまごめ</t>
        </is>
      </c>
    </row>
    <row r="2414">
      <c r="A2414" t="inlineStr">
        <is>
          <t>5780904</t>
        </is>
      </c>
      <c r="B2414" t="inlineStr">
        <is>
          <t>大阪府東大阪市吉原</t>
        </is>
      </c>
      <c r="C2414" t="inlineStr">
        <is>
          <t>おおさかふ ひがしおおさかし よしはら</t>
        </is>
      </c>
    </row>
    <row r="2415">
      <c r="A2415" t="inlineStr">
        <is>
          <t>5780905</t>
        </is>
      </c>
      <c r="B2415" t="inlineStr">
        <is>
          <t>大阪府東大阪市川田</t>
        </is>
      </c>
      <c r="C2415" t="inlineStr">
        <is>
          <t>おおさかふ ひがしおおさかし かわだ</t>
        </is>
      </c>
    </row>
    <row r="2416">
      <c r="A2416" t="inlineStr">
        <is>
          <t>5780911</t>
        </is>
      </c>
      <c r="B2416" t="inlineStr">
        <is>
          <t>大阪府東大阪市中新開</t>
        </is>
      </c>
      <c r="C2416" t="inlineStr">
        <is>
          <t>おおさかふ ひがしおおさかし なかしんかい</t>
        </is>
      </c>
    </row>
    <row r="2417">
      <c r="A2417" t="inlineStr">
        <is>
          <t>5780912</t>
        </is>
      </c>
      <c r="B2417" t="inlineStr">
        <is>
          <t>大阪府東大阪市角田</t>
        </is>
      </c>
      <c r="C2417" t="inlineStr">
        <is>
          <t>おおさかふ ひがしおおさかし すみだ</t>
        </is>
      </c>
    </row>
    <row r="2418">
      <c r="A2418" t="inlineStr">
        <is>
          <t>5780913</t>
        </is>
      </c>
      <c r="B2418" t="inlineStr">
        <is>
          <t>大阪府東大阪市中野</t>
        </is>
      </c>
      <c r="C2418" t="inlineStr">
        <is>
          <t>おおさかふ ひがしおおさかし なかの</t>
        </is>
      </c>
    </row>
    <row r="2419">
      <c r="A2419" t="inlineStr">
        <is>
          <t>5780914</t>
        </is>
      </c>
      <c r="B2419" t="inlineStr">
        <is>
          <t>大阪府東大阪市箕輪</t>
        </is>
      </c>
      <c r="C2419" t="inlineStr">
        <is>
          <t>おおさかふ ひがしおおさかし みのわ</t>
        </is>
      </c>
    </row>
    <row r="2420">
      <c r="A2420" t="inlineStr">
        <is>
          <t>5780915</t>
        </is>
      </c>
      <c r="B2420" t="inlineStr">
        <is>
          <t>大阪府東大阪市古箕輪</t>
        </is>
      </c>
      <c r="C2420" t="inlineStr">
        <is>
          <t>おおさかふ ひがしおおさかし こみのわ</t>
        </is>
      </c>
    </row>
    <row r="2421">
      <c r="A2421" t="inlineStr">
        <is>
          <t>5780921</t>
        </is>
      </c>
      <c r="B2421" t="inlineStr">
        <is>
          <t>大阪府東大阪市水走</t>
        </is>
      </c>
      <c r="C2421" t="inlineStr">
        <is>
          <t>おおさかふ ひがしおおさかし みずはい</t>
        </is>
      </c>
    </row>
    <row r="2422">
      <c r="A2422" t="inlineStr">
        <is>
          <t>5780922</t>
        </is>
      </c>
      <c r="B2422" t="inlineStr">
        <is>
          <t>大阪府東大阪市松原</t>
        </is>
      </c>
      <c r="C2422" t="inlineStr">
        <is>
          <t>おおさかふ ひがしおおさかし まつばら</t>
        </is>
      </c>
    </row>
    <row r="2423">
      <c r="A2423" t="inlineStr">
        <is>
          <t>5780923</t>
        </is>
      </c>
      <c r="B2423" t="inlineStr">
        <is>
          <t>大阪府東大阪市松原南</t>
        </is>
      </c>
      <c r="C2423" t="inlineStr">
        <is>
          <t>おおさかふ ひがしおおさかし まつばらみなみ</t>
        </is>
      </c>
    </row>
    <row r="2424">
      <c r="A2424" t="inlineStr">
        <is>
          <t>5780924</t>
        </is>
      </c>
      <c r="B2424" t="inlineStr">
        <is>
          <t>大阪府東大阪市吉田</t>
        </is>
      </c>
      <c r="C2424" t="inlineStr">
        <is>
          <t>おおさかふ ひがしおおさかし よした</t>
        </is>
      </c>
    </row>
    <row r="2425">
      <c r="A2425" t="inlineStr">
        <is>
          <t>5780925</t>
        </is>
      </c>
      <c r="B2425" t="inlineStr">
        <is>
          <t>大阪府東大阪市稲葉</t>
        </is>
      </c>
      <c r="C2425" t="inlineStr">
        <is>
          <t>おおさかふ ひがしおおさかし いなば</t>
        </is>
      </c>
    </row>
    <row r="2426">
      <c r="A2426" t="inlineStr">
        <is>
          <t>5780931</t>
        </is>
      </c>
      <c r="B2426" t="inlineStr">
        <is>
          <t>大阪府東大阪市花園東町</t>
        </is>
      </c>
      <c r="C2426" t="inlineStr">
        <is>
          <t>おおさかふ ひがしおおさかし はなぞのひがしまち</t>
        </is>
      </c>
    </row>
    <row r="2427">
      <c r="A2427" t="inlineStr">
        <is>
          <t>5780932</t>
        </is>
      </c>
      <c r="B2427" t="inlineStr">
        <is>
          <t>大阪府東大阪市玉串町東</t>
        </is>
      </c>
      <c r="C2427" t="inlineStr">
        <is>
          <t>おおさかふ ひがしおおさかし たまくしちょうひがし</t>
        </is>
      </c>
    </row>
    <row r="2428">
      <c r="A2428" t="inlineStr">
        <is>
          <t>5780933</t>
        </is>
      </c>
      <c r="B2428" t="inlineStr">
        <is>
          <t>大阪府東大阪市玉串元町</t>
        </is>
      </c>
      <c r="C2428" t="inlineStr">
        <is>
          <t>おおさかふ ひがしおおさかし たまくしもとまち</t>
        </is>
      </c>
    </row>
    <row r="2429">
      <c r="A2429" t="inlineStr">
        <is>
          <t>5780934</t>
        </is>
      </c>
      <c r="B2429" t="inlineStr">
        <is>
          <t>大阪府東大阪市玉串町西</t>
        </is>
      </c>
      <c r="C2429" t="inlineStr">
        <is>
          <t>おおさかふ ひがしおおさかし たまくしちょうにし</t>
        </is>
      </c>
    </row>
    <row r="2430">
      <c r="A2430" t="inlineStr">
        <is>
          <t>5780935</t>
        </is>
      </c>
      <c r="B2430" t="inlineStr">
        <is>
          <t>大阪府東大阪市若江東町</t>
        </is>
      </c>
      <c r="C2430" t="inlineStr">
        <is>
          <t>おおさかふ ひがしおおさかし わかえひがしまち</t>
        </is>
      </c>
    </row>
    <row r="2431">
      <c r="A2431" t="inlineStr">
        <is>
          <t>5780936</t>
        </is>
      </c>
      <c r="B2431" t="inlineStr">
        <is>
          <t>大阪府東大阪市花園西町</t>
        </is>
      </c>
      <c r="C2431" t="inlineStr">
        <is>
          <t>おおさかふ ひがしおおさかし はなぞのにしまち</t>
        </is>
      </c>
    </row>
    <row r="2432">
      <c r="A2432" t="inlineStr">
        <is>
          <t>5780937</t>
        </is>
      </c>
      <c r="B2432" t="inlineStr">
        <is>
          <t>大阪府東大阪市花園本町</t>
        </is>
      </c>
      <c r="C2432" t="inlineStr">
        <is>
          <t>おおさかふ ひがしおおさかし はなぞのほんまち</t>
        </is>
      </c>
    </row>
    <row r="2433">
      <c r="A2433" t="inlineStr">
        <is>
          <t>5780941</t>
        </is>
      </c>
      <c r="B2433" t="inlineStr">
        <is>
          <t>大阪府東大阪市岩田町</t>
        </is>
      </c>
      <c r="C2433" t="inlineStr">
        <is>
          <t>おおさかふ ひがしおおさかし いわたちょう</t>
        </is>
      </c>
    </row>
    <row r="2434">
      <c r="A2434" t="inlineStr">
        <is>
          <t>5780942</t>
        </is>
      </c>
      <c r="B2434" t="inlineStr">
        <is>
          <t>大阪府東大阪市若江本町</t>
        </is>
      </c>
      <c r="C2434" t="inlineStr">
        <is>
          <t>おおさかふ ひがしおおさかし わかえほんまち</t>
        </is>
      </c>
    </row>
    <row r="2435">
      <c r="A2435" t="inlineStr">
        <is>
          <t>5780943</t>
        </is>
      </c>
      <c r="B2435" t="inlineStr">
        <is>
          <t>大阪府東大阪市若江南町</t>
        </is>
      </c>
      <c r="C2435" t="inlineStr">
        <is>
          <t>おおさかふ ひがしおおさかし わかえみなみまち</t>
        </is>
      </c>
    </row>
    <row r="2436">
      <c r="A2436" t="inlineStr">
        <is>
          <t>5780944</t>
        </is>
      </c>
      <c r="B2436" t="inlineStr">
        <is>
          <t>大阪府東大阪市若江西新町</t>
        </is>
      </c>
      <c r="C2436" t="inlineStr">
        <is>
          <t>おおさかふ ひがしおおさかし わかえにししんまち</t>
        </is>
      </c>
    </row>
    <row r="2437">
      <c r="A2437" t="inlineStr">
        <is>
          <t>5780945</t>
        </is>
      </c>
      <c r="B2437" t="inlineStr">
        <is>
          <t>大阪府東大阪市若江北町</t>
        </is>
      </c>
      <c r="C2437" t="inlineStr">
        <is>
          <t>おおさかふ ひがしおおさかし わかえきたまち</t>
        </is>
      </c>
    </row>
    <row r="2438">
      <c r="A2438" t="inlineStr">
        <is>
          <t>5780946</t>
        </is>
      </c>
      <c r="B2438" t="inlineStr">
        <is>
          <t>大阪府東大阪市瓜生堂</t>
        </is>
      </c>
      <c r="C2438" t="inlineStr">
        <is>
          <t>おおさかふ ひがしおおさかし うりゅうどう</t>
        </is>
      </c>
    </row>
    <row r="2439">
      <c r="A2439" t="inlineStr">
        <is>
          <t>5780947</t>
        </is>
      </c>
      <c r="B2439" t="inlineStr">
        <is>
          <t>大阪府東大阪市西岩田</t>
        </is>
      </c>
      <c r="C2439" t="inlineStr">
        <is>
          <t>おおさかふ ひがしおおさかし にしいわた</t>
        </is>
      </c>
    </row>
    <row r="2440">
      <c r="A2440" t="inlineStr">
        <is>
          <t>5780948</t>
        </is>
      </c>
      <c r="B2440" t="inlineStr">
        <is>
          <t>大阪府東大阪市菱屋東</t>
        </is>
      </c>
      <c r="C2440" t="inlineStr">
        <is>
          <t>おおさかふ ひがしおおさかし ひしやひがし</t>
        </is>
      </c>
    </row>
    <row r="2441">
      <c r="A2441" t="inlineStr">
        <is>
          <t>5780951</t>
        </is>
      </c>
      <c r="B2441" t="inlineStr">
        <is>
          <t>大阪府東大阪市新庄東</t>
        </is>
      </c>
      <c r="C2441" t="inlineStr">
        <is>
          <t>おおさかふ ひがしおおさかし しんじょうひがし</t>
        </is>
      </c>
    </row>
    <row r="2442">
      <c r="A2442" t="inlineStr">
        <is>
          <t>5780952</t>
        </is>
      </c>
      <c r="B2442" t="inlineStr">
        <is>
          <t>大阪府東大阪市本庄東</t>
        </is>
      </c>
      <c r="C2442" t="inlineStr">
        <is>
          <t>おおさかふ ひがしおおさかし ほんじょうひがし</t>
        </is>
      </c>
    </row>
    <row r="2443">
      <c r="A2443" t="inlineStr">
        <is>
          <t>5780953</t>
        </is>
      </c>
      <c r="B2443" t="inlineStr">
        <is>
          <t>大阪府東大阪市本庄</t>
        </is>
      </c>
      <c r="C2443" t="inlineStr">
        <is>
          <t>おおさかふ ひがしおおさかし ほんじょう</t>
        </is>
      </c>
    </row>
    <row r="2444">
      <c r="A2444" t="inlineStr">
        <is>
          <t>5780954</t>
        </is>
      </c>
      <c r="B2444" t="inlineStr">
        <is>
          <t>大阪府東大阪市横枕</t>
        </is>
      </c>
      <c r="C2444" t="inlineStr">
        <is>
          <t>おおさかふ ひがしおおさかし よこまくら</t>
        </is>
      </c>
    </row>
    <row r="2445">
      <c r="A2445" t="inlineStr">
        <is>
          <t>5780955</t>
        </is>
      </c>
      <c r="B2445" t="inlineStr">
        <is>
          <t>大阪府東大阪市横枕南</t>
        </is>
      </c>
      <c r="C2445" t="inlineStr">
        <is>
          <t>おおさかふ ひがしおおさかし よこまくらみなみ</t>
        </is>
      </c>
    </row>
    <row r="2446">
      <c r="A2446" t="inlineStr">
        <is>
          <t>5780956</t>
        </is>
      </c>
      <c r="B2446" t="inlineStr">
        <is>
          <t>大阪府東大阪市横枕西</t>
        </is>
      </c>
      <c r="C2446" t="inlineStr">
        <is>
          <t>おおさかふ ひがしおおさかし よこまくらにし</t>
        </is>
      </c>
    </row>
    <row r="2447">
      <c r="A2447" t="inlineStr">
        <is>
          <t>5780957</t>
        </is>
      </c>
      <c r="B2447" t="inlineStr">
        <is>
          <t>大阪府東大阪市本庄中</t>
        </is>
      </c>
      <c r="C2447" t="inlineStr">
        <is>
          <t>おおさかふ ひがしおおさかし ほんじょうなか</t>
        </is>
      </c>
    </row>
    <row r="2448">
      <c r="A2448" t="inlineStr">
        <is>
          <t>5780958</t>
        </is>
      </c>
      <c r="B2448" t="inlineStr">
        <is>
          <t>大阪府東大阪市新庄南</t>
        </is>
      </c>
      <c r="C2448" t="inlineStr">
        <is>
          <t>おおさかふ ひがしおおさかし しんじょうみなみ</t>
        </is>
      </c>
    </row>
    <row r="2449">
      <c r="A2449" t="inlineStr">
        <is>
          <t>5780961</t>
        </is>
      </c>
      <c r="B2449" t="inlineStr">
        <is>
          <t>大阪府東大阪市南鴻池町</t>
        </is>
      </c>
      <c r="C2449" t="inlineStr">
        <is>
          <t>おおさかふ ひがしおおさかし みなみこうのいけちょう</t>
        </is>
      </c>
    </row>
    <row r="2450">
      <c r="A2450" t="inlineStr">
        <is>
          <t>5780963</t>
        </is>
      </c>
      <c r="B2450" t="inlineStr">
        <is>
          <t>大阪府東大阪市新庄</t>
        </is>
      </c>
      <c r="C2450" t="inlineStr">
        <is>
          <t>おおさかふ ひがしおおさかし しんじょう</t>
        </is>
      </c>
    </row>
    <row r="2451">
      <c r="A2451" t="inlineStr">
        <is>
          <t>5780964</t>
        </is>
      </c>
      <c r="B2451" t="inlineStr">
        <is>
          <t>大阪府東大阪市新庄西</t>
        </is>
      </c>
      <c r="C2451" t="inlineStr">
        <is>
          <t>おおさかふ ひがしおおさかし しんじょうにし</t>
        </is>
      </c>
    </row>
    <row r="2452">
      <c r="A2452" t="inlineStr">
        <is>
          <t>5780965</t>
        </is>
      </c>
      <c r="B2452" t="inlineStr">
        <is>
          <t>大阪府東大阪市本庄西</t>
        </is>
      </c>
      <c r="C2452" t="inlineStr">
        <is>
          <t>おおさかふ ひがしおおさかし ほんじょうにし</t>
        </is>
      </c>
    </row>
    <row r="2453">
      <c r="A2453" t="inlineStr">
        <is>
          <t>5780966</t>
        </is>
      </c>
      <c r="B2453" t="inlineStr">
        <is>
          <t>大阪府東大阪市三島</t>
        </is>
      </c>
      <c r="C2453" t="inlineStr">
        <is>
          <t>おおさかふ ひがしおおさかし みしま</t>
        </is>
      </c>
    </row>
    <row r="2454">
      <c r="A2454" t="inlineStr">
        <is>
          <t>5780967</t>
        </is>
      </c>
      <c r="B2454" t="inlineStr">
        <is>
          <t>大阪府東大阪市新鴻池町</t>
        </is>
      </c>
      <c r="C2454" t="inlineStr">
        <is>
          <t>おおさかふ ひがしおおさかし しんこうのいけちょう</t>
        </is>
      </c>
    </row>
    <row r="2455">
      <c r="A2455" t="inlineStr">
        <is>
          <t>5780971</t>
        </is>
      </c>
      <c r="B2455" t="inlineStr">
        <is>
          <t>大阪府東大阪市鴻池本町</t>
        </is>
      </c>
      <c r="C2455" t="inlineStr">
        <is>
          <t>おおさかふ ひがしおおさかし こうのいけほんまち</t>
        </is>
      </c>
    </row>
    <row r="2456">
      <c r="A2456" t="inlineStr">
        <is>
          <t>5780972</t>
        </is>
      </c>
      <c r="B2456" t="inlineStr">
        <is>
          <t>大阪府東大阪市鴻池町</t>
        </is>
      </c>
      <c r="C2456" t="inlineStr">
        <is>
          <t>おおさかふ ひがしおおさかし こうのいけちょう</t>
        </is>
      </c>
    </row>
    <row r="2457">
      <c r="A2457" t="inlineStr">
        <is>
          <t>5780973</t>
        </is>
      </c>
      <c r="B2457" t="inlineStr">
        <is>
          <t>大阪府東大阪市東鴻池町</t>
        </is>
      </c>
      <c r="C2457" t="inlineStr">
        <is>
          <t>おおさかふ ひがしおおさかし ひがしこうのいけちょう</t>
        </is>
      </c>
    </row>
    <row r="2458">
      <c r="A2458" t="inlineStr">
        <is>
          <t>5780974</t>
        </is>
      </c>
      <c r="B2458" t="inlineStr">
        <is>
          <t>大阪府東大阪市鴻池元町</t>
        </is>
      </c>
      <c r="C2458" t="inlineStr">
        <is>
          <t>おおさかふ ひがしおおさかし こうのいけもとまち</t>
        </is>
      </c>
    </row>
    <row r="2459">
      <c r="A2459" t="inlineStr">
        <is>
          <t>5780975</t>
        </is>
      </c>
      <c r="B2459" t="inlineStr">
        <is>
          <t>大阪府東大阪市中鴻池町</t>
        </is>
      </c>
      <c r="C2459" t="inlineStr">
        <is>
          <t>おおさかふ ひがしおおさかし なかこうのいけちょう</t>
        </is>
      </c>
    </row>
    <row r="2460">
      <c r="A2460" t="inlineStr">
        <is>
          <t>5780976</t>
        </is>
      </c>
      <c r="B2460" t="inlineStr">
        <is>
          <t>大阪府東大阪市西鴻池町</t>
        </is>
      </c>
      <c r="C2460" t="inlineStr">
        <is>
          <t>おおさかふ ひがしおおさかし にしこうのいけちょう</t>
        </is>
      </c>
    </row>
    <row r="2461">
      <c r="A2461" t="inlineStr">
        <is>
          <t>5780977</t>
        </is>
      </c>
      <c r="B2461" t="inlineStr">
        <is>
          <t>大阪府東大阪市鴻池徳庵町</t>
        </is>
      </c>
      <c r="C2461" t="inlineStr">
        <is>
          <t>おおさかふ ひがしおおさかし こうのいけとくあんちょう</t>
        </is>
      </c>
    </row>
    <row r="2462">
      <c r="A2462" t="inlineStr">
        <is>
          <t>5780978</t>
        </is>
      </c>
      <c r="B2462" t="inlineStr">
        <is>
          <t>大阪府東大阪市北鴻池町</t>
        </is>
      </c>
      <c r="C2462" t="inlineStr">
        <is>
          <t>おおさかふ ひがしおおさかし きたこうのいけちょう</t>
        </is>
      </c>
    </row>
    <row r="2463">
      <c r="A2463" t="inlineStr">
        <is>
          <t>5780981</t>
        </is>
      </c>
      <c r="B2463" t="inlineStr">
        <is>
          <t>大阪府東大阪市島之内</t>
        </is>
      </c>
      <c r="C2463" t="inlineStr">
        <is>
          <t>おおさかふ ひがしおおさかし しまのうち</t>
        </is>
      </c>
    </row>
    <row r="2464">
      <c r="A2464" t="inlineStr">
        <is>
          <t>5780982</t>
        </is>
      </c>
      <c r="B2464" t="inlineStr">
        <is>
          <t>大阪府東大阪市吉田本町</t>
        </is>
      </c>
      <c r="C2464" t="inlineStr">
        <is>
          <t>おおさかふ ひがしおおさかし よしたほんまち</t>
        </is>
      </c>
    </row>
    <row r="2465">
      <c r="A2465" t="inlineStr">
        <is>
          <t>5780983</t>
        </is>
      </c>
      <c r="B2465" t="inlineStr">
        <is>
          <t>大阪府東大阪市吉田下島</t>
        </is>
      </c>
      <c r="C2465" t="inlineStr">
        <is>
          <t>おおさかふ ひがしおおさかし よしたしもじま</t>
        </is>
      </c>
    </row>
    <row r="2466">
      <c r="A2466" t="inlineStr">
        <is>
          <t>5780984</t>
        </is>
      </c>
      <c r="B2466" t="inlineStr">
        <is>
          <t>大阪府東大阪市菱江</t>
        </is>
      </c>
      <c r="C2466" t="inlineStr">
        <is>
          <t>おおさかふ ひがしおおさかし ひしえ</t>
        </is>
      </c>
    </row>
    <row r="2467">
      <c r="A2467" t="inlineStr">
        <is>
          <t>5780985</t>
        </is>
      </c>
      <c r="B2467" t="inlineStr">
        <is>
          <t>大阪府東大阪市中野南</t>
        </is>
      </c>
      <c r="C2467" t="inlineStr">
        <is>
          <t>おおさかふ ひがしおおさかし なかのみなみ</t>
        </is>
      </c>
    </row>
    <row r="2468">
      <c r="A2468" t="inlineStr">
        <is>
          <t>5798001</t>
        </is>
      </c>
      <c r="B2468" t="inlineStr">
        <is>
          <t>大阪府東大阪市善根寺町</t>
        </is>
      </c>
      <c r="C2468" t="inlineStr">
        <is>
          <t>おおさかふ ひがしおおさかし ぜんこんじちょう</t>
        </is>
      </c>
    </row>
    <row r="2469">
      <c r="A2469" t="inlineStr">
        <is>
          <t>5798002</t>
        </is>
      </c>
      <c r="B2469" t="inlineStr">
        <is>
          <t>大阪府東大阪市池之端町</t>
        </is>
      </c>
      <c r="C2469" t="inlineStr">
        <is>
          <t>おおさかふ ひがしおおさかし いけのはたちょう</t>
        </is>
      </c>
    </row>
    <row r="2470">
      <c r="A2470" t="inlineStr">
        <is>
          <t>5798003</t>
        </is>
      </c>
      <c r="B2470" t="inlineStr">
        <is>
          <t>大阪府東大阪市日下町</t>
        </is>
      </c>
      <c r="C2470" t="inlineStr">
        <is>
          <t>おおさかふ ひがしおおさかし くさかちょう</t>
        </is>
      </c>
    </row>
    <row r="2471">
      <c r="A2471" t="inlineStr">
        <is>
          <t>5798004</t>
        </is>
      </c>
      <c r="B2471" t="inlineStr">
        <is>
          <t>大阪府東大阪市布市町</t>
        </is>
      </c>
      <c r="C2471" t="inlineStr">
        <is>
          <t>おおさかふ ひがしおおさかし ぬのいちちょう</t>
        </is>
      </c>
    </row>
    <row r="2472">
      <c r="A2472" t="inlineStr">
        <is>
          <t>5798005</t>
        </is>
      </c>
      <c r="B2472" t="inlineStr">
        <is>
          <t>大阪府東大阪市元町</t>
        </is>
      </c>
      <c r="C2472" t="inlineStr">
        <is>
          <t>おおさかふ ひがしおおさかし もとまち</t>
        </is>
      </c>
    </row>
    <row r="2473">
      <c r="A2473" t="inlineStr">
        <is>
          <t>5798011</t>
        </is>
      </c>
      <c r="B2473" t="inlineStr">
        <is>
          <t>大阪府東大阪市東石切町</t>
        </is>
      </c>
      <c r="C2473" t="inlineStr">
        <is>
          <t>おおさかふ ひがしおおさかし ひがしいしきりちょう</t>
        </is>
      </c>
    </row>
    <row r="2474">
      <c r="A2474" t="inlineStr">
        <is>
          <t>5798012</t>
        </is>
      </c>
      <c r="B2474" t="inlineStr">
        <is>
          <t>大阪府東大阪市上石切町</t>
        </is>
      </c>
      <c r="C2474" t="inlineStr">
        <is>
          <t>おおさかふ ひがしおおさかし かみいしきりちょう</t>
        </is>
      </c>
    </row>
    <row r="2475">
      <c r="A2475" t="inlineStr">
        <is>
          <t>5798013</t>
        </is>
      </c>
      <c r="B2475" t="inlineStr">
        <is>
          <t>大阪府東大阪市西石切町</t>
        </is>
      </c>
      <c r="C2475" t="inlineStr">
        <is>
          <t>おおさかふ ひがしおおさかし にしいしきりちょう</t>
        </is>
      </c>
    </row>
    <row r="2476">
      <c r="A2476" t="inlineStr">
        <is>
          <t>5798014</t>
        </is>
      </c>
      <c r="B2476" t="inlineStr">
        <is>
          <t>大阪府東大阪市中石切町</t>
        </is>
      </c>
      <c r="C2476" t="inlineStr">
        <is>
          <t>おおさかふ ひがしおおさかし なかいしきりちょう</t>
        </is>
      </c>
    </row>
    <row r="2477">
      <c r="A2477" t="inlineStr">
        <is>
          <t>5798015</t>
        </is>
      </c>
      <c r="B2477" t="inlineStr">
        <is>
          <t>大阪府東大阪市北石切町</t>
        </is>
      </c>
      <c r="C2477" t="inlineStr">
        <is>
          <t>おおさかふ ひがしおおさかし きたいしきりちょう</t>
        </is>
      </c>
    </row>
    <row r="2478">
      <c r="A2478" t="inlineStr">
        <is>
          <t>5798021</t>
        </is>
      </c>
      <c r="B2478" t="inlineStr">
        <is>
          <t>大阪府東大阪市額田町</t>
        </is>
      </c>
      <c r="C2478" t="inlineStr">
        <is>
          <t>おおさかふ ひがしおおさかし ぬかたちょう</t>
        </is>
      </c>
    </row>
    <row r="2479">
      <c r="A2479" t="inlineStr">
        <is>
          <t>5798022</t>
        </is>
      </c>
      <c r="B2479" t="inlineStr">
        <is>
          <t>大阪府東大阪市山手町</t>
        </is>
      </c>
      <c r="C2479" t="inlineStr">
        <is>
          <t>おおさかふ ひがしおおさかし やまてちょう</t>
        </is>
      </c>
    </row>
    <row r="2480">
      <c r="A2480" t="inlineStr">
        <is>
          <t>5798023</t>
        </is>
      </c>
      <c r="B2480" t="inlineStr">
        <is>
          <t>大阪府東大阪市立花町</t>
        </is>
      </c>
      <c r="C2480" t="inlineStr">
        <is>
          <t>おおさかふ ひがしおおさかし たちばなちょう</t>
        </is>
      </c>
    </row>
    <row r="2481">
      <c r="A2481" t="inlineStr">
        <is>
          <t>5798024</t>
        </is>
      </c>
      <c r="B2481" t="inlineStr">
        <is>
          <t>大阪府東大阪市南荘町</t>
        </is>
      </c>
      <c r="C2481" t="inlineStr">
        <is>
          <t>おおさかふ ひがしおおさかし なんそうちょう</t>
        </is>
      </c>
    </row>
    <row r="2482">
      <c r="A2482" t="inlineStr">
        <is>
          <t>5798025</t>
        </is>
      </c>
      <c r="B2482" t="inlineStr">
        <is>
          <t>大阪府東大阪市宝町</t>
        </is>
      </c>
      <c r="C2482" t="inlineStr">
        <is>
          <t>おおさかふ ひがしおおさかし たからまち</t>
        </is>
      </c>
    </row>
    <row r="2483">
      <c r="A2483" t="inlineStr">
        <is>
          <t>5798026</t>
        </is>
      </c>
      <c r="B2483" t="inlineStr">
        <is>
          <t>大阪府東大阪市弥生町</t>
        </is>
      </c>
      <c r="C2483" t="inlineStr">
        <is>
          <t>おおさかふ ひがしおおさかし やよいちょう</t>
        </is>
      </c>
    </row>
    <row r="2484">
      <c r="A2484" t="inlineStr">
        <is>
          <t>5798027</t>
        </is>
      </c>
      <c r="B2484" t="inlineStr">
        <is>
          <t>大阪府東大阪市東山町</t>
        </is>
      </c>
      <c r="C2484" t="inlineStr">
        <is>
          <t>おおさかふ ひがしおおさかし ひがしやまちょう</t>
        </is>
      </c>
    </row>
    <row r="2485">
      <c r="A2485" t="inlineStr">
        <is>
          <t>5798031</t>
        </is>
      </c>
      <c r="B2485" t="inlineStr">
        <is>
          <t>大阪府東大阪市豊浦町</t>
        </is>
      </c>
      <c r="C2485" t="inlineStr">
        <is>
          <t>おおさかふ ひがしおおさかし とようらちょう</t>
        </is>
      </c>
    </row>
    <row r="2486">
      <c r="A2486" t="inlineStr">
        <is>
          <t>5798032</t>
        </is>
      </c>
      <c r="B2486" t="inlineStr">
        <is>
          <t>大阪府東大阪市東豊浦町</t>
        </is>
      </c>
      <c r="C2486" t="inlineStr">
        <is>
          <t>おおさかふ ひがしおおさかし ひがしとようらちょう</t>
        </is>
      </c>
    </row>
    <row r="2487">
      <c r="A2487" t="inlineStr">
        <is>
          <t>5798033</t>
        </is>
      </c>
      <c r="B2487" t="inlineStr">
        <is>
          <t>大阪府東大阪市出雲井町</t>
        </is>
      </c>
      <c r="C2487" t="inlineStr">
        <is>
          <t>おおさかふ ひがしおおさかし いずもいちょう</t>
        </is>
      </c>
    </row>
    <row r="2488">
      <c r="A2488" t="inlineStr">
        <is>
          <t>5798034</t>
        </is>
      </c>
      <c r="B2488" t="inlineStr">
        <is>
          <t>大阪府東大阪市出雲井本町</t>
        </is>
      </c>
      <c r="C2488" t="inlineStr">
        <is>
          <t>おおさかふ ひがしおおさかし いずもいほんまち</t>
        </is>
      </c>
    </row>
    <row r="2489">
      <c r="A2489" t="inlineStr">
        <is>
          <t>5798035</t>
        </is>
      </c>
      <c r="B2489" t="inlineStr">
        <is>
          <t>大阪府東大阪市鳥居町</t>
        </is>
      </c>
      <c r="C2489" t="inlineStr">
        <is>
          <t>おおさかふ ひがしおおさかし とりいちょう</t>
        </is>
      </c>
    </row>
    <row r="2490">
      <c r="A2490" t="inlineStr">
        <is>
          <t>5798036</t>
        </is>
      </c>
      <c r="B2490" t="inlineStr">
        <is>
          <t>大阪府東大阪市鷹殿町</t>
        </is>
      </c>
      <c r="C2490" t="inlineStr">
        <is>
          <t>おおさかふ ひがしおおさかし たかどのちょう</t>
        </is>
      </c>
    </row>
    <row r="2491">
      <c r="A2491" t="inlineStr">
        <is>
          <t>5798037</t>
        </is>
      </c>
      <c r="B2491" t="inlineStr">
        <is>
          <t>大阪府東大阪市新町</t>
        </is>
      </c>
      <c r="C2491" t="inlineStr">
        <is>
          <t>おおさかふ ひがしおおさかし しんまち</t>
        </is>
      </c>
    </row>
    <row r="2492">
      <c r="A2492" t="inlineStr">
        <is>
          <t>5798038</t>
        </is>
      </c>
      <c r="B2492" t="inlineStr">
        <is>
          <t>大阪府東大阪市箱殿町</t>
        </is>
      </c>
      <c r="C2492" t="inlineStr">
        <is>
          <t>おおさかふ ひがしおおさかし はこどのちょう</t>
        </is>
      </c>
    </row>
    <row r="2493">
      <c r="A2493" t="inlineStr">
        <is>
          <t>5798041</t>
        </is>
      </c>
      <c r="B2493" t="inlineStr">
        <is>
          <t>大阪府東大阪市喜里川町</t>
        </is>
      </c>
      <c r="C2493" t="inlineStr">
        <is>
          <t>おおさかふ ひがしおおさかし きりかわちょう</t>
        </is>
      </c>
    </row>
    <row r="2494">
      <c r="A2494" t="inlineStr">
        <is>
          <t>5798042</t>
        </is>
      </c>
      <c r="B2494" t="inlineStr">
        <is>
          <t>大阪府東大阪市五条町</t>
        </is>
      </c>
      <c r="C2494" t="inlineStr">
        <is>
          <t>おおさかふ ひがしおおさかし ごじょうちょう</t>
        </is>
      </c>
    </row>
    <row r="2495">
      <c r="A2495" t="inlineStr">
        <is>
          <t>5798043</t>
        </is>
      </c>
      <c r="B2495" t="inlineStr">
        <is>
          <t>大阪府東大阪市客坊町</t>
        </is>
      </c>
      <c r="C2495" t="inlineStr">
        <is>
          <t>おおさかふ ひがしおおさかし きゃくぼうちょう</t>
        </is>
      </c>
    </row>
    <row r="2496">
      <c r="A2496" t="inlineStr">
        <is>
          <t>5798044</t>
        </is>
      </c>
      <c r="B2496" t="inlineStr">
        <is>
          <t>大阪府東大阪市河内町</t>
        </is>
      </c>
      <c r="C2496" t="inlineStr">
        <is>
          <t>おおさかふ ひがしおおさかし かわちちょう</t>
        </is>
      </c>
    </row>
    <row r="2497">
      <c r="A2497" t="inlineStr">
        <is>
          <t>5798045</t>
        </is>
      </c>
      <c r="B2497" t="inlineStr">
        <is>
          <t>大阪府東大阪市本町</t>
        </is>
      </c>
      <c r="C2497" t="inlineStr">
        <is>
          <t>おおさかふ ひがしおおさかし ほんまち</t>
        </is>
      </c>
    </row>
    <row r="2498">
      <c r="A2498" t="inlineStr">
        <is>
          <t>5798046</t>
        </is>
      </c>
      <c r="B2498" t="inlineStr">
        <is>
          <t>大阪府東大阪市昭和町</t>
        </is>
      </c>
      <c r="C2498" t="inlineStr">
        <is>
          <t>おおさかふ ひがしおおさかし しょうわちょう</t>
        </is>
      </c>
    </row>
    <row r="2499">
      <c r="A2499" t="inlineStr">
        <is>
          <t>5798047</t>
        </is>
      </c>
      <c r="B2499" t="inlineStr">
        <is>
          <t>大阪府東大阪市桜町</t>
        </is>
      </c>
      <c r="C2499" t="inlineStr">
        <is>
          <t>おおさかふ ひがしおおさかし さくらまち</t>
        </is>
      </c>
    </row>
    <row r="2500">
      <c r="A2500" t="inlineStr">
        <is>
          <t>5798048</t>
        </is>
      </c>
      <c r="B2500" t="inlineStr">
        <is>
          <t>大阪府東大阪市旭町</t>
        </is>
      </c>
      <c r="C2500" t="inlineStr">
        <is>
          <t>おおさかふ ひがしおおさかし あさひまち</t>
        </is>
      </c>
    </row>
    <row r="2501">
      <c r="A2501" t="inlineStr">
        <is>
          <t>5798051</t>
        </is>
      </c>
      <c r="B2501" t="inlineStr">
        <is>
          <t>大阪府東大阪市瓢箪山町</t>
        </is>
      </c>
      <c r="C2501" t="inlineStr">
        <is>
          <t>おおさかふ ひがしおおさかし ひょうたんやまちょう</t>
        </is>
      </c>
    </row>
    <row r="2502">
      <c r="A2502" t="inlineStr">
        <is>
          <t>5798052</t>
        </is>
      </c>
      <c r="B2502" t="inlineStr">
        <is>
          <t>大阪府東大阪市上四条町</t>
        </is>
      </c>
      <c r="C2502" t="inlineStr">
        <is>
          <t>おおさかふ ひがしおおさかし かみしじょうちょう</t>
        </is>
      </c>
    </row>
    <row r="2503">
      <c r="A2503" t="inlineStr">
        <is>
          <t>5798053</t>
        </is>
      </c>
      <c r="B2503" t="inlineStr">
        <is>
          <t>大阪府東大阪市四条町</t>
        </is>
      </c>
      <c r="C2503" t="inlineStr">
        <is>
          <t>おおさかふ ひがしおおさかし しじょうちょう</t>
        </is>
      </c>
    </row>
    <row r="2504">
      <c r="A2504" t="inlineStr">
        <is>
          <t>5798054</t>
        </is>
      </c>
      <c r="B2504" t="inlineStr">
        <is>
          <t>大阪府東大阪市南四条町</t>
        </is>
      </c>
      <c r="C2504" t="inlineStr">
        <is>
          <t>おおさかふ ひがしおおさかし みなみしじょうちょう</t>
        </is>
      </c>
    </row>
    <row r="2505">
      <c r="A2505" t="inlineStr">
        <is>
          <t>5798055</t>
        </is>
      </c>
      <c r="B2505" t="inlineStr">
        <is>
          <t>大阪府東大阪市末広町</t>
        </is>
      </c>
      <c r="C2505" t="inlineStr">
        <is>
          <t>おおさかふ ひがしおおさかし すえひろちょう</t>
        </is>
      </c>
    </row>
    <row r="2506">
      <c r="A2506" t="inlineStr">
        <is>
          <t>5798056</t>
        </is>
      </c>
      <c r="B2506" t="inlineStr">
        <is>
          <t>大阪府東大阪市若草町</t>
        </is>
      </c>
      <c r="C2506" t="inlineStr">
        <is>
          <t>おおさかふ ひがしおおさかし わかくさちょう</t>
        </is>
      </c>
    </row>
    <row r="2507">
      <c r="A2507" t="inlineStr">
        <is>
          <t>5798057</t>
        </is>
      </c>
      <c r="B2507" t="inlineStr">
        <is>
          <t>大阪府東大阪市御幸町</t>
        </is>
      </c>
      <c r="C2507" t="inlineStr">
        <is>
          <t>おおさかふ ひがしおおさかし みゆきちょう</t>
        </is>
      </c>
    </row>
    <row r="2508">
      <c r="A2508" t="inlineStr">
        <is>
          <t>5798058</t>
        </is>
      </c>
      <c r="B2508" t="inlineStr">
        <is>
          <t>大阪府東大阪市神田町</t>
        </is>
      </c>
      <c r="C2508" t="inlineStr">
        <is>
          <t>おおさかふ ひがしおおさかし かんだちょう</t>
        </is>
      </c>
    </row>
    <row r="2509">
      <c r="A2509" t="inlineStr">
        <is>
          <t>5798061</t>
        </is>
      </c>
      <c r="B2509" t="inlineStr">
        <is>
          <t>大阪府東大阪市六万寺町</t>
        </is>
      </c>
      <c r="C2509" t="inlineStr">
        <is>
          <t>おおさかふ ひがしおおさかし ろくまんじちょう</t>
        </is>
      </c>
    </row>
    <row r="2510">
      <c r="A2510" t="inlineStr">
        <is>
          <t>5798062</t>
        </is>
      </c>
      <c r="B2510" t="inlineStr">
        <is>
          <t>大阪府東大阪市上六万寺町</t>
        </is>
      </c>
      <c r="C2510" t="inlineStr">
        <is>
          <t>おおさかふ ひがしおおさかし かみろくまんじちょう</t>
        </is>
      </c>
    </row>
    <row r="2511">
      <c r="A2511" t="inlineStr">
        <is>
          <t>5798063</t>
        </is>
      </c>
      <c r="B2511" t="inlineStr">
        <is>
          <t>大阪府東大阪市横小路町</t>
        </is>
      </c>
      <c r="C2511" t="inlineStr">
        <is>
          <t>おおさかふ ひがしおおさかし よこしょうじちょう</t>
        </is>
      </c>
    </row>
    <row r="2512">
      <c r="A2512" t="inlineStr">
        <is>
          <t>5798064</t>
        </is>
      </c>
      <c r="B2512" t="inlineStr">
        <is>
          <t>大阪府東大阪市池島町</t>
        </is>
      </c>
      <c r="C2512" t="inlineStr">
        <is>
          <t>おおさかふ ひがしおおさかし いけしまちょう</t>
        </is>
      </c>
    </row>
    <row r="2513">
      <c r="A2513" t="inlineStr">
        <is>
          <t>5798065</t>
        </is>
      </c>
      <c r="B2513" t="inlineStr">
        <is>
          <t>大阪府東大阪市新池島町</t>
        </is>
      </c>
      <c r="C2513" t="inlineStr">
        <is>
          <t>おおさかふ ひがしおおさかし しんいけしまちょう</t>
        </is>
      </c>
    </row>
    <row r="2514">
      <c r="A2514" t="inlineStr">
        <is>
          <t>5798066</t>
        </is>
      </c>
      <c r="B2514" t="inlineStr">
        <is>
          <t>大阪府東大阪市下六万寺町</t>
        </is>
      </c>
      <c r="C2514" t="inlineStr">
        <is>
          <t>おおさかふ ひがしおおさかし しもろくまんじちょう</t>
        </is>
      </c>
    </row>
    <row r="2515">
      <c r="A2515" t="inlineStr">
        <is>
          <t>5800000</t>
        </is>
      </c>
      <c r="B2515" t="inlineStr">
        <is>
          <t>大阪府松原市</t>
        </is>
      </c>
      <c r="C2515" t="inlineStr">
        <is>
          <t>おおさかふ まつばらし</t>
        </is>
      </c>
    </row>
    <row r="2516">
      <c r="A2516" t="inlineStr">
        <is>
          <t>5800001</t>
        </is>
      </c>
      <c r="B2516" t="inlineStr">
        <is>
          <t>大阪府松原市若林</t>
        </is>
      </c>
      <c r="C2516" t="inlineStr">
        <is>
          <t>おおさかふ まつばらし わかばやし</t>
        </is>
      </c>
    </row>
    <row r="2517">
      <c r="A2517" t="inlineStr">
        <is>
          <t>5800002</t>
        </is>
      </c>
      <c r="B2517" t="inlineStr">
        <is>
          <t>大阪府松原市小川</t>
        </is>
      </c>
      <c r="C2517" t="inlineStr">
        <is>
          <t>おおさかふ まつばらし おがわ</t>
        </is>
      </c>
    </row>
    <row r="2518">
      <c r="A2518" t="inlineStr">
        <is>
          <t>5800003</t>
        </is>
      </c>
      <c r="B2518" t="inlineStr">
        <is>
          <t>大阪府松原市一津屋</t>
        </is>
      </c>
      <c r="C2518" t="inlineStr">
        <is>
          <t>おおさかふ まつばらし ひとつや</t>
        </is>
      </c>
    </row>
    <row r="2519">
      <c r="A2519" t="inlineStr">
        <is>
          <t>5800004</t>
        </is>
      </c>
      <c r="B2519" t="inlineStr">
        <is>
          <t>大阪府松原市西野々</t>
        </is>
      </c>
      <c r="C2519" t="inlineStr">
        <is>
          <t>おおさかふ まつばらし にしのの</t>
        </is>
      </c>
    </row>
    <row r="2520">
      <c r="A2520" t="inlineStr">
        <is>
          <t>5800005</t>
        </is>
      </c>
      <c r="B2520" t="inlineStr">
        <is>
          <t>大阪府松原市別所</t>
        </is>
      </c>
      <c r="C2520" t="inlineStr">
        <is>
          <t>おおさかふ まつばらし べっしょ</t>
        </is>
      </c>
    </row>
    <row r="2521">
      <c r="A2521" t="inlineStr">
        <is>
          <t>5800006</t>
        </is>
      </c>
      <c r="B2521" t="inlineStr">
        <is>
          <t>大阪府松原市大堀</t>
        </is>
      </c>
      <c r="C2521" t="inlineStr">
        <is>
          <t>おおさかふ まつばらし おおぼり</t>
        </is>
      </c>
    </row>
    <row r="2522">
      <c r="A2522" t="inlineStr">
        <is>
          <t>5800011</t>
        </is>
      </c>
      <c r="B2522" t="inlineStr">
        <is>
          <t>大阪府松原市西大塚</t>
        </is>
      </c>
      <c r="C2522" t="inlineStr">
        <is>
          <t>おおさかふ まつばらし にしおおつか</t>
        </is>
      </c>
    </row>
    <row r="2523">
      <c r="A2523" t="inlineStr">
        <is>
          <t>5800012</t>
        </is>
      </c>
      <c r="B2523" t="inlineStr">
        <is>
          <t>大阪府松原市立部</t>
        </is>
      </c>
      <c r="C2523" t="inlineStr">
        <is>
          <t>おおさかふ まつばらし たつべ</t>
        </is>
      </c>
    </row>
    <row r="2524">
      <c r="A2524" t="inlineStr">
        <is>
          <t>5800013</t>
        </is>
      </c>
      <c r="B2524" t="inlineStr">
        <is>
          <t>大阪府松原市丹南</t>
        </is>
      </c>
      <c r="C2524" t="inlineStr">
        <is>
          <t>おおさかふ まつばらし たんなん</t>
        </is>
      </c>
    </row>
    <row r="2525">
      <c r="A2525" t="inlineStr">
        <is>
          <t>5800014</t>
        </is>
      </c>
      <c r="B2525" t="inlineStr">
        <is>
          <t>大阪府松原市岡</t>
        </is>
      </c>
      <c r="C2525" t="inlineStr">
        <is>
          <t>おおさかふ まつばらし おか</t>
        </is>
      </c>
    </row>
    <row r="2526">
      <c r="A2526" t="inlineStr">
        <is>
          <t>5800015</t>
        </is>
      </c>
      <c r="B2526" t="inlineStr">
        <is>
          <t>大阪府松原市新堂</t>
        </is>
      </c>
      <c r="C2526" t="inlineStr">
        <is>
          <t>おおさかふ まつばらし しんどう</t>
        </is>
      </c>
    </row>
    <row r="2527">
      <c r="A2527" t="inlineStr">
        <is>
          <t>5800016</t>
        </is>
      </c>
      <c r="B2527" t="inlineStr">
        <is>
          <t>大阪府松原市上田</t>
        </is>
      </c>
      <c r="C2527" t="inlineStr">
        <is>
          <t>おおさかふ まつばらし うえだ</t>
        </is>
      </c>
    </row>
    <row r="2528">
      <c r="A2528" t="inlineStr">
        <is>
          <t>5800017</t>
        </is>
      </c>
      <c r="B2528" t="inlineStr">
        <is>
          <t>大阪府松原市柴垣</t>
        </is>
      </c>
      <c r="C2528" t="inlineStr">
        <is>
          <t>おおさかふ まつばらし しばがき</t>
        </is>
      </c>
    </row>
    <row r="2529">
      <c r="A2529" t="inlineStr">
        <is>
          <t>5800021</t>
        </is>
      </c>
      <c r="B2529" t="inlineStr">
        <is>
          <t>大阪府松原市高見の里</t>
        </is>
      </c>
      <c r="C2529" t="inlineStr">
        <is>
          <t>おおさかふ まつばらし たかみのさと</t>
        </is>
      </c>
    </row>
    <row r="2530">
      <c r="A2530" t="inlineStr">
        <is>
          <t>5800022</t>
        </is>
      </c>
      <c r="B2530" t="inlineStr">
        <is>
          <t>大阪府松原市河合</t>
        </is>
      </c>
      <c r="C2530" t="inlineStr">
        <is>
          <t>おおさかふ まつばらし かわい</t>
        </is>
      </c>
    </row>
    <row r="2531">
      <c r="A2531" t="inlineStr">
        <is>
          <t>5800023</t>
        </is>
      </c>
      <c r="B2531" t="inlineStr">
        <is>
          <t>大阪府松原市南新町</t>
        </is>
      </c>
      <c r="C2531" t="inlineStr">
        <is>
          <t>おおさかふ まつばらし みなみしんまち</t>
        </is>
      </c>
    </row>
    <row r="2532">
      <c r="A2532" t="inlineStr">
        <is>
          <t>5800024</t>
        </is>
      </c>
      <c r="B2532" t="inlineStr">
        <is>
          <t>大阪府松原市東新町</t>
        </is>
      </c>
      <c r="C2532" t="inlineStr">
        <is>
          <t>おおさかふ まつばらし ひがししんまち</t>
        </is>
      </c>
    </row>
    <row r="2533">
      <c r="A2533" t="inlineStr">
        <is>
          <t>5800025</t>
        </is>
      </c>
      <c r="B2533" t="inlineStr">
        <is>
          <t>大阪府松原市北新町</t>
        </is>
      </c>
      <c r="C2533" t="inlineStr">
        <is>
          <t>おおさかふ まつばらし きたしんまち</t>
        </is>
      </c>
    </row>
    <row r="2534">
      <c r="A2534" t="inlineStr">
        <is>
          <t>5800026</t>
        </is>
      </c>
      <c r="B2534" t="inlineStr">
        <is>
          <t>大阪府松原市天美我堂</t>
        </is>
      </c>
      <c r="C2534" t="inlineStr">
        <is>
          <t>おおさかふ まつばらし あまみがどう</t>
        </is>
      </c>
    </row>
    <row r="2535">
      <c r="A2535" t="inlineStr">
        <is>
          <t>5800031</t>
        </is>
      </c>
      <c r="B2535" t="inlineStr">
        <is>
          <t>大阪府松原市天美北</t>
        </is>
      </c>
      <c r="C2535" t="inlineStr">
        <is>
          <t>おおさかふ まつばらし あまみきた</t>
        </is>
      </c>
    </row>
    <row r="2536">
      <c r="A2536" t="inlineStr">
        <is>
          <t>5800032</t>
        </is>
      </c>
      <c r="B2536" t="inlineStr">
        <is>
          <t>大阪府松原市天美東</t>
        </is>
      </c>
      <c r="C2536" t="inlineStr">
        <is>
          <t>おおさかふ まつばらし あまみひがし</t>
        </is>
      </c>
    </row>
    <row r="2537">
      <c r="A2537" t="inlineStr">
        <is>
          <t>5800033</t>
        </is>
      </c>
      <c r="B2537" t="inlineStr">
        <is>
          <t>大阪府松原市天美南</t>
        </is>
      </c>
      <c r="C2537" t="inlineStr">
        <is>
          <t>おおさかふ まつばらし あまみみなみ</t>
        </is>
      </c>
    </row>
    <row r="2538">
      <c r="A2538" t="inlineStr">
        <is>
          <t>5800034</t>
        </is>
      </c>
      <c r="B2538" t="inlineStr">
        <is>
          <t>大阪府松原市天美西</t>
        </is>
      </c>
      <c r="C2538" t="inlineStr">
        <is>
          <t>おおさかふ まつばらし あまみにし</t>
        </is>
      </c>
    </row>
    <row r="2539">
      <c r="A2539" t="inlineStr">
        <is>
          <t>5800041</t>
        </is>
      </c>
      <c r="B2539" t="inlineStr">
        <is>
          <t>大阪府松原市三宅東</t>
        </is>
      </c>
      <c r="C2539" t="inlineStr">
        <is>
          <t>おおさかふ まつばらし みやけひがし</t>
        </is>
      </c>
    </row>
    <row r="2540">
      <c r="A2540" t="inlineStr">
        <is>
          <t>5800042</t>
        </is>
      </c>
      <c r="B2540" t="inlineStr">
        <is>
          <t>大阪府松原市松ケ丘</t>
        </is>
      </c>
      <c r="C2540" t="inlineStr">
        <is>
          <t>おおさかふ まつばらし まつがおか</t>
        </is>
      </c>
    </row>
    <row r="2541">
      <c r="A2541" t="inlineStr">
        <is>
          <t>5800043</t>
        </is>
      </c>
      <c r="B2541" t="inlineStr">
        <is>
          <t>大阪府松原市阿保</t>
        </is>
      </c>
      <c r="C2541" t="inlineStr">
        <is>
          <t>おおさかふ まつばらし あお</t>
        </is>
      </c>
    </row>
    <row r="2542">
      <c r="A2542" t="inlineStr">
        <is>
          <t>5800044</t>
        </is>
      </c>
      <c r="B2542" t="inlineStr">
        <is>
          <t>大阪府松原市田井城</t>
        </is>
      </c>
      <c r="C2542" t="inlineStr">
        <is>
          <t>おおさかふ まつばらし たいじょう</t>
        </is>
      </c>
    </row>
    <row r="2543">
      <c r="A2543" t="inlineStr">
        <is>
          <t>5800045</t>
        </is>
      </c>
      <c r="B2543" t="inlineStr">
        <is>
          <t>大阪府松原市三宅西</t>
        </is>
      </c>
      <c r="C2543" t="inlineStr">
        <is>
          <t>おおさかふ まつばらし みやけにし</t>
        </is>
      </c>
    </row>
    <row r="2544">
      <c r="A2544" t="inlineStr">
        <is>
          <t>5800046</t>
        </is>
      </c>
      <c r="B2544" t="inlineStr">
        <is>
          <t>大阪府松原市三宅中</t>
        </is>
      </c>
      <c r="C2544" t="inlineStr">
        <is>
          <t>おおさかふ まつばらし みやけなか</t>
        </is>
      </c>
    </row>
    <row r="2545">
      <c r="A2545" t="inlineStr">
        <is>
          <t>5810000</t>
        </is>
      </c>
      <c r="B2545" t="inlineStr">
        <is>
          <t>大阪府八尾市</t>
        </is>
      </c>
      <c r="C2545" t="inlineStr">
        <is>
          <t>おおさかふ やおし</t>
        </is>
      </c>
    </row>
    <row r="2546">
      <c r="A2546" t="inlineStr">
        <is>
          <t>5810001</t>
        </is>
      </c>
      <c r="B2546" t="inlineStr">
        <is>
          <t>大阪府八尾市末広町</t>
        </is>
      </c>
      <c r="C2546" t="inlineStr">
        <is>
          <t>おおさかふ やおし すえひろちょう</t>
        </is>
      </c>
    </row>
    <row r="2547">
      <c r="A2547" t="inlineStr">
        <is>
          <t>5810002</t>
        </is>
      </c>
      <c r="B2547" t="inlineStr">
        <is>
          <t>大阪府八尾市東久宝寺</t>
        </is>
      </c>
      <c r="C2547" t="inlineStr">
        <is>
          <t>おおさかふ やおし ひがしきゅうほうじ</t>
        </is>
      </c>
    </row>
    <row r="2548">
      <c r="A2548" t="inlineStr">
        <is>
          <t>5810003</t>
        </is>
      </c>
      <c r="B2548" t="inlineStr">
        <is>
          <t>大阪府八尾市本町</t>
        </is>
      </c>
      <c r="C2548" t="inlineStr">
        <is>
          <t>おおさかふ やおし ほんまち</t>
        </is>
      </c>
    </row>
    <row r="2549">
      <c r="A2549" t="inlineStr">
        <is>
          <t>5810004</t>
        </is>
      </c>
      <c r="B2549" t="inlineStr">
        <is>
          <t>大阪府八尾市東本町</t>
        </is>
      </c>
      <c r="C2549" t="inlineStr">
        <is>
          <t>おおさかふ やおし ひがしほんまち</t>
        </is>
      </c>
    </row>
    <row r="2550">
      <c r="A2550" t="inlineStr">
        <is>
          <t>5810005</t>
        </is>
      </c>
      <c r="B2550" t="inlineStr">
        <is>
          <t>大阪府八尾市荘内町</t>
        </is>
      </c>
      <c r="C2550" t="inlineStr">
        <is>
          <t>おおさかふ やおし そうないちょう</t>
        </is>
      </c>
    </row>
    <row r="2551">
      <c r="A2551" t="inlineStr">
        <is>
          <t>5810006</t>
        </is>
      </c>
      <c r="B2551" t="inlineStr">
        <is>
          <t>大阪府八尾市清水町</t>
        </is>
      </c>
      <c r="C2551" t="inlineStr">
        <is>
          <t>おおさかふ やおし しみずちょう</t>
        </is>
      </c>
    </row>
    <row r="2552">
      <c r="A2552" t="inlineStr">
        <is>
          <t>5810007</t>
        </is>
      </c>
      <c r="B2552" t="inlineStr">
        <is>
          <t>大阪府八尾市光南町</t>
        </is>
      </c>
      <c r="C2552" t="inlineStr">
        <is>
          <t>おおさかふ やおし こうなんちょう</t>
        </is>
      </c>
    </row>
    <row r="2553">
      <c r="A2553" t="inlineStr">
        <is>
          <t>5810010</t>
        </is>
      </c>
      <c r="B2553" t="inlineStr">
        <is>
          <t>大阪府八尾市都塚北</t>
        </is>
      </c>
      <c r="C2553" t="inlineStr">
        <is>
          <t>おおさかふ やおし みやこづかきた</t>
        </is>
      </c>
    </row>
    <row r="2554">
      <c r="A2554" t="inlineStr">
        <is>
          <t>5810011</t>
        </is>
      </c>
      <c r="B2554" t="inlineStr">
        <is>
          <t>大阪府八尾市若草町</t>
        </is>
      </c>
      <c r="C2554" t="inlineStr">
        <is>
          <t>おおさかふ やおし わかくさちょう</t>
        </is>
      </c>
    </row>
    <row r="2555">
      <c r="A2555" t="inlineStr">
        <is>
          <t>5810012</t>
        </is>
      </c>
      <c r="B2555" t="inlineStr">
        <is>
          <t>大阪府八尾市小阪合町</t>
        </is>
      </c>
      <c r="C2555" t="inlineStr">
        <is>
          <t>おおさかふ やおし こざかあいちょう</t>
        </is>
      </c>
    </row>
    <row r="2556">
      <c r="A2556" t="inlineStr">
        <is>
          <t>5810013</t>
        </is>
      </c>
      <c r="B2556" t="inlineStr">
        <is>
          <t>大阪府八尾市山本町南</t>
        </is>
      </c>
      <c r="C2556" t="inlineStr">
        <is>
          <t>おおさかふ やおし やまもとちょうみなみ</t>
        </is>
      </c>
    </row>
    <row r="2557">
      <c r="A2557" t="inlineStr">
        <is>
          <t>5810014</t>
        </is>
      </c>
      <c r="B2557" t="inlineStr">
        <is>
          <t>大阪府八尾市中田</t>
        </is>
      </c>
      <c r="C2557" t="inlineStr">
        <is>
          <t>おおさかふ やおし なかた</t>
        </is>
      </c>
    </row>
    <row r="2558">
      <c r="A2558" t="inlineStr">
        <is>
          <t>5810015</t>
        </is>
      </c>
      <c r="B2558" t="inlineStr">
        <is>
          <t>大阪府八尾市刑部</t>
        </is>
      </c>
      <c r="C2558" t="inlineStr">
        <is>
          <t>おおさかふ やおし おさかべ</t>
        </is>
      </c>
    </row>
    <row r="2559">
      <c r="A2559" t="inlineStr">
        <is>
          <t>5810016</t>
        </is>
      </c>
      <c r="B2559" t="inlineStr">
        <is>
          <t>大阪府八尾市八尾木北</t>
        </is>
      </c>
      <c r="C2559" t="inlineStr">
        <is>
          <t>おおさかふ やおし やおぎきた</t>
        </is>
      </c>
    </row>
    <row r="2560">
      <c r="A2560" t="inlineStr">
        <is>
          <t>5810017</t>
        </is>
      </c>
      <c r="B2560" t="inlineStr">
        <is>
          <t>大阪府八尾市高美町</t>
        </is>
      </c>
      <c r="C2560" t="inlineStr">
        <is>
          <t>おおさかふ やおし たかみちょう</t>
        </is>
      </c>
    </row>
    <row r="2561">
      <c r="A2561" t="inlineStr">
        <is>
          <t>5810018</t>
        </is>
      </c>
      <c r="B2561" t="inlineStr">
        <is>
          <t>大阪府八尾市青山町</t>
        </is>
      </c>
      <c r="C2561" t="inlineStr">
        <is>
          <t>おおさかふ やおし あおやまちょう</t>
        </is>
      </c>
    </row>
    <row r="2562">
      <c r="A2562" t="inlineStr">
        <is>
          <t>5810019</t>
        </is>
      </c>
      <c r="B2562" t="inlineStr">
        <is>
          <t>大阪府八尾市南小阪合町</t>
        </is>
      </c>
      <c r="C2562" t="inlineStr">
        <is>
          <t>おおさかふ やおし みなみこざかあいちょう</t>
        </is>
      </c>
    </row>
    <row r="2563">
      <c r="A2563" t="inlineStr">
        <is>
          <t>5810020</t>
        </is>
      </c>
      <c r="B2563" t="inlineStr">
        <is>
          <t>大阪府八尾市曙川東</t>
        </is>
      </c>
      <c r="C2563" t="inlineStr">
        <is>
          <t>おおさかふ やおし あけがわひがし</t>
        </is>
      </c>
    </row>
    <row r="2564">
      <c r="A2564" t="inlineStr">
        <is>
          <t>5810021</t>
        </is>
      </c>
      <c r="B2564" t="inlineStr">
        <is>
          <t>大阪府八尾市山本高安町</t>
        </is>
      </c>
      <c r="C2564" t="inlineStr">
        <is>
          <t>おおさかふ やおし やまもとたかやすちょう</t>
        </is>
      </c>
    </row>
    <row r="2565">
      <c r="A2565" t="inlineStr">
        <is>
          <t>5810022</t>
        </is>
      </c>
      <c r="B2565" t="inlineStr">
        <is>
          <t>大阪府八尾市柏村町</t>
        </is>
      </c>
      <c r="C2565" t="inlineStr">
        <is>
          <t>おおさかふ やおし かしむらちょう</t>
        </is>
      </c>
    </row>
    <row r="2566">
      <c r="A2566" t="inlineStr">
        <is>
          <t>5810023</t>
        </is>
      </c>
      <c r="B2566" t="inlineStr">
        <is>
          <t>大阪府八尾市都塚</t>
        </is>
      </c>
      <c r="C2566" t="inlineStr">
        <is>
          <t>おおさかふ やおし みやこづか</t>
        </is>
      </c>
    </row>
    <row r="2567">
      <c r="A2567" t="inlineStr">
        <is>
          <t>5810024</t>
        </is>
      </c>
      <c r="B2567" t="inlineStr">
        <is>
          <t>大阪府八尾市二俣</t>
        </is>
      </c>
      <c r="C2567" t="inlineStr">
        <is>
          <t>おおさかふ やおし ふたまた</t>
        </is>
      </c>
    </row>
    <row r="2568">
      <c r="A2568" t="inlineStr">
        <is>
          <t>5810025</t>
        </is>
      </c>
      <c r="B2568" t="inlineStr">
        <is>
          <t>大阪府八尾市天王寺屋</t>
        </is>
      </c>
      <c r="C2568" t="inlineStr">
        <is>
          <t>おおさかふ やおし てんのうじや</t>
        </is>
      </c>
    </row>
    <row r="2569">
      <c r="A2569" t="inlineStr">
        <is>
          <t>5810026</t>
        </is>
      </c>
      <c r="B2569" t="inlineStr">
        <is>
          <t>大阪府八尾市曙町</t>
        </is>
      </c>
      <c r="C2569" t="inlineStr">
        <is>
          <t>おおさかふ やおし あけぼのちょう</t>
        </is>
      </c>
    </row>
    <row r="2570">
      <c r="A2570" t="inlineStr">
        <is>
          <t>5810027</t>
        </is>
      </c>
      <c r="B2570" t="inlineStr">
        <is>
          <t>大阪府八尾市八尾木</t>
        </is>
      </c>
      <c r="C2570" t="inlineStr">
        <is>
          <t>おおさかふ やおし やおぎ</t>
        </is>
      </c>
    </row>
    <row r="2571">
      <c r="A2571" t="inlineStr">
        <is>
          <t>5810028</t>
        </is>
      </c>
      <c r="B2571" t="inlineStr">
        <is>
          <t>大阪府八尾市八尾木東</t>
        </is>
      </c>
      <c r="C2571" t="inlineStr">
        <is>
          <t>おおさかふ やおし やおぎひがし</t>
        </is>
      </c>
    </row>
    <row r="2572">
      <c r="A2572" t="inlineStr">
        <is>
          <t>5810029</t>
        </is>
      </c>
      <c r="B2572" t="inlineStr">
        <is>
          <t>大阪府八尾市東弓削</t>
        </is>
      </c>
      <c r="C2572" t="inlineStr">
        <is>
          <t>おおさかふ やおし ひがしゆうげ</t>
        </is>
      </c>
    </row>
    <row r="2573">
      <c r="A2573" t="inlineStr">
        <is>
          <t>5810030</t>
        </is>
      </c>
      <c r="B2573" t="inlineStr">
        <is>
          <t>大阪府八尾市都塚南</t>
        </is>
      </c>
      <c r="C2573" t="inlineStr">
        <is>
          <t>おおさかふ やおし みやこづかみなみ</t>
        </is>
      </c>
    </row>
    <row r="2574">
      <c r="A2574" t="inlineStr">
        <is>
          <t>5810031</t>
        </is>
      </c>
      <c r="B2574" t="inlineStr">
        <is>
          <t>大阪府八尾市志紀町</t>
        </is>
      </c>
      <c r="C2574" t="inlineStr">
        <is>
          <t>おおさかふ やおし しきちょう</t>
        </is>
      </c>
    </row>
    <row r="2575">
      <c r="A2575" t="inlineStr">
        <is>
          <t>5810032</t>
        </is>
      </c>
      <c r="B2575" t="inlineStr">
        <is>
          <t>大阪府八尾市弓削町</t>
        </is>
      </c>
      <c r="C2575" t="inlineStr">
        <is>
          <t>おおさかふ やおし ゆうげちょう</t>
        </is>
      </c>
    </row>
    <row r="2576">
      <c r="A2576" t="inlineStr">
        <is>
          <t>5810033</t>
        </is>
      </c>
      <c r="B2576" t="inlineStr">
        <is>
          <t>大阪府八尾市志紀町南</t>
        </is>
      </c>
      <c r="C2576" t="inlineStr">
        <is>
          <t>おおさかふ やおし しきちょうみなみ</t>
        </is>
      </c>
    </row>
    <row r="2577">
      <c r="A2577" t="inlineStr">
        <is>
          <t>5810034</t>
        </is>
      </c>
      <c r="B2577" t="inlineStr">
        <is>
          <t>大阪府八尾市弓削町南</t>
        </is>
      </c>
      <c r="C2577" t="inlineStr">
        <is>
          <t>おおさかふ やおし ゆうげちょうみなみ</t>
        </is>
      </c>
    </row>
    <row r="2578">
      <c r="A2578" t="inlineStr">
        <is>
          <t>5810035</t>
        </is>
      </c>
      <c r="B2578" t="inlineStr">
        <is>
          <t>大阪府八尾市西弓削</t>
        </is>
      </c>
      <c r="C2578" t="inlineStr">
        <is>
          <t>おおさかふ やおし にしゆうげ</t>
        </is>
      </c>
    </row>
    <row r="2579">
      <c r="A2579" t="inlineStr">
        <is>
          <t>5810036</t>
        </is>
      </c>
      <c r="B2579" t="inlineStr">
        <is>
          <t>大阪府八尾市沼</t>
        </is>
      </c>
      <c r="C2579" t="inlineStr">
        <is>
          <t>おおさかふ やおし ぬま</t>
        </is>
      </c>
    </row>
    <row r="2580">
      <c r="A2580" t="inlineStr">
        <is>
          <t>5810037</t>
        </is>
      </c>
      <c r="B2580" t="inlineStr">
        <is>
          <t>大阪府八尾市太田</t>
        </is>
      </c>
      <c r="C2580" t="inlineStr">
        <is>
          <t>おおさかふ やおし おおた</t>
        </is>
      </c>
    </row>
    <row r="2581">
      <c r="A2581" t="inlineStr">
        <is>
          <t>5810038</t>
        </is>
      </c>
      <c r="B2581" t="inlineStr">
        <is>
          <t>大阪府八尾市若林町</t>
        </is>
      </c>
      <c r="C2581" t="inlineStr">
        <is>
          <t>おおさかふ やおし わかばやしちょう</t>
        </is>
      </c>
    </row>
    <row r="2582">
      <c r="A2582" t="inlineStr">
        <is>
          <t>5810039</t>
        </is>
      </c>
      <c r="B2582" t="inlineStr">
        <is>
          <t>大阪府八尾市太田新町</t>
        </is>
      </c>
      <c r="C2582" t="inlineStr">
        <is>
          <t>おおさかふ やおし おおたしんまち</t>
        </is>
      </c>
    </row>
    <row r="2583">
      <c r="A2583" t="inlineStr">
        <is>
          <t>5810041</t>
        </is>
      </c>
      <c r="B2583" t="inlineStr">
        <is>
          <t>大阪府八尾市北木の本</t>
        </is>
      </c>
      <c r="C2583" t="inlineStr">
        <is>
          <t>おおさかふ やおし きたきのもと</t>
        </is>
      </c>
    </row>
    <row r="2584">
      <c r="A2584" t="inlineStr">
        <is>
          <t>5810042</t>
        </is>
      </c>
      <c r="B2584" t="inlineStr">
        <is>
          <t>大阪府八尾市南木の本</t>
        </is>
      </c>
      <c r="C2584" t="inlineStr">
        <is>
          <t>おおさかふ やおし みなみきのもと</t>
        </is>
      </c>
    </row>
    <row r="2585">
      <c r="A2585" t="inlineStr">
        <is>
          <t>5810043</t>
        </is>
      </c>
      <c r="B2585" t="inlineStr">
        <is>
          <t>大阪府八尾市空港</t>
        </is>
      </c>
      <c r="C2585" t="inlineStr">
        <is>
          <t>おおさかふ やおし くうこう</t>
        </is>
      </c>
    </row>
    <row r="2586">
      <c r="A2586" t="inlineStr">
        <is>
          <t>5810044</t>
        </is>
      </c>
      <c r="B2586" t="inlineStr">
        <is>
          <t>大阪府八尾市木の本</t>
        </is>
      </c>
      <c r="C2586" t="inlineStr">
        <is>
          <t>おおさかふ やおし きのもと</t>
        </is>
      </c>
    </row>
    <row r="2587">
      <c r="A2587" t="inlineStr">
        <is>
          <t>5810045</t>
        </is>
      </c>
      <c r="B2587" t="inlineStr">
        <is>
          <t>大阪府八尾市西木の本</t>
        </is>
      </c>
      <c r="C2587" t="inlineStr">
        <is>
          <t>おおさかふ やおし にしきのもと</t>
        </is>
      </c>
    </row>
    <row r="2588">
      <c r="A2588" t="inlineStr">
        <is>
          <t>5810051</t>
        </is>
      </c>
      <c r="B2588" t="inlineStr">
        <is>
          <t>大阪府八尾市竹渕西</t>
        </is>
      </c>
      <c r="C2588" t="inlineStr">
        <is>
          <t>おおさかふ やおし たけふちにし</t>
        </is>
      </c>
    </row>
    <row r="2589">
      <c r="A2589" t="inlineStr">
        <is>
          <t>5810052</t>
        </is>
      </c>
      <c r="B2589" t="inlineStr">
        <is>
          <t>大阪府八尾市竹渕</t>
        </is>
      </c>
      <c r="C2589" t="inlineStr">
        <is>
          <t>おおさかふ やおし たけふち</t>
        </is>
      </c>
    </row>
    <row r="2590">
      <c r="A2590" t="inlineStr">
        <is>
          <t>5810053</t>
        </is>
      </c>
      <c r="B2590" t="inlineStr">
        <is>
          <t>大阪府八尾市竹渕東</t>
        </is>
      </c>
      <c r="C2590" t="inlineStr">
        <is>
          <t>おおさかふ やおし たけふちひがし</t>
        </is>
      </c>
    </row>
    <row r="2591">
      <c r="A2591" t="inlineStr">
        <is>
          <t>5810054</t>
        </is>
      </c>
      <c r="B2591" t="inlineStr">
        <is>
          <t>大阪府八尾市南亀井町</t>
        </is>
      </c>
      <c r="C2591" t="inlineStr">
        <is>
          <t>おおさかふ やおし みなみかめいちょう</t>
        </is>
      </c>
    </row>
    <row r="2592">
      <c r="A2592" t="inlineStr">
        <is>
          <t>5810055</t>
        </is>
      </c>
      <c r="B2592" t="inlineStr">
        <is>
          <t>大阪府八尾市跡部南の町</t>
        </is>
      </c>
      <c r="C2592" t="inlineStr">
        <is>
          <t>おおさかふ やおし あとべみなみのちょう</t>
        </is>
      </c>
    </row>
    <row r="2593">
      <c r="A2593" t="inlineStr">
        <is>
          <t>5810056</t>
        </is>
      </c>
      <c r="B2593" t="inlineStr">
        <is>
          <t>大阪府八尾市南太子堂</t>
        </is>
      </c>
      <c r="C2593" t="inlineStr">
        <is>
          <t>おおさかふ やおし みなみたいしどう</t>
        </is>
      </c>
    </row>
    <row r="2594">
      <c r="A2594" t="inlineStr">
        <is>
          <t>5810061</t>
        </is>
      </c>
      <c r="B2594" t="inlineStr">
        <is>
          <t>大阪府八尾市春日町</t>
        </is>
      </c>
      <c r="C2594" t="inlineStr">
        <is>
          <t>おおさかふ やおし かすがちょう</t>
        </is>
      </c>
    </row>
    <row r="2595">
      <c r="A2595" t="inlineStr">
        <is>
          <t>5810062</t>
        </is>
      </c>
      <c r="B2595" t="inlineStr">
        <is>
          <t>大阪府八尾市東太子</t>
        </is>
      </c>
      <c r="C2595" t="inlineStr">
        <is>
          <t>おおさかふ やおし ひがしたいし</t>
        </is>
      </c>
    </row>
    <row r="2596">
      <c r="A2596" t="inlineStr">
        <is>
          <t>5810063</t>
        </is>
      </c>
      <c r="B2596" t="inlineStr">
        <is>
          <t>大阪府八尾市太子堂</t>
        </is>
      </c>
      <c r="C2596" t="inlineStr">
        <is>
          <t>おおさかふ やおし たいしどう</t>
        </is>
      </c>
    </row>
    <row r="2597">
      <c r="A2597" t="inlineStr">
        <is>
          <t>5810064</t>
        </is>
      </c>
      <c r="B2597" t="inlineStr">
        <is>
          <t>大阪府八尾市跡部本町</t>
        </is>
      </c>
      <c r="C2597" t="inlineStr">
        <is>
          <t>おおさかふ やおし あとべほんまち</t>
        </is>
      </c>
    </row>
    <row r="2598">
      <c r="A2598" t="inlineStr">
        <is>
          <t>5810065</t>
        </is>
      </c>
      <c r="B2598" t="inlineStr">
        <is>
          <t>大阪府八尾市亀井町</t>
        </is>
      </c>
      <c r="C2598" t="inlineStr">
        <is>
          <t>おおさかふ やおし かめいちょう</t>
        </is>
      </c>
    </row>
    <row r="2599">
      <c r="A2599" t="inlineStr">
        <is>
          <t>5810066</t>
        </is>
      </c>
      <c r="B2599" t="inlineStr">
        <is>
          <t>大阪府八尾市北亀井町</t>
        </is>
      </c>
      <c r="C2599" t="inlineStr">
        <is>
          <t>おおさかふ やおし きたかめいちょう</t>
        </is>
      </c>
    </row>
    <row r="2600">
      <c r="A2600" t="inlineStr">
        <is>
          <t>5810067</t>
        </is>
      </c>
      <c r="B2600" t="inlineStr">
        <is>
          <t>大阪府八尾市神武町</t>
        </is>
      </c>
      <c r="C2600" t="inlineStr">
        <is>
          <t>おおさかふ やおし じんむちょう</t>
        </is>
      </c>
    </row>
    <row r="2601">
      <c r="A2601" t="inlineStr">
        <is>
          <t>5810068</t>
        </is>
      </c>
      <c r="B2601" t="inlineStr">
        <is>
          <t>大阪府八尾市跡部北の町</t>
        </is>
      </c>
      <c r="C2601" t="inlineStr">
        <is>
          <t>おおさかふ やおし あとべきたのちょう</t>
        </is>
      </c>
    </row>
    <row r="2602">
      <c r="A2602" t="inlineStr">
        <is>
          <t>5810069</t>
        </is>
      </c>
      <c r="B2602" t="inlineStr">
        <is>
          <t>大阪府八尾市龍華町</t>
        </is>
      </c>
      <c r="C2602" t="inlineStr">
        <is>
          <t>おおさかふ やおし りゅうげちょう</t>
        </is>
      </c>
    </row>
    <row r="2603">
      <c r="A2603" t="inlineStr">
        <is>
          <t>5810071</t>
        </is>
      </c>
      <c r="B2603" t="inlineStr">
        <is>
          <t>大阪府八尾市北久宝寺</t>
        </is>
      </c>
      <c r="C2603" t="inlineStr">
        <is>
          <t>おおさかふ やおし きたきゅうほうじ</t>
        </is>
      </c>
    </row>
    <row r="2604">
      <c r="A2604" t="inlineStr">
        <is>
          <t>5810072</t>
        </is>
      </c>
      <c r="B2604" t="inlineStr">
        <is>
          <t>大阪府八尾市久宝寺</t>
        </is>
      </c>
      <c r="C2604" t="inlineStr">
        <is>
          <t>おおさかふ やおし きゅうほうじ</t>
        </is>
      </c>
    </row>
    <row r="2605">
      <c r="A2605" t="inlineStr">
        <is>
          <t>5810073</t>
        </is>
      </c>
      <c r="B2605" t="inlineStr">
        <is>
          <t>大阪府八尾市高町</t>
        </is>
      </c>
      <c r="C2605" t="inlineStr">
        <is>
          <t>おおさかふ やおし たかまち</t>
        </is>
      </c>
    </row>
    <row r="2606">
      <c r="A2606" t="inlineStr">
        <is>
          <t>5810074</t>
        </is>
      </c>
      <c r="B2606" t="inlineStr">
        <is>
          <t>大阪府八尾市栄町</t>
        </is>
      </c>
      <c r="C2606" t="inlineStr">
        <is>
          <t>おおさかふ やおし さかえまち</t>
        </is>
      </c>
    </row>
    <row r="2607">
      <c r="A2607" t="inlineStr">
        <is>
          <t>5810075</t>
        </is>
      </c>
      <c r="B2607" t="inlineStr">
        <is>
          <t>大阪府八尾市渋川町</t>
        </is>
      </c>
      <c r="C2607" t="inlineStr">
        <is>
          <t>おおさかふ やおし しぶかわちょう</t>
        </is>
      </c>
    </row>
    <row r="2608">
      <c r="A2608" t="inlineStr">
        <is>
          <t>5810076</t>
        </is>
      </c>
      <c r="B2608" t="inlineStr">
        <is>
          <t>大阪府八尾市南久宝寺</t>
        </is>
      </c>
      <c r="C2608" t="inlineStr">
        <is>
          <t>おおさかふ やおし みなみきゅうほうじ</t>
        </is>
      </c>
    </row>
    <row r="2609">
      <c r="A2609" t="inlineStr">
        <is>
          <t>5810077</t>
        </is>
      </c>
      <c r="B2609" t="inlineStr">
        <is>
          <t>大阪府八尾市西久宝寺</t>
        </is>
      </c>
      <c r="C2609" t="inlineStr">
        <is>
          <t>おおさかふ やおし にしきゅうほうじ</t>
        </is>
      </c>
    </row>
    <row r="2610">
      <c r="A2610" t="inlineStr">
        <is>
          <t>5810081</t>
        </is>
      </c>
      <c r="B2610" t="inlineStr">
        <is>
          <t>大阪府八尾市南本町</t>
        </is>
      </c>
      <c r="C2610" t="inlineStr">
        <is>
          <t>おおさかふ やおし みなみほんまち</t>
        </is>
      </c>
    </row>
    <row r="2611">
      <c r="A2611" t="inlineStr">
        <is>
          <t>5810082</t>
        </is>
      </c>
      <c r="B2611" t="inlineStr">
        <is>
          <t>大阪府八尾市相生町</t>
        </is>
      </c>
      <c r="C2611" t="inlineStr">
        <is>
          <t>おおさかふ やおし あいおいちょう</t>
        </is>
      </c>
    </row>
    <row r="2612">
      <c r="A2612" t="inlineStr">
        <is>
          <t>5810083</t>
        </is>
      </c>
      <c r="B2612" t="inlineStr">
        <is>
          <t>大阪府八尾市永畑町</t>
        </is>
      </c>
      <c r="C2612" t="inlineStr">
        <is>
          <t>おおさかふ やおし ながはたちょう</t>
        </is>
      </c>
    </row>
    <row r="2613">
      <c r="A2613" t="inlineStr">
        <is>
          <t>5810084</t>
        </is>
      </c>
      <c r="B2613" t="inlineStr">
        <is>
          <t>大阪府八尾市植松町</t>
        </is>
      </c>
      <c r="C2613" t="inlineStr">
        <is>
          <t>おおさかふ やおし うえまつちょう</t>
        </is>
      </c>
    </row>
    <row r="2614">
      <c r="A2614" t="inlineStr">
        <is>
          <t>5810085</t>
        </is>
      </c>
      <c r="B2614" t="inlineStr">
        <is>
          <t>大阪府八尾市安中町</t>
        </is>
      </c>
      <c r="C2614" t="inlineStr">
        <is>
          <t>おおさかふ やおし やすなかちょう</t>
        </is>
      </c>
    </row>
    <row r="2615">
      <c r="A2615" t="inlineStr">
        <is>
          <t>5810086</t>
        </is>
      </c>
      <c r="B2615" t="inlineStr">
        <is>
          <t>大阪府八尾市陽光園</t>
        </is>
      </c>
      <c r="C2615" t="inlineStr">
        <is>
          <t>おおさかふ やおし ようこうえん</t>
        </is>
      </c>
    </row>
    <row r="2616">
      <c r="A2616" t="inlineStr">
        <is>
          <t>5810087</t>
        </is>
      </c>
      <c r="B2616" t="inlineStr">
        <is>
          <t>大阪府八尾市明美町</t>
        </is>
      </c>
      <c r="C2616" t="inlineStr">
        <is>
          <t>おおさかふ やおし あけみちょう</t>
        </is>
      </c>
    </row>
    <row r="2617">
      <c r="A2617" t="inlineStr">
        <is>
          <t>5810088</t>
        </is>
      </c>
      <c r="B2617" t="inlineStr">
        <is>
          <t>大阪府八尾市松山町</t>
        </is>
      </c>
      <c r="C2617" t="inlineStr">
        <is>
          <t>おおさかふ やおし まつやまちょう</t>
        </is>
      </c>
    </row>
    <row r="2618">
      <c r="A2618" t="inlineStr">
        <is>
          <t>5810091</t>
        </is>
      </c>
      <c r="B2618" t="inlineStr">
        <is>
          <t>大阪府八尾市南植松町</t>
        </is>
      </c>
      <c r="C2618" t="inlineStr">
        <is>
          <t>おおさかふ やおし みなみうえまつちょう</t>
        </is>
      </c>
    </row>
    <row r="2619">
      <c r="A2619" t="inlineStr">
        <is>
          <t>5810092</t>
        </is>
      </c>
      <c r="B2619" t="inlineStr">
        <is>
          <t>大阪府八尾市老原</t>
        </is>
      </c>
      <c r="C2619" t="inlineStr">
        <is>
          <t>おおさかふ やおし おいはら</t>
        </is>
      </c>
    </row>
    <row r="2620">
      <c r="A2620" t="inlineStr">
        <is>
          <t>5810093</t>
        </is>
      </c>
      <c r="B2620" t="inlineStr">
        <is>
          <t>大阪府八尾市東老原</t>
        </is>
      </c>
      <c r="C2620" t="inlineStr">
        <is>
          <t>おおさかふ やおし ひがしおいはら</t>
        </is>
      </c>
    </row>
    <row r="2621">
      <c r="A2621" t="inlineStr">
        <is>
          <t>5810094</t>
        </is>
      </c>
      <c r="B2621" t="inlineStr">
        <is>
          <t>大阪府八尾市志紀町西</t>
        </is>
      </c>
      <c r="C2621" t="inlineStr">
        <is>
          <t>おおさかふ やおし しきちょうにし</t>
        </is>
      </c>
    </row>
    <row r="2622">
      <c r="A2622" t="inlineStr">
        <is>
          <t>5810095</t>
        </is>
      </c>
      <c r="B2622" t="inlineStr">
        <is>
          <t>大阪府八尾市田井中</t>
        </is>
      </c>
      <c r="C2622" t="inlineStr">
        <is>
          <t>おおさかふ やおし たいなか</t>
        </is>
      </c>
    </row>
    <row r="2623">
      <c r="A2623" t="inlineStr">
        <is>
          <t>5810801</t>
        </is>
      </c>
      <c r="B2623" t="inlineStr">
        <is>
          <t>大阪府八尾市山城町</t>
        </is>
      </c>
      <c r="C2623" t="inlineStr">
        <is>
          <t>おおさかふ やおし やましろちょう</t>
        </is>
      </c>
    </row>
    <row r="2624">
      <c r="A2624" t="inlineStr">
        <is>
          <t>5810802</t>
        </is>
      </c>
      <c r="B2624" t="inlineStr">
        <is>
          <t>大阪府八尾市北本町</t>
        </is>
      </c>
      <c r="C2624" t="inlineStr">
        <is>
          <t>おおさかふ やおし きたほんまち</t>
        </is>
      </c>
    </row>
    <row r="2625">
      <c r="A2625" t="inlineStr">
        <is>
          <t>5810803</t>
        </is>
      </c>
      <c r="B2625" t="inlineStr">
        <is>
          <t>大阪府八尾市光町</t>
        </is>
      </c>
      <c r="C2625" t="inlineStr">
        <is>
          <t>おおさかふ やおし ひかりちょう</t>
        </is>
      </c>
    </row>
    <row r="2626">
      <c r="A2626" t="inlineStr">
        <is>
          <t>5810811</t>
        </is>
      </c>
      <c r="B2626" t="inlineStr">
        <is>
          <t>大阪府八尾市新家町</t>
        </is>
      </c>
      <c r="C2626" t="inlineStr">
        <is>
          <t>おおさかふ やおし しんけちょう</t>
        </is>
      </c>
    </row>
    <row r="2627">
      <c r="A2627" t="inlineStr">
        <is>
          <t>5810812</t>
        </is>
      </c>
      <c r="B2627" t="inlineStr">
        <is>
          <t>大阪府八尾市山賀町</t>
        </is>
      </c>
      <c r="C2627" t="inlineStr">
        <is>
          <t>おおさかふ やおし やまがちょう</t>
        </is>
      </c>
    </row>
    <row r="2628">
      <c r="A2628" t="inlineStr">
        <is>
          <t>5810813</t>
        </is>
      </c>
      <c r="B2628" t="inlineStr">
        <is>
          <t>大阪府八尾市泉町</t>
        </is>
      </c>
      <c r="C2628" t="inlineStr">
        <is>
          <t>おおさかふ やおし いずみちょう</t>
        </is>
      </c>
    </row>
    <row r="2629">
      <c r="A2629" t="inlineStr">
        <is>
          <t>5810814</t>
        </is>
      </c>
      <c r="B2629" t="inlineStr">
        <is>
          <t>大阪府八尾市楠根町</t>
        </is>
      </c>
      <c r="C2629" t="inlineStr">
        <is>
          <t>おおさかふ やおし くすねちょう</t>
        </is>
      </c>
    </row>
    <row r="2630">
      <c r="A2630" t="inlineStr">
        <is>
          <t>5810815</t>
        </is>
      </c>
      <c r="B2630" t="inlineStr">
        <is>
          <t>大阪府八尾市宮町</t>
        </is>
      </c>
      <c r="C2630" t="inlineStr">
        <is>
          <t>おおさかふ やおし みやまち</t>
        </is>
      </c>
    </row>
    <row r="2631">
      <c r="A2631" t="inlineStr">
        <is>
          <t>5810816</t>
        </is>
      </c>
      <c r="B2631" t="inlineStr">
        <is>
          <t>大阪府八尾市佐堂町</t>
        </is>
      </c>
      <c r="C2631" t="inlineStr">
        <is>
          <t>おおさかふ やおし さどうちょう</t>
        </is>
      </c>
    </row>
    <row r="2632">
      <c r="A2632" t="inlineStr">
        <is>
          <t>5810817</t>
        </is>
      </c>
      <c r="B2632" t="inlineStr">
        <is>
          <t>大阪府八尾市久宝園</t>
        </is>
      </c>
      <c r="C2632" t="inlineStr">
        <is>
          <t>おおさかふ やおし きゅうほうえん</t>
        </is>
      </c>
    </row>
    <row r="2633">
      <c r="A2633" t="inlineStr">
        <is>
          <t>5810818</t>
        </is>
      </c>
      <c r="B2633" t="inlineStr">
        <is>
          <t>大阪府八尾市美園町</t>
        </is>
      </c>
      <c r="C2633" t="inlineStr">
        <is>
          <t>おおさかふ やおし みそのちょう</t>
        </is>
      </c>
    </row>
    <row r="2634">
      <c r="A2634" t="inlineStr">
        <is>
          <t>5810821</t>
        </is>
      </c>
      <c r="B2634" t="inlineStr">
        <is>
          <t>大阪府八尾市幸町</t>
        </is>
      </c>
      <c r="C2634" t="inlineStr">
        <is>
          <t>おおさかふ やおし さいわいちょう</t>
        </is>
      </c>
    </row>
    <row r="2635">
      <c r="A2635" t="inlineStr">
        <is>
          <t>5810822</t>
        </is>
      </c>
      <c r="B2635" t="inlineStr">
        <is>
          <t>大阪府八尾市高砂町</t>
        </is>
      </c>
      <c r="C2635" t="inlineStr">
        <is>
          <t>おおさかふ やおし たかさごちょう</t>
        </is>
      </c>
    </row>
    <row r="2636">
      <c r="A2636" t="inlineStr">
        <is>
          <t>5810823</t>
        </is>
      </c>
      <c r="B2636" t="inlineStr">
        <is>
          <t>大阪府八尾市桂町</t>
        </is>
      </c>
      <c r="C2636" t="inlineStr">
        <is>
          <t>おおさかふ やおし かつらちょう</t>
        </is>
      </c>
    </row>
    <row r="2637">
      <c r="A2637" t="inlineStr">
        <is>
          <t>5810831</t>
        </is>
      </c>
      <c r="B2637" t="inlineStr">
        <is>
          <t>大阪府八尾市山本町北</t>
        </is>
      </c>
      <c r="C2637" t="inlineStr">
        <is>
          <t>おおさかふ やおし やまもとちょうきた</t>
        </is>
      </c>
    </row>
    <row r="2638">
      <c r="A2638" t="inlineStr">
        <is>
          <t>5810832</t>
        </is>
      </c>
      <c r="B2638" t="inlineStr">
        <is>
          <t>大阪府八尾市堤町</t>
        </is>
      </c>
      <c r="C2638" t="inlineStr">
        <is>
          <t>おおさかふ やおし つつみちょう</t>
        </is>
      </c>
    </row>
    <row r="2639">
      <c r="A2639" t="inlineStr">
        <is>
          <t>5810833</t>
        </is>
      </c>
      <c r="B2639" t="inlineStr">
        <is>
          <t>大阪府八尾市旭ケ丘</t>
        </is>
      </c>
      <c r="C2639" t="inlineStr">
        <is>
          <t>おおさかふ やおし あさひがおか</t>
        </is>
      </c>
    </row>
    <row r="2640">
      <c r="A2640" t="inlineStr">
        <is>
          <t>5810834</t>
        </is>
      </c>
      <c r="B2640" t="inlineStr">
        <is>
          <t>大阪府八尾市萱振町</t>
        </is>
      </c>
      <c r="C2640" t="inlineStr">
        <is>
          <t>おおさかふ やおし かやふりちょう</t>
        </is>
      </c>
    </row>
    <row r="2641">
      <c r="A2641" t="inlineStr">
        <is>
          <t>5810835</t>
        </is>
      </c>
      <c r="B2641" t="inlineStr">
        <is>
          <t>大阪府八尾市小畑町</t>
        </is>
      </c>
      <c r="C2641" t="inlineStr">
        <is>
          <t>おおさかふ やおし こはたちょう</t>
        </is>
      </c>
    </row>
    <row r="2642">
      <c r="A2642" t="inlineStr">
        <is>
          <t>5810836</t>
        </is>
      </c>
      <c r="B2642" t="inlineStr">
        <is>
          <t>大阪府八尾市長池町</t>
        </is>
      </c>
      <c r="C2642" t="inlineStr">
        <is>
          <t>おおさかふ やおし ながいけちょう</t>
        </is>
      </c>
    </row>
    <row r="2643">
      <c r="A2643" t="inlineStr">
        <is>
          <t>5810837</t>
        </is>
      </c>
      <c r="B2643" t="inlineStr">
        <is>
          <t>大阪府八尾市緑ケ丘</t>
        </is>
      </c>
      <c r="C2643" t="inlineStr">
        <is>
          <t>おおさかふ やおし みどりがおか</t>
        </is>
      </c>
    </row>
    <row r="2644">
      <c r="A2644" t="inlineStr">
        <is>
          <t>5810841</t>
        </is>
      </c>
      <c r="B2644" t="inlineStr">
        <is>
          <t>大阪府八尾市福万寺町北</t>
        </is>
      </c>
      <c r="C2644" t="inlineStr">
        <is>
          <t>おおさかふ やおし ふくまんじちょうきた</t>
        </is>
      </c>
    </row>
    <row r="2645">
      <c r="A2645" t="inlineStr">
        <is>
          <t>5810842</t>
        </is>
      </c>
      <c r="B2645" t="inlineStr">
        <is>
          <t>大阪府八尾市福万寺町</t>
        </is>
      </c>
      <c r="C2645" t="inlineStr">
        <is>
          <t>おおさかふ やおし ふくまんじちょう</t>
        </is>
      </c>
    </row>
    <row r="2646">
      <c r="A2646" t="inlineStr">
        <is>
          <t>5810843</t>
        </is>
      </c>
      <c r="B2646" t="inlineStr">
        <is>
          <t>大阪府八尾市福万寺町南</t>
        </is>
      </c>
      <c r="C2646" t="inlineStr">
        <is>
          <t>おおさかふ やおし ふくまんじちょうみなみ</t>
        </is>
      </c>
    </row>
    <row r="2647">
      <c r="A2647" t="inlineStr">
        <is>
          <t>5810844</t>
        </is>
      </c>
      <c r="B2647" t="inlineStr">
        <is>
          <t>大阪府八尾市福栄町</t>
        </is>
      </c>
      <c r="C2647" t="inlineStr">
        <is>
          <t>おおさかふ やおし ふくえいちょう</t>
        </is>
      </c>
    </row>
    <row r="2648">
      <c r="A2648" t="inlineStr">
        <is>
          <t>5810845</t>
        </is>
      </c>
      <c r="B2648" t="inlineStr">
        <is>
          <t>大阪府八尾市上之島町北</t>
        </is>
      </c>
      <c r="C2648" t="inlineStr">
        <is>
          <t>おおさかふ やおし かみのしまちょうきた</t>
        </is>
      </c>
    </row>
    <row r="2649">
      <c r="A2649" t="inlineStr">
        <is>
          <t>5810846</t>
        </is>
      </c>
      <c r="B2649" t="inlineStr">
        <is>
          <t>大阪府八尾市上之島町南</t>
        </is>
      </c>
      <c r="C2649" t="inlineStr">
        <is>
          <t>おおさかふ やおし かみのしまちょうみなみ</t>
        </is>
      </c>
    </row>
    <row r="2650">
      <c r="A2650" t="inlineStr">
        <is>
          <t>5810847</t>
        </is>
      </c>
      <c r="B2650" t="inlineStr">
        <is>
          <t>大阪府八尾市東山本町</t>
        </is>
      </c>
      <c r="C2650" t="inlineStr">
        <is>
          <t>おおさかふ やおし ひがしやまもとちょう</t>
        </is>
      </c>
    </row>
    <row r="2651">
      <c r="A2651" t="inlineStr">
        <is>
          <t>5810851</t>
        </is>
      </c>
      <c r="B2651" t="inlineStr">
        <is>
          <t>大阪府八尾市上尾町</t>
        </is>
      </c>
      <c r="C2651" t="inlineStr">
        <is>
          <t>おおさかふ やおし かみおちょう</t>
        </is>
      </c>
    </row>
    <row r="2652">
      <c r="A2652" t="inlineStr">
        <is>
          <t>5810852</t>
        </is>
      </c>
      <c r="B2652" t="inlineStr">
        <is>
          <t>大阪府八尾市西高安町</t>
        </is>
      </c>
      <c r="C2652" t="inlineStr">
        <is>
          <t>おおさかふ やおし にしたかやすちょう</t>
        </is>
      </c>
    </row>
    <row r="2653">
      <c r="A2653" t="inlineStr">
        <is>
          <t>5810853</t>
        </is>
      </c>
      <c r="B2653" t="inlineStr">
        <is>
          <t>大阪府八尾市楽音寺</t>
        </is>
      </c>
      <c r="C2653" t="inlineStr">
        <is>
          <t>おおさかふ やおし がくおんじ</t>
        </is>
      </c>
    </row>
    <row r="2654">
      <c r="A2654" t="inlineStr">
        <is>
          <t>5810854</t>
        </is>
      </c>
      <c r="B2654" t="inlineStr">
        <is>
          <t>大阪府八尾市大竹</t>
        </is>
      </c>
      <c r="C2654" t="inlineStr">
        <is>
          <t>おおさかふ やおし おおたけ</t>
        </is>
      </c>
    </row>
    <row r="2655">
      <c r="A2655" t="inlineStr">
        <is>
          <t>5810855</t>
        </is>
      </c>
      <c r="B2655" t="inlineStr">
        <is>
          <t>大阪府八尾市神立</t>
        </is>
      </c>
      <c r="C2655" t="inlineStr">
        <is>
          <t>おおさかふ やおし こうだち</t>
        </is>
      </c>
    </row>
    <row r="2656">
      <c r="A2656" t="inlineStr">
        <is>
          <t>5810856</t>
        </is>
      </c>
      <c r="B2656" t="inlineStr">
        <is>
          <t>大阪府八尾市水越</t>
        </is>
      </c>
      <c r="C2656" t="inlineStr">
        <is>
          <t>おおさかふ やおし みずこし</t>
        </is>
      </c>
    </row>
    <row r="2657">
      <c r="A2657" t="inlineStr">
        <is>
          <t>5810861</t>
        </is>
      </c>
      <c r="B2657" t="inlineStr">
        <is>
          <t>大阪府八尾市東町</t>
        </is>
      </c>
      <c r="C2657" t="inlineStr">
        <is>
          <t>おおさかふ やおし ひがしまち</t>
        </is>
      </c>
    </row>
    <row r="2658">
      <c r="A2658" t="inlineStr">
        <is>
          <t>5810862</t>
        </is>
      </c>
      <c r="B2658" t="inlineStr">
        <is>
          <t>大阪府八尾市千塚</t>
        </is>
      </c>
      <c r="C2658" t="inlineStr">
        <is>
          <t>おおさかふ やおし ちづか</t>
        </is>
      </c>
    </row>
    <row r="2659">
      <c r="A2659" t="inlineStr">
        <is>
          <t>5810863</t>
        </is>
      </c>
      <c r="B2659" t="inlineStr">
        <is>
          <t>大阪府八尾市大窪</t>
        </is>
      </c>
      <c r="C2659" t="inlineStr">
        <is>
          <t>おおさかふ やおし おおくぼ</t>
        </is>
      </c>
    </row>
    <row r="2660">
      <c r="A2660" t="inlineStr">
        <is>
          <t>5810864</t>
        </is>
      </c>
      <c r="B2660" t="inlineStr">
        <is>
          <t>大阪府八尾市山畑</t>
        </is>
      </c>
      <c r="C2660" t="inlineStr">
        <is>
          <t>おおさかふ やおし やまたけ</t>
        </is>
      </c>
    </row>
    <row r="2661">
      <c r="A2661" t="inlineStr">
        <is>
          <t>5810865</t>
        </is>
      </c>
      <c r="B2661" t="inlineStr">
        <is>
          <t>大阪府八尾市服部川</t>
        </is>
      </c>
      <c r="C2661" t="inlineStr">
        <is>
          <t>おおさかふ やおし はっとりがわ</t>
        </is>
      </c>
    </row>
    <row r="2662">
      <c r="A2662" t="inlineStr">
        <is>
          <t>5810866</t>
        </is>
      </c>
      <c r="B2662" t="inlineStr">
        <is>
          <t>大阪府八尾市東山本新町</t>
        </is>
      </c>
      <c r="C2662" t="inlineStr">
        <is>
          <t>おおさかふ やおし ひがしやまもとしんまち</t>
        </is>
      </c>
    </row>
    <row r="2663">
      <c r="A2663" t="inlineStr">
        <is>
          <t>5810867</t>
        </is>
      </c>
      <c r="B2663" t="inlineStr">
        <is>
          <t>大阪府八尾市山本町</t>
        </is>
      </c>
      <c r="C2663" t="inlineStr">
        <is>
          <t>おおさかふ やおし やまもとちょう</t>
        </is>
      </c>
    </row>
    <row r="2664">
      <c r="A2664" t="inlineStr">
        <is>
          <t>5810868</t>
        </is>
      </c>
      <c r="B2664" t="inlineStr">
        <is>
          <t>大阪府八尾市西山本町</t>
        </is>
      </c>
      <c r="C2664" t="inlineStr">
        <is>
          <t>おおさかふ やおし にしやまもとちょう</t>
        </is>
      </c>
    </row>
    <row r="2665">
      <c r="A2665" t="inlineStr">
        <is>
          <t>5810869</t>
        </is>
      </c>
      <c r="B2665" t="inlineStr">
        <is>
          <t>大阪府八尾市桜ケ丘</t>
        </is>
      </c>
      <c r="C2665" t="inlineStr">
        <is>
          <t>おおさかふ やおし さくらがおか</t>
        </is>
      </c>
    </row>
    <row r="2666">
      <c r="A2666" t="inlineStr">
        <is>
          <t>5810871</t>
        </is>
      </c>
      <c r="B2666" t="inlineStr">
        <is>
          <t>大阪府八尾市高安町北</t>
        </is>
      </c>
      <c r="C2666" t="inlineStr">
        <is>
          <t>おおさかふ やおし たかやすちょうきた</t>
        </is>
      </c>
    </row>
    <row r="2667">
      <c r="A2667" t="inlineStr">
        <is>
          <t>5810872</t>
        </is>
      </c>
      <c r="B2667" t="inlineStr">
        <is>
          <t>大阪府八尾市郡川</t>
        </is>
      </c>
      <c r="C2667" t="inlineStr">
        <is>
          <t>おおさかふ やおし こおりがわ</t>
        </is>
      </c>
    </row>
    <row r="2668">
      <c r="A2668" t="inlineStr">
        <is>
          <t>5810873</t>
        </is>
      </c>
      <c r="B2668" t="inlineStr">
        <is>
          <t>大阪府八尾市黒谷</t>
        </is>
      </c>
      <c r="C2668" t="inlineStr">
        <is>
          <t>おおさかふ やおし くろだに</t>
        </is>
      </c>
    </row>
    <row r="2669">
      <c r="A2669" t="inlineStr">
        <is>
          <t>5810874</t>
        </is>
      </c>
      <c r="B2669" t="inlineStr">
        <is>
          <t>大阪府八尾市教興寺</t>
        </is>
      </c>
      <c r="C2669" t="inlineStr">
        <is>
          <t>おおさかふ やおし きょうこうじ</t>
        </is>
      </c>
    </row>
    <row r="2670">
      <c r="A2670" t="inlineStr">
        <is>
          <t>5810875</t>
        </is>
      </c>
      <c r="B2670" t="inlineStr">
        <is>
          <t>大阪府八尾市高安町南</t>
        </is>
      </c>
      <c r="C2670" t="inlineStr">
        <is>
          <t>おおさかふ やおし たかやすちょうみなみ</t>
        </is>
      </c>
    </row>
    <row r="2671">
      <c r="A2671" t="inlineStr">
        <is>
          <t>5810881</t>
        </is>
      </c>
      <c r="B2671" t="inlineStr">
        <is>
          <t>大阪府八尾市垣内</t>
        </is>
      </c>
      <c r="C2671" t="inlineStr">
        <is>
          <t>おおさかふ やおし かいち</t>
        </is>
      </c>
    </row>
    <row r="2672">
      <c r="A2672" t="inlineStr">
        <is>
          <t>5810882</t>
        </is>
      </c>
      <c r="B2672" t="inlineStr">
        <is>
          <t>大阪府八尾市恩智北町</t>
        </is>
      </c>
      <c r="C2672" t="inlineStr">
        <is>
          <t>おおさかふ やおし おんぢきたまち</t>
        </is>
      </c>
    </row>
    <row r="2673">
      <c r="A2673" t="inlineStr">
        <is>
          <t>5810883</t>
        </is>
      </c>
      <c r="B2673" t="inlineStr">
        <is>
          <t>大阪府八尾市恩智中町</t>
        </is>
      </c>
      <c r="C2673" t="inlineStr">
        <is>
          <t>おおさかふ やおし おんぢなかまち</t>
        </is>
      </c>
    </row>
    <row r="2674">
      <c r="A2674" t="inlineStr">
        <is>
          <t>5810884</t>
        </is>
      </c>
      <c r="B2674" t="inlineStr">
        <is>
          <t>大阪府八尾市恩智南町</t>
        </is>
      </c>
      <c r="C2674" t="inlineStr">
        <is>
          <t>おおさかふ やおし おんぢみなみまち</t>
        </is>
      </c>
    </row>
    <row r="2675">
      <c r="A2675" t="inlineStr">
        <is>
          <t>5810885</t>
        </is>
      </c>
      <c r="B2675" t="inlineStr">
        <is>
          <t>大阪府八尾市神宮寺</t>
        </is>
      </c>
      <c r="C2675" t="inlineStr">
        <is>
          <t>おおさかふ やおし じんぐうじ</t>
        </is>
      </c>
    </row>
    <row r="2676">
      <c r="A2676" t="inlineStr">
        <is>
          <t>5820000</t>
        </is>
      </c>
      <c r="B2676" t="inlineStr">
        <is>
          <t>大阪府柏原市</t>
        </is>
      </c>
      <c r="C2676" t="inlineStr">
        <is>
          <t>おおさかふ かしわらし</t>
        </is>
      </c>
    </row>
    <row r="2677">
      <c r="A2677" t="inlineStr">
        <is>
          <t>5820001</t>
        </is>
      </c>
      <c r="B2677" t="inlineStr">
        <is>
          <t>大阪府柏原市本郷</t>
        </is>
      </c>
      <c r="C2677" t="inlineStr">
        <is>
          <t>おおさかふ かしわらし ほんごう</t>
        </is>
      </c>
    </row>
    <row r="2678">
      <c r="A2678" t="inlineStr">
        <is>
          <t>5820002</t>
        </is>
      </c>
      <c r="B2678" t="inlineStr">
        <is>
          <t>大阪府柏原市今町</t>
        </is>
      </c>
      <c r="C2678" t="inlineStr">
        <is>
          <t>おおさかふ かしわらし いままち</t>
        </is>
      </c>
    </row>
    <row r="2679">
      <c r="A2679" t="inlineStr">
        <is>
          <t>5820003</t>
        </is>
      </c>
      <c r="B2679" t="inlineStr">
        <is>
          <t>大阪府柏原市堂島町</t>
        </is>
      </c>
      <c r="C2679" t="inlineStr">
        <is>
          <t>おおさかふ かしわらし どうじまちょう</t>
        </is>
      </c>
    </row>
    <row r="2680">
      <c r="A2680" t="inlineStr">
        <is>
          <t>5820004</t>
        </is>
      </c>
      <c r="B2680" t="inlineStr">
        <is>
          <t>大阪府柏原市河原町</t>
        </is>
      </c>
      <c r="C2680" t="inlineStr">
        <is>
          <t>おおさかふ かしわらし かわはらちょう</t>
        </is>
      </c>
    </row>
    <row r="2681">
      <c r="A2681" t="inlineStr">
        <is>
          <t>5820005</t>
        </is>
      </c>
      <c r="B2681" t="inlineStr">
        <is>
          <t>大阪府柏原市法善寺</t>
        </is>
      </c>
      <c r="C2681" t="inlineStr">
        <is>
          <t>おおさかふ かしわらし ほうぜんじ</t>
        </is>
      </c>
    </row>
    <row r="2682">
      <c r="A2682" t="inlineStr">
        <is>
          <t>5820006</t>
        </is>
      </c>
      <c r="B2682" t="inlineStr">
        <is>
          <t>大阪府柏原市清州</t>
        </is>
      </c>
      <c r="C2682" t="inlineStr">
        <is>
          <t>おおさかふ かしわらし きよす</t>
        </is>
      </c>
    </row>
    <row r="2683">
      <c r="A2683" t="inlineStr">
        <is>
          <t>5820007</t>
        </is>
      </c>
      <c r="B2683" t="inlineStr">
        <is>
          <t>大阪府柏原市上市</t>
        </is>
      </c>
      <c r="C2683" t="inlineStr">
        <is>
          <t>おおさかふ かしわらし かみいち</t>
        </is>
      </c>
    </row>
    <row r="2684">
      <c r="A2684" t="inlineStr">
        <is>
          <t>5820008</t>
        </is>
      </c>
      <c r="B2684" t="inlineStr">
        <is>
          <t>大阪府柏原市古町</t>
        </is>
      </c>
      <c r="C2684" t="inlineStr">
        <is>
          <t>おおさかふ かしわらし ふるまち</t>
        </is>
      </c>
    </row>
    <row r="2685">
      <c r="A2685" t="inlineStr">
        <is>
          <t>5820009</t>
        </is>
      </c>
      <c r="B2685" t="inlineStr">
        <is>
          <t>大阪府柏原市大正</t>
        </is>
      </c>
      <c r="C2685" t="inlineStr">
        <is>
          <t>おおさかふ かしわらし たいしょう</t>
        </is>
      </c>
    </row>
    <row r="2686">
      <c r="A2686" t="inlineStr">
        <is>
          <t>5820010</t>
        </is>
      </c>
      <c r="B2686" t="inlineStr">
        <is>
          <t>大阪府柏原市山ノ井町</t>
        </is>
      </c>
      <c r="C2686" t="inlineStr">
        <is>
          <t>おおさかふ かしわらし やまのいちょう</t>
        </is>
      </c>
    </row>
    <row r="2687">
      <c r="A2687" t="inlineStr">
        <is>
          <t>5820011</t>
        </is>
      </c>
      <c r="B2687" t="inlineStr">
        <is>
          <t>大阪府柏原市本堂</t>
        </is>
      </c>
      <c r="C2687" t="inlineStr">
        <is>
          <t>おおさかふ かしわらし ほんどう</t>
        </is>
      </c>
    </row>
    <row r="2688">
      <c r="A2688" t="inlineStr">
        <is>
          <t>5820012</t>
        </is>
      </c>
      <c r="B2688" t="inlineStr">
        <is>
          <t>大阪府柏原市雁多尾畑</t>
        </is>
      </c>
      <c r="C2688" t="inlineStr">
        <is>
          <t>おおさかふ かしわらし かりんどおばた</t>
        </is>
      </c>
    </row>
    <row r="2689">
      <c r="A2689" t="inlineStr">
        <is>
          <t>5820013</t>
        </is>
      </c>
      <c r="B2689" t="inlineStr">
        <is>
          <t>大阪府柏原市峠</t>
        </is>
      </c>
      <c r="C2689" t="inlineStr">
        <is>
          <t>おおさかふ かしわらし とうげ</t>
        </is>
      </c>
    </row>
    <row r="2690">
      <c r="A2690" t="inlineStr">
        <is>
          <t>5820014</t>
        </is>
      </c>
      <c r="B2690" t="inlineStr">
        <is>
          <t>大阪府柏原市青谷</t>
        </is>
      </c>
      <c r="C2690" t="inlineStr">
        <is>
          <t>おおさかふ かしわらし あおたに</t>
        </is>
      </c>
    </row>
    <row r="2691">
      <c r="A2691" t="inlineStr">
        <is>
          <t>5820015</t>
        </is>
      </c>
      <c r="B2691" t="inlineStr">
        <is>
          <t>大阪府柏原市高井田</t>
        </is>
      </c>
      <c r="C2691" t="inlineStr">
        <is>
          <t>おおさかふ かしわらし たかいだ</t>
        </is>
      </c>
    </row>
    <row r="2692">
      <c r="A2692" t="inlineStr">
        <is>
          <t>5820016</t>
        </is>
      </c>
      <c r="B2692" t="inlineStr">
        <is>
          <t>大阪府柏原市安堂町</t>
        </is>
      </c>
      <c r="C2692" t="inlineStr">
        <is>
          <t>おおさかふ かしわらし あんどうちょう</t>
        </is>
      </c>
    </row>
    <row r="2693">
      <c r="A2693" t="inlineStr">
        <is>
          <t>5820017</t>
        </is>
      </c>
      <c r="B2693" t="inlineStr">
        <is>
          <t>大阪府柏原市太平寺</t>
        </is>
      </c>
      <c r="C2693" t="inlineStr">
        <is>
          <t>おおさかふ かしわらし たいへいじ</t>
        </is>
      </c>
    </row>
    <row r="2694">
      <c r="A2694" t="inlineStr">
        <is>
          <t>5820018</t>
        </is>
      </c>
      <c r="B2694" t="inlineStr">
        <is>
          <t>大阪府柏原市大県</t>
        </is>
      </c>
      <c r="C2694" t="inlineStr">
        <is>
          <t>おおさかふ かしわらし おおがた</t>
        </is>
      </c>
    </row>
    <row r="2695">
      <c r="A2695" t="inlineStr">
        <is>
          <t>5820019</t>
        </is>
      </c>
      <c r="B2695" t="inlineStr">
        <is>
          <t>大阪府柏原市平野</t>
        </is>
      </c>
      <c r="C2695" t="inlineStr">
        <is>
          <t>おおさかふ かしわらし ひらの</t>
        </is>
      </c>
    </row>
    <row r="2696">
      <c r="A2696" t="inlineStr">
        <is>
          <t>5820020</t>
        </is>
      </c>
      <c r="B2696" t="inlineStr">
        <is>
          <t>大阪府柏原市片山町</t>
        </is>
      </c>
      <c r="C2696" t="inlineStr">
        <is>
          <t>おおさかふ かしわらし かたやまちょう</t>
        </is>
      </c>
    </row>
    <row r="2697">
      <c r="A2697" t="inlineStr">
        <is>
          <t>5820021</t>
        </is>
      </c>
      <c r="B2697" t="inlineStr">
        <is>
          <t>大阪府柏原市国分本町</t>
        </is>
      </c>
      <c r="C2697" t="inlineStr">
        <is>
          <t>おおさかふ かしわらし こくぶほんまち</t>
        </is>
      </c>
    </row>
    <row r="2698">
      <c r="A2698" t="inlineStr">
        <is>
          <t>5820022</t>
        </is>
      </c>
      <c r="B2698" t="inlineStr">
        <is>
          <t>大阪府柏原市国分市場</t>
        </is>
      </c>
      <c r="C2698" t="inlineStr">
        <is>
          <t>おおさかふ かしわらし こくぶいちば</t>
        </is>
      </c>
    </row>
    <row r="2699">
      <c r="A2699" t="inlineStr">
        <is>
          <t>5820023</t>
        </is>
      </c>
      <c r="B2699" t="inlineStr">
        <is>
          <t>大阪府柏原市国分東条町</t>
        </is>
      </c>
      <c r="C2699" t="inlineStr">
        <is>
          <t>おおさかふ かしわらし こくぶひがんじょうちょう</t>
        </is>
      </c>
    </row>
    <row r="2700">
      <c r="A2700" t="inlineStr">
        <is>
          <t>5820024</t>
        </is>
      </c>
      <c r="B2700" t="inlineStr">
        <is>
          <t>大阪府柏原市田辺</t>
        </is>
      </c>
      <c r="C2700" t="inlineStr">
        <is>
          <t>おおさかふ かしわらし たなべ</t>
        </is>
      </c>
    </row>
    <row r="2701">
      <c r="A2701" t="inlineStr">
        <is>
          <t>5820025</t>
        </is>
      </c>
      <c r="B2701" t="inlineStr">
        <is>
          <t>大阪府柏原市国分西</t>
        </is>
      </c>
      <c r="C2701" t="inlineStr">
        <is>
          <t>おおさかふ かしわらし こくぶにし</t>
        </is>
      </c>
    </row>
    <row r="2702">
      <c r="A2702" t="inlineStr">
        <is>
          <t>5820026</t>
        </is>
      </c>
      <c r="B2702" t="inlineStr">
        <is>
          <t>大阪府柏原市旭ケ丘</t>
        </is>
      </c>
      <c r="C2702" t="inlineStr">
        <is>
          <t>おおさかふ かしわらし あさひがおか</t>
        </is>
      </c>
    </row>
    <row r="2703">
      <c r="A2703" t="inlineStr">
        <is>
          <t>5820027</t>
        </is>
      </c>
      <c r="B2703" t="inlineStr">
        <is>
          <t>大阪府柏原市円明町</t>
        </is>
      </c>
      <c r="C2703" t="inlineStr">
        <is>
          <t>おおさかふ かしわらし えんみょうちょう</t>
        </is>
      </c>
    </row>
    <row r="2704">
      <c r="A2704" t="inlineStr">
        <is>
          <t>5820028</t>
        </is>
      </c>
      <c r="B2704" t="inlineStr">
        <is>
          <t>大阪府柏原市玉手町</t>
        </is>
      </c>
      <c r="C2704" t="inlineStr">
        <is>
          <t>おおさかふ かしわらし たまてちょう</t>
        </is>
      </c>
    </row>
    <row r="2705">
      <c r="A2705" t="inlineStr">
        <is>
          <t>5820029</t>
        </is>
      </c>
      <c r="B2705" t="inlineStr">
        <is>
          <t>大阪府柏原市石川町</t>
        </is>
      </c>
      <c r="C2705" t="inlineStr">
        <is>
          <t>おおさかふ かしわらし いしかわちょう</t>
        </is>
      </c>
    </row>
    <row r="2706">
      <c r="A2706" t="inlineStr">
        <is>
          <t>5830000</t>
        </is>
      </c>
      <c r="B2706" t="inlineStr">
        <is>
          <t>大阪府羽曳野市</t>
        </is>
      </c>
      <c r="C2706" t="inlineStr">
        <is>
          <t>おおさかふ はびきのし</t>
        </is>
      </c>
    </row>
    <row r="2707">
      <c r="A2707" t="inlineStr">
        <is>
          <t>5830001</t>
        </is>
      </c>
      <c r="B2707" t="inlineStr">
        <is>
          <t>大阪府藤井寺市川北</t>
        </is>
      </c>
      <c r="C2707" t="inlineStr">
        <is>
          <t>おおさかふ ふじいでらし かわきた</t>
        </is>
      </c>
    </row>
    <row r="2708">
      <c r="A2708" t="inlineStr">
        <is>
          <t>5830002</t>
        </is>
      </c>
      <c r="B2708" t="inlineStr">
        <is>
          <t>大阪府藤井寺市北條町</t>
        </is>
      </c>
      <c r="C2708" t="inlineStr">
        <is>
          <t>おおさかふ ふじいでらし ほうじょうちょう</t>
        </is>
      </c>
    </row>
    <row r="2709">
      <c r="A2709" t="inlineStr">
        <is>
          <t>5830003</t>
        </is>
      </c>
      <c r="B2709" t="inlineStr">
        <is>
          <t>大阪府藤井寺市船橋町</t>
        </is>
      </c>
      <c r="C2709" t="inlineStr">
        <is>
          <t>おおさかふ ふじいでらし ふなはしちょう</t>
        </is>
      </c>
    </row>
    <row r="2710">
      <c r="A2710" t="inlineStr">
        <is>
          <t>5830004</t>
        </is>
      </c>
      <c r="B2710" t="inlineStr">
        <is>
          <t>大阪府藤井寺市梅が園町</t>
        </is>
      </c>
      <c r="C2710" t="inlineStr">
        <is>
          <t>おおさかふ ふじいでらし うめがえんちょう</t>
        </is>
      </c>
    </row>
    <row r="2711">
      <c r="A2711" t="inlineStr">
        <is>
          <t>5830005</t>
        </is>
      </c>
      <c r="B2711" t="inlineStr">
        <is>
          <t>大阪府藤井寺市惣社</t>
        </is>
      </c>
      <c r="C2711" t="inlineStr">
        <is>
          <t>おおさかふ ふじいでらし そうしゃ</t>
        </is>
      </c>
    </row>
    <row r="2712">
      <c r="A2712" t="inlineStr">
        <is>
          <t>5830006</t>
        </is>
      </c>
      <c r="B2712" t="inlineStr">
        <is>
          <t>大阪府藤井寺市国府</t>
        </is>
      </c>
      <c r="C2712" t="inlineStr">
        <is>
          <t>おおさかふ ふじいでらし こう</t>
        </is>
      </c>
    </row>
    <row r="2713">
      <c r="A2713" t="inlineStr">
        <is>
          <t>5830007</t>
        </is>
      </c>
      <c r="B2713" t="inlineStr">
        <is>
          <t>大阪府藤井寺市林</t>
        </is>
      </c>
      <c r="C2713" t="inlineStr">
        <is>
          <t>おおさかふ ふじいでらし はやし</t>
        </is>
      </c>
    </row>
    <row r="2714">
      <c r="A2714" t="inlineStr">
        <is>
          <t>5830008</t>
        </is>
      </c>
      <c r="B2714" t="inlineStr">
        <is>
          <t>大阪府藤井寺市大井</t>
        </is>
      </c>
      <c r="C2714" t="inlineStr">
        <is>
          <t>おおさかふ ふじいでらし おおい</t>
        </is>
      </c>
    </row>
    <row r="2715">
      <c r="A2715" t="inlineStr">
        <is>
          <t>5830009</t>
        </is>
      </c>
      <c r="B2715" t="inlineStr">
        <is>
          <t>大阪府藤井寺市西大井</t>
        </is>
      </c>
      <c r="C2715" t="inlineStr">
        <is>
          <t>おおさかふ ふじいでらし にしおおい</t>
        </is>
      </c>
    </row>
    <row r="2716">
      <c r="A2716" t="inlineStr">
        <is>
          <t>5830011</t>
        </is>
      </c>
      <c r="B2716" t="inlineStr">
        <is>
          <t>大阪府藤井寺市沢田</t>
        </is>
      </c>
      <c r="C2716" t="inlineStr">
        <is>
          <t>おおさかふ ふじいでらし さわだ</t>
        </is>
      </c>
    </row>
    <row r="2717">
      <c r="A2717" t="inlineStr">
        <is>
          <t>5830012</t>
        </is>
      </c>
      <c r="B2717" t="inlineStr">
        <is>
          <t>大阪府藤井寺市道明寺</t>
        </is>
      </c>
      <c r="C2717" t="inlineStr">
        <is>
          <t>おおさかふ ふじいでらし どうみょうじ</t>
        </is>
      </c>
    </row>
    <row r="2718">
      <c r="A2718" t="inlineStr">
        <is>
          <t>5830013</t>
        </is>
      </c>
      <c r="B2718" t="inlineStr">
        <is>
          <t>大阪府藤井寺市古室</t>
        </is>
      </c>
      <c r="C2718" t="inlineStr">
        <is>
          <t>おおさかふ ふじいでらし こむろ</t>
        </is>
      </c>
    </row>
    <row r="2719">
      <c r="A2719" t="inlineStr">
        <is>
          <t>5830014</t>
        </is>
      </c>
      <c r="B2719" t="inlineStr">
        <is>
          <t>大阪府藤井寺市野中</t>
        </is>
      </c>
      <c r="C2719" t="inlineStr">
        <is>
          <t>おおさかふ ふじいでらし のなか</t>
        </is>
      </c>
    </row>
    <row r="2720">
      <c r="A2720" t="inlineStr">
        <is>
          <t>5830015</t>
        </is>
      </c>
      <c r="B2720" t="inlineStr">
        <is>
          <t>大阪府藤井寺市青山</t>
        </is>
      </c>
      <c r="C2720" t="inlineStr">
        <is>
          <t>おおさかふ ふじいでらし あおやま</t>
        </is>
      </c>
    </row>
    <row r="2721">
      <c r="A2721" t="inlineStr">
        <is>
          <t>5830016</t>
        </is>
      </c>
      <c r="B2721" t="inlineStr">
        <is>
          <t>大阪府藤井寺市陵南町</t>
        </is>
      </c>
      <c r="C2721" t="inlineStr">
        <is>
          <t>おおさかふ ふじいでらし りょうなんちょう</t>
        </is>
      </c>
    </row>
    <row r="2722">
      <c r="A2722" t="inlineStr">
        <is>
          <t>5830017</t>
        </is>
      </c>
      <c r="B2722" t="inlineStr">
        <is>
          <t>大阪府藤井寺市藤ケ丘</t>
        </is>
      </c>
      <c r="C2722" t="inlineStr">
        <is>
          <t>おおさかふ ふじいでらし ふじがおか</t>
        </is>
      </c>
    </row>
    <row r="2723">
      <c r="A2723" t="inlineStr">
        <is>
          <t>5830018</t>
        </is>
      </c>
      <c r="B2723" t="inlineStr">
        <is>
          <t>大阪府藤井寺市西古室</t>
        </is>
      </c>
      <c r="C2723" t="inlineStr">
        <is>
          <t>おおさかふ ふじいでらし にしこむろ</t>
        </is>
      </c>
    </row>
    <row r="2724">
      <c r="A2724" t="inlineStr">
        <is>
          <t>5830021</t>
        </is>
      </c>
      <c r="B2724" t="inlineStr">
        <is>
          <t>大阪府藤井寺市御舟町</t>
        </is>
      </c>
      <c r="C2724" t="inlineStr">
        <is>
          <t>おおさかふ ふじいでらし みふねちょう</t>
        </is>
      </c>
    </row>
    <row r="2725">
      <c r="A2725" t="inlineStr">
        <is>
          <t>5830022</t>
        </is>
      </c>
      <c r="B2725" t="inlineStr">
        <is>
          <t>大阪府藤井寺市東藤井寺町</t>
        </is>
      </c>
      <c r="C2725" t="inlineStr">
        <is>
          <t>おおさかふ ふじいでらし ひがしふじいでらちょう</t>
        </is>
      </c>
    </row>
    <row r="2726">
      <c r="A2726" t="inlineStr">
        <is>
          <t>5830023</t>
        </is>
      </c>
      <c r="B2726" t="inlineStr">
        <is>
          <t>大阪府藤井寺市さくら町</t>
        </is>
      </c>
      <c r="C2726" t="inlineStr">
        <is>
          <t>おおさかふ ふじいでらし さくらちょう</t>
        </is>
      </c>
    </row>
    <row r="2727">
      <c r="A2727" t="inlineStr">
        <is>
          <t>5830024</t>
        </is>
      </c>
      <c r="B2727" t="inlineStr">
        <is>
          <t>大阪府藤井寺市藤井寺</t>
        </is>
      </c>
      <c r="C2727" t="inlineStr">
        <is>
          <t>おおさかふ ふじいでらし ふじいでら</t>
        </is>
      </c>
    </row>
    <row r="2728">
      <c r="A2728" t="inlineStr">
        <is>
          <t>5830025</t>
        </is>
      </c>
      <c r="B2728" t="inlineStr">
        <is>
          <t>大阪府藤井寺市春日丘新町</t>
        </is>
      </c>
      <c r="C2728" t="inlineStr">
        <is>
          <t>おおさかふ ふじいでらし かすがおかしんまち</t>
        </is>
      </c>
    </row>
    <row r="2729">
      <c r="A2729" t="inlineStr">
        <is>
          <t>5830026</t>
        </is>
      </c>
      <c r="B2729" t="inlineStr">
        <is>
          <t>大阪府藤井寺市春日丘</t>
        </is>
      </c>
      <c r="C2729" t="inlineStr">
        <is>
          <t>おおさかふ ふじいでらし かすがおか</t>
        </is>
      </c>
    </row>
    <row r="2730">
      <c r="A2730" t="inlineStr">
        <is>
          <t>5830027</t>
        </is>
      </c>
      <c r="B2730" t="inlineStr">
        <is>
          <t>大阪府藤井寺市岡</t>
        </is>
      </c>
      <c r="C2730" t="inlineStr">
        <is>
          <t>おおさかふ ふじいでらし おか</t>
        </is>
      </c>
    </row>
    <row r="2731">
      <c r="A2731" t="inlineStr">
        <is>
          <t>5830031</t>
        </is>
      </c>
      <c r="B2731" t="inlineStr">
        <is>
          <t>大阪府藤井寺市小山新町</t>
        </is>
      </c>
      <c r="C2731" t="inlineStr">
        <is>
          <t>おおさかふ ふじいでらし こやましんまち</t>
        </is>
      </c>
    </row>
    <row r="2732">
      <c r="A2732" t="inlineStr">
        <is>
          <t>5830032</t>
        </is>
      </c>
      <c r="B2732" t="inlineStr">
        <is>
          <t>大阪府藤井寺市小山藤美町</t>
        </is>
      </c>
      <c r="C2732" t="inlineStr">
        <is>
          <t>おおさかふ ふじいでらし こやまふじみちょう</t>
        </is>
      </c>
    </row>
    <row r="2733">
      <c r="A2733" t="inlineStr">
        <is>
          <t>5830033</t>
        </is>
      </c>
      <c r="B2733" t="inlineStr">
        <is>
          <t>大阪府藤井寺市小山</t>
        </is>
      </c>
      <c r="C2733" t="inlineStr">
        <is>
          <t>おおさかふ ふじいでらし こやま</t>
        </is>
      </c>
    </row>
    <row r="2734">
      <c r="A2734" t="inlineStr">
        <is>
          <t>5830034</t>
        </is>
      </c>
      <c r="B2734" t="inlineStr">
        <is>
          <t>大阪府藤井寺市小山藤の里町</t>
        </is>
      </c>
      <c r="C2734" t="inlineStr">
        <is>
          <t>おおさかふ ふじいでらし こやまふじのさとちょう</t>
        </is>
      </c>
    </row>
    <row r="2735">
      <c r="A2735" t="inlineStr">
        <is>
          <t>5830035</t>
        </is>
      </c>
      <c r="B2735" t="inlineStr">
        <is>
          <t>大阪府藤井寺市北岡</t>
        </is>
      </c>
      <c r="C2735" t="inlineStr">
        <is>
          <t>おおさかふ ふじいでらし きたおか</t>
        </is>
      </c>
    </row>
    <row r="2736">
      <c r="A2736" t="inlineStr">
        <is>
          <t>5830036</t>
        </is>
      </c>
      <c r="B2736" t="inlineStr">
        <is>
          <t>大阪府藤井寺市恵美坂</t>
        </is>
      </c>
      <c r="C2736" t="inlineStr">
        <is>
          <t>おおさかふ ふじいでらし えみさか</t>
        </is>
      </c>
    </row>
    <row r="2737">
      <c r="A2737" t="inlineStr">
        <is>
          <t>5830037</t>
        </is>
      </c>
      <c r="B2737" t="inlineStr">
        <is>
          <t>大阪府藤井寺市津堂</t>
        </is>
      </c>
      <c r="C2737" t="inlineStr">
        <is>
          <t>おおさかふ ふじいでらし つどう</t>
        </is>
      </c>
    </row>
    <row r="2738">
      <c r="A2738" t="inlineStr">
        <is>
          <t>5830841</t>
        </is>
      </c>
      <c r="B2738" t="inlineStr">
        <is>
          <t>大阪府羽曳野市駒ケ谷</t>
        </is>
      </c>
      <c r="C2738" t="inlineStr">
        <is>
          <t>おおさかふ はびきのし こまがたに</t>
        </is>
      </c>
    </row>
    <row r="2739">
      <c r="A2739" t="inlineStr">
        <is>
          <t>5830842</t>
        </is>
      </c>
      <c r="B2739" t="inlineStr">
        <is>
          <t>大阪府羽曳野市飛鳥</t>
        </is>
      </c>
      <c r="C2739" t="inlineStr">
        <is>
          <t>おおさかふ はびきのし あすか</t>
        </is>
      </c>
    </row>
    <row r="2740">
      <c r="A2740" t="inlineStr">
        <is>
          <t>5830843</t>
        </is>
      </c>
      <c r="B2740" t="inlineStr">
        <is>
          <t>大阪府羽曳野市通法寺</t>
        </is>
      </c>
      <c r="C2740" t="inlineStr">
        <is>
          <t>おおさかふ はびきのし つうほうじ</t>
        </is>
      </c>
    </row>
    <row r="2741">
      <c r="A2741" t="inlineStr">
        <is>
          <t>5830844</t>
        </is>
      </c>
      <c r="B2741" t="inlineStr">
        <is>
          <t>大阪府羽曳野市壺井</t>
        </is>
      </c>
      <c r="C2741" t="inlineStr">
        <is>
          <t>おおさかふ はびきのし つぼい</t>
        </is>
      </c>
    </row>
    <row r="2742">
      <c r="A2742" t="inlineStr">
        <is>
          <t>5830845</t>
        </is>
      </c>
      <c r="B2742" t="inlineStr">
        <is>
          <t>大阪府羽曳野市広瀬</t>
        </is>
      </c>
      <c r="C2742" t="inlineStr">
        <is>
          <t>おおさかふ はびきのし ひろせ</t>
        </is>
      </c>
    </row>
    <row r="2743">
      <c r="A2743" t="inlineStr">
        <is>
          <t>5830846</t>
        </is>
      </c>
      <c r="B2743" t="inlineStr">
        <is>
          <t>大阪府羽曳野市東阪田</t>
        </is>
      </c>
      <c r="C2743" t="inlineStr">
        <is>
          <t>おおさかふ はびきのし ひがしさかた</t>
        </is>
      </c>
    </row>
    <row r="2744">
      <c r="A2744" t="inlineStr">
        <is>
          <t>5830847</t>
        </is>
      </c>
      <c r="B2744" t="inlineStr">
        <is>
          <t>大阪府羽曳野市大黒</t>
        </is>
      </c>
      <c r="C2744" t="inlineStr">
        <is>
          <t>おおさかふ はびきのし おぐろ</t>
        </is>
      </c>
    </row>
    <row r="2745">
      <c r="A2745" t="inlineStr">
        <is>
          <t>5830848</t>
        </is>
      </c>
      <c r="B2745" t="inlineStr">
        <is>
          <t>大阪府羽曳野市川向</t>
        </is>
      </c>
      <c r="C2745" t="inlineStr">
        <is>
          <t>おおさかふ はびきのし かわむかい</t>
        </is>
      </c>
    </row>
    <row r="2746">
      <c r="A2746" t="inlineStr">
        <is>
          <t>5830851</t>
        </is>
      </c>
      <c r="B2746" t="inlineStr">
        <is>
          <t>大阪府羽曳野市碓井</t>
        </is>
      </c>
      <c r="C2746" t="inlineStr">
        <is>
          <t>おおさかふ はびきのし うすい</t>
        </is>
      </c>
    </row>
    <row r="2747">
      <c r="A2747" t="inlineStr">
        <is>
          <t>5830852</t>
        </is>
      </c>
      <c r="B2747" t="inlineStr">
        <is>
          <t>大阪府羽曳野市古市</t>
        </is>
      </c>
      <c r="C2747" t="inlineStr">
        <is>
          <t>おおさかふ はびきのし ふるいち</t>
        </is>
      </c>
    </row>
    <row r="2748">
      <c r="A2748" t="inlineStr">
        <is>
          <t>5830853</t>
        </is>
      </c>
      <c r="B2748" t="inlineStr">
        <is>
          <t>大阪府羽曳野市栄町</t>
        </is>
      </c>
      <c r="C2748" t="inlineStr">
        <is>
          <t>おおさかふ はびきのし さかえまち</t>
        </is>
      </c>
    </row>
    <row r="2749">
      <c r="A2749" t="inlineStr">
        <is>
          <t>5830854</t>
        </is>
      </c>
      <c r="B2749" t="inlineStr">
        <is>
          <t>大阪府羽曳野市軽里</t>
        </is>
      </c>
      <c r="C2749" t="inlineStr">
        <is>
          <t>おおさかふ はびきのし かるさと</t>
        </is>
      </c>
    </row>
    <row r="2750">
      <c r="A2750" t="inlineStr">
        <is>
          <t>5830855</t>
        </is>
      </c>
      <c r="B2750" t="inlineStr">
        <is>
          <t>大阪府羽曳野市翠鳥園</t>
        </is>
      </c>
      <c r="C2750" t="inlineStr">
        <is>
          <t>おおさかふ はびきのし すいちょうえん</t>
        </is>
      </c>
    </row>
    <row r="2751">
      <c r="A2751" t="inlineStr">
        <is>
          <t>5830856</t>
        </is>
      </c>
      <c r="B2751" t="inlineStr">
        <is>
          <t>大阪府羽曳野市白鳥</t>
        </is>
      </c>
      <c r="C2751" t="inlineStr">
        <is>
          <t>おおさかふ はびきのし はくちょう</t>
        </is>
      </c>
    </row>
    <row r="2752">
      <c r="A2752" t="inlineStr">
        <is>
          <t>5830857</t>
        </is>
      </c>
      <c r="B2752" t="inlineStr">
        <is>
          <t>大阪府羽曳野市誉田</t>
        </is>
      </c>
      <c r="C2752" t="inlineStr">
        <is>
          <t>おおさかふ はびきのし こんだ</t>
        </is>
      </c>
    </row>
    <row r="2753">
      <c r="A2753" t="inlineStr">
        <is>
          <t>5830858</t>
        </is>
      </c>
      <c r="B2753" t="inlineStr">
        <is>
          <t>大阪府羽曳野市南古市</t>
        </is>
      </c>
      <c r="C2753" t="inlineStr">
        <is>
          <t>おおさかふ はびきのし みなみふるいち</t>
        </is>
      </c>
    </row>
    <row r="2754">
      <c r="A2754" t="inlineStr">
        <is>
          <t>5830861</t>
        </is>
      </c>
      <c r="B2754" t="inlineStr">
        <is>
          <t>大阪府羽曳野市西浦</t>
        </is>
      </c>
      <c r="C2754" t="inlineStr">
        <is>
          <t>おおさかふ はびきのし にしうら</t>
        </is>
      </c>
    </row>
    <row r="2755">
      <c r="A2755" t="inlineStr">
        <is>
          <t>5830862</t>
        </is>
      </c>
      <c r="B2755" t="inlineStr">
        <is>
          <t>大阪府羽曳野市尺度</t>
        </is>
      </c>
      <c r="C2755" t="inlineStr">
        <is>
          <t>おおさかふ はびきのし しゃくど</t>
        </is>
      </c>
    </row>
    <row r="2756">
      <c r="A2756" t="inlineStr">
        <is>
          <t>5830863</t>
        </is>
      </c>
      <c r="B2756" t="inlineStr">
        <is>
          <t>大阪府羽曳野市蔵之内</t>
        </is>
      </c>
      <c r="C2756" t="inlineStr">
        <is>
          <t>おおさかふ はびきのし くらのうち</t>
        </is>
      </c>
    </row>
    <row r="2757">
      <c r="A2757" t="inlineStr">
        <is>
          <t>5830864</t>
        </is>
      </c>
      <c r="B2757" t="inlineStr">
        <is>
          <t>大阪府羽曳野市羽曳が丘</t>
        </is>
      </c>
      <c r="C2757" t="inlineStr">
        <is>
          <t>おおさかふ はびきのし はびきがおか</t>
        </is>
      </c>
    </row>
    <row r="2758">
      <c r="A2758" t="inlineStr">
        <is>
          <t>5830865</t>
        </is>
      </c>
      <c r="B2758" t="inlineStr">
        <is>
          <t>大阪府羽曳野市羽曳が丘西</t>
        </is>
      </c>
      <c r="C2758" t="inlineStr">
        <is>
          <t>おおさかふ はびきのし はびきがおかにし</t>
        </is>
      </c>
    </row>
    <row r="2759">
      <c r="A2759" t="inlineStr">
        <is>
          <t>5830866</t>
        </is>
      </c>
      <c r="B2759" t="inlineStr">
        <is>
          <t>大阪府羽曳野市埴生野</t>
        </is>
      </c>
      <c r="C2759" t="inlineStr">
        <is>
          <t>おおさかふ はびきのし はにゅうの</t>
        </is>
      </c>
    </row>
    <row r="2760">
      <c r="A2760" t="inlineStr">
        <is>
          <t>5830867</t>
        </is>
      </c>
      <c r="B2760" t="inlineStr">
        <is>
          <t>大阪府羽曳野市河原城</t>
        </is>
      </c>
      <c r="C2760" t="inlineStr">
        <is>
          <t>おおさかふ はびきのし かわはらじょう</t>
        </is>
      </c>
    </row>
    <row r="2761">
      <c r="A2761" t="inlineStr">
        <is>
          <t>5830868</t>
        </is>
      </c>
      <c r="B2761" t="inlineStr">
        <is>
          <t>大阪府羽曳野市学園前</t>
        </is>
      </c>
      <c r="C2761" t="inlineStr">
        <is>
          <t>おおさかふ はびきのし がくえんまえ</t>
        </is>
      </c>
    </row>
    <row r="2762">
      <c r="A2762" t="inlineStr">
        <is>
          <t>5830871</t>
        </is>
      </c>
      <c r="B2762" t="inlineStr">
        <is>
          <t>大阪府羽曳野市野々上</t>
        </is>
      </c>
      <c r="C2762" t="inlineStr">
        <is>
          <t>おおさかふ はびきのし ののうえ</t>
        </is>
      </c>
    </row>
    <row r="2763">
      <c r="A2763" t="inlineStr">
        <is>
          <t>5830872</t>
        </is>
      </c>
      <c r="B2763" t="inlineStr">
        <is>
          <t>大阪府羽曳野市はびきの</t>
        </is>
      </c>
      <c r="C2763" t="inlineStr">
        <is>
          <t>おおさかふ はびきのし はびきの</t>
        </is>
      </c>
    </row>
    <row r="2764">
      <c r="A2764" t="inlineStr">
        <is>
          <t>5830873</t>
        </is>
      </c>
      <c r="B2764" t="inlineStr">
        <is>
          <t>大阪府羽曳野市桃山台</t>
        </is>
      </c>
      <c r="C2764" t="inlineStr">
        <is>
          <t>おおさかふ はびきのし ももやまだい</t>
        </is>
      </c>
    </row>
    <row r="2765">
      <c r="A2765" t="inlineStr">
        <is>
          <t>5830874</t>
        </is>
      </c>
      <c r="B2765" t="inlineStr">
        <is>
          <t>大阪府羽曳野市郡戸</t>
        </is>
      </c>
      <c r="C2765" t="inlineStr">
        <is>
          <t>おおさかふ はびきのし こおず</t>
        </is>
      </c>
    </row>
    <row r="2766">
      <c r="A2766" t="inlineStr">
        <is>
          <t>5830875</t>
        </is>
      </c>
      <c r="B2766" t="inlineStr">
        <is>
          <t>大阪府羽曳野市樫山</t>
        </is>
      </c>
      <c r="C2766" t="inlineStr">
        <is>
          <t>おおさかふ はびきのし かしやま</t>
        </is>
      </c>
    </row>
    <row r="2767">
      <c r="A2767" t="inlineStr">
        <is>
          <t>5830876</t>
        </is>
      </c>
      <c r="B2767" t="inlineStr">
        <is>
          <t>大阪府羽曳野市伊賀</t>
        </is>
      </c>
      <c r="C2767" t="inlineStr">
        <is>
          <t>おおさかふ はびきのし いが</t>
        </is>
      </c>
    </row>
    <row r="2768">
      <c r="A2768" t="inlineStr">
        <is>
          <t>5830881</t>
        </is>
      </c>
      <c r="B2768" t="inlineStr">
        <is>
          <t>大阪府羽曳野市島泉</t>
        </is>
      </c>
      <c r="C2768" t="inlineStr">
        <is>
          <t>おおさかふ はびきのし しまいずみ</t>
        </is>
      </c>
    </row>
    <row r="2769">
      <c r="A2769" t="inlineStr">
        <is>
          <t>5830882</t>
        </is>
      </c>
      <c r="B2769" t="inlineStr">
        <is>
          <t>大阪府羽曳野市高鷲</t>
        </is>
      </c>
      <c r="C2769" t="inlineStr">
        <is>
          <t>おおさかふ はびきのし たかわし</t>
        </is>
      </c>
    </row>
    <row r="2770">
      <c r="A2770" t="inlineStr">
        <is>
          <t>5830883</t>
        </is>
      </c>
      <c r="B2770" t="inlineStr">
        <is>
          <t>大阪府羽曳野市向野</t>
        </is>
      </c>
      <c r="C2770" t="inlineStr">
        <is>
          <t>おおさかふ はびきのし むかいの</t>
        </is>
      </c>
    </row>
    <row r="2771">
      <c r="A2771" t="inlineStr">
        <is>
          <t>5830884</t>
        </is>
      </c>
      <c r="B2771" t="inlineStr">
        <is>
          <t>大阪府羽曳野市野</t>
        </is>
      </c>
      <c r="C2771" t="inlineStr">
        <is>
          <t>おおさかふ はびきのし の</t>
        </is>
      </c>
    </row>
    <row r="2772">
      <c r="A2772" t="inlineStr">
        <is>
          <t>5830885</t>
        </is>
      </c>
      <c r="B2772" t="inlineStr">
        <is>
          <t>大阪府羽曳野市南恵我之荘</t>
        </is>
      </c>
      <c r="C2772" t="inlineStr">
        <is>
          <t>おおさかふ はびきのし みなみえがのしょう</t>
        </is>
      </c>
    </row>
    <row r="2773">
      <c r="A2773" t="inlineStr">
        <is>
          <t>5830886</t>
        </is>
      </c>
      <c r="B2773" t="inlineStr">
        <is>
          <t>大阪府羽曳野市恵我之荘</t>
        </is>
      </c>
      <c r="C2773" t="inlineStr">
        <is>
          <t>おおさかふ はびきのし えがのしょう</t>
        </is>
      </c>
    </row>
    <row r="2774">
      <c r="A2774" t="inlineStr">
        <is>
          <t>5830991</t>
        </is>
      </c>
      <c r="B2774" t="inlineStr">
        <is>
          <t>大阪府南河内郡太子町春日</t>
        </is>
      </c>
      <c r="C2774" t="inlineStr">
        <is>
          <t>おおさかふ みなみかわちぐんたいしちょう かすが</t>
        </is>
      </c>
    </row>
    <row r="2775">
      <c r="A2775" t="inlineStr">
        <is>
          <t>5830992</t>
        </is>
      </c>
      <c r="B2775" t="inlineStr">
        <is>
          <t>大阪府南河内郡太子町山田</t>
        </is>
      </c>
      <c r="C2775" t="inlineStr">
        <is>
          <t>おおさかふ みなみかわちぐんたいしちょう やまだ</t>
        </is>
      </c>
    </row>
    <row r="2776">
      <c r="A2776" t="inlineStr">
        <is>
          <t>5830993</t>
        </is>
      </c>
      <c r="B2776" t="inlineStr">
        <is>
          <t>大阪府南河内郡太子町畑</t>
        </is>
      </c>
      <c r="C2776" t="inlineStr">
        <is>
          <t>おおさかふ みなみかわちぐんたいしちょう はた</t>
        </is>
      </c>
    </row>
    <row r="2777">
      <c r="A2777" t="inlineStr">
        <is>
          <t>5830994</t>
        </is>
      </c>
      <c r="B2777" t="inlineStr">
        <is>
          <t>大阪府南河内郡太子町葉室</t>
        </is>
      </c>
      <c r="C2777" t="inlineStr">
        <is>
          <t>おおさかふ みなみかわちぐんたいしちょう はむろ</t>
        </is>
      </c>
    </row>
    <row r="2778">
      <c r="A2778" t="inlineStr">
        <is>
          <t>5830995</t>
        </is>
      </c>
      <c r="B2778" t="inlineStr">
        <is>
          <t>大阪府南河内郡太子町太子</t>
        </is>
      </c>
      <c r="C2778" t="inlineStr">
        <is>
          <t>おおさかふ みなみかわちぐんたいしちょう たいし</t>
        </is>
      </c>
    </row>
    <row r="2779">
      <c r="A2779" t="inlineStr">
        <is>
          <t>5830996</t>
        </is>
      </c>
      <c r="B2779" t="inlineStr">
        <is>
          <t>大阪府南河内郡太子町聖和台</t>
        </is>
      </c>
      <c r="C2779" t="inlineStr">
        <is>
          <t>おおさかふ みなみかわちぐんたいしちょう せいわだい</t>
        </is>
      </c>
    </row>
    <row r="2780">
      <c r="A2780" t="inlineStr">
        <is>
          <t>5840000</t>
        </is>
      </c>
      <c r="B2780" t="inlineStr">
        <is>
          <t>大阪府富田林市</t>
        </is>
      </c>
      <c r="C2780" t="inlineStr">
        <is>
          <t>おおさかふ とんだばやしし</t>
        </is>
      </c>
    </row>
    <row r="2781">
      <c r="A2781" t="inlineStr">
        <is>
          <t>5840001</t>
        </is>
      </c>
      <c r="B2781" t="inlineStr">
        <is>
          <t>大阪府富田林市梅の里</t>
        </is>
      </c>
      <c r="C2781" t="inlineStr">
        <is>
          <t>おおさかふ とんだばやしし うめのさと</t>
        </is>
      </c>
    </row>
    <row r="2782">
      <c r="A2782" t="inlineStr">
        <is>
          <t>5840002</t>
        </is>
      </c>
      <c r="B2782" t="inlineStr">
        <is>
          <t>大阪府富田林市平町</t>
        </is>
      </c>
      <c r="C2782" t="inlineStr">
        <is>
          <t>おおさかふ とんだばやしし ひらちょう</t>
        </is>
      </c>
    </row>
    <row r="2783">
      <c r="A2783" t="inlineStr">
        <is>
          <t>5840003</t>
        </is>
      </c>
      <c r="B2783" t="inlineStr">
        <is>
          <t>大阪府富田林市喜志新家町</t>
        </is>
      </c>
      <c r="C2783" t="inlineStr">
        <is>
          <t>おおさかふ とんだばやしし きししんけちょう</t>
        </is>
      </c>
    </row>
    <row r="2784">
      <c r="A2784" t="inlineStr">
        <is>
          <t>5840004</t>
        </is>
      </c>
      <c r="B2784" t="inlineStr">
        <is>
          <t>大阪府富田林市木戸山町</t>
        </is>
      </c>
      <c r="C2784" t="inlineStr">
        <is>
          <t>おおさかふ とんだばやしし きどやまちょう</t>
        </is>
      </c>
    </row>
    <row r="2785">
      <c r="A2785" t="inlineStr">
        <is>
          <t>5840005</t>
        </is>
      </c>
      <c r="B2785" t="inlineStr">
        <is>
          <t>大阪府富田林市喜志町</t>
        </is>
      </c>
      <c r="C2785" t="inlineStr">
        <is>
          <t>おおさかふ とんだばやしし きしちょう</t>
        </is>
      </c>
    </row>
    <row r="2786">
      <c r="A2786" t="inlineStr">
        <is>
          <t>5840006</t>
        </is>
      </c>
      <c r="B2786" t="inlineStr">
        <is>
          <t>大阪府富田林市旭ケ丘町</t>
        </is>
      </c>
      <c r="C2786" t="inlineStr">
        <is>
          <t>おおさかふ とんだばやしし あさひがおかちょう</t>
        </is>
      </c>
    </row>
    <row r="2787">
      <c r="A2787" t="inlineStr">
        <is>
          <t>5840007</t>
        </is>
      </c>
      <c r="B2787" t="inlineStr">
        <is>
          <t>大阪府富田林市南旭ケ丘町</t>
        </is>
      </c>
      <c r="C2787" t="inlineStr">
        <is>
          <t>おおさかふ とんだばやしし みなみあさひがおかちょう</t>
        </is>
      </c>
    </row>
    <row r="2788">
      <c r="A2788" t="inlineStr">
        <is>
          <t>5840008</t>
        </is>
      </c>
      <c r="B2788" t="inlineStr">
        <is>
          <t>大阪府富田林市喜志</t>
        </is>
      </c>
      <c r="C2788" t="inlineStr">
        <is>
          <t>おおさかふ とんだばやしし きし</t>
        </is>
      </c>
    </row>
    <row r="2789">
      <c r="A2789" t="inlineStr">
        <is>
          <t>5840011</t>
        </is>
      </c>
      <c r="B2789" t="inlineStr">
        <is>
          <t>大阪府富田林市宮町</t>
        </is>
      </c>
      <c r="C2789" t="inlineStr">
        <is>
          <t>おおさかふ とんだばやしし みやちょう</t>
        </is>
      </c>
    </row>
    <row r="2790">
      <c r="A2790" t="inlineStr">
        <is>
          <t>5840012</t>
        </is>
      </c>
      <c r="B2790" t="inlineStr">
        <is>
          <t>大阪府富田林市粟ケ池町</t>
        </is>
      </c>
      <c r="C2790" t="inlineStr">
        <is>
          <t>おおさかふ とんだばやしし あわがいけちょう</t>
        </is>
      </c>
    </row>
    <row r="2791">
      <c r="A2791" t="inlineStr">
        <is>
          <t>5840013</t>
        </is>
      </c>
      <c r="B2791" t="inlineStr">
        <is>
          <t>大阪府富田林市桜井町</t>
        </is>
      </c>
      <c r="C2791" t="inlineStr">
        <is>
          <t>おおさかふ とんだばやしし さくらいちょう</t>
        </is>
      </c>
    </row>
    <row r="2792">
      <c r="A2792" t="inlineStr">
        <is>
          <t>5840014</t>
        </is>
      </c>
      <c r="B2792" t="inlineStr">
        <is>
          <t>大阪府富田林市川面町</t>
        </is>
      </c>
      <c r="C2792" t="inlineStr">
        <is>
          <t>おおさかふ とんだばやしし かわづらちょう</t>
        </is>
      </c>
    </row>
    <row r="2793">
      <c r="A2793" t="inlineStr">
        <is>
          <t>5840015</t>
        </is>
      </c>
      <c r="B2793" t="inlineStr">
        <is>
          <t>大阪府富田林市西条町</t>
        </is>
      </c>
      <c r="C2793" t="inlineStr">
        <is>
          <t>おおさかふ とんだばやしし さいじょうちょう</t>
        </is>
      </c>
    </row>
    <row r="2794">
      <c r="A2794" t="inlineStr">
        <is>
          <t>5840016</t>
        </is>
      </c>
      <c r="B2794" t="inlineStr">
        <is>
          <t>大阪府富田林市通法寺町</t>
        </is>
      </c>
      <c r="C2794" t="inlineStr">
        <is>
          <t>おおさかふ とんだばやしし つうほうじちょう</t>
        </is>
      </c>
    </row>
    <row r="2795">
      <c r="A2795" t="inlineStr">
        <is>
          <t>5840021</t>
        </is>
      </c>
      <c r="B2795" t="inlineStr">
        <is>
          <t>大阪府富田林市中野町</t>
        </is>
      </c>
      <c r="C2795" t="inlineStr">
        <is>
          <t>おおさかふ とんだばやしし なかのちょう</t>
        </is>
      </c>
    </row>
    <row r="2796">
      <c r="A2796" t="inlineStr">
        <is>
          <t>5840022</t>
        </is>
      </c>
      <c r="B2796" t="inlineStr">
        <is>
          <t>大阪府富田林市中野町東</t>
        </is>
      </c>
      <c r="C2796" t="inlineStr">
        <is>
          <t>おおさかふ とんだばやしし なかのちょうひがし</t>
        </is>
      </c>
    </row>
    <row r="2797">
      <c r="A2797" t="inlineStr">
        <is>
          <t>5840023</t>
        </is>
      </c>
      <c r="B2797" t="inlineStr">
        <is>
          <t>大阪府富田林市若松町東</t>
        </is>
      </c>
      <c r="C2797" t="inlineStr">
        <is>
          <t>おおさかふ とんだばやしし わかまつちょうひがし</t>
        </is>
      </c>
    </row>
    <row r="2798">
      <c r="A2798" t="inlineStr">
        <is>
          <t>5840024</t>
        </is>
      </c>
      <c r="B2798" t="inlineStr">
        <is>
          <t>大阪府富田林市若松町</t>
        </is>
      </c>
      <c r="C2798" t="inlineStr">
        <is>
          <t>おおさかふ とんだばやしし わかまつちょう</t>
        </is>
      </c>
    </row>
    <row r="2799">
      <c r="A2799" t="inlineStr">
        <is>
          <t>5840025</t>
        </is>
      </c>
      <c r="B2799" t="inlineStr">
        <is>
          <t>大阪府富田林市若松町西</t>
        </is>
      </c>
      <c r="C2799" t="inlineStr">
        <is>
          <t>おおさかふ とんだばやしし わかまつちょうにし</t>
        </is>
      </c>
    </row>
    <row r="2800">
      <c r="A2800" t="inlineStr">
        <is>
          <t>5840026</t>
        </is>
      </c>
      <c r="B2800" t="inlineStr">
        <is>
          <t>大阪府富田林市緑ケ丘町</t>
        </is>
      </c>
      <c r="C2800" t="inlineStr">
        <is>
          <t>おおさかふ とんだばやしし みどりがおかちょう</t>
        </is>
      </c>
    </row>
    <row r="2801">
      <c r="A2801" t="inlineStr">
        <is>
          <t>5840027</t>
        </is>
      </c>
      <c r="B2801" t="inlineStr">
        <is>
          <t>大阪府富田林市中野</t>
        </is>
      </c>
      <c r="C2801" t="inlineStr">
        <is>
          <t>おおさかふ とんだばやしし なかの</t>
        </is>
      </c>
    </row>
    <row r="2802">
      <c r="A2802" t="inlineStr">
        <is>
          <t>5840028</t>
        </is>
      </c>
      <c r="B2802" t="inlineStr">
        <is>
          <t>大阪府富田林市中野町西</t>
        </is>
      </c>
      <c r="C2802" t="inlineStr">
        <is>
          <t>おおさかふ とんだばやしし なかのちょうにし</t>
        </is>
      </c>
    </row>
    <row r="2803">
      <c r="A2803" t="inlineStr">
        <is>
          <t>5840031</t>
        </is>
      </c>
      <c r="B2803" t="inlineStr">
        <is>
          <t>大阪府富田林市寿町</t>
        </is>
      </c>
      <c r="C2803" t="inlineStr">
        <is>
          <t>おおさかふ とんだばやしし ことぶきちょう</t>
        </is>
      </c>
    </row>
    <row r="2804">
      <c r="A2804" t="inlineStr">
        <is>
          <t>5840032</t>
        </is>
      </c>
      <c r="B2804" t="inlineStr">
        <is>
          <t>大阪府富田林市常盤町</t>
        </is>
      </c>
      <c r="C2804" t="inlineStr">
        <is>
          <t>おおさかふ とんだばやしし ときわちょう</t>
        </is>
      </c>
    </row>
    <row r="2805">
      <c r="A2805" t="inlineStr">
        <is>
          <t>5840033</t>
        </is>
      </c>
      <c r="B2805" t="inlineStr">
        <is>
          <t>大阪府富田林市富田林町</t>
        </is>
      </c>
      <c r="C2805" t="inlineStr">
        <is>
          <t>おおさかふ とんだばやしし とんだばやしちょう</t>
        </is>
      </c>
    </row>
    <row r="2806">
      <c r="A2806" t="inlineStr">
        <is>
          <t>5840034</t>
        </is>
      </c>
      <c r="B2806" t="inlineStr">
        <is>
          <t>大阪府富田林市清水町</t>
        </is>
      </c>
      <c r="C2806" t="inlineStr">
        <is>
          <t>おおさかふ とんだばやしし しみずちょう</t>
        </is>
      </c>
    </row>
    <row r="2807">
      <c r="A2807" t="inlineStr">
        <is>
          <t>5840035</t>
        </is>
      </c>
      <c r="B2807" t="inlineStr">
        <is>
          <t>大阪府富田林市谷川町</t>
        </is>
      </c>
      <c r="C2807" t="inlineStr">
        <is>
          <t>おおさかふ とんだばやしし たにがわちょう</t>
        </is>
      </c>
    </row>
    <row r="2808">
      <c r="A2808" t="inlineStr">
        <is>
          <t>5840036</t>
        </is>
      </c>
      <c r="B2808" t="inlineStr">
        <is>
          <t>大阪府富田林市甲田</t>
        </is>
      </c>
      <c r="C2808" t="inlineStr">
        <is>
          <t>おおさかふ とんだばやしし こうだ</t>
        </is>
      </c>
    </row>
    <row r="2809">
      <c r="A2809" t="inlineStr">
        <is>
          <t>5840037</t>
        </is>
      </c>
      <c r="B2809" t="inlineStr">
        <is>
          <t>大阪府富田林市宮甲田町</t>
        </is>
      </c>
      <c r="C2809" t="inlineStr">
        <is>
          <t>おおさかふ とんだばやしし みやこうだちょう</t>
        </is>
      </c>
    </row>
    <row r="2810">
      <c r="A2810" t="inlineStr">
        <is>
          <t>5840038</t>
        </is>
      </c>
      <c r="B2810" t="inlineStr">
        <is>
          <t>大阪府富田林市錦ケ丘町</t>
        </is>
      </c>
      <c r="C2810" t="inlineStr">
        <is>
          <t>おおさかふ とんだばやしし にしきがおかちょう</t>
        </is>
      </c>
    </row>
    <row r="2811">
      <c r="A2811" t="inlineStr">
        <is>
          <t>5840039</t>
        </is>
      </c>
      <c r="B2811" t="inlineStr">
        <is>
          <t>大阪府富田林市美山台</t>
        </is>
      </c>
      <c r="C2811" t="inlineStr">
        <is>
          <t>おおさかふ とんだばやしし みやまだい</t>
        </is>
      </c>
    </row>
    <row r="2812">
      <c r="A2812" t="inlineStr">
        <is>
          <t>5840040</t>
        </is>
      </c>
      <c r="B2812" t="inlineStr">
        <is>
          <t>大阪府富田林市かがり台</t>
        </is>
      </c>
      <c r="C2812" t="inlineStr">
        <is>
          <t>おおさかふ とんだばやしし かがりだい</t>
        </is>
      </c>
    </row>
    <row r="2813">
      <c r="A2813" t="inlineStr">
        <is>
          <t>5840041</t>
        </is>
      </c>
      <c r="B2813" t="inlineStr">
        <is>
          <t>大阪府富田林市楠町</t>
        </is>
      </c>
      <c r="C2813" t="inlineStr">
        <is>
          <t>おおさかふ とんだばやしし くすのきちょう</t>
        </is>
      </c>
    </row>
    <row r="2814">
      <c r="A2814" t="inlineStr">
        <is>
          <t>5840042</t>
        </is>
      </c>
      <c r="B2814" t="inlineStr">
        <is>
          <t>大阪府富田林市北大伴町</t>
        </is>
      </c>
      <c r="C2814" t="inlineStr">
        <is>
          <t>おおさかふ とんだばやしし きたおおともちょう</t>
        </is>
      </c>
    </row>
    <row r="2815">
      <c r="A2815" t="inlineStr">
        <is>
          <t>5840043</t>
        </is>
      </c>
      <c r="B2815" t="inlineStr">
        <is>
          <t>大阪府富田林市南大伴町</t>
        </is>
      </c>
      <c r="C2815" t="inlineStr">
        <is>
          <t>おおさかふ とんだばやしし みなみおおともちょう</t>
        </is>
      </c>
    </row>
    <row r="2816">
      <c r="A2816" t="inlineStr">
        <is>
          <t>5840044</t>
        </is>
      </c>
      <c r="B2816" t="inlineStr">
        <is>
          <t>大阪府富田林市別井</t>
        </is>
      </c>
      <c r="C2816" t="inlineStr">
        <is>
          <t>おおさかふ とんだばやしし べつい</t>
        </is>
      </c>
    </row>
    <row r="2817">
      <c r="A2817" t="inlineStr">
        <is>
          <t>5840045</t>
        </is>
      </c>
      <c r="B2817" t="inlineStr">
        <is>
          <t>大阪府富田林市山中田町</t>
        </is>
      </c>
      <c r="C2817" t="inlineStr">
        <is>
          <t>おおさかふ とんだばやしし やまちゅうだちょう</t>
        </is>
      </c>
    </row>
    <row r="2818">
      <c r="A2818" t="inlineStr">
        <is>
          <t>5840046</t>
        </is>
      </c>
      <c r="B2818" t="inlineStr">
        <is>
          <t>大阪府富田林市東板持町</t>
        </is>
      </c>
      <c r="C2818" t="inlineStr">
        <is>
          <t>おおさかふ とんだばやしし ひがしいたもちちょう</t>
        </is>
      </c>
    </row>
    <row r="2819">
      <c r="A2819" t="inlineStr">
        <is>
          <t>5840047</t>
        </is>
      </c>
      <c r="B2819" t="inlineStr">
        <is>
          <t>大阪府富田林市山手町</t>
        </is>
      </c>
      <c r="C2819" t="inlineStr">
        <is>
          <t>おおさかふ とんだばやしし やまてちょう</t>
        </is>
      </c>
    </row>
    <row r="2820">
      <c r="A2820" t="inlineStr">
        <is>
          <t>5840048</t>
        </is>
      </c>
      <c r="B2820" t="inlineStr">
        <is>
          <t>大阪府富田林市西板持町</t>
        </is>
      </c>
      <c r="C2820" t="inlineStr">
        <is>
          <t>おおさかふ とんだばやしし にしいたもちちょう</t>
        </is>
      </c>
    </row>
    <row r="2821">
      <c r="A2821" t="inlineStr">
        <is>
          <t>5840049</t>
        </is>
      </c>
      <c r="B2821" t="inlineStr">
        <is>
          <t>大阪府富田林市川向町</t>
        </is>
      </c>
      <c r="C2821" t="inlineStr">
        <is>
          <t>おおさかふ とんだばやしし かわむかいちょう</t>
        </is>
      </c>
    </row>
    <row r="2822">
      <c r="A2822" t="inlineStr">
        <is>
          <t>5840051</t>
        </is>
      </c>
      <c r="B2822" t="inlineStr">
        <is>
          <t>大阪府富田林市楠風台</t>
        </is>
      </c>
      <c r="C2822" t="inlineStr">
        <is>
          <t>おおさかふ とんだばやしし なんぷうだい</t>
        </is>
      </c>
    </row>
    <row r="2823">
      <c r="A2823" t="inlineStr">
        <is>
          <t>5840052</t>
        </is>
      </c>
      <c r="B2823" t="inlineStr">
        <is>
          <t>大阪府富田林市佐備</t>
        </is>
      </c>
      <c r="C2823" t="inlineStr">
        <is>
          <t>おおさかふ とんだばやしし さび</t>
        </is>
      </c>
    </row>
    <row r="2824">
      <c r="A2824" t="inlineStr">
        <is>
          <t>5840053</t>
        </is>
      </c>
      <c r="B2824" t="inlineStr">
        <is>
          <t>大阪府富田林市龍泉</t>
        </is>
      </c>
      <c r="C2824" t="inlineStr">
        <is>
          <t>おおさかふ とんだばやしし りゅうせん</t>
        </is>
      </c>
    </row>
    <row r="2825">
      <c r="A2825" t="inlineStr">
        <is>
          <t>5840054</t>
        </is>
      </c>
      <c r="B2825" t="inlineStr">
        <is>
          <t>大阪府富田林市甘南備</t>
        </is>
      </c>
      <c r="C2825" t="inlineStr">
        <is>
          <t>おおさかふ とんだばやしし かんなび</t>
        </is>
      </c>
    </row>
    <row r="2826">
      <c r="A2826" t="inlineStr">
        <is>
          <t>5840055</t>
        </is>
      </c>
      <c r="B2826" t="inlineStr">
        <is>
          <t>大阪府富田林市伏見堂</t>
        </is>
      </c>
      <c r="C2826" t="inlineStr">
        <is>
          <t>おおさかふ とんだばやしし ふしみどう</t>
        </is>
      </c>
    </row>
    <row r="2827">
      <c r="A2827" t="inlineStr">
        <is>
          <t>5840056</t>
        </is>
      </c>
      <c r="B2827" t="inlineStr">
        <is>
          <t>大阪府富田林市嬉</t>
        </is>
      </c>
      <c r="C2827" t="inlineStr">
        <is>
          <t>おおさかふ とんだばやしし うれし</t>
        </is>
      </c>
    </row>
    <row r="2828">
      <c r="A2828" t="inlineStr">
        <is>
          <t>5840057</t>
        </is>
      </c>
      <c r="B2828" t="inlineStr">
        <is>
          <t>大阪府富田林市横山</t>
        </is>
      </c>
      <c r="C2828" t="inlineStr">
        <is>
          <t>おおさかふ とんだばやしし よこやま</t>
        </is>
      </c>
    </row>
    <row r="2829">
      <c r="A2829" t="inlineStr">
        <is>
          <t>5840058</t>
        </is>
      </c>
      <c r="B2829" t="inlineStr">
        <is>
          <t>大阪府富田林市彼方</t>
        </is>
      </c>
      <c r="C2829" t="inlineStr">
        <is>
          <t>おおさかふ とんだばやしし おちかた</t>
        </is>
      </c>
    </row>
    <row r="2830">
      <c r="A2830" t="inlineStr">
        <is>
          <t>5840061</t>
        </is>
      </c>
      <c r="B2830" t="inlineStr">
        <is>
          <t>大阪府富田林市伏山</t>
        </is>
      </c>
      <c r="C2830" t="inlineStr">
        <is>
          <t>おおさかふ とんだばやしし ふしやま</t>
        </is>
      </c>
    </row>
    <row r="2831">
      <c r="A2831" t="inlineStr">
        <is>
          <t>5840062</t>
        </is>
      </c>
      <c r="B2831" t="inlineStr">
        <is>
          <t>大阪府富田林市須賀</t>
        </is>
      </c>
      <c r="C2831" t="inlineStr">
        <is>
          <t>おおさかふ とんだばやしし すが</t>
        </is>
      </c>
    </row>
    <row r="2832">
      <c r="A2832" t="inlineStr">
        <is>
          <t>5840063</t>
        </is>
      </c>
      <c r="B2832" t="inlineStr">
        <is>
          <t>大阪府富田林市錦織</t>
        </is>
      </c>
      <c r="C2832" t="inlineStr">
        <is>
          <t>おおさかふ とんだばやしし にしきおり</t>
        </is>
      </c>
    </row>
    <row r="2833">
      <c r="A2833" t="inlineStr">
        <is>
          <t>5840064</t>
        </is>
      </c>
      <c r="B2833" t="inlineStr">
        <is>
          <t>大阪府富田林市不動ケ丘町</t>
        </is>
      </c>
      <c r="C2833" t="inlineStr">
        <is>
          <t>おおさかふ とんだばやしし ふどうがおかちょう</t>
        </is>
      </c>
    </row>
    <row r="2834">
      <c r="A2834" t="inlineStr">
        <is>
          <t>5840065</t>
        </is>
      </c>
      <c r="B2834" t="inlineStr">
        <is>
          <t>大阪府富田林市金剛伏山台</t>
        </is>
      </c>
      <c r="C2834" t="inlineStr">
        <is>
          <t>おおさかふ とんだばやしし こんごうふしやまだい</t>
        </is>
      </c>
    </row>
    <row r="2835">
      <c r="A2835" t="inlineStr">
        <is>
          <t>5840066</t>
        </is>
      </c>
      <c r="B2835" t="inlineStr">
        <is>
          <t>大阪府富田林市錦織北</t>
        </is>
      </c>
      <c r="C2835" t="inlineStr">
        <is>
          <t>おおさかふ とんだばやしし にしきおりきた</t>
        </is>
      </c>
    </row>
    <row r="2836">
      <c r="A2836" t="inlineStr">
        <is>
          <t>5840067</t>
        </is>
      </c>
      <c r="B2836" t="inlineStr">
        <is>
          <t>大阪府富田林市錦織南</t>
        </is>
      </c>
      <c r="C2836" t="inlineStr">
        <is>
          <t>おおさかふ とんだばやしし にしきおりみなみ</t>
        </is>
      </c>
    </row>
    <row r="2837">
      <c r="A2837" t="inlineStr">
        <is>
          <t>5840068</t>
        </is>
      </c>
      <c r="B2837" t="inlineStr">
        <is>
          <t>大阪府富田林市錦織中</t>
        </is>
      </c>
      <c r="C2837" t="inlineStr">
        <is>
          <t>おおさかふ とんだばやしし にしきおりなか</t>
        </is>
      </c>
    </row>
    <row r="2838">
      <c r="A2838" t="inlineStr">
        <is>
          <t>5840069</t>
        </is>
      </c>
      <c r="B2838" t="inlineStr">
        <is>
          <t>大阪府富田林市錦織東</t>
        </is>
      </c>
      <c r="C2838" t="inlineStr">
        <is>
          <t>おおさかふ とんだばやしし にしきおりひがし</t>
        </is>
      </c>
    </row>
    <row r="2839">
      <c r="A2839" t="inlineStr">
        <is>
          <t>5840070</t>
        </is>
      </c>
      <c r="B2839" t="inlineStr">
        <is>
          <t>大阪府富田林市金剛錦織台</t>
        </is>
      </c>
      <c r="C2839" t="inlineStr">
        <is>
          <t>おおさかふ とんだばやしし こんごうにしきおりだい</t>
        </is>
      </c>
    </row>
    <row r="2840">
      <c r="A2840" t="inlineStr">
        <is>
          <t>5840071</t>
        </is>
      </c>
      <c r="B2840" t="inlineStr">
        <is>
          <t>大阪府富田林市藤沢台</t>
        </is>
      </c>
      <c r="C2840" t="inlineStr">
        <is>
          <t>おおさかふ とんだばやしし ふじさわだい</t>
        </is>
      </c>
    </row>
    <row r="2841">
      <c r="A2841" t="inlineStr">
        <is>
          <t>5840072</t>
        </is>
      </c>
      <c r="B2841" t="inlineStr">
        <is>
          <t>大阪府富田林市高辺台</t>
        </is>
      </c>
      <c r="C2841" t="inlineStr">
        <is>
          <t>おおさかふ とんだばやしし たかべだい</t>
        </is>
      </c>
    </row>
    <row r="2842">
      <c r="A2842" t="inlineStr">
        <is>
          <t>5840073</t>
        </is>
      </c>
      <c r="B2842" t="inlineStr">
        <is>
          <t>大阪府富田林市寺池台</t>
        </is>
      </c>
      <c r="C2842" t="inlineStr">
        <is>
          <t>おおさかふ とんだばやしし てらいけだい</t>
        </is>
      </c>
    </row>
    <row r="2843">
      <c r="A2843" t="inlineStr">
        <is>
          <t>5840074</t>
        </is>
      </c>
      <c r="B2843" t="inlineStr">
        <is>
          <t>大阪府富田林市久野喜台</t>
        </is>
      </c>
      <c r="C2843" t="inlineStr">
        <is>
          <t>おおさかふ とんだばやしし くのきだい</t>
        </is>
      </c>
    </row>
    <row r="2844">
      <c r="A2844" t="inlineStr">
        <is>
          <t>5840076</t>
        </is>
      </c>
      <c r="B2844" t="inlineStr">
        <is>
          <t>大阪府富田林市青葉丘</t>
        </is>
      </c>
      <c r="C2844" t="inlineStr">
        <is>
          <t>おおさかふ とんだばやしし あおばおか</t>
        </is>
      </c>
    </row>
    <row r="2845">
      <c r="A2845" t="inlineStr">
        <is>
          <t>5840077</t>
        </is>
      </c>
      <c r="B2845" t="inlineStr">
        <is>
          <t>大阪府富田林市新青葉丘町</t>
        </is>
      </c>
      <c r="C2845" t="inlineStr">
        <is>
          <t>おおさかふ とんだばやしし しんあおばおかちょう</t>
        </is>
      </c>
    </row>
    <row r="2846">
      <c r="A2846" t="inlineStr">
        <is>
          <t>5840078</t>
        </is>
      </c>
      <c r="B2846" t="inlineStr">
        <is>
          <t>大阪府富田林市加太</t>
        </is>
      </c>
      <c r="C2846" t="inlineStr">
        <is>
          <t>おおさかふ とんだばやしし かだ</t>
        </is>
      </c>
    </row>
    <row r="2847">
      <c r="A2847" t="inlineStr">
        <is>
          <t>5840079</t>
        </is>
      </c>
      <c r="B2847" t="inlineStr">
        <is>
          <t>大阪府富田林市五軒家</t>
        </is>
      </c>
      <c r="C2847" t="inlineStr">
        <is>
          <t>おおさかふ とんだばやしし ごけんや</t>
        </is>
      </c>
    </row>
    <row r="2848">
      <c r="A2848" t="inlineStr">
        <is>
          <t>5840081</t>
        </is>
      </c>
      <c r="B2848" t="inlineStr">
        <is>
          <t>大阪府富田林市廿山</t>
        </is>
      </c>
      <c r="C2848" t="inlineStr">
        <is>
          <t>おおさかふ とんだばやしし つづやま</t>
        </is>
      </c>
    </row>
    <row r="2849">
      <c r="A2849" t="inlineStr">
        <is>
          <t>5840082</t>
        </is>
      </c>
      <c r="B2849" t="inlineStr">
        <is>
          <t>大阪府富田林市向陽台</t>
        </is>
      </c>
      <c r="C2849" t="inlineStr">
        <is>
          <t>おおさかふ とんだばやしし こうようだい</t>
        </is>
      </c>
    </row>
    <row r="2850">
      <c r="A2850" t="inlineStr">
        <is>
          <t>5840083</t>
        </is>
      </c>
      <c r="B2850" t="inlineStr">
        <is>
          <t>大阪府富田林市小金台</t>
        </is>
      </c>
      <c r="C2850" t="inlineStr">
        <is>
          <t>おおさかふ とんだばやしし こがねだい</t>
        </is>
      </c>
    </row>
    <row r="2851">
      <c r="A2851" t="inlineStr">
        <is>
          <t>5840084</t>
        </is>
      </c>
      <c r="B2851" t="inlineStr">
        <is>
          <t>大阪府富田林市桜ケ丘町</t>
        </is>
      </c>
      <c r="C2851" t="inlineStr">
        <is>
          <t>おおさかふ とんだばやしし さくらがおかちょう</t>
        </is>
      </c>
    </row>
    <row r="2852">
      <c r="A2852" t="inlineStr">
        <is>
          <t>5840085</t>
        </is>
      </c>
      <c r="B2852" t="inlineStr">
        <is>
          <t>大阪府富田林市新家</t>
        </is>
      </c>
      <c r="C2852" t="inlineStr">
        <is>
          <t>おおさかふ とんだばやしし しんけ</t>
        </is>
      </c>
    </row>
    <row r="2853">
      <c r="A2853" t="inlineStr">
        <is>
          <t>5840086</t>
        </is>
      </c>
      <c r="B2853" t="inlineStr">
        <is>
          <t>大阪府富田林市津々山台</t>
        </is>
      </c>
      <c r="C2853" t="inlineStr">
        <is>
          <t>おおさかふ とんだばやしし つづやまだい</t>
        </is>
      </c>
    </row>
    <row r="2854">
      <c r="A2854" t="inlineStr">
        <is>
          <t>5840091</t>
        </is>
      </c>
      <c r="B2854" t="inlineStr">
        <is>
          <t>大阪府富田林市新堂</t>
        </is>
      </c>
      <c r="C2854" t="inlineStr">
        <is>
          <t>おおさかふ とんだばやしし しんどう</t>
        </is>
      </c>
    </row>
    <row r="2855">
      <c r="A2855" t="inlineStr">
        <is>
          <t>5840092</t>
        </is>
      </c>
      <c r="B2855" t="inlineStr">
        <is>
          <t>大阪府富田林市昭和町</t>
        </is>
      </c>
      <c r="C2855" t="inlineStr">
        <is>
          <t>おおさかふ とんだばやしし しょうわちょう</t>
        </is>
      </c>
    </row>
    <row r="2856">
      <c r="A2856" t="inlineStr">
        <is>
          <t>5840093</t>
        </is>
      </c>
      <c r="B2856" t="inlineStr">
        <is>
          <t>大阪府富田林市本町</t>
        </is>
      </c>
      <c r="C2856" t="inlineStr">
        <is>
          <t>おおさかふ とんだばやしし ほんまち</t>
        </is>
      </c>
    </row>
    <row r="2857">
      <c r="A2857" t="inlineStr">
        <is>
          <t>5840094</t>
        </is>
      </c>
      <c r="B2857" t="inlineStr">
        <is>
          <t>大阪府富田林市富美ケ丘町</t>
        </is>
      </c>
      <c r="C2857" t="inlineStr">
        <is>
          <t>おおさかふ とんだばやしし ふみがおかちょう</t>
        </is>
      </c>
    </row>
    <row r="2858">
      <c r="A2858" t="inlineStr">
        <is>
          <t>5840095</t>
        </is>
      </c>
      <c r="B2858" t="inlineStr">
        <is>
          <t>大阪府富田林市毛人谷</t>
        </is>
      </c>
      <c r="C2858" t="inlineStr">
        <is>
          <t>おおさかふ とんだばやしし えびたに</t>
        </is>
      </c>
    </row>
    <row r="2859">
      <c r="A2859" t="inlineStr">
        <is>
          <t>5850000</t>
        </is>
      </c>
      <c r="B2859" t="inlineStr">
        <is>
          <t>大阪府南河内郡河南町</t>
        </is>
      </c>
      <c r="C2859" t="inlineStr">
        <is>
          <t>おおさかふ みなみかわちぐんかなんちょう</t>
        </is>
      </c>
    </row>
    <row r="2860">
      <c r="A2860" t="inlineStr">
        <is>
          <t>5850001</t>
        </is>
      </c>
      <c r="B2860" t="inlineStr">
        <is>
          <t>大阪府南河内郡河南町東山</t>
        </is>
      </c>
      <c r="C2860" t="inlineStr">
        <is>
          <t>おおさかふ みなみかわちぐんかなんちょう ひがしやま</t>
        </is>
      </c>
    </row>
    <row r="2861">
      <c r="A2861" t="inlineStr">
        <is>
          <t>5850002</t>
        </is>
      </c>
      <c r="B2861" t="inlineStr">
        <is>
          <t>大阪府南河内郡河南町一須賀</t>
        </is>
      </c>
      <c r="C2861" t="inlineStr">
        <is>
          <t>おおさかふ みなみかわちぐんかなんちょう いちすか</t>
        </is>
      </c>
    </row>
    <row r="2862">
      <c r="A2862" t="inlineStr">
        <is>
          <t>5850003</t>
        </is>
      </c>
      <c r="B2862" t="inlineStr">
        <is>
          <t>大阪府南河内郡河南町大ケ塚</t>
        </is>
      </c>
      <c r="C2862" t="inlineStr">
        <is>
          <t>おおさかふ みなみかわちぐんかなんちょう だいがつか</t>
        </is>
      </c>
    </row>
    <row r="2863">
      <c r="A2863" t="inlineStr">
        <is>
          <t>5850004</t>
        </is>
      </c>
      <c r="B2863" t="inlineStr">
        <is>
          <t>大阪府南河内郡河南町山城</t>
        </is>
      </c>
      <c r="C2863" t="inlineStr">
        <is>
          <t>おおさかふ みなみかわちぐんかなんちょう やましろ</t>
        </is>
      </c>
    </row>
    <row r="2864">
      <c r="A2864" t="inlineStr">
        <is>
          <t>5850005</t>
        </is>
      </c>
      <c r="B2864" t="inlineStr">
        <is>
          <t>大阪府南河内郡河南町大宝</t>
        </is>
      </c>
      <c r="C2864" t="inlineStr">
        <is>
          <t>おおさかふ みなみかわちぐんかなんちょう だいほう</t>
        </is>
      </c>
    </row>
    <row r="2865">
      <c r="A2865" t="inlineStr">
        <is>
          <t>5850006</t>
        </is>
      </c>
      <c r="B2865" t="inlineStr">
        <is>
          <t>大阪府南河内郡河南町葉室</t>
        </is>
      </c>
      <c r="C2865" t="inlineStr">
        <is>
          <t>おおさかふ みなみかわちぐんかなんちょう はむろ</t>
        </is>
      </c>
    </row>
    <row r="2866">
      <c r="A2866" t="inlineStr">
        <is>
          <t>5850011</t>
        </is>
      </c>
      <c r="B2866" t="inlineStr">
        <is>
          <t>大阪府南河内郡河南町寺田</t>
        </is>
      </c>
      <c r="C2866" t="inlineStr">
        <is>
          <t>おおさかふ みなみかわちぐんかなんちょう てらだ</t>
        </is>
      </c>
    </row>
    <row r="2867">
      <c r="A2867" t="inlineStr">
        <is>
          <t>5850012</t>
        </is>
      </c>
      <c r="B2867" t="inlineStr">
        <is>
          <t>大阪府南河内郡河南町加納</t>
        </is>
      </c>
      <c r="C2867" t="inlineStr">
        <is>
          <t>おおさかふ みなみかわちぐんかなんちょう かのう</t>
        </is>
      </c>
    </row>
    <row r="2868">
      <c r="A2868" t="inlineStr">
        <is>
          <t>5850013</t>
        </is>
      </c>
      <c r="B2868" t="inlineStr">
        <is>
          <t>大阪府南河内郡河南町平石</t>
        </is>
      </c>
      <c r="C2868" t="inlineStr">
        <is>
          <t>おおさかふ みなみかわちぐんかなんちょう ひらいし</t>
        </is>
      </c>
    </row>
    <row r="2869">
      <c r="A2869" t="inlineStr">
        <is>
          <t>5850014</t>
        </is>
      </c>
      <c r="B2869" t="inlineStr">
        <is>
          <t>大阪府南河内郡河南町白木</t>
        </is>
      </c>
      <c r="C2869" t="inlineStr">
        <is>
          <t>おおさかふ みなみかわちぐんかなんちょう しらき</t>
        </is>
      </c>
    </row>
    <row r="2870">
      <c r="A2870" t="inlineStr">
        <is>
          <t>5850021</t>
        </is>
      </c>
      <c r="B2870" t="inlineStr">
        <is>
          <t>大阪府南河内郡河南町持尾</t>
        </is>
      </c>
      <c r="C2870" t="inlineStr">
        <is>
          <t>おおさかふ みなみかわちぐんかなんちょう もちお</t>
        </is>
      </c>
    </row>
    <row r="2871">
      <c r="A2871" t="inlineStr">
        <is>
          <t>5850022</t>
        </is>
      </c>
      <c r="B2871" t="inlineStr">
        <is>
          <t>大阪府南河内郡河南町弘川</t>
        </is>
      </c>
      <c r="C2871" t="inlineStr">
        <is>
          <t>おおさかふ みなみかわちぐんかなんちょう ひろかわ</t>
        </is>
      </c>
    </row>
    <row r="2872">
      <c r="A2872" t="inlineStr">
        <is>
          <t>5850023</t>
        </is>
      </c>
      <c r="B2872" t="inlineStr">
        <is>
          <t>大阪府南河内郡河南町下河内</t>
        </is>
      </c>
      <c r="C2872" t="inlineStr">
        <is>
          <t>おおさかふ みなみかわちぐんかなんちょう しもかわち</t>
        </is>
      </c>
    </row>
    <row r="2873">
      <c r="A2873" t="inlineStr">
        <is>
          <t>5850024</t>
        </is>
      </c>
      <c r="B2873" t="inlineStr">
        <is>
          <t>大阪府南河内郡河南町上河内</t>
        </is>
      </c>
      <c r="C2873" t="inlineStr">
        <is>
          <t>おおさかふ みなみかわちぐんかなんちょう かみかわち</t>
        </is>
      </c>
    </row>
    <row r="2874">
      <c r="A2874" t="inlineStr">
        <is>
          <t>5850025</t>
        </is>
      </c>
      <c r="B2874" t="inlineStr">
        <is>
          <t>大阪府南河内郡河南町さくら坂</t>
        </is>
      </c>
      <c r="C2874" t="inlineStr">
        <is>
          <t>おおさかふ みなみかわちぐんかなんちょう さくらざか</t>
        </is>
      </c>
    </row>
    <row r="2875">
      <c r="A2875" t="inlineStr">
        <is>
          <t>5850026</t>
        </is>
      </c>
      <c r="B2875" t="inlineStr">
        <is>
          <t>大阪府南河内郡河南町鈴美台</t>
        </is>
      </c>
      <c r="C2875" t="inlineStr">
        <is>
          <t>おおさかふ みなみかわちぐんかなんちょう すずみだい</t>
        </is>
      </c>
    </row>
    <row r="2876">
      <c r="A2876" t="inlineStr">
        <is>
          <t>5850027</t>
        </is>
      </c>
      <c r="B2876" t="inlineStr">
        <is>
          <t>大阪府南河内郡河南町さくら坂南</t>
        </is>
      </c>
      <c r="C2876" t="inlineStr">
        <is>
          <t>おおさかふ みなみかわちぐんかなんちょう さくらざかみなみ</t>
        </is>
      </c>
    </row>
    <row r="2877">
      <c r="A2877" t="inlineStr">
        <is>
          <t>5850031</t>
        </is>
      </c>
      <c r="B2877" t="inlineStr">
        <is>
          <t>大阪府南河内郡河南町中</t>
        </is>
      </c>
      <c r="C2877" t="inlineStr">
        <is>
          <t>おおさかふ みなみかわちぐんかなんちょう なか</t>
        </is>
      </c>
    </row>
    <row r="2878">
      <c r="A2878" t="inlineStr">
        <is>
          <t>5850032</t>
        </is>
      </c>
      <c r="B2878" t="inlineStr">
        <is>
          <t>大阪府南河内郡河南町馬谷</t>
        </is>
      </c>
      <c r="C2878" t="inlineStr">
        <is>
          <t>おおさかふ みなみかわちぐんかなんちょう まだに</t>
        </is>
      </c>
    </row>
    <row r="2879">
      <c r="A2879" t="inlineStr">
        <is>
          <t>5850033</t>
        </is>
      </c>
      <c r="B2879" t="inlineStr">
        <is>
          <t>大阪府南河内郡河南町芹生谷</t>
        </is>
      </c>
      <c r="C2879" t="inlineStr">
        <is>
          <t>おおさかふ みなみかわちぐんかなんちょう せりゅうたに</t>
        </is>
      </c>
    </row>
    <row r="2880">
      <c r="A2880" t="inlineStr">
        <is>
          <t>5850034</t>
        </is>
      </c>
      <c r="B2880" t="inlineStr">
        <is>
          <t>大阪府南河内郡河南町神山</t>
        </is>
      </c>
      <c r="C2880" t="inlineStr">
        <is>
          <t>おおさかふ みなみかわちぐんかなんちょう こうやま</t>
        </is>
      </c>
    </row>
    <row r="2881">
      <c r="A2881" t="inlineStr">
        <is>
          <t>5850035</t>
        </is>
      </c>
      <c r="B2881" t="inlineStr">
        <is>
          <t>大阪府南河内郡河南町寛弘寺</t>
        </is>
      </c>
      <c r="C2881" t="inlineStr">
        <is>
          <t>おおさかふ みなみかわちぐんかなんちょう かんこうじ</t>
        </is>
      </c>
    </row>
    <row r="2882">
      <c r="A2882" t="inlineStr">
        <is>
          <t>5850041</t>
        </is>
      </c>
      <c r="B2882" t="inlineStr">
        <is>
          <t>大阪府南河内郡千早赤阪村水分</t>
        </is>
      </c>
      <c r="C2882" t="inlineStr">
        <is>
          <t>おおさかふ みなみかわちぐんちはやあかさかむら すいぶん</t>
        </is>
      </c>
    </row>
    <row r="2883">
      <c r="A2883" t="inlineStr">
        <is>
          <t>5850042</t>
        </is>
      </c>
      <c r="B2883" t="inlineStr">
        <is>
          <t>大阪府南河内郡千早赤阪村二河原辺</t>
        </is>
      </c>
      <c r="C2883" t="inlineStr">
        <is>
          <t>おおさかふ みなみかわちぐんちはやあかさかむら にがらべ</t>
        </is>
      </c>
    </row>
    <row r="2884">
      <c r="A2884" t="inlineStr">
        <is>
          <t>5850043</t>
        </is>
      </c>
      <c r="B2884" t="inlineStr">
        <is>
          <t>大阪府南河内郡千早赤阪村桐山</t>
        </is>
      </c>
      <c r="C2884" t="inlineStr">
        <is>
          <t>おおさかふ みなみかわちぐんちはやあかさかむら きりやま</t>
        </is>
      </c>
    </row>
    <row r="2885">
      <c r="A2885" t="inlineStr">
        <is>
          <t>5850044</t>
        </is>
      </c>
      <c r="B2885" t="inlineStr">
        <is>
          <t>大阪府南河内郡千早赤阪村森屋</t>
        </is>
      </c>
      <c r="C2885" t="inlineStr">
        <is>
          <t>おおさかふ みなみかわちぐんちはやあかさかむら もりや</t>
        </is>
      </c>
    </row>
    <row r="2886">
      <c r="A2886" t="inlineStr">
        <is>
          <t>5850045</t>
        </is>
      </c>
      <c r="B2886" t="inlineStr">
        <is>
          <t>大阪府南河内郡千早赤阪村川野辺</t>
        </is>
      </c>
      <c r="C2886" t="inlineStr">
        <is>
          <t>おおさかふ みなみかわちぐんちはやあかさかむら かわのべ</t>
        </is>
      </c>
    </row>
    <row r="2887">
      <c r="A2887" t="inlineStr">
        <is>
          <t>5850051</t>
        </is>
      </c>
      <c r="B2887" t="inlineStr">
        <is>
          <t>大阪府南河内郡千早赤阪村千早</t>
        </is>
      </c>
      <c r="C2887" t="inlineStr">
        <is>
          <t>おおさかふ みなみかわちぐんちはやあかさかむら ちはや</t>
        </is>
      </c>
    </row>
    <row r="2888">
      <c r="A2888" t="inlineStr">
        <is>
          <t>5850052</t>
        </is>
      </c>
      <c r="B2888" t="inlineStr">
        <is>
          <t>大阪府南河内郡千早赤阪村中津原</t>
        </is>
      </c>
      <c r="C2888" t="inlineStr">
        <is>
          <t>おおさかふ みなみかわちぐんちはやあかさかむら なかつはら</t>
        </is>
      </c>
    </row>
    <row r="2889">
      <c r="A2889" t="inlineStr">
        <is>
          <t>5850053</t>
        </is>
      </c>
      <c r="B2889" t="inlineStr">
        <is>
          <t>大阪府南河内郡千早赤阪村小吹</t>
        </is>
      </c>
      <c r="C2889" t="inlineStr">
        <is>
          <t>おおさかふ みなみかわちぐんちはやあかさかむら こぶき</t>
        </is>
      </c>
    </row>
    <row r="2890">
      <c r="A2890" t="inlineStr">
        <is>
          <t>5850054</t>
        </is>
      </c>
      <c r="B2890" t="inlineStr">
        <is>
          <t>大阪府南河内郡千早赤阪村吉年</t>
        </is>
      </c>
      <c r="C2890" t="inlineStr">
        <is>
          <t>おおさかふ みなみかわちぐんちはやあかさかむら よどし</t>
        </is>
      </c>
    </row>
    <row r="2891">
      <c r="A2891" t="inlineStr">
        <is>
          <t>5850055</t>
        </is>
      </c>
      <c r="B2891" t="inlineStr">
        <is>
          <t>大阪府南河内郡千早赤阪村東阪</t>
        </is>
      </c>
      <c r="C2891" t="inlineStr">
        <is>
          <t>おおさかふ みなみかわちぐんちはやあかさかむら あずまざか</t>
        </is>
      </c>
    </row>
    <row r="2892">
      <c r="A2892" t="inlineStr">
        <is>
          <t>5860000</t>
        </is>
      </c>
      <c r="B2892" t="inlineStr">
        <is>
          <t>大阪府河内長野市</t>
        </is>
      </c>
      <c r="C2892" t="inlineStr">
        <is>
          <t>おおさかふ かわちながのし</t>
        </is>
      </c>
    </row>
    <row r="2893">
      <c r="A2893" t="inlineStr">
        <is>
          <t>5860001</t>
        </is>
      </c>
      <c r="B2893" t="inlineStr">
        <is>
          <t>大阪府河内長野市木戸</t>
        </is>
      </c>
      <c r="C2893" t="inlineStr">
        <is>
          <t>おおさかふ かわちながのし きど</t>
        </is>
      </c>
    </row>
    <row r="2894">
      <c r="A2894" t="inlineStr">
        <is>
          <t>5860002</t>
        </is>
      </c>
      <c r="B2894" t="inlineStr">
        <is>
          <t>大阪府河内長野市市町</t>
        </is>
      </c>
      <c r="C2894" t="inlineStr">
        <is>
          <t>おおさかふ かわちながのし いちちょう</t>
        </is>
      </c>
    </row>
    <row r="2895">
      <c r="A2895" t="inlineStr">
        <is>
          <t>5860003</t>
        </is>
      </c>
      <c r="B2895" t="inlineStr">
        <is>
          <t>大阪府河内長野市楠町東</t>
        </is>
      </c>
      <c r="C2895" t="inlineStr">
        <is>
          <t>おおさかふ かわちながのし くすのきちょうひがし</t>
        </is>
      </c>
    </row>
    <row r="2896">
      <c r="A2896" t="inlineStr">
        <is>
          <t>5860004</t>
        </is>
      </c>
      <c r="B2896" t="inlineStr">
        <is>
          <t>大阪府河内長野市楠町西</t>
        </is>
      </c>
      <c r="C2896" t="inlineStr">
        <is>
          <t>おおさかふ かわちながのし くすのきちょうにし</t>
        </is>
      </c>
    </row>
    <row r="2897">
      <c r="A2897" t="inlineStr">
        <is>
          <t>5860005</t>
        </is>
      </c>
      <c r="B2897" t="inlineStr">
        <is>
          <t>大阪府河内長野市松ケ丘西町</t>
        </is>
      </c>
      <c r="C2897" t="inlineStr">
        <is>
          <t>おおさかふ かわちながのし まつがおかにしまち</t>
        </is>
      </c>
    </row>
    <row r="2898">
      <c r="A2898" t="inlineStr">
        <is>
          <t>5860006</t>
        </is>
      </c>
      <c r="B2898" t="inlineStr">
        <is>
          <t>大阪府河内長野市松ケ丘中町</t>
        </is>
      </c>
      <c r="C2898" t="inlineStr">
        <is>
          <t>おおさかふ かわちながのし まつがおかなかまち</t>
        </is>
      </c>
    </row>
    <row r="2899">
      <c r="A2899" t="inlineStr">
        <is>
          <t>5860007</t>
        </is>
      </c>
      <c r="B2899" t="inlineStr">
        <is>
          <t>大阪府河内長野市松ケ丘東町</t>
        </is>
      </c>
      <c r="C2899" t="inlineStr">
        <is>
          <t>おおさかふ かわちながのし まつがおかひがしまち</t>
        </is>
      </c>
    </row>
    <row r="2900">
      <c r="A2900" t="inlineStr">
        <is>
          <t>5860008</t>
        </is>
      </c>
      <c r="B2900" t="inlineStr">
        <is>
          <t>大阪府河内長野市木戸東町</t>
        </is>
      </c>
      <c r="C2900" t="inlineStr">
        <is>
          <t>おおさかふ かわちながのし きどひがしまち</t>
        </is>
      </c>
    </row>
    <row r="2901">
      <c r="A2901" t="inlineStr">
        <is>
          <t>5860009</t>
        </is>
      </c>
      <c r="B2901" t="inlineStr">
        <is>
          <t>大阪府河内長野市木戸西町</t>
        </is>
      </c>
      <c r="C2901" t="inlineStr">
        <is>
          <t>おおさかふ かわちながのし きどにしまち</t>
        </is>
      </c>
    </row>
    <row r="2902">
      <c r="A2902" t="inlineStr">
        <is>
          <t>5860011</t>
        </is>
      </c>
      <c r="B2902" t="inlineStr">
        <is>
          <t>大阪府河内長野市汐の宮町</t>
        </is>
      </c>
      <c r="C2902" t="inlineStr">
        <is>
          <t>おおさかふ かわちながのし しおのみやちょう</t>
        </is>
      </c>
    </row>
    <row r="2903">
      <c r="A2903" t="inlineStr">
        <is>
          <t>5860012</t>
        </is>
      </c>
      <c r="B2903" t="inlineStr">
        <is>
          <t>大阪府河内長野市菊水町</t>
        </is>
      </c>
      <c r="C2903" t="inlineStr">
        <is>
          <t>おおさかふ かわちながのし きくすいちょう</t>
        </is>
      </c>
    </row>
    <row r="2904">
      <c r="A2904" t="inlineStr">
        <is>
          <t>5860013</t>
        </is>
      </c>
      <c r="B2904" t="inlineStr">
        <is>
          <t>大阪府河内長野市向野町</t>
        </is>
      </c>
      <c r="C2904" t="inlineStr">
        <is>
          <t>おおさかふ かわちながのし むかいのちょう</t>
        </is>
      </c>
    </row>
    <row r="2905">
      <c r="A2905" t="inlineStr">
        <is>
          <t>5860014</t>
        </is>
      </c>
      <c r="B2905" t="inlineStr">
        <is>
          <t>大阪府河内長野市長野町</t>
        </is>
      </c>
      <c r="C2905" t="inlineStr">
        <is>
          <t>おおさかふ かわちながのし ながのちょう</t>
        </is>
      </c>
    </row>
    <row r="2906">
      <c r="A2906" t="inlineStr">
        <is>
          <t>5860015</t>
        </is>
      </c>
      <c r="B2906" t="inlineStr">
        <is>
          <t>大阪府河内長野市本町</t>
        </is>
      </c>
      <c r="C2906" t="inlineStr">
        <is>
          <t>おおさかふ かわちながのし ほんまち</t>
        </is>
      </c>
    </row>
    <row r="2907">
      <c r="A2907" t="inlineStr">
        <is>
          <t>5860016</t>
        </is>
      </c>
      <c r="B2907" t="inlineStr">
        <is>
          <t>大阪府河内長野市西代町</t>
        </is>
      </c>
      <c r="C2907" t="inlineStr">
        <is>
          <t>おおさかふ かわちながのし にしだいちょう</t>
        </is>
      </c>
    </row>
    <row r="2908">
      <c r="A2908" t="inlineStr">
        <is>
          <t>5860017</t>
        </is>
      </c>
      <c r="B2908" t="inlineStr">
        <is>
          <t>大阪府河内長野市古野町</t>
        </is>
      </c>
      <c r="C2908" t="inlineStr">
        <is>
          <t>おおさかふ かわちながのし ふるのちょう</t>
        </is>
      </c>
    </row>
    <row r="2909">
      <c r="A2909" t="inlineStr">
        <is>
          <t>5860018</t>
        </is>
      </c>
      <c r="B2909" t="inlineStr">
        <is>
          <t>大阪府河内長野市千代田南町</t>
        </is>
      </c>
      <c r="C2909" t="inlineStr">
        <is>
          <t>おおさかふ かわちながのし ちよだみなみちょう</t>
        </is>
      </c>
    </row>
    <row r="2910">
      <c r="A2910" t="inlineStr">
        <is>
          <t>5860021</t>
        </is>
      </c>
      <c r="B2910" t="inlineStr">
        <is>
          <t>大阪府河内長野市原町</t>
        </is>
      </c>
      <c r="C2910" t="inlineStr">
        <is>
          <t>おおさかふ かわちながのし はらちょう</t>
        </is>
      </c>
    </row>
    <row r="2911">
      <c r="A2911" t="inlineStr">
        <is>
          <t>5860022</t>
        </is>
      </c>
      <c r="B2911" t="inlineStr">
        <is>
          <t>大阪府河内長野市本多町</t>
        </is>
      </c>
      <c r="C2911" t="inlineStr">
        <is>
          <t>おおさかふ かわちながのし ほんだちょう</t>
        </is>
      </c>
    </row>
    <row r="2912">
      <c r="A2912" t="inlineStr">
        <is>
          <t>5860023</t>
        </is>
      </c>
      <c r="B2912" t="inlineStr">
        <is>
          <t>大阪府河内長野市野作町</t>
        </is>
      </c>
      <c r="C2912" t="inlineStr">
        <is>
          <t>おおさかふ かわちながのし のさくちょう</t>
        </is>
      </c>
    </row>
    <row r="2913">
      <c r="A2913" t="inlineStr">
        <is>
          <t>5860024</t>
        </is>
      </c>
      <c r="B2913" t="inlineStr">
        <is>
          <t>大阪府河内長野市西之山町</t>
        </is>
      </c>
      <c r="C2913" t="inlineStr">
        <is>
          <t>おおさかふ かわちながのし にしのやまちょう</t>
        </is>
      </c>
    </row>
    <row r="2914">
      <c r="A2914" t="inlineStr">
        <is>
          <t>5860025</t>
        </is>
      </c>
      <c r="B2914" t="inlineStr">
        <is>
          <t>大阪府河内長野市昭栄町</t>
        </is>
      </c>
      <c r="C2914" t="inlineStr">
        <is>
          <t>おおさかふ かわちながのし しょうえいちょう</t>
        </is>
      </c>
    </row>
    <row r="2915">
      <c r="A2915" t="inlineStr">
        <is>
          <t>5860026</t>
        </is>
      </c>
      <c r="B2915" t="inlineStr">
        <is>
          <t>大阪府河内長野市寿町</t>
        </is>
      </c>
      <c r="C2915" t="inlineStr">
        <is>
          <t>おおさかふ かわちながのし ことぶきちょう</t>
        </is>
      </c>
    </row>
    <row r="2916">
      <c r="A2916" t="inlineStr">
        <is>
          <t>5860027</t>
        </is>
      </c>
      <c r="B2916" t="inlineStr">
        <is>
          <t>大阪府河内長野市千代田台町</t>
        </is>
      </c>
      <c r="C2916" t="inlineStr">
        <is>
          <t>おおさかふ かわちながのし ちよだだいちょう</t>
        </is>
      </c>
    </row>
    <row r="2917">
      <c r="A2917" t="inlineStr">
        <is>
          <t>5860031</t>
        </is>
      </c>
      <c r="B2917" t="inlineStr">
        <is>
          <t>大阪府河内長野市錦町</t>
        </is>
      </c>
      <c r="C2917" t="inlineStr">
        <is>
          <t>おおさかふ かわちながのし にしきちょう</t>
        </is>
      </c>
    </row>
    <row r="2918">
      <c r="A2918" t="inlineStr">
        <is>
          <t>5860032</t>
        </is>
      </c>
      <c r="B2918" t="inlineStr">
        <is>
          <t>大阪府河内長野市栄町</t>
        </is>
      </c>
      <c r="C2918" t="inlineStr">
        <is>
          <t>おおさかふ かわちながのし さかえちょう</t>
        </is>
      </c>
    </row>
    <row r="2919">
      <c r="A2919" t="inlineStr">
        <is>
          <t>5860033</t>
        </is>
      </c>
      <c r="B2919" t="inlineStr">
        <is>
          <t>大阪府河内長野市喜多町</t>
        </is>
      </c>
      <c r="C2919" t="inlineStr">
        <is>
          <t>おおさかふ かわちながのし きたちょう</t>
        </is>
      </c>
    </row>
    <row r="2920">
      <c r="A2920" t="inlineStr">
        <is>
          <t>5860034</t>
        </is>
      </c>
      <c r="B2920" t="inlineStr">
        <is>
          <t>大阪府河内長野市上田町</t>
        </is>
      </c>
      <c r="C2920" t="inlineStr">
        <is>
          <t>おおさかふ かわちながのし うえだちょう</t>
        </is>
      </c>
    </row>
    <row r="2921">
      <c r="A2921" t="inlineStr">
        <is>
          <t>5860035</t>
        </is>
      </c>
      <c r="B2921" t="inlineStr">
        <is>
          <t>大阪府河内長野市小塩町</t>
        </is>
      </c>
      <c r="C2921" t="inlineStr">
        <is>
          <t>おおさかふ かわちながのし おしおちょう</t>
        </is>
      </c>
    </row>
    <row r="2922">
      <c r="A2922" t="inlineStr">
        <is>
          <t>5860036</t>
        </is>
      </c>
      <c r="B2922" t="inlineStr">
        <is>
          <t>大阪府河内長野市高向</t>
        </is>
      </c>
      <c r="C2922" t="inlineStr">
        <is>
          <t>おおさかふ かわちながのし たこう</t>
        </is>
      </c>
    </row>
    <row r="2923">
      <c r="A2923" t="inlineStr">
        <is>
          <t>5860037</t>
        </is>
      </c>
      <c r="B2923" t="inlineStr">
        <is>
          <t>大阪府河内長野市上原町</t>
        </is>
      </c>
      <c r="C2923" t="inlineStr">
        <is>
          <t>おおさかふ かわちながのし うわはらちょう</t>
        </is>
      </c>
    </row>
    <row r="2924">
      <c r="A2924" t="inlineStr">
        <is>
          <t>5860038</t>
        </is>
      </c>
      <c r="B2924" t="inlineStr">
        <is>
          <t>大阪府河内長野市上原西町</t>
        </is>
      </c>
      <c r="C2924" t="inlineStr">
        <is>
          <t>おおさかふ かわちながのし うわはらにしまち</t>
        </is>
      </c>
    </row>
    <row r="2925">
      <c r="A2925" t="inlineStr">
        <is>
          <t>5860039</t>
        </is>
      </c>
      <c r="B2925" t="inlineStr">
        <is>
          <t>大阪府河内長野市楠ケ丘</t>
        </is>
      </c>
      <c r="C2925" t="inlineStr">
        <is>
          <t>おおさかふ かわちながのし くすがおか</t>
        </is>
      </c>
    </row>
    <row r="2926">
      <c r="A2926" t="inlineStr">
        <is>
          <t>5860041</t>
        </is>
      </c>
      <c r="B2926" t="inlineStr">
        <is>
          <t>大阪府河内長野市大師町</t>
        </is>
      </c>
      <c r="C2926" t="inlineStr">
        <is>
          <t>おおさかふ かわちながのし だいしちょう</t>
        </is>
      </c>
    </row>
    <row r="2927">
      <c r="A2927" t="inlineStr">
        <is>
          <t>5860042</t>
        </is>
      </c>
      <c r="B2927" t="inlineStr">
        <is>
          <t>大阪府河内長野市日東町</t>
        </is>
      </c>
      <c r="C2927" t="inlineStr">
        <is>
          <t>おおさかふ かわちながのし にっとうちょう</t>
        </is>
      </c>
    </row>
    <row r="2928">
      <c r="A2928" t="inlineStr">
        <is>
          <t>5860043</t>
        </is>
      </c>
      <c r="B2928" t="inlineStr">
        <is>
          <t>大阪府河内長野市清見台</t>
        </is>
      </c>
      <c r="C2928" t="inlineStr">
        <is>
          <t>おおさかふ かわちながのし きよみだい</t>
        </is>
      </c>
    </row>
    <row r="2929">
      <c r="A2929" t="inlineStr">
        <is>
          <t>5860044</t>
        </is>
      </c>
      <c r="B2929" t="inlineStr">
        <is>
          <t>大阪府河内長野市美加の台</t>
        </is>
      </c>
      <c r="C2929" t="inlineStr">
        <is>
          <t>おおさかふ かわちながのし みかのだい</t>
        </is>
      </c>
    </row>
    <row r="2930">
      <c r="A2930" t="inlineStr">
        <is>
          <t>5860045</t>
        </is>
      </c>
      <c r="B2930" t="inlineStr">
        <is>
          <t>大阪府河内長野市東片添町</t>
        </is>
      </c>
      <c r="C2930" t="inlineStr">
        <is>
          <t>おおさかふ かわちながのし ひがしかたそえちょう</t>
        </is>
      </c>
    </row>
    <row r="2931">
      <c r="A2931" t="inlineStr">
        <is>
          <t>5860046</t>
        </is>
      </c>
      <c r="B2931" t="inlineStr">
        <is>
          <t>大阪府河内長野市中片添町</t>
        </is>
      </c>
      <c r="C2931" t="inlineStr">
        <is>
          <t>おおさかふ かわちながのし なかかたそえちょう</t>
        </is>
      </c>
    </row>
    <row r="2932">
      <c r="A2932" t="inlineStr">
        <is>
          <t>5860047</t>
        </is>
      </c>
      <c r="B2932" t="inlineStr">
        <is>
          <t>大阪府河内長野市西片添町</t>
        </is>
      </c>
      <c r="C2932" t="inlineStr">
        <is>
          <t>おおさかふ かわちながのし にしかたそえちょう</t>
        </is>
      </c>
    </row>
    <row r="2933">
      <c r="A2933" t="inlineStr">
        <is>
          <t>5860048</t>
        </is>
      </c>
      <c r="B2933" t="inlineStr">
        <is>
          <t>大阪府河内長野市三日市町</t>
        </is>
      </c>
      <c r="C2933" t="inlineStr">
        <is>
          <t>おおさかふ かわちながのし みっかいちちょう</t>
        </is>
      </c>
    </row>
    <row r="2934">
      <c r="A2934" t="inlineStr">
        <is>
          <t>5860051</t>
        </is>
      </c>
      <c r="B2934" t="inlineStr">
        <is>
          <t>大阪府河内長野市末広町</t>
        </is>
      </c>
      <c r="C2934" t="inlineStr">
        <is>
          <t>おおさかふ かわちながのし すえひろちょう</t>
        </is>
      </c>
    </row>
    <row r="2935">
      <c r="A2935" t="inlineStr">
        <is>
          <t>5860052</t>
        </is>
      </c>
      <c r="B2935" t="inlineStr">
        <is>
          <t>大阪府河内長野市河合寺</t>
        </is>
      </c>
      <c r="C2935" t="inlineStr">
        <is>
          <t>おおさかふ かわちながのし かわいでら</t>
        </is>
      </c>
    </row>
    <row r="2936">
      <c r="A2936" t="inlineStr">
        <is>
          <t>5860053</t>
        </is>
      </c>
      <c r="B2936" t="inlineStr">
        <is>
          <t>大阪府河内長野市寺元</t>
        </is>
      </c>
      <c r="C2936" t="inlineStr">
        <is>
          <t>おおさかふ かわちながのし てらもと</t>
        </is>
      </c>
    </row>
    <row r="2937">
      <c r="A2937" t="inlineStr">
        <is>
          <t>5860054</t>
        </is>
      </c>
      <c r="B2937" t="inlineStr">
        <is>
          <t>大阪府河内長野市神ガ丘</t>
        </is>
      </c>
      <c r="C2937" t="inlineStr">
        <is>
          <t>おおさかふ かわちながのし かみがおか</t>
        </is>
      </c>
    </row>
    <row r="2938">
      <c r="A2938" t="inlineStr">
        <is>
          <t>5860055</t>
        </is>
      </c>
      <c r="B2938" t="inlineStr">
        <is>
          <t>大阪府河内長野市鳩原</t>
        </is>
      </c>
      <c r="C2938" t="inlineStr">
        <is>
          <t>おおさかふ かわちながのし はとはら</t>
        </is>
      </c>
    </row>
    <row r="2939">
      <c r="A2939" t="inlineStr">
        <is>
          <t>5860056</t>
        </is>
      </c>
      <c r="B2939" t="inlineStr">
        <is>
          <t>大阪府河内長野市太井</t>
        </is>
      </c>
      <c r="C2939" t="inlineStr">
        <is>
          <t>おおさかふ かわちながのし おおい</t>
        </is>
      </c>
    </row>
    <row r="2940">
      <c r="A2940" t="inlineStr">
        <is>
          <t>5860057</t>
        </is>
      </c>
      <c r="B2940" t="inlineStr">
        <is>
          <t>大阪府河内長野市小深</t>
        </is>
      </c>
      <c r="C2940" t="inlineStr">
        <is>
          <t>おおさかふ かわちながのし こぶか</t>
        </is>
      </c>
    </row>
    <row r="2941">
      <c r="A2941" t="inlineStr">
        <is>
          <t>5860058</t>
        </is>
      </c>
      <c r="B2941" t="inlineStr">
        <is>
          <t>大阪府河内長野市石見川</t>
        </is>
      </c>
      <c r="C2941" t="inlineStr">
        <is>
          <t>おおさかふ かわちながのし いしみがわ</t>
        </is>
      </c>
    </row>
    <row r="2942">
      <c r="A2942" t="inlineStr">
        <is>
          <t>5860061</t>
        </is>
      </c>
      <c r="B2942" t="inlineStr">
        <is>
          <t>大阪府河内長野市岩瀬</t>
        </is>
      </c>
      <c r="C2942" t="inlineStr">
        <is>
          <t>おおさかふ かわちながのし いわぜ</t>
        </is>
      </c>
    </row>
    <row r="2943">
      <c r="A2943" t="inlineStr">
        <is>
          <t>5860062</t>
        </is>
      </c>
      <c r="B2943" t="inlineStr">
        <is>
          <t>大阪府河内長野市天見</t>
        </is>
      </c>
      <c r="C2943" t="inlineStr">
        <is>
          <t>おおさかふ かわちながのし あまみ</t>
        </is>
      </c>
    </row>
    <row r="2944">
      <c r="A2944" t="inlineStr">
        <is>
          <t>5860063</t>
        </is>
      </c>
      <c r="B2944" t="inlineStr">
        <is>
          <t>大阪府河内長野市流谷</t>
        </is>
      </c>
      <c r="C2944" t="inlineStr">
        <is>
          <t>おおさかふ かわちながのし ながれだに</t>
        </is>
      </c>
    </row>
    <row r="2945">
      <c r="A2945" t="inlineStr">
        <is>
          <t>5860064</t>
        </is>
      </c>
      <c r="B2945" t="inlineStr">
        <is>
          <t>大阪府河内長野市唐久谷</t>
        </is>
      </c>
      <c r="C2945" t="inlineStr">
        <is>
          <t>おおさかふ かわちながのし からくだに</t>
        </is>
      </c>
    </row>
    <row r="2946">
      <c r="A2946" t="inlineStr">
        <is>
          <t>5860065</t>
        </is>
      </c>
      <c r="B2946" t="inlineStr">
        <is>
          <t>大阪府河内長野市南ケ丘</t>
        </is>
      </c>
      <c r="C2946" t="inlineStr">
        <is>
          <t>おおさかふ かわちながのし みなみがおか</t>
        </is>
      </c>
    </row>
    <row r="2947">
      <c r="A2947" t="inlineStr">
        <is>
          <t>5860066</t>
        </is>
      </c>
      <c r="B2947" t="inlineStr">
        <is>
          <t>大阪府河内長野市清水</t>
        </is>
      </c>
      <c r="C2947" t="inlineStr">
        <is>
          <t>おおさかふ かわちながのし しみず</t>
        </is>
      </c>
    </row>
    <row r="2948">
      <c r="A2948" t="inlineStr">
        <is>
          <t>5860067</t>
        </is>
      </c>
      <c r="B2948" t="inlineStr">
        <is>
          <t>大阪府河内長野市南青葉台</t>
        </is>
      </c>
      <c r="C2948" t="inlineStr">
        <is>
          <t>おおさかふ かわちながのし みなみあおばだい</t>
        </is>
      </c>
    </row>
    <row r="2949">
      <c r="A2949" t="inlineStr">
        <is>
          <t>5860068</t>
        </is>
      </c>
      <c r="B2949" t="inlineStr">
        <is>
          <t>大阪府河内長野市北青葉台</t>
        </is>
      </c>
      <c r="C2949" t="inlineStr">
        <is>
          <t>おおさかふ かわちながのし きたあおばだい</t>
        </is>
      </c>
    </row>
    <row r="2950">
      <c r="A2950" t="inlineStr">
        <is>
          <t>5860069</t>
        </is>
      </c>
      <c r="B2950" t="inlineStr">
        <is>
          <t>大阪府河内長野市石仏</t>
        </is>
      </c>
      <c r="C2950" t="inlineStr">
        <is>
          <t>おおさかふ かわちながのし いしぼとけ</t>
        </is>
      </c>
    </row>
    <row r="2951">
      <c r="A2951" t="inlineStr">
        <is>
          <t>5860071</t>
        </is>
      </c>
      <c r="B2951" t="inlineStr">
        <is>
          <t>大阪府河内長野市加賀田</t>
        </is>
      </c>
      <c r="C2951" t="inlineStr">
        <is>
          <t>おおさかふ かわちながのし かがた</t>
        </is>
      </c>
    </row>
    <row r="2952">
      <c r="A2952" t="inlineStr">
        <is>
          <t>5860072</t>
        </is>
      </c>
      <c r="B2952" t="inlineStr">
        <is>
          <t>大阪府河内長野市滝畑</t>
        </is>
      </c>
      <c r="C2952" t="inlineStr">
        <is>
          <t>おおさかふ かわちながのし たきはた</t>
        </is>
      </c>
    </row>
    <row r="2953">
      <c r="A2953" t="inlineStr">
        <is>
          <t>5860073</t>
        </is>
      </c>
      <c r="B2953" t="inlineStr">
        <is>
          <t>大阪府河内長野市大矢船西町</t>
        </is>
      </c>
      <c r="C2953" t="inlineStr">
        <is>
          <t>おおさかふ かわちながのし おおやぶねにしまち</t>
        </is>
      </c>
    </row>
    <row r="2954">
      <c r="A2954" t="inlineStr">
        <is>
          <t>5860074</t>
        </is>
      </c>
      <c r="B2954" t="inlineStr">
        <is>
          <t>大阪府河内長野市大矢船南町</t>
        </is>
      </c>
      <c r="C2954" t="inlineStr">
        <is>
          <t>おおさかふ かわちながのし おおやぶねみなみまち</t>
        </is>
      </c>
    </row>
    <row r="2955">
      <c r="A2955" t="inlineStr">
        <is>
          <t>5860075</t>
        </is>
      </c>
      <c r="B2955" t="inlineStr">
        <is>
          <t>大阪府河内長野市大矢船中町</t>
        </is>
      </c>
      <c r="C2955" t="inlineStr">
        <is>
          <t>おおさかふ かわちながのし おおやぶねなかまち</t>
        </is>
      </c>
    </row>
    <row r="2956">
      <c r="A2956" t="inlineStr">
        <is>
          <t>5860076</t>
        </is>
      </c>
      <c r="B2956" t="inlineStr">
        <is>
          <t>大阪府河内長野市大矢船北町</t>
        </is>
      </c>
      <c r="C2956" t="inlineStr">
        <is>
          <t>おおさかふ かわちながのし おおやぶねきたまち</t>
        </is>
      </c>
    </row>
    <row r="2957">
      <c r="A2957" t="inlineStr">
        <is>
          <t>5860077</t>
        </is>
      </c>
      <c r="B2957" t="inlineStr">
        <is>
          <t>大阪府河内長野市南花台</t>
        </is>
      </c>
      <c r="C2957" t="inlineStr">
        <is>
          <t>おおさかふ かわちながのし なんかだい</t>
        </is>
      </c>
    </row>
    <row r="2958">
      <c r="A2958" t="inlineStr">
        <is>
          <t>5860081</t>
        </is>
      </c>
      <c r="B2958" t="inlineStr">
        <is>
          <t>大阪府河内長野市緑ケ丘北町</t>
        </is>
      </c>
      <c r="C2958" t="inlineStr">
        <is>
          <t>おおさかふ かわちながのし みどりがおかきたまち</t>
        </is>
      </c>
    </row>
    <row r="2959">
      <c r="A2959" t="inlineStr">
        <is>
          <t>5860082</t>
        </is>
      </c>
      <c r="B2959" t="inlineStr">
        <is>
          <t>大阪府河内長野市緑ケ丘中町</t>
        </is>
      </c>
      <c r="C2959" t="inlineStr">
        <is>
          <t>おおさかふ かわちながのし みどりがおかなかまち</t>
        </is>
      </c>
    </row>
    <row r="2960">
      <c r="A2960" t="inlineStr">
        <is>
          <t>5860083</t>
        </is>
      </c>
      <c r="B2960" t="inlineStr">
        <is>
          <t>大阪府河内長野市緑ケ丘南町</t>
        </is>
      </c>
      <c r="C2960" t="inlineStr">
        <is>
          <t>おおさかふ かわちながのし みどりがおかみなみまち</t>
        </is>
      </c>
    </row>
    <row r="2961">
      <c r="A2961" t="inlineStr">
        <is>
          <t>5860084</t>
        </is>
      </c>
      <c r="B2961" t="inlineStr">
        <is>
          <t>大阪府河内長野市旭ケ丘</t>
        </is>
      </c>
      <c r="C2961" t="inlineStr">
        <is>
          <t>おおさかふ かわちながのし あさひがおか</t>
        </is>
      </c>
    </row>
    <row r="2962">
      <c r="A2962" t="inlineStr">
        <is>
          <t>5860085</t>
        </is>
      </c>
      <c r="B2962" t="inlineStr">
        <is>
          <t>大阪府河内長野市日野</t>
        </is>
      </c>
      <c r="C2962" t="inlineStr">
        <is>
          <t>おおさかふ かわちながのし ひの</t>
        </is>
      </c>
    </row>
    <row r="2963">
      <c r="A2963" t="inlineStr">
        <is>
          <t>5860086</t>
        </is>
      </c>
      <c r="B2963" t="inlineStr">
        <is>
          <t>大阪府河内長野市天野町</t>
        </is>
      </c>
      <c r="C2963" t="inlineStr">
        <is>
          <t>おおさかふ かわちながのし あまのちょう</t>
        </is>
      </c>
    </row>
    <row r="2964">
      <c r="A2964" t="inlineStr">
        <is>
          <t>5860087</t>
        </is>
      </c>
      <c r="B2964" t="inlineStr">
        <is>
          <t>大阪府河内長野市下里町</t>
        </is>
      </c>
      <c r="C2964" t="inlineStr">
        <is>
          <t>おおさかふ かわちながのし しもざとちょう</t>
        </is>
      </c>
    </row>
    <row r="2965">
      <c r="A2965" t="inlineStr">
        <is>
          <t>5860091</t>
        </is>
      </c>
      <c r="B2965" t="inlineStr">
        <is>
          <t>大阪府河内長野市北貴望ケ丘</t>
        </is>
      </c>
      <c r="C2965" t="inlineStr">
        <is>
          <t>おおさかふ かわちながのし きたきぼうがおか</t>
        </is>
      </c>
    </row>
    <row r="2966">
      <c r="A2966" t="inlineStr">
        <is>
          <t>5860092</t>
        </is>
      </c>
      <c r="B2966" t="inlineStr">
        <is>
          <t>大阪府河内長野市南貴望ケ丘</t>
        </is>
      </c>
      <c r="C2966" t="inlineStr">
        <is>
          <t>おおさかふ かわちながのし みなみきぼうがおか</t>
        </is>
      </c>
    </row>
    <row r="2967">
      <c r="A2967" t="inlineStr">
        <is>
          <t>5860093</t>
        </is>
      </c>
      <c r="B2967" t="inlineStr">
        <is>
          <t>大阪府河内長野市荘園町</t>
        </is>
      </c>
      <c r="C2967" t="inlineStr">
        <is>
          <t>おおさかふ かわちながのし そうえんちょう</t>
        </is>
      </c>
    </row>
    <row r="2968">
      <c r="A2968" t="inlineStr">
        <is>
          <t>5860094</t>
        </is>
      </c>
      <c r="B2968" t="inlineStr">
        <is>
          <t>大阪府河内長野市小山田町</t>
        </is>
      </c>
      <c r="C2968" t="inlineStr">
        <is>
          <t>おおさかふ かわちながのし おやまだちょう</t>
        </is>
      </c>
    </row>
    <row r="2969">
      <c r="A2969" t="inlineStr">
        <is>
          <t>5860095</t>
        </is>
      </c>
      <c r="B2969" t="inlineStr">
        <is>
          <t>大阪府河内長野市あかしあ台</t>
        </is>
      </c>
      <c r="C2969" t="inlineStr">
        <is>
          <t>おおさかふ かわちながのし あかしあだい</t>
        </is>
      </c>
    </row>
    <row r="2970">
      <c r="A2970" t="inlineStr">
        <is>
          <t>5860096</t>
        </is>
      </c>
      <c r="B2970" t="inlineStr">
        <is>
          <t>大阪府河内長野市自由ケ丘</t>
        </is>
      </c>
      <c r="C2970" t="inlineStr">
        <is>
          <t>おおさかふ かわちながのし じゆうがおか</t>
        </is>
      </c>
    </row>
    <row r="2971">
      <c r="A2971" t="inlineStr">
        <is>
          <t>5860097</t>
        </is>
      </c>
      <c r="B2971" t="inlineStr">
        <is>
          <t>大阪府河内長野市桐ケ丘</t>
        </is>
      </c>
      <c r="C2971" t="inlineStr">
        <is>
          <t>おおさかふ かわちながのし きりがおか</t>
        </is>
      </c>
    </row>
    <row r="2972">
      <c r="A2972" t="inlineStr">
        <is>
          <t>5870000</t>
        </is>
      </c>
      <c r="B2972" t="inlineStr">
        <is>
          <t>大阪府堺市美原区</t>
        </is>
      </c>
      <c r="C2972" t="inlineStr">
        <is>
          <t>おおさかふ さかいしみはらく</t>
        </is>
      </c>
    </row>
    <row r="2973">
      <c r="A2973" t="inlineStr">
        <is>
          <t>5870001</t>
        </is>
      </c>
      <c r="B2973" t="inlineStr">
        <is>
          <t>大阪府堺市美原区大保</t>
        </is>
      </c>
      <c r="C2973" t="inlineStr">
        <is>
          <t>おおさかふ さかいしみはらく だいほ</t>
        </is>
      </c>
    </row>
    <row r="2974">
      <c r="A2974" t="inlineStr">
        <is>
          <t>5870002</t>
        </is>
      </c>
      <c r="B2974" t="inlineStr">
        <is>
          <t>大阪府堺市美原区黒山</t>
        </is>
      </c>
      <c r="C2974" t="inlineStr">
        <is>
          <t>おおさかふ さかいしみはらく くろやま</t>
        </is>
      </c>
    </row>
    <row r="2975">
      <c r="A2975" t="inlineStr">
        <is>
          <t>5870003</t>
        </is>
      </c>
      <c r="B2975" t="inlineStr">
        <is>
          <t>大阪府堺市美原区阿弥</t>
        </is>
      </c>
      <c r="C2975" t="inlineStr">
        <is>
          <t>おおさかふ さかいしみはらく あみ</t>
        </is>
      </c>
    </row>
    <row r="2976">
      <c r="A2976" t="inlineStr">
        <is>
          <t>5870011</t>
        </is>
      </c>
      <c r="B2976" t="inlineStr">
        <is>
          <t>大阪府堺市美原区丹上</t>
        </is>
      </c>
      <c r="C2976" t="inlineStr">
        <is>
          <t>おおさかふ さかいしみはらく たんじょう</t>
        </is>
      </c>
    </row>
    <row r="2977">
      <c r="A2977" t="inlineStr">
        <is>
          <t>5870012</t>
        </is>
      </c>
      <c r="B2977" t="inlineStr">
        <is>
          <t>大阪府堺市美原区多治井</t>
        </is>
      </c>
      <c r="C2977" t="inlineStr">
        <is>
          <t>おおさかふ さかいしみはらく たじい</t>
        </is>
      </c>
    </row>
    <row r="2978">
      <c r="A2978" t="inlineStr">
        <is>
          <t>5870013</t>
        </is>
      </c>
      <c r="B2978" t="inlineStr">
        <is>
          <t>大阪府堺市美原区真福寺</t>
        </is>
      </c>
      <c r="C2978" t="inlineStr">
        <is>
          <t>おおさかふ さかいしみはらく しんぷくじ</t>
        </is>
      </c>
    </row>
    <row r="2979">
      <c r="A2979" t="inlineStr">
        <is>
          <t>5870014</t>
        </is>
      </c>
      <c r="B2979" t="inlineStr">
        <is>
          <t>大阪府堺市美原区丹南</t>
        </is>
      </c>
      <c r="C2979" t="inlineStr">
        <is>
          <t>おおさかふ さかいしみはらく たんなん</t>
        </is>
      </c>
    </row>
    <row r="2980">
      <c r="A2980" t="inlineStr">
        <is>
          <t>5870021</t>
        </is>
      </c>
      <c r="B2980" t="inlineStr">
        <is>
          <t>大阪府堺市美原区小平尾</t>
        </is>
      </c>
      <c r="C2980" t="inlineStr">
        <is>
          <t>おおさかふ さかいしみはらく こびらお</t>
        </is>
      </c>
    </row>
    <row r="2981">
      <c r="A2981" t="inlineStr">
        <is>
          <t>5870022</t>
        </is>
      </c>
      <c r="B2981" t="inlineStr">
        <is>
          <t>大阪府堺市美原区平尾</t>
        </is>
      </c>
      <c r="C2981" t="inlineStr">
        <is>
          <t>おおさかふ さかいしみはらく ひらお</t>
        </is>
      </c>
    </row>
    <row r="2982">
      <c r="A2982" t="inlineStr">
        <is>
          <t>5870031</t>
        </is>
      </c>
      <c r="B2982" t="inlineStr">
        <is>
          <t>大阪府堺市美原区さつき野西</t>
        </is>
      </c>
      <c r="C2982" t="inlineStr">
        <is>
          <t>おおさかふ さかいしみはらく さつきのにし</t>
        </is>
      </c>
    </row>
    <row r="2983">
      <c r="A2983" t="inlineStr">
        <is>
          <t>5870032</t>
        </is>
      </c>
      <c r="B2983" t="inlineStr">
        <is>
          <t>大阪府堺市美原区さつき野東</t>
        </is>
      </c>
      <c r="C2983" t="inlineStr">
        <is>
          <t>おおさかふ さかいしみはらく さつきのひがし</t>
        </is>
      </c>
    </row>
    <row r="2984">
      <c r="A2984" t="inlineStr">
        <is>
          <t>5870041</t>
        </is>
      </c>
      <c r="B2984" t="inlineStr">
        <is>
          <t>大阪府堺市美原区菅生</t>
        </is>
      </c>
      <c r="C2984" t="inlineStr">
        <is>
          <t>おおさかふ さかいしみはらく すごう</t>
        </is>
      </c>
    </row>
    <row r="2985">
      <c r="A2985" t="inlineStr">
        <is>
          <t>5870042</t>
        </is>
      </c>
      <c r="B2985" t="inlineStr">
        <is>
          <t>大阪府堺市美原区木材通</t>
        </is>
      </c>
      <c r="C2985" t="inlineStr">
        <is>
          <t>おおさかふ さかいしみはらく もくざいどおり</t>
        </is>
      </c>
    </row>
    <row r="2986">
      <c r="A2986" t="inlineStr">
        <is>
          <t>5870043</t>
        </is>
      </c>
      <c r="B2986" t="inlineStr">
        <is>
          <t>大阪府堺市美原区青南台</t>
        </is>
      </c>
      <c r="C2986" t="inlineStr">
        <is>
          <t>おおさかふ さかいしみはらく せいなんだい</t>
        </is>
      </c>
    </row>
    <row r="2987">
      <c r="A2987" t="inlineStr">
        <is>
          <t>5870051</t>
        </is>
      </c>
      <c r="B2987" t="inlineStr">
        <is>
          <t>大阪府堺市美原区北余部</t>
        </is>
      </c>
      <c r="C2987" t="inlineStr">
        <is>
          <t>おおさかふ さかいしみはらく きたあまべ</t>
        </is>
      </c>
    </row>
    <row r="2988">
      <c r="A2988" t="inlineStr">
        <is>
          <t>5870052</t>
        </is>
      </c>
      <c r="B2988" t="inlineStr">
        <is>
          <t>大阪府堺市美原区南余部</t>
        </is>
      </c>
      <c r="C2988" t="inlineStr">
        <is>
          <t>おおさかふ さかいしみはらく みなみあまべ</t>
        </is>
      </c>
    </row>
    <row r="2989">
      <c r="A2989" t="inlineStr">
        <is>
          <t>5870053</t>
        </is>
      </c>
      <c r="B2989" t="inlineStr">
        <is>
          <t>大阪府堺市美原区北余部西</t>
        </is>
      </c>
      <c r="C2989" t="inlineStr">
        <is>
          <t>おおさかふ さかいしみはらく きたあまべにし</t>
        </is>
      </c>
    </row>
    <row r="2990">
      <c r="A2990" t="inlineStr">
        <is>
          <t>5870054</t>
        </is>
      </c>
      <c r="B2990" t="inlineStr">
        <is>
          <t>大阪府堺市美原区南余部西</t>
        </is>
      </c>
      <c r="C2990" t="inlineStr">
        <is>
          <t>おおさかふ さかいしみはらく みなみあまべにし</t>
        </is>
      </c>
    </row>
    <row r="2991">
      <c r="A2991" t="inlineStr">
        <is>
          <t>5870061</t>
        </is>
      </c>
      <c r="B2991" t="inlineStr">
        <is>
          <t>大阪府堺市美原区今井</t>
        </is>
      </c>
      <c r="C2991" t="inlineStr">
        <is>
          <t>おおさかふ さかいしみはらく いまい</t>
        </is>
      </c>
    </row>
    <row r="2992">
      <c r="A2992" t="inlineStr">
        <is>
          <t>5870062</t>
        </is>
      </c>
      <c r="B2992" t="inlineStr">
        <is>
          <t>大阪府堺市美原区太井</t>
        </is>
      </c>
      <c r="C2992" t="inlineStr">
        <is>
          <t>おおさかふ さかいしみはらく たい</t>
        </is>
      </c>
    </row>
    <row r="2993">
      <c r="A2993" t="inlineStr">
        <is>
          <t>5870063</t>
        </is>
      </c>
      <c r="B2993" t="inlineStr">
        <is>
          <t>大阪府堺市美原区大饗</t>
        </is>
      </c>
      <c r="C2993" t="inlineStr">
        <is>
          <t>おおさかふ さかいしみはらく おわい</t>
        </is>
      </c>
    </row>
    <row r="2994">
      <c r="A2994" t="inlineStr">
        <is>
          <t>5870064</t>
        </is>
      </c>
      <c r="B2994" t="inlineStr">
        <is>
          <t>大阪府堺市美原区菩提</t>
        </is>
      </c>
      <c r="C2994" t="inlineStr">
        <is>
          <t>おおさかふ さかいしみはらく ぼだい</t>
        </is>
      </c>
    </row>
    <row r="2995">
      <c r="A2995" t="inlineStr">
        <is>
          <t>5870065</t>
        </is>
      </c>
      <c r="B2995" t="inlineStr">
        <is>
          <t>大阪府堺市美原区小寺</t>
        </is>
      </c>
      <c r="C2995" t="inlineStr">
        <is>
          <t>おおさかふ さかいしみはらく こでら</t>
        </is>
      </c>
    </row>
    <row r="2996">
      <c r="A2996" t="inlineStr">
        <is>
          <t>5870066</t>
        </is>
      </c>
      <c r="B2996" t="inlineStr">
        <is>
          <t>大阪府堺市美原区石原</t>
        </is>
      </c>
      <c r="C2996" t="inlineStr">
        <is>
          <t>おおさかふ さかいしみはらく いしはら</t>
        </is>
      </c>
    </row>
    <row r="2997">
      <c r="A2997" t="inlineStr">
        <is>
          <t>5890000</t>
        </is>
      </c>
      <c r="B2997" t="inlineStr">
        <is>
          <t>大阪府大阪狭山市</t>
        </is>
      </c>
      <c r="C2997" t="inlineStr">
        <is>
          <t>おおさかふ おおさかさやまし</t>
        </is>
      </c>
    </row>
    <row r="2998">
      <c r="A2998" t="inlineStr">
        <is>
          <t>5890001</t>
        </is>
      </c>
      <c r="B2998" t="inlineStr">
        <is>
          <t>大阪府大阪狭山市東野西</t>
        </is>
      </c>
      <c r="C2998" t="inlineStr">
        <is>
          <t>おおさかふ おおさかさやまし ひがしのにし</t>
        </is>
      </c>
    </row>
    <row r="2999">
      <c r="A2999" t="inlineStr">
        <is>
          <t>5890002</t>
        </is>
      </c>
      <c r="B2999" t="inlineStr">
        <is>
          <t>大阪府大阪狭山市東野中</t>
        </is>
      </c>
      <c r="C2999" t="inlineStr">
        <is>
          <t>おおさかふ おおさかさやまし ひがしのなか</t>
        </is>
      </c>
    </row>
    <row r="3000">
      <c r="A3000" t="inlineStr">
        <is>
          <t>5890003</t>
        </is>
      </c>
      <c r="B3000" t="inlineStr">
        <is>
          <t>大阪府大阪狭山市東野東</t>
        </is>
      </c>
      <c r="C3000" t="inlineStr">
        <is>
          <t>おおさかふ おおさかさやまし ひがしのひがし</t>
        </is>
      </c>
    </row>
    <row r="3001">
      <c r="A3001" t="inlineStr">
        <is>
          <t>5890004</t>
        </is>
      </c>
      <c r="B3001" t="inlineStr">
        <is>
          <t>大阪府大阪狭山市東池尻</t>
        </is>
      </c>
      <c r="C3001" t="inlineStr">
        <is>
          <t>おおさかふ おおさかさやまし ひがしいけじり</t>
        </is>
      </c>
    </row>
    <row r="3002">
      <c r="A3002" t="inlineStr">
        <is>
          <t>5890005</t>
        </is>
      </c>
      <c r="B3002" t="inlineStr">
        <is>
          <t>大阪府大阪狭山市狭山</t>
        </is>
      </c>
      <c r="C3002" t="inlineStr">
        <is>
          <t>おおさかふ おおさかさやまし さやま</t>
        </is>
      </c>
    </row>
    <row r="3003">
      <c r="A3003" t="inlineStr">
        <is>
          <t>5890006</t>
        </is>
      </c>
      <c r="B3003" t="inlineStr">
        <is>
          <t>大阪府大阪狭山市金剛</t>
        </is>
      </c>
      <c r="C3003" t="inlineStr">
        <is>
          <t>おおさかふ おおさかさやまし こんごう</t>
        </is>
      </c>
    </row>
    <row r="3004">
      <c r="A3004" t="inlineStr">
        <is>
          <t>5890007</t>
        </is>
      </c>
      <c r="B3004" t="inlineStr">
        <is>
          <t>大阪府大阪狭山市池尻中</t>
        </is>
      </c>
      <c r="C3004" t="inlineStr">
        <is>
          <t>おおさかふ おおさかさやまし いけじりなか</t>
        </is>
      </c>
    </row>
    <row r="3005">
      <c r="A3005" t="inlineStr">
        <is>
          <t>5890008</t>
        </is>
      </c>
      <c r="B3005" t="inlineStr">
        <is>
          <t>大阪府大阪狭山市池尻自由丘</t>
        </is>
      </c>
      <c r="C3005" t="inlineStr">
        <is>
          <t>おおさかふ おおさかさやまし いけじりじゆうがおか</t>
        </is>
      </c>
    </row>
    <row r="3006">
      <c r="A3006" t="inlineStr">
        <is>
          <t>5890009</t>
        </is>
      </c>
      <c r="B3006" t="inlineStr">
        <is>
          <t>大阪府大阪狭山市池尻北</t>
        </is>
      </c>
      <c r="C3006" t="inlineStr">
        <is>
          <t>おおさかふ おおさかさやまし いけじりきた</t>
        </is>
      </c>
    </row>
    <row r="3007">
      <c r="A3007" t="inlineStr">
        <is>
          <t>5890011</t>
        </is>
      </c>
      <c r="B3007" t="inlineStr">
        <is>
          <t>大阪府大阪狭山市半田</t>
        </is>
      </c>
      <c r="C3007" t="inlineStr">
        <is>
          <t>おおさかふ おおさかさやまし はんだ</t>
        </is>
      </c>
    </row>
    <row r="3008">
      <c r="A3008" t="inlineStr">
        <is>
          <t>5890012</t>
        </is>
      </c>
      <c r="B3008" t="inlineStr">
        <is>
          <t>大阪府大阪狭山市東茱萸木</t>
        </is>
      </c>
      <c r="C3008" t="inlineStr">
        <is>
          <t>おおさかふ おおさかさやまし ひがしくみのき</t>
        </is>
      </c>
    </row>
    <row r="3009">
      <c r="A3009" t="inlineStr">
        <is>
          <t>5890013</t>
        </is>
      </c>
      <c r="B3009" t="inlineStr">
        <is>
          <t>大阪府大阪狭山市茱萸木</t>
        </is>
      </c>
      <c r="C3009" t="inlineStr">
        <is>
          <t>おおさかふ おおさかさやまし くみのき</t>
        </is>
      </c>
    </row>
    <row r="3010">
      <c r="A3010" t="inlineStr">
        <is>
          <t>5890014</t>
        </is>
      </c>
      <c r="B3010" t="inlineStr">
        <is>
          <t>大阪府大阪狭山市大野東</t>
        </is>
      </c>
      <c r="C3010" t="inlineStr">
        <is>
          <t>おおさかふ おおさかさやまし おおのひがし</t>
        </is>
      </c>
    </row>
    <row r="3011">
      <c r="A3011" t="inlineStr">
        <is>
          <t>5890015</t>
        </is>
      </c>
      <c r="B3011" t="inlineStr">
        <is>
          <t>大阪府大阪狭山市大野中</t>
        </is>
      </c>
      <c r="C3011" t="inlineStr">
        <is>
          <t>おおさかふ おおさかさやまし おおのなか</t>
        </is>
      </c>
    </row>
    <row r="3012">
      <c r="A3012" t="inlineStr">
        <is>
          <t>5890016</t>
        </is>
      </c>
      <c r="B3012" t="inlineStr">
        <is>
          <t>大阪府大阪狭山市大野西</t>
        </is>
      </c>
      <c r="C3012" t="inlineStr">
        <is>
          <t>おおさかふ おおさかさやまし おおのにし</t>
        </is>
      </c>
    </row>
    <row r="3013">
      <c r="A3013" t="inlineStr">
        <is>
          <t>5890021</t>
        </is>
      </c>
      <c r="B3013" t="inlineStr">
        <is>
          <t>大阪府大阪狭山市今熊</t>
        </is>
      </c>
      <c r="C3013" t="inlineStr">
        <is>
          <t>おおさかふ おおさかさやまし いまくま</t>
        </is>
      </c>
    </row>
    <row r="3014">
      <c r="A3014" t="inlineStr">
        <is>
          <t>5890022</t>
        </is>
      </c>
      <c r="B3014" t="inlineStr">
        <is>
          <t>大阪府大阪狭山市西山台</t>
        </is>
      </c>
      <c r="C3014" t="inlineStr">
        <is>
          <t>おおさかふ おおさかさやまし にしやまだい</t>
        </is>
      </c>
    </row>
    <row r="3015">
      <c r="A3015" t="inlineStr">
        <is>
          <t>5890023</t>
        </is>
      </c>
      <c r="B3015" t="inlineStr">
        <is>
          <t>大阪府大阪狭山市大野台</t>
        </is>
      </c>
      <c r="C3015" t="inlineStr">
        <is>
          <t>おおさかふ おおさかさやまし おおのだい</t>
        </is>
      </c>
    </row>
    <row r="3016">
      <c r="A3016" t="inlineStr">
        <is>
          <t>5890031</t>
        </is>
      </c>
      <c r="B3016" t="inlineStr">
        <is>
          <t>大阪府大阪狭山市池之原</t>
        </is>
      </c>
      <c r="C3016" t="inlineStr">
        <is>
          <t>おおさかふ おおさかさやまし いけのはら</t>
        </is>
      </c>
    </row>
    <row r="3017">
      <c r="A3017" t="inlineStr">
        <is>
          <t>5890032</t>
        </is>
      </c>
      <c r="B3017" t="inlineStr">
        <is>
          <t>大阪府大阪狭山市岩室</t>
        </is>
      </c>
      <c r="C3017" t="inlineStr">
        <is>
          <t>おおさかふ おおさかさやまし いわむろ</t>
        </is>
      </c>
    </row>
    <row r="3018">
      <c r="A3018" t="inlineStr">
        <is>
          <t>5890033</t>
        </is>
      </c>
      <c r="B3018" t="inlineStr">
        <is>
          <t>大阪府大阪狭山市山本南</t>
        </is>
      </c>
      <c r="C3018" t="inlineStr">
        <is>
          <t>おおさかふ おおさかさやまし やまもとみなみ</t>
        </is>
      </c>
    </row>
    <row r="3019">
      <c r="A3019" t="inlineStr">
        <is>
          <t>5890034</t>
        </is>
      </c>
      <c r="B3019" t="inlineStr">
        <is>
          <t>大阪府大阪狭山市山本中</t>
        </is>
      </c>
      <c r="C3019" t="inlineStr">
        <is>
          <t>おおさかふ おおさかさやまし やまもとなか</t>
        </is>
      </c>
    </row>
    <row r="3020">
      <c r="A3020" t="inlineStr">
        <is>
          <t>5890035</t>
        </is>
      </c>
      <c r="B3020" t="inlineStr">
        <is>
          <t>大阪府大阪狭山市山本北</t>
        </is>
      </c>
      <c r="C3020" t="inlineStr">
        <is>
          <t>おおさかふ おおさかさやまし やまもときた</t>
        </is>
      </c>
    </row>
    <row r="3021">
      <c r="A3021" t="inlineStr">
        <is>
          <t>5890036</t>
        </is>
      </c>
      <c r="B3021" t="inlineStr">
        <is>
          <t>大阪府大阪狭山市山本東</t>
        </is>
      </c>
      <c r="C3021" t="inlineStr">
        <is>
          <t>おおさかふ おおさかさやまし やまもとひがし</t>
        </is>
      </c>
    </row>
    <row r="3022">
      <c r="A3022" t="inlineStr">
        <is>
          <t>5900000</t>
        </is>
      </c>
      <c r="B3022" t="inlineStr">
        <is>
          <t>大阪府堺市堺区</t>
        </is>
      </c>
      <c r="C3022" t="inlineStr">
        <is>
          <t>おおさかふ さかいしさかいく</t>
        </is>
      </c>
    </row>
    <row r="3023">
      <c r="A3023" t="inlineStr">
        <is>
          <t>5900001</t>
        </is>
      </c>
      <c r="B3023" t="inlineStr">
        <is>
          <t>大阪府堺市堺区遠里小野町</t>
        </is>
      </c>
      <c r="C3023" t="inlineStr">
        <is>
          <t>おおさかふ さかいしさかいく おりおのちょう</t>
        </is>
      </c>
    </row>
    <row r="3024">
      <c r="A3024" t="inlineStr">
        <is>
          <t>5900002</t>
        </is>
      </c>
      <c r="B3024" t="inlineStr">
        <is>
          <t>大阪府堺市堺区砂道町</t>
        </is>
      </c>
      <c r="C3024" t="inlineStr">
        <is>
          <t>おおさかふ さかいしさかいく すなみちちょう</t>
        </is>
      </c>
    </row>
    <row r="3025">
      <c r="A3025" t="inlineStr">
        <is>
          <t>5900003</t>
        </is>
      </c>
      <c r="B3025" t="inlineStr">
        <is>
          <t>大阪府堺市堺区高須町</t>
        </is>
      </c>
      <c r="C3025" t="inlineStr">
        <is>
          <t>おおさかふ さかいしさかいく たかすちょう</t>
        </is>
      </c>
    </row>
    <row r="3026">
      <c r="A3026" t="inlineStr">
        <is>
          <t>5900004</t>
        </is>
      </c>
      <c r="B3026" t="inlineStr">
        <is>
          <t>大阪府堺市堺区北清水町</t>
        </is>
      </c>
      <c r="C3026" t="inlineStr">
        <is>
          <t>おおさかふ さかいしさかいく きたしみずちょう</t>
        </is>
      </c>
    </row>
    <row r="3027">
      <c r="A3027" t="inlineStr">
        <is>
          <t>5900005</t>
        </is>
      </c>
      <c r="B3027" t="inlineStr">
        <is>
          <t>大阪府堺市堺区南清水町</t>
        </is>
      </c>
      <c r="C3027" t="inlineStr">
        <is>
          <t>おおさかふ さかいしさかいく みなみしみずちょう</t>
        </is>
      </c>
    </row>
    <row r="3028">
      <c r="A3028" t="inlineStr">
        <is>
          <t>5900006</t>
        </is>
      </c>
      <c r="B3028" t="inlineStr">
        <is>
          <t>大阪府堺市堺区錦綾町</t>
        </is>
      </c>
      <c r="C3028" t="inlineStr">
        <is>
          <t>おおさかふ さかいしさかいく きんりょうちょう</t>
        </is>
      </c>
    </row>
    <row r="3029">
      <c r="A3029" t="inlineStr">
        <is>
          <t>5900007</t>
        </is>
      </c>
      <c r="B3029" t="inlineStr">
        <is>
          <t>大阪府堺市堺区北庄町</t>
        </is>
      </c>
      <c r="C3029" t="inlineStr">
        <is>
          <t>おおさかふ さかいしさかいく きたしょうちょう</t>
        </is>
      </c>
    </row>
    <row r="3030">
      <c r="A3030" t="inlineStr">
        <is>
          <t>5900008</t>
        </is>
      </c>
      <c r="B3030" t="inlineStr">
        <is>
          <t>大阪府堺市堺区南庄町</t>
        </is>
      </c>
      <c r="C3030" t="inlineStr">
        <is>
          <t>おおさかふ さかいしさかいく みなみしょうちょう</t>
        </is>
      </c>
    </row>
    <row r="3031">
      <c r="A3031" t="inlineStr">
        <is>
          <t>5900011</t>
        </is>
      </c>
      <c r="B3031" t="inlineStr">
        <is>
          <t>大阪府堺市堺区香ヶ丘町</t>
        </is>
      </c>
      <c r="C3031" t="inlineStr">
        <is>
          <t>おおさかふ さかいしさかいく かおりがおかちょう</t>
        </is>
      </c>
    </row>
    <row r="3032">
      <c r="A3032" t="inlineStr">
        <is>
          <t>5900012</t>
        </is>
      </c>
      <c r="B3032" t="inlineStr">
        <is>
          <t>大阪府堺市堺区浅香山町</t>
        </is>
      </c>
      <c r="C3032" t="inlineStr">
        <is>
          <t>おおさかふ さかいしさかいく あさかやまちょう</t>
        </is>
      </c>
    </row>
    <row r="3033">
      <c r="A3033" t="inlineStr">
        <is>
          <t>5900013</t>
        </is>
      </c>
      <c r="B3033" t="inlineStr">
        <is>
          <t>大阪府堺市堺区東雲西町</t>
        </is>
      </c>
      <c r="C3033" t="inlineStr">
        <is>
          <t>おおさかふ さかいしさかいく しののめにしまち</t>
        </is>
      </c>
    </row>
    <row r="3034">
      <c r="A3034" t="inlineStr">
        <is>
          <t>5900014</t>
        </is>
      </c>
      <c r="B3034" t="inlineStr">
        <is>
          <t>大阪府堺市堺区田出井町</t>
        </is>
      </c>
      <c r="C3034" t="inlineStr">
        <is>
          <t>おおさかふ さかいしさかいく たでいちょう</t>
        </is>
      </c>
    </row>
    <row r="3035">
      <c r="A3035" t="inlineStr">
        <is>
          <t>5900015</t>
        </is>
      </c>
      <c r="B3035" t="inlineStr">
        <is>
          <t>大阪府堺市堺区南田出井町</t>
        </is>
      </c>
      <c r="C3035" t="inlineStr">
        <is>
          <t>おおさかふ さかいしさかいく みなみたでいちょう</t>
        </is>
      </c>
    </row>
    <row r="3036">
      <c r="A3036" t="inlineStr">
        <is>
          <t>5900016</t>
        </is>
      </c>
      <c r="B3036" t="inlineStr">
        <is>
          <t>大阪府堺市堺区中田出井町</t>
        </is>
      </c>
      <c r="C3036" t="inlineStr">
        <is>
          <t>おおさかふ さかいしさかいく なかたでいちょう</t>
        </is>
      </c>
    </row>
    <row r="3037">
      <c r="A3037" t="inlineStr">
        <is>
          <t>5900017</t>
        </is>
      </c>
      <c r="B3037" t="inlineStr">
        <is>
          <t>大阪府堺市堺区北田出井町</t>
        </is>
      </c>
      <c r="C3037" t="inlineStr">
        <is>
          <t>おおさかふ さかいしさかいく きたたでいちょう</t>
        </is>
      </c>
    </row>
    <row r="3038">
      <c r="A3038" t="inlineStr">
        <is>
          <t>5900018</t>
        </is>
      </c>
      <c r="B3038" t="inlineStr">
        <is>
          <t>大阪府堺市堺区今池町</t>
        </is>
      </c>
      <c r="C3038" t="inlineStr">
        <is>
          <t>おおさかふ さかいしさかいく いまいけちょう</t>
        </is>
      </c>
    </row>
    <row r="3039">
      <c r="A3039" t="inlineStr">
        <is>
          <t>5900021</t>
        </is>
      </c>
      <c r="B3039" t="inlineStr">
        <is>
          <t>大阪府堺市堺区北三国ヶ丘町</t>
        </is>
      </c>
      <c r="C3039" t="inlineStr">
        <is>
          <t>おおさかふ さかいしさかいく きたみくにがおかちょう</t>
        </is>
      </c>
    </row>
    <row r="3040">
      <c r="A3040" t="inlineStr">
        <is>
          <t>5900022</t>
        </is>
      </c>
      <c r="B3040" t="inlineStr">
        <is>
          <t>大阪府堺市堺区中三国ヶ丘町</t>
        </is>
      </c>
      <c r="C3040" t="inlineStr">
        <is>
          <t>おおさかふ さかいしさかいく なかみくにがおかちょう</t>
        </is>
      </c>
    </row>
    <row r="3041">
      <c r="A3041" t="inlineStr">
        <is>
          <t>5900023</t>
        </is>
      </c>
      <c r="B3041" t="inlineStr">
        <is>
          <t>大阪府堺市堺区南三国ヶ丘町</t>
        </is>
      </c>
      <c r="C3041" t="inlineStr">
        <is>
          <t>おおさかふ さかいしさかいく みなみみくにがおかちょう</t>
        </is>
      </c>
    </row>
    <row r="3042">
      <c r="A3042" t="inlineStr">
        <is>
          <t>5900024</t>
        </is>
      </c>
      <c r="B3042" t="inlineStr">
        <is>
          <t>大阪府堺市堺区向陵中町</t>
        </is>
      </c>
      <c r="C3042" t="inlineStr">
        <is>
          <t>おおさかふ さかいしさかいく こうりょうなかまち</t>
        </is>
      </c>
    </row>
    <row r="3043">
      <c r="A3043" t="inlineStr">
        <is>
          <t>5900025</t>
        </is>
      </c>
      <c r="B3043" t="inlineStr">
        <is>
          <t>大阪府堺市堺区向陵東町</t>
        </is>
      </c>
      <c r="C3043" t="inlineStr">
        <is>
          <t>おおさかふ さかいしさかいく こうりょうひがしまち</t>
        </is>
      </c>
    </row>
    <row r="3044">
      <c r="A3044" t="inlineStr">
        <is>
          <t>5900026</t>
        </is>
      </c>
      <c r="B3044" t="inlineStr">
        <is>
          <t>大阪府堺市堺区向陵西町</t>
        </is>
      </c>
      <c r="C3044" t="inlineStr">
        <is>
          <t>おおさかふ さかいしさかいく こうりょうにしまち</t>
        </is>
      </c>
    </row>
    <row r="3045">
      <c r="A3045" t="inlineStr">
        <is>
          <t>5900027</t>
        </is>
      </c>
      <c r="B3045" t="inlineStr">
        <is>
          <t>大阪府堺市堺区榎元町</t>
        </is>
      </c>
      <c r="C3045" t="inlineStr">
        <is>
          <t>おおさかふ さかいしさかいく えのきもとまち</t>
        </is>
      </c>
    </row>
    <row r="3046">
      <c r="A3046" t="inlineStr">
        <is>
          <t>5900028</t>
        </is>
      </c>
      <c r="B3046" t="inlineStr">
        <is>
          <t>大阪府堺市堺区三国ヶ丘御幸通</t>
        </is>
      </c>
      <c r="C3046" t="inlineStr">
        <is>
          <t>おおさかふ さかいしさかいく みくにがおかみゆきどおり</t>
        </is>
      </c>
    </row>
    <row r="3047">
      <c r="A3047" t="inlineStr">
        <is>
          <t>5900031</t>
        </is>
      </c>
      <c r="B3047" t="inlineStr">
        <is>
          <t>大阪府堺市堺区五月町</t>
        </is>
      </c>
      <c r="C3047" t="inlineStr">
        <is>
          <t>おおさかふ さかいしさかいく さつきちょう</t>
        </is>
      </c>
    </row>
    <row r="3048">
      <c r="A3048" t="inlineStr">
        <is>
          <t>5900032</t>
        </is>
      </c>
      <c r="B3048" t="inlineStr">
        <is>
          <t>大阪府堺市堺区西永山園</t>
        </is>
      </c>
      <c r="C3048" t="inlineStr">
        <is>
          <t>おおさかふ さかいしさかいく にしながやまえん</t>
        </is>
      </c>
    </row>
    <row r="3049">
      <c r="A3049" t="inlineStr">
        <is>
          <t>5900033</t>
        </is>
      </c>
      <c r="B3049" t="inlineStr">
        <is>
          <t>大阪府堺市堺区中永山園</t>
        </is>
      </c>
      <c r="C3049" t="inlineStr">
        <is>
          <t>おおさかふ さかいしさかいく なかながやまえん</t>
        </is>
      </c>
    </row>
    <row r="3050">
      <c r="A3050" t="inlineStr">
        <is>
          <t>5900034</t>
        </is>
      </c>
      <c r="B3050" t="inlineStr">
        <is>
          <t>大阪府堺市堺区東永山園</t>
        </is>
      </c>
      <c r="C3050" t="inlineStr">
        <is>
          <t>おおさかふ さかいしさかいく ひがしながやまえん</t>
        </is>
      </c>
    </row>
    <row r="3051">
      <c r="A3051" t="inlineStr">
        <is>
          <t>5900035</t>
        </is>
      </c>
      <c r="B3051" t="inlineStr">
        <is>
          <t>大阪府堺市堺区大仙町</t>
        </is>
      </c>
      <c r="C3051" t="inlineStr">
        <is>
          <t>おおさかふ さかいしさかいく だいせんちょう</t>
        </is>
      </c>
    </row>
    <row r="3052">
      <c r="A3052" t="inlineStr">
        <is>
          <t>5900036</t>
        </is>
      </c>
      <c r="B3052" t="inlineStr">
        <is>
          <t>大阪府堺市堺区南丸保園</t>
        </is>
      </c>
      <c r="C3052" t="inlineStr">
        <is>
          <t>おおさかふ さかいしさかいく みなみまるほえん</t>
        </is>
      </c>
    </row>
    <row r="3053">
      <c r="A3053" t="inlineStr">
        <is>
          <t>5900037</t>
        </is>
      </c>
      <c r="B3053" t="inlineStr">
        <is>
          <t>大阪府堺市堺区北丸保園</t>
        </is>
      </c>
      <c r="C3053" t="inlineStr">
        <is>
          <t>おおさかふ さかいしさかいく きたまるほえん</t>
        </is>
      </c>
    </row>
    <row r="3054">
      <c r="A3054" t="inlineStr">
        <is>
          <t>5900041</t>
        </is>
      </c>
      <c r="B3054" t="inlineStr">
        <is>
          <t>大阪府堺市堺区陵西通</t>
        </is>
      </c>
      <c r="C3054" t="inlineStr">
        <is>
          <t>おおさかふ さかいしさかいく りょうさいどおり</t>
        </is>
      </c>
    </row>
    <row r="3055">
      <c r="A3055" t="inlineStr">
        <is>
          <t>5900042</t>
        </is>
      </c>
      <c r="B3055" t="inlineStr">
        <is>
          <t>大阪府堺市堺区七条通</t>
        </is>
      </c>
      <c r="C3055" t="inlineStr">
        <is>
          <t>おおさかふ さかいしさかいく しちじょうどおり</t>
        </is>
      </c>
    </row>
    <row r="3056">
      <c r="A3056" t="inlineStr">
        <is>
          <t>5900043</t>
        </is>
      </c>
      <c r="B3056" t="inlineStr">
        <is>
          <t>大阪府堺市堺区六条通</t>
        </is>
      </c>
      <c r="C3056" t="inlineStr">
        <is>
          <t>おおさかふ さかいしさかいく ろくじょうどおり</t>
        </is>
      </c>
    </row>
    <row r="3057">
      <c r="A3057" t="inlineStr">
        <is>
          <t>5900044</t>
        </is>
      </c>
      <c r="B3057" t="inlineStr">
        <is>
          <t>大阪府堺市堺区五条通</t>
        </is>
      </c>
      <c r="C3057" t="inlineStr">
        <is>
          <t>おおさかふ さかいしさかいく ごじょうどおり</t>
        </is>
      </c>
    </row>
    <row r="3058">
      <c r="A3058" t="inlineStr">
        <is>
          <t>5900045</t>
        </is>
      </c>
      <c r="B3058" t="inlineStr">
        <is>
          <t>大阪府堺市堺区四条通</t>
        </is>
      </c>
      <c r="C3058" t="inlineStr">
        <is>
          <t>おおさかふ さかいしさかいく しじょうどおり</t>
        </is>
      </c>
    </row>
    <row r="3059">
      <c r="A3059" t="inlineStr">
        <is>
          <t>5900046</t>
        </is>
      </c>
      <c r="B3059" t="inlineStr">
        <is>
          <t>大阪府堺市堺区三条通</t>
        </is>
      </c>
      <c r="C3059" t="inlineStr">
        <is>
          <t>おおさかふ さかいしさかいく さんじょうどおり</t>
        </is>
      </c>
    </row>
    <row r="3060">
      <c r="A3060" t="inlineStr">
        <is>
          <t>5900047</t>
        </is>
      </c>
      <c r="B3060" t="inlineStr">
        <is>
          <t>大阪府堺市堺区二条通</t>
        </is>
      </c>
      <c r="C3060" t="inlineStr">
        <is>
          <t>おおさかふ さかいしさかいく にじょうどおり</t>
        </is>
      </c>
    </row>
    <row r="3061">
      <c r="A3061" t="inlineStr">
        <is>
          <t>5900048</t>
        </is>
      </c>
      <c r="B3061" t="inlineStr">
        <is>
          <t>大阪府堺市堺区一条通</t>
        </is>
      </c>
      <c r="C3061" t="inlineStr">
        <is>
          <t>おおさかふ さかいしさかいく いちじょうどおり</t>
        </is>
      </c>
    </row>
    <row r="3062">
      <c r="A3062" t="inlineStr">
        <is>
          <t>5900051</t>
        </is>
      </c>
      <c r="B3062" t="inlineStr">
        <is>
          <t>大阪府堺市堺区幸通</t>
        </is>
      </c>
      <c r="C3062" t="inlineStr">
        <is>
          <t>おおさかふ さかいしさかいく さいわいどおり</t>
        </is>
      </c>
    </row>
    <row r="3063">
      <c r="A3063" t="inlineStr">
        <is>
          <t>5900052</t>
        </is>
      </c>
      <c r="B3063" t="inlineStr">
        <is>
          <t>大阪府堺市堺区八千代通</t>
        </is>
      </c>
      <c r="C3063" t="inlineStr">
        <is>
          <t>おおさかふ さかいしさかいく やちよどおり</t>
        </is>
      </c>
    </row>
    <row r="3064">
      <c r="A3064" t="inlineStr">
        <is>
          <t>5900053</t>
        </is>
      </c>
      <c r="B3064" t="inlineStr">
        <is>
          <t>大阪府堺市堺区文珠橋通</t>
        </is>
      </c>
      <c r="C3064" t="inlineStr">
        <is>
          <t>おおさかふ さかいしさかいく もんじゅばしどおり</t>
        </is>
      </c>
    </row>
    <row r="3065">
      <c r="A3065" t="inlineStr">
        <is>
          <t>5900054</t>
        </is>
      </c>
      <c r="B3065" t="inlineStr">
        <is>
          <t>大阪府堺市堺区京町通</t>
        </is>
      </c>
      <c r="C3065" t="inlineStr">
        <is>
          <t>おおさかふ さかいしさかいく きょうまちどおり</t>
        </is>
      </c>
    </row>
    <row r="3066">
      <c r="A3066" t="inlineStr">
        <is>
          <t>5900055</t>
        </is>
      </c>
      <c r="B3066" t="inlineStr">
        <is>
          <t>大阪府堺市堺区旭通</t>
        </is>
      </c>
      <c r="C3066" t="inlineStr">
        <is>
          <t>おおさかふ さかいしさかいく あさひどおり</t>
        </is>
      </c>
    </row>
    <row r="3067">
      <c r="A3067" t="inlineStr">
        <is>
          <t>5900056</t>
        </is>
      </c>
      <c r="B3067" t="inlineStr">
        <is>
          <t>大阪府堺市堺区神保通</t>
        </is>
      </c>
      <c r="C3067" t="inlineStr">
        <is>
          <t>おおさかふ さかいしさかいく しんぽどおり</t>
        </is>
      </c>
    </row>
    <row r="3068">
      <c r="A3068" t="inlineStr">
        <is>
          <t>5900057</t>
        </is>
      </c>
      <c r="B3068" t="inlineStr">
        <is>
          <t>大阪府堺市堺区御陵通</t>
        </is>
      </c>
      <c r="C3068" t="inlineStr">
        <is>
          <t>おおさかふ さかいしさかいく ごりょうどおり</t>
        </is>
      </c>
    </row>
    <row r="3069">
      <c r="A3069" t="inlineStr">
        <is>
          <t>5900061</t>
        </is>
      </c>
      <c r="B3069" t="inlineStr">
        <is>
          <t>大阪府堺市堺区翁橋町</t>
        </is>
      </c>
      <c r="C3069" t="inlineStr">
        <is>
          <t>おおさかふ さかいしさかいく おきなばしちょう</t>
        </is>
      </c>
    </row>
    <row r="3070">
      <c r="A3070" t="inlineStr">
        <is>
          <t>5900062</t>
        </is>
      </c>
      <c r="B3070" t="inlineStr">
        <is>
          <t>大阪府堺市堺区北安井町</t>
        </is>
      </c>
      <c r="C3070" t="inlineStr">
        <is>
          <t>おおさかふ さかいしさかいく きたやすいちょう</t>
        </is>
      </c>
    </row>
    <row r="3071">
      <c r="A3071" t="inlineStr">
        <is>
          <t>5900063</t>
        </is>
      </c>
      <c r="B3071" t="inlineStr">
        <is>
          <t>大阪府堺市堺区中安井町</t>
        </is>
      </c>
      <c r="C3071" t="inlineStr">
        <is>
          <t>おおさかふ さかいしさかいく なかやすいちょう</t>
        </is>
      </c>
    </row>
    <row r="3072">
      <c r="A3072" t="inlineStr">
        <is>
          <t>5900064</t>
        </is>
      </c>
      <c r="B3072" t="inlineStr">
        <is>
          <t>大阪府堺市堺区南安井町</t>
        </is>
      </c>
      <c r="C3072" t="inlineStr">
        <is>
          <t>おおさかふ さかいしさかいく みなみやすいちょう</t>
        </is>
      </c>
    </row>
    <row r="3073">
      <c r="A3073" t="inlineStr">
        <is>
          <t>5900065</t>
        </is>
      </c>
      <c r="B3073" t="inlineStr">
        <is>
          <t>大阪府堺市堺区永代町</t>
        </is>
      </c>
      <c r="C3073" t="inlineStr">
        <is>
          <t>おおさかふ さかいしさかいく えいたいちょう</t>
        </is>
      </c>
    </row>
    <row r="3074">
      <c r="A3074" t="inlineStr">
        <is>
          <t>5900066</t>
        </is>
      </c>
      <c r="B3074" t="inlineStr">
        <is>
          <t>大阪府堺市堺区賑町</t>
        </is>
      </c>
      <c r="C3074" t="inlineStr">
        <is>
          <t>おおさかふ さかいしさかいく にぎわいちょう</t>
        </is>
      </c>
    </row>
    <row r="3075">
      <c r="A3075" t="inlineStr">
        <is>
          <t>5900071</t>
        </is>
      </c>
      <c r="B3075" t="inlineStr">
        <is>
          <t>大阪府堺市堺区北向陽町</t>
        </is>
      </c>
      <c r="C3075" t="inlineStr">
        <is>
          <t>おおさかふ さかいしさかいく きたこうようちょう</t>
        </is>
      </c>
    </row>
    <row r="3076">
      <c r="A3076" t="inlineStr">
        <is>
          <t>5900072</t>
        </is>
      </c>
      <c r="B3076" t="inlineStr">
        <is>
          <t>大阪府堺市堺区中向陽町</t>
        </is>
      </c>
      <c r="C3076" t="inlineStr">
        <is>
          <t>おおさかふ さかいしさかいく なかこうようちょう</t>
        </is>
      </c>
    </row>
    <row r="3077">
      <c r="A3077" t="inlineStr">
        <is>
          <t>5900073</t>
        </is>
      </c>
      <c r="B3077" t="inlineStr">
        <is>
          <t>大阪府堺市堺区南向陽町</t>
        </is>
      </c>
      <c r="C3077" t="inlineStr">
        <is>
          <t>おおさかふ さかいしさかいく みなみこうようちょう</t>
        </is>
      </c>
    </row>
    <row r="3078">
      <c r="A3078" t="inlineStr">
        <is>
          <t>5900074</t>
        </is>
      </c>
      <c r="B3078" t="inlineStr">
        <is>
          <t>大阪府堺市堺区北花田口町</t>
        </is>
      </c>
      <c r="C3078" t="inlineStr">
        <is>
          <t>おおさかふ さかいしさかいく きたはなだぐちちょう</t>
        </is>
      </c>
    </row>
    <row r="3079">
      <c r="A3079" t="inlineStr">
        <is>
          <t>5900075</t>
        </is>
      </c>
      <c r="B3079" t="inlineStr">
        <is>
          <t>大阪府堺市堺区南花田口町</t>
        </is>
      </c>
      <c r="C3079" t="inlineStr">
        <is>
          <t>おおさかふ さかいしさかいく みなみはなだぐちちょう</t>
        </is>
      </c>
    </row>
    <row r="3080">
      <c r="A3080" t="inlineStr">
        <is>
          <t>5900076</t>
        </is>
      </c>
      <c r="B3080" t="inlineStr">
        <is>
          <t>大阪府堺市堺区北瓦町</t>
        </is>
      </c>
      <c r="C3080" t="inlineStr">
        <is>
          <t>おおさかふ さかいしさかいく きたかわらまち</t>
        </is>
      </c>
    </row>
    <row r="3081">
      <c r="A3081" t="inlineStr">
        <is>
          <t>5900077</t>
        </is>
      </c>
      <c r="B3081" t="inlineStr">
        <is>
          <t>大阪府堺市堺区中瓦町</t>
        </is>
      </c>
      <c r="C3081" t="inlineStr">
        <is>
          <t>おおさかふ さかいしさかいく なかかわらまち</t>
        </is>
      </c>
    </row>
    <row r="3082">
      <c r="A3082" t="inlineStr">
        <is>
          <t>5900078</t>
        </is>
      </c>
      <c r="B3082" t="inlineStr">
        <is>
          <t>大阪府堺市堺区南瓦町</t>
        </is>
      </c>
      <c r="C3082" t="inlineStr">
        <is>
          <t>おおさかふ さかいしさかいく みなみかわらまち</t>
        </is>
      </c>
    </row>
    <row r="3083">
      <c r="A3083" t="inlineStr">
        <is>
          <t>5900079</t>
        </is>
      </c>
      <c r="B3083" t="inlineStr">
        <is>
          <t>大阪府堺市堺区新町</t>
        </is>
      </c>
      <c r="C3083" t="inlineStr">
        <is>
          <t>おおさかふ さかいしさかいく しんまち</t>
        </is>
      </c>
    </row>
    <row r="3084">
      <c r="A3084" t="inlineStr">
        <is>
          <t>5900100</t>
        </is>
      </c>
      <c r="B3084" t="inlineStr">
        <is>
          <t>大阪府堺市南区</t>
        </is>
      </c>
      <c r="C3084" t="inlineStr">
        <is>
          <t>おおさかふ さかいしみなみく</t>
        </is>
      </c>
    </row>
    <row r="3085">
      <c r="A3085" t="inlineStr">
        <is>
          <t>5900101</t>
        </is>
      </c>
      <c r="B3085" t="inlineStr">
        <is>
          <t>大阪府堺市南区宮山台</t>
        </is>
      </c>
      <c r="C3085" t="inlineStr">
        <is>
          <t>おおさかふ さかいしみなみく みややまだい</t>
        </is>
      </c>
    </row>
    <row r="3086">
      <c r="A3086" t="inlineStr">
        <is>
          <t>5900102</t>
        </is>
      </c>
      <c r="B3086" t="inlineStr">
        <is>
          <t>大阪府堺市南区和田東</t>
        </is>
      </c>
      <c r="C3086" t="inlineStr">
        <is>
          <t>おおさかふ さかいしみなみく わだひがし</t>
        </is>
      </c>
    </row>
    <row r="3087">
      <c r="A3087" t="inlineStr">
        <is>
          <t>5900103</t>
        </is>
      </c>
      <c r="B3087" t="inlineStr">
        <is>
          <t>大阪府堺市南区深阪南</t>
        </is>
      </c>
      <c r="C3087" t="inlineStr">
        <is>
          <t>おおさかふ さかいしみなみく ふかさかみなみ</t>
        </is>
      </c>
    </row>
    <row r="3088">
      <c r="A3088" t="inlineStr">
        <is>
          <t>5900104</t>
        </is>
      </c>
      <c r="B3088" t="inlineStr">
        <is>
          <t>大阪府堺市南区土佐屋台</t>
        </is>
      </c>
      <c r="C3088" t="inlineStr">
        <is>
          <t>おおさかふ さかいしみなみく とさやだい</t>
        </is>
      </c>
    </row>
    <row r="3089">
      <c r="A3089" t="inlineStr">
        <is>
          <t>5900105</t>
        </is>
      </c>
      <c r="B3089" t="inlineStr">
        <is>
          <t>大阪府堺市南区竹城台</t>
        </is>
      </c>
      <c r="C3089" t="inlineStr">
        <is>
          <t>おおさかふ さかいしみなみく たけしろだい</t>
        </is>
      </c>
    </row>
    <row r="3090">
      <c r="A3090" t="inlineStr">
        <is>
          <t>5900106</t>
        </is>
      </c>
      <c r="B3090" t="inlineStr">
        <is>
          <t>大阪府堺市南区豊田</t>
        </is>
      </c>
      <c r="C3090" t="inlineStr">
        <is>
          <t>おおさかふ さかいしみなみく とよだ</t>
        </is>
      </c>
    </row>
    <row r="3091">
      <c r="A3091" t="inlineStr">
        <is>
          <t>5900111</t>
        </is>
      </c>
      <c r="B3091" t="inlineStr">
        <is>
          <t>大阪府堺市南区三原台</t>
        </is>
      </c>
      <c r="C3091" t="inlineStr">
        <is>
          <t>おおさかふ さかいしみなみく みはらだい</t>
        </is>
      </c>
    </row>
    <row r="3092">
      <c r="A3092" t="inlineStr">
        <is>
          <t>5900112</t>
        </is>
      </c>
      <c r="B3092" t="inlineStr">
        <is>
          <t>大阪府堺市南区岩室</t>
        </is>
      </c>
      <c r="C3092" t="inlineStr">
        <is>
          <t>おおさかふ さかいしみなみく いわむろ</t>
        </is>
      </c>
    </row>
    <row r="3093">
      <c r="A3093" t="inlineStr">
        <is>
          <t>5900113</t>
        </is>
      </c>
      <c r="B3093" t="inlineStr">
        <is>
          <t>大阪府堺市南区晴美台</t>
        </is>
      </c>
      <c r="C3093" t="inlineStr">
        <is>
          <t>おおさかふ さかいしみなみく はるみだい</t>
        </is>
      </c>
    </row>
    <row r="3094">
      <c r="A3094" t="inlineStr">
        <is>
          <t>5900114</t>
        </is>
      </c>
      <c r="B3094" t="inlineStr">
        <is>
          <t>大阪府堺市南区槇塚台</t>
        </is>
      </c>
      <c r="C3094" t="inlineStr">
        <is>
          <t>おおさかふ さかいしみなみく まきづかだい</t>
        </is>
      </c>
    </row>
    <row r="3095">
      <c r="A3095" t="inlineStr">
        <is>
          <t>5900115</t>
        </is>
      </c>
      <c r="B3095" t="inlineStr">
        <is>
          <t>大阪府堺市南区茶山台</t>
        </is>
      </c>
      <c r="C3095" t="inlineStr">
        <is>
          <t>おおさかふ さかいしみなみく ちゃやまだい</t>
        </is>
      </c>
    </row>
    <row r="3096">
      <c r="A3096" t="inlineStr">
        <is>
          <t>5900116</t>
        </is>
      </c>
      <c r="B3096" t="inlineStr">
        <is>
          <t>大阪府堺市南区若松台</t>
        </is>
      </c>
      <c r="C3096" t="inlineStr">
        <is>
          <t>おおさかふ さかいしみなみく わかまつだい</t>
        </is>
      </c>
    </row>
    <row r="3097">
      <c r="A3097" t="inlineStr">
        <is>
          <t>5900117</t>
        </is>
      </c>
      <c r="B3097" t="inlineStr">
        <is>
          <t>大阪府堺市南区高倉台</t>
        </is>
      </c>
      <c r="C3097" t="inlineStr">
        <is>
          <t>おおさかふ さかいしみなみく たかくらだい</t>
        </is>
      </c>
    </row>
    <row r="3098">
      <c r="A3098" t="inlineStr">
        <is>
          <t>5900121</t>
        </is>
      </c>
      <c r="B3098" t="inlineStr">
        <is>
          <t>大阪府堺市南区片蔵</t>
        </is>
      </c>
      <c r="C3098" t="inlineStr">
        <is>
          <t>おおさかふ さかいしみなみく かたくら</t>
        </is>
      </c>
    </row>
    <row r="3099">
      <c r="A3099" t="inlineStr">
        <is>
          <t>5900122</t>
        </is>
      </c>
      <c r="B3099" t="inlineStr">
        <is>
          <t>大阪府堺市南区釜室</t>
        </is>
      </c>
      <c r="C3099" t="inlineStr">
        <is>
          <t>おおさかふ さかいしみなみく かまむろ</t>
        </is>
      </c>
    </row>
    <row r="3100">
      <c r="A3100" t="inlineStr">
        <is>
          <t>5900123</t>
        </is>
      </c>
      <c r="B3100" t="inlineStr">
        <is>
          <t>大阪府堺市南区逆瀬川</t>
        </is>
      </c>
      <c r="C3100" t="inlineStr">
        <is>
          <t>おおさかふ さかいしみなみく さかせがわ</t>
        </is>
      </c>
    </row>
    <row r="3101">
      <c r="A3101" t="inlineStr">
        <is>
          <t>5900124</t>
        </is>
      </c>
      <c r="B3101" t="inlineStr">
        <is>
          <t>大阪府堺市南区畑</t>
        </is>
      </c>
      <c r="C3101" t="inlineStr">
        <is>
          <t>おおさかふ さかいしみなみく はた</t>
        </is>
      </c>
    </row>
    <row r="3102">
      <c r="A3102" t="inlineStr">
        <is>
          <t>5900125</t>
        </is>
      </c>
      <c r="B3102" t="inlineStr">
        <is>
          <t>大阪府堺市南区鉢ヶ峯寺</t>
        </is>
      </c>
      <c r="C3102" t="inlineStr">
        <is>
          <t>おおさかふ さかいしみなみく はちがみねじ</t>
        </is>
      </c>
    </row>
    <row r="3103">
      <c r="A3103" t="inlineStr">
        <is>
          <t>5900126</t>
        </is>
      </c>
      <c r="B3103" t="inlineStr">
        <is>
          <t>大阪府堺市南区泉田中</t>
        </is>
      </c>
      <c r="C3103" t="inlineStr">
        <is>
          <t>おおさかふ さかいしみなみく いずみたなか</t>
        </is>
      </c>
    </row>
    <row r="3104">
      <c r="A3104" t="inlineStr">
        <is>
          <t>5900127</t>
        </is>
      </c>
      <c r="B3104" t="inlineStr">
        <is>
          <t>大阪府堺市南区富蔵</t>
        </is>
      </c>
      <c r="C3104" t="inlineStr">
        <is>
          <t>おおさかふ さかいしみなみく とみくら</t>
        </is>
      </c>
    </row>
    <row r="3105">
      <c r="A3105" t="inlineStr">
        <is>
          <t>5900131</t>
        </is>
      </c>
      <c r="B3105" t="inlineStr">
        <is>
          <t>大阪府堺市南区栂</t>
        </is>
      </c>
      <c r="C3105" t="inlineStr">
        <is>
          <t>おおさかふ さかいしみなみく とが</t>
        </is>
      </c>
    </row>
    <row r="3106">
      <c r="A3106" t="inlineStr">
        <is>
          <t>5900132</t>
        </is>
      </c>
      <c r="B3106" t="inlineStr">
        <is>
          <t>大阪府堺市南区原山台</t>
        </is>
      </c>
      <c r="C3106" t="inlineStr">
        <is>
          <t>おおさかふ さかいしみなみく はらやまだい</t>
        </is>
      </c>
    </row>
    <row r="3107">
      <c r="A3107" t="inlineStr">
        <is>
          <t>5900133</t>
        </is>
      </c>
      <c r="B3107" t="inlineStr">
        <is>
          <t>大阪府堺市南区庭代台</t>
        </is>
      </c>
      <c r="C3107" t="inlineStr">
        <is>
          <t>おおさかふ さかいしみなみく にわしろだい</t>
        </is>
      </c>
    </row>
    <row r="3108">
      <c r="A3108" t="inlineStr">
        <is>
          <t>5900134</t>
        </is>
      </c>
      <c r="B3108" t="inlineStr">
        <is>
          <t>大阪府堺市南区御池台</t>
        </is>
      </c>
      <c r="C3108" t="inlineStr">
        <is>
          <t>おおさかふ さかいしみなみく みいけだい</t>
        </is>
      </c>
    </row>
    <row r="3109">
      <c r="A3109" t="inlineStr">
        <is>
          <t>5900135</t>
        </is>
      </c>
      <c r="B3109" t="inlineStr">
        <is>
          <t>大阪府堺市南区別所</t>
        </is>
      </c>
      <c r="C3109" t="inlineStr">
        <is>
          <t>おおさかふ さかいしみなみく べっしよ</t>
        </is>
      </c>
    </row>
    <row r="3110">
      <c r="A3110" t="inlineStr">
        <is>
          <t>5900136</t>
        </is>
      </c>
      <c r="B3110" t="inlineStr">
        <is>
          <t>大阪府堺市南区美木多上</t>
        </is>
      </c>
      <c r="C3110" t="inlineStr">
        <is>
          <t>おおさかふ さかいしみなみく みきたかみ</t>
        </is>
      </c>
    </row>
    <row r="3111">
      <c r="A3111" t="inlineStr">
        <is>
          <t>5900137</t>
        </is>
      </c>
      <c r="B3111" t="inlineStr">
        <is>
          <t>大阪府堺市南区城山台</t>
        </is>
      </c>
      <c r="C3111" t="inlineStr">
        <is>
          <t>おおさかふ さかいしみなみく しろやまだい</t>
        </is>
      </c>
    </row>
    <row r="3112">
      <c r="A3112" t="inlineStr">
        <is>
          <t>5900138</t>
        </is>
      </c>
      <c r="B3112" t="inlineStr">
        <is>
          <t>大阪府堺市南区鴨谷台</t>
        </is>
      </c>
      <c r="C3112" t="inlineStr">
        <is>
          <t>おおさかふ さかいしみなみく かもたにだい</t>
        </is>
      </c>
    </row>
    <row r="3113">
      <c r="A3113" t="inlineStr">
        <is>
          <t>5900141</t>
        </is>
      </c>
      <c r="B3113" t="inlineStr">
        <is>
          <t>大阪府堺市南区桃山台</t>
        </is>
      </c>
      <c r="C3113" t="inlineStr">
        <is>
          <t>おおさかふ さかいしみなみく ももやまだい</t>
        </is>
      </c>
    </row>
    <row r="3114">
      <c r="A3114" t="inlineStr">
        <is>
          <t>5900142</t>
        </is>
      </c>
      <c r="B3114" t="inlineStr">
        <is>
          <t>大阪府堺市南区檜尾</t>
        </is>
      </c>
      <c r="C3114" t="inlineStr">
        <is>
          <t>おおさかふ さかいしみなみく ひのお</t>
        </is>
      </c>
    </row>
    <row r="3115">
      <c r="A3115" t="inlineStr">
        <is>
          <t>5900143</t>
        </is>
      </c>
      <c r="B3115" t="inlineStr">
        <is>
          <t>大阪府堺市南区新檜尾台</t>
        </is>
      </c>
      <c r="C3115" t="inlineStr">
        <is>
          <t>おおさかふ さかいしみなみく しんひのおだい</t>
        </is>
      </c>
    </row>
    <row r="3116">
      <c r="A3116" t="inlineStr">
        <is>
          <t>5900144</t>
        </is>
      </c>
      <c r="B3116" t="inlineStr">
        <is>
          <t>大阪府堺市南区赤坂台</t>
        </is>
      </c>
      <c r="C3116" t="inlineStr">
        <is>
          <t>おおさかふ さかいしみなみく あかさかだい</t>
        </is>
      </c>
    </row>
    <row r="3117">
      <c r="A3117" t="inlineStr">
        <is>
          <t>5900145</t>
        </is>
      </c>
      <c r="B3117" t="inlineStr">
        <is>
          <t>大阪府堺市南区大森</t>
        </is>
      </c>
      <c r="C3117" t="inlineStr">
        <is>
          <t>おおさかふ さかいしみなみく おおもり</t>
        </is>
      </c>
    </row>
    <row r="3118">
      <c r="A3118" t="inlineStr">
        <is>
          <t>5900151</t>
        </is>
      </c>
      <c r="B3118" t="inlineStr">
        <is>
          <t>大阪府堺市南区小代</t>
        </is>
      </c>
      <c r="C3118" t="inlineStr">
        <is>
          <t>おおさかふ さかいしみなみく こだい</t>
        </is>
      </c>
    </row>
    <row r="3119">
      <c r="A3119" t="inlineStr">
        <is>
          <t>5900152</t>
        </is>
      </c>
      <c r="B3119" t="inlineStr">
        <is>
          <t>大阪府堺市南区和田</t>
        </is>
      </c>
      <c r="C3119" t="inlineStr">
        <is>
          <t>おおさかふ さかいしみなみく わだ</t>
        </is>
      </c>
    </row>
    <row r="3120">
      <c r="A3120" t="inlineStr">
        <is>
          <t>5900153</t>
        </is>
      </c>
      <c r="B3120" t="inlineStr">
        <is>
          <t>大阪府堺市南区大庭寺</t>
        </is>
      </c>
      <c r="C3120" t="inlineStr">
        <is>
          <t>おおさかふ さかいしみなみく おおばでら</t>
        </is>
      </c>
    </row>
    <row r="3121">
      <c r="A3121" t="inlineStr">
        <is>
          <t>5900154</t>
        </is>
      </c>
      <c r="B3121" t="inlineStr">
        <is>
          <t>大阪府堺市南区三木閉</t>
        </is>
      </c>
      <c r="C3121" t="inlineStr">
        <is>
          <t>おおさかふ さかいしみなみく みきとじ</t>
        </is>
      </c>
    </row>
    <row r="3122">
      <c r="A3122" t="inlineStr">
        <is>
          <t>5900155</t>
        </is>
      </c>
      <c r="B3122" t="inlineStr">
        <is>
          <t>大阪府堺市南区野々井</t>
        </is>
      </c>
      <c r="C3122" t="inlineStr">
        <is>
          <t>おおさかふ さかいしみなみく ののい</t>
        </is>
      </c>
    </row>
    <row r="3123">
      <c r="A3123" t="inlineStr">
        <is>
          <t>5900156</t>
        </is>
      </c>
      <c r="B3123" t="inlineStr">
        <is>
          <t>大阪府堺市南区稲葉</t>
        </is>
      </c>
      <c r="C3123" t="inlineStr">
        <is>
          <t>おおさかふ さかいしみなみく いなば</t>
        </is>
      </c>
    </row>
    <row r="3124">
      <c r="A3124" t="inlineStr">
        <is>
          <t>5900157</t>
        </is>
      </c>
      <c r="B3124" t="inlineStr">
        <is>
          <t>大阪府堺市南区高尾</t>
        </is>
      </c>
      <c r="C3124" t="inlineStr">
        <is>
          <t>おおさかふ さかいしみなみく たかお</t>
        </is>
      </c>
    </row>
    <row r="3125">
      <c r="A3125" t="inlineStr">
        <is>
          <t>5900158</t>
        </is>
      </c>
      <c r="B3125" t="inlineStr">
        <is>
          <t>大阪府堺市南区太平寺</t>
        </is>
      </c>
      <c r="C3125" t="inlineStr">
        <is>
          <t>おおさかふ さかいしみなみく たいへいじ</t>
        </is>
      </c>
    </row>
    <row r="3126">
      <c r="A3126" t="inlineStr">
        <is>
          <t>5900400</t>
        </is>
      </c>
      <c r="B3126" t="inlineStr">
        <is>
          <t>大阪府泉南郡熊取町</t>
        </is>
      </c>
      <c r="C3126" t="inlineStr">
        <is>
          <t>おおさかふ せんなんぐんくまとりちょう</t>
        </is>
      </c>
    </row>
    <row r="3127">
      <c r="A3127" t="inlineStr">
        <is>
          <t>5900401</t>
        </is>
      </c>
      <c r="B3127" t="inlineStr">
        <is>
          <t>大阪府泉南郡熊取町大久保</t>
        </is>
      </c>
      <c r="C3127" t="inlineStr">
        <is>
          <t>おおさかふ せんなんぐんくまとりちょう おおくぼ</t>
        </is>
      </c>
    </row>
    <row r="3128">
      <c r="A3128" t="inlineStr">
        <is>
          <t>5900402</t>
        </is>
      </c>
      <c r="B3128" t="inlineStr">
        <is>
          <t>大阪府泉南郡熊取町大久保北</t>
        </is>
      </c>
      <c r="C3128" t="inlineStr">
        <is>
          <t>おおさかふ せんなんぐんくまとりちょう おおくぼきた</t>
        </is>
      </c>
    </row>
    <row r="3129">
      <c r="A3129" t="inlineStr">
        <is>
          <t>5900403</t>
        </is>
      </c>
      <c r="B3129" t="inlineStr">
        <is>
          <t>大阪府泉南郡熊取町大久保中</t>
        </is>
      </c>
      <c r="C3129" t="inlineStr">
        <is>
          <t>おおさかふ せんなんぐんくまとりちょう おおくぼなか</t>
        </is>
      </c>
    </row>
    <row r="3130">
      <c r="A3130" t="inlineStr">
        <is>
          <t>5900404</t>
        </is>
      </c>
      <c r="B3130" t="inlineStr">
        <is>
          <t>大阪府泉南郡熊取町大久保西</t>
        </is>
      </c>
      <c r="C3130" t="inlineStr">
        <is>
          <t>おおさかふ せんなんぐんくまとりちょう おおくぼにし</t>
        </is>
      </c>
    </row>
    <row r="3131">
      <c r="A3131" t="inlineStr">
        <is>
          <t>5900405</t>
        </is>
      </c>
      <c r="B3131" t="inlineStr">
        <is>
          <t>大阪府泉南郡熊取町大久保南</t>
        </is>
      </c>
      <c r="C3131" t="inlineStr">
        <is>
          <t>おおさかふ せんなんぐんくまとりちょう おおくぼみなみ</t>
        </is>
      </c>
    </row>
    <row r="3132">
      <c r="A3132" t="inlineStr">
        <is>
          <t>5900406</t>
        </is>
      </c>
      <c r="B3132" t="inlineStr">
        <is>
          <t>大阪府泉南郡熊取町大久保東</t>
        </is>
      </c>
      <c r="C3132" t="inlineStr">
        <is>
          <t>おおさかふ せんなんぐんくまとりちょう おおくぼひがし</t>
        </is>
      </c>
    </row>
    <row r="3133">
      <c r="A3133" t="inlineStr">
        <is>
          <t>5900407</t>
        </is>
      </c>
      <c r="B3133" t="inlineStr">
        <is>
          <t>大阪府泉南郡熊取町青葉台</t>
        </is>
      </c>
      <c r="C3133" t="inlineStr">
        <is>
          <t>おおさかふ せんなんぐんくまとりちょう あおばだい</t>
        </is>
      </c>
    </row>
    <row r="3134">
      <c r="A3134" t="inlineStr">
        <is>
          <t>5900411</t>
        </is>
      </c>
      <c r="B3134" t="inlineStr">
        <is>
          <t>大阪府泉南郡熊取町五門</t>
        </is>
      </c>
      <c r="C3134" t="inlineStr">
        <is>
          <t>おおさかふ せんなんぐんくまとりちょう ごもん</t>
        </is>
      </c>
    </row>
    <row r="3135">
      <c r="A3135" t="inlineStr">
        <is>
          <t>5900412</t>
        </is>
      </c>
      <c r="B3135" t="inlineStr">
        <is>
          <t>大阪府泉南郡熊取町紺屋</t>
        </is>
      </c>
      <c r="C3135" t="inlineStr">
        <is>
          <t>おおさかふ せんなんぐんくまとりちょう こんや</t>
        </is>
      </c>
    </row>
    <row r="3136">
      <c r="A3136" t="inlineStr">
        <is>
          <t>5900413</t>
        </is>
      </c>
      <c r="B3136" t="inlineStr">
        <is>
          <t>大阪府泉南郡熊取町桜が丘</t>
        </is>
      </c>
      <c r="C3136" t="inlineStr">
        <is>
          <t>おおさかふ せんなんぐんくまとりちょう さくらがおか</t>
        </is>
      </c>
    </row>
    <row r="3137">
      <c r="A3137" t="inlineStr">
        <is>
          <t>5900414</t>
        </is>
      </c>
      <c r="B3137" t="inlineStr">
        <is>
          <t>大阪府泉南郡熊取町五門東</t>
        </is>
      </c>
      <c r="C3137" t="inlineStr">
        <is>
          <t>おおさかふ せんなんぐんくまとりちょう ごもんひがし</t>
        </is>
      </c>
    </row>
    <row r="3138">
      <c r="A3138" t="inlineStr">
        <is>
          <t>5900415</t>
        </is>
      </c>
      <c r="B3138" t="inlineStr">
        <is>
          <t>大阪府泉南郡熊取町五門西</t>
        </is>
      </c>
      <c r="C3138" t="inlineStr">
        <is>
          <t>おおさかふ せんなんぐんくまとりちょう ごもんにし</t>
        </is>
      </c>
    </row>
    <row r="3139">
      <c r="A3139" t="inlineStr">
        <is>
          <t>5900416</t>
        </is>
      </c>
      <c r="B3139" t="inlineStr">
        <is>
          <t>大阪府泉南郡熊取町東和苑</t>
        </is>
      </c>
      <c r="C3139" t="inlineStr">
        <is>
          <t>おおさかふ せんなんぐんくまとりちょう とうわえん</t>
        </is>
      </c>
    </row>
    <row r="3140">
      <c r="A3140" t="inlineStr">
        <is>
          <t>5900417</t>
        </is>
      </c>
      <c r="B3140" t="inlineStr">
        <is>
          <t>大阪府泉南郡熊取町和田</t>
        </is>
      </c>
      <c r="C3140" t="inlineStr">
        <is>
          <t>おおさかふ せんなんぐんくまとりちょう わだ</t>
        </is>
      </c>
    </row>
    <row r="3141">
      <c r="A3141" t="inlineStr">
        <is>
          <t>5900421</t>
        </is>
      </c>
      <c r="B3141" t="inlineStr">
        <is>
          <t>大阪府泉南郡熊取町七山</t>
        </is>
      </c>
      <c r="C3141" t="inlineStr">
        <is>
          <t>おおさかふ せんなんぐんくまとりちょう しちやま</t>
        </is>
      </c>
    </row>
    <row r="3142">
      <c r="A3142" t="inlineStr">
        <is>
          <t>5900422</t>
        </is>
      </c>
      <c r="B3142" t="inlineStr">
        <is>
          <t>大阪府泉南郡熊取町希望が丘</t>
        </is>
      </c>
      <c r="C3142" t="inlineStr">
        <is>
          <t>おおさかふ せんなんぐんくまとりちょう きぼうがおか</t>
        </is>
      </c>
    </row>
    <row r="3143">
      <c r="A3143" t="inlineStr">
        <is>
          <t>5900423</t>
        </is>
      </c>
      <c r="B3143" t="inlineStr">
        <is>
          <t>大阪府泉南郡熊取町自由が丘</t>
        </is>
      </c>
      <c r="C3143" t="inlineStr">
        <is>
          <t>おおさかふ せんなんぐんくまとりちょう じゅうがおか</t>
        </is>
      </c>
    </row>
    <row r="3144">
      <c r="A3144" t="inlineStr">
        <is>
          <t>5900424</t>
        </is>
      </c>
      <c r="B3144" t="inlineStr">
        <is>
          <t>大阪府泉南郡熊取町七山北</t>
        </is>
      </c>
      <c r="C3144" t="inlineStr">
        <is>
          <t>おおさかふ せんなんぐんくまとりちょう しちやまきた</t>
        </is>
      </c>
    </row>
    <row r="3145">
      <c r="A3145" t="inlineStr">
        <is>
          <t>5900425</t>
        </is>
      </c>
      <c r="B3145" t="inlineStr">
        <is>
          <t>大阪府泉南郡熊取町七山東</t>
        </is>
      </c>
      <c r="C3145" t="inlineStr">
        <is>
          <t>おおさかふ せんなんぐんくまとりちょう しちやまひがし</t>
        </is>
      </c>
    </row>
    <row r="3146">
      <c r="A3146" t="inlineStr">
        <is>
          <t>5900426</t>
        </is>
      </c>
      <c r="B3146" t="inlineStr">
        <is>
          <t>大阪府泉南郡熊取町七山南</t>
        </is>
      </c>
      <c r="C3146" t="inlineStr">
        <is>
          <t>おおさかふ せんなんぐんくまとりちょう しちやまみなみ</t>
        </is>
      </c>
    </row>
    <row r="3147">
      <c r="A3147" t="inlineStr">
        <is>
          <t>5900427</t>
        </is>
      </c>
      <c r="B3147" t="inlineStr">
        <is>
          <t>大阪府泉南郡熊取町七山西</t>
        </is>
      </c>
      <c r="C3147" t="inlineStr">
        <is>
          <t>おおさかふ せんなんぐんくまとりちょう しちやまにし</t>
        </is>
      </c>
    </row>
    <row r="3148">
      <c r="A3148" t="inlineStr">
        <is>
          <t>5900431</t>
        </is>
      </c>
      <c r="B3148" t="inlineStr">
        <is>
          <t>大阪府泉南郡熊取町小谷</t>
        </is>
      </c>
      <c r="C3148" t="inlineStr">
        <is>
          <t>おおさかふ せんなんぐんくまとりちょう おだに</t>
        </is>
      </c>
    </row>
    <row r="3149">
      <c r="A3149" t="inlineStr">
        <is>
          <t>5900432</t>
        </is>
      </c>
      <c r="B3149" t="inlineStr">
        <is>
          <t>大阪府泉南郡熊取町小垣内</t>
        </is>
      </c>
      <c r="C3149" t="inlineStr">
        <is>
          <t>おおさかふ せんなんぐんくまとりちょう おがいと</t>
        </is>
      </c>
    </row>
    <row r="3150">
      <c r="A3150" t="inlineStr">
        <is>
          <t>5900433</t>
        </is>
      </c>
      <c r="B3150" t="inlineStr">
        <is>
          <t>大阪府泉南郡熊取町若葉</t>
        </is>
      </c>
      <c r="C3150" t="inlineStr">
        <is>
          <t>おおさかふ せんなんぐんくまとりちょう わかば</t>
        </is>
      </c>
    </row>
    <row r="3151">
      <c r="A3151" t="inlineStr">
        <is>
          <t>5900434</t>
        </is>
      </c>
      <c r="B3151" t="inlineStr">
        <is>
          <t>大阪府泉南郡熊取町小谷北</t>
        </is>
      </c>
      <c r="C3151" t="inlineStr">
        <is>
          <t>おおさかふ せんなんぐんくまとりちょう おだにきた</t>
        </is>
      </c>
    </row>
    <row r="3152">
      <c r="A3152" t="inlineStr">
        <is>
          <t>5900435</t>
        </is>
      </c>
      <c r="B3152" t="inlineStr">
        <is>
          <t>大阪府泉南郡熊取町小谷南</t>
        </is>
      </c>
      <c r="C3152" t="inlineStr">
        <is>
          <t>おおさかふ せんなんぐんくまとりちょう おだにみなみ</t>
        </is>
      </c>
    </row>
    <row r="3153">
      <c r="A3153" t="inlineStr">
        <is>
          <t>5900436</t>
        </is>
      </c>
      <c r="B3153" t="inlineStr">
        <is>
          <t>大阪府泉南郡熊取町高田</t>
        </is>
      </c>
      <c r="C3153" t="inlineStr">
        <is>
          <t>おおさかふ せんなんぐんくまとりちょう こうだ</t>
        </is>
      </c>
    </row>
    <row r="3154">
      <c r="A3154" t="inlineStr">
        <is>
          <t>5900441</t>
        </is>
      </c>
      <c r="B3154" t="inlineStr">
        <is>
          <t>大阪府泉南郡熊取町久保</t>
        </is>
      </c>
      <c r="C3154" t="inlineStr">
        <is>
          <t>おおさかふ せんなんぐんくまとりちょう くぼ</t>
        </is>
      </c>
    </row>
    <row r="3155">
      <c r="A3155" t="inlineStr">
        <is>
          <t>5900442</t>
        </is>
      </c>
      <c r="B3155" t="inlineStr">
        <is>
          <t>大阪府泉南郡熊取町つばさが丘東</t>
        </is>
      </c>
      <c r="C3155" t="inlineStr">
        <is>
          <t>おおさかふ せんなんぐんくまとりちょう つばさがおかひがし</t>
        </is>
      </c>
    </row>
    <row r="3156">
      <c r="A3156" t="inlineStr">
        <is>
          <t>5900443</t>
        </is>
      </c>
      <c r="B3156" t="inlineStr">
        <is>
          <t>大阪府泉南郡熊取町つばさが丘西</t>
        </is>
      </c>
      <c r="C3156" t="inlineStr">
        <is>
          <t>おおさかふ せんなんぐんくまとりちょう つばさがおかにし</t>
        </is>
      </c>
    </row>
    <row r="3157">
      <c r="A3157" t="inlineStr">
        <is>
          <t>5900444</t>
        </is>
      </c>
      <c r="B3157" t="inlineStr">
        <is>
          <t>大阪府泉南郡熊取町つばさが丘北</t>
        </is>
      </c>
      <c r="C3157" t="inlineStr">
        <is>
          <t>おおさかふ せんなんぐんくまとりちょう つばさがおかきた</t>
        </is>
      </c>
    </row>
    <row r="3158">
      <c r="A3158" t="inlineStr">
        <is>
          <t>5900445</t>
        </is>
      </c>
      <c r="B3158" t="inlineStr">
        <is>
          <t>大阪府泉南郡熊取町五月ケ丘</t>
        </is>
      </c>
      <c r="C3158" t="inlineStr">
        <is>
          <t>おおさかふ せんなんぐんくまとりちょう さつきがおか</t>
        </is>
      </c>
    </row>
    <row r="3159">
      <c r="A3159" t="inlineStr">
        <is>
          <t>5900446</t>
        </is>
      </c>
      <c r="B3159" t="inlineStr">
        <is>
          <t>大阪府泉南郡熊取町成合北</t>
        </is>
      </c>
      <c r="C3159" t="inlineStr">
        <is>
          <t>おおさかふ せんなんぐんくまとりちょう なりあいきた</t>
        </is>
      </c>
    </row>
    <row r="3160">
      <c r="A3160" t="inlineStr">
        <is>
          <t>5900447</t>
        </is>
      </c>
      <c r="B3160" t="inlineStr">
        <is>
          <t>大阪府泉南郡熊取町成合東</t>
        </is>
      </c>
      <c r="C3160" t="inlineStr">
        <is>
          <t>おおさかふ せんなんぐんくまとりちょう なりあいひがし</t>
        </is>
      </c>
    </row>
    <row r="3161">
      <c r="A3161" t="inlineStr">
        <is>
          <t>5900448</t>
        </is>
      </c>
      <c r="B3161" t="inlineStr">
        <is>
          <t>大阪府泉南郡熊取町成合南</t>
        </is>
      </c>
      <c r="C3161" t="inlineStr">
        <is>
          <t>おおさかふ せんなんぐんくまとりちょう なりあいみなみ</t>
        </is>
      </c>
    </row>
    <row r="3162">
      <c r="A3162" t="inlineStr">
        <is>
          <t>5900449</t>
        </is>
      </c>
      <c r="B3162" t="inlineStr">
        <is>
          <t>大阪府泉南郡熊取町成合西</t>
        </is>
      </c>
      <c r="C3162" t="inlineStr">
        <is>
          <t>おおさかふ せんなんぐんくまとりちょう なりあいにし</t>
        </is>
      </c>
    </row>
    <row r="3163">
      <c r="A3163" t="inlineStr">
        <is>
          <t>5900450</t>
        </is>
      </c>
      <c r="B3163" t="inlineStr">
        <is>
          <t>大阪府泉南郡熊取町大宮</t>
        </is>
      </c>
      <c r="C3163" t="inlineStr">
        <is>
          <t>おおさかふ せんなんぐんくまとりちょう おおみや</t>
        </is>
      </c>
    </row>
    <row r="3164">
      <c r="A3164" t="inlineStr">
        <is>
          <t>5900451</t>
        </is>
      </c>
      <c r="B3164" t="inlineStr">
        <is>
          <t>大阪府泉南郡熊取町野田</t>
        </is>
      </c>
      <c r="C3164" t="inlineStr">
        <is>
          <t>おおさかふ せんなんぐんくまとりちょう のだ</t>
        </is>
      </c>
    </row>
    <row r="3165">
      <c r="A3165" t="inlineStr">
        <is>
          <t>5900452</t>
        </is>
      </c>
      <c r="B3165" t="inlineStr">
        <is>
          <t>大阪府泉南郡熊取町山の手台</t>
        </is>
      </c>
      <c r="C3165" t="inlineStr">
        <is>
          <t>おおさかふ せんなんぐんくまとりちょう やまのてだい</t>
        </is>
      </c>
    </row>
    <row r="3166">
      <c r="A3166" t="inlineStr">
        <is>
          <t>5900453</t>
        </is>
      </c>
      <c r="B3166" t="inlineStr">
        <is>
          <t>大阪府泉南郡熊取町南山の手台</t>
        </is>
      </c>
      <c r="C3166" t="inlineStr">
        <is>
          <t>おおさかふ せんなんぐんくまとりちょう みなみやまのてだい</t>
        </is>
      </c>
    </row>
    <row r="3167">
      <c r="A3167" t="inlineStr">
        <is>
          <t>5900454</t>
        </is>
      </c>
      <c r="B3167" t="inlineStr">
        <is>
          <t>大阪府泉南郡熊取町新野田</t>
        </is>
      </c>
      <c r="C3167" t="inlineStr">
        <is>
          <t>おおさかふ せんなんぐんくまとりちょう しんのだ</t>
        </is>
      </c>
    </row>
    <row r="3168">
      <c r="A3168" t="inlineStr">
        <is>
          <t>5900455</t>
        </is>
      </c>
      <c r="B3168" t="inlineStr">
        <is>
          <t>大阪府泉南郡熊取町長池</t>
        </is>
      </c>
      <c r="C3168" t="inlineStr">
        <is>
          <t>おおさかふ せんなんぐんくまとりちょう ながいけ</t>
        </is>
      </c>
    </row>
    <row r="3169">
      <c r="A3169" t="inlineStr">
        <is>
          <t>5900456</t>
        </is>
      </c>
      <c r="B3169" t="inlineStr">
        <is>
          <t>大阪府泉南郡熊取町美熊台</t>
        </is>
      </c>
      <c r="C3169" t="inlineStr">
        <is>
          <t>おおさかふ せんなんぐんくまとりちょう みくまだい</t>
        </is>
      </c>
    </row>
    <row r="3170">
      <c r="A3170" t="inlineStr">
        <is>
          <t>5900457</t>
        </is>
      </c>
      <c r="B3170" t="inlineStr">
        <is>
          <t>大阪府泉南郡熊取町朝代東</t>
        </is>
      </c>
      <c r="C3170" t="inlineStr">
        <is>
          <t>おおさかふ せんなんぐんくまとりちょう あさしろひがし</t>
        </is>
      </c>
    </row>
    <row r="3171">
      <c r="A3171" t="inlineStr">
        <is>
          <t>5900458</t>
        </is>
      </c>
      <c r="B3171" t="inlineStr">
        <is>
          <t>大阪府泉南郡熊取町朝代西</t>
        </is>
      </c>
      <c r="C3171" t="inlineStr">
        <is>
          <t>おおさかふ せんなんぐんくまとりちょう あさしろにし</t>
        </is>
      </c>
    </row>
    <row r="3172">
      <c r="A3172" t="inlineStr">
        <is>
          <t>5900459</t>
        </is>
      </c>
      <c r="B3172" t="inlineStr">
        <is>
          <t>大阪府泉南郡熊取町朝代台</t>
        </is>
      </c>
      <c r="C3172" t="inlineStr">
        <is>
          <t>おおさかふ せんなんぐんくまとりちょう あさしろだい</t>
        </is>
      </c>
    </row>
    <row r="3173">
      <c r="A3173" t="inlineStr">
        <is>
          <t>5900461</t>
        </is>
      </c>
      <c r="B3173" t="inlineStr">
        <is>
          <t>大阪府貝塚市三ツ松</t>
        </is>
      </c>
      <c r="C3173" t="inlineStr">
        <is>
          <t>おおさかふ かいづかし みつまつ</t>
        </is>
      </c>
    </row>
    <row r="3174">
      <c r="A3174" t="inlineStr">
        <is>
          <t>5900500</t>
        </is>
      </c>
      <c r="B3174" t="inlineStr">
        <is>
          <t>大阪府泉南市</t>
        </is>
      </c>
      <c r="C3174" t="inlineStr">
        <is>
          <t>おおさかふ せんなんし</t>
        </is>
      </c>
    </row>
    <row r="3175">
      <c r="A3175" t="inlineStr">
        <is>
          <t>5900501</t>
        </is>
      </c>
      <c r="B3175" t="inlineStr">
        <is>
          <t>大阪府泉南市兎田</t>
        </is>
      </c>
      <c r="C3175" t="inlineStr">
        <is>
          <t>おおさかふ せんなんし うさいだ</t>
        </is>
      </c>
    </row>
    <row r="3176">
      <c r="A3176" t="inlineStr">
        <is>
          <t>5900502</t>
        </is>
      </c>
      <c r="B3176" t="inlineStr">
        <is>
          <t>大阪府泉南市別所</t>
        </is>
      </c>
      <c r="C3176" t="inlineStr">
        <is>
          <t>おおさかふ せんなんし べっしよ</t>
        </is>
      </c>
    </row>
    <row r="3177">
      <c r="A3177" t="inlineStr">
        <is>
          <t>5900503</t>
        </is>
      </c>
      <c r="B3177" t="inlineStr">
        <is>
          <t>大阪府泉南市新家</t>
        </is>
      </c>
      <c r="C3177" t="inlineStr">
        <is>
          <t>おおさかふ せんなんし しんげ</t>
        </is>
      </c>
    </row>
    <row r="3178">
      <c r="A3178" t="inlineStr">
        <is>
          <t>5900504</t>
        </is>
      </c>
      <c r="B3178" t="inlineStr">
        <is>
          <t>大阪府泉南市信達市場</t>
        </is>
      </c>
      <c r="C3178" t="inlineStr">
        <is>
          <t>おおさかふ せんなんし しんだちいちば</t>
        </is>
      </c>
    </row>
    <row r="3179">
      <c r="A3179" t="inlineStr">
        <is>
          <t>5900505</t>
        </is>
      </c>
      <c r="B3179" t="inlineStr">
        <is>
          <t>大阪府泉南市信達大苗代</t>
        </is>
      </c>
      <c r="C3179" t="inlineStr">
        <is>
          <t>おおさかふ せんなんし しんだちおのしろ</t>
        </is>
      </c>
    </row>
    <row r="3180">
      <c r="A3180" t="inlineStr">
        <is>
          <t>5900511</t>
        </is>
      </c>
      <c r="B3180" t="inlineStr">
        <is>
          <t>大阪府泉南市信達葛畑</t>
        </is>
      </c>
      <c r="C3180" t="inlineStr">
        <is>
          <t>おおさかふ せんなんし しんだちつずらばた</t>
        </is>
      </c>
    </row>
    <row r="3181">
      <c r="A3181" t="inlineStr">
        <is>
          <t>5900512</t>
        </is>
      </c>
      <c r="B3181" t="inlineStr">
        <is>
          <t>大阪府泉南市信達童子畑</t>
        </is>
      </c>
      <c r="C3181" t="inlineStr">
        <is>
          <t>おおさかふ せんなんし しんだちわらづはた</t>
        </is>
      </c>
    </row>
    <row r="3182">
      <c r="A3182" t="inlineStr">
        <is>
          <t>5900513</t>
        </is>
      </c>
      <c r="B3182" t="inlineStr">
        <is>
          <t>大阪府泉南市信達楠畑</t>
        </is>
      </c>
      <c r="C3182" t="inlineStr">
        <is>
          <t>おおさかふ せんなんし しんだちくすばた</t>
        </is>
      </c>
    </row>
    <row r="3183">
      <c r="A3183" t="inlineStr">
        <is>
          <t>5900514</t>
        </is>
      </c>
      <c r="B3183" t="inlineStr">
        <is>
          <t>大阪府泉南市信達金熊寺</t>
        </is>
      </c>
      <c r="C3183" t="inlineStr">
        <is>
          <t>おおさかふ せんなんし しんだちきんゆうじ</t>
        </is>
      </c>
    </row>
    <row r="3184">
      <c r="A3184" t="inlineStr">
        <is>
          <t>5900515</t>
        </is>
      </c>
      <c r="B3184" t="inlineStr">
        <is>
          <t>大阪府泉南市信達六尾</t>
        </is>
      </c>
      <c r="C3184" t="inlineStr">
        <is>
          <t>おおさかふ せんなんし しんだちむつお</t>
        </is>
      </c>
    </row>
    <row r="3185">
      <c r="A3185" t="inlineStr">
        <is>
          <t>5900521</t>
        </is>
      </c>
      <c r="B3185" t="inlineStr">
        <is>
          <t>大阪府泉南市樽井</t>
        </is>
      </c>
      <c r="C3185" t="inlineStr">
        <is>
          <t>おおさかふ せんなんし たるい</t>
        </is>
      </c>
    </row>
    <row r="3186">
      <c r="A3186" t="inlineStr">
        <is>
          <t>5900522</t>
        </is>
      </c>
      <c r="B3186" t="inlineStr">
        <is>
          <t>大阪府泉南市信達牧野</t>
        </is>
      </c>
      <c r="C3186" t="inlineStr">
        <is>
          <t>おおさかふ せんなんし しんだちまきの</t>
        </is>
      </c>
    </row>
    <row r="3187">
      <c r="A3187" t="inlineStr">
        <is>
          <t>5900523</t>
        </is>
      </c>
      <c r="B3187" t="inlineStr">
        <is>
          <t>大阪府泉南市信達岡中</t>
        </is>
      </c>
      <c r="C3187" t="inlineStr">
        <is>
          <t>おおさかふ せんなんし しんだちおかなか</t>
        </is>
      </c>
    </row>
    <row r="3188">
      <c r="A3188" t="inlineStr">
        <is>
          <t>5900524</t>
        </is>
      </c>
      <c r="B3188" t="inlineStr">
        <is>
          <t>大阪府泉南市幡代</t>
        </is>
      </c>
      <c r="C3188" t="inlineStr">
        <is>
          <t>おおさかふ せんなんし はたしろ</t>
        </is>
      </c>
    </row>
    <row r="3189">
      <c r="A3189" t="inlineStr">
        <is>
          <t>5900525</t>
        </is>
      </c>
      <c r="B3189" t="inlineStr">
        <is>
          <t>大阪府泉南市馬場</t>
        </is>
      </c>
      <c r="C3189" t="inlineStr">
        <is>
          <t>おおさかふ せんなんし ばば</t>
        </is>
      </c>
    </row>
    <row r="3190">
      <c r="A3190" t="inlineStr">
        <is>
          <t>5900526</t>
        </is>
      </c>
      <c r="B3190" t="inlineStr">
        <is>
          <t>大阪府泉南市男里</t>
        </is>
      </c>
      <c r="C3190" t="inlineStr">
        <is>
          <t>おおさかふ せんなんし おのさと</t>
        </is>
      </c>
    </row>
    <row r="3191">
      <c r="A3191" t="inlineStr">
        <is>
          <t>5900531</t>
        </is>
      </c>
      <c r="B3191" t="inlineStr">
        <is>
          <t>大阪府泉南市岡田</t>
        </is>
      </c>
      <c r="C3191" t="inlineStr">
        <is>
          <t>おおさかふ せんなんし おかだ</t>
        </is>
      </c>
    </row>
    <row r="3192">
      <c r="A3192" t="inlineStr">
        <is>
          <t>5900532</t>
        </is>
      </c>
      <c r="B3192" t="inlineStr">
        <is>
          <t>大阪府泉南市北野</t>
        </is>
      </c>
      <c r="C3192" t="inlineStr">
        <is>
          <t>おおさかふ せんなんし きたの</t>
        </is>
      </c>
    </row>
    <row r="3193">
      <c r="A3193" t="inlineStr">
        <is>
          <t>5900533</t>
        </is>
      </c>
      <c r="B3193" t="inlineStr">
        <is>
          <t>大阪府泉南市中小路</t>
        </is>
      </c>
      <c r="C3193" t="inlineStr">
        <is>
          <t>おおさかふ せんなんし なこうじ</t>
        </is>
      </c>
    </row>
    <row r="3194">
      <c r="A3194" t="inlineStr">
        <is>
          <t>5900534</t>
        </is>
      </c>
      <c r="B3194" t="inlineStr">
        <is>
          <t>大阪府泉南市鳴滝</t>
        </is>
      </c>
      <c r="C3194" t="inlineStr">
        <is>
          <t>おおさかふ せんなんし なるたき</t>
        </is>
      </c>
    </row>
    <row r="3195">
      <c r="A3195" t="inlineStr">
        <is>
          <t>5900535</t>
        </is>
      </c>
      <c r="B3195" t="inlineStr">
        <is>
          <t>大阪府泉南市りんくう南浜</t>
        </is>
      </c>
      <c r="C3195" t="inlineStr">
        <is>
          <t>おおさかふ せんなんし りんくうみなみはま</t>
        </is>
      </c>
    </row>
    <row r="3196">
      <c r="A3196" t="inlineStr">
        <is>
          <t>5900801</t>
        </is>
      </c>
      <c r="B3196" t="inlineStr">
        <is>
          <t>大阪府堺市堺区大仙中町</t>
        </is>
      </c>
      <c r="C3196" t="inlineStr">
        <is>
          <t>おおさかふ さかいしさかいく だいせんなかまち</t>
        </is>
      </c>
    </row>
    <row r="3197">
      <c r="A3197" t="inlineStr">
        <is>
          <t>5900802</t>
        </is>
      </c>
      <c r="B3197" t="inlineStr">
        <is>
          <t>大阪府堺市堺区百舌鳥夕雲町</t>
        </is>
      </c>
      <c r="C3197" t="inlineStr">
        <is>
          <t>おおさかふ さかいしさかいく もずせきうんちょう</t>
        </is>
      </c>
    </row>
    <row r="3198">
      <c r="A3198" t="inlineStr">
        <is>
          <t>5900803</t>
        </is>
      </c>
      <c r="B3198" t="inlineStr">
        <is>
          <t>大阪府堺市堺区東上野芝町</t>
        </is>
      </c>
      <c r="C3198" t="inlineStr">
        <is>
          <t>おおさかふ さかいしさかいく ひがしうえのしばちょう</t>
        </is>
      </c>
    </row>
    <row r="3199">
      <c r="A3199" t="inlineStr">
        <is>
          <t>5900804</t>
        </is>
      </c>
      <c r="B3199" t="inlineStr">
        <is>
          <t>大阪府堺市堺区緑ヶ丘南町</t>
        </is>
      </c>
      <c r="C3199" t="inlineStr">
        <is>
          <t>おおさかふ さかいしさかいく みどりがおかみなみまち</t>
        </is>
      </c>
    </row>
    <row r="3200">
      <c r="A3200" t="inlineStr">
        <is>
          <t>5900805</t>
        </is>
      </c>
      <c r="B3200" t="inlineStr">
        <is>
          <t>大阪府堺市堺区緑ヶ丘中町</t>
        </is>
      </c>
      <c r="C3200" t="inlineStr">
        <is>
          <t>おおさかふ さかいしさかいく みどりがおかなかまち</t>
        </is>
      </c>
    </row>
    <row r="3201">
      <c r="A3201" t="inlineStr">
        <is>
          <t>5900806</t>
        </is>
      </c>
      <c r="B3201" t="inlineStr">
        <is>
          <t>大阪府堺市堺区緑ヶ丘北町</t>
        </is>
      </c>
      <c r="C3201" t="inlineStr">
        <is>
          <t>おおさかふ さかいしさかいく みどりがおかきたまち</t>
        </is>
      </c>
    </row>
    <row r="3202">
      <c r="A3202" t="inlineStr">
        <is>
          <t>5900807</t>
        </is>
      </c>
      <c r="B3202" t="inlineStr">
        <is>
          <t>大阪府堺市堺区旭ヶ丘南町</t>
        </is>
      </c>
      <c r="C3202" t="inlineStr">
        <is>
          <t>おおさかふ さかいしさかいく あさひがおかみなみまち</t>
        </is>
      </c>
    </row>
    <row r="3203">
      <c r="A3203" t="inlineStr">
        <is>
          <t>5900808</t>
        </is>
      </c>
      <c r="B3203" t="inlineStr">
        <is>
          <t>大阪府堺市堺区旭ヶ丘中町</t>
        </is>
      </c>
      <c r="C3203" t="inlineStr">
        <is>
          <t>おおさかふ さかいしさかいく あさひがおかなかまち</t>
        </is>
      </c>
    </row>
    <row r="3204">
      <c r="A3204" t="inlineStr">
        <is>
          <t>5900809</t>
        </is>
      </c>
      <c r="B3204" t="inlineStr">
        <is>
          <t>大阪府堺市堺区旭ヶ丘北町</t>
        </is>
      </c>
      <c r="C3204" t="inlineStr">
        <is>
          <t>おおさかふ さかいしさかいく あさひがおかきたまち</t>
        </is>
      </c>
    </row>
    <row r="3205">
      <c r="A3205" t="inlineStr">
        <is>
          <t>5900811</t>
        </is>
      </c>
      <c r="B3205" t="inlineStr">
        <is>
          <t>大阪府堺市堺区南陵町</t>
        </is>
      </c>
      <c r="C3205" t="inlineStr">
        <is>
          <t>おおさかふ さかいしさかいく なんりょうちょう</t>
        </is>
      </c>
    </row>
    <row r="3206">
      <c r="A3206" t="inlineStr">
        <is>
          <t>5900812</t>
        </is>
      </c>
      <c r="B3206" t="inlineStr">
        <is>
          <t>大阪府堺市堺区霞ヶ丘町</t>
        </is>
      </c>
      <c r="C3206" t="inlineStr">
        <is>
          <t>おおさかふ さかいしさかいく かすみがおかちょう</t>
        </is>
      </c>
    </row>
    <row r="3207">
      <c r="A3207" t="inlineStr">
        <is>
          <t>5900813</t>
        </is>
      </c>
      <c r="B3207" t="inlineStr">
        <is>
          <t>大阪府堺市堺区神石市之町</t>
        </is>
      </c>
      <c r="C3207" t="inlineStr">
        <is>
          <t>おおさかふ さかいしさかいく かみいしいちのちょう</t>
        </is>
      </c>
    </row>
    <row r="3208">
      <c r="A3208" t="inlineStr">
        <is>
          <t>5900814</t>
        </is>
      </c>
      <c r="B3208" t="inlineStr">
        <is>
          <t>大阪府堺市堺区石津町</t>
        </is>
      </c>
      <c r="C3208" t="inlineStr">
        <is>
          <t>おおさかふ さかいしさかいく いしづちょう</t>
        </is>
      </c>
    </row>
    <row r="3209">
      <c r="A3209" t="inlineStr">
        <is>
          <t>5900820</t>
        </is>
      </c>
      <c r="B3209" t="inlineStr">
        <is>
          <t>大阪府堺市堺区高砂町</t>
        </is>
      </c>
      <c r="C3209" t="inlineStr">
        <is>
          <t>おおさかふ さかいしさかいく たかさごちょう</t>
        </is>
      </c>
    </row>
    <row r="3210">
      <c r="A3210" t="inlineStr">
        <is>
          <t>5900821</t>
        </is>
      </c>
      <c r="B3210" t="inlineStr">
        <is>
          <t>大阪府堺市堺区大仙西町</t>
        </is>
      </c>
      <c r="C3210" t="inlineStr">
        <is>
          <t>おおさかふ さかいしさかいく だいせんにしまち</t>
        </is>
      </c>
    </row>
    <row r="3211">
      <c r="A3211" t="inlineStr">
        <is>
          <t>5900822</t>
        </is>
      </c>
      <c r="B3211" t="inlineStr">
        <is>
          <t>大阪府堺市堺区協和町</t>
        </is>
      </c>
      <c r="C3211" t="inlineStr">
        <is>
          <t>おおさかふ さかいしさかいく きょうわちょう</t>
        </is>
      </c>
    </row>
    <row r="3212">
      <c r="A3212" t="inlineStr">
        <is>
          <t>5900823</t>
        </is>
      </c>
      <c r="B3212" t="inlineStr">
        <is>
          <t>大阪府堺市堺区石津北町</t>
        </is>
      </c>
      <c r="C3212" t="inlineStr">
        <is>
          <t>おおさかふ さかいしさかいく いしづきたまち</t>
        </is>
      </c>
    </row>
    <row r="3213">
      <c r="A3213" t="inlineStr">
        <is>
          <t>5900824</t>
        </is>
      </c>
      <c r="B3213" t="inlineStr">
        <is>
          <t>大阪府堺市堺区老松町</t>
        </is>
      </c>
      <c r="C3213" t="inlineStr">
        <is>
          <t>おおさかふ さかいしさかいく おいまつちょう</t>
        </is>
      </c>
    </row>
    <row r="3214">
      <c r="A3214" t="inlineStr">
        <is>
          <t>5900825</t>
        </is>
      </c>
      <c r="B3214" t="inlineStr">
        <is>
          <t>大阪府堺市堺区昭和通</t>
        </is>
      </c>
      <c r="C3214" t="inlineStr">
        <is>
          <t>おおさかふ さかいしさかいく しょうわどおり</t>
        </is>
      </c>
    </row>
    <row r="3215">
      <c r="A3215" t="inlineStr">
        <is>
          <t>5900826</t>
        </is>
      </c>
      <c r="B3215" t="inlineStr">
        <is>
          <t>大阪府堺市堺区菅原通</t>
        </is>
      </c>
      <c r="C3215" t="inlineStr">
        <is>
          <t>おおさかふ さかいしさかいく すがはらどおり</t>
        </is>
      </c>
    </row>
    <row r="3216">
      <c r="A3216" t="inlineStr">
        <is>
          <t>5900827</t>
        </is>
      </c>
      <c r="B3216" t="inlineStr">
        <is>
          <t>大阪府堺市堺区春日通</t>
        </is>
      </c>
      <c r="C3216" t="inlineStr">
        <is>
          <t>おおさかふ さかいしさかいく かすがどおり</t>
        </is>
      </c>
    </row>
    <row r="3217">
      <c r="A3217" t="inlineStr">
        <is>
          <t>5900828</t>
        </is>
      </c>
      <c r="B3217" t="inlineStr">
        <is>
          <t>大阪府堺市堺区八幡通</t>
        </is>
      </c>
      <c r="C3217" t="inlineStr">
        <is>
          <t>おおさかふ さかいしさかいく やはたどおり</t>
        </is>
      </c>
    </row>
    <row r="3218">
      <c r="A3218" t="inlineStr">
        <is>
          <t>5900829</t>
        </is>
      </c>
      <c r="B3218" t="inlineStr">
        <is>
          <t>大阪府堺市堺区東湊町</t>
        </is>
      </c>
      <c r="C3218" t="inlineStr">
        <is>
          <t>おおさかふ さかいしさかいく ひがしみなとちょう</t>
        </is>
      </c>
    </row>
    <row r="3219">
      <c r="A3219" t="inlineStr">
        <is>
          <t>5900831</t>
        </is>
      </c>
      <c r="B3219" t="inlineStr">
        <is>
          <t>大阪府堺市堺区出島西町</t>
        </is>
      </c>
      <c r="C3219" t="inlineStr">
        <is>
          <t>おおさかふ さかいしさかいく でじまにしまち</t>
        </is>
      </c>
    </row>
    <row r="3220">
      <c r="A3220" t="inlineStr">
        <is>
          <t>5900832</t>
        </is>
      </c>
      <c r="B3220" t="inlineStr">
        <is>
          <t>大阪府堺市堺区出島浜通</t>
        </is>
      </c>
      <c r="C3220" t="inlineStr">
        <is>
          <t>おおさかふ さかいしさかいく でじまはまどおり</t>
        </is>
      </c>
    </row>
    <row r="3221">
      <c r="A3221" t="inlineStr">
        <is>
          <t>5900833</t>
        </is>
      </c>
      <c r="B3221" t="inlineStr">
        <is>
          <t>大阪府堺市堺区出島海岸通</t>
        </is>
      </c>
      <c r="C3221" t="inlineStr">
        <is>
          <t>おおさかふ さかいしさかいく でじまかいがんどおり</t>
        </is>
      </c>
    </row>
    <row r="3222">
      <c r="A3222" t="inlineStr">
        <is>
          <t>5900834</t>
        </is>
      </c>
      <c r="B3222" t="inlineStr">
        <is>
          <t>大阪府堺市堺区出島町</t>
        </is>
      </c>
      <c r="C3222" t="inlineStr">
        <is>
          <t>おおさかふ さかいしさかいく でじまちょう</t>
        </is>
      </c>
    </row>
    <row r="3223">
      <c r="A3223" t="inlineStr">
        <is>
          <t>5900835</t>
        </is>
      </c>
      <c r="B3223" t="inlineStr">
        <is>
          <t>大阪府堺市堺区西湊町</t>
        </is>
      </c>
      <c r="C3223" t="inlineStr">
        <is>
          <t>おおさかふ さかいしさかいく にしみなとちょう</t>
        </is>
      </c>
    </row>
    <row r="3224">
      <c r="A3224" t="inlineStr">
        <is>
          <t>5900836</t>
        </is>
      </c>
      <c r="B3224" t="inlineStr">
        <is>
          <t>大阪府堺市堺区楠町</t>
        </is>
      </c>
      <c r="C3224" t="inlineStr">
        <is>
          <t>おおさかふ さかいしさかいく くすのきちょう</t>
        </is>
      </c>
    </row>
    <row r="3225">
      <c r="A3225" t="inlineStr">
        <is>
          <t>5900837</t>
        </is>
      </c>
      <c r="B3225" t="inlineStr">
        <is>
          <t>大阪府堺市堺区柏木町</t>
        </is>
      </c>
      <c r="C3225" t="inlineStr">
        <is>
          <t>おおさかふ さかいしさかいく かしわぎちょう</t>
        </is>
      </c>
    </row>
    <row r="3226">
      <c r="A3226" t="inlineStr">
        <is>
          <t>5900901</t>
        </is>
      </c>
      <c r="B3226" t="inlineStr">
        <is>
          <t>大阪府堺市堺区築港八幡町</t>
        </is>
      </c>
      <c r="C3226" t="inlineStr">
        <is>
          <t>おおさかふ さかいしさかいく ちっこうやわたまち</t>
        </is>
      </c>
    </row>
    <row r="3227">
      <c r="A3227" t="inlineStr">
        <is>
          <t>5900902</t>
        </is>
      </c>
      <c r="B3227" t="inlineStr">
        <is>
          <t>大阪府堺市堺区松屋大和川通</t>
        </is>
      </c>
      <c r="C3227" t="inlineStr">
        <is>
          <t>おおさかふ さかいしさかいく まつややまとがわどおり</t>
        </is>
      </c>
    </row>
    <row r="3228">
      <c r="A3228" t="inlineStr">
        <is>
          <t>5900903</t>
        </is>
      </c>
      <c r="B3228" t="inlineStr">
        <is>
          <t>大阪府堺市堺区松屋町</t>
        </is>
      </c>
      <c r="C3228" t="inlineStr">
        <is>
          <t>おおさかふ さかいしさかいく まつやちょう</t>
        </is>
      </c>
    </row>
    <row r="3229">
      <c r="A3229" t="inlineStr">
        <is>
          <t>5900904</t>
        </is>
      </c>
      <c r="B3229" t="inlineStr">
        <is>
          <t>大阪府堺市堺区南島町</t>
        </is>
      </c>
      <c r="C3229" t="inlineStr">
        <is>
          <t>おおさかふ さかいしさかいく みなみじまちょう</t>
        </is>
      </c>
    </row>
    <row r="3230">
      <c r="A3230" t="inlineStr">
        <is>
          <t>5900905</t>
        </is>
      </c>
      <c r="B3230" t="inlineStr">
        <is>
          <t>大阪府堺市堺区鉄砲町</t>
        </is>
      </c>
      <c r="C3230" t="inlineStr">
        <is>
          <t>おおさかふ さかいしさかいく てっぽうちょう</t>
        </is>
      </c>
    </row>
    <row r="3231">
      <c r="A3231" t="inlineStr">
        <is>
          <t>5900906</t>
        </is>
      </c>
      <c r="B3231" t="inlineStr">
        <is>
          <t>大阪府堺市堺区三宝町</t>
        </is>
      </c>
      <c r="C3231" t="inlineStr">
        <is>
          <t>おおさかふ さかいしさかいく さんぼうちょう</t>
        </is>
      </c>
    </row>
    <row r="3232">
      <c r="A3232" t="inlineStr">
        <is>
          <t>5900907</t>
        </is>
      </c>
      <c r="B3232" t="inlineStr">
        <is>
          <t>大阪府堺市堺区緑町</t>
        </is>
      </c>
      <c r="C3232" t="inlineStr">
        <is>
          <t>おおさかふ さかいしさかいく みどりちょう</t>
        </is>
      </c>
    </row>
    <row r="3233">
      <c r="A3233" t="inlineStr">
        <is>
          <t>5900908</t>
        </is>
      </c>
      <c r="B3233" t="inlineStr">
        <is>
          <t>大阪府堺市堺区匠町</t>
        </is>
      </c>
      <c r="C3233" t="inlineStr">
        <is>
          <t>おおさかふ さかいしさかいく たくみちょう</t>
        </is>
      </c>
    </row>
    <row r="3234">
      <c r="A3234" t="inlineStr">
        <is>
          <t>5900911</t>
        </is>
      </c>
      <c r="B3234" t="inlineStr">
        <is>
          <t>大阪府堺市堺区七道西町</t>
        </is>
      </c>
      <c r="C3234" t="inlineStr">
        <is>
          <t>おおさかふ さかいしさかいく しちどうにしまち</t>
        </is>
      </c>
    </row>
    <row r="3235">
      <c r="A3235" t="inlineStr">
        <is>
          <t>5900912</t>
        </is>
      </c>
      <c r="B3235" t="inlineStr">
        <is>
          <t>大阪府堺市堺区並松町</t>
        </is>
      </c>
      <c r="C3235" t="inlineStr">
        <is>
          <t>おおさかふ さかいしさかいく なみまつちょう</t>
        </is>
      </c>
    </row>
    <row r="3236">
      <c r="A3236" t="inlineStr">
        <is>
          <t>5900913</t>
        </is>
      </c>
      <c r="B3236" t="inlineStr">
        <is>
          <t>大阪府堺市堺区七道東町</t>
        </is>
      </c>
      <c r="C3236" t="inlineStr">
        <is>
          <t>おおさかふ さかいしさかいく しちどうひがしまち</t>
        </is>
      </c>
    </row>
    <row r="3237">
      <c r="A3237" t="inlineStr">
        <is>
          <t>5900921</t>
        </is>
      </c>
      <c r="B3237" t="inlineStr">
        <is>
          <t>大阪府堺市堺区北半町西</t>
        </is>
      </c>
      <c r="C3237" t="inlineStr">
        <is>
          <t>おおさかふ さかいしさかいく きたはんちょうにし</t>
        </is>
      </c>
    </row>
    <row r="3238">
      <c r="A3238" t="inlineStr">
        <is>
          <t>5900922</t>
        </is>
      </c>
      <c r="B3238" t="inlineStr">
        <is>
          <t>大阪府堺市堺区北半町東</t>
        </is>
      </c>
      <c r="C3238" t="inlineStr">
        <is>
          <t>おおさかふ さかいしさかいく きたはんちょうひがし</t>
        </is>
      </c>
    </row>
    <row r="3239">
      <c r="A3239" t="inlineStr">
        <is>
          <t>5900923</t>
        </is>
      </c>
      <c r="B3239" t="inlineStr">
        <is>
          <t>大阪府堺市堺区北旅籠町東</t>
        </is>
      </c>
      <c r="C3239" t="inlineStr">
        <is>
          <t>おおさかふ さかいしさかいく きたはたごちょうひがし</t>
        </is>
      </c>
    </row>
    <row r="3240">
      <c r="A3240" t="inlineStr">
        <is>
          <t>5900924</t>
        </is>
      </c>
      <c r="B3240" t="inlineStr">
        <is>
          <t>大阪府堺市堺区桜之町東</t>
        </is>
      </c>
      <c r="C3240" t="inlineStr">
        <is>
          <t>おおさかふ さかいしさかいく さくらのちょうひがし</t>
        </is>
      </c>
    </row>
    <row r="3241">
      <c r="A3241" t="inlineStr">
        <is>
          <t>5900925</t>
        </is>
      </c>
      <c r="B3241" t="inlineStr">
        <is>
          <t>大阪府堺市堺区綾之町東</t>
        </is>
      </c>
      <c r="C3241" t="inlineStr">
        <is>
          <t>おおさかふ さかいしさかいく あやのちょうひがし</t>
        </is>
      </c>
    </row>
    <row r="3242">
      <c r="A3242" t="inlineStr">
        <is>
          <t>5900926</t>
        </is>
      </c>
      <c r="B3242" t="inlineStr">
        <is>
          <t>大阪府堺市堺区綾之町西</t>
        </is>
      </c>
      <c r="C3242" t="inlineStr">
        <is>
          <t>おおさかふ さかいしさかいく あやのちょうにし</t>
        </is>
      </c>
    </row>
    <row r="3243">
      <c r="A3243" t="inlineStr">
        <is>
          <t>5900927</t>
        </is>
      </c>
      <c r="B3243" t="inlineStr">
        <is>
          <t>大阪府堺市堺区桜之町西</t>
        </is>
      </c>
      <c r="C3243" t="inlineStr">
        <is>
          <t>おおさかふ さかいしさかいく さくらのちょうにし</t>
        </is>
      </c>
    </row>
    <row r="3244">
      <c r="A3244" t="inlineStr">
        <is>
          <t>5900928</t>
        </is>
      </c>
      <c r="B3244" t="inlineStr">
        <is>
          <t>大阪府堺市堺区北旅籠町西</t>
        </is>
      </c>
      <c r="C3244" t="inlineStr">
        <is>
          <t>おおさかふ さかいしさかいく きたはたごちょうにし</t>
        </is>
      </c>
    </row>
    <row r="3245">
      <c r="A3245" t="inlineStr">
        <is>
          <t>5900930</t>
        </is>
      </c>
      <c r="B3245" t="inlineStr">
        <is>
          <t>大阪府堺市堺区柳之町西</t>
        </is>
      </c>
      <c r="C3245" t="inlineStr">
        <is>
          <t>おおさかふ さかいしさかいく やなぎのちょうにし</t>
        </is>
      </c>
    </row>
    <row r="3246">
      <c r="A3246" t="inlineStr">
        <is>
          <t>5900931</t>
        </is>
      </c>
      <c r="B3246" t="inlineStr">
        <is>
          <t>大阪府堺市堺区錦之町西</t>
        </is>
      </c>
      <c r="C3246" t="inlineStr">
        <is>
          <t>おおさかふ さかいしさかいく にしきのちょうにし</t>
        </is>
      </c>
    </row>
    <row r="3247">
      <c r="A3247" t="inlineStr">
        <is>
          <t>5900932</t>
        </is>
      </c>
      <c r="B3247" t="inlineStr">
        <is>
          <t>大阪府堺市堺区錦之町東</t>
        </is>
      </c>
      <c r="C3247" t="inlineStr">
        <is>
          <t>おおさかふ さかいしさかいく にしきのちょうひがし</t>
        </is>
      </c>
    </row>
    <row r="3248">
      <c r="A3248" t="inlineStr">
        <is>
          <t>5900933</t>
        </is>
      </c>
      <c r="B3248" t="inlineStr">
        <is>
          <t>大阪府堺市堺区柳之町東</t>
        </is>
      </c>
      <c r="C3248" t="inlineStr">
        <is>
          <t>おおさかふ さかいしさかいく やなぎのちょうひがし</t>
        </is>
      </c>
    </row>
    <row r="3249">
      <c r="A3249" t="inlineStr">
        <is>
          <t>5900934</t>
        </is>
      </c>
      <c r="B3249" t="inlineStr">
        <is>
          <t>大阪府堺市堺区九間町東</t>
        </is>
      </c>
      <c r="C3249" t="inlineStr">
        <is>
          <t>おおさかふ さかいしさかいく くけんちょうひがし</t>
        </is>
      </c>
    </row>
    <row r="3250">
      <c r="A3250" t="inlineStr">
        <is>
          <t>5900935</t>
        </is>
      </c>
      <c r="B3250" t="inlineStr">
        <is>
          <t>大阪府堺市堺区神明町東</t>
        </is>
      </c>
      <c r="C3250" t="inlineStr">
        <is>
          <t>おおさかふ さかいしさかいく しんめいちょうひがし</t>
        </is>
      </c>
    </row>
    <row r="3251">
      <c r="A3251" t="inlineStr">
        <is>
          <t>5900936</t>
        </is>
      </c>
      <c r="B3251" t="inlineStr">
        <is>
          <t>大阪府堺市堺区宿屋町東</t>
        </is>
      </c>
      <c r="C3251" t="inlineStr">
        <is>
          <t>おおさかふ さかいしさかいく しゅくやちょうひがし</t>
        </is>
      </c>
    </row>
    <row r="3252">
      <c r="A3252" t="inlineStr">
        <is>
          <t>5900937</t>
        </is>
      </c>
      <c r="B3252" t="inlineStr">
        <is>
          <t>大阪府堺市堺区宿屋町西</t>
        </is>
      </c>
      <c r="C3252" t="inlineStr">
        <is>
          <t>おおさかふ さかいしさかいく しゅくやちょうにし</t>
        </is>
      </c>
    </row>
    <row r="3253">
      <c r="A3253" t="inlineStr">
        <is>
          <t>5900938</t>
        </is>
      </c>
      <c r="B3253" t="inlineStr">
        <is>
          <t>大阪府堺市堺区神明町西</t>
        </is>
      </c>
      <c r="C3253" t="inlineStr">
        <is>
          <t>おおさかふ さかいしさかいく しんめいちょうにし</t>
        </is>
      </c>
    </row>
    <row r="3254">
      <c r="A3254" t="inlineStr">
        <is>
          <t>5900939</t>
        </is>
      </c>
      <c r="B3254" t="inlineStr">
        <is>
          <t>大阪府堺市堺区九間町西</t>
        </is>
      </c>
      <c r="C3254" t="inlineStr">
        <is>
          <t>おおさかふ さかいしさかいく くけんちょうにし</t>
        </is>
      </c>
    </row>
    <row r="3255">
      <c r="A3255" t="inlineStr">
        <is>
          <t>5900940</t>
        </is>
      </c>
      <c r="B3255" t="inlineStr">
        <is>
          <t>大阪府堺市堺区車之町西</t>
        </is>
      </c>
      <c r="C3255" t="inlineStr">
        <is>
          <t>おおさかふ さかいしさかいく くるまのちょうにし</t>
        </is>
      </c>
    </row>
    <row r="3256">
      <c r="A3256" t="inlineStr">
        <is>
          <t>5900941</t>
        </is>
      </c>
      <c r="B3256" t="inlineStr">
        <is>
          <t>大阪府堺市堺区材木町西</t>
        </is>
      </c>
      <c r="C3256" t="inlineStr">
        <is>
          <t>おおさかふ さかいしさかいく ざいもくちょうにし</t>
        </is>
      </c>
    </row>
    <row r="3257">
      <c r="A3257" t="inlineStr">
        <is>
          <t>5900942</t>
        </is>
      </c>
      <c r="B3257" t="inlineStr">
        <is>
          <t>大阪府堺市堺区材木町東</t>
        </is>
      </c>
      <c r="C3257" t="inlineStr">
        <is>
          <t>おおさかふ さかいしさかいく ざいもくちょうひがし</t>
        </is>
      </c>
    </row>
    <row r="3258">
      <c r="A3258" t="inlineStr">
        <is>
          <t>5900943</t>
        </is>
      </c>
      <c r="B3258" t="inlineStr">
        <is>
          <t>大阪府堺市堺区車之町東</t>
        </is>
      </c>
      <c r="C3258" t="inlineStr">
        <is>
          <t>おおさかふ さかいしさかいく くるまのちょうひがし</t>
        </is>
      </c>
    </row>
    <row r="3259">
      <c r="A3259" t="inlineStr">
        <is>
          <t>5900944</t>
        </is>
      </c>
      <c r="B3259" t="inlineStr">
        <is>
          <t>大阪府堺市堺区櫛屋町東</t>
        </is>
      </c>
      <c r="C3259" t="inlineStr">
        <is>
          <t>おおさかふ さかいしさかいく くしやちょうひがし</t>
        </is>
      </c>
    </row>
    <row r="3260">
      <c r="A3260" t="inlineStr">
        <is>
          <t>5900945</t>
        </is>
      </c>
      <c r="B3260" t="inlineStr">
        <is>
          <t>大阪府堺市堺区戎之町東</t>
        </is>
      </c>
      <c r="C3260" t="inlineStr">
        <is>
          <t>おおさかふ さかいしさかいく えびすのちょうひがし</t>
        </is>
      </c>
    </row>
    <row r="3261">
      <c r="A3261" t="inlineStr">
        <is>
          <t>5900946</t>
        </is>
      </c>
      <c r="B3261" t="inlineStr">
        <is>
          <t>大阪府堺市堺区熊野町東</t>
        </is>
      </c>
      <c r="C3261" t="inlineStr">
        <is>
          <t>おおさかふ さかいしさかいく くまのちょうひがし</t>
        </is>
      </c>
    </row>
    <row r="3262">
      <c r="A3262" t="inlineStr">
        <is>
          <t>5900947</t>
        </is>
      </c>
      <c r="B3262" t="inlineStr">
        <is>
          <t>大阪府堺市堺区熊野町西</t>
        </is>
      </c>
      <c r="C3262" t="inlineStr">
        <is>
          <t>おおさかふ さかいしさかいく くまのちょうにし</t>
        </is>
      </c>
    </row>
    <row r="3263">
      <c r="A3263" t="inlineStr">
        <is>
          <t>5900948</t>
        </is>
      </c>
      <c r="B3263" t="inlineStr">
        <is>
          <t>大阪府堺市堺区戎之町西</t>
        </is>
      </c>
      <c r="C3263" t="inlineStr">
        <is>
          <t>おおさかふ さかいしさかいく えびすのちょうにし</t>
        </is>
      </c>
    </row>
    <row r="3264">
      <c r="A3264" t="inlineStr">
        <is>
          <t>5900949</t>
        </is>
      </c>
      <c r="B3264" t="inlineStr">
        <is>
          <t>大阪府堺市堺区櫛屋町西</t>
        </is>
      </c>
      <c r="C3264" t="inlineStr">
        <is>
          <t>おおさかふ さかいしさかいく くしやちょうにし</t>
        </is>
      </c>
    </row>
    <row r="3265">
      <c r="A3265" t="inlineStr">
        <is>
          <t>5900950</t>
        </is>
      </c>
      <c r="B3265" t="inlineStr">
        <is>
          <t>大阪府堺市堺区甲斐町西</t>
        </is>
      </c>
      <c r="C3265" t="inlineStr">
        <is>
          <t>おおさかふ さかいしさかいく かいのちょうにし</t>
        </is>
      </c>
    </row>
    <row r="3266">
      <c r="A3266" t="inlineStr">
        <is>
          <t>5900951</t>
        </is>
      </c>
      <c r="B3266" t="inlineStr">
        <is>
          <t>大阪府堺市堺区市之町西</t>
        </is>
      </c>
      <c r="C3266" t="inlineStr">
        <is>
          <t>おおさかふ さかいしさかいく いちのちょうにし</t>
        </is>
      </c>
    </row>
    <row r="3267">
      <c r="A3267" t="inlineStr">
        <is>
          <t>5900952</t>
        </is>
      </c>
      <c r="B3267" t="inlineStr">
        <is>
          <t>大阪府堺市堺区市之町東</t>
        </is>
      </c>
      <c r="C3267" t="inlineStr">
        <is>
          <t>おおさかふ さかいしさかいく いちのちょうひがし</t>
        </is>
      </c>
    </row>
    <row r="3268">
      <c r="A3268" t="inlineStr">
        <is>
          <t>5900953</t>
        </is>
      </c>
      <c r="B3268" t="inlineStr">
        <is>
          <t>大阪府堺市堺区甲斐町東</t>
        </is>
      </c>
      <c r="C3268" t="inlineStr">
        <is>
          <t>おおさかふ さかいしさかいく かいのちょうひがし</t>
        </is>
      </c>
    </row>
    <row r="3269">
      <c r="A3269" t="inlineStr">
        <is>
          <t>5900954</t>
        </is>
      </c>
      <c r="B3269" t="inlineStr">
        <is>
          <t>大阪府堺市堺区大町東</t>
        </is>
      </c>
      <c r="C3269" t="inlineStr">
        <is>
          <t>おおさかふ さかいしさかいく おおちょうひがし</t>
        </is>
      </c>
    </row>
    <row r="3270">
      <c r="A3270" t="inlineStr">
        <is>
          <t>5900955</t>
        </is>
      </c>
      <c r="B3270" t="inlineStr">
        <is>
          <t>大阪府堺市堺区宿院町東</t>
        </is>
      </c>
      <c r="C3270" t="inlineStr">
        <is>
          <t>おおさかふ さかいしさかいく しゅくいんちょうひがし</t>
        </is>
      </c>
    </row>
    <row r="3271">
      <c r="A3271" t="inlineStr">
        <is>
          <t>5900956</t>
        </is>
      </c>
      <c r="B3271" t="inlineStr">
        <is>
          <t>大阪府堺市堺区中之町東</t>
        </is>
      </c>
      <c r="C3271" t="inlineStr">
        <is>
          <t>おおさかふ さかいしさかいく なかのちょうひがし</t>
        </is>
      </c>
    </row>
    <row r="3272">
      <c r="A3272" t="inlineStr">
        <is>
          <t>5900957</t>
        </is>
      </c>
      <c r="B3272" t="inlineStr">
        <is>
          <t>大阪府堺市堺区中之町西</t>
        </is>
      </c>
      <c r="C3272" t="inlineStr">
        <is>
          <t>おおさかふ さかいしさかいく なかのちょうにし</t>
        </is>
      </c>
    </row>
    <row r="3273">
      <c r="A3273" t="inlineStr">
        <is>
          <t>5900958</t>
        </is>
      </c>
      <c r="B3273" t="inlineStr">
        <is>
          <t>大阪府堺市堺区宿院町西</t>
        </is>
      </c>
      <c r="C3273" t="inlineStr">
        <is>
          <t>おおさかふ さかいしさかいく しゅくいんちょうにし</t>
        </is>
      </c>
    </row>
    <row r="3274">
      <c r="A3274" t="inlineStr">
        <is>
          <t>5900959</t>
        </is>
      </c>
      <c r="B3274" t="inlineStr">
        <is>
          <t>大阪府堺市堺区大町西</t>
        </is>
      </c>
      <c r="C3274" t="inlineStr">
        <is>
          <t>おおさかふ さかいしさかいく おおちょうにし</t>
        </is>
      </c>
    </row>
    <row r="3275">
      <c r="A3275" t="inlineStr">
        <is>
          <t>5900960</t>
        </is>
      </c>
      <c r="B3275" t="inlineStr">
        <is>
          <t>大阪府堺市堺区少林寺町西</t>
        </is>
      </c>
      <c r="C3275" t="inlineStr">
        <is>
          <t>おおさかふ さかいしさかいく しょうりんじちょうにし</t>
        </is>
      </c>
    </row>
    <row r="3276">
      <c r="A3276" t="inlineStr">
        <is>
          <t>5900961</t>
        </is>
      </c>
      <c r="B3276" t="inlineStr">
        <is>
          <t>大阪府堺市堺区寺地町西</t>
        </is>
      </c>
      <c r="C3276" t="inlineStr">
        <is>
          <t>おおさかふ さかいしさかいく てらじちょうにし</t>
        </is>
      </c>
    </row>
    <row r="3277">
      <c r="A3277" t="inlineStr">
        <is>
          <t>5900962</t>
        </is>
      </c>
      <c r="B3277" t="inlineStr">
        <is>
          <t>大阪府堺市堺区寺地町東</t>
        </is>
      </c>
      <c r="C3277" t="inlineStr">
        <is>
          <t>おおさかふ さかいしさかいく てらじちょうひがし</t>
        </is>
      </c>
    </row>
    <row r="3278">
      <c r="A3278" t="inlineStr">
        <is>
          <t>5900963</t>
        </is>
      </c>
      <c r="B3278" t="inlineStr">
        <is>
          <t>大阪府堺市堺区少林寺町東</t>
        </is>
      </c>
      <c r="C3278" t="inlineStr">
        <is>
          <t>おおさかふ さかいしさかいく しょうりんじちょうひがし</t>
        </is>
      </c>
    </row>
    <row r="3279">
      <c r="A3279" t="inlineStr">
        <is>
          <t>5900964</t>
        </is>
      </c>
      <c r="B3279" t="inlineStr">
        <is>
          <t>大阪府堺市堺区新在家町東</t>
        </is>
      </c>
      <c r="C3279" t="inlineStr">
        <is>
          <t>おおさかふ さかいしさかいく しんざいけちょうひがし</t>
        </is>
      </c>
    </row>
    <row r="3280">
      <c r="A3280" t="inlineStr">
        <is>
          <t>5900965</t>
        </is>
      </c>
      <c r="B3280" t="inlineStr">
        <is>
          <t>大阪府堺市堺区南旅篭町東</t>
        </is>
      </c>
      <c r="C3280" t="inlineStr">
        <is>
          <t>おおさかふ さかいしさかいく みなみはたごちょうひがし</t>
        </is>
      </c>
    </row>
    <row r="3281">
      <c r="A3281" t="inlineStr">
        <is>
          <t>5900966</t>
        </is>
      </c>
      <c r="B3281" t="inlineStr">
        <is>
          <t>大阪府堺市堺区南半町東</t>
        </is>
      </c>
      <c r="C3281" t="inlineStr">
        <is>
          <t>おおさかふ さかいしさかいく みなみはんちょうひがし</t>
        </is>
      </c>
    </row>
    <row r="3282">
      <c r="A3282" t="inlineStr">
        <is>
          <t>5900967</t>
        </is>
      </c>
      <c r="B3282" t="inlineStr">
        <is>
          <t>大阪府堺市堺区南半町西</t>
        </is>
      </c>
      <c r="C3282" t="inlineStr">
        <is>
          <t>おおさかふ さかいしさかいく みなみはんちょうにし</t>
        </is>
      </c>
    </row>
    <row r="3283">
      <c r="A3283" t="inlineStr">
        <is>
          <t>5900968</t>
        </is>
      </c>
      <c r="B3283" t="inlineStr">
        <is>
          <t>大阪府堺市堺区南旅篭町西</t>
        </is>
      </c>
      <c r="C3283" t="inlineStr">
        <is>
          <t>おおさかふ さかいしさかいく みなみはたごちょうにし</t>
        </is>
      </c>
    </row>
    <row r="3284">
      <c r="A3284" t="inlineStr">
        <is>
          <t>5900969</t>
        </is>
      </c>
      <c r="B3284" t="inlineStr">
        <is>
          <t>大阪府堺市堺区新在家町西</t>
        </is>
      </c>
      <c r="C3284" t="inlineStr">
        <is>
          <t>おおさかふ さかいしさかいく しんざいけちょうにし</t>
        </is>
      </c>
    </row>
    <row r="3285">
      <c r="A3285" t="inlineStr">
        <is>
          <t>5900971</t>
        </is>
      </c>
      <c r="B3285" t="inlineStr">
        <is>
          <t>大阪府堺市堺区栄橋町</t>
        </is>
      </c>
      <c r="C3285" t="inlineStr">
        <is>
          <t>おおさかふ さかいしさかいく さかえばしちょう</t>
        </is>
      </c>
    </row>
    <row r="3286">
      <c r="A3286" t="inlineStr">
        <is>
          <t>5900972</t>
        </is>
      </c>
      <c r="B3286" t="inlineStr">
        <is>
          <t>大阪府堺市堺区竜神橋町</t>
        </is>
      </c>
      <c r="C3286" t="inlineStr">
        <is>
          <t>おおさかふ さかいしさかいく りゅうじんばしちょう</t>
        </is>
      </c>
    </row>
    <row r="3287">
      <c r="A3287" t="inlineStr">
        <is>
          <t>5900973</t>
        </is>
      </c>
      <c r="B3287" t="inlineStr">
        <is>
          <t>大阪府堺市堺区住吉橋町</t>
        </is>
      </c>
      <c r="C3287" t="inlineStr">
        <is>
          <t>おおさかふ さかいしさかいく すみよしばしちょう</t>
        </is>
      </c>
    </row>
    <row r="3288">
      <c r="A3288" t="inlineStr">
        <is>
          <t>5900974</t>
        </is>
      </c>
      <c r="B3288" t="inlineStr">
        <is>
          <t>大阪府堺市堺区大浜北町</t>
        </is>
      </c>
      <c r="C3288" t="inlineStr">
        <is>
          <t>おおさかふ さかいしさかいく おおはまきたまち</t>
        </is>
      </c>
    </row>
    <row r="3289">
      <c r="A3289" t="inlineStr">
        <is>
          <t>5900975</t>
        </is>
      </c>
      <c r="B3289" t="inlineStr">
        <is>
          <t>大阪府堺市堺区大浜中町</t>
        </is>
      </c>
      <c r="C3289" t="inlineStr">
        <is>
          <t>おおさかふ さかいしさかいく おおはまなかまち</t>
        </is>
      </c>
    </row>
    <row r="3290">
      <c r="A3290" t="inlineStr">
        <is>
          <t>5900976</t>
        </is>
      </c>
      <c r="B3290" t="inlineStr">
        <is>
          <t>大阪府堺市堺区大浜南町</t>
        </is>
      </c>
      <c r="C3290" t="inlineStr">
        <is>
          <t>おおさかふ さかいしさかいく おおはまみなみまち</t>
        </is>
      </c>
    </row>
    <row r="3291">
      <c r="A3291" t="inlineStr">
        <is>
          <t>5900977</t>
        </is>
      </c>
      <c r="B3291" t="inlineStr">
        <is>
          <t>大阪府堺市堺区大浜西町</t>
        </is>
      </c>
      <c r="C3291" t="inlineStr">
        <is>
          <t>おおさかふ さかいしさかいく おおはまにしまち</t>
        </is>
      </c>
    </row>
    <row r="3292">
      <c r="A3292" t="inlineStr">
        <is>
          <t>5900981</t>
        </is>
      </c>
      <c r="B3292" t="inlineStr">
        <is>
          <t>大阪府堺市堺区塩浜町</t>
        </is>
      </c>
      <c r="C3292" t="inlineStr">
        <is>
          <t>おおさかふ さかいしさかいく しおはまちょう</t>
        </is>
      </c>
    </row>
    <row r="3293">
      <c r="A3293" t="inlineStr">
        <is>
          <t>5900982</t>
        </is>
      </c>
      <c r="B3293" t="inlineStr">
        <is>
          <t>大阪府堺市堺区海山町</t>
        </is>
      </c>
      <c r="C3293" t="inlineStr">
        <is>
          <t>おおさかふ さかいしさかいく かいさんちょう</t>
        </is>
      </c>
    </row>
    <row r="3294">
      <c r="A3294" t="inlineStr">
        <is>
          <t>5900983</t>
        </is>
      </c>
      <c r="B3294" t="inlineStr">
        <is>
          <t>大阪府堺市堺区山本町</t>
        </is>
      </c>
      <c r="C3294" t="inlineStr">
        <is>
          <t>おおさかふ さかいしさかいく やまもとちょう</t>
        </is>
      </c>
    </row>
    <row r="3295">
      <c r="A3295" t="inlineStr">
        <is>
          <t>5900984</t>
        </is>
      </c>
      <c r="B3295" t="inlineStr">
        <is>
          <t>大阪府堺市堺区神南辺町</t>
        </is>
      </c>
      <c r="C3295" t="inlineStr">
        <is>
          <t>おおさかふ さかいしさかいく かんなべちょう</t>
        </is>
      </c>
    </row>
    <row r="3296">
      <c r="A3296" t="inlineStr">
        <is>
          <t>5900985</t>
        </is>
      </c>
      <c r="B3296" t="inlineStr">
        <is>
          <t>大阪府堺市堺区戎島町</t>
        </is>
      </c>
      <c r="C3296" t="inlineStr">
        <is>
          <t>おおさかふ さかいしさかいく えびすじまちょう</t>
        </is>
      </c>
    </row>
    <row r="3297">
      <c r="A3297" t="inlineStr">
        <is>
          <t>5900986</t>
        </is>
      </c>
      <c r="B3297" t="inlineStr">
        <is>
          <t>大阪府堺市堺区北波止町</t>
        </is>
      </c>
      <c r="C3297" t="inlineStr">
        <is>
          <t>おおさかふ さかいしさかいく きたはとちょう</t>
        </is>
      </c>
    </row>
    <row r="3298">
      <c r="A3298" t="inlineStr">
        <is>
          <t>5900987</t>
        </is>
      </c>
      <c r="B3298" t="inlineStr">
        <is>
          <t>大阪府堺市堺区築港南町</t>
        </is>
      </c>
      <c r="C3298" t="inlineStr">
        <is>
          <t>おおさかふ さかいしさかいく ちっこうみなみまち</t>
        </is>
      </c>
    </row>
    <row r="3299">
      <c r="A3299" t="inlineStr">
        <is>
          <t>5910000</t>
        </is>
      </c>
      <c r="B3299" t="inlineStr">
        <is>
          <t>大阪府堺市北区</t>
        </is>
      </c>
      <c r="C3299" t="inlineStr">
        <is>
          <t>おおさかふ さかいしきたく</t>
        </is>
      </c>
    </row>
    <row r="3300">
      <c r="A3300" t="inlineStr">
        <is>
          <t>5918001</t>
        </is>
      </c>
      <c r="B3300" t="inlineStr">
        <is>
          <t>大阪府堺市北区常磐町</t>
        </is>
      </c>
      <c r="C3300" t="inlineStr">
        <is>
          <t>おおさかふ さかいしきたく ときわちょう</t>
        </is>
      </c>
    </row>
    <row r="3301">
      <c r="A3301" t="inlineStr">
        <is>
          <t>5918002</t>
        </is>
      </c>
      <c r="B3301" t="inlineStr">
        <is>
          <t>大阪府堺市北区北花田町</t>
        </is>
      </c>
      <c r="C3301" t="inlineStr">
        <is>
          <t>おおさかふ さかいしきたく きたはなだちょう</t>
        </is>
      </c>
    </row>
    <row r="3302">
      <c r="A3302" t="inlineStr">
        <is>
          <t>5918003</t>
        </is>
      </c>
      <c r="B3302" t="inlineStr">
        <is>
          <t>大阪府堺市北区船堂町</t>
        </is>
      </c>
      <c r="C3302" t="inlineStr">
        <is>
          <t>おおさかふ さかいしきたく せんどうちょう</t>
        </is>
      </c>
    </row>
    <row r="3303">
      <c r="A3303" t="inlineStr">
        <is>
          <t>5918004</t>
        </is>
      </c>
      <c r="B3303" t="inlineStr">
        <is>
          <t>大阪府堺市北区蔵前町</t>
        </is>
      </c>
      <c r="C3303" t="inlineStr">
        <is>
          <t>おおさかふ さかいしきたく くらまえちょう</t>
        </is>
      </c>
    </row>
    <row r="3304">
      <c r="A3304" t="inlineStr">
        <is>
          <t>5918005</t>
        </is>
      </c>
      <c r="B3304" t="inlineStr">
        <is>
          <t>大阪府堺市北区新堀町</t>
        </is>
      </c>
      <c r="C3304" t="inlineStr">
        <is>
          <t>おおさかふ さかいしきたく しんぼりちょう</t>
        </is>
      </c>
    </row>
    <row r="3305">
      <c r="A3305" t="inlineStr">
        <is>
          <t>5918006</t>
        </is>
      </c>
      <c r="B3305" t="inlineStr">
        <is>
          <t>大阪府堺市北区宮本町</t>
        </is>
      </c>
      <c r="C3305" t="inlineStr">
        <is>
          <t>おおさかふ さかいしきたく みやもとちょう</t>
        </is>
      </c>
    </row>
    <row r="3306">
      <c r="A3306" t="inlineStr">
        <is>
          <t>5918007</t>
        </is>
      </c>
      <c r="B3306" t="inlineStr">
        <is>
          <t>大阪府堺市北区奥本町</t>
        </is>
      </c>
      <c r="C3306" t="inlineStr">
        <is>
          <t>おおさかふ さかいしきたく おくもとちょう</t>
        </is>
      </c>
    </row>
    <row r="3307">
      <c r="A3307" t="inlineStr">
        <is>
          <t>5918008</t>
        </is>
      </c>
      <c r="B3307" t="inlineStr">
        <is>
          <t>大阪府堺市北区東浅香山町</t>
        </is>
      </c>
      <c r="C3307" t="inlineStr">
        <is>
          <t>おおさかふ さかいしきたく ひがしあさかやまちょう</t>
        </is>
      </c>
    </row>
    <row r="3308">
      <c r="A3308" t="inlineStr">
        <is>
          <t>5918011</t>
        </is>
      </c>
      <c r="B3308" t="inlineStr">
        <is>
          <t>大阪府堺市北区南花田町</t>
        </is>
      </c>
      <c r="C3308" t="inlineStr">
        <is>
          <t>おおさかふ さかいしきたく みなみはなだちょう</t>
        </is>
      </c>
    </row>
    <row r="3309">
      <c r="A3309" t="inlineStr">
        <is>
          <t>5918012</t>
        </is>
      </c>
      <c r="B3309" t="inlineStr">
        <is>
          <t>大阪府堺市北区中村町</t>
        </is>
      </c>
      <c r="C3309" t="inlineStr">
        <is>
          <t>おおさかふ さかいしきたく なかむらちょう</t>
        </is>
      </c>
    </row>
    <row r="3310">
      <c r="A3310" t="inlineStr">
        <is>
          <t>5918013</t>
        </is>
      </c>
      <c r="B3310" t="inlineStr">
        <is>
          <t>大阪府堺市北区野遠町</t>
        </is>
      </c>
      <c r="C3310" t="inlineStr">
        <is>
          <t>おおさかふ さかいしきたく のとうちょう</t>
        </is>
      </c>
    </row>
    <row r="3311">
      <c r="A3311" t="inlineStr">
        <is>
          <t>5918014</t>
        </is>
      </c>
      <c r="B3311" t="inlineStr">
        <is>
          <t>大阪府堺市北区八下北</t>
        </is>
      </c>
      <c r="C3311" t="inlineStr">
        <is>
          <t>おおさかふ さかいしきたく やしもきた</t>
        </is>
      </c>
    </row>
    <row r="3312">
      <c r="A3312" t="inlineStr">
        <is>
          <t>5918021</t>
        </is>
      </c>
      <c r="B3312" t="inlineStr">
        <is>
          <t>大阪府堺市北区新金岡町</t>
        </is>
      </c>
      <c r="C3312" t="inlineStr">
        <is>
          <t>おおさかふ さかいしきたく しんかなおかちょう</t>
        </is>
      </c>
    </row>
    <row r="3313">
      <c r="A3313" t="inlineStr">
        <is>
          <t>5918022</t>
        </is>
      </c>
      <c r="B3313" t="inlineStr">
        <is>
          <t>大阪府堺市北区金岡町</t>
        </is>
      </c>
      <c r="C3313" t="inlineStr">
        <is>
          <t>おおさかふ さかいしきたく かなおかちょう</t>
        </is>
      </c>
    </row>
    <row r="3314">
      <c r="A3314" t="inlineStr">
        <is>
          <t>5918023</t>
        </is>
      </c>
      <c r="B3314" t="inlineStr">
        <is>
          <t>大阪府堺市北区中百舌鳥町</t>
        </is>
      </c>
      <c r="C3314" t="inlineStr">
        <is>
          <t>おおさかふ さかいしきたく なかもずちょう</t>
        </is>
      </c>
    </row>
    <row r="3315">
      <c r="A3315" t="inlineStr">
        <is>
          <t>5918024</t>
        </is>
      </c>
      <c r="B3315" t="inlineStr">
        <is>
          <t>大阪府堺市北区黒土町</t>
        </is>
      </c>
      <c r="C3315" t="inlineStr">
        <is>
          <t>おおさかふ さかいしきたく くろつちちょう</t>
        </is>
      </c>
    </row>
    <row r="3316">
      <c r="A3316" t="inlineStr">
        <is>
          <t>5918025</t>
        </is>
      </c>
      <c r="B3316" t="inlineStr">
        <is>
          <t>大阪府堺市北区長曽根町</t>
        </is>
      </c>
      <c r="C3316" t="inlineStr">
        <is>
          <t>おおさかふ さかいしきたく ながそねちょう</t>
        </is>
      </c>
    </row>
    <row r="3317">
      <c r="A3317" t="inlineStr">
        <is>
          <t>5918031</t>
        </is>
      </c>
      <c r="B3317" t="inlineStr">
        <is>
          <t>大阪府堺市北区百舌鳥梅北町</t>
        </is>
      </c>
      <c r="C3317" t="inlineStr">
        <is>
          <t>おおさかふ さかいしきたく もずうめきたちょう</t>
        </is>
      </c>
    </row>
    <row r="3318">
      <c r="A3318" t="inlineStr">
        <is>
          <t>5918032</t>
        </is>
      </c>
      <c r="B3318" t="inlineStr">
        <is>
          <t>大阪府堺市北区百舌鳥梅町</t>
        </is>
      </c>
      <c r="C3318" t="inlineStr">
        <is>
          <t>おおさかふ さかいしきたく もずうめまち</t>
        </is>
      </c>
    </row>
    <row r="3319">
      <c r="A3319" t="inlineStr">
        <is>
          <t>5918033</t>
        </is>
      </c>
      <c r="B3319" t="inlineStr">
        <is>
          <t>大阪府堺市北区百舌鳥西之町</t>
        </is>
      </c>
      <c r="C3319" t="inlineStr">
        <is>
          <t>おおさかふ さかいしきたく もずにしのちょう</t>
        </is>
      </c>
    </row>
    <row r="3320">
      <c r="A3320" t="inlineStr">
        <is>
          <t>5918034</t>
        </is>
      </c>
      <c r="B3320" t="inlineStr">
        <is>
          <t>大阪府堺市北区百舌鳥陵南町</t>
        </is>
      </c>
      <c r="C3320" t="inlineStr">
        <is>
          <t>おおさかふ さかいしきたく もずりょうなんちょう</t>
        </is>
      </c>
    </row>
    <row r="3321">
      <c r="A3321" t="inlineStr">
        <is>
          <t>5918035</t>
        </is>
      </c>
      <c r="B3321" t="inlineStr">
        <is>
          <t>大阪府堺市北区東上野芝町</t>
        </is>
      </c>
      <c r="C3321" t="inlineStr">
        <is>
          <t>おおさかふ さかいしきたく ひがしうえのしばちょう</t>
        </is>
      </c>
    </row>
    <row r="3322">
      <c r="A3322" t="inlineStr">
        <is>
          <t>5918036</t>
        </is>
      </c>
      <c r="B3322" t="inlineStr">
        <is>
          <t>大阪府堺市北区百舌鳥本町</t>
        </is>
      </c>
      <c r="C3322" t="inlineStr">
        <is>
          <t>おおさかふ さかいしきたく もずほんまち</t>
        </is>
      </c>
    </row>
    <row r="3323">
      <c r="A3323" t="inlineStr">
        <is>
          <t>5918037</t>
        </is>
      </c>
      <c r="B3323" t="inlineStr">
        <is>
          <t>大阪府堺市北区百舌鳥赤畑町</t>
        </is>
      </c>
      <c r="C3323" t="inlineStr">
        <is>
          <t>おおさかふ さかいしきたく もずあかはたちょう</t>
        </is>
      </c>
    </row>
    <row r="3324">
      <c r="A3324" t="inlineStr">
        <is>
          <t>5918041</t>
        </is>
      </c>
      <c r="B3324" t="inlineStr">
        <is>
          <t>大阪府堺市北区東雲東町</t>
        </is>
      </c>
      <c r="C3324" t="inlineStr">
        <is>
          <t>おおさかふ さかいしきたく しののめひがしまち</t>
        </is>
      </c>
    </row>
    <row r="3325">
      <c r="A3325" t="inlineStr">
        <is>
          <t>5918042</t>
        </is>
      </c>
      <c r="B3325" t="inlineStr">
        <is>
          <t>大阪府堺市北区大豆塚町</t>
        </is>
      </c>
      <c r="C3325" t="inlineStr">
        <is>
          <t>おおさかふ さかいしきたく まめづかちょう</t>
        </is>
      </c>
    </row>
    <row r="3326">
      <c r="A3326" t="inlineStr">
        <is>
          <t>5918043</t>
        </is>
      </c>
      <c r="B3326" t="inlineStr">
        <is>
          <t>大阪府堺市北区北長尾町</t>
        </is>
      </c>
      <c r="C3326" t="inlineStr">
        <is>
          <t>おおさかふ さかいしきたく きたながおちょう</t>
        </is>
      </c>
    </row>
    <row r="3327">
      <c r="A3327" t="inlineStr">
        <is>
          <t>5918044</t>
        </is>
      </c>
      <c r="B3327" t="inlineStr">
        <is>
          <t>大阪府堺市北区中長尾町</t>
        </is>
      </c>
      <c r="C3327" t="inlineStr">
        <is>
          <t>おおさかふ さかいしきたく なかながおちょう</t>
        </is>
      </c>
    </row>
    <row r="3328">
      <c r="A3328" t="inlineStr">
        <is>
          <t>5918045</t>
        </is>
      </c>
      <c r="B3328" t="inlineStr">
        <is>
          <t>大阪府堺市北区南長尾町</t>
        </is>
      </c>
      <c r="C3328" t="inlineStr">
        <is>
          <t>おおさかふ さかいしきたく みなみながおちょう</t>
        </is>
      </c>
    </row>
    <row r="3329">
      <c r="A3329" t="inlineStr">
        <is>
          <t>5918046</t>
        </is>
      </c>
      <c r="B3329" t="inlineStr">
        <is>
          <t>大阪府堺市北区東三国ヶ丘町</t>
        </is>
      </c>
      <c r="C3329" t="inlineStr">
        <is>
          <t>おおさかふ さかいしきたく ひがしみくにがおかちょう</t>
        </is>
      </c>
    </row>
    <row r="3330">
      <c r="A3330" t="inlineStr">
        <is>
          <t>5920000</t>
        </is>
      </c>
      <c r="B3330" t="inlineStr">
        <is>
          <t>大阪府高石市</t>
        </is>
      </c>
      <c r="C3330" t="inlineStr">
        <is>
          <t>おおさかふ たかいしし</t>
        </is>
      </c>
    </row>
    <row r="3331">
      <c r="A3331" t="inlineStr">
        <is>
          <t>5920001</t>
        </is>
      </c>
      <c r="B3331" t="inlineStr">
        <is>
          <t>大阪府高石市高砂</t>
        </is>
      </c>
      <c r="C3331" t="inlineStr">
        <is>
          <t>おおさかふ たかいしし たかさご</t>
        </is>
      </c>
    </row>
    <row r="3332">
      <c r="A3332" t="inlineStr">
        <is>
          <t>5920002</t>
        </is>
      </c>
      <c r="B3332" t="inlineStr">
        <is>
          <t>大阪府高石市羽衣</t>
        </is>
      </c>
      <c r="C3332" t="inlineStr">
        <is>
          <t>おおさかふ たかいしし はごろも</t>
        </is>
      </c>
    </row>
    <row r="3333">
      <c r="A3333" t="inlineStr">
        <is>
          <t>5920003</t>
        </is>
      </c>
      <c r="B3333" t="inlineStr">
        <is>
          <t>大阪府高石市東羽衣</t>
        </is>
      </c>
      <c r="C3333" t="inlineStr">
        <is>
          <t>おおさかふ たかいしし ひがしはごろも</t>
        </is>
      </c>
    </row>
    <row r="3334">
      <c r="A3334" t="inlineStr">
        <is>
          <t>5920004</t>
        </is>
      </c>
      <c r="B3334" t="inlineStr">
        <is>
          <t>大阪府高石市高師浜</t>
        </is>
      </c>
      <c r="C3334" t="inlineStr">
        <is>
          <t>おおさかふ たかいしし たかしのはま</t>
        </is>
      </c>
    </row>
    <row r="3335">
      <c r="A3335" t="inlineStr">
        <is>
          <t>5920005</t>
        </is>
      </c>
      <c r="B3335" t="inlineStr">
        <is>
          <t>大阪府高石市千代田</t>
        </is>
      </c>
      <c r="C3335" t="inlineStr">
        <is>
          <t>おおさかふ たかいしし ちよだ</t>
        </is>
      </c>
    </row>
    <row r="3336">
      <c r="A3336" t="inlineStr">
        <is>
          <t>5920006</t>
        </is>
      </c>
      <c r="B3336" t="inlineStr">
        <is>
          <t>大阪府高石市高師浜丁</t>
        </is>
      </c>
      <c r="C3336" t="inlineStr">
        <is>
          <t>おおさかふ たかいしし たかしのはまちょう</t>
        </is>
      </c>
    </row>
    <row r="3337">
      <c r="A3337" t="inlineStr">
        <is>
          <t>5920011</t>
        </is>
      </c>
      <c r="B3337" t="inlineStr">
        <is>
          <t>大阪府高石市加茂</t>
        </is>
      </c>
      <c r="C3337" t="inlineStr">
        <is>
          <t>おおさかふ たかいしし かも</t>
        </is>
      </c>
    </row>
    <row r="3338">
      <c r="A3338" t="inlineStr">
        <is>
          <t>5920012</t>
        </is>
      </c>
      <c r="B3338" t="inlineStr">
        <is>
          <t>大阪府高石市西取石</t>
        </is>
      </c>
      <c r="C3338" t="inlineStr">
        <is>
          <t>おおさかふ たかいしし にしとりいし</t>
        </is>
      </c>
    </row>
    <row r="3339">
      <c r="A3339" t="inlineStr">
        <is>
          <t>5920013</t>
        </is>
      </c>
      <c r="B3339" t="inlineStr">
        <is>
          <t>大阪府高石市取石</t>
        </is>
      </c>
      <c r="C3339" t="inlineStr">
        <is>
          <t>おおさかふ たかいしし とりいし</t>
        </is>
      </c>
    </row>
    <row r="3340">
      <c r="A3340" t="inlineStr">
        <is>
          <t>5920014</t>
        </is>
      </c>
      <c r="B3340" t="inlineStr">
        <is>
          <t>大阪府高石市綾園</t>
        </is>
      </c>
      <c r="C3340" t="inlineStr">
        <is>
          <t>おおさかふ たかいしし あやぞの</t>
        </is>
      </c>
    </row>
    <row r="3341">
      <c r="A3341" t="inlineStr">
        <is>
          <t>5928331</t>
        </is>
      </c>
      <c r="B3341" t="inlineStr">
        <is>
          <t>大阪府堺市西区築港新町</t>
        </is>
      </c>
      <c r="C3341" t="inlineStr">
        <is>
          <t>おおさかふ さかいしにしく ちっこうしんまち</t>
        </is>
      </c>
    </row>
    <row r="3342">
      <c r="A3342" t="inlineStr">
        <is>
          <t>5928332</t>
        </is>
      </c>
      <c r="B3342" t="inlineStr">
        <is>
          <t>大阪府堺市西区石津西町</t>
        </is>
      </c>
      <c r="C3342" t="inlineStr">
        <is>
          <t>おおさかふ さかいしにしく いしづにしまち</t>
        </is>
      </c>
    </row>
    <row r="3343">
      <c r="A3343" t="inlineStr">
        <is>
          <t>5928333</t>
        </is>
      </c>
      <c r="B3343" t="inlineStr">
        <is>
          <t>大阪府堺市西区浜寺石津町西</t>
        </is>
      </c>
      <c r="C3343" t="inlineStr">
        <is>
          <t>おおさかふ さかいしにしく はまでらいしづちょうにし</t>
        </is>
      </c>
    </row>
    <row r="3344">
      <c r="A3344" t="inlineStr">
        <is>
          <t>5928334</t>
        </is>
      </c>
      <c r="B3344" t="inlineStr">
        <is>
          <t>大阪府堺市西区浜寺石津町中</t>
        </is>
      </c>
      <c r="C3344" t="inlineStr">
        <is>
          <t>おおさかふ さかいしにしく はまでらいしづちょうなか</t>
        </is>
      </c>
    </row>
    <row r="3345">
      <c r="A3345" t="inlineStr">
        <is>
          <t>5928335</t>
        </is>
      </c>
      <c r="B3345" t="inlineStr">
        <is>
          <t>大阪府堺市西区浜寺石津町東</t>
        </is>
      </c>
      <c r="C3345" t="inlineStr">
        <is>
          <t>おおさかふ さかいしにしく はまでらいしづちょうひがし</t>
        </is>
      </c>
    </row>
    <row r="3346">
      <c r="A3346" t="inlineStr">
        <is>
          <t>5928341</t>
        </is>
      </c>
      <c r="B3346" t="inlineStr">
        <is>
          <t>大阪府堺市西区浜寺船尾町東</t>
        </is>
      </c>
      <c r="C3346" t="inlineStr">
        <is>
          <t>おおさかふ さかいしにしく はまでらふなおちょうひがし</t>
        </is>
      </c>
    </row>
    <row r="3347">
      <c r="A3347" t="inlineStr">
        <is>
          <t>5928342</t>
        </is>
      </c>
      <c r="B3347" t="inlineStr">
        <is>
          <t>大阪府堺市西区浜寺船尾町西</t>
        </is>
      </c>
      <c r="C3347" t="inlineStr">
        <is>
          <t>おおさかふ さかいしにしく はまでらふなおちょうにし</t>
        </is>
      </c>
    </row>
    <row r="3348">
      <c r="A3348" t="inlineStr">
        <is>
          <t>5928343</t>
        </is>
      </c>
      <c r="B3348" t="inlineStr">
        <is>
          <t>大阪府堺市西区浜寺元町</t>
        </is>
      </c>
      <c r="C3348" t="inlineStr">
        <is>
          <t>おおさかふ さかいしにしく はまでらもとまち</t>
        </is>
      </c>
    </row>
    <row r="3349">
      <c r="A3349" t="inlineStr">
        <is>
          <t>5928344</t>
        </is>
      </c>
      <c r="B3349" t="inlineStr">
        <is>
          <t>大阪府堺市西区浜寺南町</t>
        </is>
      </c>
      <c r="C3349" t="inlineStr">
        <is>
          <t>おおさかふ さかいしにしく はまでらみなみまち</t>
        </is>
      </c>
    </row>
    <row r="3350">
      <c r="A3350" t="inlineStr">
        <is>
          <t>5928345</t>
        </is>
      </c>
      <c r="B3350" t="inlineStr">
        <is>
          <t>大阪府堺市西区浜寺昭和町</t>
        </is>
      </c>
      <c r="C3350" t="inlineStr">
        <is>
          <t>おおさかふ さかいしにしく はまでらしょうわちょう</t>
        </is>
      </c>
    </row>
    <row r="3351">
      <c r="A3351" t="inlineStr">
        <is>
          <t>5928346</t>
        </is>
      </c>
      <c r="B3351" t="inlineStr">
        <is>
          <t>大阪府堺市西区浜寺公園町</t>
        </is>
      </c>
      <c r="C3351" t="inlineStr">
        <is>
          <t>おおさかふ さかいしにしく はまでらこうえんちょう</t>
        </is>
      </c>
    </row>
    <row r="3352">
      <c r="A3352" t="inlineStr">
        <is>
          <t>5928347</t>
        </is>
      </c>
      <c r="B3352" t="inlineStr">
        <is>
          <t>大阪府堺市西区浜寺諏訪森町西</t>
        </is>
      </c>
      <c r="C3352" t="inlineStr">
        <is>
          <t>おおさかふ さかいしにしく はまでらすわのもりちょうにし</t>
        </is>
      </c>
    </row>
    <row r="3353">
      <c r="A3353" t="inlineStr">
        <is>
          <t>5928348</t>
        </is>
      </c>
      <c r="B3353" t="inlineStr">
        <is>
          <t>大阪府堺市西区浜寺諏訪森町中</t>
        </is>
      </c>
      <c r="C3353" t="inlineStr">
        <is>
          <t>おおさかふ さかいしにしく はまでらすわのもりちょうなか</t>
        </is>
      </c>
    </row>
    <row r="3354">
      <c r="A3354" t="inlineStr">
        <is>
          <t>5928349</t>
        </is>
      </c>
      <c r="B3354" t="inlineStr">
        <is>
          <t>大阪府堺市西区浜寺諏訪森町東</t>
        </is>
      </c>
      <c r="C3354" t="inlineStr">
        <is>
          <t>おおさかふ さかいしにしく はまでらすわのもりちょうひがし</t>
        </is>
      </c>
    </row>
    <row r="3355">
      <c r="A3355" t="inlineStr">
        <is>
          <t>5928351</t>
        </is>
      </c>
      <c r="B3355" t="inlineStr">
        <is>
          <t>大阪府堺市西区築港浜寺町</t>
        </is>
      </c>
      <c r="C3355" t="inlineStr">
        <is>
          <t>おおさかふ さかいしにしく ちっこうはまでらちょう</t>
        </is>
      </c>
    </row>
    <row r="3356">
      <c r="A3356" t="inlineStr">
        <is>
          <t>5928352</t>
        </is>
      </c>
      <c r="B3356" t="inlineStr">
        <is>
          <t>大阪府堺市西区築港浜寺西町</t>
        </is>
      </c>
      <c r="C3356" t="inlineStr">
        <is>
          <t>おおさかふ さかいしにしく ちっこうはまでらにしまち</t>
        </is>
      </c>
    </row>
    <row r="3357">
      <c r="A3357" t="inlineStr">
        <is>
          <t>5930000</t>
        </is>
      </c>
      <c r="B3357" t="inlineStr">
        <is>
          <t>大阪府堺市西区</t>
        </is>
      </c>
      <c r="C3357" t="inlineStr">
        <is>
          <t>おおさかふ さかいしにしく</t>
        </is>
      </c>
    </row>
    <row r="3358">
      <c r="A3358" t="inlineStr">
        <is>
          <t>5938301</t>
        </is>
      </c>
      <c r="B3358" t="inlineStr">
        <is>
          <t>大阪府堺市西区上野芝町</t>
        </is>
      </c>
      <c r="C3358" t="inlineStr">
        <is>
          <t>おおさかふ さかいしにしく うえのしばちょう</t>
        </is>
      </c>
    </row>
    <row r="3359">
      <c r="A3359" t="inlineStr">
        <is>
          <t>5938302</t>
        </is>
      </c>
      <c r="B3359" t="inlineStr">
        <is>
          <t>大阪府堺市西区北条町</t>
        </is>
      </c>
      <c r="C3359" t="inlineStr">
        <is>
          <t>おおさかふ さかいしにしく ほうじょうちょう</t>
        </is>
      </c>
    </row>
    <row r="3360">
      <c r="A3360" t="inlineStr">
        <is>
          <t>5938303</t>
        </is>
      </c>
      <c r="B3360" t="inlineStr">
        <is>
          <t>大阪府堺市西区上野芝向ヶ丘町</t>
        </is>
      </c>
      <c r="C3360" t="inlineStr">
        <is>
          <t>おおさかふ さかいしにしく うえのしばむこうがおかちょう</t>
        </is>
      </c>
    </row>
    <row r="3361">
      <c r="A3361" t="inlineStr">
        <is>
          <t>5938304</t>
        </is>
      </c>
      <c r="B3361" t="inlineStr">
        <is>
          <t>大阪府堺市西区家原寺町</t>
        </is>
      </c>
      <c r="C3361" t="inlineStr">
        <is>
          <t>おおさかふ さかいしにしく えばらじちょう</t>
        </is>
      </c>
    </row>
    <row r="3362">
      <c r="A3362" t="inlineStr">
        <is>
          <t>5938305</t>
        </is>
      </c>
      <c r="B3362" t="inlineStr">
        <is>
          <t>大阪府堺市西区堀上緑町</t>
        </is>
      </c>
      <c r="C3362" t="inlineStr">
        <is>
          <t>おおさかふ さかいしにしく ほりあげみどりまち</t>
        </is>
      </c>
    </row>
    <row r="3363">
      <c r="A3363" t="inlineStr">
        <is>
          <t>5938306</t>
        </is>
      </c>
      <c r="B3363" t="inlineStr">
        <is>
          <t>大阪府堺市西区八田寺町</t>
        </is>
      </c>
      <c r="C3363" t="inlineStr">
        <is>
          <t>おおさかふ さかいしにしく はんだいじちょう</t>
        </is>
      </c>
    </row>
    <row r="3364">
      <c r="A3364" t="inlineStr">
        <is>
          <t>5938307</t>
        </is>
      </c>
      <c r="B3364" t="inlineStr">
        <is>
          <t>大阪府堺市西区平岡町</t>
        </is>
      </c>
      <c r="C3364" t="inlineStr">
        <is>
          <t>おおさかふ さかいしにしく ひらおかちょう</t>
        </is>
      </c>
    </row>
    <row r="3365">
      <c r="A3365" t="inlineStr">
        <is>
          <t>5938308</t>
        </is>
      </c>
      <c r="B3365" t="inlineStr">
        <is>
          <t>大阪府堺市西区神野町</t>
        </is>
      </c>
      <c r="C3365" t="inlineStr">
        <is>
          <t>おおさかふ さかいしにしく こうのちょう</t>
        </is>
      </c>
    </row>
    <row r="3366">
      <c r="A3366" t="inlineStr">
        <is>
          <t>5938311</t>
        </is>
      </c>
      <c r="B3366" t="inlineStr">
        <is>
          <t>大阪府堺市西区上</t>
        </is>
      </c>
      <c r="C3366" t="inlineStr">
        <is>
          <t>おおさかふ さかいしにしく かみ</t>
        </is>
      </c>
    </row>
    <row r="3367">
      <c r="A3367" t="inlineStr">
        <is>
          <t>5938312</t>
        </is>
      </c>
      <c r="B3367" t="inlineStr">
        <is>
          <t>大阪府堺市西区草部</t>
        </is>
      </c>
      <c r="C3367" t="inlineStr">
        <is>
          <t>おおさかふ さかいしにしく くさべ</t>
        </is>
      </c>
    </row>
    <row r="3368">
      <c r="A3368" t="inlineStr">
        <is>
          <t>5938313</t>
        </is>
      </c>
      <c r="B3368" t="inlineStr">
        <is>
          <t>大阪府堺市西区小代</t>
        </is>
      </c>
      <c r="C3368" t="inlineStr">
        <is>
          <t>おおさかふ さかいしにしく こだい</t>
        </is>
      </c>
    </row>
    <row r="3369">
      <c r="A3369" t="inlineStr">
        <is>
          <t>5938314</t>
        </is>
      </c>
      <c r="B3369" t="inlineStr">
        <is>
          <t>大阪府堺市西区太平寺</t>
        </is>
      </c>
      <c r="C3369" t="inlineStr">
        <is>
          <t>おおさかふ さかいしにしく たいへいじ</t>
        </is>
      </c>
    </row>
    <row r="3370">
      <c r="A3370" t="inlineStr">
        <is>
          <t>5938315</t>
        </is>
      </c>
      <c r="B3370" t="inlineStr">
        <is>
          <t>大阪府堺市西区菱木</t>
        </is>
      </c>
      <c r="C3370" t="inlineStr">
        <is>
          <t>おおさかふ さかいしにしく ひしき</t>
        </is>
      </c>
    </row>
    <row r="3371">
      <c r="A3371" t="inlineStr">
        <is>
          <t>5938316</t>
        </is>
      </c>
      <c r="B3371" t="inlineStr">
        <is>
          <t>大阪府堺市西区山田</t>
        </is>
      </c>
      <c r="C3371" t="inlineStr">
        <is>
          <t>おおさかふ さかいしにしく やまだ</t>
        </is>
      </c>
    </row>
    <row r="3372">
      <c r="A3372" t="inlineStr">
        <is>
          <t>5938317</t>
        </is>
      </c>
      <c r="B3372" t="inlineStr">
        <is>
          <t>大阪府堺市西区原田</t>
        </is>
      </c>
      <c r="C3372" t="inlineStr">
        <is>
          <t>おおさかふ さかいしにしく はらだ</t>
        </is>
      </c>
    </row>
    <row r="3373">
      <c r="A3373" t="inlineStr">
        <is>
          <t>5938321</t>
        </is>
      </c>
      <c r="B3373" t="inlineStr">
        <is>
          <t>大阪府堺市西区宮下町</t>
        </is>
      </c>
      <c r="C3373" t="inlineStr">
        <is>
          <t>おおさかふ さかいしにしく みやしもちょう</t>
        </is>
      </c>
    </row>
    <row r="3374">
      <c r="A3374" t="inlineStr">
        <is>
          <t>5938322</t>
        </is>
      </c>
      <c r="B3374" t="inlineStr">
        <is>
          <t>大阪府堺市西区津久野町</t>
        </is>
      </c>
      <c r="C3374" t="inlineStr">
        <is>
          <t>おおさかふ さかいしにしく つくのちょう</t>
        </is>
      </c>
    </row>
    <row r="3375">
      <c r="A3375" t="inlineStr">
        <is>
          <t>5938323</t>
        </is>
      </c>
      <c r="B3375" t="inlineStr">
        <is>
          <t>大阪府堺市西区鶴田町</t>
        </is>
      </c>
      <c r="C3375" t="inlineStr">
        <is>
          <t>おおさかふ さかいしにしく つるたちょう</t>
        </is>
      </c>
    </row>
    <row r="3376">
      <c r="A3376" t="inlineStr">
        <is>
          <t>5938324</t>
        </is>
      </c>
      <c r="B3376" t="inlineStr">
        <is>
          <t>大阪府堺市西区鳳東町</t>
        </is>
      </c>
      <c r="C3376" t="inlineStr">
        <is>
          <t>おおさかふ さかいしにしく おおとりひがしまち</t>
        </is>
      </c>
    </row>
    <row r="3377">
      <c r="A3377" t="inlineStr">
        <is>
          <t>5938325</t>
        </is>
      </c>
      <c r="B3377" t="inlineStr">
        <is>
          <t>大阪府堺市西区鳳南町</t>
        </is>
      </c>
      <c r="C3377" t="inlineStr">
        <is>
          <t>おおさかふ さかいしにしく おおとりみなみまち</t>
        </is>
      </c>
    </row>
    <row r="3378">
      <c r="A3378" t="inlineStr">
        <is>
          <t>5938326</t>
        </is>
      </c>
      <c r="B3378" t="inlineStr">
        <is>
          <t>大阪府堺市西区鳳西町</t>
        </is>
      </c>
      <c r="C3378" t="inlineStr">
        <is>
          <t>おおさかふ さかいしにしく おおとりにしまち</t>
        </is>
      </c>
    </row>
    <row r="3379">
      <c r="A3379" t="inlineStr">
        <is>
          <t>5938327</t>
        </is>
      </c>
      <c r="B3379" t="inlineStr">
        <is>
          <t>大阪府堺市西区鳳中町</t>
        </is>
      </c>
      <c r="C3379" t="inlineStr">
        <is>
          <t>おおさかふ さかいしにしく おおとりなかまち</t>
        </is>
      </c>
    </row>
    <row r="3380">
      <c r="A3380" t="inlineStr">
        <is>
          <t>5938328</t>
        </is>
      </c>
      <c r="B3380" t="inlineStr">
        <is>
          <t>大阪府堺市西区鳳北町</t>
        </is>
      </c>
      <c r="C3380" t="inlineStr">
        <is>
          <t>おおさかふ さかいしにしく おおとりきたまち</t>
        </is>
      </c>
    </row>
    <row r="3381">
      <c r="A3381" t="inlineStr">
        <is>
          <t>5938329</t>
        </is>
      </c>
      <c r="B3381" t="inlineStr">
        <is>
          <t>大阪府堺市西区下田町</t>
        </is>
      </c>
      <c r="C3381" t="inlineStr">
        <is>
          <t>おおさかふ さかいしにしく しもだちょう</t>
        </is>
      </c>
    </row>
    <row r="3382">
      <c r="A3382" t="inlineStr">
        <is>
          <t>5940000</t>
        </is>
      </c>
      <c r="B3382" t="inlineStr">
        <is>
          <t>大阪府和泉市</t>
        </is>
      </c>
      <c r="C3382" t="inlineStr">
        <is>
          <t>おおさかふ いずみし</t>
        </is>
      </c>
    </row>
    <row r="3383">
      <c r="A3383" t="inlineStr">
        <is>
          <t>5940001</t>
        </is>
      </c>
      <c r="B3383" t="inlineStr">
        <is>
          <t>大阪府和泉市舞町</t>
        </is>
      </c>
      <c r="C3383" t="inlineStr">
        <is>
          <t>おおさかふ いずみし まいちょう</t>
        </is>
      </c>
    </row>
    <row r="3384">
      <c r="A3384" t="inlineStr">
        <is>
          <t>5940002</t>
        </is>
      </c>
      <c r="B3384" t="inlineStr">
        <is>
          <t>大阪府和泉市上町</t>
        </is>
      </c>
      <c r="C3384" t="inlineStr">
        <is>
          <t>おおさかふ いずみし かみちょう</t>
        </is>
      </c>
    </row>
    <row r="3385">
      <c r="A3385" t="inlineStr">
        <is>
          <t>5940003</t>
        </is>
      </c>
      <c r="B3385" t="inlineStr">
        <is>
          <t>大阪府和泉市太町</t>
        </is>
      </c>
      <c r="C3385" t="inlineStr">
        <is>
          <t>おおさかふ いずみし たいちょう</t>
        </is>
      </c>
    </row>
    <row r="3386">
      <c r="A3386" t="inlineStr">
        <is>
          <t>5940004</t>
        </is>
      </c>
      <c r="B3386" t="inlineStr">
        <is>
          <t>大阪府和泉市王子町</t>
        </is>
      </c>
      <c r="C3386" t="inlineStr">
        <is>
          <t>おおさかふ いずみし おうじちょう</t>
        </is>
      </c>
    </row>
    <row r="3387">
      <c r="A3387" t="inlineStr">
        <is>
          <t>5940005</t>
        </is>
      </c>
      <c r="B3387" t="inlineStr">
        <is>
          <t>大阪府和泉市幸</t>
        </is>
      </c>
      <c r="C3387" t="inlineStr">
        <is>
          <t>おおさかふ いずみし さいわい</t>
        </is>
      </c>
    </row>
    <row r="3388">
      <c r="A3388" t="inlineStr">
        <is>
          <t>5940006</t>
        </is>
      </c>
      <c r="B3388" t="inlineStr">
        <is>
          <t>大阪府和泉市尾井町</t>
        </is>
      </c>
      <c r="C3388" t="inlineStr">
        <is>
          <t>おおさかふ いずみし おのいちょう</t>
        </is>
      </c>
    </row>
    <row r="3389">
      <c r="A3389" t="inlineStr">
        <is>
          <t>5940011</t>
        </is>
      </c>
      <c r="B3389" t="inlineStr">
        <is>
          <t>大阪府和泉市上代町</t>
        </is>
      </c>
      <c r="C3389" t="inlineStr">
        <is>
          <t>おおさかふ いずみし うえだいちょう</t>
        </is>
      </c>
    </row>
    <row r="3390">
      <c r="A3390" t="inlineStr">
        <is>
          <t>5940012</t>
        </is>
      </c>
      <c r="B3390" t="inlineStr">
        <is>
          <t>大阪府和泉市小野町</t>
        </is>
      </c>
      <c r="C3390" t="inlineStr">
        <is>
          <t>おおさかふ いずみし おのちょう</t>
        </is>
      </c>
    </row>
    <row r="3391">
      <c r="A3391" t="inlineStr">
        <is>
          <t>5940013</t>
        </is>
      </c>
      <c r="B3391" t="inlineStr">
        <is>
          <t>大阪府和泉市鶴山台</t>
        </is>
      </c>
      <c r="C3391" t="inlineStr">
        <is>
          <t>おおさかふ いずみし つるやまだい</t>
        </is>
      </c>
    </row>
    <row r="3392">
      <c r="A3392" t="inlineStr">
        <is>
          <t>5940021</t>
        </is>
      </c>
      <c r="B3392" t="inlineStr">
        <is>
          <t>大阪府和泉市山荘町</t>
        </is>
      </c>
      <c r="C3392" t="inlineStr">
        <is>
          <t>おおさかふ いずみし さんそうちょう</t>
        </is>
      </c>
    </row>
    <row r="3393">
      <c r="A3393" t="inlineStr">
        <is>
          <t>5940022</t>
        </is>
      </c>
      <c r="B3393" t="inlineStr">
        <is>
          <t>大阪府和泉市黒鳥町</t>
        </is>
      </c>
      <c r="C3393" t="inlineStr">
        <is>
          <t>おおさかふ いずみし くろどりちょう</t>
        </is>
      </c>
    </row>
    <row r="3394">
      <c r="A3394" t="inlineStr">
        <is>
          <t>5940023</t>
        </is>
      </c>
      <c r="B3394" t="inlineStr">
        <is>
          <t>大阪府和泉市伯太町</t>
        </is>
      </c>
      <c r="C3394" t="inlineStr">
        <is>
          <t>おおさかふ いずみし はかたちょう</t>
        </is>
      </c>
    </row>
    <row r="3395">
      <c r="A3395" t="inlineStr">
        <is>
          <t>5940031</t>
        </is>
      </c>
      <c r="B3395" t="inlineStr">
        <is>
          <t>大阪府和泉市伏屋町</t>
        </is>
      </c>
      <c r="C3395" t="inlineStr">
        <is>
          <t>おおさかふ いずみし ふせやちょう</t>
        </is>
      </c>
    </row>
    <row r="3396">
      <c r="A3396" t="inlineStr">
        <is>
          <t>5940032</t>
        </is>
      </c>
      <c r="B3396" t="inlineStr">
        <is>
          <t>大阪府和泉市池田下町</t>
        </is>
      </c>
      <c r="C3396" t="inlineStr">
        <is>
          <t>おおさかふ いずみし いけだしもちょう</t>
        </is>
      </c>
    </row>
    <row r="3397">
      <c r="A3397" t="inlineStr">
        <is>
          <t>5940041</t>
        </is>
      </c>
      <c r="B3397" t="inlineStr">
        <is>
          <t>大阪府和泉市いぶき野</t>
        </is>
      </c>
      <c r="C3397" t="inlineStr">
        <is>
          <t>おおさかふ いずみし いぶきの</t>
        </is>
      </c>
    </row>
    <row r="3398">
      <c r="A3398" t="inlineStr">
        <is>
          <t>5940042</t>
        </is>
      </c>
      <c r="B3398" t="inlineStr">
        <is>
          <t>大阪府和泉市箕形町</t>
        </is>
      </c>
      <c r="C3398" t="inlineStr">
        <is>
          <t>おおさかふ いずみし みがたちょう</t>
        </is>
      </c>
    </row>
    <row r="3399">
      <c r="A3399" t="inlineStr">
        <is>
          <t>5940051</t>
        </is>
      </c>
      <c r="B3399" t="inlineStr">
        <is>
          <t>大阪府和泉市東阪本町</t>
        </is>
      </c>
      <c r="C3399" t="inlineStr">
        <is>
          <t>おおさかふ いずみし ひがしさかもとちょう</t>
        </is>
      </c>
    </row>
    <row r="3400">
      <c r="A3400" t="inlineStr">
        <is>
          <t>5940052</t>
        </is>
      </c>
      <c r="B3400" t="inlineStr">
        <is>
          <t>大阪府和泉市阪本町</t>
        </is>
      </c>
      <c r="C3400" t="inlineStr">
        <is>
          <t>おおさかふ いずみし さかもとちょう</t>
        </is>
      </c>
    </row>
    <row r="3401">
      <c r="A3401" t="inlineStr">
        <is>
          <t>5940053</t>
        </is>
      </c>
      <c r="B3401" t="inlineStr">
        <is>
          <t>大阪府和泉市芦部町</t>
        </is>
      </c>
      <c r="C3401" t="inlineStr">
        <is>
          <t>おおさかふ いずみし あしべちょう</t>
        </is>
      </c>
    </row>
    <row r="3402">
      <c r="A3402" t="inlineStr">
        <is>
          <t>5940054</t>
        </is>
      </c>
      <c r="B3402" t="inlineStr">
        <is>
          <t>大阪府和泉市一条院町</t>
        </is>
      </c>
      <c r="C3402" t="inlineStr">
        <is>
          <t>おおさかふ いずみし いちじょういんちょう</t>
        </is>
      </c>
    </row>
    <row r="3403">
      <c r="A3403" t="inlineStr">
        <is>
          <t>5940061</t>
        </is>
      </c>
      <c r="B3403" t="inlineStr">
        <is>
          <t>大阪府和泉市弥生町</t>
        </is>
      </c>
      <c r="C3403" t="inlineStr">
        <is>
          <t>おおさかふ いずみし やよいちょう</t>
        </is>
      </c>
    </row>
    <row r="3404">
      <c r="A3404" t="inlineStr">
        <is>
          <t>5940062</t>
        </is>
      </c>
      <c r="B3404" t="inlineStr">
        <is>
          <t>大阪府和泉市寺田町</t>
        </is>
      </c>
      <c r="C3404" t="inlineStr">
        <is>
          <t>おおさかふ いずみし てらだちょう</t>
        </is>
      </c>
    </row>
    <row r="3405">
      <c r="A3405" t="inlineStr">
        <is>
          <t>5940063</t>
        </is>
      </c>
      <c r="B3405" t="inlineStr">
        <is>
          <t>大阪府和泉市今福町</t>
        </is>
      </c>
      <c r="C3405" t="inlineStr">
        <is>
          <t>おおさかふ いずみし いまふくちょう</t>
        </is>
      </c>
    </row>
    <row r="3406">
      <c r="A3406" t="inlineStr">
        <is>
          <t>5940064</t>
        </is>
      </c>
      <c r="B3406" t="inlineStr">
        <is>
          <t>大阪府和泉市寺門町</t>
        </is>
      </c>
      <c r="C3406" t="inlineStr">
        <is>
          <t>おおさかふ いずみし てらかどちょう</t>
        </is>
      </c>
    </row>
    <row r="3407">
      <c r="A3407" t="inlineStr">
        <is>
          <t>5940065</t>
        </is>
      </c>
      <c r="B3407" t="inlineStr">
        <is>
          <t>大阪府和泉市観音寺町</t>
        </is>
      </c>
      <c r="C3407" t="inlineStr">
        <is>
          <t>おおさかふ いずみし かんのんじちょう</t>
        </is>
      </c>
    </row>
    <row r="3408">
      <c r="A3408" t="inlineStr">
        <is>
          <t>5940066</t>
        </is>
      </c>
      <c r="B3408" t="inlineStr">
        <is>
          <t>大阪府和泉市桑原町</t>
        </is>
      </c>
      <c r="C3408" t="inlineStr">
        <is>
          <t>おおさかふ いずみし くわばらちょう</t>
        </is>
      </c>
    </row>
    <row r="3409">
      <c r="A3409" t="inlineStr">
        <is>
          <t>5940071</t>
        </is>
      </c>
      <c r="B3409" t="inlineStr">
        <is>
          <t>大阪府和泉市府中町</t>
        </is>
      </c>
      <c r="C3409" t="inlineStr">
        <is>
          <t>おおさかふ いずみし ふちゅうちょう</t>
        </is>
      </c>
    </row>
    <row r="3410">
      <c r="A3410" t="inlineStr">
        <is>
          <t>5940072</t>
        </is>
      </c>
      <c r="B3410" t="inlineStr">
        <is>
          <t>大阪府和泉市井ノ口町</t>
        </is>
      </c>
      <c r="C3410" t="inlineStr">
        <is>
          <t>おおさかふ いずみし いのくちちょう</t>
        </is>
      </c>
    </row>
    <row r="3411">
      <c r="A3411" t="inlineStr">
        <is>
          <t>5940073</t>
        </is>
      </c>
      <c r="B3411" t="inlineStr">
        <is>
          <t>大阪府和泉市和気町</t>
        </is>
      </c>
      <c r="C3411" t="inlineStr">
        <is>
          <t>おおさかふ いずみし わけちょう</t>
        </is>
      </c>
    </row>
    <row r="3412">
      <c r="A3412" t="inlineStr">
        <is>
          <t>5940074</t>
        </is>
      </c>
      <c r="B3412" t="inlineStr">
        <is>
          <t>大阪府和泉市小田町</t>
        </is>
      </c>
      <c r="C3412" t="inlineStr">
        <is>
          <t>おおさかふ いずみし おだちょう</t>
        </is>
      </c>
    </row>
    <row r="3413">
      <c r="A3413" t="inlineStr">
        <is>
          <t>5940075</t>
        </is>
      </c>
      <c r="B3413" t="inlineStr">
        <is>
          <t>大阪府和泉市繁和町</t>
        </is>
      </c>
      <c r="C3413" t="inlineStr">
        <is>
          <t>おおさかふ いずみし はんわちょう</t>
        </is>
      </c>
    </row>
    <row r="3414">
      <c r="A3414" t="inlineStr">
        <is>
          <t>5940076</t>
        </is>
      </c>
      <c r="B3414" t="inlineStr">
        <is>
          <t>大阪府和泉市肥子町</t>
        </is>
      </c>
      <c r="C3414" t="inlineStr">
        <is>
          <t>おおさかふ いずみし ひこちょう</t>
        </is>
      </c>
    </row>
    <row r="3415">
      <c r="A3415" t="inlineStr">
        <is>
          <t>5940081</t>
        </is>
      </c>
      <c r="B3415" t="inlineStr">
        <is>
          <t>大阪府和泉市葛の葉町</t>
        </is>
      </c>
      <c r="C3415" t="inlineStr">
        <is>
          <t>おおさかふ いずみし くずのはちょう</t>
        </is>
      </c>
    </row>
    <row r="3416">
      <c r="A3416" t="inlineStr">
        <is>
          <t>5940082</t>
        </is>
      </c>
      <c r="B3416" t="inlineStr">
        <is>
          <t>大阪府和泉市富秋町</t>
        </is>
      </c>
      <c r="C3416" t="inlineStr">
        <is>
          <t>おおさかふ いずみし とみあきちょう</t>
        </is>
      </c>
    </row>
    <row r="3417">
      <c r="A3417" t="inlineStr">
        <is>
          <t>5940083</t>
        </is>
      </c>
      <c r="B3417" t="inlineStr">
        <is>
          <t>大阪府和泉市池上町</t>
        </is>
      </c>
      <c r="C3417" t="inlineStr">
        <is>
          <t>おおさかふ いずみし いけがみちょう</t>
        </is>
      </c>
    </row>
    <row r="3418">
      <c r="A3418" t="inlineStr">
        <is>
          <t>5941101</t>
        </is>
      </c>
      <c r="B3418" t="inlineStr">
        <is>
          <t>大阪府和泉市室堂町</t>
        </is>
      </c>
      <c r="C3418" t="inlineStr">
        <is>
          <t>おおさかふ いずみし むろどうちょう</t>
        </is>
      </c>
    </row>
    <row r="3419">
      <c r="A3419" t="inlineStr">
        <is>
          <t>5941102</t>
        </is>
      </c>
      <c r="B3419" t="inlineStr">
        <is>
          <t>大阪府和泉市和田町</t>
        </is>
      </c>
      <c r="C3419" t="inlineStr">
        <is>
          <t>おおさかふ いずみし わだちょう</t>
        </is>
      </c>
    </row>
    <row r="3420">
      <c r="A3420" t="inlineStr">
        <is>
          <t>5941103</t>
        </is>
      </c>
      <c r="B3420" t="inlineStr">
        <is>
          <t>大阪府和泉市浦田町</t>
        </is>
      </c>
      <c r="C3420" t="inlineStr">
        <is>
          <t>おおさかふ いずみし うらだちょう</t>
        </is>
      </c>
    </row>
    <row r="3421">
      <c r="A3421" t="inlineStr">
        <is>
          <t>5941104</t>
        </is>
      </c>
      <c r="B3421" t="inlineStr">
        <is>
          <t>大阪府和泉市万町</t>
        </is>
      </c>
      <c r="C3421" t="inlineStr">
        <is>
          <t>おおさかふ いずみし まんちょう</t>
        </is>
      </c>
    </row>
    <row r="3422">
      <c r="A3422" t="inlineStr">
        <is>
          <t>5941105</t>
        </is>
      </c>
      <c r="B3422" t="inlineStr">
        <is>
          <t>大阪府和泉市のぞみ野</t>
        </is>
      </c>
      <c r="C3422" t="inlineStr">
        <is>
          <t>おおさかふ いずみし のぞみの</t>
        </is>
      </c>
    </row>
    <row r="3423">
      <c r="A3423" t="inlineStr">
        <is>
          <t>5941106</t>
        </is>
      </c>
      <c r="B3423" t="inlineStr">
        <is>
          <t>大阪府和泉市はつが野</t>
        </is>
      </c>
      <c r="C3423" t="inlineStr">
        <is>
          <t>おおさかふ いずみし はつがの</t>
        </is>
      </c>
    </row>
    <row r="3424">
      <c r="A3424" t="inlineStr">
        <is>
          <t>5941111</t>
        </is>
      </c>
      <c r="B3424" t="inlineStr">
        <is>
          <t>大阪府和泉市光明台</t>
        </is>
      </c>
      <c r="C3424" t="inlineStr">
        <is>
          <t>おおさかふ いずみし こうみょうだい</t>
        </is>
      </c>
    </row>
    <row r="3425">
      <c r="A3425" t="inlineStr">
        <is>
          <t>5941112</t>
        </is>
      </c>
      <c r="B3425" t="inlineStr">
        <is>
          <t>大阪府和泉市三林町</t>
        </is>
      </c>
      <c r="C3425" t="inlineStr">
        <is>
          <t>おおさかふ いずみし みばやしちょう</t>
        </is>
      </c>
    </row>
    <row r="3426">
      <c r="A3426" t="inlineStr">
        <is>
          <t>5941113</t>
        </is>
      </c>
      <c r="B3426" t="inlineStr">
        <is>
          <t>大阪府和泉市黒石町</t>
        </is>
      </c>
      <c r="C3426" t="inlineStr">
        <is>
          <t>おおさかふ いずみし くろいしちょう</t>
        </is>
      </c>
    </row>
    <row r="3427">
      <c r="A3427" t="inlineStr">
        <is>
          <t>5941114</t>
        </is>
      </c>
      <c r="B3427" t="inlineStr">
        <is>
          <t>大阪府和泉市国分町</t>
        </is>
      </c>
      <c r="C3427" t="inlineStr">
        <is>
          <t>おおさかふ いずみし こくぶちょう</t>
        </is>
      </c>
    </row>
    <row r="3428">
      <c r="A3428" t="inlineStr">
        <is>
          <t>5941115</t>
        </is>
      </c>
      <c r="B3428" t="inlineStr">
        <is>
          <t>大阪府和泉市平井町</t>
        </is>
      </c>
      <c r="C3428" t="inlineStr">
        <is>
          <t>おおさかふ いずみし ひらいちょう</t>
        </is>
      </c>
    </row>
    <row r="3429">
      <c r="A3429" t="inlineStr">
        <is>
          <t>5941116</t>
        </is>
      </c>
      <c r="B3429" t="inlineStr">
        <is>
          <t>大阪府和泉市納花町</t>
        </is>
      </c>
      <c r="C3429" t="inlineStr">
        <is>
          <t>おおさかふ いずみし のうけちょう</t>
        </is>
      </c>
    </row>
    <row r="3430">
      <c r="A3430" t="inlineStr">
        <is>
          <t>5941117</t>
        </is>
      </c>
      <c r="B3430" t="inlineStr">
        <is>
          <t>大阪府和泉市鍛治屋町</t>
        </is>
      </c>
      <c r="C3430" t="inlineStr">
        <is>
          <t>おおさかふ いずみし かじやちょう</t>
        </is>
      </c>
    </row>
    <row r="3431">
      <c r="A3431" t="inlineStr">
        <is>
          <t>5941118</t>
        </is>
      </c>
      <c r="B3431" t="inlineStr">
        <is>
          <t>大阪府和泉市みずき台</t>
        </is>
      </c>
      <c r="C3431" t="inlineStr">
        <is>
          <t>おおさかふ いずみし みずきだい</t>
        </is>
      </c>
    </row>
    <row r="3432">
      <c r="A3432" t="inlineStr">
        <is>
          <t>5941121</t>
        </is>
      </c>
      <c r="B3432" t="inlineStr">
        <is>
          <t>大阪府和泉市下宮町</t>
        </is>
      </c>
      <c r="C3432" t="inlineStr">
        <is>
          <t>おおさかふ いずみし しものみやちょう</t>
        </is>
      </c>
    </row>
    <row r="3433">
      <c r="A3433" t="inlineStr">
        <is>
          <t>5941122</t>
        </is>
      </c>
      <c r="B3433" t="inlineStr">
        <is>
          <t>大阪府和泉市北田中町</t>
        </is>
      </c>
      <c r="C3433" t="inlineStr">
        <is>
          <t>おおさかふ いずみし きただなかちょう</t>
        </is>
      </c>
    </row>
    <row r="3434">
      <c r="A3434" t="inlineStr">
        <is>
          <t>5941123</t>
        </is>
      </c>
      <c r="B3434" t="inlineStr">
        <is>
          <t>大阪府和泉市福瀬町</t>
        </is>
      </c>
      <c r="C3434" t="inlineStr">
        <is>
          <t>おおさかふ いずみし ふくぜちょう</t>
        </is>
      </c>
    </row>
    <row r="3435">
      <c r="A3435" t="inlineStr">
        <is>
          <t>5941124</t>
        </is>
      </c>
      <c r="B3435" t="inlineStr">
        <is>
          <t>大阪府和泉市南面利町</t>
        </is>
      </c>
      <c r="C3435" t="inlineStr">
        <is>
          <t>おおさかふ いずみし なめりちょう</t>
        </is>
      </c>
    </row>
    <row r="3436">
      <c r="A3436" t="inlineStr">
        <is>
          <t>5941125</t>
        </is>
      </c>
      <c r="B3436" t="inlineStr">
        <is>
          <t>大阪府和泉市善正町</t>
        </is>
      </c>
      <c r="C3436" t="inlineStr">
        <is>
          <t>おおさかふ いずみし ぜんしょうちょう</t>
        </is>
      </c>
    </row>
    <row r="3437">
      <c r="A3437" t="inlineStr">
        <is>
          <t>5941126</t>
        </is>
      </c>
      <c r="B3437" t="inlineStr">
        <is>
          <t>大阪府和泉市九鬼町</t>
        </is>
      </c>
      <c r="C3437" t="inlineStr">
        <is>
          <t>おおさかふ いずみし くきちょう</t>
        </is>
      </c>
    </row>
    <row r="3438">
      <c r="A3438" t="inlineStr">
        <is>
          <t>5941127</t>
        </is>
      </c>
      <c r="B3438" t="inlineStr">
        <is>
          <t>大阪府和泉市小野田町</t>
        </is>
      </c>
      <c r="C3438" t="inlineStr">
        <is>
          <t>おおさかふ いずみし おのだちょう</t>
        </is>
      </c>
    </row>
    <row r="3439">
      <c r="A3439" t="inlineStr">
        <is>
          <t>5941128</t>
        </is>
      </c>
      <c r="B3439" t="inlineStr">
        <is>
          <t>大阪府和泉市岡町</t>
        </is>
      </c>
      <c r="C3439" t="inlineStr">
        <is>
          <t>おおさかふ いずみし おかちょう</t>
        </is>
      </c>
    </row>
    <row r="3440">
      <c r="A3440" t="inlineStr">
        <is>
          <t>5941131</t>
        </is>
      </c>
      <c r="B3440" t="inlineStr">
        <is>
          <t>大阪府和泉市槇尾山町</t>
        </is>
      </c>
      <c r="C3440" t="inlineStr">
        <is>
          <t>おおさかふ いずみし まきおさんちょう</t>
        </is>
      </c>
    </row>
    <row r="3441">
      <c r="A3441" t="inlineStr">
        <is>
          <t>5941132</t>
        </is>
      </c>
      <c r="B3441" t="inlineStr">
        <is>
          <t>大阪府和泉市父鬼町</t>
        </is>
      </c>
      <c r="C3441" t="inlineStr">
        <is>
          <t>おおさかふ いずみし ちちおにちょう</t>
        </is>
      </c>
    </row>
    <row r="3442">
      <c r="A3442" t="inlineStr">
        <is>
          <t>5941133</t>
        </is>
      </c>
      <c r="B3442" t="inlineStr">
        <is>
          <t>大阪府和泉市春木川町</t>
        </is>
      </c>
      <c r="C3442" t="inlineStr">
        <is>
          <t>おおさかふ いずみし はるきがわちょう</t>
        </is>
      </c>
    </row>
    <row r="3443">
      <c r="A3443" t="inlineStr">
        <is>
          <t>5941134</t>
        </is>
      </c>
      <c r="B3443" t="inlineStr">
        <is>
          <t>大阪府和泉市大野町</t>
        </is>
      </c>
      <c r="C3443" t="inlineStr">
        <is>
          <t>おおさかふ いずみし おおのちょう</t>
        </is>
      </c>
    </row>
    <row r="3444">
      <c r="A3444" t="inlineStr">
        <is>
          <t>5941135</t>
        </is>
      </c>
      <c r="B3444" t="inlineStr">
        <is>
          <t>大阪府和泉市坪井町</t>
        </is>
      </c>
      <c r="C3444" t="inlineStr">
        <is>
          <t>おおさかふ いずみし つぼいちょう</t>
        </is>
      </c>
    </row>
    <row r="3445">
      <c r="A3445" t="inlineStr">
        <is>
          <t>5941136</t>
        </is>
      </c>
      <c r="B3445" t="inlineStr">
        <is>
          <t>大阪府和泉市仏並町</t>
        </is>
      </c>
      <c r="C3445" t="inlineStr">
        <is>
          <t>おおさかふ いずみし ぶつなみちょう</t>
        </is>
      </c>
    </row>
    <row r="3446">
      <c r="A3446" t="inlineStr">
        <is>
          <t>5941141</t>
        </is>
      </c>
      <c r="B3446" t="inlineStr">
        <is>
          <t>大阪府和泉市春木町</t>
        </is>
      </c>
      <c r="C3446" t="inlineStr">
        <is>
          <t>おおさかふ いずみし はるきちょう</t>
        </is>
      </c>
    </row>
    <row r="3447">
      <c r="A3447" t="inlineStr">
        <is>
          <t>5941142</t>
        </is>
      </c>
      <c r="B3447" t="inlineStr">
        <is>
          <t>大阪府和泉市久井町</t>
        </is>
      </c>
      <c r="C3447" t="inlineStr">
        <is>
          <t>おおさかふ いずみし ひさいちょう</t>
        </is>
      </c>
    </row>
    <row r="3448">
      <c r="A3448" t="inlineStr">
        <is>
          <t>5941143</t>
        </is>
      </c>
      <c r="B3448" t="inlineStr">
        <is>
          <t>大阪府和泉市若樫町</t>
        </is>
      </c>
      <c r="C3448" t="inlineStr">
        <is>
          <t>おおさかふ いずみし わかかしちょう</t>
        </is>
      </c>
    </row>
    <row r="3449">
      <c r="A3449" t="inlineStr">
        <is>
          <t>5941144</t>
        </is>
      </c>
      <c r="B3449" t="inlineStr">
        <is>
          <t>大阪府和泉市テクノステージ</t>
        </is>
      </c>
      <c r="C3449" t="inlineStr">
        <is>
          <t>おおさかふ いずみし てくのすてーじ</t>
        </is>
      </c>
    </row>
    <row r="3450">
      <c r="A3450" t="inlineStr">
        <is>
          <t>5941151</t>
        </is>
      </c>
      <c r="B3450" t="inlineStr">
        <is>
          <t>大阪府和泉市唐国町</t>
        </is>
      </c>
      <c r="C3450" t="inlineStr">
        <is>
          <t>おおさかふ いずみし からくにちょう</t>
        </is>
      </c>
    </row>
    <row r="3451">
      <c r="A3451" t="inlineStr">
        <is>
          <t>5941152</t>
        </is>
      </c>
      <c r="B3451" t="inlineStr">
        <is>
          <t>大阪府和泉市まなび野</t>
        </is>
      </c>
      <c r="C3451" t="inlineStr">
        <is>
          <t>おおさかふ いずみし まなびの</t>
        </is>
      </c>
    </row>
    <row r="3452">
      <c r="A3452" t="inlineStr">
        <is>
          <t>5941153</t>
        </is>
      </c>
      <c r="B3452" t="inlineStr">
        <is>
          <t>大阪府和泉市青葉台</t>
        </is>
      </c>
      <c r="C3452" t="inlineStr">
        <is>
          <t>おおさかふ いずみし あおばだい</t>
        </is>
      </c>
    </row>
    <row r="3453">
      <c r="A3453" t="inlineStr">
        <is>
          <t>5941154</t>
        </is>
      </c>
      <c r="B3453" t="inlineStr">
        <is>
          <t>大阪府和泉市松尾寺町</t>
        </is>
      </c>
      <c r="C3453" t="inlineStr">
        <is>
          <t>おおさかふ いずみし まつおじちょう</t>
        </is>
      </c>
    </row>
    <row r="3454">
      <c r="A3454" t="inlineStr">
        <is>
          <t>5941155</t>
        </is>
      </c>
      <c r="B3454" t="inlineStr">
        <is>
          <t>大阪府和泉市緑ケ丘</t>
        </is>
      </c>
      <c r="C3454" t="inlineStr">
        <is>
          <t>おおさかふ いずみし みどりがおか</t>
        </is>
      </c>
    </row>
    <row r="3455">
      <c r="A3455" t="inlineStr">
        <is>
          <t>5941156</t>
        </is>
      </c>
      <c r="B3455" t="inlineStr">
        <is>
          <t>大阪府和泉市内田町</t>
        </is>
      </c>
      <c r="C3455" t="inlineStr">
        <is>
          <t>おおさかふ いずみし うちだちょう</t>
        </is>
      </c>
    </row>
    <row r="3456">
      <c r="A3456" t="inlineStr">
        <is>
          <t>5941157</t>
        </is>
      </c>
      <c r="B3456" t="inlineStr">
        <is>
          <t>大阪府和泉市あゆみ野</t>
        </is>
      </c>
      <c r="C3456" t="inlineStr">
        <is>
          <t>おおさかふ いずみし あゆみの</t>
        </is>
      </c>
    </row>
    <row r="3457">
      <c r="A3457" t="inlineStr">
        <is>
          <t>5950000</t>
        </is>
      </c>
      <c r="B3457" t="inlineStr">
        <is>
          <t>大阪府泉大津市</t>
        </is>
      </c>
      <c r="C3457" t="inlineStr">
        <is>
          <t>おおさかふ いずみおおつし</t>
        </is>
      </c>
    </row>
    <row r="3458">
      <c r="A3458" t="inlineStr">
        <is>
          <t>5950001</t>
        </is>
      </c>
      <c r="B3458" t="inlineStr">
        <is>
          <t>大阪府泉大津市綾井</t>
        </is>
      </c>
      <c r="C3458" t="inlineStr">
        <is>
          <t>おおさかふ いずみおおつし あやい</t>
        </is>
      </c>
    </row>
    <row r="3459">
      <c r="A3459" t="inlineStr">
        <is>
          <t>5950002</t>
        </is>
      </c>
      <c r="B3459" t="inlineStr">
        <is>
          <t>大阪府泉大津市末広町</t>
        </is>
      </c>
      <c r="C3459" t="inlineStr">
        <is>
          <t>おおさかふ いずみおおつし すえひろちょう</t>
        </is>
      </c>
    </row>
    <row r="3460">
      <c r="A3460" t="inlineStr">
        <is>
          <t>5950003</t>
        </is>
      </c>
      <c r="B3460" t="inlineStr">
        <is>
          <t>大阪府泉大津市尾井千原町</t>
        </is>
      </c>
      <c r="C3460" t="inlineStr">
        <is>
          <t>おおさかふ いずみおおつし おいちはらちょう</t>
        </is>
      </c>
    </row>
    <row r="3461">
      <c r="A3461" t="inlineStr">
        <is>
          <t>5950004</t>
        </is>
      </c>
      <c r="B3461" t="inlineStr">
        <is>
          <t>大阪府泉大津市千原町</t>
        </is>
      </c>
      <c r="C3461" t="inlineStr">
        <is>
          <t>おおさかふ いずみおおつし ちはらちょう</t>
        </is>
      </c>
    </row>
    <row r="3462">
      <c r="A3462" t="inlineStr">
        <is>
          <t>5950005</t>
        </is>
      </c>
      <c r="B3462" t="inlineStr">
        <is>
          <t>大阪府泉大津市森町</t>
        </is>
      </c>
      <c r="C3462" t="inlineStr">
        <is>
          <t>おおさかふ いずみおおつし もりちょう</t>
        </is>
      </c>
    </row>
    <row r="3463">
      <c r="A3463" t="inlineStr">
        <is>
          <t>5950006</t>
        </is>
      </c>
      <c r="B3463" t="inlineStr">
        <is>
          <t>大阪府泉大津市東助松町</t>
        </is>
      </c>
      <c r="C3463" t="inlineStr">
        <is>
          <t>おおさかふ いずみおおつし ひがしすけまつちょう</t>
        </is>
      </c>
    </row>
    <row r="3464">
      <c r="A3464" t="inlineStr">
        <is>
          <t>5950007</t>
        </is>
      </c>
      <c r="B3464" t="inlineStr">
        <is>
          <t>大阪府泉大津市助松団地</t>
        </is>
      </c>
      <c r="C3464" t="inlineStr">
        <is>
          <t>おおさかふ いずみおおつし すけまつだんち</t>
        </is>
      </c>
    </row>
    <row r="3465">
      <c r="A3465" t="inlineStr">
        <is>
          <t>5950011</t>
        </is>
      </c>
      <c r="B3465" t="inlineStr">
        <is>
          <t>大阪府泉大津市曽根町</t>
        </is>
      </c>
      <c r="C3465" t="inlineStr">
        <is>
          <t>おおさかふ いずみおおつし そねちょう</t>
        </is>
      </c>
    </row>
    <row r="3466">
      <c r="A3466" t="inlineStr">
        <is>
          <t>5950012</t>
        </is>
      </c>
      <c r="B3466" t="inlineStr">
        <is>
          <t>大阪府泉大津市北豊中町</t>
        </is>
      </c>
      <c r="C3466" t="inlineStr">
        <is>
          <t>おおさかふ いずみおおつし きたとよなかちょう</t>
        </is>
      </c>
    </row>
    <row r="3467">
      <c r="A3467" t="inlineStr">
        <is>
          <t>5950013</t>
        </is>
      </c>
      <c r="B3467" t="inlineStr">
        <is>
          <t>大阪府泉大津市宮町</t>
        </is>
      </c>
      <c r="C3467" t="inlineStr">
        <is>
          <t>おおさかふ いずみおおつし みやちょう</t>
        </is>
      </c>
    </row>
    <row r="3468">
      <c r="A3468" t="inlineStr">
        <is>
          <t>5950014</t>
        </is>
      </c>
      <c r="B3468" t="inlineStr">
        <is>
          <t>大阪府泉大津市寿町</t>
        </is>
      </c>
      <c r="C3468" t="inlineStr">
        <is>
          <t>おおさかふ いずみおおつし ことぶきちょう</t>
        </is>
      </c>
    </row>
    <row r="3469">
      <c r="A3469" t="inlineStr">
        <is>
          <t>5950015</t>
        </is>
      </c>
      <c r="B3469" t="inlineStr">
        <is>
          <t>大阪府泉大津市二田町</t>
        </is>
      </c>
      <c r="C3469" t="inlineStr">
        <is>
          <t>おおさかふ いずみおおつし ふつたちょう</t>
        </is>
      </c>
    </row>
    <row r="3470">
      <c r="A3470" t="inlineStr">
        <is>
          <t>5950016</t>
        </is>
      </c>
      <c r="B3470" t="inlineStr">
        <is>
          <t>大阪府泉大津市条南町</t>
        </is>
      </c>
      <c r="C3470" t="inlineStr">
        <is>
          <t>おおさかふ いずみおおつし じょうなんちょう</t>
        </is>
      </c>
    </row>
    <row r="3471">
      <c r="A3471" t="inlineStr">
        <is>
          <t>5950017</t>
        </is>
      </c>
      <c r="B3471" t="inlineStr">
        <is>
          <t>大阪府泉大津市池園町</t>
        </is>
      </c>
      <c r="C3471" t="inlineStr">
        <is>
          <t>おおさかふ いずみおおつし いけぞのちょう</t>
        </is>
      </c>
    </row>
    <row r="3472">
      <c r="A3472" t="inlineStr">
        <is>
          <t>5950021</t>
        </is>
      </c>
      <c r="B3472" t="inlineStr">
        <is>
          <t>大阪府泉大津市東豊中町</t>
        </is>
      </c>
      <c r="C3472" t="inlineStr">
        <is>
          <t>おおさかふ いずみおおつし ひがしとよなかちょう</t>
        </is>
      </c>
    </row>
    <row r="3473">
      <c r="A3473" t="inlineStr">
        <is>
          <t>5950022</t>
        </is>
      </c>
      <c r="B3473" t="inlineStr">
        <is>
          <t>大阪府泉大津市池浦</t>
        </is>
      </c>
      <c r="C3473" t="inlineStr">
        <is>
          <t>おおさかふ いずみおおつし いけうら</t>
        </is>
      </c>
    </row>
    <row r="3474">
      <c r="A3474" t="inlineStr">
        <is>
          <t>5950023</t>
        </is>
      </c>
      <c r="B3474" t="inlineStr">
        <is>
          <t>大阪府泉大津市豊中町</t>
        </is>
      </c>
      <c r="C3474" t="inlineStr">
        <is>
          <t>おおさかふ いずみおおつし とよなかちょう</t>
        </is>
      </c>
    </row>
    <row r="3475">
      <c r="A3475" t="inlineStr">
        <is>
          <t>5950024</t>
        </is>
      </c>
      <c r="B3475" t="inlineStr">
        <is>
          <t>大阪府泉大津市池浦町</t>
        </is>
      </c>
      <c r="C3475" t="inlineStr">
        <is>
          <t>おおさかふ いずみおおつし いけうらちょう</t>
        </is>
      </c>
    </row>
    <row r="3476">
      <c r="A3476" t="inlineStr">
        <is>
          <t>5950025</t>
        </is>
      </c>
      <c r="B3476" t="inlineStr">
        <is>
          <t>大阪府泉大津市旭町</t>
        </is>
      </c>
      <c r="C3476" t="inlineStr">
        <is>
          <t>おおさかふ いずみおおつし あさひちょう</t>
        </is>
      </c>
    </row>
    <row r="3477">
      <c r="A3477" t="inlineStr">
        <is>
          <t>5950026</t>
        </is>
      </c>
      <c r="B3477" t="inlineStr">
        <is>
          <t>大阪府泉大津市東雲町</t>
        </is>
      </c>
      <c r="C3477" t="inlineStr">
        <is>
          <t>おおさかふ いずみおおつし しののめちょう</t>
        </is>
      </c>
    </row>
    <row r="3478">
      <c r="A3478" t="inlineStr">
        <is>
          <t>5950027</t>
        </is>
      </c>
      <c r="B3478" t="inlineStr">
        <is>
          <t>大阪府泉大津市下条町</t>
        </is>
      </c>
      <c r="C3478" t="inlineStr">
        <is>
          <t>おおさかふ いずみおおつし げじょうちょう</t>
        </is>
      </c>
    </row>
    <row r="3479">
      <c r="A3479" t="inlineStr">
        <is>
          <t>5950028</t>
        </is>
      </c>
      <c r="B3479" t="inlineStr">
        <is>
          <t>大阪府泉大津市要池住宅</t>
        </is>
      </c>
      <c r="C3479" t="inlineStr">
        <is>
          <t>おおさかふ いずみおおつし かなめいけじゅうたく</t>
        </is>
      </c>
    </row>
    <row r="3480">
      <c r="A3480" t="inlineStr">
        <is>
          <t>5950031</t>
        </is>
      </c>
      <c r="B3480" t="inlineStr">
        <is>
          <t>大阪府泉大津市我孫子</t>
        </is>
      </c>
      <c r="C3480" t="inlineStr">
        <is>
          <t>おおさかふ いずみおおつし あびこ</t>
        </is>
      </c>
    </row>
    <row r="3481">
      <c r="A3481" t="inlineStr">
        <is>
          <t>5950032</t>
        </is>
      </c>
      <c r="B3481" t="inlineStr">
        <is>
          <t>大阪府泉大津市穴田</t>
        </is>
      </c>
      <c r="C3481" t="inlineStr">
        <is>
          <t>おおさかふ いずみおおつし あなだ</t>
        </is>
      </c>
    </row>
    <row r="3482">
      <c r="A3482" t="inlineStr">
        <is>
          <t>5950033</t>
        </is>
      </c>
      <c r="B3482" t="inlineStr">
        <is>
          <t>大阪府泉大津市板原</t>
        </is>
      </c>
      <c r="C3482" t="inlineStr">
        <is>
          <t>おおさかふ いずみおおつし いたはら</t>
        </is>
      </c>
    </row>
    <row r="3483">
      <c r="A3483" t="inlineStr">
        <is>
          <t>5950034</t>
        </is>
      </c>
      <c r="B3483" t="inlineStr">
        <is>
          <t>大阪府泉大津市宇多</t>
        </is>
      </c>
      <c r="C3483" t="inlineStr">
        <is>
          <t>おおさかふ いずみおおつし うだ</t>
        </is>
      </c>
    </row>
    <row r="3484">
      <c r="A3484" t="inlineStr">
        <is>
          <t>5950035</t>
        </is>
      </c>
      <c r="B3484" t="inlineStr">
        <is>
          <t>大阪府泉大津市式内町</t>
        </is>
      </c>
      <c r="C3484" t="inlineStr">
        <is>
          <t>おおさかふ いずみおおつし しきないちょう</t>
        </is>
      </c>
    </row>
    <row r="3485">
      <c r="A3485" t="inlineStr">
        <is>
          <t>5950036</t>
        </is>
      </c>
      <c r="B3485" t="inlineStr">
        <is>
          <t>大阪府泉大津市昭和町</t>
        </is>
      </c>
      <c r="C3485" t="inlineStr">
        <is>
          <t>おおさかふ いずみおおつし しょうわちょう</t>
        </is>
      </c>
    </row>
    <row r="3486">
      <c r="A3486" t="inlineStr">
        <is>
          <t>5950037</t>
        </is>
      </c>
      <c r="B3486" t="inlineStr">
        <is>
          <t>大阪府泉大津市虫取</t>
        </is>
      </c>
      <c r="C3486" t="inlineStr">
        <is>
          <t>おおさかふ いずみおおつし むしとり</t>
        </is>
      </c>
    </row>
    <row r="3487">
      <c r="A3487" t="inlineStr">
        <is>
          <t>5950038</t>
        </is>
      </c>
      <c r="B3487" t="inlineStr">
        <is>
          <t>大阪府泉大津市楠町西</t>
        </is>
      </c>
      <c r="C3487" t="inlineStr">
        <is>
          <t>おおさかふ いずみおおつし くすのきちょうにし</t>
        </is>
      </c>
    </row>
    <row r="3488">
      <c r="A3488" t="inlineStr">
        <is>
          <t>5950039</t>
        </is>
      </c>
      <c r="B3488" t="inlineStr">
        <is>
          <t>大阪府泉大津市楠町東</t>
        </is>
      </c>
      <c r="C3488" t="inlineStr">
        <is>
          <t>おおさかふ いずみおおつし くすのきちょうひがし</t>
        </is>
      </c>
    </row>
    <row r="3489">
      <c r="A3489" t="inlineStr">
        <is>
          <t>5950041</t>
        </is>
      </c>
      <c r="B3489" t="inlineStr">
        <is>
          <t>大阪府泉大津市戎町</t>
        </is>
      </c>
      <c r="C3489" t="inlineStr">
        <is>
          <t>おおさかふ いずみおおつし えびすちょう</t>
        </is>
      </c>
    </row>
    <row r="3490">
      <c r="A3490" t="inlineStr">
        <is>
          <t>5950042</t>
        </is>
      </c>
      <c r="B3490" t="inlineStr">
        <is>
          <t>大阪府泉大津市高津町</t>
        </is>
      </c>
      <c r="C3490" t="inlineStr">
        <is>
          <t>おおさかふ いずみおおつし たかつちょう</t>
        </is>
      </c>
    </row>
    <row r="3491">
      <c r="A3491" t="inlineStr">
        <is>
          <t>5950043</t>
        </is>
      </c>
      <c r="B3491" t="inlineStr">
        <is>
          <t>大阪府泉大津市清水町</t>
        </is>
      </c>
      <c r="C3491" t="inlineStr">
        <is>
          <t>おおさかふ いずみおおつし しみずちょう</t>
        </is>
      </c>
    </row>
    <row r="3492">
      <c r="A3492" t="inlineStr">
        <is>
          <t>5950044</t>
        </is>
      </c>
      <c r="B3492" t="inlineStr">
        <is>
          <t>大阪府泉大津市河原町</t>
        </is>
      </c>
      <c r="C3492" t="inlineStr">
        <is>
          <t>おおさかふ いずみおおつし かわはらちょう</t>
        </is>
      </c>
    </row>
    <row r="3493">
      <c r="A3493" t="inlineStr">
        <is>
          <t>5950045</t>
        </is>
      </c>
      <c r="B3493" t="inlineStr">
        <is>
          <t>大阪府泉大津市下之町</t>
        </is>
      </c>
      <c r="C3493" t="inlineStr">
        <is>
          <t>おおさかふ いずみおおつし したのちょう</t>
        </is>
      </c>
    </row>
    <row r="3494">
      <c r="A3494" t="inlineStr">
        <is>
          <t>5950046</t>
        </is>
      </c>
      <c r="B3494" t="inlineStr">
        <is>
          <t>大阪府泉大津市上之町</t>
        </is>
      </c>
      <c r="C3494" t="inlineStr">
        <is>
          <t>おおさかふ いずみおおつし うえのちょう</t>
        </is>
      </c>
    </row>
    <row r="3495">
      <c r="A3495" t="inlineStr">
        <is>
          <t>5950051</t>
        </is>
      </c>
      <c r="B3495" t="inlineStr">
        <is>
          <t>大阪府泉大津市東港町</t>
        </is>
      </c>
      <c r="C3495" t="inlineStr">
        <is>
          <t>おおさかふ いずみおおつし ひがしみなとちょう</t>
        </is>
      </c>
    </row>
    <row r="3496">
      <c r="A3496" t="inlineStr">
        <is>
          <t>5950052</t>
        </is>
      </c>
      <c r="B3496" t="inlineStr">
        <is>
          <t>大阪府泉大津市西港町</t>
        </is>
      </c>
      <c r="C3496" t="inlineStr">
        <is>
          <t>おおさかふ いずみおおつし にしみなとちょう</t>
        </is>
      </c>
    </row>
    <row r="3497">
      <c r="A3497" t="inlineStr">
        <is>
          <t>5950053</t>
        </is>
      </c>
      <c r="B3497" t="inlineStr">
        <is>
          <t>大阪府泉大津市青葉町</t>
        </is>
      </c>
      <c r="C3497" t="inlineStr">
        <is>
          <t>おおさかふ いずみおおつし あおばちょう</t>
        </is>
      </c>
    </row>
    <row r="3498">
      <c r="A3498" t="inlineStr">
        <is>
          <t>5950054</t>
        </is>
      </c>
      <c r="B3498" t="inlineStr">
        <is>
          <t>大阪府泉大津市汐見町</t>
        </is>
      </c>
      <c r="C3498" t="inlineStr">
        <is>
          <t>おおさかふ いずみおおつし しおみちょう</t>
        </is>
      </c>
    </row>
    <row r="3499">
      <c r="A3499" t="inlineStr">
        <is>
          <t>5950055</t>
        </is>
      </c>
      <c r="B3499" t="inlineStr">
        <is>
          <t>大阪府泉大津市なぎさ町</t>
        </is>
      </c>
      <c r="C3499" t="inlineStr">
        <is>
          <t>おおさかふ いずみおおつし なぎさちょう</t>
        </is>
      </c>
    </row>
    <row r="3500">
      <c r="A3500" t="inlineStr">
        <is>
          <t>5950056</t>
        </is>
      </c>
      <c r="B3500" t="inlineStr">
        <is>
          <t>大阪府泉大津市夕凪町</t>
        </is>
      </c>
      <c r="C3500" t="inlineStr">
        <is>
          <t>おおさかふ いずみおおつし ゆうなぎちょう</t>
        </is>
      </c>
    </row>
    <row r="3501">
      <c r="A3501" t="inlineStr">
        <is>
          <t>5950061</t>
        </is>
      </c>
      <c r="B3501" t="inlineStr">
        <is>
          <t>大阪府泉大津市春日町</t>
        </is>
      </c>
      <c r="C3501" t="inlineStr">
        <is>
          <t>おおさかふ いずみおおつし かすがちょう</t>
        </is>
      </c>
    </row>
    <row r="3502">
      <c r="A3502" t="inlineStr">
        <is>
          <t>5950062</t>
        </is>
      </c>
      <c r="B3502" t="inlineStr">
        <is>
          <t>大阪府泉大津市田中町</t>
        </is>
      </c>
      <c r="C3502" t="inlineStr">
        <is>
          <t>おおさかふ いずみおおつし たなかちょう</t>
        </is>
      </c>
    </row>
    <row r="3503">
      <c r="A3503" t="inlineStr">
        <is>
          <t>5950063</t>
        </is>
      </c>
      <c r="B3503" t="inlineStr">
        <is>
          <t>大阪府泉大津市本町</t>
        </is>
      </c>
      <c r="C3503" t="inlineStr">
        <is>
          <t>おおさかふ いずみおおつし ほんまち</t>
        </is>
      </c>
    </row>
    <row r="3504">
      <c r="A3504" t="inlineStr">
        <is>
          <t>5950064</t>
        </is>
      </c>
      <c r="B3504" t="inlineStr">
        <is>
          <t>大阪府泉大津市神明町</t>
        </is>
      </c>
      <c r="C3504" t="inlineStr">
        <is>
          <t>おおさかふ いずみおおつし しんめいちょう</t>
        </is>
      </c>
    </row>
    <row r="3505">
      <c r="A3505" t="inlineStr">
        <is>
          <t>5950065</t>
        </is>
      </c>
      <c r="B3505" t="inlineStr">
        <is>
          <t>大阪府泉大津市若宮町</t>
        </is>
      </c>
      <c r="C3505" t="inlineStr">
        <is>
          <t>おおさかふ いずみおおつし わかみやちょう</t>
        </is>
      </c>
    </row>
    <row r="3506">
      <c r="A3506" t="inlineStr">
        <is>
          <t>5950066</t>
        </is>
      </c>
      <c r="B3506" t="inlineStr">
        <is>
          <t>大阪府泉大津市菅原町</t>
        </is>
      </c>
      <c r="C3506" t="inlineStr">
        <is>
          <t>おおさかふ いずみおおつし すがはらちょう</t>
        </is>
      </c>
    </row>
    <row r="3507">
      <c r="A3507" t="inlineStr">
        <is>
          <t>5950067</t>
        </is>
      </c>
      <c r="B3507" t="inlineStr">
        <is>
          <t>大阪府泉大津市小松町</t>
        </is>
      </c>
      <c r="C3507" t="inlineStr">
        <is>
          <t>おおさかふ いずみおおつし こまつちょう</t>
        </is>
      </c>
    </row>
    <row r="3508">
      <c r="A3508" t="inlineStr">
        <is>
          <t>5950071</t>
        </is>
      </c>
      <c r="B3508" t="inlineStr">
        <is>
          <t>大阪府泉大津市助松町</t>
        </is>
      </c>
      <c r="C3508" t="inlineStr">
        <is>
          <t>おおさかふ いずみおおつし すけまつちょう</t>
        </is>
      </c>
    </row>
    <row r="3509">
      <c r="A3509" t="inlineStr">
        <is>
          <t>5950072</t>
        </is>
      </c>
      <c r="B3509" t="inlineStr">
        <is>
          <t>大阪府泉大津市松之浜町</t>
        </is>
      </c>
      <c r="C3509" t="inlineStr">
        <is>
          <t>おおさかふ いずみおおつし まつのはまちょう</t>
        </is>
      </c>
    </row>
    <row r="3510">
      <c r="A3510" t="inlineStr">
        <is>
          <t>5950073</t>
        </is>
      </c>
      <c r="B3510" t="inlineStr">
        <is>
          <t>大阪府泉大津市新港町</t>
        </is>
      </c>
      <c r="C3510" t="inlineStr">
        <is>
          <t>おおさかふ いずみおおつし しんみなとちょう</t>
        </is>
      </c>
    </row>
    <row r="3511">
      <c r="A3511" t="inlineStr">
        <is>
          <t>5950074</t>
        </is>
      </c>
      <c r="B3511" t="inlineStr">
        <is>
          <t>大阪府泉大津市小津島町</t>
        </is>
      </c>
      <c r="C3511" t="inlineStr">
        <is>
          <t>おおさかふ いずみおおつし おづしまちょう</t>
        </is>
      </c>
    </row>
    <row r="3512">
      <c r="A3512" t="inlineStr">
        <is>
          <t>5950075</t>
        </is>
      </c>
      <c r="B3512" t="inlineStr">
        <is>
          <t>大阪府泉大津市臨海町</t>
        </is>
      </c>
      <c r="C3512" t="inlineStr">
        <is>
          <t>おおさかふ いずみおおつし りんかいちょう</t>
        </is>
      </c>
    </row>
    <row r="3513">
      <c r="A3513" t="inlineStr">
        <is>
          <t>5950081</t>
        </is>
      </c>
      <c r="B3513" t="inlineStr">
        <is>
          <t>大阪府高石市南高砂</t>
        </is>
      </c>
      <c r="C3513" t="inlineStr">
        <is>
          <t>おおさかふ たかいしし みなみたかさご</t>
        </is>
      </c>
    </row>
    <row r="3514">
      <c r="A3514" t="inlineStr">
        <is>
          <t>5950801</t>
        </is>
      </c>
      <c r="B3514" t="inlineStr">
        <is>
          <t>大阪府泉北郡忠岡町高月北</t>
        </is>
      </c>
      <c r="C3514" t="inlineStr">
        <is>
          <t>おおさかふ せんぼくぐんただおかちょう たかつききた</t>
        </is>
      </c>
    </row>
    <row r="3515">
      <c r="A3515" t="inlineStr">
        <is>
          <t>5950802</t>
        </is>
      </c>
      <c r="B3515" t="inlineStr">
        <is>
          <t>大阪府泉北郡忠岡町高月南</t>
        </is>
      </c>
      <c r="C3515" t="inlineStr">
        <is>
          <t>おおさかふ せんぼくぐんただおかちょう たかつきみなみ</t>
        </is>
      </c>
    </row>
    <row r="3516">
      <c r="A3516" t="inlineStr">
        <is>
          <t>5950803</t>
        </is>
      </c>
      <c r="B3516" t="inlineStr">
        <is>
          <t>大阪府泉北郡忠岡町北出</t>
        </is>
      </c>
      <c r="C3516" t="inlineStr">
        <is>
          <t>おおさかふ せんぼくぐんただおかちょう きたいで</t>
        </is>
      </c>
    </row>
    <row r="3517">
      <c r="A3517" t="inlineStr">
        <is>
          <t>5950804</t>
        </is>
      </c>
      <c r="B3517" t="inlineStr">
        <is>
          <t>大阪府泉北郡忠岡町馬瀬</t>
        </is>
      </c>
      <c r="C3517" t="inlineStr">
        <is>
          <t>おおさかふ せんぼくぐんただおかちょう まぜ</t>
        </is>
      </c>
    </row>
    <row r="3518">
      <c r="A3518" t="inlineStr">
        <is>
          <t>5950805</t>
        </is>
      </c>
      <c r="B3518" t="inlineStr">
        <is>
          <t>大阪府泉北郡忠岡町忠岡東</t>
        </is>
      </c>
      <c r="C3518" t="inlineStr">
        <is>
          <t>おおさかふ せんぼくぐんただおかちょう ただおかひがし</t>
        </is>
      </c>
    </row>
    <row r="3519">
      <c r="A3519" t="inlineStr">
        <is>
          <t>5950811</t>
        </is>
      </c>
      <c r="B3519" t="inlineStr">
        <is>
          <t>大阪府泉北郡忠岡町忠岡北</t>
        </is>
      </c>
      <c r="C3519" t="inlineStr">
        <is>
          <t>おおさかふ せんぼくぐんただおかちょう ただおかきた</t>
        </is>
      </c>
    </row>
    <row r="3520">
      <c r="A3520" t="inlineStr">
        <is>
          <t>5950812</t>
        </is>
      </c>
      <c r="B3520" t="inlineStr">
        <is>
          <t>大阪府泉北郡忠岡町忠岡中</t>
        </is>
      </c>
      <c r="C3520" t="inlineStr">
        <is>
          <t>おおさかふ せんぼくぐんただおかちょう ただおかなか</t>
        </is>
      </c>
    </row>
    <row r="3521">
      <c r="A3521" t="inlineStr">
        <is>
          <t>5950813</t>
        </is>
      </c>
      <c r="B3521" t="inlineStr">
        <is>
          <t>大阪府泉北郡忠岡町忠岡南</t>
        </is>
      </c>
      <c r="C3521" t="inlineStr">
        <is>
          <t>おおさかふ せんぼくぐんただおかちょう ただおかみなみ</t>
        </is>
      </c>
    </row>
    <row r="3522">
      <c r="A3522" t="inlineStr">
        <is>
          <t>5950814</t>
        </is>
      </c>
      <c r="B3522" t="inlineStr">
        <is>
          <t>大阪府泉北郡忠岡町新浜</t>
        </is>
      </c>
      <c r="C3522" t="inlineStr">
        <is>
          <t>おおさかふ せんぼくぐんただおかちょう にいはま</t>
        </is>
      </c>
    </row>
    <row r="3523">
      <c r="A3523" t="inlineStr">
        <is>
          <t>5960000</t>
        </is>
      </c>
      <c r="B3523" t="inlineStr">
        <is>
          <t>大阪府岸和田市</t>
        </is>
      </c>
      <c r="C3523" t="inlineStr">
        <is>
          <t>おおさかふ きしわだし</t>
        </is>
      </c>
    </row>
    <row r="3524">
      <c r="A3524" t="inlineStr">
        <is>
          <t>5960001</t>
        </is>
      </c>
      <c r="B3524" t="inlineStr">
        <is>
          <t>大阪府岸和田市磯上町</t>
        </is>
      </c>
      <c r="C3524" t="inlineStr">
        <is>
          <t>おおさかふ きしわだし いそのかみちょう</t>
        </is>
      </c>
    </row>
    <row r="3525">
      <c r="A3525" t="inlineStr">
        <is>
          <t>5960002</t>
        </is>
      </c>
      <c r="B3525" t="inlineStr">
        <is>
          <t>大阪府岸和田市吉井町</t>
        </is>
      </c>
      <c r="C3525" t="inlineStr">
        <is>
          <t>おおさかふ きしわだし よしいちょう</t>
        </is>
      </c>
    </row>
    <row r="3526">
      <c r="A3526" t="inlineStr">
        <is>
          <t>5960003</t>
        </is>
      </c>
      <c r="B3526" t="inlineStr">
        <is>
          <t>大阪府岸和田市中井町</t>
        </is>
      </c>
      <c r="C3526" t="inlineStr">
        <is>
          <t>おおさかふ きしわだし なかいちょう</t>
        </is>
      </c>
    </row>
    <row r="3527">
      <c r="A3527" t="inlineStr">
        <is>
          <t>5960004</t>
        </is>
      </c>
      <c r="B3527" t="inlineStr">
        <is>
          <t>大阪府岸和田市荒木町</t>
        </is>
      </c>
      <c r="C3527" t="inlineStr">
        <is>
          <t>おおさかふ きしわだし あらきちょう</t>
        </is>
      </c>
    </row>
    <row r="3528">
      <c r="A3528" t="inlineStr">
        <is>
          <t>5960005</t>
        </is>
      </c>
      <c r="B3528" t="inlineStr">
        <is>
          <t>大阪府岸和田市春木旭町</t>
        </is>
      </c>
      <c r="C3528" t="inlineStr">
        <is>
          <t>おおさかふ きしわだし はるきあさひまち</t>
        </is>
      </c>
    </row>
    <row r="3529">
      <c r="A3529" t="inlineStr">
        <is>
          <t>5960006</t>
        </is>
      </c>
      <c r="B3529" t="inlineStr">
        <is>
          <t>大阪府岸和田市春木若松町</t>
        </is>
      </c>
      <c r="C3529" t="inlineStr">
        <is>
          <t>おおさかふ きしわだし はるきわかまつちょう</t>
        </is>
      </c>
    </row>
    <row r="3530">
      <c r="A3530" t="inlineStr">
        <is>
          <t>5960011</t>
        </is>
      </c>
      <c r="B3530" t="inlineStr">
        <is>
          <t>大阪府岸和田市木材町</t>
        </is>
      </c>
      <c r="C3530" t="inlineStr">
        <is>
          <t>おおさかふ きしわだし もくざいちょう</t>
        </is>
      </c>
    </row>
    <row r="3531">
      <c r="A3531" t="inlineStr">
        <is>
          <t>5960012</t>
        </is>
      </c>
      <c r="B3531" t="inlineStr">
        <is>
          <t>大阪府岸和田市新港町</t>
        </is>
      </c>
      <c r="C3531" t="inlineStr">
        <is>
          <t>おおさかふ きしわだし しんみなとまち</t>
        </is>
      </c>
    </row>
    <row r="3532">
      <c r="A3532" t="inlineStr">
        <is>
          <t>5960013</t>
        </is>
      </c>
      <c r="B3532" t="inlineStr">
        <is>
          <t>大阪府岸和田市臨海町</t>
        </is>
      </c>
      <c r="C3532" t="inlineStr">
        <is>
          <t>おおさかふ きしわだし りんかいちょう</t>
        </is>
      </c>
    </row>
    <row r="3533">
      <c r="A3533" t="inlineStr">
        <is>
          <t>5960014</t>
        </is>
      </c>
      <c r="B3533" t="inlineStr">
        <is>
          <t>大阪府岸和田市港緑町</t>
        </is>
      </c>
      <c r="C3533" t="inlineStr">
        <is>
          <t>おおさかふ きしわだし みなとみどりまち</t>
        </is>
      </c>
    </row>
    <row r="3534">
      <c r="A3534" t="inlineStr">
        <is>
          <t>5960015</t>
        </is>
      </c>
      <c r="B3534" t="inlineStr">
        <is>
          <t>大阪府岸和田市地蔵浜町</t>
        </is>
      </c>
      <c r="C3534" t="inlineStr">
        <is>
          <t>おおさかふ きしわだし じぞうはまちょう</t>
        </is>
      </c>
    </row>
    <row r="3535">
      <c r="A3535" t="inlineStr">
        <is>
          <t>5960016</t>
        </is>
      </c>
      <c r="B3535" t="inlineStr">
        <is>
          <t>大阪府岸和田市岸之浦町</t>
        </is>
      </c>
      <c r="C3535" t="inlineStr">
        <is>
          <t>おおさかふ きしわだし きしのうらちょう</t>
        </is>
      </c>
    </row>
    <row r="3536">
      <c r="A3536" t="inlineStr">
        <is>
          <t>5960021</t>
        </is>
      </c>
      <c r="B3536" t="inlineStr">
        <is>
          <t>大阪府岸和田市松風町</t>
        </is>
      </c>
      <c r="C3536" t="inlineStr">
        <is>
          <t>おおさかふ きしわだし まつかぜちょう</t>
        </is>
      </c>
    </row>
    <row r="3537">
      <c r="A3537" t="inlineStr">
        <is>
          <t>5960022</t>
        </is>
      </c>
      <c r="B3537" t="inlineStr">
        <is>
          <t>大阪府岸和田市戎町</t>
        </is>
      </c>
      <c r="C3537" t="inlineStr">
        <is>
          <t>おおさかふ きしわだし えびすちょう</t>
        </is>
      </c>
    </row>
    <row r="3538">
      <c r="A3538" t="inlineStr">
        <is>
          <t>5960023</t>
        </is>
      </c>
      <c r="B3538" t="inlineStr">
        <is>
          <t>大阪府岸和田市八幡町</t>
        </is>
      </c>
      <c r="C3538" t="inlineStr">
        <is>
          <t>おおさかふ きしわだし はちまんちょう</t>
        </is>
      </c>
    </row>
    <row r="3539">
      <c r="A3539" t="inlineStr">
        <is>
          <t>5960024</t>
        </is>
      </c>
      <c r="B3539" t="inlineStr">
        <is>
          <t>大阪府岸和田市春木宮川町</t>
        </is>
      </c>
      <c r="C3539" t="inlineStr">
        <is>
          <t>おおさかふ きしわだし はるきみやがわちょう</t>
        </is>
      </c>
    </row>
    <row r="3540">
      <c r="A3540" t="inlineStr">
        <is>
          <t>5960025</t>
        </is>
      </c>
      <c r="B3540" t="inlineStr">
        <is>
          <t>大阪府岸和田市春木宮本町</t>
        </is>
      </c>
      <c r="C3540" t="inlineStr">
        <is>
          <t>おおさかふ きしわだし はるきみやもとちょう</t>
        </is>
      </c>
    </row>
    <row r="3541">
      <c r="A3541" t="inlineStr">
        <is>
          <t>5960026</t>
        </is>
      </c>
      <c r="B3541" t="inlineStr">
        <is>
          <t>大阪府岸和田市春木大国町</t>
        </is>
      </c>
      <c r="C3541" t="inlineStr">
        <is>
          <t>おおさかふ きしわだし はるきだいこくちょう</t>
        </is>
      </c>
    </row>
    <row r="3542">
      <c r="A3542" t="inlineStr">
        <is>
          <t>5960031</t>
        </is>
      </c>
      <c r="B3542" t="inlineStr">
        <is>
          <t>大阪府岸和田市春木大小路町</t>
        </is>
      </c>
      <c r="C3542" t="inlineStr">
        <is>
          <t>おおさかふ きしわだし はるきおおしょうじちょう</t>
        </is>
      </c>
    </row>
    <row r="3543">
      <c r="A3543" t="inlineStr">
        <is>
          <t>5960032</t>
        </is>
      </c>
      <c r="B3543" t="inlineStr">
        <is>
          <t>大阪府岸和田市春木元町</t>
        </is>
      </c>
      <c r="C3543" t="inlineStr">
        <is>
          <t>おおさかふ きしわだし はるきもとまち</t>
        </is>
      </c>
    </row>
    <row r="3544">
      <c r="A3544" t="inlineStr">
        <is>
          <t>5960033</t>
        </is>
      </c>
      <c r="B3544" t="inlineStr">
        <is>
          <t>大阪府岸和田市春木中町</t>
        </is>
      </c>
      <c r="C3544" t="inlineStr">
        <is>
          <t>おおさかふ きしわだし はるきなかまち</t>
        </is>
      </c>
    </row>
    <row r="3545">
      <c r="A3545" t="inlineStr">
        <is>
          <t>5960034</t>
        </is>
      </c>
      <c r="B3545" t="inlineStr">
        <is>
          <t>大阪府岸和田市春木本町</t>
        </is>
      </c>
      <c r="C3545" t="inlineStr">
        <is>
          <t>おおさかふ きしわだし はるきほんまち</t>
        </is>
      </c>
    </row>
    <row r="3546">
      <c r="A3546" t="inlineStr">
        <is>
          <t>5960035</t>
        </is>
      </c>
      <c r="B3546" t="inlineStr">
        <is>
          <t>大阪府岸和田市春木泉町</t>
        </is>
      </c>
      <c r="C3546" t="inlineStr">
        <is>
          <t>おおさかふ きしわだし はるきいずみちょう</t>
        </is>
      </c>
    </row>
    <row r="3547">
      <c r="A3547" t="inlineStr">
        <is>
          <t>5960036</t>
        </is>
      </c>
      <c r="B3547" t="inlineStr">
        <is>
          <t>大阪府岸和田市春木南浜町</t>
        </is>
      </c>
      <c r="C3547" t="inlineStr">
        <is>
          <t>おおさかふ きしわだし はるきみなみはまちょう</t>
        </is>
      </c>
    </row>
    <row r="3548">
      <c r="A3548" t="inlineStr">
        <is>
          <t>5960037</t>
        </is>
      </c>
      <c r="B3548" t="inlineStr">
        <is>
          <t>大阪府岸和田市春木北浜町</t>
        </is>
      </c>
      <c r="C3548" t="inlineStr">
        <is>
          <t>おおさかふ きしわだし はるききたはまちょう</t>
        </is>
      </c>
    </row>
    <row r="3549">
      <c r="A3549" t="inlineStr">
        <is>
          <t>5960041</t>
        </is>
      </c>
      <c r="B3549" t="inlineStr">
        <is>
          <t>大阪府岸和田市下野町</t>
        </is>
      </c>
      <c r="C3549" t="inlineStr">
        <is>
          <t>おおさかふ きしわだし しものちょう</t>
        </is>
      </c>
    </row>
    <row r="3550">
      <c r="A3550" t="inlineStr">
        <is>
          <t>5960042</t>
        </is>
      </c>
      <c r="B3550" t="inlineStr">
        <is>
          <t>大阪府岸和田市加守町</t>
        </is>
      </c>
      <c r="C3550" t="inlineStr">
        <is>
          <t>おおさかふ きしわだし かもりちょう</t>
        </is>
      </c>
    </row>
    <row r="3551">
      <c r="A3551" t="inlineStr">
        <is>
          <t>5960043</t>
        </is>
      </c>
      <c r="B3551" t="inlineStr">
        <is>
          <t>大阪府岸和田市宮前町</t>
        </is>
      </c>
      <c r="C3551" t="inlineStr">
        <is>
          <t>おおさかふ きしわだし みやまえちょう</t>
        </is>
      </c>
    </row>
    <row r="3552">
      <c r="A3552" t="inlineStr">
        <is>
          <t>5960044</t>
        </is>
      </c>
      <c r="B3552" t="inlineStr">
        <is>
          <t>大阪府岸和田市西之内町</t>
        </is>
      </c>
      <c r="C3552" t="inlineStr">
        <is>
          <t>おおさかふ きしわだし にしのうちちょう</t>
        </is>
      </c>
    </row>
    <row r="3553">
      <c r="A3553" t="inlineStr">
        <is>
          <t>5960045</t>
        </is>
      </c>
      <c r="B3553" t="inlineStr">
        <is>
          <t>大阪府岸和田市別所町</t>
        </is>
      </c>
      <c r="C3553" t="inlineStr">
        <is>
          <t>おおさかふ きしわだし べっしよちょう</t>
        </is>
      </c>
    </row>
    <row r="3554">
      <c r="A3554" t="inlineStr">
        <is>
          <t>5960046</t>
        </is>
      </c>
      <c r="B3554" t="inlineStr">
        <is>
          <t>大阪府岸和田市藤井町</t>
        </is>
      </c>
      <c r="C3554" t="inlineStr">
        <is>
          <t>おおさかふ きしわだし ふじいちょう</t>
        </is>
      </c>
    </row>
    <row r="3555">
      <c r="A3555" t="inlineStr">
        <is>
          <t>5960047</t>
        </is>
      </c>
      <c r="B3555" t="inlineStr">
        <is>
          <t>大阪府岸和田市上野町東</t>
        </is>
      </c>
      <c r="C3555" t="inlineStr">
        <is>
          <t>おおさかふ きしわだし かみのちょうひがし</t>
        </is>
      </c>
    </row>
    <row r="3556">
      <c r="A3556" t="inlineStr">
        <is>
          <t>5960048</t>
        </is>
      </c>
      <c r="B3556" t="inlineStr">
        <is>
          <t>大阪府岸和田市上野町西</t>
        </is>
      </c>
      <c r="C3556" t="inlineStr">
        <is>
          <t>おおさかふ きしわだし かみのちょうにし</t>
        </is>
      </c>
    </row>
    <row r="3557">
      <c r="A3557" t="inlineStr">
        <is>
          <t>5960049</t>
        </is>
      </c>
      <c r="B3557" t="inlineStr">
        <is>
          <t>大阪府岸和田市八阪町</t>
        </is>
      </c>
      <c r="C3557" t="inlineStr">
        <is>
          <t>おおさかふ きしわだし やさかちょう</t>
        </is>
      </c>
    </row>
    <row r="3558">
      <c r="A3558" t="inlineStr">
        <is>
          <t>5960051</t>
        </is>
      </c>
      <c r="B3558" t="inlineStr">
        <is>
          <t>大阪府岸和田市岸野町</t>
        </is>
      </c>
      <c r="C3558" t="inlineStr">
        <is>
          <t>おおさかふ きしわだし きしのちょう</t>
        </is>
      </c>
    </row>
    <row r="3559">
      <c r="A3559" t="inlineStr">
        <is>
          <t>5960052</t>
        </is>
      </c>
      <c r="B3559" t="inlineStr">
        <is>
          <t>大阪府岸和田市並松町</t>
        </is>
      </c>
      <c r="C3559" t="inlineStr">
        <is>
          <t>おおさかふ きしわだし なんまつちょう</t>
        </is>
      </c>
    </row>
    <row r="3560">
      <c r="A3560" t="inlineStr">
        <is>
          <t>5960053</t>
        </is>
      </c>
      <c r="B3560" t="inlineStr">
        <is>
          <t>大阪府岸和田市沼町</t>
        </is>
      </c>
      <c r="C3560" t="inlineStr">
        <is>
          <t>おおさかふ きしわだし ぬまちょう</t>
        </is>
      </c>
    </row>
    <row r="3561">
      <c r="A3561" t="inlineStr">
        <is>
          <t>5960054</t>
        </is>
      </c>
      <c r="B3561" t="inlineStr">
        <is>
          <t>大阪府岸和田市宮本町</t>
        </is>
      </c>
      <c r="C3561" t="inlineStr">
        <is>
          <t>おおさかふ きしわだし みやもとちょう</t>
        </is>
      </c>
    </row>
    <row r="3562">
      <c r="A3562" t="inlineStr">
        <is>
          <t>5960055</t>
        </is>
      </c>
      <c r="B3562" t="inlineStr">
        <is>
          <t>大阪府岸和田市五軒屋町</t>
        </is>
      </c>
      <c r="C3562" t="inlineStr">
        <is>
          <t>おおさかふ きしわだし ごけんやまち</t>
        </is>
      </c>
    </row>
    <row r="3563">
      <c r="A3563" t="inlineStr">
        <is>
          <t>5960056</t>
        </is>
      </c>
      <c r="B3563" t="inlineStr">
        <is>
          <t>大阪府岸和田市北町</t>
        </is>
      </c>
      <c r="C3563" t="inlineStr">
        <is>
          <t>おおさかふ きしわだし きたまち</t>
        </is>
      </c>
    </row>
    <row r="3564">
      <c r="A3564" t="inlineStr">
        <is>
          <t>5960057</t>
        </is>
      </c>
      <c r="B3564" t="inlineStr">
        <is>
          <t>大阪府岸和田市筋海町</t>
        </is>
      </c>
      <c r="C3564" t="inlineStr">
        <is>
          <t>おおさかふ きしわだし すじかいちょう</t>
        </is>
      </c>
    </row>
    <row r="3565">
      <c r="A3565" t="inlineStr">
        <is>
          <t>5960061</t>
        </is>
      </c>
      <c r="B3565" t="inlineStr">
        <is>
          <t>大阪府岸和田市大北町</t>
        </is>
      </c>
      <c r="C3565" t="inlineStr">
        <is>
          <t>おおさかふ きしわだし おおきたちょう</t>
        </is>
      </c>
    </row>
    <row r="3566">
      <c r="A3566" t="inlineStr">
        <is>
          <t>5960062</t>
        </is>
      </c>
      <c r="B3566" t="inlineStr">
        <is>
          <t>大阪府岸和田市中北町</t>
        </is>
      </c>
      <c r="C3566" t="inlineStr">
        <is>
          <t>おおさかふ きしわだし なかきたちょう</t>
        </is>
      </c>
    </row>
    <row r="3567">
      <c r="A3567" t="inlineStr">
        <is>
          <t>5960063</t>
        </is>
      </c>
      <c r="B3567" t="inlineStr">
        <is>
          <t>大阪府岸和田市大手町</t>
        </is>
      </c>
      <c r="C3567" t="inlineStr">
        <is>
          <t>おおさかふ きしわだし おおてちょう</t>
        </is>
      </c>
    </row>
    <row r="3568">
      <c r="A3568" t="inlineStr">
        <is>
          <t>5960064</t>
        </is>
      </c>
      <c r="B3568" t="inlineStr">
        <is>
          <t>大阪府岸和田市紙屋町</t>
        </is>
      </c>
      <c r="C3568" t="inlineStr">
        <is>
          <t>おおさかふ きしわだし かみやちょう</t>
        </is>
      </c>
    </row>
    <row r="3569">
      <c r="A3569" t="inlineStr">
        <is>
          <t>5960065</t>
        </is>
      </c>
      <c r="B3569" t="inlineStr">
        <is>
          <t>大阪府岸和田市中之浜町</t>
        </is>
      </c>
      <c r="C3569" t="inlineStr">
        <is>
          <t>おおさかふ きしわだし なかのはまちょう</t>
        </is>
      </c>
    </row>
    <row r="3570">
      <c r="A3570" t="inlineStr">
        <is>
          <t>5960066</t>
        </is>
      </c>
      <c r="B3570" t="inlineStr">
        <is>
          <t>大阪府岸和田市大工町</t>
        </is>
      </c>
      <c r="C3570" t="inlineStr">
        <is>
          <t>おおさかふ きしわだし だいくまち</t>
        </is>
      </c>
    </row>
    <row r="3571">
      <c r="A3571" t="inlineStr">
        <is>
          <t>5960067</t>
        </is>
      </c>
      <c r="B3571" t="inlineStr">
        <is>
          <t>大阪府岸和田市南町</t>
        </is>
      </c>
      <c r="C3571" t="inlineStr">
        <is>
          <t>おおさかふ きしわだし みなみまち</t>
        </is>
      </c>
    </row>
    <row r="3572">
      <c r="A3572" t="inlineStr">
        <is>
          <t>5960071</t>
        </is>
      </c>
      <c r="B3572" t="inlineStr">
        <is>
          <t>大阪府岸和田市魚屋町</t>
        </is>
      </c>
      <c r="C3572" t="inlineStr">
        <is>
          <t>おおさかふ きしわだし うおやまち</t>
        </is>
      </c>
    </row>
    <row r="3573">
      <c r="A3573" t="inlineStr">
        <is>
          <t>5960072</t>
        </is>
      </c>
      <c r="B3573" t="inlineStr">
        <is>
          <t>大阪府岸和田市堺町</t>
        </is>
      </c>
      <c r="C3573" t="inlineStr">
        <is>
          <t>おおさかふ きしわだし さかいまち</t>
        </is>
      </c>
    </row>
    <row r="3574">
      <c r="A3574" t="inlineStr">
        <is>
          <t>5960073</t>
        </is>
      </c>
      <c r="B3574" t="inlineStr">
        <is>
          <t>大阪府岸和田市岸城町</t>
        </is>
      </c>
      <c r="C3574" t="inlineStr">
        <is>
          <t>おおさかふ きしわだし きしきちょう</t>
        </is>
      </c>
    </row>
    <row r="3575">
      <c r="A3575" t="inlineStr">
        <is>
          <t>5960074</t>
        </is>
      </c>
      <c r="B3575" t="inlineStr">
        <is>
          <t>大阪府岸和田市本町</t>
        </is>
      </c>
      <c r="C3575" t="inlineStr">
        <is>
          <t>おおさかふ きしわだし ほんまち</t>
        </is>
      </c>
    </row>
    <row r="3576">
      <c r="A3576" t="inlineStr">
        <is>
          <t>5960075</t>
        </is>
      </c>
      <c r="B3576" t="inlineStr">
        <is>
          <t>大阪府岸和田市中町</t>
        </is>
      </c>
      <c r="C3576" t="inlineStr">
        <is>
          <t>おおさかふ きしわだし なかまち</t>
        </is>
      </c>
    </row>
    <row r="3577">
      <c r="A3577" t="inlineStr">
        <is>
          <t>5960076</t>
        </is>
      </c>
      <c r="B3577" t="inlineStr">
        <is>
          <t>大阪府岸和田市野田町</t>
        </is>
      </c>
      <c r="C3577" t="inlineStr">
        <is>
          <t>おおさかふ きしわだし のだちょう</t>
        </is>
      </c>
    </row>
    <row r="3578">
      <c r="A3578" t="inlineStr">
        <is>
          <t>5960077</t>
        </is>
      </c>
      <c r="B3578" t="inlineStr">
        <is>
          <t>大阪府岸和田市上町</t>
        </is>
      </c>
      <c r="C3578" t="inlineStr">
        <is>
          <t>おおさかふ きしわだし うえまち</t>
        </is>
      </c>
    </row>
    <row r="3579">
      <c r="A3579" t="inlineStr">
        <is>
          <t>5960078</t>
        </is>
      </c>
      <c r="B3579" t="inlineStr">
        <is>
          <t>大阪府岸和田市南上町</t>
        </is>
      </c>
      <c r="C3579" t="inlineStr">
        <is>
          <t>おおさかふ きしわだし みなみうえまち</t>
        </is>
      </c>
    </row>
    <row r="3580">
      <c r="A3580" t="inlineStr">
        <is>
          <t>5960101</t>
        </is>
      </c>
      <c r="B3580" t="inlineStr">
        <is>
          <t>大阪府岸和田市包近町</t>
        </is>
      </c>
      <c r="C3580" t="inlineStr">
        <is>
          <t>おおさかふ きしわだし かねちかちょう</t>
        </is>
      </c>
    </row>
    <row r="3581">
      <c r="A3581" t="inlineStr">
        <is>
          <t>5960102</t>
        </is>
      </c>
      <c r="B3581" t="inlineStr">
        <is>
          <t>大阪府岸和田市山直中町</t>
        </is>
      </c>
      <c r="C3581" t="inlineStr">
        <is>
          <t>おおさかふ きしわだし やまだいなかまち</t>
        </is>
      </c>
    </row>
    <row r="3582">
      <c r="A3582" t="inlineStr">
        <is>
          <t>5960103</t>
        </is>
      </c>
      <c r="B3582" t="inlineStr">
        <is>
          <t>大阪府岸和田市稲葉町</t>
        </is>
      </c>
      <c r="C3582" t="inlineStr">
        <is>
          <t>おおさかふ きしわだし いなばちょう</t>
        </is>
      </c>
    </row>
    <row r="3583">
      <c r="A3583" t="inlineStr">
        <is>
          <t>5960104</t>
        </is>
      </c>
      <c r="B3583" t="inlineStr">
        <is>
          <t>大阪府岸和田市積川町</t>
        </is>
      </c>
      <c r="C3583" t="inlineStr">
        <is>
          <t>おおさかふ きしわだし つがわちょう</t>
        </is>
      </c>
    </row>
    <row r="3584">
      <c r="A3584" t="inlineStr">
        <is>
          <t>5960105</t>
        </is>
      </c>
      <c r="B3584" t="inlineStr">
        <is>
          <t>大阪府岸和田市内畑町</t>
        </is>
      </c>
      <c r="C3584" t="inlineStr">
        <is>
          <t>おおさかふ きしわだし うちはたちょう</t>
        </is>
      </c>
    </row>
    <row r="3585">
      <c r="A3585" t="inlineStr">
        <is>
          <t>5960111</t>
        </is>
      </c>
      <c r="B3585" t="inlineStr">
        <is>
          <t>大阪府岸和田市上白原町</t>
        </is>
      </c>
      <c r="C3585" t="inlineStr">
        <is>
          <t>おおさかふ きしわだし かみしらはらちょう</t>
        </is>
      </c>
    </row>
    <row r="3586">
      <c r="A3586" t="inlineStr">
        <is>
          <t>5960112</t>
        </is>
      </c>
      <c r="B3586" t="inlineStr">
        <is>
          <t>大阪府岸和田市神於町</t>
        </is>
      </c>
      <c r="C3586" t="inlineStr">
        <is>
          <t>おおさかふ きしわだし こうのちょう</t>
        </is>
      </c>
    </row>
    <row r="3587">
      <c r="A3587" t="inlineStr">
        <is>
          <t>5960113</t>
        </is>
      </c>
      <c r="B3587" t="inlineStr">
        <is>
          <t>大阪府岸和田市河合町</t>
        </is>
      </c>
      <c r="C3587" t="inlineStr">
        <is>
          <t>おおさかふ きしわだし かあいちょう</t>
        </is>
      </c>
    </row>
    <row r="3588">
      <c r="A3588" t="inlineStr">
        <is>
          <t>5960114</t>
        </is>
      </c>
      <c r="B3588" t="inlineStr">
        <is>
          <t>大阪府岸和田市大沢町</t>
        </is>
      </c>
      <c r="C3588" t="inlineStr">
        <is>
          <t>おおさかふ きしわだし おおさわちょう</t>
        </is>
      </c>
    </row>
    <row r="3589">
      <c r="A3589" t="inlineStr">
        <is>
          <t>5960115</t>
        </is>
      </c>
      <c r="B3589" t="inlineStr">
        <is>
          <t>大阪府岸和田市相川町</t>
        </is>
      </c>
      <c r="C3589" t="inlineStr">
        <is>
          <t>おおさかふ きしわだし そうがわちょう</t>
        </is>
      </c>
    </row>
    <row r="3590">
      <c r="A3590" t="inlineStr">
        <is>
          <t>5960116</t>
        </is>
      </c>
      <c r="B3590" t="inlineStr">
        <is>
          <t>大阪府岸和田市塔原町</t>
        </is>
      </c>
      <c r="C3590" t="inlineStr">
        <is>
          <t>おおさかふ きしわだし とのはらちょう</t>
        </is>
      </c>
    </row>
    <row r="3591">
      <c r="A3591" t="inlineStr">
        <is>
          <t>5960801</t>
        </is>
      </c>
      <c r="B3591" t="inlineStr">
        <is>
          <t>大阪府岸和田市箕土路町</t>
        </is>
      </c>
      <c r="C3591" t="inlineStr">
        <is>
          <t>おおさかふ きしわだし みどろちょう</t>
        </is>
      </c>
    </row>
    <row r="3592">
      <c r="A3592" t="inlineStr">
        <is>
          <t>5960802</t>
        </is>
      </c>
      <c r="B3592" t="inlineStr">
        <is>
          <t>大阪府岸和田市西大路町</t>
        </is>
      </c>
      <c r="C3592" t="inlineStr">
        <is>
          <t>おおさかふ きしわだし にしおおじちょう</t>
        </is>
      </c>
    </row>
    <row r="3593">
      <c r="A3593" t="inlineStr">
        <is>
          <t>5960803</t>
        </is>
      </c>
      <c r="B3593" t="inlineStr">
        <is>
          <t>大阪府岸和田市東大路町</t>
        </is>
      </c>
      <c r="C3593" t="inlineStr">
        <is>
          <t>おおさかふ きしわだし ひがしおおじちょう</t>
        </is>
      </c>
    </row>
    <row r="3594">
      <c r="A3594" t="inlineStr">
        <is>
          <t>5960804</t>
        </is>
      </c>
      <c r="B3594" t="inlineStr">
        <is>
          <t>大阪府岸和田市今木町</t>
        </is>
      </c>
      <c r="C3594" t="inlineStr">
        <is>
          <t>おおさかふ きしわだし いまきちょう</t>
        </is>
      </c>
    </row>
    <row r="3595">
      <c r="A3595" t="inlineStr">
        <is>
          <t>5960805</t>
        </is>
      </c>
      <c r="B3595" t="inlineStr">
        <is>
          <t>大阪府岸和田市田治米町</t>
        </is>
      </c>
      <c r="C3595" t="inlineStr">
        <is>
          <t>おおさかふ きしわだし たじめちょう</t>
        </is>
      </c>
    </row>
    <row r="3596">
      <c r="A3596" t="inlineStr">
        <is>
          <t>5960806</t>
        </is>
      </c>
      <c r="B3596" t="inlineStr">
        <is>
          <t>大阪府岸和田市摩湯町</t>
        </is>
      </c>
      <c r="C3596" t="inlineStr">
        <is>
          <t>おおさかふ きしわだし まゆちょう</t>
        </is>
      </c>
    </row>
    <row r="3597">
      <c r="A3597" t="inlineStr">
        <is>
          <t>5960807</t>
        </is>
      </c>
      <c r="B3597" t="inlineStr">
        <is>
          <t>大阪府岸和田市東ケ丘町</t>
        </is>
      </c>
      <c r="C3597" t="inlineStr">
        <is>
          <t>おおさかふ きしわだし ひがしがおかちょう</t>
        </is>
      </c>
    </row>
    <row r="3598">
      <c r="A3598" t="inlineStr">
        <is>
          <t>5960808</t>
        </is>
      </c>
      <c r="B3598" t="inlineStr">
        <is>
          <t>大阪府岸和田市三田町</t>
        </is>
      </c>
      <c r="C3598" t="inlineStr">
        <is>
          <t>おおさかふ きしわだし みたちょう</t>
        </is>
      </c>
    </row>
    <row r="3599">
      <c r="A3599" t="inlineStr">
        <is>
          <t>5960811</t>
        </is>
      </c>
      <c r="B3599" t="inlineStr">
        <is>
          <t>大阪府岸和田市下池田町</t>
        </is>
      </c>
      <c r="C3599" t="inlineStr">
        <is>
          <t>おおさかふ きしわだし しもいけだちょう</t>
        </is>
      </c>
    </row>
    <row r="3600">
      <c r="A3600" t="inlineStr">
        <is>
          <t>5960812</t>
        </is>
      </c>
      <c r="B3600" t="inlineStr">
        <is>
          <t>大阪府岸和田市大町</t>
        </is>
      </c>
      <c r="C3600" t="inlineStr">
        <is>
          <t>おおさかふ きしわだし おおまち</t>
        </is>
      </c>
    </row>
    <row r="3601">
      <c r="A3601" t="inlineStr">
        <is>
          <t>5960813</t>
        </is>
      </c>
      <c r="B3601" t="inlineStr">
        <is>
          <t>大阪府岸和田市池尻町</t>
        </is>
      </c>
      <c r="C3601" t="inlineStr">
        <is>
          <t>おおさかふ きしわだし いけじりちょう</t>
        </is>
      </c>
    </row>
    <row r="3602">
      <c r="A3602" t="inlineStr">
        <is>
          <t>5960814</t>
        </is>
      </c>
      <c r="B3602" t="inlineStr">
        <is>
          <t>大阪府岸和田市岡山町</t>
        </is>
      </c>
      <c r="C3602" t="inlineStr">
        <is>
          <t>おおさかふ きしわだし おかやまちょう</t>
        </is>
      </c>
    </row>
    <row r="3603">
      <c r="A3603" t="inlineStr">
        <is>
          <t>5960815</t>
        </is>
      </c>
      <c r="B3603" t="inlineStr">
        <is>
          <t>大阪府岸和田市三ケ山町</t>
        </is>
      </c>
      <c r="C3603" t="inlineStr">
        <is>
          <t>おおさかふ きしわだし さんがやまちょう</t>
        </is>
      </c>
    </row>
    <row r="3604">
      <c r="A3604" t="inlineStr">
        <is>
          <t>5960816</t>
        </is>
      </c>
      <c r="B3604" t="inlineStr">
        <is>
          <t>大阪府岸和田市尾生町</t>
        </is>
      </c>
      <c r="C3604" t="inlineStr">
        <is>
          <t>おおさかふ きしわだし おぶちょう</t>
        </is>
      </c>
    </row>
    <row r="3605">
      <c r="A3605" t="inlineStr">
        <is>
          <t>5960817</t>
        </is>
      </c>
      <c r="B3605" t="inlineStr">
        <is>
          <t>大阪府岸和田市岸の丘町</t>
        </is>
      </c>
      <c r="C3605" t="inlineStr">
        <is>
          <t>おおさかふ きしわだし きしのおかちょう</t>
        </is>
      </c>
    </row>
    <row r="3606">
      <c r="A3606" t="inlineStr">
        <is>
          <t>5960821</t>
        </is>
      </c>
      <c r="B3606" t="inlineStr">
        <is>
          <t>大阪府岸和田市小松里町</t>
        </is>
      </c>
      <c r="C3606" t="inlineStr">
        <is>
          <t>おおさかふ きしわだし こまつりちょう</t>
        </is>
      </c>
    </row>
    <row r="3607">
      <c r="A3607" t="inlineStr">
        <is>
          <t>5960822</t>
        </is>
      </c>
      <c r="B3607" t="inlineStr">
        <is>
          <t>大阪府岸和田市額原町</t>
        </is>
      </c>
      <c r="C3607" t="inlineStr">
        <is>
          <t>おおさかふ きしわだし がくはらちょう</t>
        </is>
      </c>
    </row>
    <row r="3608">
      <c r="A3608" t="inlineStr">
        <is>
          <t>5960823</t>
        </is>
      </c>
      <c r="B3608" t="inlineStr">
        <is>
          <t>大阪府岸和田市下松町</t>
        </is>
      </c>
      <c r="C3608" t="inlineStr">
        <is>
          <t>おおさかふ きしわだし しもまつちょう</t>
        </is>
      </c>
    </row>
    <row r="3609">
      <c r="A3609" t="inlineStr">
        <is>
          <t>5960824</t>
        </is>
      </c>
      <c r="B3609" t="inlineStr">
        <is>
          <t>大阪府岸和田市葛城町</t>
        </is>
      </c>
      <c r="C3609" t="inlineStr">
        <is>
          <t>おおさかふ きしわだし かつらぎちょう</t>
        </is>
      </c>
    </row>
    <row r="3610">
      <c r="A3610" t="inlineStr">
        <is>
          <t>5960825</t>
        </is>
      </c>
      <c r="B3610" t="inlineStr">
        <is>
          <t>大阪府岸和田市土生町</t>
        </is>
      </c>
      <c r="C3610" t="inlineStr">
        <is>
          <t>おおさかふ きしわだし はぶちょう</t>
        </is>
      </c>
    </row>
    <row r="3611">
      <c r="A3611" t="inlineStr">
        <is>
          <t>5960826</t>
        </is>
      </c>
      <c r="B3611" t="inlineStr">
        <is>
          <t>大阪府岸和田市作才町</t>
        </is>
      </c>
      <c r="C3611" t="inlineStr">
        <is>
          <t>おおさかふ きしわだし ざくざいちょう</t>
        </is>
      </c>
    </row>
    <row r="3612">
      <c r="A3612" t="inlineStr">
        <is>
          <t>5960827</t>
        </is>
      </c>
      <c r="B3612" t="inlineStr">
        <is>
          <t>大阪府岸和田市上松町</t>
        </is>
      </c>
      <c r="C3612" t="inlineStr">
        <is>
          <t>おおさかふ きしわだし かみまつちょう</t>
        </is>
      </c>
    </row>
    <row r="3613">
      <c r="A3613" t="inlineStr">
        <is>
          <t>5960828</t>
        </is>
      </c>
      <c r="B3613" t="inlineStr">
        <is>
          <t>大阪府岸和田市門前町</t>
        </is>
      </c>
      <c r="C3613" t="inlineStr">
        <is>
          <t>おおさかふ きしわだし もんぜんちょう</t>
        </is>
      </c>
    </row>
    <row r="3614">
      <c r="A3614" t="inlineStr">
        <is>
          <t>5960831</t>
        </is>
      </c>
      <c r="B3614" t="inlineStr">
        <is>
          <t>大阪府岸和田市畑町</t>
        </is>
      </c>
      <c r="C3614" t="inlineStr">
        <is>
          <t>おおさかふ きしわだし はたまち</t>
        </is>
      </c>
    </row>
    <row r="3615">
      <c r="A3615" t="inlineStr">
        <is>
          <t>5960832</t>
        </is>
      </c>
      <c r="B3615" t="inlineStr">
        <is>
          <t>大阪府岸和田市極楽寺町</t>
        </is>
      </c>
      <c r="C3615" t="inlineStr">
        <is>
          <t>おおさかふ きしわだし ごくらくじちょう</t>
        </is>
      </c>
    </row>
    <row r="3616">
      <c r="A3616" t="inlineStr">
        <is>
          <t>5960833</t>
        </is>
      </c>
      <c r="B3616" t="inlineStr">
        <is>
          <t>大阪府岸和田市神須屋町</t>
        </is>
      </c>
      <c r="C3616" t="inlineStr">
        <is>
          <t>おおさかふ きしわだし こうずやちょう</t>
        </is>
      </c>
    </row>
    <row r="3617">
      <c r="A3617" t="inlineStr">
        <is>
          <t>5960834</t>
        </is>
      </c>
      <c r="B3617" t="inlineStr">
        <is>
          <t>大阪府岸和田市天神山町</t>
        </is>
      </c>
      <c r="C3617" t="inlineStr">
        <is>
          <t>おおさかふ きしわだし てんじんやまちょう</t>
        </is>
      </c>
    </row>
    <row r="3618">
      <c r="A3618" t="inlineStr">
        <is>
          <t>5960835</t>
        </is>
      </c>
      <c r="B3618" t="inlineStr">
        <is>
          <t>大阪府岸和田市流木町</t>
        </is>
      </c>
      <c r="C3618" t="inlineStr">
        <is>
          <t>おおさかふ きしわだし ながれぎちょう</t>
        </is>
      </c>
    </row>
    <row r="3619">
      <c r="A3619" t="inlineStr">
        <is>
          <t>5960836</t>
        </is>
      </c>
      <c r="B3619" t="inlineStr">
        <is>
          <t>大阪府岸和田市行遇町</t>
        </is>
      </c>
      <c r="C3619" t="inlineStr">
        <is>
          <t>おおさかふ きしわだし ゆきあいちょう</t>
        </is>
      </c>
    </row>
    <row r="3620">
      <c r="A3620" t="inlineStr">
        <is>
          <t>5960841</t>
        </is>
      </c>
      <c r="B3620" t="inlineStr">
        <is>
          <t>大阪府岸和田市八田町</t>
        </is>
      </c>
      <c r="C3620" t="inlineStr">
        <is>
          <t>おおさかふ きしわだし はつたちょう</t>
        </is>
      </c>
    </row>
    <row r="3621">
      <c r="A3621" t="inlineStr">
        <is>
          <t>5960842</t>
        </is>
      </c>
      <c r="B3621" t="inlineStr">
        <is>
          <t>大阪府岸和田市真上町</t>
        </is>
      </c>
      <c r="C3621" t="inlineStr">
        <is>
          <t>おおさかふ きしわだし まがみちょう</t>
        </is>
      </c>
    </row>
    <row r="3622">
      <c r="A3622" t="inlineStr">
        <is>
          <t>5960843</t>
        </is>
      </c>
      <c r="B3622" t="inlineStr">
        <is>
          <t>大阪府岸和田市北阪町</t>
        </is>
      </c>
      <c r="C3622" t="inlineStr">
        <is>
          <t>おおさかふ きしわだし きたさかちょう</t>
        </is>
      </c>
    </row>
    <row r="3623">
      <c r="A3623" t="inlineStr">
        <is>
          <t>5960844</t>
        </is>
      </c>
      <c r="B3623" t="inlineStr">
        <is>
          <t>大阪府岸和田市土生滝町</t>
        </is>
      </c>
      <c r="C3623" t="inlineStr">
        <is>
          <t>おおさかふ きしわだし はぶたきちょう</t>
        </is>
      </c>
    </row>
    <row r="3624">
      <c r="A3624" t="inlineStr">
        <is>
          <t>5960845</t>
        </is>
      </c>
      <c r="B3624" t="inlineStr">
        <is>
          <t>大阪府岸和田市阿間河滝町</t>
        </is>
      </c>
      <c r="C3624" t="inlineStr">
        <is>
          <t>おおさかふ きしわだし あまかだきちょう</t>
        </is>
      </c>
    </row>
    <row r="3625">
      <c r="A3625" t="inlineStr">
        <is>
          <t>5970000</t>
        </is>
      </c>
      <c r="B3625" t="inlineStr">
        <is>
          <t>大阪府貝塚市</t>
        </is>
      </c>
      <c r="C3625" t="inlineStr">
        <is>
          <t>おおさかふ かいづかし</t>
        </is>
      </c>
    </row>
    <row r="3626">
      <c r="A3626" t="inlineStr">
        <is>
          <t>5970001</t>
        </is>
      </c>
      <c r="B3626" t="inlineStr">
        <is>
          <t>大阪府貝塚市近木町</t>
        </is>
      </c>
      <c r="C3626" t="inlineStr">
        <is>
          <t>おおさかふ かいづかし こぎちょう</t>
        </is>
      </c>
    </row>
    <row r="3627">
      <c r="A3627" t="inlineStr">
        <is>
          <t>5970002</t>
        </is>
      </c>
      <c r="B3627" t="inlineStr">
        <is>
          <t>大阪府貝塚市新町</t>
        </is>
      </c>
      <c r="C3627" t="inlineStr">
        <is>
          <t>おおさかふ かいづかし しんまち</t>
        </is>
      </c>
    </row>
    <row r="3628">
      <c r="A3628" t="inlineStr">
        <is>
          <t>5970003</t>
        </is>
      </c>
      <c r="B3628" t="inlineStr">
        <is>
          <t>大阪府貝塚市中町</t>
        </is>
      </c>
      <c r="C3628" t="inlineStr">
        <is>
          <t>おおさかふ かいづかし なかちょう</t>
        </is>
      </c>
    </row>
    <row r="3629">
      <c r="A3629" t="inlineStr">
        <is>
          <t>5970004</t>
        </is>
      </c>
      <c r="B3629" t="inlineStr">
        <is>
          <t>大阪府貝塚市西町</t>
        </is>
      </c>
      <c r="C3629" t="inlineStr">
        <is>
          <t>おおさかふ かいづかし にしちょう</t>
        </is>
      </c>
    </row>
    <row r="3630">
      <c r="A3630" t="inlineStr">
        <is>
          <t>5970005</t>
        </is>
      </c>
      <c r="B3630" t="inlineStr">
        <is>
          <t>大阪府貝塚市南町</t>
        </is>
      </c>
      <c r="C3630" t="inlineStr">
        <is>
          <t>おおさかふ かいづかし みなみちょう</t>
        </is>
      </c>
    </row>
    <row r="3631">
      <c r="A3631" t="inlineStr">
        <is>
          <t>5970011</t>
        </is>
      </c>
      <c r="B3631" t="inlineStr">
        <is>
          <t>大阪府貝塚市北町</t>
        </is>
      </c>
      <c r="C3631" t="inlineStr">
        <is>
          <t>おおさかふ かいづかし きたちょう</t>
        </is>
      </c>
    </row>
    <row r="3632">
      <c r="A3632" t="inlineStr">
        <is>
          <t>5970012</t>
        </is>
      </c>
      <c r="B3632" t="inlineStr">
        <is>
          <t>大阪府貝塚市津田</t>
        </is>
      </c>
      <c r="C3632" t="inlineStr">
        <is>
          <t>おおさかふ かいづかし つだ</t>
        </is>
      </c>
    </row>
    <row r="3633">
      <c r="A3633" t="inlineStr">
        <is>
          <t>5970013</t>
        </is>
      </c>
      <c r="B3633" t="inlineStr">
        <is>
          <t>大阪府貝塚市津田北町</t>
        </is>
      </c>
      <c r="C3633" t="inlineStr">
        <is>
          <t>おおさかふ かいづかし つだきたちょう</t>
        </is>
      </c>
    </row>
    <row r="3634">
      <c r="A3634" t="inlineStr">
        <is>
          <t>5970014</t>
        </is>
      </c>
      <c r="B3634" t="inlineStr">
        <is>
          <t>大阪府貝塚市津田南町</t>
        </is>
      </c>
      <c r="C3634" t="inlineStr">
        <is>
          <t>おおさかふ かいづかし つだみなみちょう</t>
        </is>
      </c>
    </row>
    <row r="3635">
      <c r="A3635" t="inlineStr">
        <is>
          <t>5970015</t>
        </is>
      </c>
      <c r="B3635" t="inlineStr">
        <is>
          <t>大阪府貝塚市堀</t>
        </is>
      </c>
      <c r="C3635" t="inlineStr">
        <is>
          <t>おおさかふ かいづかし ほり</t>
        </is>
      </c>
    </row>
    <row r="3636">
      <c r="A3636" t="inlineStr">
        <is>
          <t>5970021</t>
        </is>
      </c>
      <c r="B3636" t="inlineStr">
        <is>
          <t>大阪府貝塚市小瀬</t>
        </is>
      </c>
      <c r="C3636" t="inlineStr">
        <is>
          <t>おおさかふ かいづかし こせ</t>
        </is>
      </c>
    </row>
    <row r="3637">
      <c r="A3637" t="inlineStr">
        <is>
          <t>5970022</t>
        </is>
      </c>
      <c r="B3637" t="inlineStr">
        <is>
          <t>大阪府貝塚市新井</t>
        </is>
      </c>
      <c r="C3637" t="inlineStr">
        <is>
          <t>おおさかふ かいづかし にい</t>
        </is>
      </c>
    </row>
    <row r="3638">
      <c r="A3638" t="inlineStr">
        <is>
          <t>5970023</t>
        </is>
      </c>
      <c r="B3638" t="inlineStr">
        <is>
          <t>大阪府貝塚市福田</t>
        </is>
      </c>
      <c r="C3638" t="inlineStr">
        <is>
          <t>おおさかふ かいづかし ふくだ</t>
        </is>
      </c>
    </row>
    <row r="3639">
      <c r="A3639" t="inlineStr">
        <is>
          <t>5970031</t>
        </is>
      </c>
      <c r="B3639" t="inlineStr">
        <is>
          <t>大阪府貝塚市久保</t>
        </is>
      </c>
      <c r="C3639" t="inlineStr">
        <is>
          <t>おおさかふ かいづかし くぼ</t>
        </is>
      </c>
    </row>
    <row r="3640">
      <c r="A3640" t="inlineStr">
        <is>
          <t>5970032</t>
        </is>
      </c>
      <c r="B3640" t="inlineStr">
        <is>
          <t>大阪府貝塚市永吉</t>
        </is>
      </c>
      <c r="C3640" t="inlineStr">
        <is>
          <t>おおさかふ かいづかし ながよし</t>
        </is>
      </c>
    </row>
    <row r="3641">
      <c r="A3641" t="inlineStr">
        <is>
          <t>5970033</t>
        </is>
      </c>
      <c r="B3641" t="inlineStr">
        <is>
          <t>大阪府貝塚市半田</t>
        </is>
      </c>
      <c r="C3641" t="inlineStr">
        <is>
          <t>おおさかふ かいづかし はんだ</t>
        </is>
      </c>
    </row>
    <row r="3642">
      <c r="A3642" t="inlineStr">
        <is>
          <t>5970041</t>
        </is>
      </c>
      <c r="B3642" t="inlineStr">
        <is>
          <t>大阪府貝塚市清児</t>
        </is>
      </c>
      <c r="C3642" t="inlineStr">
        <is>
          <t>おおさかふ かいづかし せちご</t>
        </is>
      </c>
    </row>
    <row r="3643">
      <c r="A3643" t="inlineStr">
        <is>
          <t>5970042</t>
        </is>
      </c>
      <c r="B3643" t="inlineStr">
        <is>
          <t>大阪府貝塚市名越</t>
        </is>
      </c>
      <c r="C3643" t="inlineStr">
        <is>
          <t>おおさかふ かいづかし なごせ</t>
        </is>
      </c>
    </row>
    <row r="3644">
      <c r="A3644" t="inlineStr">
        <is>
          <t>5970043</t>
        </is>
      </c>
      <c r="B3644" t="inlineStr">
        <is>
          <t>大阪府貝塚市橋本</t>
        </is>
      </c>
      <c r="C3644" t="inlineStr">
        <is>
          <t>おおさかふ かいづかし はしもと</t>
        </is>
      </c>
    </row>
    <row r="3645">
      <c r="A3645" t="inlineStr">
        <is>
          <t>5970044</t>
        </is>
      </c>
      <c r="B3645" t="inlineStr">
        <is>
          <t>大阪府貝塚市森</t>
        </is>
      </c>
      <c r="C3645" t="inlineStr">
        <is>
          <t>おおさかふ かいづかし もり</t>
        </is>
      </c>
    </row>
    <row r="3646">
      <c r="A3646" t="inlineStr">
        <is>
          <t>5970045</t>
        </is>
      </c>
      <c r="B3646" t="inlineStr">
        <is>
          <t>大阪府貝塚市三ツ松</t>
        </is>
      </c>
      <c r="C3646" t="inlineStr">
        <is>
          <t>おおさかふ かいづかし みつまつ</t>
        </is>
      </c>
    </row>
    <row r="3647">
      <c r="A3647" t="inlineStr">
        <is>
          <t>5970046</t>
        </is>
      </c>
      <c r="B3647" t="inlineStr">
        <is>
          <t>大阪府貝塚市東山</t>
        </is>
      </c>
      <c r="C3647" t="inlineStr">
        <is>
          <t>おおさかふ かいづかし ひがしやま</t>
        </is>
      </c>
    </row>
    <row r="3648">
      <c r="A3648" t="inlineStr">
        <is>
          <t>5970051</t>
        </is>
      </c>
      <c r="B3648" t="inlineStr">
        <is>
          <t>大阪府貝塚市王子</t>
        </is>
      </c>
      <c r="C3648" t="inlineStr">
        <is>
          <t>おおさかふ かいづかし おうじ</t>
        </is>
      </c>
    </row>
    <row r="3649">
      <c r="A3649" t="inlineStr">
        <is>
          <t>5970052</t>
        </is>
      </c>
      <c r="B3649" t="inlineStr">
        <is>
          <t>大阪府貝塚市窪田</t>
        </is>
      </c>
      <c r="C3649" t="inlineStr">
        <is>
          <t>おおさかふ かいづかし くぼた</t>
        </is>
      </c>
    </row>
    <row r="3650">
      <c r="A3650" t="inlineStr">
        <is>
          <t>5970053</t>
        </is>
      </c>
      <c r="B3650" t="inlineStr">
        <is>
          <t>大阪府貝塚市地藏堂</t>
        </is>
      </c>
      <c r="C3650" t="inlineStr">
        <is>
          <t>おおさかふ かいづかし じぞうどう</t>
        </is>
      </c>
    </row>
    <row r="3651">
      <c r="A3651" t="inlineStr">
        <is>
          <t>5970054</t>
        </is>
      </c>
      <c r="B3651" t="inlineStr">
        <is>
          <t>大阪府貝塚市堤</t>
        </is>
      </c>
      <c r="C3651" t="inlineStr">
        <is>
          <t>おおさかふ かいづかし つつみ</t>
        </is>
      </c>
    </row>
    <row r="3652">
      <c r="A3652" t="inlineStr">
        <is>
          <t>5970061</t>
        </is>
      </c>
      <c r="B3652" t="inlineStr">
        <is>
          <t>大阪府貝塚市浦田</t>
        </is>
      </c>
      <c r="C3652" t="inlineStr">
        <is>
          <t>おおさかふ かいづかし うらだ</t>
        </is>
      </c>
    </row>
    <row r="3653">
      <c r="A3653" t="inlineStr">
        <is>
          <t>5970062</t>
        </is>
      </c>
      <c r="B3653" t="inlineStr">
        <is>
          <t>大阪府貝塚市澤</t>
        </is>
      </c>
      <c r="C3653" t="inlineStr">
        <is>
          <t>おおさかふ かいづかし さわ</t>
        </is>
      </c>
    </row>
    <row r="3654">
      <c r="A3654" t="inlineStr">
        <is>
          <t>5970063</t>
        </is>
      </c>
      <c r="B3654" t="inlineStr">
        <is>
          <t>大阪府貝塚市二色港町</t>
        </is>
      </c>
      <c r="C3654" t="inlineStr">
        <is>
          <t>おおさかふ かいづかし にしきみなとまち</t>
        </is>
      </c>
    </row>
    <row r="3655">
      <c r="A3655" t="inlineStr">
        <is>
          <t>5970071</t>
        </is>
      </c>
      <c r="B3655" t="inlineStr">
        <is>
          <t>大阪府貝塚市加神</t>
        </is>
      </c>
      <c r="C3655" t="inlineStr">
        <is>
          <t>おおさかふ かいづかし かしん</t>
        </is>
      </c>
    </row>
    <row r="3656">
      <c r="A3656" t="inlineStr">
        <is>
          <t>5970072</t>
        </is>
      </c>
      <c r="B3656" t="inlineStr">
        <is>
          <t>大阪府貝塚市畠中</t>
        </is>
      </c>
      <c r="C3656" t="inlineStr">
        <is>
          <t>おおさかふ かいづかし はたけなか</t>
        </is>
      </c>
    </row>
    <row r="3657">
      <c r="A3657" t="inlineStr">
        <is>
          <t>5970073</t>
        </is>
      </c>
      <c r="B3657" t="inlineStr">
        <is>
          <t>大阪府貝塚市脇浜</t>
        </is>
      </c>
      <c r="C3657" t="inlineStr">
        <is>
          <t>おおさかふ かいづかし わきはま</t>
        </is>
      </c>
    </row>
    <row r="3658">
      <c r="A3658" t="inlineStr">
        <is>
          <t>5970074</t>
        </is>
      </c>
      <c r="B3658" t="inlineStr">
        <is>
          <t>大阪府貝塚市加治</t>
        </is>
      </c>
      <c r="C3658" t="inlineStr">
        <is>
          <t>おおさかふ かいづかし かじ</t>
        </is>
      </c>
    </row>
    <row r="3659">
      <c r="A3659" t="inlineStr">
        <is>
          <t>5970075</t>
        </is>
      </c>
      <c r="B3659" t="inlineStr">
        <is>
          <t>大阪府貝塚市神前</t>
        </is>
      </c>
      <c r="C3659" t="inlineStr">
        <is>
          <t>おおさかふ かいづかし こうざき</t>
        </is>
      </c>
    </row>
    <row r="3660">
      <c r="A3660" t="inlineStr">
        <is>
          <t>5970081</t>
        </is>
      </c>
      <c r="B3660" t="inlineStr">
        <is>
          <t>大阪府貝塚市麻生中</t>
        </is>
      </c>
      <c r="C3660" t="inlineStr">
        <is>
          <t>おおさかふ かいづかし あそなか</t>
        </is>
      </c>
    </row>
    <row r="3661">
      <c r="A3661" t="inlineStr">
        <is>
          <t>5970082</t>
        </is>
      </c>
      <c r="B3661" t="inlineStr">
        <is>
          <t>大阪府貝塚市石才</t>
        </is>
      </c>
      <c r="C3661" t="inlineStr">
        <is>
          <t>おおさかふ かいづかし いしざい</t>
        </is>
      </c>
    </row>
    <row r="3662">
      <c r="A3662" t="inlineStr">
        <is>
          <t>5970083</t>
        </is>
      </c>
      <c r="B3662" t="inlineStr">
        <is>
          <t>大阪府貝塚市海塚</t>
        </is>
      </c>
      <c r="C3662" t="inlineStr">
        <is>
          <t>おおさかふ かいづかし うみづか</t>
        </is>
      </c>
    </row>
    <row r="3663">
      <c r="A3663" t="inlineStr">
        <is>
          <t>5970084</t>
        </is>
      </c>
      <c r="B3663" t="inlineStr">
        <is>
          <t>大阪府貝塚市鳥羽</t>
        </is>
      </c>
      <c r="C3663" t="inlineStr">
        <is>
          <t>おおさかふ かいづかし とば</t>
        </is>
      </c>
    </row>
    <row r="3664">
      <c r="A3664" t="inlineStr">
        <is>
          <t>5970085</t>
        </is>
      </c>
      <c r="B3664" t="inlineStr">
        <is>
          <t>大阪府貝塚市東</t>
        </is>
      </c>
      <c r="C3664" t="inlineStr">
        <is>
          <t>おおさかふ かいづかし ひがし</t>
        </is>
      </c>
    </row>
    <row r="3665">
      <c r="A3665" t="inlineStr">
        <is>
          <t>5970091</t>
        </is>
      </c>
      <c r="B3665" t="inlineStr">
        <is>
          <t>大阪府貝塚市二色</t>
        </is>
      </c>
      <c r="C3665" t="inlineStr">
        <is>
          <t>おおさかふ かいづかし にしき</t>
        </is>
      </c>
    </row>
    <row r="3666">
      <c r="A3666" t="inlineStr">
        <is>
          <t>5970092</t>
        </is>
      </c>
      <c r="B3666" t="inlineStr">
        <is>
          <t>大阪府貝塚市二色北町</t>
        </is>
      </c>
      <c r="C3666" t="inlineStr">
        <is>
          <t>おおさかふ かいづかし にしききたまち</t>
        </is>
      </c>
    </row>
    <row r="3667">
      <c r="A3667" t="inlineStr">
        <is>
          <t>5970093</t>
        </is>
      </c>
      <c r="B3667" t="inlineStr">
        <is>
          <t>大阪府貝塚市二色中町</t>
        </is>
      </c>
      <c r="C3667" t="inlineStr">
        <is>
          <t>おおさかふ かいづかし にしきなかまち</t>
        </is>
      </c>
    </row>
    <row r="3668">
      <c r="A3668" t="inlineStr">
        <is>
          <t>5970094</t>
        </is>
      </c>
      <c r="B3668" t="inlineStr">
        <is>
          <t>大阪府貝塚市二色南町</t>
        </is>
      </c>
      <c r="C3668" t="inlineStr">
        <is>
          <t>おおさかふ かいづかし にしきみなみまち</t>
        </is>
      </c>
    </row>
    <row r="3669">
      <c r="A3669" t="inlineStr">
        <is>
          <t>5970095</t>
        </is>
      </c>
      <c r="B3669" t="inlineStr">
        <is>
          <t>大阪府貝塚市港</t>
        </is>
      </c>
      <c r="C3669" t="inlineStr">
        <is>
          <t>おおさかふ かいづかし みなと</t>
        </is>
      </c>
    </row>
    <row r="3670">
      <c r="A3670" t="inlineStr">
        <is>
          <t>5970101</t>
        </is>
      </c>
      <c r="B3670" t="inlineStr">
        <is>
          <t>大阪府貝塚市三ケ山</t>
        </is>
      </c>
      <c r="C3670" t="inlineStr">
        <is>
          <t>おおさかふ かいづかし みかやま</t>
        </is>
      </c>
    </row>
    <row r="3671">
      <c r="A3671" t="inlineStr">
        <is>
          <t>5970102</t>
        </is>
      </c>
      <c r="B3671" t="inlineStr">
        <is>
          <t>大阪府貝塚市木積</t>
        </is>
      </c>
      <c r="C3671" t="inlineStr">
        <is>
          <t>おおさかふ かいづかし こつみ</t>
        </is>
      </c>
    </row>
    <row r="3672">
      <c r="A3672" t="inlineStr">
        <is>
          <t>5970103</t>
        </is>
      </c>
      <c r="B3672" t="inlineStr">
        <is>
          <t>大阪府貝塚市馬場</t>
        </is>
      </c>
      <c r="C3672" t="inlineStr">
        <is>
          <t>おおさかふ かいづかし ばば</t>
        </is>
      </c>
    </row>
    <row r="3673">
      <c r="A3673" t="inlineStr">
        <is>
          <t>5970104</t>
        </is>
      </c>
      <c r="B3673" t="inlineStr">
        <is>
          <t>大阪府貝塚市水間</t>
        </is>
      </c>
      <c r="C3673" t="inlineStr">
        <is>
          <t>おおさかふ かいづかし みずま</t>
        </is>
      </c>
    </row>
    <row r="3674">
      <c r="A3674" t="inlineStr">
        <is>
          <t>5970105</t>
        </is>
      </c>
      <c r="B3674" t="inlineStr">
        <is>
          <t>大阪府貝塚市三ツ松</t>
        </is>
      </c>
      <c r="C3674" t="inlineStr">
        <is>
          <t>おおさかふ かいづかし みつまつ</t>
        </is>
      </c>
    </row>
    <row r="3675">
      <c r="A3675" t="inlineStr">
        <is>
          <t>5970106</t>
        </is>
      </c>
      <c r="B3675" t="inlineStr">
        <is>
          <t>大阪府貝塚市畠中</t>
        </is>
      </c>
      <c r="C3675" t="inlineStr">
        <is>
          <t>おおさかふ かいづかし はたけなか</t>
        </is>
      </c>
    </row>
    <row r="3676">
      <c r="A3676" t="inlineStr">
        <is>
          <t>5970107</t>
        </is>
      </c>
      <c r="B3676" t="inlineStr">
        <is>
          <t>大阪府貝塚市地藏堂</t>
        </is>
      </c>
      <c r="C3676" t="inlineStr">
        <is>
          <t>おおさかふ かいづかし じぞうどう</t>
        </is>
      </c>
    </row>
    <row r="3677">
      <c r="A3677" t="inlineStr">
        <is>
          <t>5970111</t>
        </is>
      </c>
      <c r="B3677" t="inlineStr">
        <is>
          <t>大阪府貝塚市蕎原</t>
        </is>
      </c>
      <c r="C3677" t="inlineStr">
        <is>
          <t>おおさかふ かいづかし そぶら</t>
        </is>
      </c>
    </row>
    <row r="3678">
      <c r="A3678" t="inlineStr">
        <is>
          <t>5970112</t>
        </is>
      </c>
      <c r="B3678" t="inlineStr">
        <is>
          <t>大阪府貝塚市大川</t>
        </is>
      </c>
      <c r="C3678" t="inlineStr">
        <is>
          <t>おおさかふ かいづかし おおかわ</t>
        </is>
      </c>
    </row>
    <row r="3679">
      <c r="A3679" t="inlineStr">
        <is>
          <t>5970113</t>
        </is>
      </c>
      <c r="B3679" t="inlineStr">
        <is>
          <t>大阪府貝塚市秬谷</t>
        </is>
      </c>
      <c r="C3679" t="inlineStr">
        <is>
          <t>おおさかふ かいづかし きびたに</t>
        </is>
      </c>
    </row>
    <row r="3680">
      <c r="A3680" t="inlineStr">
        <is>
          <t>5980000</t>
        </is>
      </c>
      <c r="B3680" t="inlineStr">
        <is>
          <t>大阪府泉佐野市</t>
        </is>
      </c>
      <c r="C3680" t="inlineStr">
        <is>
          <t>おおさかふ いずみさのし</t>
        </is>
      </c>
    </row>
    <row r="3681">
      <c r="A3681" t="inlineStr">
        <is>
          <t>5980001</t>
        </is>
      </c>
      <c r="B3681" t="inlineStr">
        <is>
          <t>大阪府泉佐野市上瓦屋</t>
        </is>
      </c>
      <c r="C3681" t="inlineStr">
        <is>
          <t>おおさかふ いずみさのし かみかわらや</t>
        </is>
      </c>
    </row>
    <row r="3682">
      <c r="A3682" t="inlineStr">
        <is>
          <t>5980002</t>
        </is>
      </c>
      <c r="B3682" t="inlineStr">
        <is>
          <t>大阪府泉佐野市中庄</t>
        </is>
      </c>
      <c r="C3682" t="inlineStr">
        <is>
          <t>おおさかふ いずみさのし なかしょう</t>
        </is>
      </c>
    </row>
    <row r="3683">
      <c r="A3683" t="inlineStr">
        <is>
          <t>5980003</t>
        </is>
      </c>
      <c r="B3683" t="inlineStr">
        <is>
          <t>大阪府泉佐野市俵屋</t>
        </is>
      </c>
      <c r="C3683" t="inlineStr">
        <is>
          <t>おおさかふ いずみさのし たわらや</t>
        </is>
      </c>
    </row>
    <row r="3684">
      <c r="A3684" t="inlineStr">
        <is>
          <t>5980004</t>
        </is>
      </c>
      <c r="B3684" t="inlineStr">
        <is>
          <t>大阪府泉佐野市市場南</t>
        </is>
      </c>
      <c r="C3684" t="inlineStr">
        <is>
          <t>おおさかふ いずみさのし いちばみなみ</t>
        </is>
      </c>
    </row>
    <row r="3685">
      <c r="A3685" t="inlineStr">
        <is>
          <t>5980005</t>
        </is>
      </c>
      <c r="B3685" t="inlineStr">
        <is>
          <t>大阪府泉佐野市市場東</t>
        </is>
      </c>
      <c r="C3685" t="inlineStr">
        <is>
          <t>おおさかふ いずみさのし いちばひがし</t>
        </is>
      </c>
    </row>
    <row r="3686">
      <c r="A3686" t="inlineStr">
        <is>
          <t>5980006</t>
        </is>
      </c>
      <c r="B3686" t="inlineStr">
        <is>
          <t>大阪府泉佐野市市場西</t>
        </is>
      </c>
      <c r="C3686" t="inlineStr">
        <is>
          <t>おおさかふ いずみさのし いちばにし</t>
        </is>
      </c>
    </row>
    <row r="3687">
      <c r="A3687" t="inlineStr">
        <is>
          <t>5980007</t>
        </is>
      </c>
      <c r="B3687" t="inlineStr">
        <is>
          <t>大阪府泉佐野市上町</t>
        </is>
      </c>
      <c r="C3687" t="inlineStr">
        <is>
          <t>おおさかふ いずみさのし うえまち</t>
        </is>
      </c>
    </row>
    <row r="3688">
      <c r="A3688" t="inlineStr">
        <is>
          <t>5980008</t>
        </is>
      </c>
      <c r="B3688" t="inlineStr">
        <is>
          <t>大阪府泉佐野市松風台</t>
        </is>
      </c>
      <c r="C3688" t="inlineStr">
        <is>
          <t>おおさかふ いずみさのし しょうふうだい</t>
        </is>
      </c>
    </row>
    <row r="3689">
      <c r="A3689" t="inlineStr">
        <is>
          <t>5980011</t>
        </is>
      </c>
      <c r="B3689" t="inlineStr">
        <is>
          <t>大阪府泉佐野市高松北</t>
        </is>
      </c>
      <c r="C3689" t="inlineStr">
        <is>
          <t>おおさかふ いずみさのし たかまつきた</t>
        </is>
      </c>
    </row>
    <row r="3690">
      <c r="A3690" t="inlineStr">
        <is>
          <t>5980012</t>
        </is>
      </c>
      <c r="B3690" t="inlineStr">
        <is>
          <t>大阪府泉佐野市高松東</t>
        </is>
      </c>
      <c r="C3690" t="inlineStr">
        <is>
          <t>おおさかふ いずみさのし たかまつひがし</t>
        </is>
      </c>
    </row>
    <row r="3691">
      <c r="A3691" t="inlineStr">
        <is>
          <t>5980013</t>
        </is>
      </c>
      <c r="B3691" t="inlineStr">
        <is>
          <t>大阪府泉佐野市中町</t>
        </is>
      </c>
      <c r="C3691" t="inlineStr">
        <is>
          <t>おおさかふ いずみさのし なかまち</t>
        </is>
      </c>
    </row>
    <row r="3692">
      <c r="A3692" t="inlineStr">
        <is>
          <t>5980014</t>
        </is>
      </c>
      <c r="B3692" t="inlineStr">
        <is>
          <t>大阪府泉佐野市葵町</t>
        </is>
      </c>
      <c r="C3692" t="inlineStr">
        <is>
          <t>おおさかふ いずみさのし あおいちょう</t>
        </is>
      </c>
    </row>
    <row r="3693">
      <c r="A3693" t="inlineStr">
        <is>
          <t>5980015</t>
        </is>
      </c>
      <c r="B3693" t="inlineStr">
        <is>
          <t>大阪府泉佐野市高松南</t>
        </is>
      </c>
      <c r="C3693" t="inlineStr">
        <is>
          <t>おおさかふ いずみさのし たかまつみなみ</t>
        </is>
      </c>
    </row>
    <row r="3694">
      <c r="A3694" t="inlineStr">
        <is>
          <t>5980016</t>
        </is>
      </c>
      <c r="B3694" t="inlineStr">
        <is>
          <t>大阪府泉佐野市高松西</t>
        </is>
      </c>
      <c r="C3694" t="inlineStr">
        <is>
          <t>おおさかふ いずみさのし たかまつにし</t>
        </is>
      </c>
    </row>
    <row r="3695">
      <c r="A3695" t="inlineStr">
        <is>
          <t>5980021</t>
        </is>
      </c>
      <c r="B3695" t="inlineStr">
        <is>
          <t>大阪府泉佐野市日根野</t>
        </is>
      </c>
      <c r="C3695" t="inlineStr">
        <is>
          <t>おおさかふ いずみさのし ひねの</t>
        </is>
      </c>
    </row>
    <row r="3696">
      <c r="A3696" t="inlineStr">
        <is>
          <t>5980022</t>
        </is>
      </c>
      <c r="B3696" t="inlineStr">
        <is>
          <t>大阪府泉佐野市土丸</t>
        </is>
      </c>
      <c r="C3696" t="inlineStr">
        <is>
          <t>おおさかふ いずみさのし つちまる</t>
        </is>
      </c>
    </row>
    <row r="3697">
      <c r="A3697" t="inlineStr">
        <is>
          <t>5980023</t>
        </is>
      </c>
      <c r="B3697" t="inlineStr">
        <is>
          <t>大阪府泉佐野市大木</t>
        </is>
      </c>
      <c r="C3697" t="inlineStr">
        <is>
          <t>おおさかふ いずみさのし おおぎ</t>
        </is>
      </c>
    </row>
    <row r="3698">
      <c r="A3698" t="inlineStr">
        <is>
          <t>5980024</t>
        </is>
      </c>
      <c r="B3698" t="inlineStr">
        <is>
          <t>大阪府泉佐野市上之郷</t>
        </is>
      </c>
      <c r="C3698" t="inlineStr">
        <is>
          <t>おおさかふ いずみさのし かみのごう</t>
        </is>
      </c>
    </row>
    <row r="3699">
      <c r="A3699" t="inlineStr">
        <is>
          <t>5980031</t>
        </is>
      </c>
      <c r="B3699" t="inlineStr">
        <is>
          <t>大阪府泉佐野市東羽倉崎町</t>
        </is>
      </c>
      <c r="C3699" t="inlineStr">
        <is>
          <t>おおさかふ いずみさのし ひがしはぐらざきちょう</t>
        </is>
      </c>
    </row>
    <row r="3700">
      <c r="A3700" t="inlineStr">
        <is>
          <t>5980032</t>
        </is>
      </c>
      <c r="B3700" t="inlineStr">
        <is>
          <t>大阪府泉佐野市新安松</t>
        </is>
      </c>
      <c r="C3700" t="inlineStr">
        <is>
          <t>おおさかふ いずみさのし しんやすまつ</t>
        </is>
      </c>
    </row>
    <row r="3701">
      <c r="A3701" t="inlineStr">
        <is>
          <t>5980033</t>
        </is>
      </c>
      <c r="B3701" t="inlineStr">
        <is>
          <t>大阪府泉佐野市南中安松</t>
        </is>
      </c>
      <c r="C3701" t="inlineStr">
        <is>
          <t>おおさかふ いずみさのし みなみなかやすまつ</t>
        </is>
      </c>
    </row>
    <row r="3702">
      <c r="A3702" t="inlineStr">
        <is>
          <t>5980034</t>
        </is>
      </c>
      <c r="B3702" t="inlineStr">
        <is>
          <t>大阪府泉佐野市長滝</t>
        </is>
      </c>
      <c r="C3702" t="inlineStr">
        <is>
          <t>おおさかふ いずみさのし ながたき</t>
        </is>
      </c>
    </row>
    <row r="3703">
      <c r="A3703" t="inlineStr">
        <is>
          <t>5980035</t>
        </is>
      </c>
      <c r="B3703" t="inlineStr">
        <is>
          <t>大阪府泉佐野市南中樫井</t>
        </is>
      </c>
      <c r="C3703" t="inlineStr">
        <is>
          <t>おおさかふ いずみさのし みなみなかかしい</t>
        </is>
      </c>
    </row>
    <row r="3704">
      <c r="A3704" t="inlineStr">
        <is>
          <t>5980036</t>
        </is>
      </c>
      <c r="B3704" t="inlineStr">
        <is>
          <t>大阪府泉佐野市岡本</t>
        </is>
      </c>
      <c r="C3704" t="inlineStr">
        <is>
          <t>おおさかふ いずみさのし おかもと</t>
        </is>
      </c>
    </row>
    <row r="3705">
      <c r="A3705" t="inlineStr">
        <is>
          <t>5980037</t>
        </is>
      </c>
      <c r="B3705" t="inlineStr">
        <is>
          <t>大阪府泉佐野市羽倉崎上町</t>
        </is>
      </c>
      <c r="C3705" t="inlineStr">
        <is>
          <t>おおさかふ いずみさのし はぐらざきうえまち</t>
        </is>
      </c>
    </row>
    <row r="3706">
      <c r="A3706" t="inlineStr">
        <is>
          <t>5980041</t>
        </is>
      </c>
      <c r="B3706" t="inlineStr">
        <is>
          <t>大阪府泉佐野市野出町</t>
        </is>
      </c>
      <c r="C3706" t="inlineStr">
        <is>
          <t>おおさかふ いずみさのし のでちょう</t>
        </is>
      </c>
    </row>
    <row r="3707">
      <c r="A3707" t="inlineStr">
        <is>
          <t>5980042</t>
        </is>
      </c>
      <c r="B3707" t="inlineStr">
        <is>
          <t>大阪府泉佐野市西本町</t>
        </is>
      </c>
      <c r="C3707" t="inlineStr">
        <is>
          <t>おおさかふ いずみさのし にしほんまち</t>
        </is>
      </c>
    </row>
    <row r="3708">
      <c r="A3708" t="inlineStr">
        <is>
          <t>5980043</t>
        </is>
      </c>
      <c r="B3708" t="inlineStr">
        <is>
          <t>大阪府泉佐野市大西</t>
        </is>
      </c>
      <c r="C3708" t="inlineStr">
        <is>
          <t>おおさかふ いずみさのし おおにし</t>
        </is>
      </c>
    </row>
    <row r="3709">
      <c r="A3709" t="inlineStr">
        <is>
          <t>5980044</t>
        </is>
      </c>
      <c r="B3709" t="inlineStr">
        <is>
          <t>大阪府泉佐野市笠松</t>
        </is>
      </c>
      <c r="C3709" t="inlineStr">
        <is>
          <t>おおさかふ いずみさのし かさまつ</t>
        </is>
      </c>
    </row>
    <row r="3710">
      <c r="A3710" t="inlineStr">
        <is>
          <t>5980045</t>
        </is>
      </c>
      <c r="B3710" t="inlineStr">
        <is>
          <t>大阪府泉佐野市松原</t>
        </is>
      </c>
      <c r="C3710" t="inlineStr">
        <is>
          <t>おおさかふ いずみさのし まつばら</t>
        </is>
      </c>
    </row>
    <row r="3711">
      <c r="A3711" t="inlineStr">
        <is>
          <t>5980046</t>
        </is>
      </c>
      <c r="B3711" t="inlineStr">
        <is>
          <t>大阪府泉佐野市羽倉崎</t>
        </is>
      </c>
      <c r="C3711" t="inlineStr">
        <is>
          <t>おおさかふ いずみさのし はぐらざき</t>
        </is>
      </c>
    </row>
    <row r="3712">
      <c r="A3712" t="inlineStr">
        <is>
          <t>5980047</t>
        </is>
      </c>
      <c r="B3712" t="inlineStr">
        <is>
          <t>大阪府泉佐野市りんくう往来南</t>
        </is>
      </c>
      <c r="C3712" t="inlineStr">
        <is>
          <t>おおさかふ いずみさのし りんくうおうらいみなみ</t>
        </is>
      </c>
    </row>
    <row r="3713">
      <c r="A3713" t="inlineStr">
        <is>
          <t>5980048</t>
        </is>
      </c>
      <c r="B3713" t="inlineStr">
        <is>
          <t>大阪府泉佐野市りんくう往来北</t>
        </is>
      </c>
      <c r="C3713" t="inlineStr">
        <is>
          <t>おおさかふ いずみさのし りんくうおうらいきた</t>
        </is>
      </c>
    </row>
    <row r="3714">
      <c r="A3714" t="inlineStr">
        <is>
          <t>5980051</t>
        </is>
      </c>
      <c r="B3714" t="inlineStr">
        <is>
          <t>大阪府泉佐野市新町</t>
        </is>
      </c>
      <c r="C3714" t="inlineStr">
        <is>
          <t>おおさかふ いずみさのし しんまち</t>
        </is>
      </c>
    </row>
    <row r="3715">
      <c r="A3715" t="inlineStr">
        <is>
          <t>5980052</t>
        </is>
      </c>
      <c r="B3715" t="inlineStr">
        <is>
          <t>大阪府泉佐野市旭町</t>
        </is>
      </c>
      <c r="C3715" t="inlineStr">
        <is>
          <t>おおさかふ いずみさのし あさひちょう</t>
        </is>
      </c>
    </row>
    <row r="3716">
      <c r="A3716" t="inlineStr">
        <is>
          <t>5980053</t>
        </is>
      </c>
      <c r="B3716" t="inlineStr">
        <is>
          <t>大阪府泉佐野市大宮町</t>
        </is>
      </c>
      <c r="C3716" t="inlineStr">
        <is>
          <t>おおさかふ いずみさのし おおみやちょう</t>
        </is>
      </c>
    </row>
    <row r="3717">
      <c r="A3717" t="inlineStr">
        <is>
          <t>5980054</t>
        </is>
      </c>
      <c r="B3717" t="inlineStr">
        <is>
          <t>大阪府泉佐野市栄町</t>
        </is>
      </c>
      <c r="C3717" t="inlineStr">
        <is>
          <t>おおさかふ いずみさのし さかえまち</t>
        </is>
      </c>
    </row>
    <row r="3718">
      <c r="A3718" t="inlineStr">
        <is>
          <t>5980055</t>
        </is>
      </c>
      <c r="B3718" t="inlineStr">
        <is>
          <t>大阪府泉佐野市若宮町</t>
        </is>
      </c>
      <c r="C3718" t="inlineStr">
        <is>
          <t>おおさかふ いずみさのし わかみやちょう</t>
        </is>
      </c>
    </row>
    <row r="3719">
      <c r="A3719" t="inlineStr">
        <is>
          <t>5980056</t>
        </is>
      </c>
      <c r="B3719" t="inlineStr">
        <is>
          <t>大阪府泉佐野市元町</t>
        </is>
      </c>
      <c r="C3719" t="inlineStr">
        <is>
          <t>おおさかふ いずみさのし もとまち</t>
        </is>
      </c>
    </row>
    <row r="3720">
      <c r="A3720" t="inlineStr">
        <is>
          <t>5980057</t>
        </is>
      </c>
      <c r="B3720" t="inlineStr">
        <is>
          <t>大阪府泉佐野市本町</t>
        </is>
      </c>
      <c r="C3720" t="inlineStr">
        <is>
          <t>おおさかふ いずみさのし ほんまち</t>
        </is>
      </c>
    </row>
    <row r="3721">
      <c r="A3721" t="inlineStr">
        <is>
          <t>5980058</t>
        </is>
      </c>
      <c r="B3721" t="inlineStr">
        <is>
          <t>大阪府泉佐野市春日町</t>
        </is>
      </c>
      <c r="C3721" t="inlineStr">
        <is>
          <t>おおさかふ いずみさのし かすがちょう</t>
        </is>
      </c>
    </row>
    <row r="3722">
      <c r="A3722" t="inlineStr">
        <is>
          <t>5980061</t>
        </is>
      </c>
      <c r="B3722" t="inlineStr">
        <is>
          <t>大阪府泉佐野市住吉町</t>
        </is>
      </c>
      <c r="C3722" t="inlineStr">
        <is>
          <t>おおさかふ いずみさのし すみよしちょう</t>
        </is>
      </c>
    </row>
    <row r="3723">
      <c r="A3723" t="inlineStr">
        <is>
          <t>5980062</t>
        </is>
      </c>
      <c r="B3723" t="inlineStr">
        <is>
          <t>大阪府泉佐野市下瓦屋</t>
        </is>
      </c>
      <c r="C3723" t="inlineStr">
        <is>
          <t>おおさかふ いずみさのし しもかわらや</t>
        </is>
      </c>
    </row>
    <row r="3724">
      <c r="A3724" t="inlineStr">
        <is>
          <t>5980063</t>
        </is>
      </c>
      <c r="B3724" t="inlineStr">
        <is>
          <t>大阪府泉佐野市湊</t>
        </is>
      </c>
      <c r="C3724" t="inlineStr">
        <is>
          <t>おおさかふ いずみさのし みなと</t>
        </is>
      </c>
    </row>
    <row r="3725">
      <c r="A3725" t="inlineStr">
        <is>
          <t>5980064</t>
        </is>
      </c>
      <c r="B3725" t="inlineStr">
        <is>
          <t>大阪府泉佐野市新浜町</t>
        </is>
      </c>
      <c r="C3725" t="inlineStr">
        <is>
          <t>おおさかふ いずみさのし にいはまちょう</t>
        </is>
      </c>
    </row>
    <row r="3726">
      <c r="A3726" t="inlineStr">
        <is>
          <t>5980071</t>
        </is>
      </c>
      <c r="B3726" t="inlineStr">
        <is>
          <t>大阪府泉佐野市鶴原</t>
        </is>
      </c>
      <c r="C3726" t="inlineStr">
        <is>
          <t>おおさかふ いずみさのし つるはら</t>
        </is>
      </c>
    </row>
    <row r="3727">
      <c r="A3727" t="inlineStr">
        <is>
          <t>5980072</t>
        </is>
      </c>
      <c r="B3727" t="inlineStr">
        <is>
          <t>大阪府泉佐野市泉ケ丘</t>
        </is>
      </c>
      <c r="C3727" t="inlineStr">
        <is>
          <t>おおさかふ いずみさのし いずみがおか</t>
        </is>
      </c>
    </row>
    <row r="3728">
      <c r="A3728" t="inlineStr">
        <is>
          <t>5980073</t>
        </is>
      </c>
      <c r="B3728" t="inlineStr">
        <is>
          <t>大阪府泉佐野市南泉ケ丘</t>
        </is>
      </c>
      <c r="C3728" t="inlineStr">
        <is>
          <t>おおさかふ いずみさのし みなみいずみがおか</t>
        </is>
      </c>
    </row>
    <row r="3729">
      <c r="A3729" t="inlineStr">
        <is>
          <t>5980074</t>
        </is>
      </c>
      <c r="B3729" t="inlineStr">
        <is>
          <t>大阪府泉佐野市東佐野台</t>
        </is>
      </c>
      <c r="C3729" t="inlineStr">
        <is>
          <t>おおさかふ いずみさのし ひがしさのだい</t>
        </is>
      </c>
    </row>
    <row r="3730">
      <c r="A3730" t="inlineStr">
        <is>
          <t>5980075</t>
        </is>
      </c>
      <c r="B3730" t="inlineStr">
        <is>
          <t>大阪府泉佐野市佐野台</t>
        </is>
      </c>
      <c r="C3730" t="inlineStr">
        <is>
          <t>おおさかふ いずみさのし さのだい</t>
        </is>
      </c>
    </row>
    <row r="3731">
      <c r="A3731" t="inlineStr">
        <is>
          <t>5980076</t>
        </is>
      </c>
      <c r="B3731" t="inlineStr">
        <is>
          <t>大阪府泉佐野市貝田町</t>
        </is>
      </c>
      <c r="C3731" t="inlineStr">
        <is>
          <t>おおさかふ いずみさのし かいたちょう</t>
        </is>
      </c>
    </row>
    <row r="3732">
      <c r="A3732" t="inlineStr">
        <is>
          <t>5980091</t>
        </is>
      </c>
      <c r="B3732" t="inlineStr">
        <is>
          <t>大阪府泉南郡田尻町嘉祥寺</t>
        </is>
      </c>
      <c r="C3732" t="inlineStr">
        <is>
          <t>おおさかふ せんなんぐんたじりちょう かしょうじ</t>
        </is>
      </c>
    </row>
    <row r="3733">
      <c r="A3733" t="inlineStr">
        <is>
          <t>5980092</t>
        </is>
      </c>
      <c r="B3733" t="inlineStr">
        <is>
          <t>大阪府泉南郡田尻町吉見</t>
        </is>
      </c>
      <c r="C3733" t="inlineStr">
        <is>
          <t>おおさかふ せんなんぐんたじりちょう よしみ</t>
        </is>
      </c>
    </row>
    <row r="3734">
      <c r="A3734" t="inlineStr">
        <is>
          <t>5980093</t>
        </is>
      </c>
      <c r="B3734" t="inlineStr">
        <is>
          <t>大阪府泉南郡田尻町りんくうポート北</t>
        </is>
      </c>
      <c r="C3734" t="inlineStr">
        <is>
          <t>おおさかふ せんなんぐんたじりちょう りんくうぽーときた</t>
        </is>
      </c>
    </row>
    <row r="3735">
      <c r="A3735" t="inlineStr">
        <is>
          <t>5980094</t>
        </is>
      </c>
      <c r="B3735" t="inlineStr">
        <is>
          <t>大阪府泉南郡田尻町りんくうポート南</t>
        </is>
      </c>
      <c r="C3735" t="inlineStr">
        <is>
          <t>おおさかふ せんなんぐんたじりちょう りんくうぽーとみなみ</t>
        </is>
      </c>
    </row>
    <row r="3736">
      <c r="A3736" t="inlineStr">
        <is>
          <t>5990000</t>
        </is>
      </c>
      <c r="B3736" t="inlineStr">
        <is>
          <t>大阪府堺市中区</t>
        </is>
      </c>
      <c r="C3736" t="inlineStr">
        <is>
          <t>おおさかふ さかいしなかく</t>
        </is>
      </c>
    </row>
    <row r="3737">
      <c r="A3737" t="inlineStr">
        <is>
          <t>5990200</t>
        </is>
      </c>
      <c r="B3737" t="inlineStr">
        <is>
          <t>大阪府阪南市</t>
        </is>
      </c>
      <c r="C3737" t="inlineStr">
        <is>
          <t>おおさかふ はんなんし</t>
        </is>
      </c>
    </row>
    <row r="3738">
      <c r="A3738" t="inlineStr">
        <is>
          <t>5990201</t>
        </is>
      </c>
      <c r="B3738" t="inlineStr">
        <is>
          <t>大阪府阪南市尾崎町</t>
        </is>
      </c>
      <c r="C3738" t="inlineStr">
        <is>
          <t>おおさかふ はんなんし おざきちょう</t>
        </is>
      </c>
    </row>
    <row r="3739">
      <c r="A3739" t="inlineStr">
        <is>
          <t>5990202</t>
        </is>
      </c>
      <c r="B3739" t="inlineStr">
        <is>
          <t>大阪府阪南市下出</t>
        </is>
      </c>
      <c r="C3739" t="inlineStr">
        <is>
          <t>おおさかふ はんなんし しもいで</t>
        </is>
      </c>
    </row>
    <row r="3740">
      <c r="A3740" t="inlineStr">
        <is>
          <t>5990203</t>
        </is>
      </c>
      <c r="B3740" t="inlineStr">
        <is>
          <t>大阪府阪南市黒田</t>
        </is>
      </c>
      <c r="C3740" t="inlineStr">
        <is>
          <t>おおさかふ はんなんし くろだ</t>
        </is>
      </c>
    </row>
    <row r="3741">
      <c r="A3741" t="inlineStr">
        <is>
          <t>5990204</t>
        </is>
      </c>
      <c r="B3741" t="inlineStr">
        <is>
          <t>大阪府阪南市鳥取</t>
        </is>
      </c>
      <c r="C3741" t="inlineStr">
        <is>
          <t>おおさかふ はんなんし とっとり</t>
        </is>
      </c>
    </row>
    <row r="3742">
      <c r="A3742" t="inlineStr">
        <is>
          <t>5990205</t>
        </is>
      </c>
      <c r="B3742" t="inlineStr">
        <is>
          <t>大阪府阪南市新町</t>
        </is>
      </c>
      <c r="C3742" t="inlineStr">
        <is>
          <t>おおさかふ はんなんし しんまち</t>
        </is>
      </c>
    </row>
    <row r="3743">
      <c r="A3743" t="inlineStr">
        <is>
          <t>5990211</t>
        </is>
      </c>
      <c r="B3743" t="inlineStr">
        <is>
          <t>大阪府阪南市鳥取中</t>
        </is>
      </c>
      <c r="C3743" t="inlineStr">
        <is>
          <t>おおさかふ はんなんし とっとりなか</t>
        </is>
      </c>
    </row>
    <row r="3744">
      <c r="A3744" t="inlineStr">
        <is>
          <t>5990212</t>
        </is>
      </c>
      <c r="B3744" t="inlineStr">
        <is>
          <t>大阪府阪南市自然田</t>
        </is>
      </c>
      <c r="C3744" t="inlineStr">
        <is>
          <t>おおさかふ はんなんし じねんだ</t>
        </is>
      </c>
    </row>
    <row r="3745">
      <c r="A3745" t="inlineStr">
        <is>
          <t>5990213</t>
        </is>
      </c>
      <c r="B3745" t="inlineStr">
        <is>
          <t>大阪府阪南市和泉鳥取</t>
        </is>
      </c>
      <c r="C3745" t="inlineStr">
        <is>
          <t>おおさかふ はんなんし いずみとっとり</t>
        </is>
      </c>
    </row>
    <row r="3746">
      <c r="A3746" t="inlineStr">
        <is>
          <t>5990214</t>
        </is>
      </c>
      <c r="B3746" t="inlineStr">
        <is>
          <t>大阪府阪南市山中渓</t>
        </is>
      </c>
      <c r="C3746" t="inlineStr">
        <is>
          <t>おおさかふ はんなんし やまなかだに</t>
        </is>
      </c>
    </row>
    <row r="3747">
      <c r="A3747" t="inlineStr">
        <is>
          <t>5990215</t>
        </is>
      </c>
      <c r="B3747" t="inlineStr">
        <is>
          <t>大阪府阪南市さつき台</t>
        </is>
      </c>
      <c r="C3747" t="inlineStr">
        <is>
          <t>おおさかふ はんなんし さつきだい</t>
        </is>
      </c>
    </row>
    <row r="3748">
      <c r="A3748" t="inlineStr">
        <is>
          <t>5990216</t>
        </is>
      </c>
      <c r="B3748" t="inlineStr">
        <is>
          <t>大阪府阪南市緑ケ丘</t>
        </is>
      </c>
      <c r="C3748" t="inlineStr">
        <is>
          <t>おおさかふ はんなんし みどりがおか</t>
        </is>
      </c>
    </row>
    <row r="3749">
      <c r="A3749" t="inlineStr">
        <is>
          <t>5990221</t>
        </is>
      </c>
      <c r="B3749" t="inlineStr">
        <is>
          <t>大阪府阪南市石田</t>
        </is>
      </c>
      <c r="C3749" t="inlineStr">
        <is>
          <t>おおさかふ はんなんし いしだ</t>
        </is>
      </c>
    </row>
    <row r="3750">
      <c r="A3750" t="inlineStr">
        <is>
          <t>5990222</t>
        </is>
      </c>
      <c r="B3750" t="inlineStr">
        <is>
          <t>大阪府阪南市桑畑</t>
        </is>
      </c>
      <c r="C3750" t="inlineStr">
        <is>
          <t>おおさかふ はんなんし くわばた</t>
        </is>
      </c>
    </row>
    <row r="3751">
      <c r="A3751" t="inlineStr">
        <is>
          <t>5990223</t>
        </is>
      </c>
      <c r="B3751" t="inlineStr">
        <is>
          <t>大阪府阪南市光陽台</t>
        </is>
      </c>
      <c r="C3751" t="inlineStr">
        <is>
          <t>おおさかふ はんなんし こうようだい</t>
        </is>
      </c>
    </row>
    <row r="3752">
      <c r="A3752" t="inlineStr">
        <is>
          <t>5990224</t>
        </is>
      </c>
      <c r="B3752" t="inlineStr">
        <is>
          <t>大阪府阪南市舞</t>
        </is>
      </c>
      <c r="C3752" t="inlineStr">
        <is>
          <t>おおさかふ はんなんし まい</t>
        </is>
      </c>
    </row>
    <row r="3753">
      <c r="A3753" t="inlineStr">
        <is>
          <t>5990225</t>
        </is>
      </c>
      <c r="B3753" t="inlineStr">
        <is>
          <t>大阪府阪南市鳥取三井</t>
        </is>
      </c>
      <c r="C3753" t="inlineStr">
        <is>
          <t>おおさかふ はんなんし とっとりみつい</t>
        </is>
      </c>
    </row>
    <row r="3754">
      <c r="A3754" t="inlineStr">
        <is>
          <t>5990231</t>
        </is>
      </c>
      <c r="B3754" t="inlineStr">
        <is>
          <t>大阪府阪南市貝掛</t>
        </is>
      </c>
      <c r="C3754" t="inlineStr">
        <is>
          <t>おおさかふ はんなんし かいかけ</t>
        </is>
      </c>
    </row>
    <row r="3755">
      <c r="A3755" t="inlineStr">
        <is>
          <t>5990232</t>
        </is>
      </c>
      <c r="B3755" t="inlineStr">
        <is>
          <t>大阪府阪南市箱作</t>
        </is>
      </c>
      <c r="C3755" t="inlineStr">
        <is>
          <t>おおさかふ はんなんし はこつくり</t>
        </is>
      </c>
    </row>
    <row r="3756">
      <c r="A3756" t="inlineStr">
        <is>
          <t>5990233</t>
        </is>
      </c>
      <c r="B3756" t="inlineStr">
        <is>
          <t>大阪府阪南市南山中</t>
        </is>
      </c>
      <c r="C3756" t="inlineStr">
        <is>
          <t>おおさかふ はんなんし みなみやまなか</t>
        </is>
      </c>
    </row>
    <row r="3757">
      <c r="A3757" t="inlineStr">
        <is>
          <t>5990234</t>
        </is>
      </c>
      <c r="B3757" t="inlineStr">
        <is>
          <t>大阪府阪南市淡輪</t>
        </is>
      </c>
      <c r="C3757" t="inlineStr">
        <is>
          <t>おおさかふ はんなんし たんのわ</t>
        </is>
      </c>
    </row>
    <row r="3758">
      <c r="A3758" t="inlineStr">
        <is>
          <t>5990235</t>
        </is>
      </c>
      <c r="B3758" t="inlineStr">
        <is>
          <t>大阪府阪南市箱の浦</t>
        </is>
      </c>
      <c r="C3758" t="inlineStr">
        <is>
          <t>おおさかふ はんなんし はこのうら</t>
        </is>
      </c>
    </row>
    <row r="3759">
      <c r="A3759" t="inlineStr">
        <is>
          <t>5990236</t>
        </is>
      </c>
      <c r="B3759" t="inlineStr">
        <is>
          <t>大阪府阪南市桃の木台</t>
        </is>
      </c>
      <c r="C3759" t="inlineStr">
        <is>
          <t>おおさかふ はんなんし もものきだい</t>
        </is>
      </c>
    </row>
    <row r="3760">
      <c r="A3760" t="inlineStr">
        <is>
          <t>5990300</t>
        </is>
      </c>
      <c r="B3760" t="inlineStr">
        <is>
          <t>大阪府泉南郡岬町</t>
        </is>
      </c>
      <c r="C3760" t="inlineStr">
        <is>
          <t>おおさかふ せんなんぐんみさきちょう</t>
        </is>
      </c>
    </row>
    <row r="3761">
      <c r="A3761" t="inlineStr">
        <is>
          <t>5990301</t>
        </is>
      </c>
      <c r="B3761" t="inlineStr">
        <is>
          <t>大阪府泉南郡岬町淡輪</t>
        </is>
      </c>
      <c r="C3761" t="inlineStr">
        <is>
          <t>おおさかふ せんなんぐんみさきちょう たんのわ</t>
        </is>
      </c>
    </row>
    <row r="3762">
      <c r="A3762" t="inlineStr">
        <is>
          <t>5990302</t>
        </is>
      </c>
      <c r="B3762" t="inlineStr">
        <is>
          <t>大阪府泉南郡岬町孝子</t>
        </is>
      </c>
      <c r="C3762" t="inlineStr">
        <is>
          <t>おおさかふ せんなんぐんみさきちょう きょうし</t>
        </is>
      </c>
    </row>
    <row r="3763">
      <c r="A3763" t="inlineStr">
        <is>
          <t>5990303</t>
        </is>
      </c>
      <c r="B3763" t="inlineStr">
        <is>
          <t>大阪府泉南郡岬町深日</t>
        </is>
      </c>
      <c r="C3763" t="inlineStr">
        <is>
          <t>おおさかふ せんなんぐんみさきちょう ふけ</t>
        </is>
      </c>
    </row>
    <row r="3764">
      <c r="A3764" t="inlineStr">
        <is>
          <t>5990304</t>
        </is>
      </c>
      <c r="B3764" t="inlineStr">
        <is>
          <t>大阪府泉南郡岬町望海坂</t>
        </is>
      </c>
      <c r="C3764" t="inlineStr">
        <is>
          <t>おおさかふ せんなんぐんみさきちょう のぞみざか</t>
        </is>
      </c>
    </row>
    <row r="3765">
      <c r="A3765" t="inlineStr">
        <is>
          <t>5990311</t>
        </is>
      </c>
      <c r="B3765" t="inlineStr">
        <is>
          <t>大阪府泉南郡岬町多奈川谷川</t>
        </is>
      </c>
      <c r="C3765" t="inlineStr">
        <is>
          <t>おおさかふ せんなんぐんみさきちょう たながわたにがわ</t>
        </is>
      </c>
    </row>
    <row r="3766">
      <c r="A3766" t="inlineStr">
        <is>
          <t>5990312</t>
        </is>
      </c>
      <c r="B3766" t="inlineStr">
        <is>
          <t>大阪府泉南郡岬町多奈川東畑</t>
        </is>
      </c>
      <c r="C3766" t="inlineStr">
        <is>
          <t>おおさかふ せんなんぐんみさきちょう たながわひがしばた</t>
        </is>
      </c>
    </row>
    <row r="3767">
      <c r="A3767" t="inlineStr">
        <is>
          <t>5990313</t>
        </is>
      </c>
      <c r="B3767" t="inlineStr">
        <is>
          <t>大阪府泉南郡岬町多奈川西畑</t>
        </is>
      </c>
      <c r="C3767" t="inlineStr">
        <is>
          <t>おおさかふ せんなんぐんみさきちょう たながわにしばた</t>
        </is>
      </c>
    </row>
    <row r="3768">
      <c r="A3768" t="inlineStr">
        <is>
          <t>5990314</t>
        </is>
      </c>
      <c r="B3768" t="inlineStr">
        <is>
          <t>大阪府泉南郡岬町多奈川小島</t>
        </is>
      </c>
      <c r="C3768" t="inlineStr">
        <is>
          <t>おおさかふ せんなんぐんみさきちょう たながわこしま</t>
        </is>
      </c>
    </row>
    <row r="3769">
      <c r="A3769" t="inlineStr">
        <is>
          <t>5998101</t>
        </is>
      </c>
      <c r="B3769" t="inlineStr">
        <is>
          <t>大阪府堺市東区八下町</t>
        </is>
      </c>
      <c r="C3769" t="inlineStr">
        <is>
          <t>おおさかふ さかいしひがしく やしもちょう</t>
        </is>
      </c>
    </row>
    <row r="3770">
      <c r="A3770" t="inlineStr">
        <is>
          <t>5998102</t>
        </is>
      </c>
      <c r="B3770" t="inlineStr">
        <is>
          <t>大阪府堺市東区石原町</t>
        </is>
      </c>
      <c r="C3770" t="inlineStr">
        <is>
          <t>おおさかふ さかいしひがしく いしはらちょう</t>
        </is>
      </c>
    </row>
    <row r="3771">
      <c r="A3771" t="inlineStr">
        <is>
          <t>5998103</t>
        </is>
      </c>
      <c r="B3771" t="inlineStr">
        <is>
          <t>大阪府堺市東区菩提町</t>
        </is>
      </c>
      <c r="C3771" t="inlineStr">
        <is>
          <t>おおさかふ さかいしひがしく ぼだいちょう</t>
        </is>
      </c>
    </row>
    <row r="3772">
      <c r="A3772" t="inlineStr">
        <is>
          <t>5998104</t>
        </is>
      </c>
      <c r="B3772" t="inlineStr">
        <is>
          <t>大阪府堺市東区引野町</t>
        </is>
      </c>
      <c r="C3772" t="inlineStr">
        <is>
          <t>おおさかふ さかいしひがしく ひきのちょう</t>
        </is>
      </c>
    </row>
    <row r="3773">
      <c r="A3773" t="inlineStr">
        <is>
          <t>5998107</t>
        </is>
      </c>
      <c r="B3773" t="inlineStr">
        <is>
          <t>大阪府堺市東区白鷺町</t>
        </is>
      </c>
      <c r="C3773" t="inlineStr">
        <is>
          <t>おおさかふ さかいしひがしく しらさぎちょう</t>
        </is>
      </c>
    </row>
    <row r="3774">
      <c r="A3774" t="inlineStr">
        <is>
          <t>5998111</t>
        </is>
      </c>
      <c r="B3774" t="inlineStr">
        <is>
          <t>大阪府堺市東区日置荘北町</t>
        </is>
      </c>
      <c r="C3774" t="inlineStr">
        <is>
          <t>おおさかふ さかいしひがしく ひきしょうきたまち</t>
        </is>
      </c>
    </row>
    <row r="3775">
      <c r="A3775" t="inlineStr">
        <is>
          <t>5998112</t>
        </is>
      </c>
      <c r="B3775" t="inlineStr">
        <is>
          <t>大阪府堺市東区日置荘原寺町</t>
        </is>
      </c>
      <c r="C3775" t="inlineStr">
        <is>
          <t>おおさかふ さかいしひがしく ひきしょうはらでらまち</t>
        </is>
      </c>
    </row>
    <row r="3776">
      <c r="A3776" t="inlineStr">
        <is>
          <t>5998113</t>
        </is>
      </c>
      <c r="B3776" t="inlineStr">
        <is>
          <t>大阪府堺市東区日置荘田中町</t>
        </is>
      </c>
      <c r="C3776" t="inlineStr">
        <is>
          <t>おおさかふ さかいしひがしく ひきしょうたなかまち</t>
        </is>
      </c>
    </row>
    <row r="3777">
      <c r="A3777" t="inlineStr">
        <is>
          <t>5998114</t>
        </is>
      </c>
      <c r="B3777" t="inlineStr">
        <is>
          <t>大阪府堺市東区日置荘西町</t>
        </is>
      </c>
      <c r="C3777" t="inlineStr">
        <is>
          <t>おおさかふ さかいしひがしく ひきしょうにしまち</t>
        </is>
      </c>
    </row>
    <row r="3778">
      <c r="A3778" t="inlineStr">
        <is>
          <t>5998115</t>
        </is>
      </c>
      <c r="B3778" t="inlineStr">
        <is>
          <t>大阪府堺市東区関茶屋</t>
        </is>
      </c>
      <c r="C3778" t="inlineStr">
        <is>
          <t>おおさかふ さかいしひがしく せきちゃや</t>
        </is>
      </c>
    </row>
    <row r="3779">
      <c r="A3779" t="inlineStr">
        <is>
          <t>5998116</t>
        </is>
      </c>
      <c r="B3779" t="inlineStr">
        <is>
          <t>大阪府堺市東区野尻町</t>
        </is>
      </c>
      <c r="C3779" t="inlineStr">
        <is>
          <t>おおさかふ さかいしひがしく のじりちょう</t>
        </is>
      </c>
    </row>
    <row r="3780">
      <c r="A3780" t="inlineStr">
        <is>
          <t>5998121</t>
        </is>
      </c>
      <c r="B3780" t="inlineStr">
        <is>
          <t>大阪府堺市東区高松</t>
        </is>
      </c>
      <c r="C3780" t="inlineStr">
        <is>
          <t>おおさかふ さかいしひがしく たかまつ</t>
        </is>
      </c>
    </row>
    <row r="3781">
      <c r="A3781" t="inlineStr">
        <is>
          <t>5998122</t>
        </is>
      </c>
      <c r="B3781" t="inlineStr">
        <is>
          <t>大阪府堺市東区丈六</t>
        </is>
      </c>
      <c r="C3781" t="inlineStr">
        <is>
          <t>おおさかふ さかいしひがしく じょうろく</t>
        </is>
      </c>
    </row>
    <row r="3782">
      <c r="A3782" t="inlineStr">
        <is>
          <t>5998123</t>
        </is>
      </c>
      <c r="B3782" t="inlineStr">
        <is>
          <t>大阪府堺市東区北野田</t>
        </is>
      </c>
      <c r="C3782" t="inlineStr">
        <is>
          <t>おおさかふ さかいしひがしく きたのだ</t>
        </is>
      </c>
    </row>
    <row r="3783">
      <c r="A3783" t="inlineStr">
        <is>
          <t>5998124</t>
        </is>
      </c>
      <c r="B3783" t="inlineStr">
        <is>
          <t>大阪府堺市東区南野田</t>
        </is>
      </c>
      <c r="C3783" t="inlineStr">
        <is>
          <t>おおさかふ さかいしひがしく みなみのだ</t>
        </is>
      </c>
    </row>
    <row r="3784">
      <c r="A3784" t="inlineStr">
        <is>
          <t>5998125</t>
        </is>
      </c>
      <c r="B3784" t="inlineStr">
        <is>
          <t>大阪府堺市東区西野</t>
        </is>
      </c>
      <c r="C3784" t="inlineStr">
        <is>
          <t>おおさかふ さかいしひがしく にしの</t>
        </is>
      </c>
    </row>
    <row r="3785">
      <c r="A3785" t="inlineStr">
        <is>
          <t>5998126</t>
        </is>
      </c>
      <c r="B3785" t="inlineStr">
        <is>
          <t>大阪府堺市東区大美野</t>
        </is>
      </c>
      <c r="C3785" t="inlineStr">
        <is>
          <t>おおさかふ さかいしひがしく おおみの</t>
        </is>
      </c>
    </row>
    <row r="3786">
      <c r="A3786" t="inlineStr">
        <is>
          <t>5998127</t>
        </is>
      </c>
      <c r="B3786" t="inlineStr">
        <is>
          <t>大阪府堺市東区草尾</t>
        </is>
      </c>
      <c r="C3786" t="inlineStr">
        <is>
          <t>おおさかふ さかいしひがしく くさお</t>
        </is>
      </c>
    </row>
    <row r="3787">
      <c r="A3787" t="inlineStr">
        <is>
          <t>5998128</t>
        </is>
      </c>
      <c r="B3787" t="inlineStr">
        <is>
          <t>大阪府堺市東区中茶屋</t>
        </is>
      </c>
      <c r="C3787" t="inlineStr">
        <is>
          <t>おおさかふ さかいしひがしく なかちゃや</t>
        </is>
      </c>
    </row>
    <row r="3788">
      <c r="A3788" t="inlineStr">
        <is>
          <t>5998231</t>
        </is>
      </c>
      <c r="B3788" t="inlineStr">
        <is>
          <t>大阪府堺市中区学園町</t>
        </is>
      </c>
      <c r="C3788" t="inlineStr">
        <is>
          <t>おおさかふ さかいしなかく がくえんちょう</t>
        </is>
      </c>
    </row>
    <row r="3789">
      <c r="A3789" t="inlineStr">
        <is>
          <t>5998232</t>
        </is>
      </c>
      <c r="B3789" t="inlineStr">
        <is>
          <t>大阪府堺市中区新家町</t>
        </is>
      </c>
      <c r="C3789" t="inlineStr">
        <is>
          <t>おおさかふ さかいしなかく しんけちょう</t>
        </is>
      </c>
    </row>
    <row r="3790">
      <c r="A3790" t="inlineStr">
        <is>
          <t>5998233</t>
        </is>
      </c>
      <c r="B3790" t="inlineStr">
        <is>
          <t>大阪府堺市中区大野芝町</t>
        </is>
      </c>
      <c r="C3790" t="inlineStr">
        <is>
          <t>おおさかふ さかいしなかく おおのしばちょう</t>
        </is>
      </c>
    </row>
    <row r="3791">
      <c r="A3791" t="inlineStr">
        <is>
          <t>5998234</t>
        </is>
      </c>
      <c r="B3791" t="inlineStr">
        <is>
          <t>大阪府堺市中区土塔町</t>
        </is>
      </c>
      <c r="C3791" t="inlineStr">
        <is>
          <t>おおさかふ さかいしなかく どとうちょう</t>
        </is>
      </c>
    </row>
    <row r="3792">
      <c r="A3792" t="inlineStr">
        <is>
          <t>5998235</t>
        </is>
      </c>
      <c r="B3792" t="inlineStr">
        <is>
          <t>大阪府堺市中区深井東町</t>
        </is>
      </c>
      <c r="C3792" t="inlineStr">
        <is>
          <t>おおさかふ さかいしなかく ふかいひがしまち</t>
        </is>
      </c>
    </row>
    <row r="3793">
      <c r="A3793" t="inlineStr">
        <is>
          <t>5998236</t>
        </is>
      </c>
      <c r="B3793" t="inlineStr">
        <is>
          <t>大阪府堺市中区深井沢町</t>
        </is>
      </c>
      <c r="C3793" t="inlineStr">
        <is>
          <t>おおさかふ さかいしなかく ふかいさわまち</t>
        </is>
      </c>
    </row>
    <row r="3794">
      <c r="A3794" t="inlineStr">
        <is>
          <t>5998237</t>
        </is>
      </c>
      <c r="B3794" t="inlineStr">
        <is>
          <t>大阪府堺市中区深井水池町</t>
        </is>
      </c>
      <c r="C3794" t="inlineStr">
        <is>
          <t>おおさかふ さかいしなかく ふかいみずがいけちょう</t>
        </is>
      </c>
    </row>
    <row r="3795">
      <c r="A3795" t="inlineStr">
        <is>
          <t>5998238</t>
        </is>
      </c>
      <c r="B3795" t="inlineStr">
        <is>
          <t>大阪府堺市中区土師町</t>
        </is>
      </c>
      <c r="C3795" t="inlineStr">
        <is>
          <t>おおさかふ さかいしなかく はぜちょう</t>
        </is>
      </c>
    </row>
    <row r="3796">
      <c r="A3796" t="inlineStr">
        <is>
          <t>5998241</t>
        </is>
      </c>
      <c r="B3796" t="inlineStr">
        <is>
          <t>大阪府堺市中区福田</t>
        </is>
      </c>
      <c r="C3796" t="inlineStr">
        <is>
          <t>おおさかふ さかいしなかく ふくだ</t>
        </is>
      </c>
    </row>
    <row r="3797">
      <c r="A3797" t="inlineStr">
        <is>
          <t>5998242</t>
        </is>
      </c>
      <c r="B3797" t="inlineStr">
        <is>
          <t>大阪府堺市中区陶器北</t>
        </is>
      </c>
      <c r="C3797" t="inlineStr">
        <is>
          <t>おおさかふ さかいしなかく とうききた</t>
        </is>
      </c>
    </row>
    <row r="3798">
      <c r="A3798" t="inlineStr">
        <is>
          <t>5998243</t>
        </is>
      </c>
      <c r="B3798" t="inlineStr">
        <is>
          <t>大阪府堺市中区見野山</t>
        </is>
      </c>
      <c r="C3798" t="inlineStr">
        <is>
          <t>おおさかふ さかいしなかく みのやま</t>
        </is>
      </c>
    </row>
    <row r="3799">
      <c r="A3799" t="inlineStr">
        <is>
          <t>5998244</t>
        </is>
      </c>
      <c r="B3799" t="inlineStr">
        <is>
          <t>大阪府堺市中区上之</t>
        </is>
      </c>
      <c r="C3799" t="inlineStr">
        <is>
          <t>おおさかふ さかいしなかく うえの</t>
        </is>
      </c>
    </row>
    <row r="3800">
      <c r="A3800" t="inlineStr">
        <is>
          <t>5998245</t>
        </is>
      </c>
      <c r="B3800" t="inlineStr">
        <is>
          <t>大阪府堺市中区辻之</t>
        </is>
      </c>
      <c r="C3800" t="inlineStr">
        <is>
          <t>おおさかふ さかいしなかく つじの</t>
        </is>
      </c>
    </row>
    <row r="3801">
      <c r="A3801" t="inlineStr">
        <is>
          <t>5998246</t>
        </is>
      </c>
      <c r="B3801" t="inlineStr">
        <is>
          <t>大阪府堺市中区田園</t>
        </is>
      </c>
      <c r="C3801" t="inlineStr">
        <is>
          <t>おおさかふ さかいしなかく たぞの</t>
        </is>
      </c>
    </row>
    <row r="3802">
      <c r="A3802" t="inlineStr">
        <is>
          <t>5998247</t>
        </is>
      </c>
      <c r="B3802" t="inlineStr">
        <is>
          <t>大阪府堺市中区東山</t>
        </is>
      </c>
      <c r="C3802" t="inlineStr">
        <is>
          <t>おおさかふ さかいしなかく ひがしやま</t>
        </is>
      </c>
    </row>
    <row r="3803">
      <c r="A3803" t="inlineStr">
        <is>
          <t>5998248</t>
        </is>
      </c>
      <c r="B3803" t="inlineStr">
        <is>
          <t>大阪府堺市中区深井畑山町</t>
        </is>
      </c>
      <c r="C3803" t="inlineStr">
        <is>
          <t>おおさかふ さかいしなかく ふかいはたやまちょう</t>
        </is>
      </c>
    </row>
    <row r="3804">
      <c r="A3804" t="inlineStr">
        <is>
          <t>5998251</t>
        </is>
      </c>
      <c r="B3804" t="inlineStr">
        <is>
          <t>大阪府堺市中区平井</t>
        </is>
      </c>
      <c r="C3804" t="inlineStr">
        <is>
          <t>おおさかふ さかいしなかく ひらい</t>
        </is>
      </c>
    </row>
    <row r="3805">
      <c r="A3805" t="inlineStr">
        <is>
          <t>5998252</t>
        </is>
      </c>
      <c r="B3805" t="inlineStr">
        <is>
          <t>大阪府堺市中区楢葉</t>
        </is>
      </c>
      <c r="C3805" t="inlineStr">
        <is>
          <t>おおさかふ さかいしなかく ならば</t>
        </is>
      </c>
    </row>
    <row r="3806">
      <c r="A3806" t="inlineStr">
        <is>
          <t>5998253</t>
        </is>
      </c>
      <c r="B3806" t="inlineStr">
        <is>
          <t>大阪府堺市中区深阪</t>
        </is>
      </c>
      <c r="C3806" t="inlineStr">
        <is>
          <t>おおさかふ さかいしなかく ふかさか</t>
        </is>
      </c>
    </row>
    <row r="3807">
      <c r="A3807" t="inlineStr">
        <is>
          <t>5998254</t>
        </is>
      </c>
      <c r="B3807" t="inlineStr">
        <is>
          <t>大阪府堺市中区伏尾</t>
        </is>
      </c>
      <c r="C3807" t="inlineStr">
        <is>
          <t>おおさかふ さかいしなかく ふせお</t>
        </is>
      </c>
    </row>
    <row r="3808">
      <c r="A3808" t="inlineStr">
        <is>
          <t>5998261</t>
        </is>
      </c>
      <c r="B3808" t="inlineStr">
        <is>
          <t>大阪府堺市中区堀上町</t>
        </is>
      </c>
      <c r="C3808" t="inlineStr">
        <is>
          <t>おおさかふ さかいしなかく ほりあげちょう</t>
        </is>
      </c>
    </row>
    <row r="3809">
      <c r="A3809" t="inlineStr">
        <is>
          <t>5998262</t>
        </is>
      </c>
      <c r="B3809" t="inlineStr">
        <is>
          <t>大阪府堺市中区八田北町</t>
        </is>
      </c>
      <c r="C3809" t="inlineStr">
        <is>
          <t>おおさかふ さかいしなかく はんだきたちょう</t>
        </is>
      </c>
    </row>
    <row r="3810">
      <c r="A3810" t="inlineStr">
        <is>
          <t>5998263</t>
        </is>
      </c>
      <c r="B3810" t="inlineStr">
        <is>
          <t>大阪府堺市中区八田南之町</t>
        </is>
      </c>
      <c r="C3810" t="inlineStr">
        <is>
          <t>おおさかふ さかいしなかく はんだみなみのちょう</t>
        </is>
      </c>
    </row>
    <row r="3811">
      <c r="A3811" t="inlineStr">
        <is>
          <t>5998264</t>
        </is>
      </c>
      <c r="B3811" t="inlineStr">
        <is>
          <t>大阪府堺市中区小阪西町</t>
        </is>
      </c>
      <c r="C3811" t="inlineStr">
        <is>
          <t>おおさかふ さかいしなかく こさかにしまち</t>
        </is>
      </c>
    </row>
    <row r="3812">
      <c r="A3812" t="inlineStr">
        <is>
          <t>5998265</t>
        </is>
      </c>
      <c r="B3812" t="inlineStr">
        <is>
          <t>大阪府堺市中区八田西町</t>
        </is>
      </c>
      <c r="C3812" t="inlineStr">
        <is>
          <t>おおさかふ さかいしなかく はんだにしまち</t>
        </is>
      </c>
    </row>
    <row r="3813">
      <c r="A3813" t="inlineStr">
        <is>
          <t>5998266</t>
        </is>
      </c>
      <c r="B3813" t="inlineStr">
        <is>
          <t>大阪府堺市中区毛穴町</t>
        </is>
      </c>
      <c r="C3813" t="inlineStr">
        <is>
          <t>おおさかふ さかいしなかく けなちょう</t>
        </is>
      </c>
    </row>
    <row r="3814">
      <c r="A3814" t="inlineStr">
        <is>
          <t>5998267</t>
        </is>
      </c>
      <c r="B3814" t="inlineStr">
        <is>
          <t>大阪府堺市中区八田寺町</t>
        </is>
      </c>
      <c r="C3814" t="inlineStr">
        <is>
          <t>おおさかふ さかいしなかく はんだいじちょう</t>
        </is>
      </c>
    </row>
    <row r="3815">
      <c r="A3815" t="inlineStr">
        <is>
          <t>5998271</t>
        </is>
      </c>
      <c r="B3815" t="inlineStr">
        <is>
          <t>大阪府堺市中区深井北町</t>
        </is>
      </c>
      <c r="C3815" t="inlineStr">
        <is>
          <t>おおさかふ さかいしなかく ふかいきたまち</t>
        </is>
      </c>
    </row>
    <row r="3816">
      <c r="A3816" t="inlineStr">
        <is>
          <t>5998272</t>
        </is>
      </c>
      <c r="B3816" t="inlineStr">
        <is>
          <t>大阪府堺市中区深井中町</t>
        </is>
      </c>
      <c r="C3816" t="inlineStr">
        <is>
          <t>おおさかふ さかいしなかく ふかいなかまち</t>
        </is>
      </c>
    </row>
    <row r="3817">
      <c r="A3817" t="inlineStr">
        <is>
          <t>5998273</t>
        </is>
      </c>
      <c r="B3817" t="inlineStr">
        <is>
          <t>大阪府堺市中区深井清水町</t>
        </is>
      </c>
      <c r="C3817" t="inlineStr">
        <is>
          <t>おおさかふ さかいしなかく ふかいしみずちょう</t>
        </is>
      </c>
    </row>
    <row r="3818">
      <c r="A3818" t="inlineStr">
        <is>
          <t>5998274</t>
        </is>
      </c>
      <c r="B3818" t="inlineStr">
        <is>
          <t>大阪府堺市中区宮園町</t>
        </is>
      </c>
      <c r="C3818" t="inlineStr">
        <is>
          <t>おおさかふ さかいしなかく みやぞのちょう</t>
        </is>
      </c>
    </row>
    <row r="3819">
      <c r="A3819" t="inlineStr">
        <is>
          <t>5998275</t>
        </is>
      </c>
      <c r="B3819" t="inlineStr">
        <is>
          <t>大阪府堺市中区東八田</t>
        </is>
      </c>
      <c r="C3819" t="inlineStr">
        <is>
          <t>おおさかふ さかいしなかく ひがしはんだ</t>
        </is>
      </c>
    </row>
    <row r="3820">
      <c r="A3820" t="inlineStr">
        <is>
          <t>5998276</t>
        </is>
      </c>
      <c r="B3820" t="inlineStr">
        <is>
          <t>大阪府堺市中区小阪</t>
        </is>
      </c>
      <c r="C3820" t="inlineStr">
        <is>
          <t>おおさかふ さかいしなかく こさか</t>
        </is>
      </c>
    </row>
    <row r="3821">
      <c r="A3821" t="inlineStr">
        <is>
          <t>6180001</t>
        </is>
      </c>
      <c r="B3821" t="inlineStr">
        <is>
          <t>大阪府三島郡島本町山崎</t>
        </is>
      </c>
      <c r="C3821" t="inlineStr">
        <is>
          <t>おおさかふ みしまぐんしまもとちょう やまざき</t>
        </is>
      </c>
    </row>
    <row r="3822">
      <c r="A3822" t="inlineStr">
        <is>
          <t>6180002</t>
        </is>
      </c>
      <c r="B3822" t="inlineStr">
        <is>
          <t>大阪府三島郡島本町東大寺</t>
        </is>
      </c>
      <c r="C3822" t="inlineStr">
        <is>
          <t>おおさかふ みしまぐんしまもとちょう とうだいじ</t>
        </is>
      </c>
    </row>
    <row r="3823">
      <c r="A3823" t="inlineStr">
        <is>
          <t>6180003</t>
        </is>
      </c>
      <c r="B3823" t="inlineStr">
        <is>
          <t>大阪府三島郡島本町尺代</t>
        </is>
      </c>
      <c r="C3823" t="inlineStr">
        <is>
          <t>おおさかふ みしまぐんしまもとちょう しゃくだい</t>
        </is>
      </c>
    </row>
    <row r="3824">
      <c r="A3824" t="inlineStr">
        <is>
          <t>6180004</t>
        </is>
      </c>
      <c r="B3824" t="inlineStr">
        <is>
          <t>大阪府三島郡島本町大沢</t>
        </is>
      </c>
      <c r="C3824" t="inlineStr">
        <is>
          <t>おおさかふ みしまぐんしまもとちょう おおさわ</t>
        </is>
      </c>
    </row>
    <row r="3825">
      <c r="A3825" t="inlineStr">
        <is>
          <t>6180011</t>
        </is>
      </c>
      <c r="B3825" t="inlineStr">
        <is>
          <t>大阪府三島郡島本町広瀬</t>
        </is>
      </c>
      <c r="C3825" t="inlineStr">
        <is>
          <t>おおさかふ みしまぐんしまもとちょう ひろせ</t>
        </is>
      </c>
    </row>
    <row r="3826">
      <c r="A3826" t="inlineStr">
        <is>
          <t>6180012</t>
        </is>
      </c>
      <c r="B3826" t="inlineStr">
        <is>
          <t>大阪府三島郡島本町高浜</t>
        </is>
      </c>
      <c r="C3826" t="inlineStr">
        <is>
          <t>おおさかふ みしまぐんしまもとちょう たかはま</t>
        </is>
      </c>
    </row>
    <row r="3827">
      <c r="A3827" t="inlineStr">
        <is>
          <t>6180013</t>
        </is>
      </c>
      <c r="B3827" t="inlineStr">
        <is>
          <t>大阪府三島郡島本町江川</t>
        </is>
      </c>
      <c r="C3827" t="inlineStr">
        <is>
          <t>おおさかふ みしまぐんしまもとちょう えがわ</t>
        </is>
      </c>
    </row>
    <row r="3828">
      <c r="A3828" t="inlineStr">
        <is>
          <t>6180014</t>
        </is>
      </c>
      <c r="B3828" t="inlineStr">
        <is>
          <t>大阪府三島郡島本町水無瀬</t>
        </is>
      </c>
      <c r="C3828" t="inlineStr">
        <is>
          <t>おおさかふ みしまぐんしまもとちょう みなせ</t>
        </is>
      </c>
    </row>
    <row r="3829">
      <c r="A3829" t="inlineStr">
        <is>
          <t>6180015</t>
        </is>
      </c>
      <c r="B3829" t="inlineStr">
        <is>
          <t>大阪府三島郡島本町青葉</t>
        </is>
      </c>
      <c r="C3829" t="inlineStr">
        <is>
          <t>おおさかふ みしまぐんしまもとちょう あおば</t>
        </is>
      </c>
    </row>
    <row r="3830">
      <c r="A3830" t="inlineStr">
        <is>
          <t>6180021</t>
        </is>
      </c>
      <c r="B3830" t="inlineStr">
        <is>
          <t>大阪府三島郡島本町百山</t>
        </is>
      </c>
      <c r="C3830" t="inlineStr">
        <is>
          <t>おおさかふ みしまぐんしまもとちょう ひゃくやま</t>
        </is>
      </c>
    </row>
    <row r="3831">
      <c r="A3831" t="inlineStr">
        <is>
          <t>6180022</t>
        </is>
      </c>
      <c r="B3831" t="inlineStr">
        <is>
          <t>大阪府三島郡島本町桜井</t>
        </is>
      </c>
      <c r="C3831" t="inlineStr">
        <is>
          <t>おおさかふ みしまぐんしまもとちょう さくらい</t>
        </is>
      </c>
    </row>
    <row r="3832">
      <c r="A3832" t="inlineStr">
        <is>
          <t>6180023</t>
        </is>
      </c>
      <c r="B3832" t="inlineStr">
        <is>
          <t>大阪府三島郡島本町桜井台</t>
        </is>
      </c>
      <c r="C3832" t="inlineStr">
        <is>
          <t>おおさかふ みしまぐんしまもとちょう さくらいだい</t>
        </is>
      </c>
    </row>
    <row r="3833">
      <c r="A3833" t="inlineStr">
        <is>
          <t>6180024</t>
        </is>
      </c>
      <c r="B3833" t="inlineStr">
        <is>
          <t>大阪府三島郡島本町若山台</t>
        </is>
      </c>
      <c r="C3833" t="inlineStr">
        <is>
          <t>おおさかふ みしまぐんしまもとちょう わかやまだい</t>
        </is>
      </c>
    </row>
    <row r="3834">
      <c r="A3834" t="inlineStr">
        <is>
          <t>6300000</t>
        </is>
      </c>
      <c r="B3834" t="inlineStr">
        <is>
          <t>奈良県奈良市</t>
        </is>
      </c>
      <c r="C3834" t="inlineStr">
        <is>
          <t>ならけん ならし</t>
        </is>
      </c>
    </row>
    <row r="3835">
      <c r="A3835" t="inlineStr">
        <is>
          <t>6300101</t>
        </is>
      </c>
      <c r="B3835" t="inlineStr">
        <is>
          <t>奈良県生駒市高山町</t>
        </is>
      </c>
      <c r="C3835" t="inlineStr">
        <is>
          <t>ならけん いこまし たかやまちょう</t>
        </is>
      </c>
    </row>
    <row r="3836">
      <c r="A3836" t="inlineStr">
        <is>
          <t>6300111</t>
        </is>
      </c>
      <c r="B3836" t="inlineStr">
        <is>
          <t>奈良県生駒市鹿ノ台北</t>
        </is>
      </c>
      <c r="C3836" t="inlineStr">
        <is>
          <t>ならけん いこまし しかのだいきた</t>
        </is>
      </c>
    </row>
    <row r="3837">
      <c r="A3837" t="inlineStr">
        <is>
          <t>6300112</t>
        </is>
      </c>
      <c r="B3837" t="inlineStr">
        <is>
          <t>奈良県生駒市鹿ノ台東</t>
        </is>
      </c>
      <c r="C3837" t="inlineStr">
        <is>
          <t>ならけん いこまし しかのだいひがし</t>
        </is>
      </c>
    </row>
    <row r="3838">
      <c r="A3838" t="inlineStr">
        <is>
          <t>6300113</t>
        </is>
      </c>
      <c r="B3838" t="inlineStr">
        <is>
          <t>奈良県生駒市鹿ノ台南</t>
        </is>
      </c>
      <c r="C3838" t="inlineStr">
        <is>
          <t>ならけん いこまし しかのだいみなみ</t>
        </is>
      </c>
    </row>
    <row r="3839">
      <c r="A3839" t="inlineStr">
        <is>
          <t>6300114</t>
        </is>
      </c>
      <c r="B3839" t="inlineStr">
        <is>
          <t>奈良県生駒市鹿ノ台西</t>
        </is>
      </c>
      <c r="C3839" t="inlineStr">
        <is>
          <t>ならけん いこまし しかのだいにし</t>
        </is>
      </c>
    </row>
    <row r="3840">
      <c r="A3840" t="inlineStr">
        <is>
          <t>6300115</t>
        </is>
      </c>
      <c r="B3840" t="inlineStr">
        <is>
          <t>奈良県生駒市鹿畑町</t>
        </is>
      </c>
      <c r="C3840" t="inlineStr">
        <is>
          <t>ならけん いこまし しかはたちょう</t>
        </is>
      </c>
    </row>
    <row r="3841">
      <c r="A3841" t="inlineStr">
        <is>
          <t>6300116</t>
        </is>
      </c>
      <c r="B3841" t="inlineStr">
        <is>
          <t>奈良県生駒市美鹿の台</t>
        </is>
      </c>
      <c r="C3841" t="inlineStr">
        <is>
          <t>ならけん いこまし みかのだい</t>
        </is>
      </c>
    </row>
    <row r="3842">
      <c r="A3842" t="inlineStr">
        <is>
          <t>6300121</t>
        </is>
      </c>
      <c r="B3842" t="inlineStr">
        <is>
          <t>奈良県生駒市北大和</t>
        </is>
      </c>
      <c r="C3842" t="inlineStr">
        <is>
          <t>ならけん いこまし きたやまと</t>
        </is>
      </c>
    </row>
    <row r="3843">
      <c r="A3843" t="inlineStr">
        <is>
          <t>6300122</t>
        </is>
      </c>
      <c r="B3843" t="inlineStr">
        <is>
          <t>奈良県生駒市真弓</t>
        </is>
      </c>
      <c r="C3843" t="inlineStr">
        <is>
          <t>ならけん いこまし まゆみ</t>
        </is>
      </c>
    </row>
    <row r="3844">
      <c r="A3844" t="inlineStr">
        <is>
          <t>6300123</t>
        </is>
      </c>
      <c r="B3844" t="inlineStr">
        <is>
          <t>奈良県生駒市真弓南</t>
        </is>
      </c>
      <c r="C3844" t="inlineStr">
        <is>
          <t>ならけん いこまし まゆみみなみ</t>
        </is>
      </c>
    </row>
    <row r="3845">
      <c r="A3845" t="inlineStr">
        <is>
          <t>6300131</t>
        </is>
      </c>
      <c r="B3845" t="inlineStr">
        <is>
          <t>奈良県生駒市上町</t>
        </is>
      </c>
      <c r="C3845" t="inlineStr">
        <is>
          <t>ならけん いこまし かみまち</t>
        </is>
      </c>
    </row>
    <row r="3846">
      <c r="A3846" t="inlineStr">
        <is>
          <t>6300132</t>
        </is>
      </c>
      <c r="B3846" t="inlineStr">
        <is>
          <t>奈良県生駒市あすか台</t>
        </is>
      </c>
      <c r="C3846" t="inlineStr">
        <is>
          <t>ならけん いこまし あすかだい</t>
        </is>
      </c>
    </row>
    <row r="3847">
      <c r="A3847" t="inlineStr">
        <is>
          <t>6300133</t>
        </is>
      </c>
      <c r="B3847" t="inlineStr">
        <is>
          <t>奈良県生駒市あすか野南</t>
        </is>
      </c>
      <c r="C3847" t="inlineStr">
        <is>
          <t>ならけん いこまし あすかのみなみ</t>
        </is>
      </c>
    </row>
    <row r="3848">
      <c r="A3848" t="inlineStr">
        <is>
          <t>6300134</t>
        </is>
      </c>
      <c r="B3848" t="inlineStr">
        <is>
          <t>奈良県生駒市あすか野北</t>
        </is>
      </c>
      <c r="C3848" t="inlineStr">
        <is>
          <t>ならけん いこまし あすかのきた</t>
        </is>
      </c>
    </row>
    <row r="3849">
      <c r="A3849" t="inlineStr">
        <is>
          <t>6300135</t>
        </is>
      </c>
      <c r="B3849" t="inlineStr">
        <is>
          <t>奈良県生駒市南田原町</t>
        </is>
      </c>
      <c r="C3849" t="inlineStr">
        <is>
          <t>ならけん いこまし みなみたわらちょう</t>
        </is>
      </c>
    </row>
    <row r="3850">
      <c r="A3850" t="inlineStr">
        <is>
          <t>6300136</t>
        </is>
      </c>
      <c r="B3850" t="inlineStr">
        <is>
          <t>奈良県生駒市白庭台</t>
        </is>
      </c>
      <c r="C3850" t="inlineStr">
        <is>
          <t>ならけん いこまし しらにわだい</t>
        </is>
      </c>
    </row>
    <row r="3851">
      <c r="A3851" t="inlineStr">
        <is>
          <t>6300137</t>
        </is>
      </c>
      <c r="B3851" t="inlineStr">
        <is>
          <t>奈良県生駒市西白庭台</t>
        </is>
      </c>
      <c r="C3851" t="inlineStr">
        <is>
          <t>ならけん いこまし にししらにわだい</t>
        </is>
      </c>
    </row>
    <row r="3852">
      <c r="A3852" t="inlineStr">
        <is>
          <t>6300138</t>
        </is>
      </c>
      <c r="B3852" t="inlineStr">
        <is>
          <t>奈良県生駒市上町台</t>
        </is>
      </c>
      <c r="C3852" t="inlineStr">
        <is>
          <t>ならけん いこまし かみまちだい</t>
        </is>
      </c>
    </row>
    <row r="3853">
      <c r="A3853" t="inlineStr">
        <is>
          <t>6300141</t>
        </is>
      </c>
      <c r="B3853" t="inlineStr">
        <is>
          <t>奈良県生駒市ひかりが丘</t>
        </is>
      </c>
      <c r="C3853" t="inlineStr">
        <is>
          <t>ならけん いこまし ひかりがおか</t>
        </is>
      </c>
    </row>
    <row r="3854">
      <c r="A3854" t="inlineStr">
        <is>
          <t>6300142</t>
        </is>
      </c>
      <c r="B3854" t="inlineStr">
        <is>
          <t>奈良県生駒市北田原町</t>
        </is>
      </c>
      <c r="C3854" t="inlineStr">
        <is>
          <t>ならけん いこまし きたたはらちょう</t>
        </is>
      </c>
    </row>
    <row r="3855">
      <c r="A3855" t="inlineStr">
        <is>
          <t>6300200</t>
        </is>
      </c>
      <c r="B3855" t="inlineStr">
        <is>
          <t>奈良県生駒市</t>
        </is>
      </c>
      <c r="C3855" t="inlineStr">
        <is>
          <t>ならけん いこまし</t>
        </is>
      </c>
    </row>
    <row r="3856">
      <c r="A3856" t="inlineStr">
        <is>
          <t>6300201</t>
        </is>
      </c>
      <c r="B3856" t="inlineStr">
        <is>
          <t>奈良県生駒市小明町</t>
        </is>
      </c>
      <c r="C3856" t="inlineStr">
        <is>
          <t>ならけん いこまし こうみょうちょう</t>
        </is>
      </c>
    </row>
    <row r="3857">
      <c r="A3857" t="inlineStr">
        <is>
          <t>6300202</t>
        </is>
      </c>
      <c r="B3857" t="inlineStr">
        <is>
          <t>奈良県生駒市生駒台南</t>
        </is>
      </c>
      <c r="C3857" t="inlineStr">
        <is>
          <t>ならけん いこまし いこまだいみなみ</t>
        </is>
      </c>
    </row>
    <row r="3858">
      <c r="A3858" t="inlineStr">
        <is>
          <t>6300203</t>
        </is>
      </c>
      <c r="B3858" t="inlineStr">
        <is>
          <t>奈良県生駒市生駒台北</t>
        </is>
      </c>
      <c r="C3858" t="inlineStr">
        <is>
          <t>ならけん いこまし いこまだいきた</t>
        </is>
      </c>
    </row>
    <row r="3859">
      <c r="A3859" t="inlineStr">
        <is>
          <t>6300211</t>
        </is>
      </c>
      <c r="B3859" t="inlineStr">
        <is>
          <t>奈良県生駒市桜ケ丘</t>
        </is>
      </c>
      <c r="C3859" t="inlineStr">
        <is>
          <t>ならけん いこまし さくらがおか</t>
        </is>
      </c>
    </row>
    <row r="3860">
      <c r="A3860" t="inlineStr">
        <is>
          <t>6300212</t>
        </is>
      </c>
      <c r="B3860" t="inlineStr">
        <is>
          <t>奈良県生駒市辻町</t>
        </is>
      </c>
      <c r="C3860" t="inlineStr">
        <is>
          <t>ならけん いこまし つじまち</t>
        </is>
      </c>
    </row>
    <row r="3861">
      <c r="A3861" t="inlineStr">
        <is>
          <t>6300213</t>
        </is>
      </c>
      <c r="B3861" t="inlineStr">
        <is>
          <t>奈良県生駒市東生駒</t>
        </is>
      </c>
      <c r="C3861" t="inlineStr">
        <is>
          <t>ならけん いこまし ひがしいこま</t>
        </is>
      </c>
    </row>
    <row r="3862">
      <c r="A3862" t="inlineStr">
        <is>
          <t>6300214</t>
        </is>
      </c>
      <c r="B3862" t="inlineStr">
        <is>
          <t>奈良県生駒市東生駒月見町</t>
        </is>
      </c>
      <c r="C3862" t="inlineStr">
        <is>
          <t>ならけん いこまし ひがしいこまつきみちょう</t>
        </is>
      </c>
    </row>
    <row r="3863">
      <c r="A3863" t="inlineStr">
        <is>
          <t>6300215</t>
        </is>
      </c>
      <c r="B3863" t="inlineStr">
        <is>
          <t>奈良県生駒市東菜畑</t>
        </is>
      </c>
      <c r="C3863" t="inlineStr">
        <is>
          <t>ならけん いこまし ひがしなばた</t>
        </is>
      </c>
    </row>
    <row r="3864">
      <c r="A3864" t="inlineStr">
        <is>
          <t>6300221</t>
        </is>
      </c>
      <c r="B3864" t="inlineStr">
        <is>
          <t>奈良県生駒市さつき台</t>
        </is>
      </c>
      <c r="C3864" t="inlineStr">
        <is>
          <t>ならけん いこまし さつきだい</t>
        </is>
      </c>
    </row>
    <row r="3865">
      <c r="A3865" t="inlineStr">
        <is>
          <t>6300222</t>
        </is>
      </c>
      <c r="B3865" t="inlineStr">
        <is>
          <t>奈良県生駒市壱分町</t>
        </is>
      </c>
      <c r="C3865" t="inlineStr">
        <is>
          <t>ならけん いこまし いちぶちょう</t>
        </is>
      </c>
    </row>
    <row r="3866">
      <c r="A3866" t="inlineStr">
        <is>
          <t>6300223</t>
        </is>
      </c>
      <c r="B3866" t="inlineStr">
        <is>
          <t>奈良県生駒市小瀬町</t>
        </is>
      </c>
      <c r="C3866" t="inlineStr">
        <is>
          <t>ならけん いこまし おぜちょう</t>
        </is>
      </c>
    </row>
    <row r="3867">
      <c r="A3867" t="inlineStr">
        <is>
          <t>6300224</t>
        </is>
      </c>
      <c r="B3867" t="inlineStr">
        <is>
          <t>奈良県生駒市萩の台</t>
        </is>
      </c>
      <c r="C3867" t="inlineStr">
        <is>
          <t>ならけん いこまし はぎのだい</t>
        </is>
      </c>
    </row>
    <row r="3868">
      <c r="A3868" t="inlineStr">
        <is>
          <t>6300225</t>
        </is>
      </c>
      <c r="B3868" t="inlineStr">
        <is>
          <t>奈良県生駒市東山町</t>
        </is>
      </c>
      <c r="C3868" t="inlineStr">
        <is>
          <t>ならけん いこまし ひがしやまちょう</t>
        </is>
      </c>
    </row>
    <row r="3869">
      <c r="A3869" t="inlineStr">
        <is>
          <t>6300226</t>
        </is>
      </c>
      <c r="B3869" t="inlineStr">
        <is>
          <t>奈良県生駒市小平尾町</t>
        </is>
      </c>
      <c r="C3869" t="inlineStr">
        <is>
          <t>ならけん いこまし こびらおちょう</t>
        </is>
      </c>
    </row>
    <row r="3870">
      <c r="A3870" t="inlineStr">
        <is>
          <t>6300227</t>
        </is>
      </c>
      <c r="B3870" t="inlineStr">
        <is>
          <t>奈良県生駒市乙田町</t>
        </is>
      </c>
      <c r="C3870" t="inlineStr">
        <is>
          <t>ならけん いこまし おとだちょう</t>
        </is>
      </c>
    </row>
    <row r="3871">
      <c r="A3871" t="inlineStr">
        <is>
          <t>6300228</t>
        </is>
      </c>
      <c r="B3871" t="inlineStr">
        <is>
          <t>奈良県生駒市南山手台</t>
        </is>
      </c>
      <c r="C3871" t="inlineStr">
        <is>
          <t>ならけん いこまし みなみやまてだい</t>
        </is>
      </c>
    </row>
    <row r="3872">
      <c r="A3872" t="inlineStr">
        <is>
          <t>6300229</t>
        </is>
      </c>
      <c r="B3872" t="inlineStr">
        <is>
          <t>奈良県生駒市翠光台</t>
        </is>
      </c>
      <c r="C3872" t="inlineStr">
        <is>
          <t>ならけん いこまし すいこうだい</t>
        </is>
      </c>
    </row>
    <row r="3873">
      <c r="A3873" t="inlineStr">
        <is>
          <t>6300231</t>
        </is>
      </c>
      <c r="B3873" t="inlineStr">
        <is>
          <t>奈良県生駒市菜畑町</t>
        </is>
      </c>
      <c r="C3873" t="inlineStr">
        <is>
          <t>ならけん いこまし なばたちょう</t>
        </is>
      </c>
    </row>
    <row r="3874">
      <c r="A3874" t="inlineStr">
        <is>
          <t>6300232</t>
        </is>
      </c>
      <c r="B3874" t="inlineStr">
        <is>
          <t>奈良県生駒市小倉寺町</t>
        </is>
      </c>
      <c r="C3874" t="inlineStr">
        <is>
          <t>ならけん いこまし おぐらじちょう</t>
        </is>
      </c>
    </row>
    <row r="3875">
      <c r="A3875" t="inlineStr">
        <is>
          <t>6300233</t>
        </is>
      </c>
      <c r="B3875" t="inlineStr">
        <is>
          <t>奈良県生駒市有里町</t>
        </is>
      </c>
      <c r="C3875" t="inlineStr">
        <is>
          <t>ならけん いこまし ありさとちょう</t>
        </is>
      </c>
    </row>
    <row r="3876">
      <c r="A3876" t="inlineStr">
        <is>
          <t>6300234</t>
        </is>
      </c>
      <c r="B3876" t="inlineStr">
        <is>
          <t>奈良県生駒市萩原町</t>
        </is>
      </c>
      <c r="C3876" t="inlineStr">
        <is>
          <t>ならけん いこまし はぎはらちょう</t>
        </is>
      </c>
    </row>
    <row r="3877">
      <c r="A3877" t="inlineStr">
        <is>
          <t>6300235</t>
        </is>
      </c>
      <c r="B3877" t="inlineStr">
        <is>
          <t>奈良県生駒市藤尾町</t>
        </is>
      </c>
      <c r="C3877" t="inlineStr">
        <is>
          <t>ならけん いこまし ふじおちょう</t>
        </is>
      </c>
    </row>
    <row r="3878">
      <c r="A3878" t="inlineStr">
        <is>
          <t>6300236</t>
        </is>
      </c>
      <c r="B3878" t="inlineStr">
        <is>
          <t>奈良県生駒市西畑町</t>
        </is>
      </c>
      <c r="C3878" t="inlineStr">
        <is>
          <t>ならけん いこまし にしはたちょう</t>
        </is>
      </c>
    </row>
    <row r="3879">
      <c r="A3879" t="inlineStr">
        <is>
          <t>6300237</t>
        </is>
      </c>
      <c r="B3879" t="inlineStr">
        <is>
          <t>奈良県生駒市鬼取町</t>
        </is>
      </c>
      <c r="C3879" t="inlineStr">
        <is>
          <t>ならけん いこまし おにとりちょう</t>
        </is>
      </c>
    </row>
    <row r="3880">
      <c r="A3880" t="inlineStr">
        <is>
          <t>6300238</t>
        </is>
      </c>
      <c r="B3880" t="inlineStr">
        <is>
          <t>奈良県生駒市大門町</t>
        </is>
      </c>
      <c r="C3880" t="inlineStr">
        <is>
          <t>ならけん いこまし だいもんちょう</t>
        </is>
      </c>
    </row>
    <row r="3881">
      <c r="A3881" t="inlineStr">
        <is>
          <t>6300239</t>
        </is>
      </c>
      <c r="B3881" t="inlineStr">
        <is>
          <t>奈良県生駒市青山台</t>
        </is>
      </c>
      <c r="C3881" t="inlineStr">
        <is>
          <t>ならけん いこまし あおやまだい</t>
        </is>
      </c>
    </row>
    <row r="3882">
      <c r="A3882" t="inlineStr">
        <is>
          <t>6300241</t>
        </is>
      </c>
      <c r="B3882" t="inlineStr">
        <is>
          <t>奈良県生駒市松美台</t>
        </is>
      </c>
      <c r="C3882" t="inlineStr">
        <is>
          <t>ならけん いこまし まつみだい</t>
        </is>
      </c>
    </row>
    <row r="3883">
      <c r="A3883" t="inlineStr">
        <is>
          <t>6300242</t>
        </is>
      </c>
      <c r="B3883" t="inlineStr">
        <is>
          <t>奈良県生駒市新生駒台</t>
        </is>
      </c>
      <c r="C3883" t="inlineStr">
        <is>
          <t>ならけん いこまし しんいこまだい</t>
        </is>
      </c>
    </row>
    <row r="3884">
      <c r="A3884" t="inlineStr">
        <is>
          <t>6300243</t>
        </is>
      </c>
      <c r="B3884" t="inlineStr">
        <is>
          <t>奈良県生駒市俵口町</t>
        </is>
      </c>
      <c r="C3884" t="inlineStr">
        <is>
          <t>ならけん いこまし たわらぐちちょう</t>
        </is>
      </c>
    </row>
    <row r="3885">
      <c r="A3885" t="inlineStr">
        <is>
          <t>6300244</t>
        </is>
      </c>
      <c r="B3885" t="inlineStr">
        <is>
          <t>奈良県生駒市東松ケ丘</t>
        </is>
      </c>
      <c r="C3885" t="inlineStr">
        <is>
          <t>ならけん いこまし ひがしまつがおか</t>
        </is>
      </c>
    </row>
    <row r="3886">
      <c r="A3886" t="inlineStr">
        <is>
          <t>6300245</t>
        </is>
      </c>
      <c r="B3886" t="inlineStr">
        <is>
          <t>奈良県生駒市北新町</t>
        </is>
      </c>
      <c r="C3886" t="inlineStr">
        <is>
          <t>ならけん いこまし きたしんまち</t>
        </is>
      </c>
    </row>
    <row r="3887">
      <c r="A3887" t="inlineStr">
        <is>
          <t>6300246</t>
        </is>
      </c>
      <c r="B3887" t="inlineStr">
        <is>
          <t>奈良県生駒市西松ケ丘</t>
        </is>
      </c>
      <c r="C3887" t="inlineStr">
        <is>
          <t>ならけん いこまし にしまつがおか</t>
        </is>
      </c>
    </row>
    <row r="3888">
      <c r="A3888" t="inlineStr">
        <is>
          <t>6300247</t>
        </is>
      </c>
      <c r="B3888" t="inlineStr">
        <is>
          <t>奈良県生駒市光陽台</t>
        </is>
      </c>
      <c r="C3888" t="inlineStr">
        <is>
          <t>ならけん いこまし こうようだい</t>
        </is>
      </c>
    </row>
    <row r="3889">
      <c r="A3889" t="inlineStr">
        <is>
          <t>6300248</t>
        </is>
      </c>
      <c r="B3889" t="inlineStr">
        <is>
          <t>奈良県生駒市喜里が丘</t>
        </is>
      </c>
      <c r="C3889" t="inlineStr">
        <is>
          <t>ならけん いこまし きりがおか</t>
        </is>
      </c>
    </row>
    <row r="3890">
      <c r="A3890" t="inlineStr">
        <is>
          <t>6300251</t>
        </is>
      </c>
      <c r="B3890" t="inlineStr">
        <is>
          <t>奈良県生駒市谷田町</t>
        </is>
      </c>
      <c r="C3890" t="inlineStr">
        <is>
          <t>ならけん いこまし たにだちょう</t>
        </is>
      </c>
    </row>
    <row r="3891">
      <c r="A3891" t="inlineStr">
        <is>
          <t>6300252</t>
        </is>
      </c>
      <c r="B3891" t="inlineStr">
        <is>
          <t>奈良県生駒市山崎町</t>
        </is>
      </c>
      <c r="C3891" t="inlineStr">
        <is>
          <t>ならけん いこまし やまさきちょう</t>
        </is>
      </c>
    </row>
    <row r="3892">
      <c r="A3892" t="inlineStr">
        <is>
          <t>6300253</t>
        </is>
      </c>
      <c r="B3892" t="inlineStr">
        <is>
          <t>奈良県生駒市新旭ケ丘</t>
        </is>
      </c>
      <c r="C3892" t="inlineStr">
        <is>
          <t>ならけん いこまし しんあさひがおか</t>
        </is>
      </c>
    </row>
    <row r="3893">
      <c r="A3893" t="inlineStr">
        <is>
          <t>6300254</t>
        </is>
      </c>
      <c r="B3893" t="inlineStr">
        <is>
          <t>奈良県生駒市東旭ケ丘</t>
        </is>
      </c>
      <c r="C3893" t="inlineStr">
        <is>
          <t>ならけん いこまし ひがしあさひがおか</t>
        </is>
      </c>
    </row>
    <row r="3894">
      <c r="A3894" t="inlineStr">
        <is>
          <t>6300255</t>
        </is>
      </c>
      <c r="B3894" t="inlineStr">
        <is>
          <t>奈良県生駒市山崎新町</t>
        </is>
      </c>
      <c r="C3894" t="inlineStr">
        <is>
          <t>ならけん いこまし やまさきしんまち</t>
        </is>
      </c>
    </row>
    <row r="3895">
      <c r="A3895" t="inlineStr">
        <is>
          <t>6300256</t>
        </is>
      </c>
      <c r="B3895" t="inlineStr">
        <is>
          <t>奈良県生駒市本町</t>
        </is>
      </c>
      <c r="C3895" t="inlineStr">
        <is>
          <t>ならけん いこまし ほんまち</t>
        </is>
      </c>
    </row>
    <row r="3896">
      <c r="A3896" t="inlineStr">
        <is>
          <t>6300257</t>
        </is>
      </c>
      <c r="B3896" t="inlineStr">
        <is>
          <t>奈良県生駒市元町</t>
        </is>
      </c>
      <c r="C3896" t="inlineStr">
        <is>
          <t>ならけん いこまし もとまち</t>
        </is>
      </c>
    </row>
    <row r="3897">
      <c r="A3897" t="inlineStr">
        <is>
          <t>6300258</t>
        </is>
      </c>
      <c r="B3897" t="inlineStr">
        <is>
          <t>奈良県生駒市東新町</t>
        </is>
      </c>
      <c r="C3897" t="inlineStr">
        <is>
          <t>ならけん いこまし ひがししんまち</t>
        </is>
      </c>
    </row>
    <row r="3898">
      <c r="A3898" t="inlineStr">
        <is>
          <t>6300261</t>
        </is>
      </c>
      <c r="B3898" t="inlineStr">
        <is>
          <t>奈良県生駒市西旭ケ丘</t>
        </is>
      </c>
      <c r="C3898" t="inlineStr">
        <is>
          <t>ならけん いこまし にしあさひがおか</t>
        </is>
      </c>
    </row>
    <row r="3899">
      <c r="A3899" t="inlineStr">
        <is>
          <t>6300262</t>
        </is>
      </c>
      <c r="B3899" t="inlineStr">
        <is>
          <t>奈良県生駒市緑ケ丘</t>
        </is>
      </c>
      <c r="C3899" t="inlineStr">
        <is>
          <t>ならけん いこまし みどりがおか</t>
        </is>
      </c>
    </row>
    <row r="3900">
      <c r="A3900" t="inlineStr">
        <is>
          <t>6300263</t>
        </is>
      </c>
      <c r="B3900" t="inlineStr">
        <is>
          <t>奈良県生駒市中菜畑</t>
        </is>
      </c>
      <c r="C3900" t="inlineStr">
        <is>
          <t>ならけん いこまし なかなばた</t>
        </is>
      </c>
    </row>
    <row r="3901">
      <c r="A3901" t="inlineStr">
        <is>
          <t>6300264</t>
        </is>
      </c>
      <c r="B3901" t="inlineStr">
        <is>
          <t>奈良県生駒市西菜畑町</t>
        </is>
      </c>
      <c r="C3901" t="inlineStr">
        <is>
          <t>ならけん いこまし にしなばたちょう</t>
        </is>
      </c>
    </row>
    <row r="3902">
      <c r="A3902" t="inlineStr">
        <is>
          <t>6300265</t>
        </is>
      </c>
      <c r="B3902" t="inlineStr">
        <is>
          <t>奈良県生駒市軽井沢町</t>
        </is>
      </c>
      <c r="C3902" t="inlineStr">
        <is>
          <t>ならけん いこまし かるいざわちょう</t>
        </is>
      </c>
    </row>
    <row r="3903">
      <c r="A3903" t="inlineStr">
        <is>
          <t>6300266</t>
        </is>
      </c>
      <c r="B3903" t="inlineStr">
        <is>
          <t>奈良県生駒市門前町</t>
        </is>
      </c>
      <c r="C3903" t="inlineStr">
        <is>
          <t>ならけん いこまし もんぜんちょう</t>
        </is>
      </c>
    </row>
    <row r="3904">
      <c r="A3904" t="inlineStr">
        <is>
          <t>6300267</t>
        </is>
      </c>
      <c r="B3904" t="inlineStr">
        <is>
          <t>奈良県生駒市仲之町</t>
        </is>
      </c>
      <c r="C3904" t="inlineStr">
        <is>
          <t>ならけん いこまし なかのちょう</t>
        </is>
      </c>
    </row>
    <row r="3905">
      <c r="A3905" t="inlineStr">
        <is>
          <t>6300271</t>
        </is>
      </c>
      <c r="B3905" t="inlineStr">
        <is>
          <t>大阪府東大阪市上石切町</t>
        </is>
      </c>
      <c r="C3905" t="inlineStr">
        <is>
          <t>おおさかふ ひがしおおさかし かみいしきりちょう</t>
        </is>
      </c>
    </row>
    <row r="3906">
      <c r="A3906" t="inlineStr">
        <is>
          <t>6300272</t>
        </is>
      </c>
      <c r="B3906" t="inlineStr">
        <is>
          <t>大阪府東大阪市山手町</t>
        </is>
      </c>
      <c r="C3906" t="inlineStr">
        <is>
          <t>おおさかふ ひがしおおさかし やまてちょう</t>
        </is>
      </c>
    </row>
    <row r="3907">
      <c r="A3907" t="inlineStr">
        <is>
          <t>6301101</t>
        </is>
      </c>
      <c r="B3907" t="inlineStr">
        <is>
          <t>奈良県奈良市広岡町</t>
        </is>
      </c>
      <c r="C3907" t="inlineStr">
        <is>
          <t>ならけん ならし ひろおかちょう</t>
        </is>
      </c>
    </row>
    <row r="3908">
      <c r="A3908" t="inlineStr">
        <is>
          <t>6301102</t>
        </is>
      </c>
      <c r="B3908" t="inlineStr">
        <is>
          <t>奈良県奈良市下狭川町</t>
        </is>
      </c>
      <c r="C3908" t="inlineStr">
        <is>
          <t>ならけん ならし しもさがわちょう</t>
        </is>
      </c>
    </row>
    <row r="3909">
      <c r="A3909" t="inlineStr">
        <is>
          <t>6301103</t>
        </is>
      </c>
      <c r="B3909" t="inlineStr">
        <is>
          <t>奈良県奈良市狭川東町</t>
        </is>
      </c>
      <c r="C3909" t="inlineStr">
        <is>
          <t>ならけん ならし さがわひがしまち</t>
        </is>
      </c>
    </row>
    <row r="3910">
      <c r="A3910" t="inlineStr">
        <is>
          <t>6301104</t>
        </is>
      </c>
      <c r="B3910" t="inlineStr">
        <is>
          <t>奈良県奈良市狭川両町</t>
        </is>
      </c>
      <c r="C3910" t="inlineStr">
        <is>
          <t>ならけん ならし さがわりょうちょう</t>
        </is>
      </c>
    </row>
    <row r="3911">
      <c r="A3911" t="inlineStr">
        <is>
          <t>6301105</t>
        </is>
      </c>
      <c r="B3911" t="inlineStr">
        <is>
          <t>奈良県奈良市西狭川町</t>
        </is>
      </c>
      <c r="C3911" t="inlineStr">
        <is>
          <t>ならけん ならし にしさがわちょう</t>
        </is>
      </c>
    </row>
    <row r="3912">
      <c r="A3912" t="inlineStr">
        <is>
          <t>6301111</t>
        </is>
      </c>
      <c r="B3912" t="inlineStr">
        <is>
          <t>奈良県奈良市須川町</t>
        </is>
      </c>
      <c r="C3912" t="inlineStr">
        <is>
          <t>ならけん ならし すがわちょう</t>
        </is>
      </c>
    </row>
    <row r="3913">
      <c r="A3913" t="inlineStr">
        <is>
          <t>6301112</t>
        </is>
      </c>
      <c r="B3913" t="inlineStr">
        <is>
          <t>奈良県奈良市南庄町</t>
        </is>
      </c>
      <c r="C3913" t="inlineStr">
        <is>
          <t>ならけん ならし みなみしょうちょう</t>
        </is>
      </c>
    </row>
    <row r="3914">
      <c r="A3914" t="inlineStr">
        <is>
          <t>6301113</t>
        </is>
      </c>
      <c r="B3914" t="inlineStr">
        <is>
          <t>奈良県奈良市北村町</t>
        </is>
      </c>
      <c r="C3914" t="inlineStr">
        <is>
          <t>ならけん ならし きたむらちょう</t>
        </is>
      </c>
    </row>
    <row r="3915">
      <c r="A3915" t="inlineStr">
        <is>
          <t>6301121</t>
        </is>
      </c>
      <c r="B3915" t="inlineStr">
        <is>
          <t>奈良県奈良市園田町</t>
        </is>
      </c>
      <c r="C3915" t="inlineStr">
        <is>
          <t>ならけん ならし そのだちょう</t>
        </is>
      </c>
    </row>
    <row r="3916">
      <c r="A3916" t="inlineStr">
        <is>
          <t>6301122</t>
        </is>
      </c>
      <c r="B3916" t="inlineStr">
        <is>
          <t>奈良県奈良市平清水町</t>
        </is>
      </c>
      <c r="C3916" t="inlineStr">
        <is>
          <t>ならけん ならし ひらしみずちょう</t>
        </is>
      </c>
    </row>
    <row r="3917">
      <c r="A3917" t="inlineStr">
        <is>
          <t>6301123</t>
        </is>
      </c>
      <c r="B3917" t="inlineStr">
        <is>
          <t>奈良県奈良市生琉里町</t>
        </is>
      </c>
      <c r="C3917" t="inlineStr">
        <is>
          <t>ならけん ならし ふるさとちょう</t>
        </is>
      </c>
    </row>
    <row r="3918">
      <c r="A3918" t="inlineStr">
        <is>
          <t>6301124</t>
        </is>
      </c>
      <c r="B3918" t="inlineStr">
        <is>
          <t>奈良県奈良市中ノ川町</t>
        </is>
      </c>
      <c r="C3918" t="inlineStr">
        <is>
          <t>ならけん ならし なかのかわちょう</t>
        </is>
      </c>
    </row>
    <row r="3919">
      <c r="A3919" t="inlineStr">
        <is>
          <t>6301125</t>
        </is>
      </c>
      <c r="B3919" t="inlineStr">
        <is>
          <t>奈良県奈良市東鳴川町</t>
        </is>
      </c>
      <c r="C3919" t="inlineStr">
        <is>
          <t>ならけん ならし ひがしなるかわちょう</t>
        </is>
      </c>
    </row>
    <row r="3920">
      <c r="A3920" t="inlineStr">
        <is>
          <t>6301126</t>
        </is>
      </c>
      <c r="B3920" t="inlineStr">
        <is>
          <t>奈良県奈良市法用町</t>
        </is>
      </c>
      <c r="C3920" t="inlineStr">
        <is>
          <t>ならけん ならし ほうようちょう</t>
        </is>
      </c>
    </row>
    <row r="3921">
      <c r="A3921" t="inlineStr">
        <is>
          <t>6301231</t>
        </is>
      </c>
      <c r="B3921" t="inlineStr">
        <is>
          <t>奈良県奈良市柳生下町</t>
        </is>
      </c>
      <c r="C3921" t="inlineStr">
        <is>
          <t>ならけん ならし やぎゅうしもちょう</t>
        </is>
      </c>
    </row>
    <row r="3922">
      <c r="A3922" t="inlineStr">
        <is>
          <t>6301232</t>
        </is>
      </c>
      <c r="B3922" t="inlineStr">
        <is>
          <t>奈良県奈良市興ヶ原町</t>
        </is>
      </c>
      <c r="C3922" t="inlineStr">
        <is>
          <t>ならけん ならし おくがはらちょう</t>
        </is>
      </c>
    </row>
    <row r="3923">
      <c r="A3923" t="inlineStr">
        <is>
          <t>6301233</t>
        </is>
      </c>
      <c r="B3923" t="inlineStr">
        <is>
          <t>奈良県奈良市邑地町</t>
        </is>
      </c>
      <c r="C3923" t="inlineStr">
        <is>
          <t>ならけん ならし おおじちょう</t>
        </is>
      </c>
    </row>
    <row r="3924">
      <c r="A3924" t="inlineStr">
        <is>
          <t>6301234</t>
        </is>
      </c>
      <c r="B3924" t="inlineStr">
        <is>
          <t>奈良県奈良市北野山町</t>
        </is>
      </c>
      <c r="C3924" t="inlineStr">
        <is>
          <t>ならけん ならし きたのやまちょう</t>
        </is>
      </c>
    </row>
    <row r="3925">
      <c r="A3925" t="inlineStr">
        <is>
          <t>6301235</t>
        </is>
      </c>
      <c r="B3925" t="inlineStr">
        <is>
          <t>奈良県奈良市丹生町</t>
        </is>
      </c>
      <c r="C3925" t="inlineStr">
        <is>
          <t>ならけん ならし にゅうちょう</t>
        </is>
      </c>
    </row>
    <row r="3926">
      <c r="A3926" t="inlineStr">
        <is>
          <t>6301236</t>
        </is>
      </c>
      <c r="B3926" t="inlineStr">
        <is>
          <t>奈良県奈良市大保町</t>
        </is>
      </c>
      <c r="C3926" t="inlineStr">
        <is>
          <t>ならけん ならし おおぼちょう</t>
        </is>
      </c>
    </row>
    <row r="3927">
      <c r="A3927" t="inlineStr">
        <is>
          <t>6301237</t>
        </is>
      </c>
      <c r="B3927" t="inlineStr">
        <is>
          <t>奈良県奈良市柳生町</t>
        </is>
      </c>
      <c r="C3927" t="inlineStr">
        <is>
          <t>ならけん ならし やぎゅうちょう</t>
        </is>
      </c>
    </row>
    <row r="3928">
      <c r="A3928" t="inlineStr">
        <is>
          <t>6301241</t>
        </is>
      </c>
      <c r="B3928" t="inlineStr">
        <is>
          <t>奈良県奈良市阪原町</t>
        </is>
      </c>
      <c r="C3928" t="inlineStr">
        <is>
          <t>ならけん ならし さかはらちょう</t>
        </is>
      </c>
    </row>
    <row r="3929">
      <c r="A3929" t="inlineStr">
        <is>
          <t>6301242</t>
        </is>
      </c>
      <c r="B3929" t="inlineStr">
        <is>
          <t>奈良県奈良市大柳生町</t>
        </is>
      </c>
      <c r="C3929" t="inlineStr">
        <is>
          <t>ならけん ならし おおやぎゅうちょう</t>
        </is>
      </c>
    </row>
    <row r="3930">
      <c r="A3930" t="inlineStr">
        <is>
          <t>6301243</t>
        </is>
      </c>
      <c r="B3930" t="inlineStr">
        <is>
          <t>奈良県奈良市大平尾町</t>
        </is>
      </c>
      <c r="C3930" t="inlineStr">
        <is>
          <t>ならけん ならし おびらおちょう</t>
        </is>
      </c>
    </row>
    <row r="3931">
      <c r="A3931" t="inlineStr">
        <is>
          <t>6301244</t>
        </is>
      </c>
      <c r="B3931" t="inlineStr">
        <is>
          <t>奈良県奈良市忍辱山町</t>
        </is>
      </c>
      <c r="C3931" t="inlineStr">
        <is>
          <t>ならけん ならし にんにくせんちょう</t>
        </is>
      </c>
    </row>
    <row r="3932">
      <c r="A3932" t="inlineStr">
        <is>
          <t>6301245</t>
        </is>
      </c>
      <c r="B3932" t="inlineStr">
        <is>
          <t>奈良県奈良市大慈仙町</t>
        </is>
      </c>
      <c r="C3932" t="inlineStr">
        <is>
          <t>ならけん ならし だいじせんちょう</t>
        </is>
      </c>
    </row>
    <row r="3933">
      <c r="A3933" t="inlineStr">
        <is>
          <t>6302151</t>
        </is>
      </c>
      <c r="B3933" t="inlineStr">
        <is>
          <t>奈良県奈良市水間町</t>
        </is>
      </c>
      <c r="C3933" t="inlineStr">
        <is>
          <t>ならけん ならし みまちょう</t>
        </is>
      </c>
    </row>
    <row r="3934">
      <c r="A3934" t="inlineStr">
        <is>
          <t>6302152</t>
        </is>
      </c>
      <c r="B3934" t="inlineStr">
        <is>
          <t>奈良県奈良市杣ノ川町</t>
        </is>
      </c>
      <c r="C3934" t="inlineStr">
        <is>
          <t>ならけん ならし そまのかわちょう</t>
        </is>
      </c>
    </row>
    <row r="3935">
      <c r="A3935" t="inlineStr">
        <is>
          <t>6302153</t>
        </is>
      </c>
      <c r="B3935" t="inlineStr">
        <is>
          <t>奈良県奈良市別所町</t>
        </is>
      </c>
      <c r="C3935" t="inlineStr">
        <is>
          <t>ならけん ならし べっしよちょう</t>
        </is>
      </c>
    </row>
    <row r="3936">
      <c r="A3936" t="inlineStr">
        <is>
          <t>6302161</t>
        </is>
      </c>
      <c r="B3936" t="inlineStr">
        <is>
          <t>奈良県奈良市大野町</t>
        </is>
      </c>
      <c r="C3936" t="inlineStr">
        <is>
          <t>ならけん ならし おおのちょう</t>
        </is>
      </c>
    </row>
    <row r="3937">
      <c r="A3937" t="inlineStr">
        <is>
          <t>6302162</t>
        </is>
      </c>
      <c r="B3937" t="inlineStr">
        <is>
          <t>奈良県奈良市中貫町</t>
        </is>
      </c>
      <c r="C3937" t="inlineStr">
        <is>
          <t>ならけん ならし なかづらちょう</t>
        </is>
      </c>
    </row>
    <row r="3938">
      <c r="A3938" t="inlineStr">
        <is>
          <t>6302163</t>
        </is>
      </c>
      <c r="B3938" t="inlineStr">
        <is>
          <t>奈良県奈良市中之庄町</t>
        </is>
      </c>
      <c r="C3938" t="inlineStr">
        <is>
          <t>ならけん ならし なかのしょうちょう</t>
        </is>
      </c>
    </row>
    <row r="3939">
      <c r="A3939" t="inlineStr">
        <is>
          <t>6302164</t>
        </is>
      </c>
      <c r="B3939" t="inlineStr">
        <is>
          <t>奈良県奈良市南田原町</t>
        </is>
      </c>
      <c r="C3939" t="inlineStr">
        <is>
          <t>ならけん ならし みなみたわらちょう</t>
        </is>
      </c>
    </row>
    <row r="3940">
      <c r="A3940" t="inlineStr">
        <is>
          <t>6302165</t>
        </is>
      </c>
      <c r="B3940" t="inlineStr">
        <is>
          <t>奈良県奈良市長谷町</t>
        </is>
      </c>
      <c r="C3940" t="inlineStr">
        <is>
          <t>ならけん ならし ながたにちょう</t>
        </is>
      </c>
    </row>
    <row r="3941">
      <c r="A3941" t="inlineStr">
        <is>
          <t>6302166</t>
        </is>
      </c>
      <c r="B3941" t="inlineStr">
        <is>
          <t>奈良県奈良市矢田原町</t>
        </is>
      </c>
      <c r="C3941" t="inlineStr">
        <is>
          <t>ならけん ならし やだわらちょう</t>
        </is>
      </c>
    </row>
    <row r="3942">
      <c r="A3942" t="inlineStr">
        <is>
          <t>6302167</t>
        </is>
      </c>
      <c r="B3942" t="inlineStr">
        <is>
          <t>奈良県奈良市田原春日野町</t>
        </is>
      </c>
      <c r="C3942" t="inlineStr">
        <is>
          <t>ならけん ならし たわらかすがのちょう</t>
        </is>
      </c>
    </row>
    <row r="3943">
      <c r="A3943" t="inlineStr">
        <is>
          <t>6302168</t>
        </is>
      </c>
      <c r="B3943" t="inlineStr">
        <is>
          <t>奈良県奈良市菩提山町</t>
        </is>
      </c>
      <c r="C3943" t="inlineStr">
        <is>
          <t>ならけん ならし ぼだいせんちょう</t>
        </is>
      </c>
    </row>
    <row r="3944">
      <c r="A3944" t="inlineStr">
        <is>
          <t>6302171</t>
        </is>
      </c>
      <c r="B3944" t="inlineStr">
        <is>
          <t>奈良県奈良市誓多林町</t>
        </is>
      </c>
      <c r="C3944" t="inlineStr">
        <is>
          <t>ならけん ならし せたりんちょう</t>
        </is>
      </c>
    </row>
    <row r="3945">
      <c r="A3945" t="inlineStr">
        <is>
          <t>6302172</t>
        </is>
      </c>
      <c r="B3945" t="inlineStr">
        <is>
          <t>奈良県奈良市沓掛町</t>
        </is>
      </c>
      <c r="C3945" t="inlineStr">
        <is>
          <t>ならけん ならし くつかけちょう</t>
        </is>
      </c>
    </row>
    <row r="3946">
      <c r="A3946" t="inlineStr">
        <is>
          <t>6302173</t>
        </is>
      </c>
      <c r="B3946" t="inlineStr">
        <is>
          <t>奈良県奈良市日笠町</t>
        </is>
      </c>
      <c r="C3946" t="inlineStr">
        <is>
          <t>ならけん ならし ひがさちょう</t>
        </is>
      </c>
    </row>
    <row r="3947">
      <c r="A3947" t="inlineStr">
        <is>
          <t>6302174</t>
        </is>
      </c>
      <c r="B3947" t="inlineStr">
        <is>
          <t>奈良県奈良市横田町</t>
        </is>
      </c>
      <c r="C3947" t="inlineStr">
        <is>
          <t>ならけん ならし よこたちょう</t>
        </is>
      </c>
    </row>
    <row r="3948">
      <c r="A3948" t="inlineStr">
        <is>
          <t>6302175</t>
        </is>
      </c>
      <c r="B3948" t="inlineStr">
        <is>
          <t>奈良県奈良市茗荷町</t>
        </is>
      </c>
      <c r="C3948" t="inlineStr">
        <is>
          <t>ならけん ならし みょうがちょう</t>
        </is>
      </c>
    </row>
    <row r="3949">
      <c r="A3949" t="inlineStr">
        <is>
          <t>6302176</t>
        </is>
      </c>
      <c r="B3949" t="inlineStr">
        <is>
          <t>奈良県奈良市和田町</t>
        </is>
      </c>
      <c r="C3949" t="inlineStr">
        <is>
          <t>ならけん ならし わだちょう</t>
        </is>
      </c>
    </row>
    <row r="3950">
      <c r="A3950" t="inlineStr">
        <is>
          <t>6302177</t>
        </is>
      </c>
      <c r="B3950" t="inlineStr">
        <is>
          <t>奈良県奈良市此瀬町</t>
        </is>
      </c>
      <c r="C3950" t="inlineStr">
        <is>
          <t>ならけん ならし このせちょう</t>
        </is>
      </c>
    </row>
    <row r="3951">
      <c r="A3951" t="inlineStr">
        <is>
          <t>6302178</t>
        </is>
      </c>
      <c r="B3951" t="inlineStr">
        <is>
          <t>奈良県奈良市須山町</t>
        </is>
      </c>
      <c r="C3951" t="inlineStr">
        <is>
          <t>ならけん ならし すやまちょう</t>
        </is>
      </c>
    </row>
    <row r="3952">
      <c r="A3952" t="inlineStr">
        <is>
          <t>6302201</t>
        </is>
      </c>
      <c r="B3952" t="inlineStr">
        <is>
          <t>奈良県山辺郡山添村峰寺</t>
        </is>
      </c>
      <c r="C3952" t="inlineStr">
        <is>
          <t>ならけん やまべぐんやまぞえむら みねでら</t>
        </is>
      </c>
    </row>
    <row r="3953">
      <c r="A3953" t="inlineStr">
        <is>
          <t>6302202</t>
        </is>
      </c>
      <c r="B3953" t="inlineStr">
        <is>
          <t>奈良県山辺郡山添村的野</t>
        </is>
      </c>
      <c r="C3953" t="inlineStr">
        <is>
          <t>ならけん やまべぐんやまぞえむら まとの</t>
        </is>
      </c>
    </row>
    <row r="3954">
      <c r="A3954" t="inlineStr">
        <is>
          <t>6302203</t>
        </is>
      </c>
      <c r="B3954" t="inlineStr">
        <is>
          <t>奈良県山辺郡山添村松尾</t>
        </is>
      </c>
      <c r="C3954" t="inlineStr">
        <is>
          <t>ならけん やまべぐんやまぞえむら まつお</t>
        </is>
      </c>
    </row>
    <row r="3955">
      <c r="A3955" t="inlineStr">
        <is>
          <t>6302204</t>
        </is>
      </c>
      <c r="B3955" t="inlineStr">
        <is>
          <t>奈良県山辺郡山添村室津</t>
        </is>
      </c>
      <c r="C3955" t="inlineStr">
        <is>
          <t>ならけん やまべぐんやまぞえむら むろづ</t>
        </is>
      </c>
    </row>
    <row r="3956">
      <c r="A3956" t="inlineStr">
        <is>
          <t>6302205</t>
        </is>
      </c>
      <c r="B3956" t="inlineStr">
        <is>
          <t>奈良県山辺郡山添村桐山</t>
        </is>
      </c>
      <c r="C3956" t="inlineStr">
        <is>
          <t>ならけん やまべぐんやまぞえむら きりやま</t>
        </is>
      </c>
    </row>
    <row r="3957">
      <c r="A3957" t="inlineStr">
        <is>
          <t>6302211</t>
        </is>
      </c>
      <c r="B3957" t="inlineStr">
        <is>
          <t>奈良県山辺郡山添村北野</t>
        </is>
      </c>
      <c r="C3957" t="inlineStr">
        <is>
          <t>ならけん やまべぐんやまぞえむら きたの</t>
        </is>
      </c>
    </row>
    <row r="3958">
      <c r="A3958" t="inlineStr">
        <is>
          <t>6302212</t>
        </is>
      </c>
      <c r="B3958" t="inlineStr">
        <is>
          <t>奈良県山辺郡山添村大塩</t>
        </is>
      </c>
      <c r="C3958" t="inlineStr">
        <is>
          <t>ならけん やまべぐんやまぞえむら おおしお</t>
        </is>
      </c>
    </row>
    <row r="3959">
      <c r="A3959" t="inlineStr">
        <is>
          <t>6302221</t>
        </is>
      </c>
      <c r="B3959" t="inlineStr">
        <is>
          <t>奈良県山辺郡山添村箕輪</t>
        </is>
      </c>
      <c r="C3959" t="inlineStr">
        <is>
          <t>ならけん やまべぐんやまぞえむら みのわ</t>
        </is>
      </c>
    </row>
    <row r="3960">
      <c r="A3960" t="inlineStr">
        <is>
          <t>6302222</t>
        </is>
      </c>
      <c r="B3960" t="inlineStr">
        <is>
          <t>奈良県山辺郡山添村堂前</t>
        </is>
      </c>
      <c r="C3960" t="inlineStr">
        <is>
          <t>ならけん やまべぐんやまぞえむら どうまえ</t>
        </is>
      </c>
    </row>
    <row r="3961">
      <c r="A3961" t="inlineStr">
        <is>
          <t>6302223</t>
        </is>
      </c>
      <c r="B3961" t="inlineStr">
        <is>
          <t>奈良県山辺郡山添村三ケ谷</t>
        </is>
      </c>
      <c r="C3961" t="inlineStr">
        <is>
          <t>ならけん やまべぐんやまぞえむら みかだに</t>
        </is>
      </c>
    </row>
    <row r="3962">
      <c r="A3962" t="inlineStr">
        <is>
          <t>6302224</t>
        </is>
      </c>
      <c r="B3962" t="inlineStr">
        <is>
          <t>奈良県山辺郡山添村助命</t>
        </is>
      </c>
      <c r="C3962" t="inlineStr">
        <is>
          <t>ならけん やまべぐんやまぞえむら ぜみょう</t>
        </is>
      </c>
    </row>
    <row r="3963">
      <c r="A3963" t="inlineStr">
        <is>
          <t>6302225</t>
        </is>
      </c>
      <c r="B3963" t="inlineStr">
        <is>
          <t>奈良県山辺郡山添村伏拝</t>
        </is>
      </c>
      <c r="C3963" t="inlineStr">
        <is>
          <t>ならけん やまべぐんやまぞえむら ふしおがみ</t>
        </is>
      </c>
    </row>
    <row r="3964">
      <c r="A3964" t="inlineStr">
        <is>
          <t>6302231</t>
        </is>
      </c>
      <c r="B3964" t="inlineStr">
        <is>
          <t>奈良県山辺郡山添村勝原</t>
        </is>
      </c>
      <c r="C3964" t="inlineStr">
        <is>
          <t>ならけん やまべぐんやまぞえむら かつはら</t>
        </is>
      </c>
    </row>
    <row r="3965">
      <c r="A3965" t="inlineStr">
        <is>
          <t>6302232</t>
        </is>
      </c>
      <c r="B3965" t="inlineStr">
        <is>
          <t>奈良県山辺郡山添村岩屋</t>
        </is>
      </c>
      <c r="C3965" t="inlineStr">
        <is>
          <t>ならけん やまべぐんやまぞえむら いわや</t>
        </is>
      </c>
    </row>
    <row r="3966">
      <c r="A3966" t="inlineStr">
        <is>
          <t>6302233</t>
        </is>
      </c>
      <c r="B3966" t="inlineStr">
        <is>
          <t>奈良県山辺郡山添村毛原</t>
        </is>
      </c>
      <c r="C3966" t="inlineStr">
        <is>
          <t>ならけん やまべぐんやまぞえむら けはら</t>
        </is>
      </c>
    </row>
    <row r="3967">
      <c r="A3967" t="inlineStr">
        <is>
          <t>6302234</t>
        </is>
      </c>
      <c r="B3967" t="inlineStr">
        <is>
          <t>奈良県山辺郡山添村切幡</t>
        </is>
      </c>
      <c r="C3967" t="inlineStr">
        <is>
          <t>ならけん やまべぐんやまぞえむら きりはた</t>
        </is>
      </c>
    </row>
    <row r="3968">
      <c r="A3968" t="inlineStr">
        <is>
          <t>6302301</t>
        </is>
      </c>
      <c r="B3968" t="inlineStr">
        <is>
          <t>奈良県奈良市月ヶ瀬石打</t>
        </is>
      </c>
      <c r="C3968" t="inlineStr">
        <is>
          <t>ならけん ならし つきがせいしうち</t>
        </is>
      </c>
    </row>
    <row r="3969">
      <c r="A3969" t="inlineStr">
        <is>
          <t>6302302</t>
        </is>
      </c>
      <c r="B3969" t="inlineStr">
        <is>
          <t>奈良県奈良市月ヶ瀬尾山</t>
        </is>
      </c>
      <c r="C3969" t="inlineStr">
        <is>
          <t>ならけん ならし つきがせおやま</t>
        </is>
      </c>
    </row>
    <row r="3970">
      <c r="A3970" t="inlineStr">
        <is>
          <t>6302303</t>
        </is>
      </c>
      <c r="B3970" t="inlineStr">
        <is>
          <t>奈良県奈良市月ヶ瀬長引</t>
        </is>
      </c>
      <c r="C3970" t="inlineStr">
        <is>
          <t>ならけん ならし つきがせながひき</t>
        </is>
      </c>
    </row>
    <row r="3971">
      <c r="A3971" t="inlineStr">
        <is>
          <t>6302304</t>
        </is>
      </c>
      <c r="B3971" t="inlineStr">
        <is>
          <t>奈良県奈良市月ヶ瀬嵩</t>
        </is>
      </c>
      <c r="C3971" t="inlineStr">
        <is>
          <t>ならけん ならし つきがせだけ</t>
        </is>
      </c>
    </row>
    <row r="3972">
      <c r="A3972" t="inlineStr">
        <is>
          <t>6302305</t>
        </is>
      </c>
      <c r="B3972" t="inlineStr">
        <is>
          <t>奈良県奈良市月ヶ瀬月瀬</t>
        </is>
      </c>
      <c r="C3972" t="inlineStr">
        <is>
          <t>ならけん ならし つきがせつきせ</t>
        </is>
      </c>
    </row>
    <row r="3973">
      <c r="A3973" t="inlineStr">
        <is>
          <t>6302306</t>
        </is>
      </c>
      <c r="B3973" t="inlineStr">
        <is>
          <t>奈良県奈良市月ヶ瀬桃香野</t>
        </is>
      </c>
      <c r="C3973" t="inlineStr">
        <is>
          <t>ならけん ならし つきがせももがの</t>
        </is>
      </c>
    </row>
    <row r="3974">
      <c r="A3974" t="inlineStr">
        <is>
          <t>6302341</t>
        </is>
      </c>
      <c r="B3974" t="inlineStr">
        <is>
          <t>奈良県山辺郡山添村遅瀬</t>
        </is>
      </c>
      <c r="C3974" t="inlineStr">
        <is>
          <t>ならけん やまべぐんやまぞえむら おそせ</t>
        </is>
      </c>
    </row>
    <row r="3975">
      <c r="A3975" t="inlineStr">
        <is>
          <t>6302342</t>
        </is>
      </c>
      <c r="B3975" t="inlineStr">
        <is>
          <t>奈良県山辺郡山添村広代</t>
        </is>
      </c>
      <c r="C3975" t="inlineStr">
        <is>
          <t>ならけん やまべぐんやまぞえむら ひろだい</t>
        </is>
      </c>
    </row>
    <row r="3976">
      <c r="A3976" t="inlineStr">
        <is>
          <t>6302343</t>
        </is>
      </c>
      <c r="B3976" t="inlineStr">
        <is>
          <t>奈良県山辺郡山添村春日</t>
        </is>
      </c>
      <c r="C3976" t="inlineStr">
        <is>
          <t>ならけん やまべぐんやまぞえむら かすが</t>
        </is>
      </c>
    </row>
    <row r="3977">
      <c r="A3977" t="inlineStr">
        <is>
          <t>6302344</t>
        </is>
      </c>
      <c r="B3977" t="inlineStr">
        <is>
          <t>奈良県山辺郡山添村大西</t>
        </is>
      </c>
      <c r="C3977" t="inlineStr">
        <is>
          <t>ならけん やまべぐんやまぞえむら おおにし</t>
        </is>
      </c>
    </row>
    <row r="3978">
      <c r="A3978" t="inlineStr">
        <is>
          <t>6302345</t>
        </is>
      </c>
      <c r="B3978" t="inlineStr">
        <is>
          <t>奈良県山辺郡山添村菅生</t>
        </is>
      </c>
      <c r="C3978" t="inlineStr">
        <is>
          <t>ならけん やまべぐんやまぞえむら すごう</t>
        </is>
      </c>
    </row>
    <row r="3979">
      <c r="A3979" t="inlineStr">
        <is>
          <t>6302346</t>
        </is>
      </c>
      <c r="B3979" t="inlineStr">
        <is>
          <t>奈良県山辺郡山添村西波多</t>
        </is>
      </c>
      <c r="C3979" t="inlineStr">
        <is>
          <t>ならけん やまべぐんやまぞえむら にしはた</t>
        </is>
      </c>
    </row>
    <row r="3980">
      <c r="A3980" t="inlineStr">
        <is>
          <t>6302351</t>
        </is>
      </c>
      <c r="B3980" t="inlineStr">
        <is>
          <t>奈良県山辺郡山添村中峰山</t>
        </is>
      </c>
      <c r="C3980" t="inlineStr">
        <is>
          <t>ならけん やまべぐんやまぞえむら ちゅうむざん</t>
        </is>
      </c>
    </row>
    <row r="3981">
      <c r="A3981" t="inlineStr">
        <is>
          <t>6302352</t>
        </is>
      </c>
      <c r="B3981" t="inlineStr">
        <is>
          <t>奈良県山辺郡山添村中之庄</t>
        </is>
      </c>
      <c r="C3981" t="inlineStr">
        <is>
          <t>ならけん やまべぐんやまぞえむら なかのしょう</t>
        </is>
      </c>
    </row>
    <row r="3982">
      <c r="A3982" t="inlineStr">
        <is>
          <t>6302353</t>
        </is>
      </c>
      <c r="B3982" t="inlineStr">
        <is>
          <t>奈良県山辺郡山添村吉田</t>
        </is>
      </c>
      <c r="C3982" t="inlineStr">
        <is>
          <t>ならけん やまべぐんやまぞえむら よしだ</t>
        </is>
      </c>
    </row>
    <row r="3983">
      <c r="A3983" t="inlineStr">
        <is>
          <t>6302354</t>
        </is>
      </c>
      <c r="B3983" t="inlineStr">
        <is>
          <t>奈良県山辺郡山添村広瀬</t>
        </is>
      </c>
      <c r="C3983" t="inlineStr">
        <is>
          <t>ならけん やまべぐんやまぞえむら ひろせ</t>
        </is>
      </c>
    </row>
    <row r="3984">
      <c r="A3984" t="inlineStr">
        <is>
          <t>6302355</t>
        </is>
      </c>
      <c r="B3984" t="inlineStr">
        <is>
          <t>奈良県山辺郡山添村鵜山</t>
        </is>
      </c>
      <c r="C3984" t="inlineStr">
        <is>
          <t>ならけん やまべぐんやまぞえむら うやま</t>
        </is>
      </c>
    </row>
    <row r="3985">
      <c r="A3985" t="inlineStr">
        <is>
          <t>6302356</t>
        </is>
      </c>
      <c r="B3985" t="inlineStr">
        <is>
          <t>奈良県山辺郡山添村片平</t>
        </is>
      </c>
      <c r="C3985" t="inlineStr">
        <is>
          <t>ならけん やまべぐんやまぞえむら かたひら</t>
        </is>
      </c>
    </row>
    <row r="3986">
      <c r="A3986" t="inlineStr">
        <is>
          <t>6302357</t>
        </is>
      </c>
      <c r="B3986" t="inlineStr">
        <is>
          <t>奈良県山辺郡山添村葛尾</t>
        </is>
      </c>
      <c r="C3986" t="inlineStr">
        <is>
          <t>ならけん やまべぐんやまぞえむら くずお</t>
        </is>
      </c>
    </row>
    <row r="3987">
      <c r="A3987" t="inlineStr">
        <is>
          <t>6308001</t>
        </is>
      </c>
      <c r="B3987" t="inlineStr">
        <is>
          <t>奈良県奈良市法華寺町</t>
        </is>
      </c>
      <c r="C3987" t="inlineStr">
        <is>
          <t>ならけん ならし ほっけじちょう</t>
        </is>
      </c>
    </row>
    <row r="3988">
      <c r="A3988" t="inlineStr">
        <is>
          <t>6308002</t>
        </is>
      </c>
      <c r="B3988" t="inlineStr">
        <is>
          <t>奈良県奈良市二条町</t>
        </is>
      </c>
      <c r="C3988" t="inlineStr">
        <is>
          <t>ならけん ならし にじょうちょう</t>
        </is>
      </c>
    </row>
    <row r="3989">
      <c r="A3989" t="inlineStr">
        <is>
          <t>6308003</t>
        </is>
      </c>
      <c r="B3989" t="inlineStr">
        <is>
          <t>奈良県奈良市佐紀町</t>
        </is>
      </c>
      <c r="C3989" t="inlineStr">
        <is>
          <t>ならけん ならし さきちょう</t>
        </is>
      </c>
    </row>
    <row r="3990">
      <c r="A3990" t="inlineStr">
        <is>
          <t>6308011</t>
        </is>
      </c>
      <c r="B3990" t="inlineStr">
        <is>
          <t>奈良県奈良市北新町</t>
        </is>
      </c>
      <c r="C3990" t="inlineStr">
        <is>
          <t>ならけん ならし きたしんまち</t>
        </is>
      </c>
    </row>
    <row r="3991">
      <c r="A3991" t="inlineStr">
        <is>
          <t>6308012</t>
        </is>
      </c>
      <c r="B3991" t="inlineStr">
        <is>
          <t>奈良県奈良市二条大路南</t>
        </is>
      </c>
      <c r="C3991" t="inlineStr">
        <is>
          <t>ならけん ならし にじょうおおじみなみ</t>
        </is>
      </c>
    </row>
    <row r="3992">
      <c r="A3992" t="inlineStr">
        <is>
          <t>6308013</t>
        </is>
      </c>
      <c r="B3992" t="inlineStr">
        <is>
          <t>奈良県奈良市三条大路</t>
        </is>
      </c>
      <c r="C3992" t="inlineStr">
        <is>
          <t>ならけん ならし さんじょうおおじ</t>
        </is>
      </c>
    </row>
    <row r="3993">
      <c r="A3993" t="inlineStr">
        <is>
          <t>6308014</t>
        </is>
      </c>
      <c r="B3993" t="inlineStr">
        <is>
          <t>奈良県奈良市四条大路</t>
        </is>
      </c>
      <c r="C3993" t="inlineStr">
        <is>
          <t>ならけん ならし しじょうおおじ</t>
        </is>
      </c>
    </row>
    <row r="3994">
      <c r="A3994" t="inlineStr">
        <is>
          <t>6308015</t>
        </is>
      </c>
      <c r="B3994" t="inlineStr">
        <is>
          <t>奈良県奈良市四条大路南町</t>
        </is>
      </c>
      <c r="C3994" t="inlineStr">
        <is>
          <t>ならけん ならし しじょうおおじみなみまち</t>
        </is>
      </c>
    </row>
    <row r="3995">
      <c r="A3995" t="inlineStr">
        <is>
          <t>6308016</t>
        </is>
      </c>
      <c r="B3995" t="inlineStr">
        <is>
          <t>奈良県奈良市南新町</t>
        </is>
      </c>
      <c r="C3995" t="inlineStr">
        <is>
          <t>ならけん ならし みなみしんちょう</t>
        </is>
      </c>
    </row>
    <row r="3996">
      <c r="A3996" t="inlineStr">
        <is>
          <t>6308021</t>
        </is>
      </c>
      <c r="B3996" t="inlineStr">
        <is>
          <t>奈良県奈良市尼辻町</t>
        </is>
      </c>
      <c r="C3996" t="inlineStr">
        <is>
          <t>ならけん ならし あまがつじちょう</t>
        </is>
      </c>
    </row>
    <row r="3997">
      <c r="A3997" t="inlineStr">
        <is>
          <t>6308022</t>
        </is>
      </c>
      <c r="B3997" t="inlineStr">
        <is>
          <t>奈良県奈良市尼辻南町</t>
        </is>
      </c>
      <c r="C3997" t="inlineStr">
        <is>
          <t>ならけん ならし あまがつじみなみまち</t>
        </is>
      </c>
    </row>
    <row r="3998">
      <c r="A3998" t="inlineStr">
        <is>
          <t>6308023</t>
        </is>
      </c>
      <c r="B3998" t="inlineStr">
        <is>
          <t>奈良県奈良市尼辻西町</t>
        </is>
      </c>
      <c r="C3998" t="inlineStr">
        <is>
          <t>ならけん ならし あまがつじにしまち</t>
        </is>
      </c>
    </row>
    <row r="3999">
      <c r="A3999" t="inlineStr">
        <is>
          <t>6308024</t>
        </is>
      </c>
      <c r="B3999" t="inlineStr">
        <is>
          <t>奈良県奈良市尼辻中町</t>
        </is>
      </c>
      <c r="C3999" t="inlineStr">
        <is>
          <t>ならけん ならし あまがつじなかまち</t>
        </is>
      </c>
    </row>
    <row r="4000">
      <c r="A4000" t="inlineStr">
        <is>
          <t>6308025</t>
        </is>
      </c>
      <c r="B4000" t="inlineStr">
        <is>
          <t>奈良県奈良市尼辻北町</t>
        </is>
      </c>
      <c r="C4000" t="inlineStr">
        <is>
          <t>ならけん ならし あまがつじきたまち</t>
        </is>
      </c>
    </row>
    <row r="4001">
      <c r="A4001" t="inlineStr">
        <is>
          <t>6308031</t>
        </is>
      </c>
      <c r="B4001" t="inlineStr">
        <is>
          <t>奈良県奈良市柏木町</t>
        </is>
      </c>
      <c r="C4001" t="inlineStr">
        <is>
          <t>ならけん ならし かしわぎちょう</t>
        </is>
      </c>
    </row>
    <row r="4002">
      <c r="A4002" t="inlineStr">
        <is>
          <t>6308032</t>
        </is>
      </c>
      <c r="B4002" t="inlineStr">
        <is>
          <t>奈良県奈良市五条町</t>
        </is>
      </c>
      <c r="C4002" t="inlineStr">
        <is>
          <t>ならけん ならし ごじょうちょう</t>
        </is>
      </c>
    </row>
    <row r="4003">
      <c r="A4003" t="inlineStr">
        <is>
          <t>6308033</t>
        </is>
      </c>
      <c r="B4003" t="inlineStr">
        <is>
          <t>奈良県奈良市五条</t>
        </is>
      </c>
      <c r="C4003" t="inlineStr">
        <is>
          <t>ならけん ならし ごじょう</t>
        </is>
      </c>
    </row>
    <row r="4004">
      <c r="A4004" t="inlineStr">
        <is>
          <t>6308034</t>
        </is>
      </c>
      <c r="B4004" t="inlineStr">
        <is>
          <t>奈良県奈良市五条西</t>
        </is>
      </c>
      <c r="C4004" t="inlineStr">
        <is>
          <t>ならけん ならし ごじょうにし</t>
        </is>
      </c>
    </row>
    <row r="4005">
      <c r="A4005" t="inlineStr">
        <is>
          <t>6308035</t>
        </is>
      </c>
      <c r="B4005" t="inlineStr">
        <is>
          <t>奈良県奈良市赤膚町</t>
        </is>
      </c>
      <c r="C4005" t="inlineStr">
        <is>
          <t>ならけん ならし あかはだちょう</t>
        </is>
      </c>
    </row>
    <row r="4006">
      <c r="A4006" t="inlineStr">
        <is>
          <t>6308036</t>
        </is>
      </c>
      <c r="B4006" t="inlineStr">
        <is>
          <t>奈良県奈良市五条畑</t>
        </is>
      </c>
      <c r="C4006" t="inlineStr">
        <is>
          <t>ならけん ならし ごじょうばた</t>
        </is>
      </c>
    </row>
    <row r="4007">
      <c r="A4007" t="inlineStr">
        <is>
          <t>6308037</t>
        </is>
      </c>
      <c r="B4007" t="inlineStr">
        <is>
          <t>奈良県奈良市中町</t>
        </is>
      </c>
      <c r="C4007" t="inlineStr">
        <is>
          <t>ならけん ならし なかまち</t>
        </is>
      </c>
    </row>
    <row r="4008">
      <c r="A4008" t="inlineStr">
        <is>
          <t>6308041</t>
        </is>
      </c>
      <c r="B4008" t="inlineStr">
        <is>
          <t>奈良県奈良市六条町</t>
        </is>
      </c>
      <c r="C4008" t="inlineStr">
        <is>
          <t>ならけん ならし ろくじょうちょう</t>
        </is>
      </c>
    </row>
    <row r="4009">
      <c r="A4009" t="inlineStr">
        <is>
          <t>6308042</t>
        </is>
      </c>
      <c r="B4009" t="inlineStr">
        <is>
          <t>奈良県奈良市西ノ京町</t>
        </is>
      </c>
      <c r="C4009" t="inlineStr">
        <is>
          <t>ならけん ならし にしのきょうちょう</t>
        </is>
      </c>
    </row>
    <row r="4010">
      <c r="A4010" t="inlineStr">
        <is>
          <t>6308043</t>
        </is>
      </c>
      <c r="B4010" t="inlineStr">
        <is>
          <t>奈良県奈良市六条</t>
        </is>
      </c>
      <c r="C4010" t="inlineStr">
        <is>
          <t>ならけん ならし ろくじょう</t>
        </is>
      </c>
    </row>
    <row r="4011">
      <c r="A4011" t="inlineStr">
        <is>
          <t>6308044</t>
        </is>
      </c>
      <c r="B4011" t="inlineStr">
        <is>
          <t>奈良県奈良市六条西</t>
        </is>
      </c>
      <c r="C4011" t="inlineStr">
        <is>
          <t>ならけん ならし ろくじょうにし</t>
        </is>
      </c>
    </row>
    <row r="4012">
      <c r="A4012" t="inlineStr">
        <is>
          <t>6308045</t>
        </is>
      </c>
      <c r="B4012" t="inlineStr">
        <is>
          <t>奈良県奈良市六条緑町</t>
        </is>
      </c>
      <c r="C4012" t="inlineStr">
        <is>
          <t>ならけん ならし ろくじょうみどりまち</t>
        </is>
      </c>
    </row>
    <row r="4013">
      <c r="A4013" t="inlineStr">
        <is>
          <t>6308051</t>
        </is>
      </c>
      <c r="B4013" t="inlineStr">
        <is>
          <t>奈良県奈良市七条町</t>
        </is>
      </c>
      <c r="C4013" t="inlineStr">
        <is>
          <t>ならけん ならし しちじょうちょう</t>
        </is>
      </c>
    </row>
    <row r="4014">
      <c r="A4014" t="inlineStr">
        <is>
          <t>6308052</t>
        </is>
      </c>
      <c r="B4014" t="inlineStr">
        <is>
          <t>奈良県奈良市七条東町</t>
        </is>
      </c>
      <c r="C4014" t="inlineStr">
        <is>
          <t>ならけん ならし しちじょうひがしまち</t>
        </is>
      </c>
    </row>
    <row r="4015">
      <c r="A4015" t="inlineStr">
        <is>
          <t>6308053</t>
        </is>
      </c>
      <c r="B4015" t="inlineStr">
        <is>
          <t>奈良県奈良市七条</t>
        </is>
      </c>
      <c r="C4015" t="inlineStr">
        <is>
          <t>ならけん ならし しちじょう</t>
        </is>
      </c>
    </row>
    <row r="4016">
      <c r="A4016" t="inlineStr">
        <is>
          <t>6308054</t>
        </is>
      </c>
      <c r="B4016" t="inlineStr">
        <is>
          <t>奈良県奈良市七条西町</t>
        </is>
      </c>
      <c r="C4016" t="inlineStr">
        <is>
          <t>ならけん ならし しちじょうにしまち</t>
        </is>
      </c>
    </row>
    <row r="4017">
      <c r="A4017" t="inlineStr">
        <is>
          <t>6308101</t>
        </is>
      </c>
      <c r="B4017" t="inlineStr">
        <is>
          <t>奈良県奈良市青山</t>
        </is>
      </c>
      <c r="C4017" t="inlineStr">
        <is>
          <t>ならけん ならし あおやま</t>
        </is>
      </c>
    </row>
    <row r="4018">
      <c r="A4018" t="inlineStr">
        <is>
          <t>6308102</t>
        </is>
      </c>
      <c r="B4018" t="inlineStr">
        <is>
          <t>奈良県奈良市般若寺町</t>
        </is>
      </c>
      <c r="C4018" t="inlineStr">
        <is>
          <t>ならけん ならし はんにゃじちょう</t>
        </is>
      </c>
    </row>
    <row r="4019">
      <c r="A4019" t="inlineStr">
        <is>
          <t>6308103</t>
        </is>
      </c>
      <c r="B4019" t="inlineStr">
        <is>
          <t>奈良県奈良市興善院町</t>
        </is>
      </c>
      <c r="C4019" t="inlineStr">
        <is>
          <t>ならけん ならし こうぜんいんちょう</t>
        </is>
      </c>
    </row>
    <row r="4020">
      <c r="A4020" t="inlineStr">
        <is>
          <t>6308104</t>
        </is>
      </c>
      <c r="B4020" t="inlineStr">
        <is>
          <t>奈良県奈良市奈良阪町</t>
        </is>
      </c>
      <c r="C4020" t="inlineStr">
        <is>
          <t>ならけん ならし ならざかちょう</t>
        </is>
      </c>
    </row>
    <row r="4021">
      <c r="A4021" t="inlineStr">
        <is>
          <t>6308105</t>
        </is>
      </c>
      <c r="B4021" t="inlineStr">
        <is>
          <t>奈良県奈良市佐保台</t>
        </is>
      </c>
      <c r="C4021" t="inlineStr">
        <is>
          <t>ならけん ならし さほだい</t>
        </is>
      </c>
    </row>
    <row r="4022">
      <c r="A4022" t="inlineStr">
        <is>
          <t>6308106</t>
        </is>
      </c>
      <c r="B4022" t="inlineStr">
        <is>
          <t>奈良県奈良市佐保台西町</t>
        </is>
      </c>
      <c r="C4022" t="inlineStr">
        <is>
          <t>ならけん ならし さほだいにしまち</t>
        </is>
      </c>
    </row>
    <row r="4023">
      <c r="A4023" t="inlineStr">
        <is>
          <t>6308107</t>
        </is>
      </c>
      <c r="B4023" t="inlineStr">
        <is>
          <t>奈良県奈良市奈保町</t>
        </is>
      </c>
      <c r="C4023" t="inlineStr">
        <is>
          <t>ならけん ならし なほちょう</t>
        </is>
      </c>
    </row>
    <row r="4024">
      <c r="A4024" t="inlineStr">
        <is>
          <t>6308108</t>
        </is>
      </c>
      <c r="B4024" t="inlineStr">
        <is>
          <t>奈良県奈良市法蓮佐保山</t>
        </is>
      </c>
      <c r="C4024" t="inlineStr">
        <is>
          <t>ならけん ならし ほうれんさほやま</t>
        </is>
      </c>
    </row>
    <row r="4025">
      <c r="A4025" t="inlineStr">
        <is>
          <t>6308111</t>
        </is>
      </c>
      <c r="B4025" t="inlineStr">
        <is>
          <t>奈良県奈良市半田開町</t>
        </is>
      </c>
      <c r="C4025" t="inlineStr">
        <is>
          <t>ならけん ならし はんだびらきちょう</t>
        </is>
      </c>
    </row>
    <row r="4026">
      <c r="A4026" t="inlineStr">
        <is>
          <t>6308112</t>
        </is>
      </c>
      <c r="B4026" t="inlineStr">
        <is>
          <t>奈良県奈良市多門町</t>
        </is>
      </c>
      <c r="C4026" t="inlineStr">
        <is>
          <t>ならけん ならし たもんちょう</t>
        </is>
      </c>
    </row>
    <row r="4027">
      <c r="A4027" t="inlineStr">
        <is>
          <t>6308113</t>
        </is>
      </c>
      <c r="B4027" t="inlineStr">
        <is>
          <t>奈良県奈良市法蓮町</t>
        </is>
      </c>
      <c r="C4027" t="inlineStr">
        <is>
          <t>ならけん ならし ほうれんちょう</t>
        </is>
      </c>
    </row>
    <row r="4028">
      <c r="A4028" t="inlineStr">
        <is>
          <t>6308114</t>
        </is>
      </c>
      <c r="B4028" t="inlineStr">
        <is>
          <t>奈良県奈良市芝辻町</t>
        </is>
      </c>
      <c r="C4028" t="inlineStr">
        <is>
          <t>ならけん ならし しばつじちょう</t>
        </is>
      </c>
    </row>
    <row r="4029">
      <c r="A4029" t="inlineStr">
        <is>
          <t>6308115</t>
        </is>
      </c>
      <c r="B4029" t="inlineStr">
        <is>
          <t>奈良県奈良市大宮町</t>
        </is>
      </c>
      <c r="C4029" t="inlineStr">
        <is>
          <t>ならけん ならし おおみやちょう</t>
        </is>
      </c>
    </row>
    <row r="4030">
      <c r="A4030" t="inlineStr">
        <is>
          <t>6308121</t>
        </is>
      </c>
      <c r="B4030" t="inlineStr">
        <is>
          <t>奈良県奈良市三条宮前町</t>
        </is>
      </c>
      <c r="C4030" t="inlineStr">
        <is>
          <t>ならけん ならし さんじょうみやまえちょう</t>
        </is>
      </c>
    </row>
    <row r="4031">
      <c r="A4031" t="inlineStr">
        <is>
          <t>6308122</t>
        </is>
      </c>
      <c r="B4031" t="inlineStr">
        <is>
          <t>奈良県奈良市三条本町</t>
        </is>
      </c>
      <c r="C4031" t="inlineStr">
        <is>
          <t>ならけん ならし さんじょうほんまち</t>
        </is>
      </c>
    </row>
    <row r="4032">
      <c r="A4032" t="inlineStr">
        <is>
          <t>6308123</t>
        </is>
      </c>
      <c r="B4032" t="inlineStr">
        <is>
          <t>奈良県奈良市三条大宮町</t>
        </is>
      </c>
      <c r="C4032" t="inlineStr">
        <is>
          <t>ならけん ならし さんじょうおおみやちょう</t>
        </is>
      </c>
    </row>
    <row r="4033">
      <c r="A4033" t="inlineStr">
        <is>
          <t>6308124</t>
        </is>
      </c>
      <c r="B4033" t="inlineStr">
        <is>
          <t>奈良県奈良市三条桧町</t>
        </is>
      </c>
      <c r="C4033" t="inlineStr">
        <is>
          <t>ならけん ならし さんじょうひのきまち</t>
        </is>
      </c>
    </row>
    <row r="4034">
      <c r="A4034" t="inlineStr">
        <is>
          <t>6308125</t>
        </is>
      </c>
      <c r="B4034" t="inlineStr">
        <is>
          <t>奈良県奈良市三条川西町</t>
        </is>
      </c>
      <c r="C4034" t="inlineStr">
        <is>
          <t>ならけん ならし さんじょうかわにしちょう</t>
        </is>
      </c>
    </row>
    <row r="4035">
      <c r="A4035" t="inlineStr">
        <is>
          <t>6308126</t>
        </is>
      </c>
      <c r="B4035" t="inlineStr">
        <is>
          <t>奈良県奈良市三条栄町</t>
        </is>
      </c>
      <c r="C4035" t="inlineStr">
        <is>
          <t>ならけん ならし さんじょうさかえまち</t>
        </is>
      </c>
    </row>
    <row r="4036">
      <c r="A4036" t="inlineStr">
        <is>
          <t>6308127</t>
        </is>
      </c>
      <c r="B4036" t="inlineStr">
        <is>
          <t>奈良県奈良市三条添川町</t>
        </is>
      </c>
      <c r="C4036" t="inlineStr">
        <is>
          <t>ならけん ならし さんじょうそえかわちょう</t>
        </is>
      </c>
    </row>
    <row r="4037">
      <c r="A4037" t="inlineStr">
        <is>
          <t>6308131</t>
        </is>
      </c>
      <c r="B4037" t="inlineStr">
        <is>
          <t>奈良県奈良市大森町</t>
        </is>
      </c>
      <c r="C4037" t="inlineStr">
        <is>
          <t>ならけん ならし おおもりちょう</t>
        </is>
      </c>
    </row>
    <row r="4038">
      <c r="A4038" t="inlineStr">
        <is>
          <t>6308132</t>
        </is>
      </c>
      <c r="B4038" t="inlineStr">
        <is>
          <t>奈良県奈良市大森西町</t>
        </is>
      </c>
      <c r="C4038" t="inlineStr">
        <is>
          <t>ならけん ならし おおもりにしまち</t>
        </is>
      </c>
    </row>
    <row r="4039">
      <c r="A4039" t="inlineStr">
        <is>
          <t>6308133</t>
        </is>
      </c>
      <c r="B4039" t="inlineStr">
        <is>
          <t>奈良県奈良市大安寺</t>
        </is>
      </c>
      <c r="C4039" t="inlineStr">
        <is>
          <t>ならけん ならし だいあんじ</t>
        </is>
      </c>
    </row>
    <row r="4040">
      <c r="A4040" t="inlineStr">
        <is>
          <t>6308134</t>
        </is>
      </c>
      <c r="B4040" t="inlineStr">
        <is>
          <t>奈良県奈良市大安寺町</t>
        </is>
      </c>
      <c r="C4040" t="inlineStr">
        <is>
          <t>ならけん ならし だいあんじちょう</t>
        </is>
      </c>
    </row>
    <row r="4041">
      <c r="A4041" t="inlineStr">
        <is>
          <t>6308135</t>
        </is>
      </c>
      <c r="B4041" t="inlineStr">
        <is>
          <t>奈良県奈良市大安寺西</t>
        </is>
      </c>
      <c r="C4041" t="inlineStr">
        <is>
          <t>ならけん ならし だいあんじにし</t>
        </is>
      </c>
    </row>
    <row r="4042">
      <c r="A4042" t="inlineStr">
        <is>
          <t>6308136</t>
        </is>
      </c>
      <c r="B4042" t="inlineStr">
        <is>
          <t>奈良県奈良市恋の窪</t>
        </is>
      </c>
      <c r="C4042" t="inlineStr">
        <is>
          <t>ならけん ならし こいのくぼ</t>
        </is>
      </c>
    </row>
    <row r="4043">
      <c r="A4043" t="inlineStr">
        <is>
          <t>6308137</t>
        </is>
      </c>
      <c r="B4043" t="inlineStr">
        <is>
          <t>奈良県奈良市恋の窪東町</t>
        </is>
      </c>
      <c r="C4043" t="inlineStr">
        <is>
          <t>ならけん ならし こいのくぼひがしまち</t>
        </is>
      </c>
    </row>
    <row r="4044">
      <c r="A4044" t="inlineStr">
        <is>
          <t>6308141</t>
        </is>
      </c>
      <c r="B4044" t="inlineStr">
        <is>
          <t>奈良県奈良市南京終町</t>
        </is>
      </c>
      <c r="C4044" t="inlineStr">
        <is>
          <t>ならけん ならし みなみきょうばてちょう</t>
        </is>
      </c>
    </row>
    <row r="4045">
      <c r="A4045" t="inlineStr">
        <is>
          <t>6308142</t>
        </is>
      </c>
      <c r="B4045" t="inlineStr">
        <is>
          <t>奈良県奈良市肘塚町</t>
        </is>
      </c>
      <c r="C4045" t="inlineStr">
        <is>
          <t>ならけん ならし かいのづかちょう</t>
        </is>
      </c>
    </row>
    <row r="4046">
      <c r="A4046" t="inlineStr">
        <is>
          <t>6308143</t>
        </is>
      </c>
      <c r="B4046" t="inlineStr">
        <is>
          <t>奈良県奈良市桂木町</t>
        </is>
      </c>
      <c r="C4046" t="inlineStr">
        <is>
          <t>ならけん ならし かつらぎちょう</t>
        </is>
      </c>
    </row>
    <row r="4047">
      <c r="A4047" t="inlineStr">
        <is>
          <t>6308144</t>
        </is>
      </c>
      <c r="B4047" t="inlineStr">
        <is>
          <t>奈良県奈良市東九条町</t>
        </is>
      </c>
      <c r="C4047" t="inlineStr">
        <is>
          <t>ならけん ならし とうくじょうちょう</t>
        </is>
      </c>
    </row>
    <row r="4048">
      <c r="A4048" t="inlineStr">
        <is>
          <t>6308145</t>
        </is>
      </c>
      <c r="B4048" t="inlineStr">
        <is>
          <t>奈良県奈良市八条</t>
        </is>
      </c>
      <c r="C4048" t="inlineStr">
        <is>
          <t>ならけん ならし はちじょう</t>
        </is>
      </c>
    </row>
    <row r="4049">
      <c r="A4049" t="inlineStr">
        <is>
          <t>6308146</t>
        </is>
      </c>
      <c r="B4049" t="inlineStr">
        <is>
          <t>奈良県奈良市八条町</t>
        </is>
      </c>
      <c r="C4049" t="inlineStr">
        <is>
          <t>ならけん ならし はちじょうちょう</t>
        </is>
      </c>
    </row>
    <row r="4050">
      <c r="A4050" t="inlineStr">
        <is>
          <t>6308201</t>
        </is>
      </c>
      <c r="B4050" t="inlineStr">
        <is>
          <t>奈良県奈良市中ノ川町</t>
        </is>
      </c>
      <c r="C4050" t="inlineStr">
        <is>
          <t>ならけん ならし なかのかわちょう</t>
        </is>
      </c>
    </row>
    <row r="4051">
      <c r="A4051" t="inlineStr">
        <is>
          <t>6308202</t>
        </is>
      </c>
      <c r="B4051" t="inlineStr">
        <is>
          <t>奈良県奈良市川上町</t>
        </is>
      </c>
      <c r="C4051" t="inlineStr">
        <is>
          <t>ならけん ならし かわかみちょう</t>
        </is>
      </c>
    </row>
    <row r="4052">
      <c r="A4052" t="inlineStr">
        <is>
          <t>6308203</t>
        </is>
      </c>
      <c r="B4052" t="inlineStr">
        <is>
          <t>奈良県奈良市東之阪町</t>
        </is>
      </c>
      <c r="C4052" t="inlineStr">
        <is>
          <t>ならけん ならし ひがしのさかちょう</t>
        </is>
      </c>
    </row>
    <row r="4053">
      <c r="A4053" t="inlineStr">
        <is>
          <t>6308204</t>
        </is>
      </c>
      <c r="B4053" t="inlineStr">
        <is>
          <t>奈良県奈良市北御門町</t>
        </is>
      </c>
      <c r="C4053" t="inlineStr">
        <is>
          <t>ならけん ならし きたみかどちょう</t>
        </is>
      </c>
    </row>
    <row r="4054">
      <c r="A4054" t="inlineStr">
        <is>
          <t>6308205</t>
        </is>
      </c>
      <c r="B4054" t="inlineStr">
        <is>
          <t>奈良県奈良市今在家町</t>
        </is>
      </c>
      <c r="C4054" t="inlineStr">
        <is>
          <t>ならけん ならし いまざいけちょう</t>
        </is>
      </c>
    </row>
    <row r="4055">
      <c r="A4055" t="inlineStr">
        <is>
          <t>6308206</t>
        </is>
      </c>
      <c r="B4055" t="inlineStr">
        <is>
          <t>奈良県奈良市手貝町</t>
        </is>
      </c>
      <c r="C4055" t="inlineStr">
        <is>
          <t>ならけん ならし てがいちょう</t>
        </is>
      </c>
    </row>
    <row r="4056">
      <c r="A4056" t="inlineStr">
        <is>
          <t>6308207</t>
        </is>
      </c>
      <c r="B4056" t="inlineStr">
        <is>
          <t>奈良県奈良市今小路町</t>
        </is>
      </c>
      <c r="C4056" t="inlineStr">
        <is>
          <t>ならけん ならし いまこうじちょう</t>
        </is>
      </c>
    </row>
    <row r="4057">
      <c r="A4057" t="inlineStr">
        <is>
          <t>6308208</t>
        </is>
      </c>
      <c r="B4057" t="inlineStr">
        <is>
          <t>奈良県奈良市水門町</t>
        </is>
      </c>
      <c r="C4057" t="inlineStr">
        <is>
          <t>ならけん ならし すいもんちょう</t>
        </is>
      </c>
    </row>
    <row r="4058">
      <c r="A4058" t="inlineStr">
        <is>
          <t>6308211</t>
        </is>
      </c>
      <c r="B4058" t="inlineStr">
        <is>
          <t>奈良県奈良市雑司町</t>
        </is>
      </c>
      <c r="C4058" t="inlineStr">
        <is>
          <t>ならけん ならし ぞうしちょう</t>
        </is>
      </c>
    </row>
    <row r="4059">
      <c r="A4059" t="inlineStr">
        <is>
          <t>6308212</t>
        </is>
      </c>
      <c r="B4059" t="inlineStr">
        <is>
          <t>奈良県奈良市春日野町</t>
        </is>
      </c>
      <c r="C4059" t="inlineStr">
        <is>
          <t>ならけん ならし かすがのちょう</t>
        </is>
      </c>
    </row>
    <row r="4060">
      <c r="A4060" t="inlineStr">
        <is>
          <t>6308213</t>
        </is>
      </c>
      <c r="B4060" t="inlineStr">
        <is>
          <t>奈良県奈良市登大路町</t>
        </is>
      </c>
      <c r="C4060" t="inlineStr">
        <is>
          <t>ならけん ならし のぼりおおじちょう</t>
        </is>
      </c>
    </row>
    <row r="4061">
      <c r="A4061" t="inlineStr">
        <is>
          <t>6308214</t>
        </is>
      </c>
      <c r="B4061" t="inlineStr">
        <is>
          <t>奈良県奈良市東向北町</t>
        </is>
      </c>
      <c r="C4061" t="inlineStr">
        <is>
          <t>ならけん ならし ひがしむききたまち</t>
        </is>
      </c>
    </row>
    <row r="4062">
      <c r="A4062" t="inlineStr">
        <is>
          <t>6308215</t>
        </is>
      </c>
      <c r="B4062" t="inlineStr">
        <is>
          <t>奈良県奈良市東向中町</t>
        </is>
      </c>
      <c r="C4062" t="inlineStr">
        <is>
          <t>ならけん ならし ひがしむきなかまち</t>
        </is>
      </c>
    </row>
    <row r="4063">
      <c r="A4063" t="inlineStr">
        <is>
          <t>6308216</t>
        </is>
      </c>
      <c r="B4063" t="inlineStr">
        <is>
          <t>奈良県奈良市東向南町</t>
        </is>
      </c>
      <c r="C4063" t="inlineStr">
        <is>
          <t>ならけん ならし ひがしむきみなみまち</t>
        </is>
      </c>
    </row>
    <row r="4064">
      <c r="A4064" t="inlineStr">
        <is>
          <t>6308217</t>
        </is>
      </c>
      <c r="B4064" t="inlineStr">
        <is>
          <t>奈良県奈良市橋本町</t>
        </is>
      </c>
      <c r="C4064" t="inlineStr">
        <is>
          <t>ならけん ならし はしもとちょう</t>
        </is>
      </c>
    </row>
    <row r="4065">
      <c r="A4065" t="inlineStr">
        <is>
          <t>6308218</t>
        </is>
      </c>
      <c r="B4065" t="inlineStr">
        <is>
          <t>奈良県奈良市樽井町</t>
        </is>
      </c>
      <c r="C4065" t="inlineStr">
        <is>
          <t>ならけん ならし たるいちょう</t>
        </is>
      </c>
    </row>
    <row r="4066">
      <c r="A4066" t="inlineStr">
        <is>
          <t>6308221</t>
        </is>
      </c>
      <c r="B4066" t="inlineStr">
        <is>
          <t>奈良県奈良市元林院町</t>
        </is>
      </c>
      <c r="C4066" t="inlineStr">
        <is>
          <t>ならけん ならし がんりいんちょう</t>
        </is>
      </c>
    </row>
    <row r="4067">
      <c r="A4067" t="inlineStr">
        <is>
          <t>6308222</t>
        </is>
      </c>
      <c r="B4067" t="inlineStr">
        <is>
          <t>奈良県奈良市餅飯殿町</t>
        </is>
      </c>
      <c r="C4067" t="inlineStr">
        <is>
          <t>ならけん ならし もちいどのちょう</t>
        </is>
      </c>
    </row>
    <row r="4068">
      <c r="A4068" t="inlineStr">
        <is>
          <t>6308223</t>
        </is>
      </c>
      <c r="B4068" t="inlineStr">
        <is>
          <t>奈良県奈良市角振新屋町</t>
        </is>
      </c>
      <c r="C4068" t="inlineStr">
        <is>
          <t>ならけん ならし つのふりしんやちょう</t>
        </is>
      </c>
    </row>
    <row r="4069">
      <c r="A4069" t="inlineStr">
        <is>
          <t>6308224</t>
        </is>
      </c>
      <c r="B4069" t="inlineStr">
        <is>
          <t>奈良県奈良市角振町</t>
        </is>
      </c>
      <c r="C4069" t="inlineStr">
        <is>
          <t>ならけん ならし つのふりちょう</t>
        </is>
      </c>
    </row>
    <row r="4070">
      <c r="A4070" t="inlineStr">
        <is>
          <t>6308225</t>
        </is>
      </c>
      <c r="B4070" t="inlineStr">
        <is>
          <t>奈良県奈良市西御門町</t>
        </is>
      </c>
      <c r="C4070" t="inlineStr">
        <is>
          <t>ならけん ならし にしみかどちょう</t>
        </is>
      </c>
    </row>
    <row r="4071">
      <c r="A4071" t="inlineStr">
        <is>
          <t>6308226</t>
        </is>
      </c>
      <c r="B4071" t="inlineStr">
        <is>
          <t>奈良県奈良市小西町</t>
        </is>
      </c>
      <c r="C4071" t="inlineStr">
        <is>
          <t>ならけん ならし こにしちょう</t>
        </is>
      </c>
    </row>
    <row r="4072">
      <c r="A4072" t="inlineStr">
        <is>
          <t>6308227</t>
        </is>
      </c>
      <c r="B4072" t="inlineStr">
        <is>
          <t>奈良県奈良市林小路町</t>
        </is>
      </c>
      <c r="C4072" t="inlineStr">
        <is>
          <t>ならけん ならし はやしこうじちょう</t>
        </is>
      </c>
    </row>
    <row r="4073">
      <c r="A4073" t="inlineStr">
        <is>
          <t>6308228</t>
        </is>
      </c>
      <c r="B4073" t="inlineStr">
        <is>
          <t>奈良県奈良市上三条町</t>
        </is>
      </c>
      <c r="C4073" t="inlineStr">
        <is>
          <t>ならけん ならし かみさんじょうちょう</t>
        </is>
      </c>
    </row>
    <row r="4074">
      <c r="A4074" t="inlineStr">
        <is>
          <t>6308231</t>
        </is>
      </c>
      <c r="B4074" t="inlineStr">
        <is>
          <t>奈良県奈良市本子守町</t>
        </is>
      </c>
      <c r="C4074" t="inlineStr">
        <is>
          <t>ならけん ならし ほんこもりちょう</t>
        </is>
      </c>
    </row>
    <row r="4075">
      <c r="A4075" t="inlineStr">
        <is>
          <t>6308232</t>
        </is>
      </c>
      <c r="B4075" t="inlineStr">
        <is>
          <t>奈良県奈良市北向町</t>
        </is>
      </c>
      <c r="C4075" t="inlineStr">
        <is>
          <t>ならけん ならし きたむきちょう</t>
        </is>
      </c>
    </row>
    <row r="4076">
      <c r="A4076" t="inlineStr">
        <is>
          <t>6308233</t>
        </is>
      </c>
      <c r="B4076" t="inlineStr">
        <is>
          <t>奈良県奈良市小川町</t>
        </is>
      </c>
      <c r="C4076" t="inlineStr">
        <is>
          <t>ならけん ならし おがわちょう</t>
        </is>
      </c>
    </row>
    <row r="4077">
      <c r="A4077" t="inlineStr">
        <is>
          <t>6308234</t>
        </is>
      </c>
      <c r="B4077" t="inlineStr">
        <is>
          <t>奈良県奈良市寺町</t>
        </is>
      </c>
      <c r="C4077" t="inlineStr">
        <is>
          <t>ならけん ならし てらまち</t>
        </is>
      </c>
    </row>
    <row r="4078">
      <c r="A4078" t="inlineStr">
        <is>
          <t>6308235</t>
        </is>
      </c>
      <c r="B4078" t="inlineStr">
        <is>
          <t>奈良県奈良市奥子守町</t>
        </is>
      </c>
      <c r="C4078" t="inlineStr">
        <is>
          <t>ならけん ならし おくこもりちょう</t>
        </is>
      </c>
    </row>
    <row r="4079">
      <c r="A4079" t="inlineStr">
        <is>
          <t>6308236</t>
        </is>
      </c>
      <c r="B4079" t="inlineStr">
        <is>
          <t>奈良県奈良市下三条町</t>
        </is>
      </c>
      <c r="C4079" t="inlineStr">
        <is>
          <t>ならけん ならし しもさんじょうちょう</t>
        </is>
      </c>
    </row>
    <row r="4080">
      <c r="A4080" t="inlineStr">
        <is>
          <t>6308237</t>
        </is>
      </c>
      <c r="B4080" t="inlineStr">
        <is>
          <t>奈良県奈良市中筋町</t>
        </is>
      </c>
      <c r="C4080" t="inlineStr">
        <is>
          <t>ならけん ならし なかすじちょう</t>
        </is>
      </c>
    </row>
    <row r="4081">
      <c r="A4081" t="inlineStr">
        <is>
          <t>6308238</t>
        </is>
      </c>
      <c r="B4081" t="inlineStr">
        <is>
          <t>奈良県奈良市高天市町</t>
        </is>
      </c>
      <c r="C4081" t="inlineStr">
        <is>
          <t>ならけん ならし たかまいちちょう</t>
        </is>
      </c>
    </row>
    <row r="4082">
      <c r="A4082" t="inlineStr">
        <is>
          <t>6308241</t>
        </is>
      </c>
      <c r="B4082" t="inlineStr">
        <is>
          <t>奈良県奈良市高天町</t>
        </is>
      </c>
      <c r="C4082" t="inlineStr">
        <is>
          <t>ならけん ならし たかまちょう</t>
        </is>
      </c>
    </row>
    <row r="4083">
      <c r="A4083" t="inlineStr">
        <is>
          <t>6308242</t>
        </is>
      </c>
      <c r="B4083" t="inlineStr">
        <is>
          <t>奈良県奈良市漢国町</t>
        </is>
      </c>
      <c r="C4083" t="inlineStr">
        <is>
          <t>ならけん ならし かんごくちょう</t>
        </is>
      </c>
    </row>
    <row r="4084">
      <c r="A4084" t="inlineStr">
        <is>
          <t>6308243</t>
        </is>
      </c>
      <c r="B4084" t="inlineStr">
        <is>
          <t>奈良県奈良市今辻子町</t>
        </is>
      </c>
      <c r="C4084" t="inlineStr">
        <is>
          <t>ならけん ならし いまづしちょう</t>
        </is>
      </c>
    </row>
    <row r="4085">
      <c r="A4085" t="inlineStr">
        <is>
          <t>6308244</t>
        </is>
      </c>
      <c r="B4085" t="inlineStr">
        <is>
          <t>奈良県奈良市三条町</t>
        </is>
      </c>
      <c r="C4085" t="inlineStr">
        <is>
          <t>ならけん ならし さんじょうちょう</t>
        </is>
      </c>
    </row>
    <row r="4086">
      <c r="A4086" t="inlineStr">
        <is>
          <t>6308245</t>
        </is>
      </c>
      <c r="B4086" t="inlineStr">
        <is>
          <t>奈良県奈良市西之阪町</t>
        </is>
      </c>
      <c r="C4086" t="inlineStr">
        <is>
          <t>ならけん ならし にしのさかちょう</t>
        </is>
      </c>
    </row>
    <row r="4087">
      <c r="A4087" t="inlineStr">
        <is>
          <t>6308246</t>
        </is>
      </c>
      <c r="B4087" t="inlineStr">
        <is>
          <t>奈良県奈良市油阪地方町</t>
        </is>
      </c>
      <c r="C4087" t="inlineStr">
        <is>
          <t>ならけん ならし あぶらさかじかたちょう</t>
        </is>
      </c>
    </row>
    <row r="4088">
      <c r="A4088" t="inlineStr">
        <is>
          <t>6308247</t>
        </is>
      </c>
      <c r="B4088" t="inlineStr">
        <is>
          <t>奈良県奈良市油阪町</t>
        </is>
      </c>
      <c r="C4088" t="inlineStr">
        <is>
          <t>ならけん ならし あぶらさかちょう</t>
        </is>
      </c>
    </row>
    <row r="4089">
      <c r="A4089" t="inlineStr">
        <is>
          <t>6308248</t>
        </is>
      </c>
      <c r="B4089" t="inlineStr">
        <is>
          <t>奈良県奈良市西新在家町</t>
        </is>
      </c>
      <c r="C4089" t="inlineStr">
        <is>
          <t>ならけん ならし にししんざいけちょう</t>
        </is>
      </c>
    </row>
    <row r="4090">
      <c r="A4090" t="inlineStr">
        <is>
          <t>6308251</t>
        </is>
      </c>
      <c r="B4090" t="inlineStr">
        <is>
          <t>奈良県奈良市西新在家号所町</t>
        </is>
      </c>
      <c r="C4090" t="inlineStr">
        <is>
          <t>ならけん ならし にししんざいけごうしょちょう</t>
        </is>
      </c>
    </row>
    <row r="4091">
      <c r="A4091" t="inlineStr">
        <is>
          <t>6308252</t>
        </is>
      </c>
      <c r="B4091" t="inlineStr">
        <is>
          <t>奈良県奈良市北小路町</t>
        </is>
      </c>
      <c r="C4091" t="inlineStr">
        <is>
          <t>ならけん ならし きたこうじちょう</t>
        </is>
      </c>
    </row>
    <row r="4092">
      <c r="A4092" t="inlineStr">
        <is>
          <t>6308253</t>
        </is>
      </c>
      <c r="B4092" t="inlineStr">
        <is>
          <t>奈良県奈良市内侍原町</t>
        </is>
      </c>
      <c r="C4092" t="inlineStr">
        <is>
          <t>ならけん ならし なしはらちょう</t>
        </is>
      </c>
    </row>
    <row r="4093">
      <c r="A4093" t="inlineStr">
        <is>
          <t>6308254</t>
        </is>
      </c>
      <c r="B4093" t="inlineStr">
        <is>
          <t>奈良県奈良市菖蒲池町</t>
        </is>
      </c>
      <c r="C4093" t="inlineStr">
        <is>
          <t>ならけん ならし しょうぶいけちょう</t>
        </is>
      </c>
    </row>
    <row r="4094">
      <c r="A4094" t="inlineStr">
        <is>
          <t>6308255</t>
        </is>
      </c>
      <c r="B4094" t="inlineStr">
        <is>
          <t>奈良県奈良市阪新屋町</t>
        </is>
      </c>
      <c r="C4094" t="inlineStr">
        <is>
          <t>ならけん ならし さかのしんやちょう</t>
        </is>
      </c>
    </row>
    <row r="4095">
      <c r="A4095" t="inlineStr">
        <is>
          <t>6308256</t>
        </is>
      </c>
      <c r="B4095" t="inlineStr">
        <is>
          <t>奈良県奈良市奥芝町</t>
        </is>
      </c>
      <c r="C4095" t="inlineStr">
        <is>
          <t>ならけん ならし おくしばちょう</t>
        </is>
      </c>
    </row>
    <row r="4096">
      <c r="A4096" t="inlineStr">
        <is>
          <t>6308257</t>
        </is>
      </c>
      <c r="B4096" t="inlineStr">
        <is>
          <t>奈良県奈良市畑中町</t>
        </is>
      </c>
      <c r="C4096" t="inlineStr">
        <is>
          <t>ならけん ならし はたけなかちょう</t>
        </is>
      </c>
    </row>
    <row r="4097">
      <c r="A4097" t="inlineStr">
        <is>
          <t>6308258</t>
        </is>
      </c>
      <c r="B4097" t="inlineStr">
        <is>
          <t>奈良県奈良市船橋町</t>
        </is>
      </c>
      <c r="C4097" t="inlineStr">
        <is>
          <t>ならけん ならし ふなはしちょう</t>
        </is>
      </c>
    </row>
    <row r="4098">
      <c r="A4098" t="inlineStr">
        <is>
          <t>6308261</t>
        </is>
      </c>
      <c r="B4098" t="inlineStr">
        <is>
          <t>奈良県奈良市北市町</t>
        </is>
      </c>
      <c r="C4098" t="inlineStr">
        <is>
          <t>ならけん ならし きたいちちょう</t>
        </is>
      </c>
    </row>
    <row r="4099">
      <c r="A4099" t="inlineStr">
        <is>
          <t>6308262</t>
        </is>
      </c>
      <c r="B4099" t="inlineStr">
        <is>
          <t>奈良県奈良市北袋町</t>
        </is>
      </c>
      <c r="C4099" t="inlineStr">
        <is>
          <t>ならけん ならし きたふくろちょう</t>
        </is>
      </c>
    </row>
    <row r="4100">
      <c r="A4100" t="inlineStr">
        <is>
          <t>6308263</t>
        </is>
      </c>
      <c r="B4100" t="inlineStr">
        <is>
          <t>奈良県奈良市北魚屋西町</t>
        </is>
      </c>
      <c r="C4100" t="inlineStr">
        <is>
          <t>ならけん ならし きたうおやにしまち</t>
        </is>
      </c>
    </row>
    <row r="4101">
      <c r="A4101" t="inlineStr">
        <is>
          <t>6308264</t>
        </is>
      </c>
      <c r="B4101" t="inlineStr">
        <is>
          <t>奈良県奈良市鍋屋町</t>
        </is>
      </c>
      <c r="C4101" t="inlineStr">
        <is>
          <t>ならけん ならし なべやちょう</t>
        </is>
      </c>
    </row>
    <row r="4102">
      <c r="A4102" t="inlineStr">
        <is>
          <t>6308265</t>
        </is>
      </c>
      <c r="B4102" t="inlineStr">
        <is>
          <t>奈良県奈良市宿院町</t>
        </is>
      </c>
      <c r="C4102" t="inlineStr">
        <is>
          <t>ならけん ならし しゅくいんちょう</t>
        </is>
      </c>
    </row>
    <row r="4103">
      <c r="A4103" t="inlineStr">
        <is>
          <t>6308266</t>
        </is>
      </c>
      <c r="B4103" t="inlineStr">
        <is>
          <t>奈良県奈良市花芝町</t>
        </is>
      </c>
      <c r="C4103" t="inlineStr">
        <is>
          <t>ならけん ならし はなしばちょう</t>
        </is>
      </c>
    </row>
    <row r="4104">
      <c r="A4104" t="inlineStr">
        <is>
          <t>6308267</t>
        </is>
      </c>
      <c r="B4104" t="inlineStr">
        <is>
          <t>奈良県奈良市大豆山突抜町</t>
        </is>
      </c>
      <c r="C4104" t="inlineStr">
        <is>
          <t>ならけん ならし まめやまつきぬけちょう</t>
        </is>
      </c>
    </row>
    <row r="4105">
      <c r="A4105" t="inlineStr">
        <is>
          <t>6308268</t>
        </is>
      </c>
      <c r="B4105" t="inlineStr">
        <is>
          <t>奈良県奈良市大豆山町</t>
        </is>
      </c>
      <c r="C4105" t="inlineStr">
        <is>
          <t>ならけん ならし まめやまちょう</t>
        </is>
      </c>
    </row>
    <row r="4106">
      <c r="A4106" t="inlineStr">
        <is>
          <t>6308271</t>
        </is>
      </c>
      <c r="B4106" t="inlineStr">
        <is>
          <t>奈良県奈良市坊屋敷町</t>
        </is>
      </c>
      <c r="C4106" t="inlineStr">
        <is>
          <t>ならけん ならし ぼうやしきちょう</t>
        </is>
      </c>
    </row>
    <row r="4107">
      <c r="A4107" t="inlineStr">
        <is>
          <t>6308272</t>
        </is>
      </c>
      <c r="B4107" t="inlineStr">
        <is>
          <t>奈良県奈良市東新在家町</t>
        </is>
      </c>
      <c r="C4107" t="inlineStr">
        <is>
          <t>ならけん ならし ひがししんざいけちょう</t>
        </is>
      </c>
    </row>
    <row r="4108">
      <c r="A4108" t="inlineStr">
        <is>
          <t>6308273</t>
        </is>
      </c>
      <c r="B4108" t="inlineStr">
        <is>
          <t>奈良県奈良市押上町</t>
        </is>
      </c>
      <c r="C4108" t="inlineStr">
        <is>
          <t>ならけん ならし おしあげちょう</t>
        </is>
      </c>
    </row>
    <row r="4109">
      <c r="A4109" t="inlineStr">
        <is>
          <t>6308274</t>
        </is>
      </c>
      <c r="B4109" t="inlineStr">
        <is>
          <t>奈良県奈良市北半田東町</t>
        </is>
      </c>
      <c r="C4109" t="inlineStr">
        <is>
          <t>ならけん ならし きたはんだひがしまち</t>
        </is>
      </c>
    </row>
    <row r="4110">
      <c r="A4110" t="inlineStr">
        <is>
          <t>6308275</t>
        </is>
      </c>
      <c r="B4110" t="inlineStr">
        <is>
          <t>奈良県奈良市北半田中町</t>
        </is>
      </c>
      <c r="C4110" t="inlineStr">
        <is>
          <t>ならけん ならし きたはんだなかまち</t>
        </is>
      </c>
    </row>
    <row r="4111">
      <c r="A4111" t="inlineStr">
        <is>
          <t>6308276</t>
        </is>
      </c>
      <c r="B4111" t="inlineStr">
        <is>
          <t>奈良県奈良市北半田西町</t>
        </is>
      </c>
      <c r="C4111" t="inlineStr">
        <is>
          <t>ならけん ならし きたはんだにしまち</t>
        </is>
      </c>
    </row>
    <row r="4112">
      <c r="A4112" t="inlineStr">
        <is>
          <t>6308277</t>
        </is>
      </c>
      <c r="B4112" t="inlineStr">
        <is>
          <t>奈良県奈良市南半田東町</t>
        </is>
      </c>
      <c r="C4112" t="inlineStr">
        <is>
          <t>ならけん ならし みなみはんだひがしまち</t>
        </is>
      </c>
    </row>
    <row r="4113">
      <c r="A4113" t="inlineStr">
        <is>
          <t>6308281</t>
        </is>
      </c>
      <c r="B4113" t="inlineStr">
        <is>
          <t>奈良県奈良市南半田中町</t>
        </is>
      </c>
      <c r="C4113" t="inlineStr">
        <is>
          <t>ならけん ならし みなみはんだなかまち</t>
        </is>
      </c>
    </row>
    <row r="4114">
      <c r="A4114" t="inlineStr">
        <is>
          <t>6308282</t>
        </is>
      </c>
      <c r="B4114" t="inlineStr">
        <is>
          <t>奈良県奈良市南半田西町</t>
        </is>
      </c>
      <c r="C4114" t="inlineStr">
        <is>
          <t>ならけん ならし みなみはんだにしまち</t>
        </is>
      </c>
    </row>
    <row r="4115">
      <c r="A4115" t="inlineStr">
        <is>
          <t>6308283</t>
        </is>
      </c>
      <c r="B4115" t="inlineStr">
        <is>
          <t>奈良県奈良市油留木町</t>
        </is>
      </c>
      <c r="C4115" t="inlineStr">
        <is>
          <t>ならけん ならし ゆるぎちょう</t>
        </is>
      </c>
    </row>
    <row r="4116">
      <c r="A4116" t="inlineStr">
        <is>
          <t>6308284</t>
        </is>
      </c>
      <c r="B4116" t="inlineStr">
        <is>
          <t>奈良県奈良市半田横町</t>
        </is>
      </c>
      <c r="C4116" t="inlineStr">
        <is>
          <t>ならけん ならし はんだよこまち</t>
        </is>
      </c>
    </row>
    <row r="4117">
      <c r="A4117" t="inlineStr">
        <is>
          <t>6308285</t>
        </is>
      </c>
      <c r="B4117" t="inlineStr">
        <is>
          <t>奈良県奈良市北魚屋東町</t>
        </is>
      </c>
      <c r="C4117" t="inlineStr">
        <is>
          <t>ならけん ならし きたうおやひがしまち</t>
        </is>
      </c>
    </row>
    <row r="4118">
      <c r="A4118" t="inlineStr">
        <is>
          <t>6308286</t>
        </is>
      </c>
      <c r="B4118" t="inlineStr">
        <is>
          <t>奈良県奈良市東包永町</t>
        </is>
      </c>
      <c r="C4118" t="inlineStr">
        <is>
          <t>ならけん ならし ひがしかねながちょう</t>
        </is>
      </c>
    </row>
    <row r="4119">
      <c r="A4119" t="inlineStr">
        <is>
          <t>6308287</t>
        </is>
      </c>
      <c r="B4119" t="inlineStr">
        <is>
          <t>奈良県奈良市西包永町</t>
        </is>
      </c>
      <c r="C4119" t="inlineStr">
        <is>
          <t>ならけん ならし にしかねながちょう</t>
        </is>
      </c>
    </row>
    <row r="4120">
      <c r="A4120" t="inlineStr">
        <is>
          <t>6308288</t>
        </is>
      </c>
      <c r="B4120" t="inlineStr">
        <is>
          <t>奈良県奈良市東笹鉾町</t>
        </is>
      </c>
      <c r="C4120" t="inlineStr">
        <is>
          <t>ならけん ならし ひがしささぼこちょう</t>
        </is>
      </c>
    </row>
    <row r="4121">
      <c r="A4121" t="inlineStr">
        <is>
          <t>6308291</t>
        </is>
      </c>
      <c r="B4121" t="inlineStr">
        <is>
          <t>奈良県奈良市西笹鉾町</t>
        </is>
      </c>
      <c r="C4121" t="inlineStr">
        <is>
          <t>ならけん ならし にしささぼこちょう</t>
        </is>
      </c>
    </row>
    <row r="4122">
      <c r="A4122" t="inlineStr">
        <is>
          <t>6308292</t>
        </is>
      </c>
      <c r="B4122" t="inlineStr">
        <is>
          <t>奈良県奈良市中御門町</t>
        </is>
      </c>
      <c r="C4122" t="inlineStr">
        <is>
          <t>ならけん ならし なかみかどちょう</t>
        </is>
      </c>
    </row>
    <row r="4123">
      <c r="A4123" t="inlineStr">
        <is>
          <t>6308293</t>
        </is>
      </c>
      <c r="B4123" t="inlineStr">
        <is>
          <t>奈良県奈良市川久保町</t>
        </is>
      </c>
      <c r="C4123" t="inlineStr">
        <is>
          <t>ならけん ならし かわくぼちょう</t>
        </is>
      </c>
    </row>
    <row r="4124">
      <c r="A4124" t="inlineStr">
        <is>
          <t>6308294</t>
        </is>
      </c>
      <c r="B4124" t="inlineStr">
        <is>
          <t>奈良県奈良市押小路町</t>
        </is>
      </c>
      <c r="C4124" t="inlineStr">
        <is>
          <t>ならけん ならし おしこうじちょう</t>
        </is>
      </c>
    </row>
    <row r="4125">
      <c r="A4125" t="inlineStr">
        <is>
          <t>6308295</t>
        </is>
      </c>
      <c r="B4125" t="inlineStr">
        <is>
          <t>奈良県奈良市半田突抜町</t>
        </is>
      </c>
      <c r="C4125" t="inlineStr">
        <is>
          <t>ならけん ならし はんだつきぬけちょう</t>
        </is>
      </c>
    </row>
    <row r="4126">
      <c r="A4126" t="inlineStr">
        <is>
          <t>6308296</t>
        </is>
      </c>
      <c r="B4126" t="inlineStr">
        <is>
          <t>奈良県奈良市後藤町</t>
        </is>
      </c>
      <c r="C4126" t="inlineStr">
        <is>
          <t>ならけん ならし ごとうちょう</t>
        </is>
      </c>
    </row>
    <row r="4127">
      <c r="A4127" t="inlineStr">
        <is>
          <t>6308297</t>
        </is>
      </c>
      <c r="B4127" t="inlineStr">
        <is>
          <t>奈良県奈良市北川端町</t>
        </is>
      </c>
      <c r="C4127" t="inlineStr">
        <is>
          <t>ならけん ならし きたかわばたちょう</t>
        </is>
      </c>
    </row>
    <row r="4128">
      <c r="A4128" t="inlineStr">
        <is>
          <t>6308301</t>
        </is>
      </c>
      <c r="B4128" t="inlineStr">
        <is>
          <t>奈良県奈良市高畑町</t>
        </is>
      </c>
      <c r="C4128" t="inlineStr">
        <is>
          <t>ならけん ならし たかばたけちょう</t>
        </is>
      </c>
    </row>
    <row r="4129">
      <c r="A4129" t="inlineStr">
        <is>
          <t>6308302</t>
        </is>
      </c>
      <c r="B4129" t="inlineStr">
        <is>
          <t>奈良県奈良市白毫寺町</t>
        </is>
      </c>
      <c r="C4129" t="inlineStr">
        <is>
          <t>ならけん ならし びゃくごうじちょう</t>
        </is>
      </c>
    </row>
    <row r="4130">
      <c r="A4130" t="inlineStr">
        <is>
          <t>6308303</t>
        </is>
      </c>
      <c r="B4130" t="inlineStr">
        <is>
          <t>奈良県奈良市南紀寺町</t>
        </is>
      </c>
      <c r="C4130" t="inlineStr">
        <is>
          <t>ならけん ならし みなみきでらちょう</t>
        </is>
      </c>
    </row>
    <row r="4131">
      <c r="A4131" t="inlineStr">
        <is>
          <t>6308304</t>
        </is>
      </c>
      <c r="B4131" t="inlineStr">
        <is>
          <t>奈良県奈良市南肘塚町</t>
        </is>
      </c>
      <c r="C4131" t="inlineStr">
        <is>
          <t>ならけん ならし みなみかいのづかちょう</t>
        </is>
      </c>
    </row>
    <row r="4132">
      <c r="A4132" t="inlineStr">
        <is>
          <t>6308305</t>
        </is>
      </c>
      <c r="B4132" t="inlineStr">
        <is>
          <t>奈良県奈良市東紀寺町</t>
        </is>
      </c>
      <c r="C4132" t="inlineStr">
        <is>
          <t>ならけん ならし ひがしきでらちょう</t>
        </is>
      </c>
    </row>
    <row r="4133">
      <c r="A4133" t="inlineStr">
        <is>
          <t>6308306</t>
        </is>
      </c>
      <c r="B4133" t="inlineStr">
        <is>
          <t>奈良県奈良市紀寺町</t>
        </is>
      </c>
      <c r="C4133" t="inlineStr">
        <is>
          <t>ならけん ならし きでらちょう</t>
        </is>
      </c>
    </row>
    <row r="4134">
      <c r="A4134" t="inlineStr">
        <is>
          <t>6308307</t>
        </is>
      </c>
      <c r="B4134" t="inlineStr">
        <is>
          <t>奈良県奈良市西紀寺町</t>
        </is>
      </c>
      <c r="C4134" t="inlineStr">
        <is>
          <t>ならけん ならし にしきでらちょう</t>
        </is>
      </c>
    </row>
    <row r="4135">
      <c r="A4135" t="inlineStr">
        <is>
          <t>6308311</t>
        </is>
      </c>
      <c r="B4135" t="inlineStr">
        <is>
          <t>奈良県奈良市十輪院畑町</t>
        </is>
      </c>
      <c r="C4135" t="inlineStr">
        <is>
          <t>ならけん ならし じゅうりいんはたちょう</t>
        </is>
      </c>
    </row>
    <row r="4136">
      <c r="A4136" t="inlineStr">
        <is>
          <t>6308312</t>
        </is>
      </c>
      <c r="B4136" t="inlineStr">
        <is>
          <t>奈良県奈良市十輪院町</t>
        </is>
      </c>
      <c r="C4136" t="inlineStr">
        <is>
          <t>ならけん ならし じゅうりいんちょう</t>
        </is>
      </c>
    </row>
    <row r="4137">
      <c r="A4137" t="inlineStr">
        <is>
          <t>6308313</t>
        </is>
      </c>
      <c r="B4137" t="inlineStr">
        <is>
          <t>奈良県奈良市川之上町</t>
        </is>
      </c>
      <c r="C4137" t="inlineStr">
        <is>
          <t>ならけん ならし かわのかみちょう</t>
        </is>
      </c>
    </row>
    <row r="4138">
      <c r="A4138" t="inlineStr">
        <is>
          <t>6308314</t>
        </is>
      </c>
      <c r="B4138" t="inlineStr">
        <is>
          <t>奈良県奈良市川之上突抜町</t>
        </is>
      </c>
      <c r="C4138" t="inlineStr">
        <is>
          <t>ならけん ならし かわのかみつきぬけちょう</t>
        </is>
      </c>
    </row>
    <row r="4139">
      <c r="A4139" t="inlineStr">
        <is>
          <t>6308315</t>
        </is>
      </c>
      <c r="B4139" t="inlineStr">
        <is>
          <t>奈良県奈良市中辻町</t>
        </is>
      </c>
      <c r="C4139" t="inlineStr">
        <is>
          <t>ならけん ならし なかつじちょう</t>
        </is>
      </c>
    </row>
    <row r="4140">
      <c r="A4140" t="inlineStr">
        <is>
          <t>6308316</t>
        </is>
      </c>
      <c r="B4140" t="inlineStr">
        <is>
          <t>奈良県奈良市築地之内町</t>
        </is>
      </c>
      <c r="C4140" t="inlineStr">
        <is>
          <t>ならけん ならし つじのうちちょう</t>
        </is>
      </c>
    </row>
    <row r="4141">
      <c r="A4141" t="inlineStr">
        <is>
          <t>6308317</t>
        </is>
      </c>
      <c r="B4141" t="inlineStr">
        <is>
          <t>奈良県奈良市井上町</t>
        </is>
      </c>
      <c r="C4141" t="inlineStr">
        <is>
          <t>ならけん ならし いのうえちょう</t>
        </is>
      </c>
    </row>
    <row r="4142">
      <c r="A4142" t="inlineStr">
        <is>
          <t>6308318</t>
        </is>
      </c>
      <c r="B4142" t="inlineStr">
        <is>
          <t>奈良県奈良市納院町</t>
        </is>
      </c>
      <c r="C4142" t="inlineStr">
        <is>
          <t>ならけん ならし のういんちょう</t>
        </is>
      </c>
    </row>
    <row r="4143">
      <c r="A4143" t="inlineStr">
        <is>
          <t>6308321</t>
        </is>
      </c>
      <c r="B4143" t="inlineStr">
        <is>
          <t>奈良県奈良市薬師堂町</t>
        </is>
      </c>
      <c r="C4143" t="inlineStr">
        <is>
          <t>ならけん ならし やくしどうちょう</t>
        </is>
      </c>
    </row>
    <row r="4144">
      <c r="A4144" t="inlineStr">
        <is>
          <t>6308322</t>
        </is>
      </c>
      <c r="B4144" t="inlineStr">
        <is>
          <t>奈良県奈良市北京終町</t>
        </is>
      </c>
      <c r="C4144" t="inlineStr">
        <is>
          <t>ならけん ならし きたきょうばてちょう</t>
        </is>
      </c>
    </row>
    <row r="4145">
      <c r="A4145" t="inlineStr">
        <is>
          <t>6308323</t>
        </is>
      </c>
      <c r="B4145" t="inlineStr">
        <is>
          <t>奈良県奈良市京終地方東側町</t>
        </is>
      </c>
      <c r="C4145" t="inlineStr">
        <is>
          <t>ならけん ならし きょうばてじかたひがしがわちょう</t>
        </is>
      </c>
    </row>
    <row r="4146">
      <c r="A4146" t="inlineStr">
        <is>
          <t>6308324</t>
        </is>
      </c>
      <c r="B4146" t="inlineStr">
        <is>
          <t>奈良県奈良市京終地方西側町</t>
        </is>
      </c>
      <c r="C4146" t="inlineStr">
        <is>
          <t>ならけん ならし きょうばてじかたにしがわちょう</t>
        </is>
      </c>
    </row>
    <row r="4147">
      <c r="A4147" t="inlineStr">
        <is>
          <t>6308325</t>
        </is>
      </c>
      <c r="B4147" t="inlineStr">
        <is>
          <t>奈良県奈良市西木辻町</t>
        </is>
      </c>
      <c r="C4147" t="inlineStr">
        <is>
          <t>ならけん ならし にしきつじちょう</t>
        </is>
      </c>
    </row>
    <row r="4148">
      <c r="A4148" t="inlineStr">
        <is>
          <t>6308326</t>
        </is>
      </c>
      <c r="B4148" t="inlineStr">
        <is>
          <t>奈良県奈良市瓦堂町</t>
        </is>
      </c>
      <c r="C4148" t="inlineStr">
        <is>
          <t>ならけん ならし かわらどうちょう</t>
        </is>
      </c>
    </row>
    <row r="4149">
      <c r="A4149" t="inlineStr">
        <is>
          <t>6308327</t>
        </is>
      </c>
      <c r="B4149" t="inlineStr">
        <is>
          <t>奈良県奈良市東木辻町</t>
        </is>
      </c>
      <c r="C4149" t="inlineStr">
        <is>
          <t>ならけん ならし ひがしきつじちょう</t>
        </is>
      </c>
    </row>
    <row r="4150">
      <c r="A4150" t="inlineStr">
        <is>
          <t>6308328</t>
        </is>
      </c>
      <c r="B4150" t="inlineStr">
        <is>
          <t>奈良県奈良市花園町</t>
        </is>
      </c>
      <c r="C4150" t="inlineStr">
        <is>
          <t>ならけん ならし はなぞのちょう</t>
        </is>
      </c>
    </row>
    <row r="4151">
      <c r="A4151" t="inlineStr">
        <is>
          <t>6308331</t>
        </is>
      </c>
      <c r="B4151" t="inlineStr">
        <is>
          <t>奈良県奈良市三棟町</t>
        </is>
      </c>
      <c r="C4151" t="inlineStr">
        <is>
          <t>ならけん ならし みつむねちょう</t>
        </is>
      </c>
    </row>
    <row r="4152">
      <c r="A4152" t="inlineStr">
        <is>
          <t>6308332</t>
        </is>
      </c>
      <c r="B4152" t="inlineStr">
        <is>
          <t>奈良県奈良市元興寺町</t>
        </is>
      </c>
      <c r="C4152" t="inlineStr">
        <is>
          <t>ならけん ならし がんごうじちょう</t>
        </is>
      </c>
    </row>
    <row r="4153">
      <c r="A4153" t="inlineStr">
        <is>
          <t>6308333</t>
        </is>
      </c>
      <c r="B4153" t="inlineStr">
        <is>
          <t>奈良県奈良市中新屋町</t>
        </is>
      </c>
      <c r="C4153" t="inlineStr">
        <is>
          <t>ならけん ならし なかのしんやちょう</t>
        </is>
      </c>
    </row>
    <row r="4154">
      <c r="A4154" t="inlineStr">
        <is>
          <t>6308334</t>
        </is>
      </c>
      <c r="B4154" t="inlineStr">
        <is>
          <t>奈良県奈良市西新屋町</t>
        </is>
      </c>
      <c r="C4154" t="inlineStr">
        <is>
          <t>ならけん ならし にしのしんやちょう</t>
        </is>
      </c>
    </row>
    <row r="4155">
      <c r="A4155" t="inlineStr">
        <is>
          <t>6308335</t>
        </is>
      </c>
      <c r="B4155" t="inlineStr">
        <is>
          <t>奈良県奈良市鳴川町</t>
        </is>
      </c>
      <c r="C4155" t="inlineStr">
        <is>
          <t>ならけん ならし なるかわちょう</t>
        </is>
      </c>
    </row>
    <row r="4156">
      <c r="A4156" t="inlineStr">
        <is>
          <t>6308336</t>
        </is>
      </c>
      <c r="B4156" t="inlineStr">
        <is>
          <t>奈良県奈良市高御門町</t>
        </is>
      </c>
      <c r="C4156" t="inlineStr">
        <is>
          <t>ならけん ならし たかみかどちょう</t>
        </is>
      </c>
    </row>
    <row r="4157">
      <c r="A4157" t="inlineStr">
        <is>
          <t>6308337</t>
        </is>
      </c>
      <c r="B4157" t="inlineStr">
        <is>
          <t>奈良県奈良市脇戸町</t>
        </is>
      </c>
      <c r="C4157" t="inlineStr">
        <is>
          <t>ならけん ならし わきどちょう</t>
        </is>
      </c>
    </row>
    <row r="4158">
      <c r="A4158" t="inlineStr">
        <is>
          <t>6308338</t>
        </is>
      </c>
      <c r="B4158" t="inlineStr">
        <is>
          <t>奈良県奈良市陰陽町</t>
        </is>
      </c>
      <c r="C4158" t="inlineStr">
        <is>
          <t>ならけん ならし いんようちょう</t>
        </is>
      </c>
    </row>
    <row r="4159">
      <c r="A4159" t="inlineStr">
        <is>
          <t>6308341</t>
        </is>
      </c>
      <c r="B4159" t="inlineStr">
        <is>
          <t>奈良県奈良市南城戸町</t>
        </is>
      </c>
      <c r="C4159" t="inlineStr">
        <is>
          <t>ならけん ならし みなみじょうどちょう</t>
        </is>
      </c>
    </row>
    <row r="4160">
      <c r="A4160" t="inlineStr">
        <is>
          <t>6308342</t>
        </is>
      </c>
      <c r="B4160" t="inlineStr">
        <is>
          <t>奈良県奈良市南袋町</t>
        </is>
      </c>
      <c r="C4160" t="inlineStr">
        <is>
          <t>ならけん ならし みなみふくろちょう</t>
        </is>
      </c>
    </row>
    <row r="4161">
      <c r="A4161" t="inlineStr">
        <is>
          <t>6308343</t>
        </is>
      </c>
      <c r="B4161" t="inlineStr">
        <is>
          <t>奈良県奈良市椿井町</t>
        </is>
      </c>
      <c r="C4161" t="inlineStr">
        <is>
          <t>ならけん ならし つばいちょう</t>
        </is>
      </c>
    </row>
    <row r="4162">
      <c r="A4162" t="inlineStr">
        <is>
          <t>6308344</t>
        </is>
      </c>
      <c r="B4162" t="inlineStr">
        <is>
          <t>奈良県奈良市東城戸町</t>
        </is>
      </c>
      <c r="C4162" t="inlineStr">
        <is>
          <t>ならけん ならし ひがしじょうどちょう</t>
        </is>
      </c>
    </row>
    <row r="4163">
      <c r="A4163" t="inlineStr">
        <is>
          <t>6308345</t>
        </is>
      </c>
      <c r="B4163" t="inlineStr">
        <is>
          <t>奈良県奈良市西城戸町</t>
        </is>
      </c>
      <c r="C4163" t="inlineStr">
        <is>
          <t>ならけん ならし にしじょうどちょう</t>
        </is>
      </c>
    </row>
    <row r="4164">
      <c r="A4164" t="inlineStr">
        <is>
          <t>6308346</t>
        </is>
      </c>
      <c r="B4164" t="inlineStr">
        <is>
          <t>奈良県奈良市阿字万字町</t>
        </is>
      </c>
      <c r="C4164" t="inlineStr">
        <is>
          <t>ならけん ならし あぜまめちょう</t>
        </is>
      </c>
    </row>
    <row r="4165">
      <c r="A4165" t="inlineStr">
        <is>
          <t>6308347</t>
        </is>
      </c>
      <c r="B4165" t="inlineStr">
        <is>
          <t>奈良県奈良市南中町</t>
        </is>
      </c>
      <c r="C4165" t="inlineStr">
        <is>
          <t>ならけん ならし みなみなかまち</t>
        </is>
      </c>
    </row>
    <row r="4166">
      <c r="A4166" t="inlineStr">
        <is>
          <t>6308348</t>
        </is>
      </c>
      <c r="B4166" t="inlineStr">
        <is>
          <t>奈良県奈良市小太郎町</t>
        </is>
      </c>
      <c r="C4166" t="inlineStr">
        <is>
          <t>ならけん ならし こたろうまち</t>
        </is>
      </c>
    </row>
    <row r="4167">
      <c r="A4167" t="inlineStr">
        <is>
          <t>6308351</t>
        </is>
      </c>
      <c r="B4167" t="inlineStr">
        <is>
          <t>奈良県奈良市南風呂町</t>
        </is>
      </c>
      <c r="C4167" t="inlineStr">
        <is>
          <t>ならけん ならし みなみふろちょう</t>
        </is>
      </c>
    </row>
    <row r="4168">
      <c r="A4168" t="inlineStr">
        <is>
          <t>6308352</t>
        </is>
      </c>
      <c r="B4168" t="inlineStr">
        <is>
          <t>奈良県奈良市北風呂町</t>
        </is>
      </c>
      <c r="C4168" t="inlineStr">
        <is>
          <t>ならけん ならし きたふろちょう</t>
        </is>
      </c>
    </row>
    <row r="4169">
      <c r="A4169" t="inlineStr">
        <is>
          <t>6308353</t>
        </is>
      </c>
      <c r="B4169" t="inlineStr">
        <is>
          <t>奈良県奈良市柳町</t>
        </is>
      </c>
      <c r="C4169" t="inlineStr">
        <is>
          <t>ならけん ならし やなぎまち</t>
        </is>
      </c>
    </row>
    <row r="4170">
      <c r="A4170" t="inlineStr">
        <is>
          <t>6308354</t>
        </is>
      </c>
      <c r="B4170" t="inlineStr">
        <is>
          <t>奈良県奈良市馬場町</t>
        </is>
      </c>
      <c r="C4170" t="inlineStr">
        <is>
          <t>ならけん ならし ばばちょう</t>
        </is>
      </c>
    </row>
    <row r="4171">
      <c r="A4171" t="inlineStr">
        <is>
          <t>6308355</t>
        </is>
      </c>
      <c r="B4171" t="inlineStr">
        <is>
          <t>奈良県奈良市南魚屋町</t>
        </is>
      </c>
      <c r="C4171" t="inlineStr">
        <is>
          <t>ならけん ならし みなみうおやちょう</t>
        </is>
      </c>
    </row>
    <row r="4172">
      <c r="A4172" t="inlineStr">
        <is>
          <t>6308356</t>
        </is>
      </c>
      <c r="B4172" t="inlineStr">
        <is>
          <t>奈良県奈良市南新町</t>
        </is>
      </c>
      <c r="C4172" t="inlineStr">
        <is>
          <t>ならけん ならし みなみしんまち</t>
        </is>
      </c>
    </row>
    <row r="4173">
      <c r="A4173" t="inlineStr">
        <is>
          <t>6308357</t>
        </is>
      </c>
      <c r="B4173" t="inlineStr">
        <is>
          <t>奈良県奈良市杉ヶ町</t>
        </is>
      </c>
      <c r="C4173" t="inlineStr">
        <is>
          <t>ならけん ならし するがまち</t>
        </is>
      </c>
    </row>
    <row r="4174">
      <c r="A4174" t="inlineStr">
        <is>
          <t>6308361</t>
        </is>
      </c>
      <c r="B4174" t="inlineStr">
        <is>
          <t>奈良県奈良市池之町</t>
        </is>
      </c>
      <c r="C4174" t="inlineStr">
        <is>
          <t>ならけん ならし いけのちょう</t>
        </is>
      </c>
    </row>
    <row r="4175">
      <c r="A4175" t="inlineStr">
        <is>
          <t>6308362</t>
        </is>
      </c>
      <c r="B4175" t="inlineStr">
        <is>
          <t>奈良県奈良市東寺林町</t>
        </is>
      </c>
      <c r="C4175" t="inlineStr">
        <is>
          <t>ならけん ならし ひがしてらばやしちょう</t>
        </is>
      </c>
    </row>
    <row r="4176">
      <c r="A4176" t="inlineStr">
        <is>
          <t>6308363</t>
        </is>
      </c>
      <c r="B4176" t="inlineStr">
        <is>
          <t>奈良県奈良市勝南院町</t>
        </is>
      </c>
      <c r="C4176" t="inlineStr">
        <is>
          <t>ならけん ならし しょうなみちょう</t>
        </is>
      </c>
    </row>
    <row r="4177">
      <c r="A4177" t="inlineStr">
        <is>
          <t>6308364</t>
        </is>
      </c>
      <c r="B4177" t="inlineStr">
        <is>
          <t>奈良県奈良市北室町</t>
        </is>
      </c>
      <c r="C4177" t="inlineStr">
        <is>
          <t>ならけん ならし きたむろちょう</t>
        </is>
      </c>
    </row>
    <row r="4178">
      <c r="A4178" t="inlineStr">
        <is>
          <t>6308365</t>
        </is>
      </c>
      <c r="B4178" t="inlineStr">
        <is>
          <t>奈良県奈良市下御門町</t>
        </is>
      </c>
      <c r="C4178" t="inlineStr">
        <is>
          <t>ならけん ならし しもみかどちょう</t>
        </is>
      </c>
    </row>
    <row r="4179">
      <c r="A4179" t="inlineStr">
        <is>
          <t>6308371</t>
        </is>
      </c>
      <c r="B4179" t="inlineStr">
        <is>
          <t>奈良県奈良市光明院町</t>
        </is>
      </c>
      <c r="C4179" t="inlineStr">
        <is>
          <t>ならけん ならし こうみょういんちょう</t>
        </is>
      </c>
    </row>
    <row r="4180">
      <c r="A4180" t="inlineStr">
        <is>
          <t>6308372</t>
        </is>
      </c>
      <c r="B4180" t="inlineStr">
        <is>
          <t>奈良県奈良市西寺林町</t>
        </is>
      </c>
      <c r="C4180" t="inlineStr">
        <is>
          <t>ならけん ならし にしてらばやしちょう</t>
        </is>
      </c>
    </row>
    <row r="4181">
      <c r="A4181" t="inlineStr">
        <is>
          <t>6308373</t>
        </is>
      </c>
      <c r="B4181" t="inlineStr">
        <is>
          <t>奈良県奈良市南市町</t>
        </is>
      </c>
      <c r="C4181" t="inlineStr">
        <is>
          <t>ならけん ならし みなみいちちょう</t>
        </is>
      </c>
    </row>
    <row r="4182">
      <c r="A4182" t="inlineStr">
        <is>
          <t>6308374</t>
        </is>
      </c>
      <c r="B4182" t="inlineStr">
        <is>
          <t>奈良県奈良市今御門町</t>
        </is>
      </c>
      <c r="C4182" t="inlineStr">
        <is>
          <t>ならけん ならし いまみかどちょう</t>
        </is>
      </c>
    </row>
    <row r="4183">
      <c r="A4183" t="inlineStr">
        <is>
          <t>6308381</t>
        </is>
      </c>
      <c r="B4183" t="inlineStr">
        <is>
          <t>奈良県奈良市福智院町</t>
        </is>
      </c>
      <c r="C4183" t="inlineStr">
        <is>
          <t>ならけん ならし ふくちいんちょう</t>
        </is>
      </c>
    </row>
    <row r="4184">
      <c r="A4184" t="inlineStr">
        <is>
          <t>6308382</t>
        </is>
      </c>
      <c r="B4184" t="inlineStr">
        <is>
          <t>奈良県奈良市公納堂町</t>
        </is>
      </c>
      <c r="C4184" t="inlineStr">
        <is>
          <t>ならけん ならし くのうどうちょう</t>
        </is>
      </c>
    </row>
    <row r="4185">
      <c r="A4185" t="inlineStr">
        <is>
          <t>6308383</t>
        </is>
      </c>
      <c r="B4185" t="inlineStr">
        <is>
          <t>奈良県奈良市毘沙門町</t>
        </is>
      </c>
      <c r="C4185" t="inlineStr">
        <is>
          <t>ならけん ならし びしゃもんちょう</t>
        </is>
      </c>
    </row>
    <row r="4186">
      <c r="A4186" t="inlineStr">
        <is>
          <t>6308384</t>
        </is>
      </c>
      <c r="B4186" t="inlineStr">
        <is>
          <t>奈良県奈良市芝新屋町</t>
        </is>
      </c>
      <c r="C4186" t="inlineStr">
        <is>
          <t>ならけん ならし しばのしんやちょう</t>
        </is>
      </c>
    </row>
    <row r="4187">
      <c r="A4187" t="inlineStr">
        <is>
          <t>6308385</t>
        </is>
      </c>
      <c r="B4187" t="inlineStr">
        <is>
          <t>奈良県奈良市芝突抜町</t>
        </is>
      </c>
      <c r="C4187" t="inlineStr">
        <is>
          <t>ならけん ならし しばつきぬけちょう</t>
        </is>
      </c>
    </row>
    <row r="4188">
      <c r="A4188" t="inlineStr">
        <is>
          <t>6308391</t>
        </is>
      </c>
      <c r="B4188" t="inlineStr">
        <is>
          <t>奈良県奈良市鵲町</t>
        </is>
      </c>
      <c r="C4188" t="inlineStr">
        <is>
          <t>ならけん ならし かささぎちょう</t>
        </is>
      </c>
    </row>
    <row r="4189">
      <c r="A4189" t="inlineStr">
        <is>
          <t>6308392</t>
        </is>
      </c>
      <c r="B4189" t="inlineStr">
        <is>
          <t>奈良県奈良市中院町</t>
        </is>
      </c>
      <c r="C4189" t="inlineStr">
        <is>
          <t>ならけん ならし ちゅういんちょう</t>
        </is>
      </c>
    </row>
    <row r="4190">
      <c r="A4190" t="inlineStr">
        <is>
          <t>6308393</t>
        </is>
      </c>
      <c r="B4190" t="inlineStr">
        <is>
          <t>奈良県奈良市鶴福院町</t>
        </is>
      </c>
      <c r="C4190" t="inlineStr">
        <is>
          <t>ならけん ならし つるふくいんちょう</t>
        </is>
      </c>
    </row>
    <row r="4191">
      <c r="A4191" t="inlineStr">
        <is>
          <t>6308394</t>
        </is>
      </c>
      <c r="B4191" t="inlineStr">
        <is>
          <t>奈良県奈良市不審ヶ辻子町</t>
        </is>
      </c>
      <c r="C4191" t="inlineStr">
        <is>
          <t>ならけん ならし ふしがづしちょう</t>
        </is>
      </c>
    </row>
    <row r="4192">
      <c r="A4192" t="inlineStr">
        <is>
          <t>6308401</t>
        </is>
      </c>
      <c r="B4192" t="inlineStr">
        <is>
          <t>奈良県奈良市中畑町</t>
        </is>
      </c>
      <c r="C4192" t="inlineStr">
        <is>
          <t>ならけん ならし なかはたちょう</t>
        </is>
      </c>
    </row>
    <row r="4193">
      <c r="A4193" t="inlineStr">
        <is>
          <t>6308402</t>
        </is>
      </c>
      <c r="B4193" t="inlineStr">
        <is>
          <t>奈良県奈良市米谷町</t>
        </is>
      </c>
      <c r="C4193" t="inlineStr">
        <is>
          <t>ならけん ならし まいたにちょう</t>
        </is>
      </c>
    </row>
    <row r="4194">
      <c r="A4194" t="inlineStr">
        <is>
          <t>6308403</t>
        </is>
      </c>
      <c r="B4194" t="inlineStr">
        <is>
          <t>奈良県奈良市興隆寺町</t>
        </is>
      </c>
      <c r="C4194" t="inlineStr">
        <is>
          <t>ならけん ならし こうりゅうじちょう</t>
        </is>
      </c>
    </row>
    <row r="4195">
      <c r="A4195" t="inlineStr">
        <is>
          <t>6308404</t>
        </is>
      </c>
      <c r="B4195" t="inlineStr">
        <is>
          <t>奈良県奈良市南椿尾町</t>
        </is>
      </c>
      <c r="C4195" t="inlineStr">
        <is>
          <t>ならけん ならし みなみつばおちょう</t>
        </is>
      </c>
    </row>
    <row r="4196">
      <c r="A4196" t="inlineStr">
        <is>
          <t>6308405</t>
        </is>
      </c>
      <c r="B4196" t="inlineStr">
        <is>
          <t>奈良県奈良市北椿尾町</t>
        </is>
      </c>
      <c r="C4196" t="inlineStr">
        <is>
          <t>ならけん ならし きたつばおちょう</t>
        </is>
      </c>
    </row>
    <row r="4197">
      <c r="A4197" t="inlineStr">
        <is>
          <t>6308411</t>
        </is>
      </c>
      <c r="B4197" t="inlineStr">
        <is>
          <t>奈良県奈良市高樋町</t>
        </is>
      </c>
      <c r="C4197" t="inlineStr">
        <is>
          <t>ならけん ならし たかひちょう</t>
        </is>
      </c>
    </row>
    <row r="4198">
      <c r="A4198" t="inlineStr">
        <is>
          <t>6308412</t>
        </is>
      </c>
      <c r="B4198" t="inlineStr">
        <is>
          <t>奈良県奈良市虚空蔵町</t>
        </is>
      </c>
      <c r="C4198" t="inlineStr">
        <is>
          <t>ならけん ならし こくぞうちょう</t>
        </is>
      </c>
    </row>
    <row r="4199">
      <c r="A4199" t="inlineStr">
        <is>
          <t>6308413</t>
        </is>
      </c>
      <c r="B4199" t="inlineStr">
        <is>
          <t>奈良県奈良市菩提山町</t>
        </is>
      </c>
      <c r="C4199" t="inlineStr">
        <is>
          <t>ならけん ならし ぼだいせんちょう</t>
        </is>
      </c>
    </row>
    <row r="4200">
      <c r="A4200" t="inlineStr">
        <is>
          <t>6308414</t>
        </is>
      </c>
      <c r="B4200" t="inlineStr">
        <is>
          <t>奈良県奈良市鉢伏町</t>
        </is>
      </c>
      <c r="C4200" t="inlineStr">
        <is>
          <t>ならけん ならし はちぶせちょう</t>
        </is>
      </c>
    </row>
    <row r="4201">
      <c r="A4201" t="inlineStr">
        <is>
          <t>6308421</t>
        </is>
      </c>
      <c r="B4201" t="inlineStr">
        <is>
          <t>奈良県奈良市藤原町</t>
        </is>
      </c>
      <c r="C4201" t="inlineStr">
        <is>
          <t>ならけん ならし ふじわらちょう</t>
        </is>
      </c>
    </row>
    <row r="4202">
      <c r="A4202" t="inlineStr">
        <is>
          <t>6308422</t>
        </is>
      </c>
      <c r="B4202" t="inlineStr">
        <is>
          <t>奈良県奈良市横井</t>
        </is>
      </c>
      <c r="C4202" t="inlineStr">
        <is>
          <t>ならけん ならし よこい</t>
        </is>
      </c>
    </row>
    <row r="4203">
      <c r="A4203" t="inlineStr">
        <is>
          <t>6308423</t>
        </is>
      </c>
      <c r="B4203" t="inlineStr">
        <is>
          <t>奈良県奈良市出屋敷町</t>
        </is>
      </c>
      <c r="C4203" t="inlineStr">
        <is>
          <t>ならけん ならし でやしきちょう</t>
        </is>
      </c>
    </row>
    <row r="4204">
      <c r="A4204" t="inlineStr">
        <is>
          <t>6308424</t>
        </is>
      </c>
      <c r="B4204" t="inlineStr">
        <is>
          <t>奈良県奈良市古市町</t>
        </is>
      </c>
      <c r="C4204" t="inlineStr">
        <is>
          <t>ならけん ならし ふるいちちょう</t>
        </is>
      </c>
    </row>
    <row r="4205">
      <c r="A4205" t="inlineStr">
        <is>
          <t>6308425</t>
        </is>
      </c>
      <c r="B4205" t="inlineStr">
        <is>
          <t>奈良県奈良市鹿野園町</t>
        </is>
      </c>
      <c r="C4205" t="inlineStr">
        <is>
          <t>ならけん ならし ろくやおんちょう</t>
        </is>
      </c>
    </row>
    <row r="4206">
      <c r="A4206" t="inlineStr">
        <is>
          <t>6308431</t>
        </is>
      </c>
      <c r="B4206" t="inlineStr">
        <is>
          <t>奈良県奈良市窪之庄町</t>
        </is>
      </c>
      <c r="C4206" t="inlineStr">
        <is>
          <t>ならけん ならし くぼのしょうちょう</t>
        </is>
      </c>
    </row>
    <row r="4207">
      <c r="A4207" t="inlineStr">
        <is>
          <t>6308432</t>
        </is>
      </c>
      <c r="B4207" t="inlineStr">
        <is>
          <t>奈良県奈良市田中町</t>
        </is>
      </c>
      <c r="C4207" t="inlineStr">
        <is>
          <t>ならけん ならし たなかちょう</t>
        </is>
      </c>
    </row>
    <row r="4208">
      <c r="A4208" t="inlineStr">
        <is>
          <t>6308433</t>
        </is>
      </c>
      <c r="B4208" t="inlineStr">
        <is>
          <t>奈良県奈良市柴屋町</t>
        </is>
      </c>
      <c r="C4208" t="inlineStr">
        <is>
          <t>ならけん ならし しばやちょう</t>
        </is>
      </c>
    </row>
    <row r="4209">
      <c r="A4209" t="inlineStr">
        <is>
          <t>6308434</t>
        </is>
      </c>
      <c r="B4209" t="inlineStr">
        <is>
          <t>奈良県奈良市山町</t>
        </is>
      </c>
      <c r="C4209" t="inlineStr">
        <is>
          <t>ならけん ならし やまちょう</t>
        </is>
      </c>
    </row>
    <row r="4210">
      <c r="A4210" t="inlineStr">
        <is>
          <t>6308435</t>
        </is>
      </c>
      <c r="B4210" t="inlineStr">
        <is>
          <t>奈良県奈良市八島町</t>
        </is>
      </c>
      <c r="C4210" t="inlineStr">
        <is>
          <t>ならけん ならし やしまちょう</t>
        </is>
      </c>
    </row>
    <row r="4211">
      <c r="A4211" t="inlineStr">
        <is>
          <t>6308441</t>
        </is>
      </c>
      <c r="B4211" t="inlineStr">
        <is>
          <t>奈良県奈良市神殿町</t>
        </is>
      </c>
      <c r="C4211" t="inlineStr">
        <is>
          <t>ならけん ならし こどのちょう</t>
        </is>
      </c>
    </row>
    <row r="4212">
      <c r="A4212" t="inlineStr">
        <is>
          <t>6308442</t>
        </is>
      </c>
      <c r="B4212" t="inlineStr">
        <is>
          <t>奈良県奈良市北永井町</t>
        </is>
      </c>
      <c r="C4212" t="inlineStr">
        <is>
          <t>ならけん ならし きたながいちょう</t>
        </is>
      </c>
    </row>
    <row r="4213">
      <c r="A4213" t="inlineStr">
        <is>
          <t>6308443</t>
        </is>
      </c>
      <c r="B4213" t="inlineStr">
        <is>
          <t>奈良県奈良市南永井町</t>
        </is>
      </c>
      <c r="C4213" t="inlineStr">
        <is>
          <t>ならけん ならし みなみながいちょう</t>
        </is>
      </c>
    </row>
    <row r="4214">
      <c r="A4214" t="inlineStr">
        <is>
          <t>6308444</t>
        </is>
      </c>
      <c r="B4214" t="inlineStr">
        <is>
          <t>奈良県奈良市今市町</t>
        </is>
      </c>
      <c r="C4214" t="inlineStr">
        <is>
          <t>ならけん ならし いまいちちょう</t>
        </is>
      </c>
    </row>
    <row r="4215">
      <c r="A4215" t="inlineStr">
        <is>
          <t>6308445</t>
        </is>
      </c>
      <c r="B4215" t="inlineStr">
        <is>
          <t>奈良県奈良市池田町</t>
        </is>
      </c>
      <c r="C4215" t="inlineStr">
        <is>
          <t>ならけん ならし いけだちょう</t>
        </is>
      </c>
    </row>
    <row r="4216">
      <c r="A4216" t="inlineStr">
        <is>
          <t>6308451</t>
        </is>
      </c>
      <c r="B4216" t="inlineStr">
        <is>
          <t>奈良県奈良市北之庄町</t>
        </is>
      </c>
      <c r="C4216" t="inlineStr">
        <is>
          <t>ならけん ならし きたのしょうちょう</t>
        </is>
      </c>
    </row>
    <row r="4217">
      <c r="A4217" t="inlineStr">
        <is>
          <t>6308452</t>
        </is>
      </c>
      <c r="B4217" t="inlineStr">
        <is>
          <t>奈良県奈良市北之庄西町</t>
        </is>
      </c>
      <c r="C4217" t="inlineStr">
        <is>
          <t>ならけん ならし きたのしょうにしまち</t>
        </is>
      </c>
    </row>
    <row r="4218">
      <c r="A4218" t="inlineStr">
        <is>
          <t>6308453</t>
        </is>
      </c>
      <c r="B4218" t="inlineStr">
        <is>
          <t>奈良県奈良市西九条町</t>
        </is>
      </c>
      <c r="C4218" t="inlineStr">
        <is>
          <t>ならけん ならし さいくじょうちょう</t>
        </is>
      </c>
    </row>
    <row r="4219">
      <c r="A4219" t="inlineStr">
        <is>
          <t>6308454</t>
        </is>
      </c>
      <c r="B4219" t="inlineStr">
        <is>
          <t>奈良県奈良市杏町</t>
        </is>
      </c>
      <c r="C4219" t="inlineStr">
        <is>
          <t>ならけん ならし からももちょう</t>
        </is>
      </c>
    </row>
    <row r="4220">
      <c r="A4220" t="inlineStr">
        <is>
          <t>6310001</t>
        </is>
      </c>
      <c r="B4220" t="inlineStr">
        <is>
          <t>奈良県奈良市北登美ヶ丘</t>
        </is>
      </c>
      <c r="C4220" t="inlineStr">
        <is>
          <t>ならけん ならし きたとみがおか</t>
        </is>
      </c>
    </row>
    <row r="4221">
      <c r="A4221" t="inlineStr">
        <is>
          <t>6310002</t>
        </is>
      </c>
      <c r="B4221" t="inlineStr">
        <is>
          <t>奈良県奈良市東登美ヶ丘</t>
        </is>
      </c>
      <c r="C4221" t="inlineStr">
        <is>
          <t>ならけん ならし ひがしとみがおか</t>
        </is>
      </c>
    </row>
    <row r="4222">
      <c r="A4222" t="inlineStr">
        <is>
          <t>6310003</t>
        </is>
      </c>
      <c r="B4222" t="inlineStr">
        <is>
          <t>奈良県奈良市中登美ヶ丘</t>
        </is>
      </c>
      <c r="C4222" t="inlineStr">
        <is>
          <t>ならけん ならし なかとみがおか</t>
        </is>
      </c>
    </row>
    <row r="4223">
      <c r="A4223" t="inlineStr">
        <is>
          <t>6310004</t>
        </is>
      </c>
      <c r="B4223" t="inlineStr">
        <is>
          <t>奈良県奈良市登美ヶ丘</t>
        </is>
      </c>
      <c r="C4223" t="inlineStr">
        <is>
          <t>ならけん ならし とみがおか</t>
        </is>
      </c>
    </row>
    <row r="4224">
      <c r="A4224" t="inlineStr">
        <is>
          <t>6310005</t>
        </is>
      </c>
      <c r="B4224" t="inlineStr">
        <is>
          <t>奈良県奈良市大渕町</t>
        </is>
      </c>
      <c r="C4224" t="inlineStr">
        <is>
          <t>ならけん ならし おおぶちちょう</t>
        </is>
      </c>
    </row>
    <row r="4225">
      <c r="A4225" t="inlineStr">
        <is>
          <t>6310006</t>
        </is>
      </c>
      <c r="B4225" t="inlineStr">
        <is>
          <t>奈良県奈良市西登美ヶ丘</t>
        </is>
      </c>
      <c r="C4225" t="inlineStr">
        <is>
          <t>ならけん ならし にしとみがおか</t>
        </is>
      </c>
    </row>
    <row r="4226">
      <c r="A4226" t="inlineStr">
        <is>
          <t>6310007</t>
        </is>
      </c>
      <c r="B4226" t="inlineStr">
        <is>
          <t>奈良県奈良市松陽台</t>
        </is>
      </c>
      <c r="C4226" t="inlineStr">
        <is>
          <t>ならけん ならし しょうようだい</t>
        </is>
      </c>
    </row>
    <row r="4227">
      <c r="A4227" t="inlineStr">
        <is>
          <t>6310008</t>
        </is>
      </c>
      <c r="B4227" t="inlineStr">
        <is>
          <t>奈良県奈良市二名町</t>
        </is>
      </c>
      <c r="C4227" t="inlineStr">
        <is>
          <t>ならけん ならし にみょうちょう</t>
        </is>
      </c>
    </row>
    <row r="4228">
      <c r="A4228" t="inlineStr">
        <is>
          <t>6310011</t>
        </is>
      </c>
      <c r="B4228" t="inlineStr">
        <is>
          <t>奈良県奈良市押熊町</t>
        </is>
      </c>
      <c r="C4228" t="inlineStr">
        <is>
          <t>ならけん ならし おしくまちょう</t>
        </is>
      </c>
    </row>
    <row r="4229">
      <c r="A4229" t="inlineStr">
        <is>
          <t>6310012</t>
        </is>
      </c>
      <c r="B4229" t="inlineStr">
        <is>
          <t>奈良県奈良市中山町</t>
        </is>
      </c>
      <c r="C4229" t="inlineStr">
        <is>
          <t>ならけん ならし なかやまちょう</t>
        </is>
      </c>
    </row>
    <row r="4230">
      <c r="A4230" t="inlineStr">
        <is>
          <t>6310013</t>
        </is>
      </c>
      <c r="B4230" t="inlineStr">
        <is>
          <t>奈良県奈良市中山町西</t>
        </is>
      </c>
      <c r="C4230" t="inlineStr">
        <is>
          <t>ならけん ならし なかやまちょうにし</t>
        </is>
      </c>
    </row>
    <row r="4231">
      <c r="A4231" t="inlineStr">
        <is>
          <t>6310014</t>
        </is>
      </c>
      <c r="B4231" t="inlineStr">
        <is>
          <t>奈良県奈良市朝日町</t>
        </is>
      </c>
      <c r="C4231" t="inlineStr">
        <is>
          <t>ならけん ならし あさひちょう</t>
        </is>
      </c>
    </row>
    <row r="4232">
      <c r="A4232" t="inlineStr">
        <is>
          <t>6310015</t>
        </is>
      </c>
      <c r="B4232" t="inlineStr">
        <is>
          <t>奈良県奈良市学園朝日元町</t>
        </is>
      </c>
      <c r="C4232" t="inlineStr">
        <is>
          <t>ならけん ならし がくえんあさひもとまち</t>
        </is>
      </c>
    </row>
    <row r="4233">
      <c r="A4233" t="inlineStr">
        <is>
          <t>6310016</t>
        </is>
      </c>
      <c r="B4233" t="inlineStr">
        <is>
          <t>奈良県奈良市学園朝日町</t>
        </is>
      </c>
      <c r="C4233" t="inlineStr">
        <is>
          <t>ならけん ならし がくえんあさひちょう</t>
        </is>
      </c>
    </row>
    <row r="4234">
      <c r="A4234" t="inlineStr">
        <is>
          <t>6310021</t>
        </is>
      </c>
      <c r="B4234" t="inlineStr">
        <is>
          <t>奈良県奈良市鶴舞東町</t>
        </is>
      </c>
      <c r="C4234" t="inlineStr">
        <is>
          <t>ならけん ならし つるまいひがしまち</t>
        </is>
      </c>
    </row>
    <row r="4235">
      <c r="A4235" t="inlineStr">
        <is>
          <t>6310022</t>
        </is>
      </c>
      <c r="B4235" t="inlineStr">
        <is>
          <t>奈良県奈良市鶴舞西町</t>
        </is>
      </c>
      <c r="C4235" t="inlineStr">
        <is>
          <t>ならけん ならし つるまいにしまち</t>
        </is>
      </c>
    </row>
    <row r="4236">
      <c r="A4236" t="inlineStr">
        <is>
          <t>6310023</t>
        </is>
      </c>
      <c r="B4236" t="inlineStr">
        <is>
          <t>奈良県奈良市南登美ヶ丘</t>
        </is>
      </c>
      <c r="C4236" t="inlineStr">
        <is>
          <t>ならけん ならし みなみとみがおか</t>
        </is>
      </c>
    </row>
    <row r="4237">
      <c r="A4237" t="inlineStr">
        <is>
          <t>6310024</t>
        </is>
      </c>
      <c r="B4237" t="inlineStr">
        <is>
          <t>奈良県奈良市百楽園</t>
        </is>
      </c>
      <c r="C4237" t="inlineStr">
        <is>
          <t>ならけん ならし ひゃくらくえん</t>
        </is>
      </c>
    </row>
    <row r="4238">
      <c r="A4238" t="inlineStr">
        <is>
          <t>6310025</t>
        </is>
      </c>
      <c r="B4238" t="inlineStr">
        <is>
          <t>奈良県奈良市学園新田町</t>
        </is>
      </c>
      <c r="C4238" t="inlineStr">
        <is>
          <t>ならけん ならし がくえんしんでんちょう</t>
        </is>
      </c>
    </row>
    <row r="4239">
      <c r="A4239" t="inlineStr">
        <is>
          <t>6310026</t>
        </is>
      </c>
      <c r="B4239" t="inlineStr">
        <is>
          <t>奈良県奈良市学園緑ヶ丘</t>
        </is>
      </c>
      <c r="C4239" t="inlineStr">
        <is>
          <t>ならけん ならし がくえんみどりがおか</t>
        </is>
      </c>
    </row>
    <row r="4240">
      <c r="A4240" t="inlineStr">
        <is>
          <t>6310027</t>
        </is>
      </c>
      <c r="B4240" t="inlineStr">
        <is>
          <t>奈良県奈良市学園赤松町</t>
        </is>
      </c>
      <c r="C4240" t="inlineStr">
        <is>
          <t>ならけん ならし がくえんあかまつちょう</t>
        </is>
      </c>
    </row>
    <row r="4241">
      <c r="A4241" t="inlineStr">
        <is>
          <t>6310031</t>
        </is>
      </c>
      <c r="B4241" t="inlineStr">
        <is>
          <t>奈良県奈良市敷島町</t>
        </is>
      </c>
      <c r="C4241" t="inlineStr">
        <is>
          <t>ならけん ならし しきしまちょう</t>
        </is>
      </c>
    </row>
    <row r="4242">
      <c r="A4242" t="inlineStr">
        <is>
          <t>6310032</t>
        </is>
      </c>
      <c r="B4242" t="inlineStr">
        <is>
          <t>奈良県奈良市あやめ池北</t>
        </is>
      </c>
      <c r="C4242" t="inlineStr">
        <is>
          <t>ならけん ならし あやめいけきた</t>
        </is>
      </c>
    </row>
    <row r="4243">
      <c r="A4243" t="inlineStr">
        <is>
          <t>6310033</t>
        </is>
      </c>
      <c r="B4243" t="inlineStr">
        <is>
          <t>奈良県奈良市あやめ池南</t>
        </is>
      </c>
      <c r="C4243" t="inlineStr">
        <is>
          <t>ならけん ならし あやめいけみなみ</t>
        </is>
      </c>
    </row>
    <row r="4244">
      <c r="A4244" t="inlineStr">
        <is>
          <t>6310034</t>
        </is>
      </c>
      <c r="B4244" t="inlineStr">
        <is>
          <t>奈良県奈良市学園南</t>
        </is>
      </c>
      <c r="C4244" t="inlineStr">
        <is>
          <t>ならけん ならし がくえんみなみ</t>
        </is>
      </c>
    </row>
    <row r="4245">
      <c r="A4245" t="inlineStr">
        <is>
          <t>6310035</t>
        </is>
      </c>
      <c r="B4245" t="inlineStr">
        <is>
          <t>奈良県奈良市学園中</t>
        </is>
      </c>
      <c r="C4245" t="inlineStr">
        <is>
          <t>ならけん ならし がくえんなか</t>
        </is>
      </c>
    </row>
    <row r="4246">
      <c r="A4246" t="inlineStr">
        <is>
          <t>6310036</t>
        </is>
      </c>
      <c r="B4246" t="inlineStr">
        <is>
          <t>奈良県奈良市学園北</t>
        </is>
      </c>
      <c r="C4246" t="inlineStr">
        <is>
          <t>ならけん ならし がくえんきた</t>
        </is>
      </c>
    </row>
    <row r="4247">
      <c r="A4247" t="inlineStr">
        <is>
          <t>6310041</t>
        </is>
      </c>
      <c r="B4247" t="inlineStr">
        <is>
          <t>奈良県奈良市学園大和町</t>
        </is>
      </c>
      <c r="C4247" t="inlineStr">
        <is>
          <t>ならけん ならし がくえんだいわちょう</t>
        </is>
      </c>
    </row>
    <row r="4248">
      <c r="A4248" t="inlineStr">
        <is>
          <t>6310042</t>
        </is>
      </c>
      <c r="B4248" t="inlineStr">
        <is>
          <t>奈良県奈良市大倭町</t>
        </is>
      </c>
      <c r="C4248" t="inlineStr">
        <is>
          <t>ならけん ならし おおやまとちょう</t>
        </is>
      </c>
    </row>
    <row r="4249">
      <c r="A4249" t="inlineStr">
        <is>
          <t>6310043</t>
        </is>
      </c>
      <c r="B4249" t="inlineStr">
        <is>
          <t>奈良県奈良市菅野台</t>
        </is>
      </c>
      <c r="C4249" t="inlineStr">
        <is>
          <t>ならけん ならし すがのだい</t>
        </is>
      </c>
    </row>
    <row r="4250">
      <c r="A4250" t="inlineStr">
        <is>
          <t>6310044</t>
        </is>
      </c>
      <c r="B4250" t="inlineStr">
        <is>
          <t>奈良県奈良市藤ノ木台</t>
        </is>
      </c>
      <c r="C4250" t="inlineStr">
        <is>
          <t>ならけん ならし ふじのきだい</t>
        </is>
      </c>
    </row>
    <row r="4251">
      <c r="A4251" t="inlineStr">
        <is>
          <t>6310045</t>
        </is>
      </c>
      <c r="B4251" t="inlineStr">
        <is>
          <t>奈良県奈良市千代ヶ丘</t>
        </is>
      </c>
      <c r="C4251" t="inlineStr">
        <is>
          <t>ならけん ならし ちよがおか</t>
        </is>
      </c>
    </row>
    <row r="4252">
      <c r="A4252" t="inlineStr">
        <is>
          <t>6310046</t>
        </is>
      </c>
      <c r="B4252" t="inlineStr">
        <is>
          <t>奈良県奈良市西千代ヶ丘</t>
        </is>
      </c>
      <c r="C4252" t="inlineStr">
        <is>
          <t>ならけん ならし にしちよがおか</t>
        </is>
      </c>
    </row>
    <row r="4253">
      <c r="A4253" t="inlineStr">
        <is>
          <t>6310051</t>
        </is>
      </c>
      <c r="B4253" t="inlineStr">
        <is>
          <t>奈良県奈良市富雄泉ヶ丘</t>
        </is>
      </c>
      <c r="C4253" t="inlineStr">
        <is>
          <t>ならけん ならし とみおいずみがおか</t>
        </is>
      </c>
    </row>
    <row r="4254">
      <c r="A4254" t="inlineStr">
        <is>
          <t>6310052</t>
        </is>
      </c>
      <c r="B4254" t="inlineStr">
        <is>
          <t>奈良県奈良市中町</t>
        </is>
      </c>
      <c r="C4254" t="inlineStr">
        <is>
          <t>ならけん ならし なかまち</t>
        </is>
      </c>
    </row>
    <row r="4255">
      <c r="A4255" t="inlineStr">
        <is>
          <t>6310053</t>
        </is>
      </c>
      <c r="B4255" t="inlineStr">
        <is>
          <t>奈良県奈良市青垣台</t>
        </is>
      </c>
      <c r="C4255" t="inlineStr">
        <is>
          <t>ならけん ならし あおがきだい</t>
        </is>
      </c>
    </row>
    <row r="4256">
      <c r="A4256" t="inlineStr">
        <is>
          <t>6310054</t>
        </is>
      </c>
      <c r="B4256" t="inlineStr">
        <is>
          <t>奈良県奈良市石木町</t>
        </is>
      </c>
      <c r="C4256" t="inlineStr">
        <is>
          <t>ならけん ならし いしきちょう</t>
        </is>
      </c>
    </row>
    <row r="4257">
      <c r="A4257" t="inlineStr">
        <is>
          <t>6310055</t>
        </is>
      </c>
      <c r="B4257" t="inlineStr">
        <is>
          <t>奈良県奈良市大和田町</t>
        </is>
      </c>
      <c r="C4257" t="inlineStr">
        <is>
          <t>ならけん ならし おおわだちょう</t>
        </is>
      </c>
    </row>
    <row r="4258">
      <c r="A4258" t="inlineStr">
        <is>
          <t>6310056</t>
        </is>
      </c>
      <c r="B4258" t="inlineStr">
        <is>
          <t>奈良県奈良市丸山</t>
        </is>
      </c>
      <c r="C4258" t="inlineStr">
        <is>
          <t>ならけん ならし まるやま</t>
        </is>
      </c>
    </row>
    <row r="4259">
      <c r="A4259" t="inlineStr">
        <is>
          <t>6310061</t>
        </is>
      </c>
      <c r="B4259" t="inlineStr">
        <is>
          <t>奈良県奈良市三碓</t>
        </is>
      </c>
      <c r="C4259" t="inlineStr">
        <is>
          <t>ならけん ならし みつがらす</t>
        </is>
      </c>
    </row>
    <row r="4260">
      <c r="A4260" t="inlineStr">
        <is>
          <t>6310062</t>
        </is>
      </c>
      <c r="B4260" t="inlineStr">
        <is>
          <t>奈良県奈良市帝塚山</t>
        </is>
      </c>
      <c r="C4260" t="inlineStr">
        <is>
          <t>ならけん ならし てづかやま</t>
        </is>
      </c>
    </row>
    <row r="4261">
      <c r="A4261" t="inlineStr">
        <is>
          <t>6310063</t>
        </is>
      </c>
      <c r="B4261" t="inlineStr">
        <is>
          <t>奈良県奈良市帝塚山中町</t>
        </is>
      </c>
      <c r="C4261" t="inlineStr">
        <is>
          <t>ならけん ならし てづかやまなかまち</t>
        </is>
      </c>
    </row>
    <row r="4262">
      <c r="A4262" t="inlineStr">
        <is>
          <t>6310064</t>
        </is>
      </c>
      <c r="B4262" t="inlineStr">
        <is>
          <t>奈良県奈良市帝塚山南</t>
        </is>
      </c>
      <c r="C4262" t="inlineStr">
        <is>
          <t>ならけん ならし てづかやまみなみ</t>
        </is>
      </c>
    </row>
    <row r="4263">
      <c r="A4263" t="inlineStr">
        <is>
          <t>6310065</t>
        </is>
      </c>
      <c r="B4263" t="inlineStr">
        <is>
          <t>奈良県奈良市鳥見町</t>
        </is>
      </c>
      <c r="C4263" t="inlineStr">
        <is>
          <t>ならけん ならし とりみちょう</t>
        </is>
      </c>
    </row>
    <row r="4264">
      <c r="A4264" t="inlineStr">
        <is>
          <t>6310066</t>
        </is>
      </c>
      <c r="B4264" t="inlineStr">
        <is>
          <t>奈良県奈良市帝塚山西</t>
        </is>
      </c>
      <c r="C4264" t="inlineStr">
        <is>
          <t>ならけん ならし てづかやまにし</t>
        </is>
      </c>
    </row>
    <row r="4265">
      <c r="A4265" t="inlineStr">
        <is>
          <t>6310071</t>
        </is>
      </c>
      <c r="B4265" t="inlineStr">
        <is>
          <t>奈良県奈良市二名平野</t>
        </is>
      </c>
      <c r="C4265" t="inlineStr">
        <is>
          <t>ならけん ならし にみょうひらの</t>
        </is>
      </c>
    </row>
    <row r="4266">
      <c r="A4266" t="inlineStr">
        <is>
          <t>6310072</t>
        </is>
      </c>
      <c r="B4266" t="inlineStr">
        <is>
          <t>奈良県奈良市二名</t>
        </is>
      </c>
      <c r="C4266" t="inlineStr">
        <is>
          <t>ならけん ならし にみょう</t>
        </is>
      </c>
    </row>
    <row r="4267">
      <c r="A4267" t="inlineStr">
        <is>
          <t>6310073</t>
        </is>
      </c>
      <c r="B4267" t="inlineStr">
        <is>
          <t>奈良県奈良市二名東町</t>
        </is>
      </c>
      <c r="C4267" t="inlineStr">
        <is>
          <t>ならけん ならし にみょうひがしまち</t>
        </is>
      </c>
    </row>
    <row r="4268">
      <c r="A4268" t="inlineStr">
        <is>
          <t>6310074</t>
        </is>
      </c>
      <c r="B4268" t="inlineStr">
        <is>
          <t>奈良県奈良市三松</t>
        </is>
      </c>
      <c r="C4268" t="inlineStr">
        <is>
          <t>ならけん ならし みまつ</t>
        </is>
      </c>
    </row>
    <row r="4269">
      <c r="A4269" t="inlineStr">
        <is>
          <t>6310075</t>
        </is>
      </c>
      <c r="B4269" t="inlineStr">
        <is>
          <t>奈良県奈良市三松ヶ丘</t>
        </is>
      </c>
      <c r="C4269" t="inlineStr">
        <is>
          <t>ならけん ならし みまつがおか</t>
        </is>
      </c>
    </row>
    <row r="4270">
      <c r="A4270" t="inlineStr">
        <is>
          <t>6310076</t>
        </is>
      </c>
      <c r="B4270" t="inlineStr">
        <is>
          <t>奈良県奈良市富雄北</t>
        </is>
      </c>
      <c r="C4270" t="inlineStr">
        <is>
          <t>ならけん ならし とみおきた</t>
        </is>
      </c>
    </row>
    <row r="4271">
      <c r="A4271" t="inlineStr">
        <is>
          <t>6310077</t>
        </is>
      </c>
      <c r="B4271" t="inlineStr">
        <is>
          <t>奈良県奈良市富雄川西</t>
        </is>
      </c>
      <c r="C4271" t="inlineStr">
        <is>
          <t>ならけん ならし とみおかわにし</t>
        </is>
      </c>
    </row>
    <row r="4272">
      <c r="A4272" t="inlineStr">
        <is>
          <t>6310078</t>
        </is>
      </c>
      <c r="B4272" t="inlineStr">
        <is>
          <t>奈良県奈良市富雄元町</t>
        </is>
      </c>
      <c r="C4272" t="inlineStr">
        <is>
          <t>ならけん ならし とみおもとまち</t>
        </is>
      </c>
    </row>
    <row r="4273">
      <c r="A4273" t="inlineStr">
        <is>
          <t>6310801</t>
        </is>
      </c>
      <c r="B4273" t="inlineStr">
        <is>
          <t>奈良県奈良市左京</t>
        </is>
      </c>
      <c r="C4273" t="inlineStr">
        <is>
          <t>ならけん ならし さきょう</t>
        </is>
      </c>
    </row>
    <row r="4274">
      <c r="A4274" t="inlineStr">
        <is>
          <t>6310802</t>
        </is>
      </c>
      <c r="B4274" t="inlineStr">
        <is>
          <t>奈良県奈良市歌姫町</t>
        </is>
      </c>
      <c r="C4274" t="inlineStr">
        <is>
          <t>ならけん ならし うたひめちょう</t>
        </is>
      </c>
    </row>
    <row r="4275">
      <c r="A4275" t="inlineStr">
        <is>
          <t>6310803</t>
        </is>
      </c>
      <c r="B4275" t="inlineStr">
        <is>
          <t>奈良県奈良市山陵町</t>
        </is>
      </c>
      <c r="C4275" t="inlineStr">
        <is>
          <t>ならけん ならし みささぎちょう</t>
        </is>
      </c>
    </row>
    <row r="4276">
      <c r="A4276" t="inlineStr">
        <is>
          <t>6310804</t>
        </is>
      </c>
      <c r="B4276" t="inlineStr">
        <is>
          <t>奈良県奈良市神功</t>
        </is>
      </c>
      <c r="C4276" t="inlineStr">
        <is>
          <t>ならけん ならし じんぐう</t>
        </is>
      </c>
    </row>
    <row r="4277">
      <c r="A4277" t="inlineStr">
        <is>
          <t>6310805</t>
        </is>
      </c>
      <c r="B4277" t="inlineStr">
        <is>
          <t>奈良県奈良市右京</t>
        </is>
      </c>
      <c r="C4277" t="inlineStr">
        <is>
          <t>ならけん ならし うきょう</t>
        </is>
      </c>
    </row>
    <row r="4278">
      <c r="A4278" t="inlineStr">
        <is>
          <t>6310806</t>
        </is>
      </c>
      <c r="B4278" t="inlineStr">
        <is>
          <t>奈良県奈良市朱雀</t>
        </is>
      </c>
      <c r="C4278" t="inlineStr">
        <is>
          <t>ならけん ならし すざく</t>
        </is>
      </c>
    </row>
    <row r="4279">
      <c r="A4279" t="inlineStr">
        <is>
          <t>6310811</t>
        </is>
      </c>
      <c r="B4279" t="inlineStr">
        <is>
          <t>奈良県奈良市秋篠町</t>
        </is>
      </c>
      <c r="C4279" t="inlineStr">
        <is>
          <t>ならけん ならし あきしのちょう</t>
        </is>
      </c>
    </row>
    <row r="4280">
      <c r="A4280" t="inlineStr">
        <is>
          <t>6310812</t>
        </is>
      </c>
      <c r="B4280" t="inlineStr">
        <is>
          <t>奈良県奈良市秋篠早月町</t>
        </is>
      </c>
      <c r="C4280" t="inlineStr">
        <is>
          <t>ならけん ならし あきしのさつきちょう</t>
        </is>
      </c>
    </row>
    <row r="4281">
      <c r="A4281" t="inlineStr">
        <is>
          <t>6310813</t>
        </is>
      </c>
      <c r="B4281" t="inlineStr">
        <is>
          <t>奈良県奈良市秋篠新町</t>
        </is>
      </c>
      <c r="C4281" t="inlineStr">
        <is>
          <t>ならけん ならし あきしのしんまち</t>
        </is>
      </c>
    </row>
    <row r="4282">
      <c r="A4282" t="inlineStr">
        <is>
          <t>6310814</t>
        </is>
      </c>
      <c r="B4282" t="inlineStr">
        <is>
          <t>奈良県奈良市秋篠三和町</t>
        </is>
      </c>
      <c r="C4282" t="inlineStr">
        <is>
          <t>ならけん ならし あきしのさんわちょう</t>
        </is>
      </c>
    </row>
    <row r="4283">
      <c r="A4283" t="inlineStr">
        <is>
          <t>6310815</t>
        </is>
      </c>
      <c r="B4283" t="inlineStr">
        <is>
          <t>奈良県奈良市西大寺新町</t>
        </is>
      </c>
      <c r="C4283" t="inlineStr">
        <is>
          <t>ならけん ならし さいだいじしんまち</t>
        </is>
      </c>
    </row>
    <row r="4284">
      <c r="A4284" t="inlineStr">
        <is>
          <t>6310816</t>
        </is>
      </c>
      <c r="B4284" t="inlineStr">
        <is>
          <t>奈良県奈良市西大寺本町</t>
        </is>
      </c>
      <c r="C4284" t="inlineStr">
        <is>
          <t>ならけん ならし さいだいじほんまち</t>
        </is>
      </c>
    </row>
    <row r="4285">
      <c r="A4285" t="inlineStr">
        <is>
          <t>6310817</t>
        </is>
      </c>
      <c r="B4285" t="inlineStr">
        <is>
          <t>奈良県奈良市西大寺北町</t>
        </is>
      </c>
      <c r="C4285" t="inlineStr">
        <is>
          <t>ならけん ならし さいだいじきたまち</t>
        </is>
      </c>
    </row>
    <row r="4286">
      <c r="A4286" t="inlineStr">
        <is>
          <t>6310818</t>
        </is>
      </c>
      <c r="B4286" t="inlineStr">
        <is>
          <t>奈良県奈良市西大寺赤田町</t>
        </is>
      </c>
      <c r="C4286" t="inlineStr">
        <is>
          <t>ならけん ならし さいだいじあこだちょう</t>
        </is>
      </c>
    </row>
    <row r="4287">
      <c r="A4287" t="inlineStr">
        <is>
          <t>6310821</t>
        </is>
      </c>
      <c r="B4287" t="inlineStr">
        <is>
          <t>奈良県奈良市西大寺東町</t>
        </is>
      </c>
      <c r="C4287" t="inlineStr">
        <is>
          <t>ならけん ならし さいだいじひがしまち</t>
        </is>
      </c>
    </row>
    <row r="4288">
      <c r="A4288" t="inlineStr">
        <is>
          <t>6310822</t>
        </is>
      </c>
      <c r="B4288" t="inlineStr">
        <is>
          <t>奈良県奈良市西大寺栄町</t>
        </is>
      </c>
      <c r="C4288" t="inlineStr">
        <is>
          <t>ならけん ならし さいだいじさかえまち</t>
        </is>
      </c>
    </row>
    <row r="4289">
      <c r="A4289" t="inlineStr">
        <is>
          <t>6310823</t>
        </is>
      </c>
      <c r="B4289" t="inlineStr">
        <is>
          <t>奈良県奈良市西大寺国見町</t>
        </is>
      </c>
      <c r="C4289" t="inlineStr">
        <is>
          <t>ならけん ならし さいだいじくにみちょう</t>
        </is>
      </c>
    </row>
    <row r="4290">
      <c r="A4290" t="inlineStr">
        <is>
          <t>6310824</t>
        </is>
      </c>
      <c r="B4290" t="inlineStr">
        <is>
          <t>奈良県奈良市西大寺南町</t>
        </is>
      </c>
      <c r="C4290" t="inlineStr">
        <is>
          <t>ならけん ならし さいだいじみなみまち</t>
        </is>
      </c>
    </row>
    <row r="4291">
      <c r="A4291" t="inlineStr">
        <is>
          <t>6310825</t>
        </is>
      </c>
      <c r="B4291" t="inlineStr">
        <is>
          <t>奈良県奈良市西大寺芝町</t>
        </is>
      </c>
      <c r="C4291" t="inlineStr">
        <is>
          <t>ならけん ならし さいだいじしばまち</t>
        </is>
      </c>
    </row>
    <row r="4292">
      <c r="A4292" t="inlineStr">
        <is>
          <t>6310826</t>
        </is>
      </c>
      <c r="B4292" t="inlineStr">
        <is>
          <t>奈良県奈良市西大寺町</t>
        </is>
      </c>
      <c r="C4292" t="inlineStr">
        <is>
          <t>ならけん ならし さいだいじちょう</t>
        </is>
      </c>
    </row>
    <row r="4293">
      <c r="A4293" t="inlineStr">
        <is>
          <t>6310827</t>
        </is>
      </c>
      <c r="B4293" t="inlineStr">
        <is>
          <t>奈良県奈良市西大寺小坊町</t>
        </is>
      </c>
      <c r="C4293" t="inlineStr">
        <is>
          <t>ならけん ならし さいだいじこぼうちょう</t>
        </is>
      </c>
    </row>
    <row r="4294">
      <c r="A4294" t="inlineStr">
        <is>
          <t>6310831</t>
        </is>
      </c>
      <c r="B4294" t="inlineStr">
        <is>
          <t>奈良県奈良市西大寺宝ヶ丘</t>
        </is>
      </c>
      <c r="C4294" t="inlineStr">
        <is>
          <t>ならけん ならし さいだいじたからがおか</t>
        </is>
      </c>
    </row>
    <row r="4295">
      <c r="A4295" t="inlineStr">
        <is>
          <t>6310832</t>
        </is>
      </c>
      <c r="B4295" t="inlineStr">
        <is>
          <t>奈良県奈良市西大寺新田町</t>
        </is>
      </c>
      <c r="C4295" t="inlineStr">
        <is>
          <t>ならけん ならし さいだいじしんでんちょう</t>
        </is>
      </c>
    </row>
    <row r="4296">
      <c r="A4296" t="inlineStr">
        <is>
          <t>6310833</t>
        </is>
      </c>
      <c r="B4296" t="inlineStr">
        <is>
          <t>奈良県奈良市西大寺野神町</t>
        </is>
      </c>
      <c r="C4296" t="inlineStr">
        <is>
          <t>ならけん ならし さいだいじのがみちょう</t>
        </is>
      </c>
    </row>
    <row r="4297">
      <c r="A4297" t="inlineStr">
        <is>
          <t>6310834</t>
        </is>
      </c>
      <c r="B4297" t="inlineStr">
        <is>
          <t>奈良県奈良市西大寺新池町</t>
        </is>
      </c>
      <c r="C4297" t="inlineStr">
        <is>
          <t>ならけん ならし さいだいじしんいけちょう</t>
        </is>
      </c>
    </row>
    <row r="4298">
      <c r="A4298" t="inlineStr">
        <is>
          <t>6310835</t>
        </is>
      </c>
      <c r="B4298" t="inlineStr">
        <is>
          <t>奈良県奈良市西大寺高塚町</t>
        </is>
      </c>
      <c r="C4298" t="inlineStr">
        <is>
          <t>ならけん ならし さいだいじたかつかちょう</t>
        </is>
      </c>
    </row>
    <row r="4299">
      <c r="A4299" t="inlineStr">
        <is>
          <t>6310836</t>
        </is>
      </c>
      <c r="B4299" t="inlineStr">
        <is>
          <t>奈良県奈良市西大寺竜王町</t>
        </is>
      </c>
      <c r="C4299" t="inlineStr">
        <is>
          <t>ならけん ならし さいだいじりゅうおうちょう</t>
        </is>
      </c>
    </row>
    <row r="4300">
      <c r="A4300" t="inlineStr">
        <is>
          <t>6310837</t>
        </is>
      </c>
      <c r="B4300" t="inlineStr">
        <is>
          <t>奈良県奈良市若葉台</t>
        </is>
      </c>
      <c r="C4300" t="inlineStr">
        <is>
          <t>ならけん ならし わかばだい</t>
        </is>
      </c>
    </row>
    <row r="4301">
      <c r="A4301" t="inlineStr">
        <is>
          <t>6310841</t>
        </is>
      </c>
      <c r="B4301" t="inlineStr">
        <is>
          <t>奈良県奈良市青野町</t>
        </is>
      </c>
      <c r="C4301" t="inlineStr">
        <is>
          <t>ならけん ならし あおのちょう</t>
        </is>
      </c>
    </row>
    <row r="4302">
      <c r="A4302" t="inlineStr">
        <is>
          <t>6310842</t>
        </is>
      </c>
      <c r="B4302" t="inlineStr">
        <is>
          <t>奈良県奈良市菅原町</t>
        </is>
      </c>
      <c r="C4302" t="inlineStr">
        <is>
          <t>ならけん ならし すがはらちょう</t>
        </is>
      </c>
    </row>
    <row r="4303">
      <c r="A4303" t="inlineStr">
        <is>
          <t>6310843</t>
        </is>
      </c>
      <c r="B4303" t="inlineStr">
        <is>
          <t>奈良県奈良市疋田町</t>
        </is>
      </c>
      <c r="C4303" t="inlineStr">
        <is>
          <t>ならけん ならし ひきだちょう</t>
        </is>
      </c>
    </row>
    <row r="4304">
      <c r="A4304" t="inlineStr">
        <is>
          <t>6310844</t>
        </is>
      </c>
      <c r="B4304" t="inlineStr">
        <is>
          <t>奈良県奈良市宝来町</t>
        </is>
      </c>
      <c r="C4304" t="inlineStr">
        <is>
          <t>ならけん ならし ほうらいちょう</t>
        </is>
      </c>
    </row>
    <row r="4305">
      <c r="A4305" t="inlineStr">
        <is>
          <t>6310845</t>
        </is>
      </c>
      <c r="B4305" t="inlineStr">
        <is>
          <t>奈良県奈良市宝来</t>
        </is>
      </c>
      <c r="C4305" t="inlineStr">
        <is>
          <t>ならけん ならし ほうらい</t>
        </is>
      </c>
    </row>
    <row r="4306">
      <c r="A4306" t="inlineStr">
        <is>
          <t>6310846</t>
        </is>
      </c>
      <c r="B4306" t="inlineStr">
        <is>
          <t>奈良県奈良市平松</t>
        </is>
      </c>
      <c r="C4306" t="inlineStr">
        <is>
          <t>ならけん ならし ひらまつ</t>
        </is>
      </c>
    </row>
    <row r="4307">
      <c r="A4307" t="inlineStr">
        <is>
          <t>6320000</t>
        </is>
      </c>
      <c r="B4307" t="inlineStr">
        <is>
          <t>奈良県天理市</t>
        </is>
      </c>
      <c r="C4307" t="inlineStr">
        <is>
          <t>ならけん てんりし</t>
        </is>
      </c>
    </row>
    <row r="4308">
      <c r="A4308" t="inlineStr">
        <is>
          <t>6320001</t>
        </is>
      </c>
      <c r="B4308" t="inlineStr">
        <is>
          <t>奈良県天理市中之庄町</t>
        </is>
      </c>
      <c r="C4308" t="inlineStr">
        <is>
          <t>ならけん てんりし なかのしょうちょう</t>
        </is>
      </c>
    </row>
    <row r="4309">
      <c r="A4309" t="inlineStr">
        <is>
          <t>6320002</t>
        </is>
      </c>
      <c r="B4309" t="inlineStr">
        <is>
          <t>奈良県天理市和爾町</t>
        </is>
      </c>
      <c r="C4309" t="inlineStr">
        <is>
          <t>ならけん てんりし わにちょう</t>
        </is>
      </c>
    </row>
    <row r="4310">
      <c r="A4310" t="inlineStr">
        <is>
          <t>6320003</t>
        </is>
      </c>
      <c r="B4310" t="inlineStr">
        <is>
          <t>奈良県天理市岩屋町</t>
        </is>
      </c>
      <c r="C4310" t="inlineStr">
        <is>
          <t>ならけん てんりし いわやちょう</t>
        </is>
      </c>
    </row>
    <row r="4311">
      <c r="A4311" t="inlineStr">
        <is>
          <t>6320004</t>
        </is>
      </c>
      <c r="B4311" t="inlineStr">
        <is>
          <t>奈良県天理市櫟本町</t>
        </is>
      </c>
      <c r="C4311" t="inlineStr">
        <is>
          <t>ならけん てんりし いちのもとちょう</t>
        </is>
      </c>
    </row>
    <row r="4312">
      <c r="A4312" t="inlineStr">
        <is>
          <t>6320005</t>
        </is>
      </c>
      <c r="B4312" t="inlineStr">
        <is>
          <t>奈良県天理市楢町</t>
        </is>
      </c>
      <c r="C4312" t="inlineStr">
        <is>
          <t>ならけん てんりし ならちょう</t>
        </is>
      </c>
    </row>
    <row r="4313">
      <c r="A4313" t="inlineStr">
        <is>
          <t>6320006</t>
        </is>
      </c>
      <c r="B4313" t="inlineStr">
        <is>
          <t>奈良県天理市蔵之庄町</t>
        </is>
      </c>
      <c r="C4313" t="inlineStr">
        <is>
          <t>ならけん てんりし くらのしょうちょう</t>
        </is>
      </c>
    </row>
    <row r="4314">
      <c r="A4314" t="inlineStr">
        <is>
          <t>6320007</t>
        </is>
      </c>
      <c r="B4314" t="inlineStr">
        <is>
          <t>奈良県天理市森本町</t>
        </is>
      </c>
      <c r="C4314" t="inlineStr">
        <is>
          <t>ならけん てんりし もりもとちょう</t>
        </is>
      </c>
    </row>
    <row r="4315">
      <c r="A4315" t="inlineStr">
        <is>
          <t>6320011</t>
        </is>
      </c>
      <c r="B4315" t="inlineStr">
        <is>
          <t>奈良県天理市石上町</t>
        </is>
      </c>
      <c r="C4315" t="inlineStr">
        <is>
          <t>ならけん てんりし いそのかみちょう</t>
        </is>
      </c>
    </row>
    <row r="4316">
      <c r="A4316" t="inlineStr">
        <is>
          <t>6320012</t>
        </is>
      </c>
      <c r="B4316" t="inlineStr">
        <is>
          <t>奈良県天理市豊田町</t>
        </is>
      </c>
      <c r="C4316" t="inlineStr">
        <is>
          <t>ならけん てんりし とよだちょう</t>
        </is>
      </c>
    </row>
    <row r="4317">
      <c r="A4317" t="inlineStr">
        <is>
          <t>6320013</t>
        </is>
      </c>
      <c r="B4317" t="inlineStr">
        <is>
          <t>奈良県天理市豊井町</t>
        </is>
      </c>
      <c r="C4317" t="inlineStr">
        <is>
          <t>ならけん てんりし とよいちょう</t>
        </is>
      </c>
    </row>
    <row r="4318">
      <c r="A4318" t="inlineStr">
        <is>
          <t>6320014</t>
        </is>
      </c>
      <c r="B4318" t="inlineStr">
        <is>
          <t>奈良県天理市布留町</t>
        </is>
      </c>
      <c r="C4318" t="inlineStr">
        <is>
          <t>ならけん てんりし ふるちょう</t>
        </is>
      </c>
    </row>
    <row r="4319">
      <c r="A4319" t="inlineStr">
        <is>
          <t>6320015</t>
        </is>
      </c>
      <c r="B4319" t="inlineStr">
        <is>
          <t>奈良県天理市三島町</t>
        </is>
      </c>
      <c r="C4319" t="inlineStr">
        <is>
          <t>ならけん てんりし みしまちょう</t>
        </is>
      </c>
    </row>
    <row r="4320">
      <c r="A4320" t="inlineStr">
        <is>
          <t>6320016</t>
        </is>
      </c>
      <c r="B4320" t="inlineStr">
        <is>
          <t>奈良県天理市川原城町</t>
        </is>
      </c>
      <c r="C4320" t="inlineStr">
        <is>
          <t>ならけん てんりし かわはらじょうちょう</t>
        </is>
      </c>
    </row>
    <row r="4321">
      <c r="A4321" t="inlineStr">
        <is>
          <t>6320017</t>
        </is>
      </c>
      <c r="B4321" t="inlineStr">
        <is>
          <t>奈良県天理市田部町</t>
        </is>
      </c>
      <c r="C4321" t="inlineStr">
        <is>
          <t>ならけん てんりし たべちょう</t>
        </is>
      </c>
    </row>
    <row r="4322">
      <c r="A4322" t="inlineStr">
        <is>
          <t>6320018</t>
        </is>
      </c>
      <c r="B4322" t="inlineStr">
        <is>
          <t>奈良県天理市別所町</t>
        </is>
      </c>
      <c r="C4322" t="inlineStr">
        <is>
          <t>ならけん てんりし べっしょちょう</t>
        </is>
      </c>
    </row>
    <row r="4323">
      <c r="A4323" t="inlineStr">
        <is>
          <t>6320021</t>
        </is>
      </c>
      <c r="B4323" t="inlineStr">
        <is>
          <t>奈良県天理市滝本町</t>
        </is>
      </c>
      <c r="C4323" t="inlineStr">
        <is>
          <t>ならけん てんりし たきもとちょう</t>
        </is>
      </c>
    </row>
    <row r="4324">
      <c r="A4324" t="inlineStr">
        <is>
          <t>6320022</t>
        </is>
      </c>
      <c r="B4324" t="inlineStr">
        <is>
          <t>奈良県天理市苣原町</t>
        </is>
      </c>
      <c r="C4324" t="inlineStr">
        <is>
          <t>ならけん てんりし ちしゃわらちょう</t>
        </is>
      </c>
    </row>
    <row r="4325">
      <c r="A4325" t="inlineStr">
        <is>
          <t>6320023</t>
        </is>
      </c>
      <c r="B4325" t="inlineStr">
        <is>
          <t>奈良県天理市下仁興町</t>
        </is>
      </c>
      <c r="C4325" t="inlineStr">
        <is>
          <t>ならけん てんりし しもにごうちょう</t>
        </is>
      </c>
    </row>
    <row r="4326">
      <c r="A4326" t="inlineStr">
        <is>
          <t>6320024</t>
        </is>
      </c>
      <c r="B4326" t="inlineStr">
        <is>
          <t>奈良県天理市上仁興町</t>
        </is>
      </c>
      <c r="C4326" t="inlineStr">
        <is>
          <t>ならけん てんりし かみにごうちょう</t>
        </is>
      </c>
    </row>
    <row r="4327">
      <c r="A4327" t="inlineStr">
        <is>
          <t>6320025</t>
        </is>
      </c>
      <c r="B4327" t="inlineStr">
        <is>
          <t>奈良県天理市藤井町</t>
        </is>
      </c>
      <c r="C4327" t="inlineStr">
        <is>
          <t>ならけん てんりし ふじいちょう</t>
        </is>
      </c>
    </row>
    <row r="4328">
      <c r="A4328" t="inlineStr">
        <is>
          <t>6320031</t>
        </is>
      </c>
      <c r="B4328" t="inlineStr">
        <is>
          <t>奈良県天理市内馬場町</t>
        </is>
      </c>
      <c r="C4328" t="inlineStr">
        <is>
          <t>ならけん てんりし うちばばちょう</t>
        </is>
      </c>
    </row>
    <row r="4329">
      <c r="A4329" t="inlineStr">
        <is>
          <t>6320032</t>
        </is>
      </c>
      <c r="B4329" t="inlineStr">
        <is>
          <t>奈良県天理市杣之内町</t>
        </is>
      </c>
      <c r="C4329" t="inlineStr">
        <is>
          <t>ならけん てんりし そまのうちちょう</t>
        </is>
      </c>
    </row>
    <row r="4330">
      <c r="A4330" t="inlineStr">
        <is>
          <t>6320033</t>
        </is>
      </c>
      <c r="B4330" t="inlineStr">
        <is>
          <t>奈良県天理市勾田町</t>
        </is>
      </c>
      <c r="C4330" t="inlineStr">
        <is>
          <t>ならけん てんりし まがたちょう</t>
        </is>
      </c>
    </row>
    <row r="4331">
      <c r="A4331" t="inlineStr">
        <is>
          <t>6320034</t>
        </is>
      </c>
      <c r="B4331" t="inlineStr">
        <is>
          <t>奈良県天理市丹波市町</t>
        </is>
      </c>
      <c r="C4331" t="inlineStr">
        <is>
          <t>ならけん てんりし たんばいちちょう</t>
        </is>
      </c>
    </row>
    <row r="4332">
      <c r="A4332" t="inlineStr">
        <is>
          <t>6320035</t>
        </is>
      </c>
      <c r="B4332" t="inlineStr">
        <is>
          <t>奈良県天理市守目堂町</t>
        </is>
      </c>
      <c r="C4332" t="inlineStr">
        <is>
          <t>ならけん てんりし もりめどうちょう</t>
        </is>
      </c>
    </row>
    <row r="4333">
      <c r="A4333" t="inlineStr">
        <is>
          <t>6320036</t>
        </is>
      </c>
      <c r="B4333" t="inlineStr">
        <is>
          <t>奈良県天理市御経野町</t>
        </is>
      </c>
      <c r="C4333" t="inlineStr">
        <is>
          <t>ならけん てんりし ごきょうのちょう</t>
        </is>
      </c>
    </row>
    <row r="4334">
      <c r="A4334" t="inlineStr">
        <is>
          <t>6320041</t>
        </is>
      </c>
      <c r="B4334" t="inlineStr">
        <is>
          <t>奈良県天理市竹之内町</t>
        </is>
      </c>
      <c r="C4334" t="inlineStr">
        <is>
          <t>ならけん てんりし たけのうちちょう</t>
        </is>
      </c>
    </row>
    <row r="4335">
      <c r="A4335" t="inlineStr">
        <is>
          <t>6320042</t>
        </is>
      </c>
      <c r="B4335" t="inlineStr">
        <is>
          <t>奈良県天理市萱生町</t>
        </is>
      </c>
      <c r="C4335" t="inlineStr">
        <is>
          <t>ならけん てんりし かようちょう</t>
        </is>
      </c>
    </row>
    <row r="4336">
      <c r="A4336" t="inlineStr">
        <is>
          <t>6320043</t>
        </is>
      </c>
      <c r="B4336" t="inlineStr">
        <is>
          <t>奈良県天理市佐保庄町</t>
        </is>
      </c>
      <c r="C4336" t="inlineStr">
        <is>
          <t>ならけん てんりし さほのしょうちょう</t>
        </is>
      </c>
    </row>
    <row r="4337">
      <c r="A4337" t="inlineStr">
        <is>
          <t>6320044</t>
        </is>
      </c>
      <c r="B4337" t="inlineStr">
        <is>
          <t>奈良県天理市兵庫町</t>
        </is>
      </c>
      <c r="C4337" t="inlineStr">
        <is>
          <t>ならけん てんりし ひょうごちょう</t>
        </is>
      </c>
    </row>
    <row r="4338">
      <c r="A4338" t="inlineStr">
        <is>
          <t>6320045</t>
        </is>
      </c>
      <c r="B4338" t="inlineStr">
        <is>
          <t>奈良県天理市福知堂町</t>
        </is>
      </c>
      <c r="C4338" t="inlineStr">
        <is>
          <t>ならけん てんりし ふくちどうちょう</t>
        </is>
      </c>
    </row>
    <row r="4339">
      <c r="A4339" t="inlineStr">
        <is>
          <t>6320046</t>
        </is>
      </c>
      <c r="B4339" t="inlineStr">
        <is>
          <t>奈良県天理市三昧田町</t>
        </is>
      </c>
      <c r="C4339" t="inlineStr">
        <is>
          <t>ならけん てんりし さんまいでんちょう</t>
        </is>
      </c>
    </row>
    <row r="4340">
      <c r="A4340" t="inlineStr">
        <is>
          <t>6320047</t>
        </is>
      </c>
      <c r="B4340" t="inlineStr">
        <is>
          <t>奈良県天理市乙木町</t>
        </is>
      </c>
      <c r="C4340" t="inlineStr">
        <is>
          <t>ならけん てんりし おとぎちょう</t>
        </is>
      </c>
    </row>
    <row r="4341">
      <c r="A4341" t="inlineStr">
        <is>
          <t>6320048</t>
        </is>
      </c>
      <c r="B4341" t="inlineStr">
        <is>
          <t>奈良県天理市園原町</t>
        </is>
      </c>
      <c r="C4341" t="inlineStr">
        <is>
          <t>ならけん てんりし そのはらちょう</t>
        </is>
      </c>
    </row>
    <row r="4342">
      <c r="A4342" t="inlineStr">
        <is>
          <t>6320051</t>
        </is>
      </c>
      <c r="B4342" t="inlineStr">
        <is>
          <t>奈良県天理市中山町</t>
        </is>
      </c>
      <c r="C4342" t="inlineStr">
        <is>
          <t>ならけん てんりし なかやまちょう</t>
        </is>
      </c>
    </row>
    <row r="4343">
      <c r="A4343" t="inlineStr">
        <is>
          <t>6320052</t>
        </is>
      </c>
      <c r="B4343" t="inlineStr">
        <is>
          <t>奈良県天理市柳本町</t>
        </is>
      </c>
      <c r="C4343" t="inlineStr">
        <is>
          <t>ならけん てんりし やなぎもとちょう</t>
        </is>
      </c>
    </row>
    <row r="4344">
      <c r="A4344" t="inlineStr">
        <is>
          <t>6320053</t>
        </is>
      </c>
      <c r="B4344" t="inlineStr">
        <is>
          <t>奈良県天理市渋谷町</t>
        </is>
      </c>
      <c r="C4344" t="inlineStr">
        <is>
          <t>ならけん てんりし しぶたにちょう</t>
        </is>
      </c>
    </row>
    <row r="4345">
      <c r="A4345" t="inlineStr">
        <is>
          <t>6320054</t>
        </is>
      </c>
      <c r="B4345" t="inlineStr">
        <is>
          <t>奈良県天理市檜垣町</t>
        </is>
      </c>
      <c r="C4345" t="inlineStr">
        <is>
          <t>ならけん てんりし ひがいちょう</t>
        </is>
      </c>
    </row>
    <row r="4346">
      <c r="A4346" t="inlineStr">
        <is>
          <t>6320055</t>
        </is>
      </c>
      <c r="B4346" t="inlineStr">
        <is>
          <t>奈良県天理市遠田町</t>
        </is>
      </c>
      <c r="C4346" t="inlineStr">
        <is>
          <t>ならけん てんりし とおだちょう</t>
        </is>
      </c>
    </row>
    <row r="4347">
      <c r="A4347" t="inlineStr">
        <is>
          <t>6320056</t>
        </is>
      </c>
      <c r="B4347" t="inlineStr">
        <is>
          <t>奈良県天理市岸田町</t>
        </is>
      </c>
      <c r="C4347" t="inlineStr">
        <is>
          <t>ならけん てんりし きしだちょう</t>
        </is>
      </c>
    </row>
    <row r="4348">
      <c r="A4348" t="inlineStr">
        <is>
          <t>6320057</t>
        </is>
      </c>
      <c r="B4348" t="inlineStr">
        <is>
          <t>奈良県天理市新泉町</t>
        </is>
      </c>
      <c r="C4348" t="inlineStr">
        <is>
          <t>ならけん てんりし にいずみちょう</t>
        </is>
      </c>
    </row>
    <row r="4349">
      <c r="A4349" t="inlineStr">
        <is>
          <t>6320058</t>
        </is>
      </c>
      <c r="B4349" t="inlineStr">
        <is>
          <t>奈良県天理市成願寺町</t>
        </is>
      </c>
      <c r="C4349" t="inlineStr">
        <is>
          <t>ならけん てんりし じょうがんじちょう</t>
        </is>
      </c>
    </row>
    <row r="4350">
      <c r="A4350" t="inlineStr">
        <is>
          <t>6320061</t>
        </is>
      </c>
      <c r="B4350" t="inlineStr">
        <is>
          <t>奈良県天理市永原町</t>
        </is>
      </c>
      <c r="C4350" t="inlineStr">
        <is>
          <t>ならけん てんりし ながはらちょう</t>
        </is>
      </c>
    </row>
    <row r="4351">
      <c r="A4351" t="inlineStr">
        <is>
          <t>6320062</t>
        </is>
      </c>
      <c r="B4351" t="inlineStr">
        <is>
          <t>奈良県天理市長柄町</t>
        </is>
      </c>
      <c r="C4351" t="inlineStr">
        <is>
          <t>ならけん てんりし ながらちょう</t>
        </is>
      </c>
    </row>
    <row r="4352">
      <c r="A4352" t="inlineStr">
        <is>
          <t>6320063</t>
        </is>
      </c>
      <c r="B4352" t="inlineStr">
        <is>
          <t>奈良県天理市西長柄町</t>
        </is>
      </c>
      <c r="C4352" t="inlineStr">
        <is>
          <t>ならけん てんりし にしながらちょう</t>
        </is>
      </c>
    </row>
    <row r="4353">
      <c r="A4353" t="inlineStr">
        <is>
          <t>6320064</t>
        </is>
      </c>
      <c r="B4353" t="inlineStr">
        <is>
          <t>奈良県天理市海知町</t>
        </is>
      </c>
      <c r="C4353" t="inlineStr">
        <is>
          <t>ならけん てんりし かいちちょう</t>
        </is>
      </c>
    </row>
    <row r="4354">
      <c r="A4354" t="inlineStr">
        <is>
          <t>6320065</t>
        </is>
      </c>
      <c r="B4354" t="inlineStr">
        <is>
          <t>奈良県天理市武蔵町</t>
        </is>
      </c>
      <c r="C4354" t="inlineStr">
        <is>
          <t>ならけん てんりし むさしちょう</t>
        </is>
      </c>
    </row>
    <row r="4355">
      <c r="A4355" t="inlineStr">
        <is>
          <t>6320066</t>
        </is>
      </c>
      <c r="B4355" t="inlineStr">
        <is>
          <t>奈良県天理市備前町</t>
        </is>
      </c>
      <c r="C4355" t="inlineStr">
        <is>
          <t>ならけん てんりし びぜんちょう</t>
        </is>
      </c>
    </row>
    <row r="4356">
      <c r="A4356" t="inlineStr">
        <is>
          <t>6320067</t>
        </is>
      </c>
      <c r="B4356" t="inlineStr">
        <is>
          <t>奈良県天理市吉田町</t>
        </is>
      </c>
      <c r="C4356" t="inlineStr">
        <is>
          <t>ならけん てんりし よしだちょう</t>
        </is>
      </c>
    </row>
    <row r="4357">
      <c r="A4357" t="inlineStr">
        <is>
          <t>6320068</t>
        </is>
      </c>
      <c r="B4357" t="inlineStr">
        <is>
          <t>奈良県天理市合場町</t>
        </is>
      </c>
      <c r="C4357" t="inlineStr">
        <is>
          <t>ならけん てんりし あいばちょう</t>
        </is>
      </c>
    </row>
    <row r="4358">
      <c r="A4358" t="inlineStr">
        <is>
          <t>6320069</t>
        </is>
      </c>
      <c r="B4358" t="inlineStr">
        <is>
          <t>奈良県天理市九条町</t>
        </is>
      </c>
      <c r="C4358" t="inlineStr">
        <is>
          <t>ならけん てんりし くじょうちょう</t>
        </is>
      </c>
    </row>
    <row r="4359">
      <c r="A4359" t="inlineStr">
        <is>
          <t>6320071</t>
        </is>
      </c>
      <c r="B4359" t="inlineStr">
        <is>
          <t>奈良県天理市田井庄町</t>
        </is>
      </c>
      <c r="C4359" t="inlineStr">
        <is>
          <t>ならけん てんりし たいのしょうちょう</t>
        </is>
      </c>
    </row>
    <row r="4360">
      <c r="A4360" t="inlineStr">
        <is>
          <t>6320072</t>
        </is>
      </c>
      <c r="B4360" t="inlineStr">
        <is>
          <t>奈良県天理市富堂町</t>
        </is>
      </c>
      <c r="C4360" t="inlineStr">
        <is>
          <t>ならけん てんりし とみどうちょう</t>
        </is>
      </c>
    </row>
    <row r="4361">
      <c r="A4361" t="inlineStr">
        <is>
          <t>6320073</t>
        </is>
      </c>
      <c r="B4361" t="inlineStr">
        <is>
          <t>奈良県天理市田町</t>
        </is>
      </c>
      <c r="C4361" t="inlineStr">
        <is>
          <t>ならけん てんりし たちょう</t>
        </is>
      </c>
    </row>
    <row r="4362">
      <c r="A4362" t="inlineStr">
        <is>
          <t>6320074</t>
        </is>
      </c>
      <c r="B4362" t="inlineStr">
        <is>
          <t>奈良県天理市東井戸堂町</t>
        </is>
      </c>
      <c r="C4362" t="inlineStr">
        <is>
          <t>ならけん てんりし ひがしいどうどうちょう</t>
        </is>
      </c>
    </row>
    <row r="4363">
      <c r="A4363" t="inlineStr">
        <is>
          <t>6320075</t>
        </is>
      </c>
      <c r="B4363" t="inlineStr">
        <is>
          <t>奈良県天理市西井戸堂町</t>
        </is>
      </c>
      <c r="C4363" t="inlineStr">
        <is>
          <t>ならけん てんりし にしいどうどうちょう</t>
        </is>
      </c>
    </row>
    <row r="4364">
      <c r="A4364" t="inlineStr">
        <is>
          <t>6320076</t>
        </is>
      </c>
      <c r="B4364" t="inlineStr">
        <is>
          <t>奈良県天理市岩室町</t>
        </is>
      </c>
      <c r="C4364" t="inlineStr">
        <is>
          <t>ならけん てんりし いわむろちょう</t>
        </is>
      </c>
    </row>
    <row r="4365">
      <c r="A4365" t="inlineStr">
        <is>
          <t>6320077</t>
        </is>
      </c>
      <c r="B4365" t="inlineStr">
        <is>
          <t>奈良県天理市平等坊町</t>
        </is>
      </c>
      <c r="C4365" t="inlineStr">
        <is>
          <t>ならけん てんりし びょうどうぼうちょう</t>
        </is>
      </c>
    </row>
    <row r="4366">
      <c r="A4366" t="inlineStr">
        <is>
          <t>6320078</t>
        </is>
      </c>
      <c r="B4366" t="inlineStr">
        <is>
          <t>奈良県天理市杉本町</t>
        </is>
      </c>
      <c r="C4366" t="inlineStr">
        <is>
          <t>ならけん てんりし すぎもとちょう</t>
        </is>
      </c>
    </row>
    <row r="4367">
      <c r="A4367" t="inlineStr">
        <is>
          <t>6320081</t>
        </is>
      </c>
      <c r="B4367" t="inlineStr">
        <is>
          <t>奈良県天理市二階堂上ノ庄町</t>
        </is>
      </c>
      <c r="C4367" t="inlineStr">
        <is>
          <t>ならけん てんりし にかいどうかみのしょうちょう</t>
        </is>
      </c>
    </row>
    <row r="4368">
      <c r="A4368" t="inlineStr">
        <is>
          <t>6320082</t>
        </is>
      </c>
      <c r="B4368" t="inlineStr">
        <is>
          <t>奈良県天理市荒蒔町</t>
        </is>
      </c>
      <c r="C4368" t="inlineStr">
        <is>
          <t>ならけん てんりし あらまきちょう</t>
        </is>
      </c>
    </row>
    <row r="4369">
      <c r="A4369" t="inlineStr">
        <is>
          <t>6320083</t>
        </is>
      </c>
      <c r="B4369" t="inlineStr">
        <is>
          <t>奈良県天理市稲葉町</t>
        </is>
      </c>
      <c r="C4369" t="inlineStr">
        <is>
          <t>ならけん てんりし いなばちょう</t>
        </is>
      </c>
    </row>
    <row r="4370">
      <c r="A4370" t="inlineStr">
        <is>
          <t>6320084</t>
        </is>
      </c>
      <c r="B4370" t="inlineStr">
        <is>
          <t>奈良県天理市嘉幡町</t>
        </is>
      </c>
      <c r="C4370" t="inlineStr">
        <is>
          <t>ならけん てんりし かばたちょう</t>
        </is>
      </c>
    </row>
    <row r="4371">
      <c r="A4371" t="inlineStr">
        <is>
          <t>6320085</t>
        </is>
      </c>
      <c r="B4371" t="inlineStr">
        <is>
          <t>奈良県天理市小島町</t>
        </is>
      </c>
      <c r="C4371" t="inlineStr">
        <is>
          <t>ならけん てんりし こじまちょう</t>
        </is>
      </c>
    </row>
    <row r="4372">
      <c r="A4372" t="inlineStr">
        <is>
          <t>6320086</t>
        </is>
      </c>
      <c r="B4372" t="inlineStr">
        <is>
          <t>奈良県天理市庵治町</t>
        </is>
      </c>
      <c r="C4372" t="inlineStr">
        <is>
          <t>ならけん てんりし おうじちょう</t>
        </is>
      </c>
    </row>
    <row r="4373">
      <c r="A4373" t="inlineStr">
        <is>
          <t>6320087</t>
        </is>
      </c>
      <c r="B4373" t="inlineStr">
        <is>
          <t>奈良県天理市二階堂南菅田町</t>
        </is>
      </c>
      <c r="C4373" t="inlineStr">
        <is>
          <t>ならけん てんりし にかいどうみなみすがたちょう</t>
        </is>
      </c>
    </row>
    <row r="4374">
      <c r="A4374" t="inlineStr">
        <is>
          <t>6320088</t>
        </is>
      </c>
      <c r="B4374" t="inlineStr">
        <is>
          <t>奈良県天理市二階堂北菅田町</t>
        </is>
      </c>
      <c r="C4374" t="inlineStr">
        <is>
          <t>ならけん てんりし にかいどうきたすがたちょう</t>
        </is>
      </c>
    </row>
    <row r="4375">
      <c r="A4375" t="inlineStr">
        <is>
          <t>6320091</t>
        </is>
      </c>
      <c r="B4375" t="inlineStr">
        <is>
          <t>奈良県天理市上総町</t>
        </is>
      </c>
      <c r="C4375" t="inlineStr">
        <is>
          <t>ならけん てんりし かんさちょう</t>
        </is>
      </c>
    </row>
    <row r="4376">
      <c r="A4376" t="inlineStr">
        <is>
          <t>6320092</t>
        </is>
      </c>
      <c r="B4376" t="inlineStr">
        <is>
          <t>奈良県天理市小田中町</t>
        </is>
      </c>
      <c r="C4376" t="inlineStr">
        <is>
          <t>ならけん てんりし こだなかちょう</t>
        </is>
      </c>
    </row>
    <row r="4377">
      <c r="A4377" t="inlineStr">
        <is>
          <t>6320093</t>
        </is>
      </c>
      <c r="B4377" t="inlineStr">
        <is>
          <t>奈良県天理市指柳町</t>
        </is>
      </c>
      <c r="C4377" t="inlineStr">
        <is>
          <t>ならけん てんりし さしやなぎちょう</t>
        </is>
      </c>
    </row>
    <row r="4378">
      <c r="A4378" t="inlineStr">
        <is>
          <t>6320094</t>
        </is>
      </c>
      <c r="B4378" t="inlineStr">
        <is>
          <t>奈良県天理市前栽町</t>
        </is>
      </c>
      <c r="C4378" t="inlineStr">
        <is>
          <t>ならけん てんりし せんざいちょう</t>
        </is>
      </c>
    </row>
    <row r="4379">
      <c r="A4379" t="inlineStr">
        <is>
          <t>6320095</t>
        </is>
      </c>
      <c r="B4379" t="inlineStr">
        <is>
          <t>奈良県天理市喜殿町</t>
        </is>
      </c>
      <c r="C4379" t="inlineStr">
        <is>
          <t>ならけん てんりし きどのちょう</t>
        </is>
      </c>
    </row>
    <row r="4380">
      <c r="A4380" t="inlineStr">
        <is>
          <t>6320096</t>
        </is>
      </c>
      <c r="B4380" t="inlineStr">
        <is>
          <t>奈良県天理市小路町</t>
        </is>
      </c>
      <c r="C4380" t="inlineStr">
        <is>
          <t>ならけん てんりし しょうじちょう</t>
        </is>
      </c>
    </row>
    <row r="4381">
      <c r="A4381" t="inlineStr">
        <is>
          <t>6320097</t>
        </is>
      </c>
      <c r="B4381" t="inlineStr">
        <is>
          <t>奈良県天理市中町</t>
        </is>
      </c>
      <c r="C4381" t="inlineStr">
        <is>
          <t>ならけん てんりし なかちょう</t>
        </is>
      </c>
    </row>
    <row r="4382">
      <c r="A4382" t="inlineStr">
        <is>
          <t>6320098</t>
        </is>
      </c>
      <c r="B4382" t="inlineStr">
        <is>
          <t>奈良県天理市南六条町</t>
        </is>
      </c>
      <c r="C4382" t="inlineStr">
        <is>
          <t>ならけん てんりし みなみろくじょうちょう</t>
        </is>
      </c>
    </row>
    <row r="4383">
      <c r="A4383" t="inlineStr">
        <is>
          <t>6320101</t>
        </is>
      </c>
      <c r="B4383" t="inlineStr">
        <is>
          <t>奈良県奈良市下深川町</t>
        </is>
      </c>
      <c r="C4383" t="inlineStr">
        <is>
          <t>ならけん ならし しもふかわちょう</t>
        </is>
      </c>
    </row>
    <row r="4384">
      <c r="A4384" t="inlineStr">
        <is>
          <t>6320102</t>
        </is>
      </c>
      <c r="B4384" t="inlineStr">
        <is>
          <t>奈良県奈良市上深川町</t>
        </is>
      </c>
      <c r="C4384" t="inlineStr">
        <is>
          <t>ならけん ならし かみふかわちょう</t>
        </is>
      </c>
    </row>
    <row r="4385">
      <c r="A4385" t="inlineStr">
        <is>
          <t>6320103</t>
        </is>
      </c>
      <c r="B4385" t="inlineStr">
        <is>
          <t>奈良県奈良市荻町</t>
        </is>
      </c>
      <c r="C4385" t="inlineStr">
        <is>
          <t>ならけん ならし おおぎちょう</t>
        </is>
      </c>
    </row>
    <row r="4386">
      <c r="A4386" t="inlineStr">
        <is>
          <t>6320111</t>
        </is>
      </c>
      <c r="B4386" t="inlineStr">
        <is>
          <t>奈良県奈良市小倉町</t>
        </is>
      </c>
      <c r="C4386" t="inlineStr">
        <is>
          <t>ならけん ならし おぐらちょう</t>
        </is>
      </c>
    </row>
    <row r="4387">
      <c r="A4387" t="inlineStr">
        <is>
          <t>6320112</t>
        </is>
      </c>
      <c r="B4387" t="inlineStr">
        <is>
          <t>奈良県奈良市針ヶ別所町</t>
        </is>
      </c>
      <c r="C4387" t="inlineStr">
        <is>
          <t>ならけん ならし はりがべっしょちょう</t>
        </is>
      </c>
    </row>
    <row r="4388">
      <c r="A4388" t="inlineStr">
        <is>
          <t>6320113</t>
        </is>
      </c>
      <c r="B4388" t="inlineStr">
        <is>
          <t>奈良県奈良市都祁馬場町</t>
        </is>
      </c>
      <c r="C4388" t="inlineStr">
        <is>
          <t>ならけん ならし つげばばちょう</t>
        </is>
      </c>
    </row>
    <row r="4389">
      <c r="A4389" t="inlineStr">
        <is>
          <t>6320121</t>
        </is>
      </c>
      <c r="B4389" t="inlineStr">
        <is>
          <t>奈良県天理市山田町</t>
        </is>
      </c>
      <c r="C4389" t="inlineStr">
        <is>
          <t>ならけん てんりし やまだちょう</t>
        </is>
      </c>
    </row>
    <row r="4390">
      <c r="A4390" t="inlineStr">
        <is>
          <t>6320122</t>
        </is>
      </c>
      <c r="B4390" t="inlineStr">
        <is>
          <t>奈良県天理市福住町</t>
        </is>
      </c>
      <c r="C4390" t="inlineStr">
        <is>
          <t>ならけん てんりし ふくすみちょう</t>
        </is>
      </c>
    </row>
    <row r="4391">
      <c r="A4391" t="inlineStr">
        <is>
          <t>6320123</t>
        </is>
      </c>
      <c r="B4391" t="inlineStr">
        <is>
          <t>奈良県天理市長滝町</t>
        </is>
      </c>
      <c r="C4391" t="inlineStr">
        <is>
          <t>ならけん てんりし ながたきちょう</t>
        </is>
      </c>
    </row>
    <row r="4392">
      <c r="A4392" t="inlineStr">
        <is>
          <t>6320201</t>
        </is>
      </c>
      <c r="B4392" t="inlineStr">
        <is>
          <t>奈良県宇陀市室生下笠間</t>
        </is>
      </c>
      <c r="C4392" t="inlineStr">
        <is>
          <t>ならけん うだし むろうしもかさま</t>
        </is>
      </c>
    </row>
    <row r="4393">
      <c r="A4393" t="inlineStr">
        <is>
          <t>6320202</t>
        </is>
      </c>
      <c r="B4393" t="inlineStr">
        <is>
          <t>奈良県宇陀市室生上笠間</t>
        </is>
      </c>
      <c r="C4393" t="inlineStr">
        <is>
          <t>ならけん うだし むろうかみかさま</t>
        </is>
      </c>
    </row>
    <row r="4394">
      <c r="A4394" t="inlineStr">
        <is>
          <t>6320203</t>
        </is>
      </c>
      <c r="B4394" t="inlineStr">
        <is>
          <t>奈良県宇陀市室生深野</t>
        </is>
      </c>
      <c r="C4394" t="inlineStr">
        <is>
          <t>ならけん うだし むろうふかの</t>
        </is>
      </c>
    </row>
    <row r="4395">
      <c r="A4395" t="inlineStr">
        <is>
          <t>6320204</t>
        </is>
      </c>
      <c r="B4395" t="inlineStr">
        <is>
          <t>奈良県宇陀市室生小原</t>
        </is>
      </c>
      <c r="C4395" t="inlineStr">
        <is>
          <t>ならけん うだし むろうおはら</t>
        </is>
      </c>
    </row>
    <row r="4396">
      <c r="A4396" t="inlineStr">
        <is>
          <t>6320205</t>
        </is>
      </c>
      <c r="B4396" t="inlineStr">
        <is>
          <t>奈良県宇陀市室生染田</t>
        </is>
      </c>
      <c r="C4396" t="inlineStr">
        <is>
          <t>ならけん うだし むろうそめだ</t>
        </is>
      </c>
    </row>
    <row r="4397">
      <c r="A4397" t="inlineStr">
        <is>
          <t>6320206</t>
        </is>
      </c>
      <c r="B4397" t="inlineStr">
        <is>
          <t>奈良県宇陀市室生多田</t>
        </is>
      </c>
      <c r="C4397" t="inlineStr">
        <is>
          <t>ならけん うだし むろうただ</t>
        </is>
      </c>
    </row>
    <row r="4398">
      <c r="A4398" t="inlineStr">
        <is>
          <t>6320207</t>
        </is>
      </c>
      <c r="B4398" t="inlineStr">
        <is>
          <t>奈良県宇陀市室生無山</t>
        </is>
      </c>
      <c r="C4398" t="inlineStr">
        <is>
          <t>ならけん うだし むろうむやま</t>
        </is>
      </c>
    </row>
    <row r="4399">
      <c r="A4399" t="inlineStr">
        <is>
          <t>6320221</t>
        </is>
      </c>
      <c r="B4399" t="inlineStr">
        <is>
          <t>奈良県奈良市都祁白石町</t>
        </is>
      </c>
      <c r="C4399" t="inlineStr">
        <is>
          <t>ならけん ならし つげしらいしちょう</t>
        </is>
      </c>
    </row>
    <row r="4400">
      <c r="A4400" t="inlineStr">
        <is>
          <t>6320231</t>
        </is>
      </c>
      <c r="B4400" t="inlineStr">
        <is>
          <t>奈良県奈良市都祁吐山町</t>
        </is>
      </c>
      <c r="C4400" t="inlineStr">
        <is>
          <t>ならけん ならし つげはやまちょう</t>
        </is>
      </c>
    </row>
    <row r="4401">
      <c r="A4401" t="inlineStr">
        <is>
          <t>6320232</t>
        </is>
      </c>
      <c r="B4401" t="inlineStr">
        <is>
          <t>奈良県奈良市都祁こぶしが丘</t>
        </is>
      </c>
      <c r="C4401" t="inlineStr">
        <is>
          <t>ならけん ならし つげこぶしがおか</t>
        </is>
      </c>
    </row>
    <row r="4402">
      <c r="A4402" t="inlineStr">
        <is>
          <t>6320241</t>
        </is>
      </c>
      <c r="B4402" t="inlineStr">
        <is>
          <t>奈良県奈良市都祁南之庄町</t>
        </is>
      </c>
      <c r="C4402" t="inlineStr">
        <is>
          <t>ならけん ならし つげみなみのしょうちょう</t>
        </is>
      </c>
    </row>
    <row r="4403">
      <c r="A4403" t="inlineStr">
        <is>
          <t>6320242</t>
        </is>
      </c>
      <c r="B4403" t="inlineStr">
        <is>
          <t>奈良県奈良市都祁相河町</t>
        </is>
      </c>
      <c r="C4403" t="inlineStr">
        <is>
          <t>ならけん ならし つげそうごちょう</t>
        </is>
      </c>
    </row>
    <row r="4404">
      <c r="A4404" t="inlineStr">
        <is>
          <t>6320243</t>
        </is>
      </c>
      <c r="B4404" t="inlineStr">
        <is>
          <t>奈良県奈良市都祁小山戸町</t>
        </is>
      </c>
      <c r="C4404" t="inlineStr">
        <is>
          <t>ならけん ならし つげおやまとちょう</t>
        </is>
      </c>
    </row>
    <row r="4405">
      <c r="A4405" t="inlineStr">
        <is>
          <t>6320244</t>
        </is>
      </c>
      <c r="B4405" t="inlineStr">
        <is>
          <t>奈良県奈良市来迎寺町</t>
        </is>
      </c>
      <c r="C4405" t="inlineStr">
        <is>
          <t>ならけん ならし らいこうじちょう</t>
        </is>
      </c>
    </row>
    <row r="4406">
      <c r="A4406" t="inlineStr">
        <is>
          <t>6320245</t>
        </is>
      </c>
      <c r="B4406" t="inlineStr">
        <is>
          <t>奈良県奈良市藺生町</t>
        </is>
      </c>
      <c r="C4406" t="inlineStr">
        <is>
          <t>ならけん ならし いうちょう</t>
        </is>
      </c>
    </row>
    <row r="4407">
      <c r="A4407" t="inlineStr">
        <is>
          <t>6320246</t>
        </is>
      </c>
      <c r="B4407" t="inlineStr">
        <is>
          <t>奈良県奈良市都祁友田町</t>
        </is>
      </c>
      <c r="C4407" t="inlineStr">
        <is>
          <t>ならけん ならし つげともだちょう</t>
        </is>
      </c>
    </row>
    <row r="4408">
      <c r="A4408" t="inlineStr">
        <is>
          <t>6320247</t>
        </is>
      </c>
      <c r="B4408" t="inlineStr">
        <is>
          <t>奈良県奈良市都祁甲岡町</t>
        </is>
      </c>
      <c r="C4408" t="inlineStr">
        <is>
          <t>ならけん ならし つげこうかちょう</t>
        </is>
      </c>
    </row>
    <row r="4409">
      <c r="A4409" t="inlineStr">
        <is>
          <t>6320251</t>
        </is>
      </c>
      <c r="B4409" t="inlineStr">
        <is>
          <t>奈良県奈良市針町</t>
        </is>
      </c>
      <c r="C4409" t="inlineStr">
        <is>
          <t>ならけん ならし はりちょう</t>
        </is>
      </c>
    </row>
    <row r="4410">
      <c r="A4410" t="inlineStr">
        <is>
          <t>6330000</t>
        </is>
      </c>
      <c r="B4410" t="inlineStr">
        <is>
          <t>奈良県桜井市</t>
        </is>
      </c>
      <c r="C4410" t="inlineStr">
        <is>
          <t>ならけん さくらいし</t>
        </is>
      </c>
    </row>
    <row r="4411">
      <c r="A4411" t="inlineStr">
        <is>
          <t>6330001</t>
        </is>
      </c>
      <c r="B4411" t="inlineStr">
        <is>
          <t>奈良県桜井市三輪</t>
        </is>
      </c>
      <c r="C4411" t="inlineStr">
        <is>
          <t>ならけん さくらいし みわ</t>
        </is>
      </c>
    </row>
    <row r="4412">
      <c r="A4412" t="inlineStr">
        <is>
          <t>6330002</t>
        </is>
      </c>
      <c r="B4412" t="inlineStr">
        <is>
          <t>奈良県桜井市金屋</t>
        </is>
      </c>
      <c r="C4412" t="inlineStr">
        <is>
          <t>ならけん さくらいし かなや</t>
        </is>
      </c>
    </row>
    <row r="4413">
      <c r="A4413" t="inlineStr">
        <is>
          <t>6330003</t>
        </is>
      </c>
      <c r="B4413" t="inlineStr">
        <is>
          <t>奈良県桜井市朝倉台東</t>
        </is>
      </c>
      <c r="C4413" t="inlineStr">
        <is>
          <t>ならけん さくらいし あさくらだいひがし</t>
        </is>
      </c>
    </row>
    <row r="4414">
      <c r="A4414" t="inlineStr">
        <is>
          <t>6330004</t>
        </is>
      </c>
      <c r="B4414" t="inlineStr">
        <is>
          <t>奈良県桜井市朝倉台西</t>
        </is>
      </c>
      <c r="C4414" t="inlineStr">
        <is>
          <t>ならけん さくらいし あさくらだいにし</t>
        </is>
      </c>
    </row>
    <row r="4415">
      <c r="A4415" t="inlineStr">
        <is>
          <t>6330005</t>
        </is>
      </c>
      <c r="B4415" t="inlineStr">
        <is>
          <t>奈良県桜井市忍阪</t>
        </is>
      </c>
      <c r="C4415" t="inlineStr">
        <is>
          <t>ならけん さくらいし おっさか</t>
        </is>
      </c>
    </row>
    <row r="4416">
      <c r="A4416" t="inlineStr">
        <is>
          <t>6330006</t>
        </is>
      </c>
      <c r="B4416" t="inlineStr">
        <is>
          <t>奈良県桜井市赤尾</t>
        </is>
      </c>
      <c r="C4416" t="inlineStr">
        <is>
          <t>ならけん さくらいし あかお</t>
        </is>
      </c>
    </row>
    <row r="4417">
      <c r="A4417" t="inlineStr">
        <is>
          <t>6330007</t>
        </is>
      </c>
      <c r="B4417" t="inlineStr">
        <is>
          <t>奈良県桜井市外山</t>
        </is>
      </c>
      <c r="C4417" t="inlineStr">
        <is>
          <t>ならけん さくらいし とび</t>
        </is>
      </c>
    </row>
    <row r="4418">
      <c r="A4418" t="inlineStr">
        <is>
          <t>6330011</t>
        </is>
      </c>
      <c r="B4418" t="inlineStr">
        <is>
          <t>奈良県桜井市黒崎</t>
        </is>
      </c>
      <c r="C4418" t="inlineStr">
        <is>
          <t>ならけん さくらいし くろざき</t>
        </is>
      </c>
    </row>
    <row r="4419">
      <c r="A4419" t="inlineStr">
        <is>
          <t>6330012</t>
        </is>
      </c>
      <c r="B4419" t="inlineStr">
        <is>
          <t>奈良県桜井市狛</t>
        </is>
      </c>
      <c r="C4419" t="inlineStr">
        <is>
          <t>ならけん さくらいし こま</t>
        </is>
      </c>
    </row>
    <row r="4420">
      <c r="A4420" t="inlineStr">
        <is>
          <t>6330013</t>
        </is>
      </c>
      <c r="B4420" t="inlineStr">
        <is>
          <t>奈良県桜井市岩坂</t>
        </is>
      </c>
      <c r="C4420" t="inlineStr">
        <is>
          <t>ならけん さくらいし いわさか</t>
        </is>
      </c>
    </row>
    <row r="4421">
      <c r="A4421" t="inlineStr">
        <is>
          <t>6330014</t>
        </is>
      </c>
      <c r="B4421" t="inlineStr">
        <is>
          <t>奈良県桜井市粟原</t>
        </is>
      </c>
      <c r="C4421" t="inlineStr">
        <is>
          <t>ならけん さくらいし おおばら</t>
        </is>
      </c>
    </row>
    <row r="4422">
      <c r="A4422" t="inlineStr">
        <is>
          <t>6330015</t>
        </is>
      </c>
      <c r="B4422" t="inlineStr">
        <is>
          <t>奈良県桜井市下り尾</t>
        </is>
      </c>
      <c r="C4422" t="inlineStr">
        <is>
          <t>ならけん さくらいし さがりお</t>
        </is>
      </c>
    </row>
    <row r="4423">
      <c r="A4423" t="inlineStr">
        <is>
          <t>6330016</t>
        </is>
      </c>
      <c r="B4423" t="inlineStr">
        <is>
          <t>奈良県桜井市竜谷</t>
        </is>
      </c>
      <c r="C4423" t="inlineStr">
        <is>
          <t>ならけん さくらいし りゅうたに</t>
        </is>
      </c>
    </row>
    <row r="4424">
      <c r="A4424" t="inlineStr">
        <is>
          <t>6330017</t>
        </is>
      </c>
      <c r="B4424" t="inlineStr">
        <is>
          <t>奈良県桜井市慈恩寺</t>
        </is>
      </c>
      <c r="C4424" t="inlineStr">
        <is>
          <t>ならけん さくらいし じおんじ</t>
        </is>
      </c>
    </row>
    <row r="4425">
      <c r="A4425" t="inlineStr">
        <is>
          <t>6330018</t>
        </is>
      </c>
      <c r="B4425" t="inlineStr">
        <is>
          <t>奈良県桜井市脇本</t>
        </is>
      </c>
      <c r="C4425" t="inlineStr">
        <is>
          <t>ならけん さくらいし わきもと</t>
        </is>
      </c>
    </row>
    <row r="4426">
      <c r="A4426" t="inlineStr">
        <is>
          <t>6330021</t>
        </is>
      </c>
      <c r="B4426" t="inlineStr">
        <is>
          <t>奈良県桜井市倉橋</t>
        </is>
      </c>
      <c r="C4426" t="inlineStr">
        <is>
          <t>ならけん さくらいし くらはし</t>
        </is>
      </c>
    </row>
    <row r="4427">
      <c r="A4427" t="inlineStr">
        <is>
          <t>6330022</t>
        </is>
      </c>
      <c r="B4427" t="inlineStr">
        <is>
          <t>奈良県桜井市北音羽</t>
        </is>
      </c>
      <c r="C4427" t="inlineStr">
        <is>
          <t>ならけん さくらいし きたおとわ</t>
        </is>
      </c>
    </row>
    <row r="4428">
      <c r="A4428" t="inlineStr">
        <is>
          <t>6330023</t>
        </is>
      </c>
      <c r="B4428" t="inlineStr">
        <is>
          <t>奈良県桜井市南音羽</t>
        </is>
      </c>
      <c r="C4428" t="inlineStr">
        <is>
          <t>ならけん さくらいし みなみおとわ</t>
        </is>
      </c>
    </row>
    <row r="4429">
      <c r="A4429" t="inlineStr">
        <is>
          <t>6330024</t>
        </is>
      </c>
      <c r="B4429" t="inlineStr">
        <is>
          <t>奈良県桜井市針道</t>
        </is>
      </c>
      <c r="C4429" t="inlineStr">
        <is>
          <t>ならけん さくらいし はりみち</t>
        </is>
      </c>
    </row>
    <row r="4430">
      <c r="A4430" t="inlineStr">
        <is>
          <t>6330025</t>
        </is>
      </c>
      <c r="B4430" t="inlineStr">
        <is>
          <t>奈良県桜井市八井内</t>
        </is>
      </c>
      <c r="C4430" t="inlineStr">
        <is>
          <t>ならけん さくらいし やいない</t>
        </is>
      </c>
    </row>
    <row r="4431">
      <c r="A4431" t="inlineStr">
        <is>
          <t>6330026</t>
        </is>
      </c>
      <c r="B4431" t="inlineStr">
        <is>
          <t>奈良県桜井市飯盛塚</t>
        </is>
      </c>
      <c r="C4431" t="inlineStr">
        <is>
          <t>ならけん さくらいし いいもりづか</t>
        </is>
      </c>
    </row>
    <row r="4432">
      <c r="A4432" t="inlineStr">
        <is>
          <t>6330027</t>
        </is>
      </c>
      <c r="B4432" t="inlineStr">
        <is>
          <t>奈良県桜井市鹿路</t>
        </is>
      </c>
      <c r="C4432" t="inlineStr">
        <is>
          <t>ならけん さくらいし ろくろ</t>
        </is>
      </c>
    </row>
    <row r="4433">
      <c r="A4433" t="inlineStr">
        <is>
          <t>6330028</t>
        </is>
      </c>
      <c r="B4433" t="inlineStr">
        <is>
          <t>奈良県桜井市百市</t>
        </is>
      </c>
      <c r="C4433" t="inlineStr">
        <is>
          <t>ならけん さくらいし もものいち</t>
        </is>
      </c>
    </row>
    <row r="4434">
      <c r="A4434" t="inlineStr">
        <is>
          <t>6330031</t>
        </is>
      </c>
      <c r="B4434" t="inlineStr">
        <is>
          <t>奈良県桜井市下居</t>
        </is>
      </c>
      <c r="C4434" t="inlineStr">
        <is>
          <t>ならけん さくらいし おりい</t>
        </is>
      </c>
    </row>
    <row r="4435">
      <c r="A4435" t="inlineStr">
        <is>
          <t>6330032</t>
        </is>
      </c>
      <c r="B4435" t="inlineStr">
        <is>
          <t>奈良県桜井市多武峰</t>
        </is>
      </c>
      <c r="C4435" t="inlineStr">
        <is>
          <t>ならけん さくらいし とうのみね</t>
        </is>
      </c>
    </row>
    <row r="4436">
      <c r="A4436" t="inlineStr">
        <is>
          <t>6330033</t>
        </is>
      </c>
      <c r="B4436" t="inlineStr">
        <is>
          <t>奈良県桜井市西口</t>
        </is>
      </c>
      <c r="C4436" t="inlineStr">
        <is>
          <t>ならけん さくらいし にしぐち</t>
        </is>
      </c>
    </row>
    <row r="4437">
      <c r="A4437" t="inlineStr">
        <is>
          <t>6330034</t>
        </is>
      </c>
      <c r="B4437" t="inlineStr">
        <is>
          <t>奈良県桜井市北山</t>
        </is>
      </c>
      <c r="C4437" t="inlineStr">
        <is>
          <t>ならけん さくらいし きたやま</t>
        </is>
      </c>
    </row>
    <row r="4438">
      <c r="A4438" t="inlineStr">
        <is>
          <t>6330035</t>
        </is>
      </c>
      <c r="B4438" t="inlineStr">
        <is>
          <t>奈良県桜井市今井谷</t>
        </is>
      </c>
      <c r="C4438" t="inlineStr">
        <is>
          <t>ならけん さくらいし いまいだに</t>
        </is>
      </c>
    </row>
    <row r="4439">
      <c r="A4439" t="inlineStr">
        <is>
          <t>6330036</t>
        </is>
      </c>
      <c r="B4439" t="inlineStr">
        <is>
          <t>奈良県桜井市横柿</t>
        </is>
      </c>
      <c r="C4439" t="inlineStr">
        <is>
          <t>ならけん さくらいし よこがき</t>
        </is>
      </c>
    </row>
    <row r="4440">
      <c r="A4440" t="inlineStr">
        <is>
          <t>6330041</t>
        </is>
      </c>
      <c r="B4440" t="inlineStr">
        <is>
          <t>奈良県桜井市上之宮</t>
        </is>
      </c>
      <c r="C4440" t="inlineStr">
        <is>
          <t>ならけん さくらいし うえのみや</t>
        </is>
      </c>
    </row>
    <row r="4441">
      <c r="A4441" t="inlineStr">
        <is>
          <t>6330042</t>
        </is>
      </c>
      <c r="B4441" t="inlineStr">
        <is>
          <t>奈良県桜井市下</t>
        </is>
      </c>
      <c r="C4441" t="inlineStr">
        <is>
          <t>ならけん さくらいし しも</t>
        </is>
      </c>
    </row>
    <row r="4442">
      <c r="A4442" t="inlineStr">
        <is>
          <t>6330043</t>
        </is>
      </c>
      <c r="B4442" t="inlineStr">
        <is>
          <t>奈良県桜井市高田</t>
        </is>
      </c>
      <c r="C4442" t="inlineStr">
        <is>
          <t>ならけん さくらいし たかた</t>
        </is>
      </c>
    </row>
    <row r="4443">
      <c r="A4443" t="inlineStr">
        <is>
          <t>6330044</t>
        </is>
      </c>
      <c r="B4443" t="inlineStr">
        <is>
          <t>奈良県桜井市高家</t>
        </is>
      </c>
      <c r="C4443" t="inlineStr">
        <is>
          <t>ならけん さくらいし たいえ</t>
        </is>
      </c>
    </row>
    <row r="4444">
      <c r="A4444" t="inlineStr">
        <is>
          <t>6330045</t>
        </is>
      </c>
      <c r="B4444" t="inlineStr">
        <is>
          <t>奈良県桜井市山田</t>
        </is>
      </c>
      <c r="C4444" t="inlineStr">
        <is>
          <t>ならけん さくらいし やまだ</t>
        </is>
      </c>
    </row>
    <row r="4445">
      <c r="A4445" t="inlineStr">
        <is>
          <t>6330046</t>
        </is>
      </c>
      <c r="B4445" t="inlineStr">
        <is>
          <t>奈良県桜井市池之内</t>
        </is>
      </c>
      <c r="C4445" t="inlineStr">
        <is>
          <t>ならけん さくらいし いけのうち</t>
        </is>
      </c>
    </row>
    <row r="4446">
      <c r="A4446" t="inlineStr">
        <is>
          <t>6330047</t>
        </is>
      </c>
      <c r="B4446" t="inlineStr">
        <is>
          <t>奈良県桜井市橋本</t>
        </is>
      </c>
      <c r="C4446" t="inlineStr">
        <is>
          <t>ならけん さくらいし はしもと</t>
        </is>
      </c>
    </row>
    <row r="4447">
      <c r="A4447" t="inlineStr">
        <is>
          <t>6330048</t>
        </is>
      </c>
      <c r="B4447" t="inlineStr">
        <is>
          <t>奈良県桜井市生田</t>
        </is>
      </c>
      <c r="C4447" t="inlineStr">
        <is>
          <t>ならけん さくらいし おいだ</t>
        </is>
      </c>
    </row>
    <row r="4448">
      <c r="A4448" t="inlineStr">
        <is>
          <t>6330051</t>
        </is>
      </c>
      <c r="B4448" t="inlineStr">
        <is>
          <t>奈良県桜井市河西</t>
        </is>
      </c>
      <c r="C4448" t="inlineStr">
        <is>
          <t>ならけん さくらいし かわにし</t>
        </is>
      </c>
    </row>
    <row r="4449">
      <c r="A4449" t="inlineStr">
        <is>
          <t>6330052</t>
        </is>
      </c>
      <c r="B4449" t="inlineStr">
        <is>
          <t>奈良県桜井市浅古</t>
        </is>
      </c>
      <c r="C4449" t="inlineStr">
        <is>
          <t>ならけん さくらいし あさご</t>
        </is>
      </c>
    </row>
    <row r="4450">
      <c r="A4450" t="inlineStr">
        <is>
          <t>6330053</t>
        </is>
      </c>
      <c r="B4450" t="inlineStr">
        <is>
          <t>奈良県桜井市谷</t>
        </is>
      </c>
      <c r="C4450" t="inlineStr">
        <is>
          <t>ならけん さくらいし たに</t>
        </is>
      </c>
    </row>
    <row r="4451">
      <c r="A4451" t="inlineStr">
        <is>
          <t>6330054</t>
        </is>
      </c>
      <c r="B4451" t="inlineStr">
        <is>
          <t>奈良県桜井市阿部</t>
        </is>
      </c>
      <c r="C4451" t="inlineStr">
        <is>
          <t>ならけん さくらいし あべ</t>
        </is>
      </c>
    </row>
    <row r="4452">
      <c r="A4452" t="inlineStr">
        <is>
          <t>6330055</t>
        </is>
      </c>
      <c r="B4452" t="inlineStr">
        <is>
          <t>奈良県桜井市安倍木材団地</t>
        </is>
      </c>
      <c r="C4452" t="inlineStr">
        <is>
          <t>ならけん さくらいし あべもくざいだんち</t>
        </is>
      </c>
    </row>
    <row r="4453">
      <c r="A4453" t="inlineStr">
        <is>
          <t>6330061</t>
        </is>
      </c>
      <c r="B4453" t="inlineStr">
        <is>
          <t>奈良県桜井市上之庄</t>
        </is>
      </c>
      <c r="C4453" t="inlineStr">
        <is>
          <t>ならけん さくらいし かみのしょう</t>
        </is>
      </c>
    </row>
    <row r="4454">
      <c r="A4454" t="inlineStr">
        <is>
          <t>6330062</t>
        </is>
      </c>
      <c r="B4454" t="inlineStr">
        <is>
          <t>奈良県桜井市粟殿</t>
        </is>
      </c>
      <c r="C4454" t="inlineStr">
        <is>
          <t>ならけん さくらいし おおどの</t>
        </is>
      </c>
    </row>
    <row r="4455">
      <c r="A4455" t="inlineStr">
        <is>
          <t>6330063</t>
        </is>
      </c>
      <c r="B4455" t="inlineStr">
        <is>
          <t>奈良県桜井市川合</t>
        </is>
      </c>
      <c r="C4455" t="inlineStr">
        <is>
          <t>ならけん さくらいし かわい</t>
        </is>
      </c>
    </row>
    <row r="4456">
      <c r="A4456" t="inlineStr">
        <is>
          <t>6330064</t>
        </is>
      </c>
      <c r="B4456" t="inlineStr">
        <is>
          <t>奈良県桜井市戒重</t>
        </is>
      </c>
      <c r="C4456" t="inlineStr">
        <is>
          <t>ならけん さくらいし かいじゅう</t>
        </is>
      </c>
    </row>
    <row r="4457">
      <c r="A4457" t="inlineStr">
        <is>
          <t>6330065</t>
        </is>
      </c>
      <c r="B4457" t="inlineStr">
        <is>
          <t>奈良県桜井市吉備</t>
        </is>
      </c>
      <c r="C4457" t="inlineStr">
        <is>
          <t>ならけん さくらいし きび</t>
        </is>
      </c>
    </row>
    <row r="4458">
      <c r="A4458" t="inlineStr">
        <is>
          <t>6330066</t>
        </is>
      </c>
      <c r="B4458" t="inlineStr">
        <is>
          <t>奈良県桜井市西之宮</t>
        </is>
      </c>
      <c r="C4458" t="inlineStr">
        <is>
          <t>ならけん さくらいし にしのみや</t>
        </is>
      </c>
    </row>
    <row r="4459">
      <c r="A4459" t="inlineStr">
        <is>
          <t>6330067</t>
        </is>
      </c>
      <c r="B4459" t="inlineStr">
        <is>
          <t>奈良県桜井市大福</t>
        </is>
      </c>
      <c r="C4459" t="inlineStr">
        <is>
          <t>ならけん さくらいし だいふく</t>
        </is>
      </c>
    </row>
    <row r="4460">
      <c r="A4460" t="inlineStr">
        <is>
          <t>6330068</t>
        </is>
      </c>
      <c r="B4460" t="inlineStr">
        <is>
          <t>奈良県桜井市東新堂</t>
        </is>
      </c>
      <c r="C4460" t="inlineStr">
        <is>
          <t>ならけん さくらいし ひがししんどう</t>
        </is>
      </c>
    </row>
    <row r="4461">
      <c r="A4461" t="inlineStr">
        <is>
          <t>6330071</t>
        </is>
      </c>
      <c r="B4461" t="inlineStr">
        <is>
          <t>奈良県桜井市穴師</t>
        </is>
      </c>
      <c r="C4461" t="inlineStr">
        <is>
          <t>ならけん さくらいし あなし</t>
        </is>
      </c>
    </row>
    <row r="4462">
      <c r="A4462" t="inlineStr">
        <is>
          <t>6330072</t>
        </is>
      </c>
      <c r="B4462" t="inlineStr">
        <is>
          <t>奈良県桜井市箸中</t>
        </is>
      </c>
      <c r="C4462" t="inlineStr">
        <is>
          <t>ならけん さくらいし はしなか</t>
        </is>
      </c>
    </row>
    <row r="4463">
      <c r="A4463" t="inlineStr">
        <is>
          <t>6330073</t>
        </is>
      </c>
      <c r="B4463" t="inlineStr">
        <is>
          <t>奈良県桜井市茅原</t>
        </is>
      </c>
      <c r="C4463" t="inlineStr">
        <is>
          <t>ならけん さくらいし ちわら</t>
        </is>
      </c>
    </row>
    <row r="4464">
      <c r="A4464" t="inlineStr">
        <is>
          <t>6330074</t>
        </is>
      </c>
      <c r="B4464" t="inlineStr">
        <is>
          <t>奈良県桜井市芝</t>
        </is>
      </c>
      <c r="C4464" t="inlineStr">
        <is>
          <t>ならけん さくらいし しば</t>
        </is>
      </c>
    </row>
    <row r="4465">
      <c r="A4465" t="inlineStr">
        <is>
          <t>6330075</t>
        </is>
      </c>
      <c r="B4465" t="inlineStr">
        <is>
          <t>奈良県桜井市新屋敷</t>
        </is>
      </c>
      <c r="C4465" t="inlineStr">
        <is>
          <t>ならけん さくらいし しんやしき</t>
        </is>
      </c>
    </row>
    <row r="4466">
      <c r="A4466" t="inlineStr">
        <is>
          <t>6330076</t>
        </is>
      </c>
      <c r="B4466" t="inlineStr">
        <is>
          <t>奈良県桜井市大泉</t>
        </is>
      </c>
      <c r="C4466" t="inlineStr">
        <is>
          <t>ならけん さくらいし おいずみ</t>
        </is>
      </c>
    </row>
    <row r="4467">
      <c r="A4467" t="inlineStr">
        <is>
          <t>6330077</t>
        </is>
      </c>
      <c r="B4467" t="inlineStr">
        <is>
          <t>奈良県桜井市大西</t>
        </is>
      </c>
      <c r="C4467" t="inlineStr">
        <is>
          <t>ならけん さくらいし おおにし</t>
        </is>
      </c>
    </row>
    <row r="4468">
      <c r="A4468" t="inlineStr">
        <is>
          <t>6330078</t>
        </is>
      </c>
      <c r="B4468" t="inlineStr">
        <is>
          <t>奈良県桜井市豊前</t>
        </is>
      </c>
      <c r="C4468" t="inlineStr">
        <is>
          <t>ならけん さくらいし ぶんぜ</t>
        </is>
      </c>
    </row>
    <row r="4469">
      <c r="A4469" t="inlineStr">
        <is>
          <t>6330079</t>
        </is>
      </c>
      <c r="B4469" t="inlineStr">
        <is>
          <t>奈良県桜井市豊田</t>
        </is>
      </c>
      <c r="C4469" t="inlineStr">
        <is>
          <t>ならけん さくらいし とよだ</t>
        </is>
      </c>
    </row>
    <row r="4470">
      <c r="A4470" t="inlineStr">
        <is>
          <t>6330081</t>
        </is>
      </c>
      <c r="B4470" t="inlineStr">
        <is>
          <t>奈良県桜井市草川</t>
        </is>
      </c>
      <c r="C4470" t="inlineStr">
        <is>
          <t>ならけん さくらいし くさかわ</t>
        </is>
      </c>
    </row>
    <row r="4471">
      <c r="A4471" t="inlineStr">
        <is>
          <t>6330082</t>
        </is>
      </c>
      <c r="B4471" t="inlineStr">
        <is>
          <t>奈良県桜井市巻野内</t>
        </is>
      </c>
      <c r="C4471" t="inlineStr">
        <is>
          <t>ならけん さくらいし まきのうち</t>
        </is>
      </c>
    </row>
    <row r="4472">
      <c r="A4472" t="inlineStr">
        <is>
          <t>6330083</t>
        </is>
      </c>
      <c r="B4472" t="inlineStr">
        <is>
          <t>奈良県桜井市辻</t>
        </is>
      </c>
      <c r="C4472" t="inlineStr">
        <is>
          <t>ならけん さくらいし つじ</t>
        </is>
      </c>
    </row>
    <row r="4473">
      <c r="A4473" t="inlineStr">
        <is>
          <t>6330084</t>
        </is>
      </c>
      <c r="B4473" t="inlineStr">
        <is>
          <t>奈良県桜井市太田</t>
        </is>
      </c>
      <c r="C4473" t="inlineStr">
        <is>
          <t>ならけん さくらいし おおた</t>
        </is>
      </c>
    </row>
    <row r="4474">
      <c r="A4474" t="inlineStr">
        <is>
          <t>6330085</t>
        </is>
      </c>
      <c r="B4474" t="inlineStr">
        <is>
          <t>奈良県桜井市東田</t>
        </is>
      </c>
      <c r="C4474" t="inlineStr">
        <is>
          <t>ならけん さくらいし ひがしだ</t>
        </is>
      </c>
    </row>
    <row r="4475">
      <c r="A4475" t="inlineStr">
        <is>
          <t>6330086</t>
        </is>
      </c>
      <c r="B4475" t="inlineStr">
        <is>
          <t>奈良県桜井市江包</t>
        </is>
      </c>
      <c r="C4475" t="inlineStr">
        <is>
          <t>ならけん さくらいし えつつみ</t>
        </is>
      </c>
    </row>
    <row r="4476">
      <c r="A4476" t="inlineStr">
        <is>
          <t>6330087</t>
        </is>
      </c>
      <c r="B4476" t="inlineStr">
        <is>
          <t>奈良県桜井市大豆越</t>
        </is>
      </c>
      <c r="C4476" t="inlineStr">
        <is>
          <t>ならけん さくらいし まめごし</t>
        </is>
      </c>
    </row>
    <row r="4477">
      <c r="A4477" t="inlineStr">
        <is>
          <t>6330091</t>
        </is>
      </c>
      <c r="B4477" t="inlineStr">
        <is>
          <t>奈良県桜井市桜井</t>
        </is>
      </c>
      <c r="C4477" t="inlineStr">
        <is>
          <t>ならけん さくらいし さくらい</t>
        </is>
      </c>
    </row>
    <row r="4478">
      <c r="A4478" t="inlineStr">
        <is>
          <t>6330101</t>
        </is>
      </c>
      <c r="B4478" t="inlineStr">
        <is>
          <t>奈良県桜井市小夫</t>
        </is>
      </c>
      <c r="C4478" t="inlineStr">
        <is>
          <t>ならけん さくらいし おおぶ</t>
        </is>
      </c>
    </row>
    <row r="4479">
      <c r="A4479" t="inlineStr">
        <is>
          <t>6330102</t>
        </is>
      </c>
      <c r="B4479" t="inlineStr">
        <is>
          <t>奈良県桜井市三谷</t>
        </is>
      </c>
      <c r="C4479" t="inlineStr">
        <is>
          <t>ならけん さくらいし みたに</t>
        </is>
      </c>
    </row>
    <row r="4480">
      <c r="A4480" t="inlineStr">
        <is>
          <t>6330103</t>
        </is>
      </c>
      <c r="B4480" t="inlineStr">
        <is>
          <t>奈良県桜井市小夫嵩方</t>
        </is>
      </c>
      <c r="C4480" t="inlineStr">
        <is>
          <t>ならけん さくらいし おおぶだけほう</t>
        </is>
      </c>
    </row>
    <row r="4481">
      <c r="A4481" t="inlineStr">
        <is>
          <t>6330104</t>
        </is>
      </c>
      <c r="B4481" t="inlineStr">
        <is>
          <t>奈良県桜井市芹井</t>
        </is>
      </c>
      <c r="C4481" t="inlineStr">
        <is>
          <t>ならけん さくらいし せりい</t>
        </is>
      </c>
    </row>
    <row r="4482">
      <c r="A4482" t="inlineStr">
        <is>
          <t>6330105</t>
        </is>
      </c>
      <c r="B4482" t="inlineStr">
        <is>
          <t>奈良県桜井市白木</t>
        </is>
      </c>
      <c r="C4482" t="inlineStr">
        <is>
          <t>ならけん さくらいし しらき</t>
        </is>
      </c>
    </row>
    <row r="4483">
      <c r="A4483" t="inlineStr">
        <is>
          <t>6330106</t>
        </is>
      </c>
      <c r="B4483" t="inlineStr">
        <is>
          <t>奈良県桜井市萱森</t>
        </is>
      </c>
      <c r="C4483" t="inlineStr">
        <is>
          <t>ならけん さくらいし かやもり</t>
        </is>
      </c>
    </row>
    <row r="4484">
      <c r="A4484" t="inlineStr">
        <is>
          <t>6330107</t>
        </is>
      </c>
      <c r="B4484" t="inlineStr">
        <is>
          <t>奈良県桜井市中谷</t>
        </is>
      </c>
      <c r="C4484" t="inlineStr">
        <is>
          <t>ならけん さくらいし なかたに</t>
        </is>
      </c>
    </row>
    <row r="4485">
      <c r="A4485" t="inlineStr">
        <is>
          <t>6330108</t>
        </is>
      </c>
      <c r="B4485" t="inlineStr">
        <is>
          <t>奈良県桜井市滝倉</t>
        </is>
      </c>
      <c r="C4485" t="inlineStr">
        <is>
          <t>ならけん さくらいし たきのくら</t>
        </is>
      </c>
    </row>
    <row r="4486">
      <c r="A4486" t="inlineStr">
        <is>
          <t>6330111</t>
        </is>
      </c>
      <c r="B4486" t="inlineStr">
        <is>
          <t>奈良県桜井市吉隠</t>
        </is>
      </c>
      <c r="C4486" t="inlineStr">
        <is>
          <t>ならけん さくらいし よなばり</t>
        </is>
      </c>
    </row>
    <row r="4487">
      <c r="A4487" t="inlineStr">
        <is>
          <t>6330112</t>
        </is>
      </c>
      <c r="B4487" t="inlineStr">
        <is>
          <t>奈良県桜井市初瀬</t>
        </is>
      </c>
      <c r="C4487" t="inlineStr">
        <is>
          <t>ならけん さくらいし はせ</t>
        </is>
      </c>
    </row>
    <row r="4488">
      <c r="A4488" t="inlineStr">
        <is>
          <t>6330121</t>
        </is>
      </c>
      <c r="B4488" t="inlineStr">
        <is>
          <t>奈良県桜井市白河</t>
        </is>
      </c>
      <c r="C4488" t="inlineStr">
        <is>
          <t>ならけん さくらいし しらが</t>
        </is>
      </c>
    </row>
    <row r="4489">
      <c r="A4489" t="inlineStr">
        <is>
          <t>6330122</t>
        </is>
      </c>
      <c r="B4489" t="inlineStr">
        <is>
          <t>奈良県桜井市出雲</t>
        </is>
      </c>
      <c r="C4489" t="inlineStr">
        <is>
          <t>ならけん さくらいし いずも</t>
        </is>
      </c>
    </row>
    <row r="4490">
      <c r="A4490" t="inlineStr">
        <is>
          <t>6330131</t>
        </is>
      </c>
      <c r="B4490" t="inlineStr">
        <is>
          <t>奈良県桜井市修理枝</t>
        </is>
      </c>
      <c r="C4490" t="inlineStr">
        <is>
          <t>ならけん さくらいし しゅりえだ</t>
        </is>
      </c>
    </row>
    <row r="4491">
      <c r="A4491" t="inlineStr">
        <is>
          <t>6330132</t>
        </is>
      </c>
      <c r="B4491" t="inlineStr">
        <is>
          <t>奈良県桜井市和田</t>
        </is>
      </c>
      <c r="C4491" t="inlineStr">
        <is>
          <t>ならけん さくらいし わだ</t>
        </is>
      </c>
    </row>
    <row r="4492">
      <c r="A4492" t="inlineStr">
        <is>
          <t>6330133</t>
        </is>
      </c>
      <c r="B4492" t="inlineStr">
        <is>
          <t>奈良県桜井市笠</t>
        </is>
      </c>
      <c r="C4492" t="inlineStr">
        <is>
          <t>ならけん さくらいし かさ</t>
        </is>
      </c>
    </row>
    <row r="4493">
      <c r="A4493" t="inlineStr">
        <is>
          <t>6330200</t>
        </is>
      </c>
      <c r="B4493" t="inlineStr">
        <is>
          <t>奈良県宇陀市</t>
        </is>
      </c>
      <c r="C4493" t="inlineStr">
        <is>
          <t>ならけん うだし</t>
        </is>
      </c>
    </row>
    <row r="4494">
      <c r="A4494" t="inlineStr">
        <is>
          <t>6330201</t>
        </is>
      </c>
      <c r="B4494" t="inlineStr">
        <is>
          <t>奈良県宇陀市榛原戒場</t>
        </is>
      </c>
      <c r="C4494" t="inlineStr">
        <is>
          <t>ならけん うだし はいばらかいば</t>
        </is>
      </c>
    </row>
    <row r="4495">
      <c r="A4495" t="inlineStr">
        <is>
          <t>6330202</t>
        </is>
      </c>
      <c r="B4495" t="inlineStr">
        <is>
          <t>奈良県宇陀市榛原山辺三</t>
        </is>
      </c>
      <c r="C4495" t="inlineStr">
        <is>
          <t>ならけん うだし はいばらやまべさん</t>
        </is>
      </c>
    </row>
    <row r="4496">
      <c r="A4496" t="inlineStr">
        <is>
          <t>6330203</t>
        </is>
      </c>
      <c r="B4496" t="inlineStr">
        <is>
          <t>奈良県宇陀市榛原長峯</t>
        </is>
      </c>
      <c r="C4496" t="inlineStr">
        <is>
          <t>ならけん うだし はいばらながみね</t>
        </is>
      </c>
    </row>
    <row r="4497">
      <c r="A4497" t="inlineStr">
        <is>
          <t>6330204</t>
        </is>
      </c>
      <c r="B4497" t="inlineStr">
        <is>
          <t>奈良県宇陀市榛原福地</t>
        </is>
      </c>
      <c r="C4497" t="inlineStr">
        <is>
          <t>ならけん うだし はいばらふくち</t>
        </is>
      </c>
    </row>
    <row r="4498">
      <c r="A4498" t="inlineStr">
        <is>
          <t>6330205</t>
        </is>
      </c>
      <c r="B4498" t="inlineStr">
        <is>
          <t>奈良県宇陀市榛原天満台東</t>
        </is>
      </c>
      <c r="C4498" t="inlineStr">
        <is>
          <t>ならけん うだし はいばらてんまだいひがし</t>
        </is>
      </c>
    </row>
    <row r="4499">
      <c r="A4499" t="inlineStr">
        <is>
          <t>6330206</t>
        </is>
      </c>
      <c r="B4499" t="inlineStr">
        <is>
          <t>奈良県宇陀市榛原天満台西</t>
        </is>
      </c>
      <c r="C4499" t="inlineStr">
        <is>
          <t>ならけん うだし はいばらてんまだいにし</t>
        </is>
      </c>
    </row>
    <row r="4500">
      <c r="A4500" t="inlineStr">
        <is>
          <t>6330207</t>
        </is>
      </c>
      <c r="B4500" t="inlineStr">
        <is>
          <t>奈良県宇陀市榛原赤瀬</t>
        </is>
      </c>
      <c r="C4500" t="inlineStr">
        <is>
          <t>ならけん うだし はいばらあかぜ</t>
        </is>
      </c>
    </row>
    <row r="4501">
      <c r="A4501" t="inlineStr">
        <is>
          <t>6330208</t>
        </is>
      </c>
      <c r="B4501" t="inlineStr">
        <is>
          <t>奈良県宇陀市榛原額井</t>
        </is>
      </c>
      <c r="C4501" t="inlineStr">
        <is>
          <t>ならけん うだし はいばらぬかい</t>
        </is>
      </c>
    </row>
    <row r="4502">
      <c r="A4502" t="inlineStr">
        <is>
          <t>6330211</t>
        </is>
      </c>
      <c r="B4502" t="inlineStr">
        <is>
          <t>奈良県宇陀市榛原荷阪</t>
        </is>
      </c>
      <c r="C4502" t="inlineStr">
        <is>
          <t>ならけん うだし はいばらにざか</t>
        </is>
      </c>
    </row>
    <row r="4503">
      <c r="A4503" t="inlineStr">
        <is>
          <t>6330212</t>
        </is>
      </c>
      <c r="B4503" t="inlineStr">
        <is>
          <t>奈良県宇陀市榛原高井</t>
        </is>
      </c>
      <c r="C4503" t="inlineStr">
        <is>
          <t>ならけん うだし はいばらたかい</t>
        </is>
      </c>
    </row>
    <row r="4504">
      <c r="A4504" t="inlineStr">
        <is>
          <t>6330213</t>
        </is>
      </c>
      <c r="B4504" t="inlineStr">
        <is>
          <t>奈良県宇陀市榛原赤埴</t>
        </is>
      </c>
      <c r="C4504" t="inlineStr">
        <is>
          <t>ならけん うだし はいばらあかばね</t>
        </is>
      </c>
    </row>
    <row r="4505">
      <c r="A4505" t="inlineStr">
        <is>
          <t>6330214</t>
        </is>
      </c>
      <c r="B4505" t="inlineStr">
        <is>
          <t>奈良県宇陀市榛原諸木野</t>
        </is>
      </c>
      <c r="C4505" t="inlineStr">
        <is>
          <t>ならけん うだし はいばらもろきの</t>
        </is>
      </c>
    </row>
    <row r="4506">
      <c r="A4506" t="inlineStr">
        <is>
          <t>6330215</t>
        </is>
      </c>
      <c r="B4506" t="inlineStr">
        <is>
          <t>奈良県宇陀市榛原内牧</t>
        </is>
      </c>
      <c r="C4506" t="inlineStr">
        <is>
          <t>ならけん うだし はいばらうちまき</t>
        </is>
      </c>
    </row>
    <row r="4507">
      <c r="A4507" t="inlineStr">
        <is>
          <t>6330216</t>
        </is>
      </c>
      <c r="B4507" t="inlineStr">
        <is>
          <t>奈良県宇陀市榛原八滝</t>
        </is>
      </c>
      <c r="C4507" t="inlineStr">
        <is>
          <t>ならけん うだし はいばらやたき</t>
        </is>
      </c>
    </row>
    <row r="4508">
      <c r="A4508" t="inlineStr">
        <is>
          <t>6330217</t>
        </is>
      </c>
      <c r="B4508" t="inlineStr">
        <is>
          <t>奈良県宇陀市榛原自明</t>
        </is>
      </c>
      <c r="C4508" t="inlineStr">
        <is>
          <t>ならけん うだし はいばらじみょう</t>
        </is>
      </c>
    </row>
    <row r="4509">
      <c r="A4509" t="inlineStr">
        <is>
          <t>6330218</t>
        </is>
      </c>
      <c r="B4509" t="inlineStr">
        <is>
          <t>奈良県宇陀市榛原檜牧</t>
        </is>
      </c>
      <c r="C4509" t="inlineStr">
        <is>
          <t>ならけん うだし はいばらひのまき</t>
        </is>
      </c>
    </row>
    <row r="4510">
      <c r="A4510" t="inlineStr">
        <is>
          <t>6330221</t>
        </is>
      </c>
      <c r="B4510" t="inlineStr">
        <is>
          <t>奈良県宇陀市榛原萩乃里</t>
        </is>
      </c>
      <c r="C4510" t="inlineStr">
        <is>
          <t>ならけん うだし はいばらはぎのさと</t>
        </is>
      </c>
    </row>
    <row r="4511">
      <c r="A4511" t="inlineStr">
        <is>
          <t>6330222</t>
        </is>
      </c>
      <c r="B4511" t="inlineStr">
        <is>
          <t>奈良県宇陀市榛原上井足</t>
        </is>
      </c>
      <c r="C4511" t="inlineStr">
        <is>
          <t>ならけん うだし はいばらかみいだに</t>
        </is>
      </c>
    </row>
    <row r="4512">
      <c r="A4512" t="inlineStr">
        <is>
          <t>6330223</t>
        </is>
      </c>
      <c r="B4512" t="inlineStr">
        <is>
          <t>奈良県宇陀市榛原石田</t>
        </is>
      </c>
      <c r="C4512" t="inlineStr">
        <is>
          <t>ならけん うだし はいばらいしだ</t>
        </is>
      </c>
    </row>
    <row r="4513">
      <c r="A4513" t="inlineStr">
        <is>
          <t>6330224</t>
        </is>
      </c>
      <c r="B4513" t="inlineStr">
        <is>
          <t>奈良県宇陀市榛原山路</t>
        </is>
      </c>
      <c r="C4513" t="inlineStr">
        <is>
          <t>ならけん うだし はいばらやまじ</t>
        </is>
      </c>
    </row>
    <row r="4514">
      <c r="A4514" t="inlineStr">
        <is>
          <t>6330225</t>
        </is>
      </c>
      <c r="B4514" t="inlineStr">
        <is>
          <t>奈良県宇陀市榛原大貝</t>
        </is>
      </c>
      <c r="C4514" t="inlineStr">
        <is>
          <t>ならけん うだし はいばらおおがい</t>
        </is>
      </c>
    </row>
    <row r="4515">
      <c r="A4515" t="inlineStr">
        <is>
          <t>6330226</t>
        </is>
      </c>
      <c r="B4515" t="inlineStr">
        <is>
          <t>奈良県宇陀市榛原澤</t>
        </is>
      </c>
      <c r="C4515" t="inlineStr">
        <is>
          <t>ならけん うだし はいばらさわ</t>
        </is>
      </c>
    </row>
    <row r="4516">
      <c r="A4516" t="inlineStr">
        <is>
          <t>6330227</t>
        </is>
      </c>
      <c r="B4516" t="inlineStr">
        <is>
          <t>奈良県宇陀市榛原三宮寺</t>
        </is>
      </c>
      <c r="C4516" t="inlineStr">
        <is>
          <t>ならけん うだし はいばらさんぐうじ</t>
        </is>
      </c>
    </row>
    <row r="4517">
      <c r="A4517" t="inlineStr">
        <is>
          <t>6330228</t>
        </is>
      </c>
      <c r="B4517" t="inlineStr">
        <is>
          <t>奈良県宇陀市榛原栗谷</t>
        </is>
      </c>
      <c r="C4517" t="inlineStr">
        <is>
          <t>ならけん うだし はいばらくりだに</t>
        </is>
      </c>
    </row>
    <row r="4518">
      <c r="A4518" t="inlineStr">
        <is>
          <t>6330231</t>
        </is>
      </c>
      <c r="B4518" t="inlineStr">
        <is>
          <t>奈良県宇陀市榛原足立</t>
        </is>
      </c>
      <c r="C4518" t="inlineStr">
        <is>
          <t>ならけん うだし はいばらあだち</t>
        </is>
      </c>
    </row>
    <row r="4519">
      <c r="A4519" t="inlineStr">
        <is>
          <t>6330232</t>
        </is>
      </c>
      <c r="B4519" t="inlineStr">
        <is>
          <t>奈良県宇陀市榛原池上</t>
        </is>
      </c>
      <c r="C4519" t="inlineStr">
        <is>
          <t>ならけん うだし はいばらいけがみ</t>
        </is>
      </c>
    </row>
    <row r="4520">
      <c r="A4520" t="inlineStr">
        <is>
          <t>6330233</t>
        </is>
      </c>
      <c r="B4520" t="inlineStr">
        <is>
          <t>奈良県宇陀市榛原福西</t>
        </is>
      </c>
      <c r="C4520" t="inlineStr">
        <is>
          <t>ならけん うだし はいばらふくにし</t>
        </is>
      </c>
    </row>
    <row r="4521">
      <c r="A4521" t="inlineStr">
        <is>
          <t>6330234</t>
        </is>
      </c>
      <c r="B4521" t="inlineStr">
        <is>
          <t>奈良県宇陀市榛原高塚</t>
        </is>
      </c>
      <c r="C4521" t="inlineStr">
        <is>
          <t>ならけん うだし はいばらたかつか</t>
        </is>
      </c>
    </row>
    <row r="4522">
      <c r="A4522" t="inlineStr">
        <is>
          <t>6330235</t>
        </is>
      </c>
      <c r="B4522" t="inlineStr">
        <is>
          <t>奈良県宇陀市榛原比布</t>
        </is>
      </c>
      <c r="C4522" t="inlineStr">
        <is>
          <t>ならけん うだし はいばらひふ</t>
        </is>
      </c>
    </row>
    <row r="4523">
      <c r="A4523" t="inlineStr">
        <is>
          <t>6330236</t>
        </is>
      </c>
      <c r="B4523" t="inlineStr">
        <is>
          <t>奈良県宇陀市榛原母里</t>
        </is>
      </c>
      <c r="C4523" t="inlineStr">
        <is>
          <t>ならけん うだし はいばらもり</t>
        </is>
      </c>
    </row>
    <row r="4524">
      <c r="A4524" t="inlineStr">
        <is>
          <t>6330241</t>
        </is>
      </c>
      <c r="B4524" t="inlineStr">
        <is>
          <t>奈良県宇陀市榛原下井足</t>
        </is>
      </c>
      <c r="C4524" t="inlineStr">
        <is>
          <t>ならけん うだし はいばらしもいだに</t>
        </is>
      </c>
    </row>
    <row r="4525">
      <c r="A4525" t="inlineStr">
        <is>
          <t>6330242</t>
        </is>
      </c>
      <c r="B4525" t="inlineStr">
        <is>
          <t>奈良県宇陀市榛原篠楽</t>
        </is>
      </c>
      <c r="C4525" t="inlineStr">
        <is>
          <t>ならけん うだし はいばらささがく</t>
        </is>
      </c>
    </row>
    <row r="4526">
      <c r="A4526" t="inlineStr">
        <is>
          <t>6330243</t>
        </is>
      </c>
      <c r="B4526" t="inlineStr">
        <is>
          <t>奈良県宇陀市榛原雨師</t>
        </is>
      </c>
      <c r="C4526" t="inlineStr">
        <is>
          <t>ならけん うだし はいばらあめし</t>
        </is>
      </c>
    </row>
    <row r="4527">
      <c r="A4527" t="inlineStr">
        <is>
          <t>6330244</t>
        </is>
      </c>
      <c r="B4527" t="inlineStr">
        <is>
          <t>奈良県宇陀市榛原安田</t>
        </is>
      </c>
      <c r="C4527" t="inlineStr">
        <is>
          <t>ならけん うだし はいばらやすだ</t>
        </is>
      </c>
    </row>
    <row r="4528">
      <c r="A4528" t="inlineStr">
        <is>
          <t>6330245</t>
        </is>
      </c>
      <c r="B4528" t="inlineStr">
        <is>
          <t>奈良県宇陀市榛原笠間</t>
        </is>
      </c>
      <c r="C4528" t="inlineStr">
        <is>
          <t>ならけん うだし はいばらかさま</t>
        </is>
      </c>
    </row>
    <row r="4529">
      <c r="A4529" t="inlineStr">
        <is>
          <t>6330246</t>
        </is>
      </c>
      <c r="B4529" t="inlineStr">
        <is>
          <t>奈良県宇陀市榛原柳</t>
        </is>
      </c>
      <c r="C4529" t="inlineStr">
        <is>
          <t>ならけん うだし はいばらやなぎ</t>
        </is>
      </c>
    </row>
    <row r="4530">
      <c r="A4530" t="inlineStr">
        <is>
          <t>6330251</t>
        </is>
      </c>
      <c r="B4530" t="inlineStr">
        <is>
          <t>奈良県宇陀市榛原ひのき坂</t>
        </is>
      </c>
      <c r="C4530" t="inlineStr">
        <is>
          <t>ならけん うだし はいばらひのきざか</t>
        </is>
      </c>
    </row>
    <row r="4531">
      <c r="A4531" t="inlineStr">
        <is>
          <t>6330252</t>
        </is>
      </c>
      <c r="B4531" t="inlineStr">
        <is>
          <t>奈良県宇陀市榛原桜が丘</t>
        </is>
      </c>
      <c r="C4531" t="inlineStr">
        <is>
          <t>ならけん うだし はいばらさくらがおか</t>
        </is>
      </c>
    </row>
    <row r="4532">
      <c r="A4532" t="inlineStr">
        <is>
          <t>6330253</t>
        </is>
      </c>
      <c r="B4532" t="inlineStr">
        <is>
          <t>奈良県宇陀市榛原萩原</t>
        </is>
      </c>
      <c r="C4532" t="inlineStr">
        <is>
          <t>ならけん うだし はいばらはぎはら</t>
        </is>
      </c>
    </row>
    <row r="4533">
      <c r="A4533" t="inlineStr">
        <is>
          <t>6330254</t>
        </is>
      </c>
      <c r="B4533" t="inlineStr">
        <is>
          <t>奈良県宇陀市榛原高萩台</t>
        </is>
      </c>
      <c r="C4533" t="inlineStr">
        <is>
          <t>ならけん うだし はいばらたかはぎだい</t>
        </is>
      </c>
    </row>
    <row r="4534">
      <c r="A4534" t="inlineStr">
        <is>
          <t>6330255</t>
        </is>
      </c>
      <c r="B4534" t="inlineStr">
        <is>
          <t>奈良県宇陀市榛原角柄</t>
        </is>
      </c>
      <c r="C4534" t="inlineStr">
        <is>
          <t>ならけん うだし はいばらつのがわら</t>
        </is>
      </c>
    </row>
    <row r="4535">
      <c r="A4535" t="inlineStr">
        <is>
          <t>6330256</t>
        </is>
      </c>
      <c r="B4535" t="inlineStr">
        <is>
          <t>奈良県宇陀市榛原あかね台</t>
        </is>
      </c>
      <c r="C4535" t="inlineStr">
        <is>
          <t>ならけん うだし はいばらあかねだい</t>
        </is>
      </c>
    </row>
    <row r="4536">
      <c r="A4536" t="inlineStr">
        <is>
          <t>6330257</t>
        </is>
      </c>
      <c r="B4536" t="inlineStr">
        <is>
          <t>奈良県宇陀市榛原榛見が丘</t>
        </is>
      </c>
      <c r="C4536" t="inlineStr">
        <is>
          <t>ならけん うだし はいばらはるみがおか</t>
        </is>
      </c>
    </row>
    <row r="4537">
      <c r="A4537" t="inlineStr">
        <is>
          <t>6330311</t>
        </is>
      </c>
      <c r="B4537" t="inlineStr">
        <is>
          <t>奈良県宇陀市室生龍口</t>
        </is>
      </c>
      <c r="C4537" t="inlineStr">
        <is>
          <t>ならけん うだし むろうりゅうぐち</t>
        </is>
      </c>
    </row>
    <row r="4538">
      <c r="A4538" t="inlineStr">
        <is>
          <t>6330312</t>
        </is>
      </c>
      <c r="B4538" t="inlineStr">
        <is>
          <t>奈良県宇陀市室生西谷</t>
        </is>
      </c>
      <c r="C4538" t="inlineStr">
        <is>
          <t>ならけん うだし むろうにしたに</t>
        </is>
      </c>
    </row>
    <row r="4539">
      <c r="A4539" t="inlineStr">
        <is>
          <t>6330313</t>
        </is>
      </c>
      <c r="B4539" t="inlineStr">
        <is>
          <t>奈良県宇陀市室生瀧谷</t>
        </is>
      </c>
      <c r="C4539" t="inlineStr">
        <is>
          <t>ならけん うだし むろうたきだに</t>
        </is>
      </c>
    </row>
    <row r="4540">
      <c r="A4540" t="inlineStr">
        <is>
          <t>6330314</t>
        </is>
      </c>
      <c r="B4540" t="inlineStr">
        <is>
          <t>奈良県宇陀市室生砥取</t>
        </is>
      </c>
      <c r="C4540" t="inlineStr">
        <is>
          <t>ならけん うだし むろうととり</t>
        </is>
      </c>
    </row>
    <row r="4541">
      <c r="A4541" t="inlineStr">
        <is>
          <t>6330315</t>
        </is>
      </c>
      <c r="B4541" t="inlineStr">
        <is>
          <t>奈良県宇陀市室生大野</t>
        </is>
      </c>
      <c r="C4541" t="inlineStr">
        <is>
          <t>ならけん うだし むろうおおの</t>
        </is>
      </c>
    </row>
    <row r="4542">
      <c r="A4542" t="inlineStr">
        <is>
          <t>6330316</t>
        </is>
      </c>
      <c r="B4542" t="inlineStr">
        <is>
          <t>奈良県宇陀市室生向渕</t>
        </is>
      </c>
      <c r="C4542" t="inlineStr">
        <is>
          <t>ならけん うだし むろうむこうぢ</t>
        </is>
      </c>
    </row>
    <row r="4543">
      <c r="A4543" t="inlineStr">
        <is>
          <t>6330317</t>
        </is>
      </c>
      <c r="B4543" t="inlineStr">
        <is>
          <t>奈良県宇陀市室生三本松</t>
        </is>
      </c>
      <c r="C4543" t="inlineStr">
        <is>
          <t>ならけん うだし むろうさんぼんまつ</t>
        </is>
      </c>
    </row>
    <row r="4544">
      <c r="A4544" t="inlineStr">
        <is>
          <t>6330421</t>
        </is>
      </c>
      <c r="B4544" t="inlineStr">
        <is>
          <t>奈良県宇陀市室生</t>
        </is>
      </c>
      <c r="C4544" t="inlineStr">
        <is>
          <t>ならけん うだし むろう</t>
        </is>
      </c>
    </row>
    <row r="4545">
      <c r="A4545" t="inlineStr">
        <is>
          <t>6330422</t>
        </is>
      </c>
      <c r="B4545" t="inlineStr">
        <is>
          <t>奈良県宇陀市室生下田口</t>
        </is>
      </c>
      <c r="C4545" t="inlineStr">
        <is>
          <t>ならけん うだし むろうしもたぐち</t>
        </is>
      </c>
    </row>
    <row r="4546">
      <c r="A4546" t="inlineStr">
        <is>
          <t>6330423</t>
        </is>
      </c>
      <c r="B4546" t="inlineStr">
        <is>
          <t>奈良県宇陀市室生田口元角川</t>
        </is>
      </c>
      <c r="C4546" t="inlineStr">
        <is>
          <t>ならけん うだし むろうたぐちもとつのがわ</t>
        </is>
      </c>
    </row>
    <row r="4547">
      <c r="A4547" t="inlineStr">
        <is>
          <t>6330424</t>
        </is>
      </c>
      <c r="B4547" t="inlineStr">
        <is>
          <t>奈良県宇陀市室生田口元上田口</t>
        </is>
      </c>
      <c r="C4547" t="inlineStr">
        <is>
          <t>ならけん うだし むろうたぐちもとかみたぐち</t>
        </is>
      </c>
    </row>
    <row r="4548">
      <c r="A4548" t="inlineStr">
        <is>
          <t>6330425</t>
        </is>
      </c>
      <c r="B4548" t="inlineStr">
        <is>
          <t>奈良県宇陀市室生黒岩</t>
        </is>
      </c>
      <c r="C4548" t="inlineStr">
        <is>
          <t>ならけん うだし むろうくろいわ</t>
        </is>
      </c>
    </row>
    <row r="4549">
      <c r="A4549" t="inlineStr">
        <is>
          <t>6331200</t>
        </is>
      </c>
      <c r="B4549" t="inlineStr">
        <is>
          <t>奈良県宇陀郡曽爾村</t>
        </is>
      </c>
      <c r="C4549" t="inlineStr">
        <is>
          <t>ならけん うだぐんそにむら</t>
        </is>
      </c>
    </row>
    <row r="4550">
      <c r="A4550" t="inlineStr">
        <is>
          <t>6331201</t>
        </is>
      </c>
      <c r="B4550" t="inlineStr">
        <is>
          <t>奈良県宇陀郡曽爾村伊賀見</t>
        </is>
      </c>
      <c r="C4550" t="inlineStr">
        <is>
          <t>ならけん うだぐんそにむら いがみ</t>
        </is>
      </c>
    </row>
    <row r="4551">
      <c r="A4551" t="inlineStr">
        <is>
          <t>6331202</t>
        </is>
      </c>
      <c r="B4551" t="inlineStr">
        <is>
          <t>奈良県宇陀郡曽爾村太良路</t>
        </is>
      </c>
      <c r="C4551" t="inlineStr">
        <is>
          <t>ならけん うだぐんそにむら たろじ</t>
        </is>
      </c>
    </row>
    <row r="4552">
      <c r="A4552" t="inlineStr">
        <is>
          <t>6331203</t>
        </is>
      </c>
      <c r="B4552" t="inlineStr">
        <is>
          <t>奈良県宇陀郡曽爾村葛</t>
        </is>
      </c>
      <c r="C4552" t="inlineStr">
        <is>
          <t>ならけん うだぐんそにむら かずら</t>
        </is>
      </c>
    </row>
    <row r="4553">
      <c r="A4553" t="inlineStr">
        <is>
          <t>6331211</t>
        </is>
      </c>
      <c r="B4553" t="inlineStr">
        <is>
          <t>奈良県宇陀郡曽爾村塩井</t>
        </is>
      </c>
      <c r="C4553" t="inlineStr">
        <is>
          <t>ならけん うだぐんそにむら しおい</t>
        </is>
      </c>
    </row>
    <row r="4554">
      <c r="A4554" t="inlineStr">
        <is>
          <t>6331212</t>
        </is>
      </c>
      <c r="B4554" t="inlineStr">
        <is>
          <t>奈良県宇陀郡曽爾村今井</t>
        </is>
      </c>
      <c r="C4554" t="inlineStr">
        <is>
          <t>ならけん うだぐんそにむら いまい</t>
        </is>
      </c>
    </row>
    <row r="4555">
      <c r="A4555" t="inlineStr">
        <is>
          <t>6331213</t>
        </is>
      </c>
      <c r="B4555" t="inlineStr">
        <is>
          <t>奈良県宇陀郡曽爾村小長尾</t>
        </is>
      </c>
      <c r="C4555" t="inlineStr">
        <is>
          <t>ならけん うだぐんそにむら こながお</t>
        </is>
      </c>
    </row>
    <row r="4556">
      <c r="A4556" t="inlineStr">
        <is>
          <t>6331214</t>
        </is>
      </c>
      <c r="B4556" t="inlineStr">
        <is>
          <t>奈良県宇陀郡曽爾村長野</t>
        </is>
      </c>
      <c r="C4556" t="inlineStr">
        <is>
          <t>ならけん うだぐんそにむら ながの</t>
        </is>
      </c>
    </row>
    <row r="4557">
      <c r="A4557" t="inlineStr">
        <is>
          <t>6331215</t>
        </is>
      </c>
      <c r="B4557" t="inlineStr">
        <is>
          <t>奈良県宇陀郡曽爾村掛</t>
        </is>
      </c>
      <c r="C4557" t="inlineStr">
        <is>
          <t>ならけん うだぐんそにむら かけ</t>
        </is>
      </c>
    </row>
    <row r="4558">
      <c r="A4558" t="inlineStr">
        <is>
          <t>6331216</t>
        </is>
      </c>
      <c r="B4558" t="inlineStr">
        <is>
          <t>奈良県宇陀郡曽爾村山粕</t>
        </is>
      </c>
      <c r="C4558" t="inlineStr">
        <is>
          <t>ならけん うだぐんそにむら やまがす</t>
        </is>
      </c>
    </row>
    <row r="4559">
      <c r="A4559" t="inlineStr">
        <is>
          <t>6331300</t>
        </is>
      </c>
      <c r="B4559" t="inlineStr">
        <is>
          <t>奈良県宇陀郡御杖村</t>
        </is>
      </c>
      <c r="C4559" t="inlineStr">
        <is>
          <t>ならけん うだぐんみつえむら</t>
        </is>
      </c>
    </row>
    <row r="4560">
      <c r="A4560" t="inlineStr">
        <is>
          <t>6331301</t>
        </is>
      </c>
      <c r="B4560" t="inlineStr">
        <is>
          <t>奈良県宇陀郡御杖村神末</t>
        </is>
      </c>
      <c r="C4560" t="inlineStr">
        <is>
          <t>ならけん うだぐんみつえむら こうずえ</t>
        </is>
      </c>
    </row>
    <row r="4561">
      <c r="A4561" t="inlineStr">
        <is>
          <t>6331302</t>
        </is>
      </c>
      <c r="B4561" t="inlineStr">
        <is>
          <t>奈良県宇陀郡御杖村菅野</t>
        </is>
      </c>
      <c r="C4561" t="inlineStr">
        <is>
          <t>ならけん うだぐんみつえむら すがの</t>
        </is>
      </c>
    </row>
    <row r="4562">
      <c r="A4562" t="inlineStr">
        <is>
          <t>6331303</t>
        </is>
      </c>
      <c r="B4562" t="inlineStr">
        <is>
          <t>奈良県宇陀郡御杖村土屋原</t>
        </is>
      </c>
      <c r="C4562" t="inlineStr">
        <is>
          <t>ならけん うだぐんみつえむら つちやはら</t>
        </is>
      </c>
    </row>
    <row r="4563">
      <c r="A4563" t="inlineStr">
        <is>
          <t>6331304</t>
        </is>
      </c>
      <c r="B4563" t="inlineStr">
        <is>
          <t>奈良県宇陀郡御杖村桃俣</t>
        </is>
      </c>
      <c r="C4563" t="inlineStr">
        <is>
          <t>ならけん うだぐんみつえむら もものまた</t>
        </is>
      </c>
    </row>
    <row r="4564">
      <c r="A4564" t="inlineStr">
        <is>
          <t>6332101</t>
        </is>
      </c>
      <c r="B4564" t="inlineStr">
        <is>
          <t>奈良県宇陀市大宇陀五津</t>
        </is>
      </c>
      <c r="C4564" t="inlineStr">
        <is>
          <t>ならけん うだし おおうだいつつ</t>
        </is>
      </c>
    </row>
    <row r="4565">
      <c r="A4565" t="inlineStr">
        <is>
          <t>6332102</t>
        </is>
      </c>
      <c r="B4565" t="inlineStr">
        <is>
          <t>奈良県宇陀市大宇陀平尾</t>
        </is>
      </c>
      <c r="C4565" t="inlineStr">
        <is>
          <t>ならけん うだし おおうだひらお</t>
        </is>
      </c>
    </row>
    <row r="4566">
      <c r="A4566" t="inlineStr">
        <is>
          <t>6332103</t>
        </is>
      </c>
      <c r="B4566" t="inlineStr">
        <is>
          <t>奈良県宇陀市大宇陀野依</t>
        </is>
      </c>
      <c r="C4566" t="inlineStr">
        <is>
          <t>ならけん うだし おおうだのより</t>
        </is>
      </c>
    </row>
    <row r="4567">
      <c r="A4567" t="inlineStr">
        <is>
          <t>6332104</t>
        </is>
      </c>
      <c r="B4567" t="inlineStr">
        <is>
          <t>奈良県宇陀市大宇陀口今井</t>
        </is>
      </c>
      <c r="C4567" t="inlineStr">
        <is>
          <t>ならけん うだし おおうだくちいまい</t>
        </is>
      </c>
    </row>
    <row r="4568">
      <c r="A4568" t="inlineStr">
        <is>
          <t>6332105</t>
        </is>
      </c>
      <c r="B4568" t="inlineStr">
        <is>
          <t>奈良県宇陀市大宇陀麻生田</t>
        </is>
      </c>
      <c r="C4568" t="inlineStr">
        <is>
          <t>ならけん うだし おおうだあそだ</t>
        </is>
      </c>
    </row>
    <row r="4569">
      <c r="A4569" t="inlineStr">
        <is>
          <t>6332106</t>
        </is>
      </c>
      <c r="B4569" t="inlineStr">
        <is>
          <t>奈良県宇陀市大宇陀馬取柿</t>
        </is>
      </c>
      <c r="C4569" t="inlineStr">
        <is>
          <t>ならけん うだし おおうだまとりがき</t>
        </is>
      </c>
    </row>
    <row r="4570">
      <c r="A4570" t="inlineStr">
        <is>
          <t>6332107</t>
        </is>
      </c>
      <c r="B4570" t="inlineStr">
        <is>
          <t>奈良県宇陀市大宇陀嬉河原</t>
        </is>
      </c>
      <c r="C4570" t="inlineStr">
        <is>
          <t>ならけん うだし おおうだうれしがわら</t>
        </is>
      </c>
    </row>
    <row r="4571">
      <c r="A4571" t="inlineStr">
        <is>
          <t>6332108</t>
        </is>
      </c>
      <c r="B4571" t="inlineStr">
        <is>
          <t>奈良県宇陀市大宇陀半阪</t>
        </is>
      </c>
      <c r="C4571" t="inlineStr">
        <is>
          <t>ならけん うだし おおうだはんさか</t>
        </is>
      </c>
    </row>
    <row r="4572">
      <c r="A4572" t="inlineStr">
        <is>
          <t>6332111</t>
        </is>
      </c>
      <c r="B4572" t="inlineStr">
        <is>
          <t>奈良県宇陀市大宇陀内原</t>
        </is>
      </c>
      <c r="C4572" t="inlineStr">
        <is>
          <t>ならけん うだし おおうだうちはら</t>
        </is>
      </c>
    </row>
    <row r="4573">
      <c r="A4573" t="inlineStr">
        <is>
          <t>6332112</t>
        </is>
      </c>
      <c r="B4573" t="inlineStr">
        <is>
          <t>奈良県宇陀市大宇陀小附</t>
        </is>
      </c>
      <c r="C4573" t="inlineStr">
        <is>
          <t>ならけん うだし おおうだこうつけ</t>
        </is>
      </c>
    </row>
    <row r="4574">
      <c r="A4574" t="inlineStr">
        <is>
          <t>6332113</t>
        </is>
      </c>
      <c r="B4574" t="inlineStr">
        <is>
          <t>奈良県宇陀市大宇陀下竹</t>
        </is>
      </c>
      <c r="C4574" t="inlineStr">
        <is>
          <t>ならけん うだし おおうだしもたけ</t>
        </is>
      </c>
    </row>
    <row r="4575">
      <c r="A4575" t="inlineStr">
        <is>
          <t>6332114</t>
        </is>
      </c>
      <c r="B4575" t="inlineStr">
        <is>
          <t>奈良県宇陀市大宇陀春日</t>
        </is>
      </c>
      <c r="C4575" t="inlineStr">
        <is>
          <t>ならけん うだし おおうだかすが</t>
        </is>
      </c>
    </row>
    <row r="4576">
      <c r="A4576" t="inlineStr">
        <is>
          <t>6332115</t>
        </is>
      </c>
      <c r="B4576" t="inlineStr">
        <is>
          <t>奈良県宇陀市大宇陀西山</t>
        </is>
      </c>
      <c r="C4576" t="inlineStr">
        <is>
          <t>ならけん うだし おおうだにしやま</t>
        </is>
      </c>
    </row>
    <row r="4577">
      <c r="A4577" t="inlineStr">
        <is>
          <t>6332116</t>
        </is>
      </c>
      <c r="B4577" t="inlineStr">
        <is>
          <t>奈良県宇陀市大宇陀岩室</t>
        </is>
      </c>
      <c r="C4577" t="inlineStr">
        <is>
          <t>ならけん うだし おおうだいわむろ</t>
        </is>
      </c>
    </row>
    <row r="4578">
      <c r="A4578" t="inlineStr">
        <is>
          <t>6332117</t>
        </is>
      </c>
      <c r="B4578" t="inlineStr">
        <is>
          <t>奈良県宇陀市大宇陀芝生</t>
        </is>
      </c>
      <c r="C4578" t="inlineStr">
        <is>
          <t>ならけん うだし おおうだしぼう</t>
        </is>
      </c>
    </row>
    <row r="4579">
      <c r="A4579" t="inlineStr">
        <is>
          <t>6332121</t>
        </is>
      </c>
      <c r="B4579" t="inlineStr">
        <is>
          <t>奈良県宇陀市大宇陀塚脇</t>
        </is>
      </c>
      <c r="C4579" t="inlineStr">
        <is>
          <t>ならけん うだし おおうだつかわき</t>
        </is>
      </c>
    </row>
    <row r="4580">
      <c r="A4580" t="inlineStr">
        <is>
          <t>6332122</t>
        </is>
      </c>
      <c r="B4580" t="inlineStr">
        <is>
          <t>奈良県宇陀市大宇陀調子</t>
        </is>
      </c>
      <c r="C4580" t="inlineStr">
        <is>
          <t>ならけん うだし おおうだちょうし</t>
        </is>
      </c>
    </row>
    <row r="4581">
      <c r="A4581" t="inlineStr">
        <is>
          <t>6332123</t>
        </is>
      </c>
      <c r="B4581" t="inlineStr">
        <is>
          <t>奈良県宇陀市大宇陀藤井</t>
        </is>
      </c>
      <c r="C4581" t="inlineStr">
        <is>
          <t>ならけん うだし おおうだふじい</t>
        </is>
      </c>
    </row>
    <row r="4582">
      <c r="A4582" t="inlineStr">
        <is>
          <t>6332124</t>
        </is>
      </c>
      <c r="B4582" t="inlineStr">
        <is>
          <t>奈良県宇陀市大宇陀才ケ辻</t>
        </is>
      </c>
      <c r="C4582" t="inlineStr">
        <is>
          <t>ならけん うだし おおうださいがつじ</t>
        </is>
      </c>
    </row>
    <row r="4583">
      <c r="A4583" t="inlineStr">
        <is>
          <t>6332125</t>
        </is>
      </c>
      <c r="B4583" t="inlineStr">
        <is>
          <t>奈良県宇陀市大宇陀守道</t>
        </is>
      </c>
      <c r="C4583" t="inlineStr">
        <is>
          <t>ならけん うだし おおうだもち</t>
        </is>
      </c>
    </row>
    <row r="4584">
      <c r="A4584" t="inlineStr">
        <is>
          <t>6332126</t>
        </is>
      </c>
      <c r="B4584" t="inlineStr">
        <is>
          <t>奈良県宇陀市大宇陀岩清水</t>
        </is>
      </c>
      <c r="C4584" t="inlineStr">
        <is>
          <t>ならけん うだし おおうだいわしみず</t>
        </is>
      </c>
    </row>
    <row r="4585">
      <c r="A4585" t="inlineStr">
        <is>
          <t>6332131</t>
        </is>
      </c>
      <c r="B4585" t="inlineStr">
        <is>
          <t>奈良県宇陀市大宇陀和田</t>
        </is>
      </c>
      <c r="C4585" t="inlineStr">
        <is>
          <t>ならけん うだし おおうだわだ</t>
        </is>
      </c>
    </row>
    <row r="4586">
      <c r="A4586" t="inlineStr">
        <is>
          <t>6332132</t>
        </is>
      </c>
      <c r="B4586" t="inlineStr">
        <is>
          <t>奈良県宇陀市大宇陀下品</t>
        </is>
      </c>
      <c r="C4586" t="inlineStr">
        <is>
          <t>ならけん うだし おおうだしもしな</t>
        </is>
      </c>
    </row>
    <row r="4587">
      <c r="A4587" t="inlineStr">
        <is>
          <t>6332133</t>
        </is>
      </c>
      <c r="B4587" t="inlineStr">
        <is>
          <t>奈良県宇陀市大宇陀上品</t>
        </is>
      </c>
      <c r="C4587" t="inlineStr">
        <is>
          <t>ならけん うだし おおうだかみしな</t>
        </is>
      </c>
    </row>
    <row r="4588">
      <c r="A4588" t="inlineStr">
        <is>
          <t>6332134</t>
        </is>
      </c>
      <c r="B4588" t="inlineStr">
        <is>
          <t>奈良県宇陀市大宇陀小和田</t>
        </is>
      </c>
      <c r="C4588" t="inlineStr">
        <is>
          <t>ならけん うだし おおうだこわだ</t>
        </is>
      </c>
    </row>
    <row r="4589">
      <c r="A4589" t="inlineStr">
        <is>
          <t>6332135</t>
        </is>
      </c>
      <c r="B4589" t="inlineStr">
        <is>
          <t>奈良県宇陀市大宇陀東平尾</t>
        </is>
      </c>
      <c r="C4589" t="inlineStr">
        <is>
          <t>ならけん うだし おおうだひがしひらお</t>
        </is>
      </c>
    </row>
    <row r="4590">
      <c r="A4590" t="inlineStr">
        <is>
          <t>6332136</t>
        </is>
      </c>
      <c r="B4590" t="inlineStr">
        <is>
          <t>奈良県宇陀市大宇陀大熊</t>
        </is>
      </c>
      <c r="C4590" t="inlineStr">
        <is>
          <t>ならけん うだし おおうだおおくま</t>
        </is>
      </c>
    </row>
    <row r="4591">
      <c r="A4591" t="inlineStr">
        <is>
          <t>6332137</t>
        </is>
      </c>
      <c r="B4591" t="inlineStr">
        <is>
          <t>奈良県宇陀市大宇陀下片岡</t>
        </is>
      </c>
      <c r="C4591" t="inlineStr">
        <is>
          <t>ならけん うだし おおうだしもかたおか</t>
        </is>
      </c>
    </row>
    <row r="4592">
      <c r="A4592" t="inlineStr">
        <is>
          <t>6332138</t>
        </is>
      </c>
      <c r="B4592" t="inlineStr">
        <is>
          <t>奈良県宇陀市大宇陀白鳥居</t>
        </is>
      </c>
      <c r="C4592" t="inlineStr">
        <is>
          <t>ならけん うだし おおうだしらとりい</t>
        </is>
      </c>
    </row>
    <row r="4593">
      <c r="A4593" t="inlineStr">
        <is>
          <t>6332139</t>
        </is>
      </c>
      <c r="B4593" t="inlineStr">
        <is>
          <t>奈良県宇陀市大宇陀山口</t>
        </is>
      </c>
      <c r="C4593" t="inlineStr">
        <is>
          <t>ならけん うだし おおうだやまぐち</t>
        </is>
      </c>
    </row>
    <row r="4594">
      <c r="A4594" t="inlineStr">
        <is>
          <t>6332141</t>
        </is>
      </c>
      <c r="B4594" t="inlineStr">
        <is>
          <t>奈良県宇陀市大宇陀上片岡</t>
        </is>
      </c>
      <c r="C4594" t="inlineStr">
        <is>
          <t>ならけん うだし おおうだかみかたおか</t>
        </is>
      </c>
    </row>
    <row r="4595">
      <c r="A4595" t="inlineStr">
        <is>
          <t>6332142</t>
        </is>
      </c>
      <c r="B4595" t="inlineStr">
        <is>
          <t>奈良県宇陀市大宇陀田原</t>
        </is>
      </c>
      <c r="C4595" t="inlineStr">
        <is>
          <t>ならけん うだし おおうだたわら</t>
        </is>
      </c>
    </row>
    <row r="4596">
      <c r="A4596" t="inlineStr">
        <is>
          <t>6332143</t>
        </is>
      </c>
      <c r="B4596" t="inlineStr">
        <is>
          <t>奈良県宇陀市大宇陀牧</t>
        </is>
      </c>
      <c r="C4596" t="inlineStr">
        <is>
          <t>ならけん うだし おおうだまき</t>
        </is>
      </c>
    </row>
    <row r="4597">
      <c r="A4597" t="inlineStr">
        <is>
          <t>6332144</t>
        </is>
      </c>
      <c r="B4597" t="inlineStr">
        <is>
          <t>奈良県宇陀市大宇陀栗野</t>
        </is>
      </c>
      <c r="C4597" t="inlineStr">
        <is>
          <t>ならけん うだし おおうだくりの</t>
        </is>
      </c>
    </row>
    <row r="4598">
      <c r="A4598" t="inlineStr">
        <is>
          <t>6332151</t>
        </is>
      </c>
      <c r="B4598" t="inlineStr">
        <is>
          <t>奈良県宇陀市大宇陀大東</t>
        </is>
      </c>
      <c r="C4598" t="inlineStr">
        <is>
          <t>ならけん うだし おおうだだいとう</t>
        </is>
      </c>
    </row>
    <row r="4599">
      <c r="A4599" t="inlineStr">
        <is>
          <t>6332152</t>
        </is>
      </c>
      <c r="B4599" t="inlineStr">
        <is>
          <t>奈良県宇陀市大宇陀関戸</t>
        </is>
      </c>
      <c r="C4599" t="inlineStr">
        <is>
          <t>ならけん うだし おおうだせきど</t>
        </is>
      </c>
    </row>
    <row r="4600">
      <c r="A4600" t="inlineStr">
        <is>
          <t>6332153</t>
        </is>
      </c>
      <c r="B4600" t="inlineStr">
        <is>
          <t>奈良県宇陀市大宇陀下宮奥</t>
        </is>
      </c>
      <c r="C4600" t="inlineStr">
        <is>
          <t>ならけん うだし おおうだしもみやのおく</t>
        </is>
      </c>
    </row>
    <row r="4601">
      <c r="A4601" t="inlineStr">
        <is>
          <t>6332154</t>
        </is>
      </c>
      <c r="B4601" t="inlineStr">
        <is>
          <t>奈良県宇陀市大宇陀宮奥</t>
        </is>
      </c>
      <c r="C4601" t="inlineStr">
        <is>
          <t>ならけん うだし おおうだみやのおく</t>
        </is>
      </c>
    </row>
    <row r="4602">
      <c r="A4602" t="inlineStr">
        <is>
          <t>6332155</t>
        </is>
      </c>
      <c r="B4602" t="inlineStr">
        <is>
          <t>奈良県宇陀市大宇陀黒木</t>
        </is>
      </c>
      <c r="C4602" t="inlineStr">
        <is>
          <t>ならけん うだし おおうだくろぎ</t>
        </is>
      </c>
    </row>
    <row r="4603">
      <c r="A4603" t="inlineStr">
        <is>
          <t>6332156</t>
        </is>
      </c>
      <c r="B4603" t="inlineStr">
        <is>
          <t>奈良県宇陀市大宇陀本郷</t>
        </is>
      </c>
      <c r="C4603" t="inlineStr">
        <is>
          <t>ならけん うだし おおうだほんごう</t>
        </is>
      </c>
    </row>
    <row r="4604">
      <c r="A4604" t="inlineStr">
        <is>
          <t>6332161</t>
        </is>
      </c>
      <c r="B4604" t="inlineStr">
        <is>
          <t>奈良県宇陀市大宇陀上新</t>
        </is>
      </c>
      <c r="C4604" t="inlineStr">
        <is>
          <t>ならけん うだし おおうだかみしん</t>
        </is>
      </c>
    </row>
    <row r="4605">
      <c r="A4605" t="inlineStr">
        <is>
          <t>6332162</t>
        </is>
      </c>
      <c r="B4605" t="inlineStr">
        <is>
          <t>奈良県宇陀市大宇陀出新</t>
        </is>
      </c>
      <c r="C4605" t="inlineStr">
        <is>
          <t>ならけん うだし おおうだいでしん</t>
        </is>
      </c>
    </row>
    <row r="4606">
      <c r="A4606" t="inlineStr">
        <is>
          <t>6332163</t>
        </is>
      </c>
      <c r="B4606" t="inlineStr">
        <is>
          <t>奈良県宇陀市大宇陀万六</t>
        </is>
      </c>
      <c r="C4606" t="inlineStr">
        <is>
          <t>ならけん うだし おおうだまんろく</t>
        </is>
      </c>
    </row>
    <row r="4607">
      <c r="A4607" t="inlineStr">
        <is>
          <t>6332164</t>
        </is>
      </c>
      <c r="B4607" t="inlineStr">
        <is>
          <t>奈良県宇陀市大宇陀拾生</t>
        </is>
      </c>
      <c r="C4607" t="inlineStr">
        <is>
          <t>ならけん うだし おおうだひろう</t>
        </is>
      </c>
    </row>
    <row r="4608">
      <c r="A4608" t="inlineStr">
        <is>
          <t>6332165</t>
        </is>
      </c>
      <c r="B4608" t="inlineStr">
        <is>
          <t>奈良県宇陀市大宇陀中庄</t>
        </is>
      </c>
      <c r="C4608" t="inlineStr">
        <is>
          <t>ならけん うだし おおうだなかのしょう</t>
        </is>
      </c>
    </row>
    <row r="4609">
      <c r="A4609" t="inlineStr">
        <is>
          <t>6332166</t>
        </is>
      </c>
      <c r="B4609" t="inlineStr">
        <is>
          <t>奈良県宇陀市大宇陀迫間</t>
        </is>
      </c>
      <c r="C4609" t="inlineStr">
        <is>
          <t>ならけん うだし おおうだはさま</t>
        </is>
      </c>
    </row>
    <row r="4610">
      <c r="A4610" t="inlineStr">
        <is>
          <t>6332170</t>
        </is>
      </c>
      <c r="B4610" t="inlineStr">
        <is>
          <t>奈良県宇陀市大宇陀下茶</t>
        </is>
      </c>
      <c r="C4610" t="inlineStr">
        <is>
          <t>ならけん うだし おおうだしもちゃ</t>
        </is>
      </c>
    </row>
    <row r="4611">
      <c r="A4611" t="inlineStr">
        <is>
          <t>6332171</t>
        </is>
      </c>
      <c r="B4611" t="inlineStr">
        <is>
          <t>奈良県宇陀市大宇陀上茶</t>
        </is>
      </c>
      <c r="C4611" t="inlineStr">
        <is>
          <t>ならけん うだし おおうだかみちゃ</t>
        </is>
      </c>
    </row>
    <row r="4612">
      <c r="A4612" t="inlineStr">
        <is>
          <t>6332172</t>
        </is>
      </c>
      <c r="B4612" t="inlineStr">
        <is>
          <t>奈良県宇陀市大宇陀上本</t>
        </is>
      </c>
      <c r="C4612" t="inlineStr">
        <is>
          <t>ならけん うだし おおうだかみほん</t>
        </is>
      </c>
    </row>
    <row r="4613">
      <c r="A4613" t="inlineStr">
        <is>
          <t>6332173</t>
        </is>
      </c>
      <c r="B4613" t="inlineStr">
        <is>
          <t>奈良県宇陀市大宇陀上中</t>
        </is>
      </c>
      <c r="C4613" t="inlineStr">
        <is>
          <t>ならけん うだし おおうだかみなか</t>
        </is>
      </c>
    </row>
    <row r="4614">
      <c r="A4614" t="inlineStr">
        <is>
          <t>6332174</t>
        </is>
      </c>
      <c r="B4614" t="inlineStr">
        <is>
          <t>奈良県宇陀市大宇陀上</t>
        </is>
      </c>
      <c r="C4614" t="inlineStr">
        <is>
          <t>ならけん うだし おおうだかみ</t>
        </is>
      </c>
    </row>
    <row r="4615">
      <c r="A4615" t="inlineStr">
        <is>
          <t>6332175</t>
        </is>
      </c>
      <c r="B4615" t="inlineStr">
        <is>
          <t>奈良県宇陀市大宇陀中新</t>
        </is>
      </c>
      <c r="C4615" t="inlineStr">
        <is>
          <t>ならけん うだし おおうだなかしん</t>
        </is>
      </c>
    </row>
    <row r="4616">
      <c r="A4616" t="inlineStr">
        <is>
          <t>6332176</t>
        </is>
      </c>
      <c r="B4616" t="inlineStr">
        <is>
          <t>奈良県宇陀市大宇陀小出口</t>
        </is>
      </c>
      <c r="C4616" t="inlineStr">
        <is>
          <t>ならけん うだし おおうだこいでぐち</t>
        </is>
      </c>
    </row>
    <row r="4617">
      <c r="A4617" t="inlineStr">
        <is>
          <t>6332177</t>
        </is>
      </c>
      <c r="B4617" t="inlineStr">
        <is>
          <t>奈良県宇陀市大宇陀下出口</t>
        </is>
      </c>
      <c r="C4617" t="inlineStr">
        <is>
          <t>ならけん うだし おおうだしもでぐち</t>
        </is>
      </c>
    </row>
    <row r="4618">
      <c r="A4618" t="inlineStr">
        <is>
          <t>6332178</t>
        </is>
      </c>
      <c r="B4618" t="inlineStr">
        <is>
          <t>奈良県宇陀市大宇陀下中</t>
        </is>
      </c>
      <c r="C4618" t="inlineStr">
        <is>
          <t>ならけん うだし おおうだしもなか</t>
        </is>
      </c>
    </row>
    <row r="4619">
      <c r="A4619" t="inlineStr">
        <is>
          <t>6332179</t>
        </is>
      </c>
      <c r="B4619" t="inlineStr">
        <is>
          <t>奈良県宇陀市大宇陀下本</t>
        </is>
      </c>
      <c r="C4619" t="inlineStr">
        <is>
          <t>ならけん うだし おおうだしもほん</t>
        </is>
      </c>
    </row>
    <row r="4620">
      <c r="A4620" t="inlineStr">
        <is>
          <t>6332201</t>
        </is>
      </c>
      <c r="B4620" t="inlineStr">
        <is>
          <t>奈良県宇陀市菟田野平井</t>
        </is>
      </c>
      <c r="C4620" t="inlineStr">
        <is>
          <t>ならけん うだし うたのひらい</t>
        </is>
      </c>
    </row>
    <row r="4621">
      <c r="A4621" t="inlineStr">
        <is>
          <t>6332202</t>
        </is>
      </c>
      <c r="B4621" t="inlineStr">
        <is>
          <t>奈良県宇陀市菟田野大神</t>
        </is>
      </c>
      <c r="C4621" t="inlineStr">
        <is>
          <t>ならけん うだし うたのおおがみ</t>
        </is>
      </c>
    </row>
    <row r="4622">
      <c r="A4622" t="inlineStr">
        <is>
          <t>6332203</t>
        </is>
      </c>
      <c r="B4622" t="inlineStr">
        <is>
          <t>奈良県宇陀市菟田野見田</t>
        </is>
      </c>
      <c r="C4622" t="inlineStr">
        <is>
          <t>ならけん うだし うたのみた</t>
        </is>
      </c>
    </row>
    <row r="4623">
      <c r="A4623" t="inlineStr">
        <is>
          <t>6332204</t>
        </is>
      </c>
      <c r="B4623" t="inlineStr">
        <is>
          <t>奈良県宇陀市菟田野大澤</t>
        </is>
      </c>
      <c r="C4623" t="inlineStr">
        <is>
          <t>ならけん うだし うたのおおさわ</t>
        </is>
      </c>
    </row>
    <row r="4624">
      <c r="A4624" t="inlineStr">
        <is>
          <t>6332205</t>
        </is>
      </c>
      <c r="B4624" t="inlineStr">
        <is>
          <t>奈良県宇陀市菟田野別所</t>
        </is>
      </c>
      <c r="C4624" t="inlineStr">
        <is>
          <t>ならけん うだし うたのべっしょ</t>
        </is>
      </c>
    </row>
    <row r="4625">
      <c r="A4625" t="inlineStr">
        <is>
          <t>6332211</t>
        </is>
      </c>
      <c r="B4625" t="inlineStr">
        <is>
          <t>奈良県宇陀市菟田野入谷</t>
        </is>
      </c>
      <c r="C4625" t="inlineStr">
        <is>
          <t>ならけん うだし うたのにゅうだに</t>
        </is>
      </c>
    </row>
    <row r="4626">
      <c r="A4626" t="inlineStr">
        <is>
          <t>6332212</t>
        </is>
      </c>
      <c r="B4626" t="inlineStr">
        <is>
          <t>奈良県宇陀市菟田野下芳野</t>
        </is>
      </c>
      <c r="C4626" t="inlineStr">
        <is>
          <t>ならけん うだし うたのしもほうの</t>
        </is>
      </c>
    </row>
    <row r="4627">
      <c r="A4627" t="inlineStr">
        <is>
          <t>6332213</t>
        </is>
      </c>
      <c r="B4627" t="inlineStr">
        <is>
          <t>奈良県宇陀市菟田野上芳野</t>
        </is>
      </c>
      <c r="C4627" t="inlineStr">
        <is>
          <t>ならけん うだし うたのかみほうの</t>
        </is>
      </c>
    </row>
    <row r="4628">
      <c r="A4628" t="inlineStr">
        <is>
          <t>6332214</t>
        </is>
      </c>
      <c r="B4628" t="inlineStr">
        <is>
          <t>奈良県宇陀市菟田野岩端</t>
        </is>
      </c>
      <c r="C4628" t="inlineStr">
        <is>
          <t>ならけん うだし うたのいわはし</t>
        </is>
      </c>
    </row>
    <row r="4629">
      <c r="A4629" t="inlineStr">
        <is>
          <t>6332215</t>
        </is>
      </c>
      <c r="B4629" t="inlineStr">
        <is>
          <t>奈良県宇陀市菟田野東郷</t>
        </is>
      </c>
      <c r="C4629" t="inlineStr">
        <is>
          <t>ならけん うだし うたのとうごう</t>
        </is>
      </c>
    </row>
    <row r="4630">
      <c r="A4630" t="inlineStr">
        <is>
          <t>6332221</t>
        </is>
      </c>
      <c r="B4630" t="inlineStr">
        <is>
          <t>奈良県宇陀市菟田野松井</t>
        </is>
      </c>
      <c r="C4630" t="inlineStr">
        <is>
          <t>ならけん うだし うたのまつい</t>
        </is>
      </c>
    </row>
    <row r="4631">
      <c r="A4631" t="inlineStr">
        <is>
          <t>6332222</t>
        </is>
      </c>
      <c r="B4631" t="inlineStr">
        <is>
          <t>奈良県宇陀市菟田野駒帰</t>
        </is>
      </c>
      <c r="C4631" t="inlineStr">
        <is>
          <t>ならけん うだし うたのこまがえり</t>
        </is>
      </c>
    </row>
    <row r="4632">
      <c r="A4632" t="inlineStr">
        <is>
          <t>6332223</t>
        </is>
      </c>
      <c r="B4632" t="inlineStr">
        <is>
          <t>奈良県宇陀市菟田野宇賀志</t>
        </is>
      </c>
      <c r="C4632" t="inlineStr">
        <is>
          <t>ならけん うだし うたのうかし</t>
        </is>
      </c>
    </row>
    <row r="4633">
      <c r="A4633" t="inlineStr">
        <is>
          <t>6332224</t>
        </is>
      </c>
      <c r="B4633" t="inlineStr">
        <is>
          <t>奈良県宇陀市菟田野佐倉</t>
        </is>
      </c>
      <c r="C4633" t="inlineStr">
        <is>
          <t>ならけん うだし うたのさくら</t>
        </is>
      </c>
    </row>
    <row r="4634">
      <c r="A4634" t="inlineStr">
        <is>
          <t>6332225</t>
        </is>
      </c>
      <c r="B4634" t="inlineStr">
        <is>
          <t>奈良県宇陀市菟田野稲戸</t>
        </is>
      </c>
      <c r="C4634" t="inlineStr">
        <is>
          <t>ならけん うだし うたのいなど</t>
        </is>
      </c>
    </row>
    <row r="4635">
      <c r="A4635" t="inlineStr">
        <is>
          <t>6332226</t>
        </is>
      </c>
      <c r="B4635" t="inlineStr">
        <is>
          <t>奈良県宇陀市菟田野古市場</t>
        </is>
      </c>
      <c r="C4635" t="inlineStr">
        <is>
          <t>ならけん うだし うたのふるいちば</t>
        </is>
      </c>
    </row>
    <row r="4636">
      <c r="A4636" t="inlineStr">
        <is>
          <t>6332227</t>
        </is>
      </c>
      <c r="B4636" t="inlineStr">
        <is>
          <t>奈良県宇陀市菟田野岩崎</t>
        </is>
      </c>
      <c r="C4636" t="inlineStr">
        <is>
          <t>ならけん うだし うたのいわさき</t>
        </is>
      </c>
    </row>
    <row r="4637">
      <c r="A4637" t="inlineStr">
        <is>
          <t>6332301</t>
        </is>
      </c>
      <c r="B4637" t="inlineStr">
        <is>
          <t>奈良県吉野郡東吉野村滝野</t>
        </is>
      </c>
      <c r="C4637" t="inlineStr">
        <is>
          <t>ならけん よしのぐんひがしよしのむら たきの</t>
        </is>
      </c>
    </row>
    <row r="4638">
      <c r="A4638" t="inlineStr">
        <is>
          <t>6332302</t>
        </is>
      </c>
      <c r="B4638" t="inlineStr">
        <is>
          <t>奈良県吉野郡東吉野村谷尻</t>
        </is>
      </c>
      <c r="C4638" t="inlineStr">
        <is>
          <t>ならけん よしのぐんひがしよしのむら たにじり</t>
        </is>
      </c>
    </row>
    <row r="4639">
      <c r="A4639" t="inlineStr">
        <is>
          <t>6332303</t>
        </is>
      </c>
      <c r="B4639" t="inlineStr">
        <is>
          <t>奈良県吉野郡東吉野村平野</t>
        </is>
      </c>
      <c r="C4639" t="inlineStr">
        <is>
          <t>ならけん よしのぐんひがしよしのむら ひらの</t>
        </is>
      </c>
    </row>
    <row r="4640">
      <c r="A4640" t="inlineStr">
        <is>
          <t>6332304</t>
        </is>
      </c>
      <c r="B4640" t="inlineStr">
        <is>
          <t>奈良県吉野郡東吉野村杉谷</t>
        </is>
      </c>
      <c r="C4640" t="inlineStr">
        <is>
          <t>ならけん よしのぐんひがしよしのむら すぎたに</t>
        </is>
      </c>
    </row>
    <row r="4641">
      <c r="A4641" t="inlineStr">
        <is>
          <t>6332311</t>
        </is>
      </c>
      <c r="B4641" t="inlineStr">
        <is>
          <t>奈良県吉野郡東吉野村木津</t>
        </is>
      </c>
      <c r="C4641" t="inlineStr">
        <is>
          <t>ならけん よしのぐんひがしよしのむら こつ</t>
        </is>
      </c>
    </row>
    <row r="4642">
      <c r="A4642" t="inlineStr">
        <is>
          <t>6332312</t>
        </is>
      </c>
      <c r="B4642" t="inlineStr">
        <is>
          <t>奈良県吉野郡東吉野村伊豆尾</t>
        </is>
      </c>
      <c r="C4642" t="inlineStr">
        <is>
          <t>ならけん よしのぐんひがしよしのむら いずお</t>
        </is>
      </c>
    </row>
    <row r="4643">
      <c r="A4643" t="inlineStr">
        <is>
          <t>6332313</t>
        </is>
      </c>
      <c r="B4643" t="inlineStr">
        <is>
          <t>奈良県吉野郡東吉野村日裏</t>
        </is>
      </c>
      <c r="C4643" t="inlineStr">
        <is>
          <t>ならけん よしのぐんひがしよしのむら ひうら</t>
        </is>
      </c>
    </row>
    <row r="4644">
      <c r="A4644" t="inlineStr">
        <is>
          <t>6332314</t>
        </is>
      </c>
      <c r="B4644" t="inlineStr">
        <is>
          <t>奈良県吉野郡東吉野村萩原</t>
        </is>
      </c>
      <c r="C4644" t="inlineStr">
        <is>
          <t>ならけん よしのぐんひがしよしのむら はぎわら</t>
        </is>
      </c>
    </row>
    <row r="4645">
      <c r="A4645" t="inlineStr">
        <is>
          <t>6332400</t>
        </is>
      </c>
      <c r="B4645" t="inlineStr">
        <is>
          <t>奈良県吉野郡東吉野村</t>
        </is>
      </c>
      <c r="C4645" t="inlineStr">
        <is>
          <t>ならけん よしのぐんひがしよしのむら</t>
        </is>
      </c>
    </row>
    <row r="4646">
      <c r="A4646" t="inlineStr">
        <is>
          <t>6332421</t>
        </is>
      </c>
      <c r="B4646" t="inlineStr">
        <is>
          <t>奈良県吉野郡東吉野村小川</t>
        </is>
      </c>
      <c r="C4646" t="inlineStr">
        <is>
          <t>ならけん よしのぐんひがしよしのむら おがわ</t>
        </is>
      </c>
    </row>
    <row r="4647">
      <c r="A4647" t="inlineStr">
        <is>
          <t>6332422</t>
        </is>
      </c>
      <c r="B4647" t="inlineStr">
        <is>
          <t>奈良県吉野郡東吉野村鷲家</t>
        </is>
      </c>
      <c r="C4647" t="inlineStr">
        <is>
          <t>ならけん よしのぐんひがしよしのむら わしか</t>
        </is>
      </c>
    </row>
    <row r="4648">
      <c r="A4648" t="inlineStr">
        <is>
          <t>6332423</t>
        </is>
      </c>
      <c r="B4648" t="inlineStr">
        <is>
          <t>奈良県吉野郡東吉野村小栗栖</t>
        </is>
      </c>
      <c r="C4648" t="inlineStr">
        <is>
          <t>ならけん よしのぐんひがしよしのむら こぐりす</t>
        </is>
      </c>
    </row>
    <row r="4649">
      <c r="A4649" t="inlineStr">
        <is>
          <t>6332424</t>
        </is>
      </c>
      <c r="B4649" t="inlineStr">
        <is>
          <t>奈良県吉野郡東吉野村中黒</t>
        </is>
      </c>
      <c r="C4649" t="inlineStr">
        <is>
          <t>ならけん よしのぐんひがしよしのむら なかぐろ</t>
        </is>
      </c>
    </row>
    <row r="4650">
      <c r="A4650" t="inlineStr">
        <is>
          <t>6332431</t>
        </is>
      </c>
      <c r="B4650" t="inlineStr">
        <is>
          <t>奈良県吉野郡東吉野村小</t>
        </is>
      </c>
      <c r="C4650" t="inlineStr">
        <is>
          <t>ならけん よしのぐんひがしよしのむら おむら</t>
        </is>
      </c>
    </row>
    <row r="4651">
      <c r="A4651" t="inlineStr">
        <is>
          <t>6332432</t>
        </is>
      </c>
      <c r="B4651" t="inlineStr">
        <is>
          <t>奈良県吉野郡東吉野村木津川</t>
        </is>
      </c>
      <c r="C4651" t="inlineStr">
        <is>
          <t>ならけん よしのぐんひがしよしのむら こつがわ</t>
        </is>
      </c>
    </row>
    <row r="4652">
      <c r="A4652" t="inlineStr">
        <is>
          <t>6332433</t>
        </is>
      </c>
      <c r="B4652" t="inlineStr">
        <is>
          <t>奈良県吉野郡東吉野村三尾</t>
        </is>
      </c>
      <c r="C4652" t="inlineStr">
        <is>
          <t>ならけん よしのぐんひがしよしのむら みお</t>
        </is>
      </c>
    </row>
    <row r="4653">
      <c r="A4653" t="inlineStr">
        <is>
          <t>6332441</t>
        </is>
      </c>
      <c r="B4653" t="inlineStr">
        <is>
          <t>奈良県吉野郡東吉野村狭戸</t>
        </is>
      </c>
      <c r="C4653" t="inlineStr">
        <is>
          <t>ならけん よしのぐんひがしよしのむら せばと</t>
        </is>
      </c>
    </row>
    <row r="4654">
      <c r="A4654" t="inlineStr">
        <is>
          <t>6332442</t>
        </is>
      </c>
      <c r="B4654" t="inlineStr">
        <is>
          <t>奈良県吉野郡東吉野村大豆生</t>
        </is>
      </c>
      <c r="C4654" t="inlineStr">
        <is>
          <t>ならけん よしのぐんひがしよしのむら まめお</t>
        </is>
      </c>
    </row>
    <row r="4655">
      <c r="A4655" t="inlineStr">
        <is>
          <t>6332443</t>
        </is>
      </c>
      <c r="B4655" t="inlineStr">
        <is>
          <t>奈良県吉野郡東吉野村麦谷</t>
        </is>
      </c>
      <c r="C4655" t="inlineStr">
        <is>
          <t>ならけん よしのぐんひがしよしのむら むぎたに</t>
        </is>
      </c>
    </row>
    <row r="4656">
      <c r="A4656" t="inlineStr">
        <is>
          <t>6332444</t>
        </is>
      </c>
      <c r="B4656" t="inlineStr">
        <is>
          <t>奈良県吉野郡東吉野村大又</t>
        </is>
      </c>
      <c r="C4656" t="inlineStr">
        <is>
          <t>ならけん よしのぐんひがしよしのむら おおまた</t>
        </is>
      </c>
    </row>
    <row r="4657">
      <c r="A4657" t="inlineStr">
        <is>
          <t>6340000</t>
        </is>
      </c>
      <c r="B4657" t="inlineStr">
        <is>
          <t>奈良県橿原市</t>
        </is>
      </c>
      <c r="C4657" t="inlineStr">
        <is>
          <t>ならけん かしはらし</t>
        </is>
      </c>
    </row>
    <row r="4658">
      <c r="A4658" t="inlineStr">
        <is>
          <t>6340001</t>
        </is>
      </c>
      <c r="B4658" t="inlineStr">
        <is>
          <t>奈良県橿原市太田市町</t>
        </is>
      </c>
      <c r="C4658" t="inlineStr">
        <is>
          <t>ならけん かしはらし おだいちちょう</t>
        </is>
      </c>
    </row>
    <row r="4659">
      <c r="A4659" t="inlineStr">
        <is>
          <t>6340002</t>
        </is>
      </c>
      <c r="B4659" t="inlineStr">
        <is>
          <t>奈良県橿原市東竹田町</t>
        </is>
      </c>
      <c r="C4659" t="inlineStr">
        <is>
          <t>ならけん かしはらし ひがしたけだちょう</t>
        </is>
      </c>
    </row>
    <row r="4660">
      <c r="A4660" t="inlineStr">
        <is>
          <t>6340003</t>
        </is>
      </c>
      <c r="B4660" t="inlineStr">
        <is>
          <t>奈良県橿原市常盤町</t>
        </is>
      </c>
      <c r="C4660" t="inlineStr">
        <is>
          <t>ならけん かしはらし ときわちょう</t>
        </is>
      </c>
    </row>
    <row r="4661">
      <c r="A4661" t="inlineStr">
        <is>
          <t>6340004</t>
        </is>
      </c>
      <c r="B4661" t="inlineStr">
        <is>
          <t>奈良県橿原市木原町</t>
        </is>
      </c>
      <c r="C4661" t="inlineStr">
        <is>
          <t>ならけん かしはらし きはらちょう</t>
        </is>
      </c>
    </row>
    <row r="4662">
      <c r="A4662" t="inlineStr">
        <is>
          <t>6340005</t>
        </is>
      </c>
      <c r="B4662" t="inlineStr">
        <is>
          <t>奈良県橿原市北八木町</t>
        </is>
      </c>
      <c r="C4662" t="inlineStr">
        <is>
          <t>ならけん かしはらし きたやぎちょう</t>
        </is>
      </c>
    </row>
    <row r="4663">
      <c r="A4663" t="inlineStr">
        <is>
          <t>6340006</t>
        </is>
      </c>
      <c r="B4663" t="inlineStr">
        <is>
          <t>奈良県橿原市新賀町</t>
        </is>
      </c>
      <c r="C4663" t="inlineStr">
        <is>
          <t>ならけん かしはらし しんがちょう</t>
        </is>
      </c>
    </row>
    <row r="4664">
      <c r="A4664" t="inlineStr">
        <is>
          <t>6340007</t>
        </is>
      </c>
      <c r="B4664" t="inlineStr">
        <is>
          <t>奈良県橿原市葛本町</t>
        </is>
      </c>
      <c r="C4664" t="inlineStr">
        <is>
          <t>ならけん かしはらし くずもとちょう</t>
        </is>
      </c>
    </row>
    <row r="4665">
      <c r="A4665" t="inlineStr">
        <is>
          <t>6340008</t>
        </is>
      </c>
      <c r="B4665" t="inlineStr">
        <is>
          <t>奈良県橿原市十市町</t>
        </is>
      </c>
      <c r="C4665" t="inlineStr">
        <is>
          <t>ならけん かしはらし とおいちちょう</t>
        </is>
      </c>
    </row>
    <row r="4666">
      <c r="A4666" t="inlineStr">
        <is>
          <t>6340009</t>
        </is>
      </c>
      <c r="B4666" t="inlineStr">
        <is>
          <t>奈良県橿原市中町</t>
        </is>
      </c>
      <c r="C4666" t="inlineStr">
        <is>
          <t>ならけん かしはらし なかちょう</t>
        </is>
      </c>
    </row>
    <row r="4667">
      <c r="A4667" t="inlineStr">
        <is>
          <t>6340011</t>
        </is>
      </c>
      <c r="B4667" t="inlineStr">
        <is>
          <t>奈良県橿原市出垣内町</t>
        </is>
      </c>
      <c r="C4667" t="inlineStr">
        <is>
          <t>ならけん かしはらし でがいとちょう</t>
        </is>
      </c>
    </row>
    <row r="4668">
      <c r="A4668" t="inlineStr">
        <is>
          <t>6340012</t>
        </is>
      </c>
      <c r="B4668" t="inlineStr">
        <is>
          <t>奈良県橿原市膳夫町</t>
        </is>
      </c>
      <c r="C4668" t="inlineStr">
        <is>
          <t>ならけん かしはらし かしわてちょう</t>
        </is>
      </c>
    </row>
    <row r="4669">
      <c r="A4669" t="inlineStr">
        <is>
          <t>6340013</t>
        </is>
      </c>
      <c r="B4669" t="inlineStr">
        <is>
          <t>奈良県橿原市出合町</t>
        </is>
      </c>
      <c r="C4669" t="inlineStr">
        <is>
          <t>ならけん かしはらし であいちょう</t>
        </is>
      </c>
    </row>
    <row r="4670">
      <c r="A4670" t="inlineStr">
        <is>
          <t>6340014</t>
        </is>
      </c>
      <c r="B4670" t="inlineStr">
        <is>
          <t>奈良県橿原市石原田町</t>
        </is>
      </c>
      <c r="C4670" t="inlineStr">
        <is>
          <t>ならけん かしはらし いしはらだちょう</t>
        </is>
      </c>
    </row>
    <row r="4671">
      <c r="A4671" t="inlineStr">
        <is>
          <t>6340021</t>
        </is>
      </c>
      <c r="B4671" t="inlineStr">
        <is>
          <t>奈良県橿原市東池尻町</t>
        </is>
      </c>
      <c r="C4671" t="inlineStr">
        <is>
          <t>ならけん かしはらし ひがしいけじりちょう</t>
        </is>
      </c>
    </row>
    <row r="4672">
      <c r="A4672" t="inlineStr">
        <is>
          <t>6340022</t>
        </is>
      </c>
      <c r="B4672" t="inlineStr">
        <is>
          <t>奈良県橿原市南浦町</t>
        </is>
      </c>
      <c r="C4672" t="inlineStr">
        <is>
          <t>ならけん かしはらし みなみうらちょう</t>
        </is>
      </c>
    </row>
    <row r="4673">
      <c r="A4673" t="inlineStr">
        <is>
          <t>6340023</t>
        </is>
      </c>
      <c r="B4673" t="inlineStr">
        <is>
          <t>奈良県橿原市戒外町</t>
        </is>
      </c>
      <c r="C4673" t="inlineStr">
        <is>
          <t>ならけん かしはらし かいげちょう</t>
        </is>
      </c>
    </row>
    <row r="4674">
      <c r="A4674" t="inlineStr">
        <is>
          <t>6340024</t>
        </is>
      </c>
      <c r="B4674" t="inlineStr">
        <is>
          <t>奈良県橿原市南山町</t>
        </is>
      </c>
      <c r="C4674" t="inlineStr">
        <is>
          <t>ならけん かしはらし みなみやまちょう</t>
        </is>
      </c>
    </row>
    <row r="4675">
      <c r="A4675" t="inlineStr">
        <is>
          <t>6340025</t>
        </is>
      </c>
      <c r="B4675" t="inlineStr">
        <is>
          <t>奈良県橿原市木之本町</t>
        </is>
      </c>
      <c r="C4675" t="inlineStr">
        <is>
          <t>ならけん かしはらし きのもとちょう</t>
        </is>
      </c>
    </row>
    <row r="4676">
      <c r="A4676" t="inlineStr">
        <is>
          <t>6340026</t>
        </is>
      </c>
      <c r="B4676" t="inlineStr">
        <is>
          <t>奈良県橿原市別所町</t>
        </is>
      </c>
      <c r="C4676" t="inlineStr">
        <is>
          <t>ならけん かしはらし べっしよちょう</t>
        </is>
      </c>
    </row>
    <row r="4677">
      <c r="A4677" t="inlineStr">
        <is>
          <t>6340027</t>
        </is>
      </c>
      <c r="B4677" t="inlineStr">
        <is>
          <t>奈良県橿原市高殿町</t>
        </is>
      </c>
      <c r="C4677" t="inlineStr">
        <is>
          <t>ならけん かしはらし たかどのちょう</t>
        </is>
      </c>
    </row>
    <row r="4678">
      <c r="A4678" t="inlineStr">
        <is>
          <t>6340028</t>
        </is>
      </c>
      <c r="B4678" t="inlineStr">
        <is>
          <t>奈良県橿原市法花寺町</t>
        </is>
      </c>
      <c r="C4678" t="inlineStr">
        <is>
          <t>ならけん かしはらし ほっけいじちょう</t>
        </is>
      </c>
    </row>
    <row r="4679">
      <c r="A4679" t="inlineStr">
        <is>
          <t>6340029</t>
        </is>
      </c>
      <c r="B4679" t="inlineStr">
        <is>
          <t>奈良県橿原市下八釣町</t>
        </is>
      </c>
      <c r="C4679" t="inlineStr">
        <is>
          <t>ならけん かしはらし しもやつりちょう</t>
        </is>
      </c>
    </row>
    <row r="4680">
      <c r="A4680" t="inlineStr">
        <is>
          <t>6340031</t>
        </is>
      </c>
      <c r="B4680" t="inlineStr">
        <is>
          <t>奈良県橿原市上飛騨町</t>
        </is>
      </c>
      <c r="C4680" t="inlineStr">
        <is>
          <t>ならけん かしはらし かみひだちょう</t>
        </is>
      </c>
    </row>
    <row r="4681">
      <c r="A4681" t="inlineStr">
        <is>
          <t>6340032</t>
        </is>
      </c>
      <c r="B4681" t="inlineStr">
        <is>
          <t>奈良県橿原市田中町</t>
        </is>
      </c>
      <c r="C4681" t="inlineStr">
        <is>
          <t>ならけん かしはらし たなかちょう</t>
        </is>
      </c>
    </row>
    <row r="4682">
      <c r="A4682" t="inlineStr">
        <is>
          <t>6340033</t>
        </is>
      </c>
      <c r="B4682" t="inlineStr">
        <is>
          <t>奈良県橿原市城殿町</t>
        </is>
      </c>
      <c r="C4682" t="inlineStr">
        <is>
          <t>ならけん かしはらし きどのちょう</t>
        </is>
      </c>
    </row>
    <row r="4683">
      <c r="A4683" t="inlineStr">
        <is>
          <t>6340034</t>
        </is>
      </c>
      <c r="B4683" t="inlineStr">
        <is>
          <t>奈良県橿原市飛騨町</t>
        </is>
      </c>
      <c r="C4683" t="inlineStr">
        <is>
          <t>ならけん かしはらし ひだちょう</t>
        </is>
      </c>
    </row>
    <row r="4684">
      <c r="A4684" t="inlineStr">
        <is>
          <t>6340041</t>
        </is>
      </c>
      <c r="B4684" t="inlineStr">
        <is>
          <t>奈良県橿原市和田町</t>
        </is>
      </c>
      <c r="C4684" t="inlineStr">
        <is>
          <t>ならけん かしはらし わだちょう</t>
        </is>
      </c>
    </row>
    <row r="4685">
      <c r="A4685" t="inlineStr">
        <is>
          <t>6340042</t>
        </is>
      </c>
      <c r="B4685" t="inlineStr">
        <is>
          <t>奈良県橿原市菖蒲町</t>
        </is>
      </c>
      <c r="C4685" t="inlineStr">
        <is>
          <t>ならけん かしはらし しょうぶちょう</t>
        </is>
      </c>
    </row>
    <row r="4686">
      <c r="A4686" t="inlineStr">
        <is>
          <t>6340043</t>
        </is>
      </c>
      <c r="B4686" t="inlineStr">
        <is>
          <t>奈良県橿原市五条野町</t>
        </is>
      </c>
      <c r="C4686" t="inlineStr">
        <is>
          <t>ならけん かしはらし ごじょうのちょう</t>
        </is>
      </c>
    </row>
    <row r="4687">
      <c r="A4687" t="inlineStr">
        <is>
          <t>6340044</t>
        </is>
      </c>
      <c r="B4687" t="inlineStr">
        <is>
          <t>奈良県橿原市大軽町</t>
        </is>
      </c>
      <c r="C4687" t="inlineStr">
        <is>
          <t>ならけん かしはらし おおがるちょう</t>
        </is>
      </c>
    </row>
    <row r="4688">
      <c r="A4688" t="inlineStr">
        <is>
          <t>6340045</t>
        </is>
      </c>
      <c r="B4688" t="inlineStr">
        <is>
          <t>奈良県橿原市石川町</t>
        </is>
      </c>
      <c r="C4688" t="inlineStr">
        <is>
          <t>ならけん かしはらし いしかわちょう</t>
        </is>
      </c>
    </row>
    <row r="4689">
      <c r="A4689" t="inlineStr">
        <is>
          <t>6340046</t>
        </is>
      </c>
      <c r="B4689" t="inlineStr">
        <is>
          <t>奈良県橿原市栄和町</t>
        </is>
      </c>
      <c r="C4689" t="inlineStr">
        <is>
          <t>ならけん かしはらし えいわちょう</t>
        </is>
      </c>
    </row>
    <row r="4690">
      <c r="A4690" t="inlineStr">
        <is>
          <t>6340051</t>
        </is>
      </c>
      <c r="B4690" t="inlineStr">
        <is>
          <t>奈良県橿原市白橿町</t>
        </is>
      </c>
      <c r="C4690" t="inlineStr">
        <is>
          <t>ならけん かしはらし しらかしちょう</t>
        </is>
      </c>
    </row>
    <row r="4691">
      <c r="A4691" t="inlineStr">
        <is>
          <t>6340052</t>
        </is>
      </c>
      <c r="B4691" t="inlineStr">
        <is>
          <t>奈良県橿原市南妙法寺町</t>
        </is>
      </c>
      <c r="C4691" t="inlineStr">
        <is>
          <t>ならけん かしはらし みなみみょうほうじちょう</t>
        </is>
      </c>
    </row>
    <row r="4692">
      <c r="A4692" t="inlineStr">
        <is>
          <t>6340061</t>
        </is>
      </c>
      <c r="B4692" t="inlineStr">
        <is>
          <t>奈良県橿原市大久保町</t>
        </is>
      </c>
      <c r="C4692" t="inlineStr">
        <is>
          <t>ならけん かしはらし おおくぼちょう</t>
        </is>
      </c>
    </row>
    <row r="4693">
      <c r="A4693" t="inlineStr">
        <is>
          <t>6340062</t>
        </is>
      </c>
      <c r="B4693" t="inlineStr">
        <is>
          <t>奈良県橿原市御坊町</t>
        </is>
      </c>
      <c r="C4693" t="inlineStr">
        <is>
          <t>ならけん かしはらし ごぼうちょう</t>
        </is>
      </c>
    </row>
    <row r="4694">
      <c r="A4694" t="inlineStr">
        <is>
          <t>6340063</t>
        </is>
      </c>
      <c r="B4694" t="inlineStr">
        <is>
          <t>奈良県橿原市久米町</t>
        </is>
      </c>
      <c r="C4694" t="inlineStr">
        <is>
          <t>ならけん かしはらし くめちょう</t>
        </is>
      </c>
    </row>
    <row r="4695">
      <c r="A4695" t="inlineStr">
        <is>
          <t>6340064</t>
        </is>
      </c>
      <c r="B4695" t="inlineStr">
        <is>
          <t>奈良県橿原市見瀬町</t>
        </is>
      </c>
      <c r="C4695" t="inlineStr">
        <is>
          <t>ならけん かしはらし みせちょう</t>
        </is>
      </c>
    </row>
    <row r="4696">
      <c r="A4696" t="inlineStr">
        <is>
          <t>6340065</t>
        </is>
      </c>
      <c r="B4696" t="inlineStr">
        <is>
          <t>奈良県橿原市畝傍町</t>
        </is>
      </c>
      <c r="C4696" t="inlineStr">
        <is>
          <t>ならけん かしはらし うねびちょう</t>
        </is>
      </c>
    </row>
    <row r="4697">
      <c r="A4697" t="inlineStr">
        <is>
          <t>6340071</t>
        </is>
      </c>
      <c r="B4697" t="inlineStr">
        <is>
          <t>奈良県橿原市山之坊町</t>
        </is>
      </c>
      <c r="C4697" t="inlineStr">
        <is>
          <t>ならけん かしはらし やまのぼうちょう</t>
        </is>
      </c>
    </row>
    <row r="4698">
      <c r="A4698" t="inlineStr">
        <is>
          <t>6340072</t>
        </is>
      </c>
      <c r="B4698" t="inlineStr">
        <is>
          <t>奈良県橿原市醍醐町</t>
        </is>
      </c>
      <c r="C4698" t="inlineStr">
        <is>
          <t>ならけん かしはらし だいごちょう</t>
        </is>
      </c>
    </row>
    <row r="4699">
      <c r="A4699" t="inlineStr">
        <is>
          <t>6340073</t>
        </is>
      </c>
      <c r="B4699" t="inlineStr">
        <is>
          <t>奈良県橿原市縄手町</t>
        </is>
      </c>
      <c r="C4699" t="inlineStr">
        <is>
          <t>ならけん かしはらし なわてちょう</t>
        </is>
      </c>
    </row>
    <row r="4700">
      <c r="A4700" t="inlineStr">
        <is>
          <t>6340074</t>
        </is>
      </c>
      <c r="B4700" t="inlineStr">
        <is>
          <t>奈良県橿原市四分町</t>
        </is>
      </c>
      <c r="C4700" t="inlineStr">
        <is>
          <t>ならけん かしはらし しぶちょう</t>
        </is>
      </c>
    </row>
    <row r="4701">
      <c r="A4701" t="inlineStr">
        <is>
          <t>6340075</t>
        </is>
      </c>
      <c r="B4701" t="inlineStr">
        <is>
          <t>奈良県橿原市小房町</t>
        </is>
      </c>
      <c r="C4701" t="inlineStr">
        <is>
          <t>ならけん かしはらし おうさちょう</t>
        </is>
      </c>
    </row>
    <row r="4702">
      <c r="A4702" t="inlineStr">
        <is>
          <t>6340076</t>
        </is>
      </c>
      <c r="B4702" t="inlineStr">
        <is>
          <t>奈良県橿原市兵部町</t>
        </is>
      </c>
      <c r="C4702" t="inlineStr">
        <is>
          <t>ならけん かしはらし ひょうぶちょう</t>
        </is>
      </c>
    </row>
    <row r="4703">
      <c r="A4703" t="inlineStr">
        <is>
          <t>6340077</t>
        </is>
      </c>
      <c r="B4703" t="inlineStr">
        <is>
          <t>奈良県橿原市南八木町</t>
        </is>
      </c>
      <c r="C4703" t="inlineStr">
        <is>
          <t>ならけん かしはらし みなみやぎちょう</t>
        </is>
      </c>
    </row>
    <row r="4704">
      <c r="A4704" t="inlineStr">
        <is>
          <t>6340078</t>
        </is>
      </c>
      <c r="B4704" t="inlineStr">
        <is>
          <t>奈良県橿原市八木町</t>
        </is>
      </c>
      <c r="C4704" t="inlineStr">
        <is>
          <t>ならけん かしはらし やぎちょう</t>
        </is>
      </c>
    </row>
    <row r="4705">
      <c r="A4705" t="inlineStr">
        <is>
          <t>6340100</t>
        </is>
      </c>
      <c r="B4705" t="inlineStr">
        <is>
          <t>奈良県高市郡明日香村</t>
        </is>
      </c>
      <c r="C4705" t="inlineStr">
        <is>
          <t>ならけん たかいちぐんあすかむら</t>
        </is>
      </c>
    </row>
    <row r="4706">
      <c r="A4706" t="inlineStr">
        <is>
          <t>6340101</t>
        </is>
      </c>
      <c r="B4706" t="inlineStr">
        <is>
          <t>奈良県高市郡明日香村小山</t>
        </is>
      </c>
      <c r="C4706" t="inlineStr">
        <is>
          <t>ならけん たかいちぐんあすかむら こやま</t>
        </is>
      </c>
    </row>
    <row r="4707">
      <c r="A4707" t="inlineStr">
        <is>
          <t>6340102</t>
        </is>
      </c>
      <c r="B4707" t="inlineStr">
        <is>
          <t>奈良県高市郡明日香村奥山</t>
        </is>
      </c>
      <c r="C4707" t="inlineStr">
        <is>
          <t>ならけん たかいちぐんあすかむら おくやま</t>
        </is>
      </c>
    </row>
    <row r="4708">
      <c r="A4708" t="inlineStr">
        <is>
          <t>6340103</t>
        </is>
      </c>
      <c r="B4708" t="inlineStr">
        <is>
          <t>奈良県高市郡明日香村飛鳥</t>
        </is>
      </c>
      <c r="C4708" t="inlineStr">
        <is>
          <t>ならけん たかいちぐんあすかむら あすか</t>
        </is>
      </c>
    </row>
    <row r="4709">
      <c r="A4709" t="inlineStr">
        <is>
          <t>6340104</t>
        </is>
      </c>
      <c r="B4709" t="inlineStr">
        <is>
          <t>奈良県高市郡明日香村八釣</t>
        </is>
      </c>
      <c r="C4709" t="inlineStr">
        <is>
          <t>ならけん たかいちぐんあすかむら やつり</t>
        </is>
      </c>
    </row>
    <row r="4710">
      <c r="A4710" t="inlineStr">
        <is>
          <t>6340105</t>
        </is>
      </c>
      <c r="B4710" t="inlineStr">
        <is>
          <t>奈良県高市郡明日香村東山</t>
        </is>
      </c>
      <c r="C4710" t="inlineStr">
        <is>
          <t>ならけん たかいちぐんあすかむら ひがしやま</t>
        </is>
      </c>
    </row>
    <row r="4711">
      <c r="A4711" t="inlineStr">
        <is>
          <t>6340106</t>
        </is>
      </c>
      <c r="B4711" t="inlineStr">
        <is>
          <t>奈良県高市郡明日香村小原</t>
        </is>
      </c>
      <c r="C4711" t="inlineStr">
        <is>
          <t>ならけん たかいちぐんあすかむら おおはら</t>
        </is>
      </c>
    </row>
    <row r="4712">
      <c r="A4712" t="inlineStr">
        <is>
          <t>6340107</t>
        </is>
      </c>
      <c r="B4712" t="inlineStr">
        <is>
          <t>奈良県高市郡明日香村豊浦</t>
        </is>
      </c>
      <c r="C4712" t="inlineStr">
        <is>
          <t>ならけん たかいちぐんあすかむら とようら</t>
        </is>
      </c>
    </row>
    <row r="4713">
      <c r="A4713" t="inlineStr">
        <is>
          <t>6340108</t>
        </is>
      </c>
      <c r="B4713" t="inlineStr">
        <is>
          <t>奈良県高市郡明日香村雷</t>
        </is>
      </c>
      <c r="C4713" t="inlineStr">
        <is>
          <t>ならけん たかいちぐんあすかむら いかつち</t>
        </is>
      </c>
    </row>
    <row r="4714">
      <c r="A4714" t="inlineStr">
        <is>
          <t>6340111</t>
        </is>
      </c>
      <c r="B4714" t="inlineStr">
        <is>
          <t>奈良県高市郡明日香村岡</t>
        </is>
      </c>
      <c r="C4714" t="inlineStr">
        <is>
          <t>ならけん たかいちぐんあすかむら おか</t>
        </is>
      </c>
    </row>
    <row r="4715">
      <c r="A4715" t="inlineStr">
        <is>
          <t>6340112</t>
        </is>
      </c>
      <c r="B4715" t="inlineStr">
        <is>
          <t>奈良県高市郡明日香村島庄</t>
        </is>
      </c>
      <c r="C4715" t="inlineStr">
        <is>
          <t>ならけん たかいちぐんあすかむら しましょう</t>
        </is>
      </c>
    </row>
    <row r="4716">
      <c r="A4716" t="inlineStr">
        <is>
          <t>6340113</t>
        </is>
      </c>
      <c r="B4716" t="inlineStr">
        <is>
          <t>奈良県高市郡明日香村上居</t>
        </is>
      </c>
      <c r="C4716" t="inlineStr">
        <is>
          <t>ならけん たかいちぐんあすかむら じょうご</t>
        </is>
      </c>
    </row>
    <row r="4717">
      <c r="A4717" t="inlineStr">
        <is>
          <t>6340114</t>
        </is>
      </c>
      <c r="B4717" t="inlineStr">
        <is>
          <t>奈良県高市郡明日香村細川</t>
        </is>
      </c>
      <c r="C4717" t="inlineStr">
        <is>
          <t>ならけん たかいちぐんあすかむら ほそかわ</t>
        </is>
      </c>
    </row>
    <row r="4718">
      <c r="A4718" t="inlineStr">
        <is>
          <t>6340115</t>
        </is>
      </c>
      <c r="B4718" t="inlineStr">
        <is>
          <t>奈良県高市郡明日香村上</t>
        </is>
      </c>
      <c r="C4718" t="inlineStr">
        <is>
          <t>ならけん たかいちぐんあすかむら かむら</t>
        </is>
      </c>
    </row>
    <row r="4719">
      <c r="A4719" t="inlineStr">
        <is>
          <t>6340116</t>
        </is>
      </c>
      <c r="B4719" t="inlineStr">
        <is>
          <t>奈良県高市郡明日香村尾曽</t>
        </is>
      </c>
      <c r="C4719" t="inlineStr">
        <is>
          <t>ならけん たかいちぐんあすかむら おおそ</t>
        </is>
      </c>
    </row>
    <row r="4720">
      <c r="A4720" t="inlineStr">
        <is>
          <t>6340117</t>
        </is>
      </c>
      <c r="B4720" t="inlineStr">
        <is>
          <t>奈良県高市郡明日香村冬野</t>
        </is>
      </c>
      <c r="C4720" t="inlineStr">
        <is>
          <t>ならけん たかいちぐんあすかむら ふゆの</t>
        </is>
      </c>
    </row>
    <row r="4721">
      <c r="A4721" t="inlineStr">
        <is>
          <t>6340118</t>
        </is>
      </c>
      <c r="B4721" t="inlineStr">
        <is>
          <t>奈良県高市郡明日香村畑</t>
        </is>
      </c>
      <c r="C4721" t="inlineStr">
        <is>
          <t>ならけん たかいちぐんあすかむら はた</t>
        </is>
      </c>
    </row>
    <row r="4722">
      <c r="A4722" t="inlineStr">
        <is>
          <t>6340121</t>
        </is>
      </c>
      <c r="B4722" t="inlineStr">
        <is>
          <t>奈良県高市郡明日香村祝戸</t>
        </is>
      </c>
      <c r="C4722" t="inlineStr">
        <is>
          <t>ならけん たかいちぐんあすかむら いわいど</t>
        </is>
      </c>
    </row>
    <row r="4723">
      <c r="A4723" t="inlineStr">
        <is>
          <t>6340122</t>
        </is>
      </c>
      <c r="B4723" t="inlineStr">
        <is>
          <t>奈良県高市郡明日香村阪田</t>
        </is>
      </c>
      <c r="C4723" t="inlineStr">
        <is>
          <t>ならけん たかいちぐんあすかむら さかだ</t>
        </is>
      </c>
    </row>
    <row r="4724">
      <c r="A4724" t="inlineStr">
        <is>
          <t>6340123</t>
        </is>
      </c>
      <c r="B4724" t="inlineStr">
        <is>
          <t>奈良県高市郡明日香村稲渕</t>
        </is>
      </c>
      <c r="C4724" t="inlineStr">
        <is>
          <t>ならけん たかいちぐんあすかむら いなぶち</t>
        </is>
      </c>
    </row>
    <row r="4725">
      <c r="A4725" t="inlineStr">
        <is>
          <t>6340124</t>
        </is>
      </c>
      <c r="B4725" t="inlineStr">
        <is>
          <t>奈良県高市郡明日香村栢森</t>
        </is>
      </c>
      <c r="C4725" t="inlineStr">
        <is>
          <t>ならけん たかいちぐんあすかむら かやもり</t>
        </is>
      </c>
    </row>
    <row r="4726">
      <c r="A4726" t="inlineStr">
        <is>
          <t>6340125</t>
        </is>
      </c>
      <c r="B4726" t="inlineStr">
        <is>
          <t>奈良県高市郡明日香村入谷</t>
        </is>
      </c>
      <c r="C4726" t="inlineStr">
        <is>
          <t>ならけん たかいちぐんあすかむら にゅうだに</t>
        </is>
      </c>
    </row>
    <row r="4727">
      <c r="A4727" t="inlineStr">
        <is>
          <t>6340131</t>
        </is>
      </c>
      <c r="B4727" t="inlineStr">
        <is>
          <t>奈良県高市郡明日香村御園</t>
        </is>
      </c>
      <c r="C4727" t="inlineStr">
        <is>
          <t>ならけん たかいちぐんあすかむら みその</t>
        </is>
      </c>
    </row>
    <row r="4728">
      <c r="A4728" t="inlineStr">
        <is>
          <t>6340132</t>
        </is>
      </c>
      <c r="B4728" t="inlineStr">
        <is>
          <t>奈良県高市郡明日香村栗原</t>
        </is>
      </c>
      <c r="C4728" t="inlineStr">
        <is>
          <t>ならけん たかいちぐんあすかむら くりはら</t>
        </is>
      </c>
    </row>
    <row r="4729">
      <c r="A4729" t="inlineStr">
        <is>
          <t>6340133</t>
        </is>
      </c>
      <c r="B4729" t="inlineStr">
        <is>
          <t>奈良県高市郡明日香村大根田</t>
        </is>
      </c>
      <c r="C4729" t="inlineStr">
        <is>
          <t>ならけん たかいちぐんあすかむら おおねだ</t>
        </is>
      </c>
    </row>
    <row r="4730">
      <c r="A4730" t="inlineStr">
        <is>
          <t>6340134</t>
        </is>
      </c>
      <c r="B4730" t="inlineStr">
        <is>
          <t>奈良県高市郡明日香村阿部山</t>
        </is>
      </c>
      <c r="C4730" t="inlineStr">
        <is>
          <t>ならけん たかいちぐんあすかむら あべやま</t>
        </is>
      </c>
    </row>
    <row r="4731">
      <c r="A4731" t="inlineStr">
        <is>
          <t>6340135</t>
        </is>
      </c>
      <c r="B4731" t="inlineStr">
        <is>
          <t>奈良県高市郡明日香村檜前</t>
        </is>
      </c>
      <c r="C4731" t="inlineStr">
        <is>
          <t>ならけん たかいちぐんあすかむら ひのくま</t>
        </is>
      </c>
    </row>
    <row r="4732">
      <c r="A4732" t="inlineStr">
        <is>
          <t>6340136</t>
        </is>
      </c>
      <c r="B4732" t="inlineStr">
        <is>
          <t>奈良県高市郡明日香村地ノ窪</t>
        </is>
      </c>
      <c r="C4732" t="inlineStr">
        <is>
          <t>ならけん たかいちぐんあすかむら じのくぼ</t>
        </is>
      </c>
    </row>
    <row r="4733">
      <c r="A4733" t="inlineStr">
        <is>
          <t>6340137</t>
        </is>
      </c>
      <c r="B4733" t="inlineStr">
        <is>
          <t>奈良県高市郡明日香村真弓</t>
        </is>
      </c>
      <c r="C4733" t="inlineStr">
        <is>
          <t>ならけん たかいちぐんあすかむら まゆみ</t>
        </is>
      </c>
    </row>
    <row r="4734">
      <c r="A4734" t="inlineStr">
        <is>
          <t>6340138</t>
        </is>
      </c>
      <c r="B4734" t="inlineStr">
        <is>
          <t>奈良県高市郡明日香村越</t>
        </is>
      </c>
      <c r="C4734" t="inlineStr">
        <is>
          <t>ならけん たかいちぐんあすかむら こし</t>
        </is>
      </c>
    </row>
    <row r="4735">
      <c r="A4735" t="inlineStr">
        <is>
          <t>6340141</t>
        </is>
      </c>
      <c r="B4735" t="inlineStr">
        <is>
          <t>奈良県高市郡明日香村川原</t>
        </is>
      </c>
      <c r="C4735" t="inlineStr">
        <is>
          <t>ならけん たかいちぐんあすかむら かわはら</t>
        </is>
      </c>
    </row>
    <row r="4736">
      <c r="A4736" t="inlineStr">
        <is>
          <t>6340142</t>
        </is>
      </c>
      <c r="B4736" t="inlineStr">
        <is>
          <t>奈良県高市郡明日香村橘</t>
        </is>
      </c>
      <c r="C4736" t="inlineStr">
        <is>
          <t>ならけん たかいちぐんあすかむら たちばな</t>
        </is>
      </c>
    </row>
    <row r="4737">
      <c r="A4737" t="inlineStr">
        <is>
          <t>6340143</t>
        </is>
      </c>
      <c r="B4737" t="inlineStr">
        <is>
          <t>奈良県高市郡明日香村立部</t>
        </is>
      </c>
      <c r="C4737" t="inlineStr">
        <is>
          <t>ならけん たかいちぐんあすかむら たちべ</t>
        </is>
      </c>
    </row>
    <row r="4738">
      <c r="A4738" t="inlineStr">
        <is>
          <t>6340144</t>
        </is>
      </c>
      <c r="B4738" t="inlineStr">
        <is>
          <t>奈良県高市郡明日香村平田</t>
        </is>
      </c>
      <c r="C4738" t="inlineStr">
        <is>
          <t>ならけん たかいちぐんあすかむら ひらた</t>
        </is>
      </c>
    </row>
    <row r="4739">
      <c r="A4739" t="inlineStr">
        <is>
          <t>6340145</t>
        </is>
      </c>
      <c r="B4739" t="inlineStr">
        <is>
          <t>奈良県高市郡明日香村野口</t>
        </is>
      </c>
      <c r="C4739" t="inlineStr">
        <is>
          <t>ならけん たかいちぐんあすかむら のぐち</t>
        </is>
      </c>
    </row>
    <row r="4740">
      <c r="A4740" t="inlineStr">
        <is>
          <t>6340801</t>
        </is>
      </c>
      <c r="B4740" t="inlineStr">
        <is>
          <t>奈良県橿原市西新堂町</t>
        </is>
      </c>
      <c r="C4740" t="inlineStr">
        <is>
          <t>ならけん かしはらし にししんどうちょう</t>
        </is>
      </c>
    </row>
    <row r="4741">
      <c r="A4741" t="inlineStr">
        <is>
          <t>6340802</t>
        </is>
      </c>
      <c r="B4741" t="inlineStr">
        <is>
          <t>奈良県橿原市新口町</t>
        </is>
      </c>
      <c r="C4741" t="inlineStr">
        <is>
          <t>ならけん かしはらし にのくちちょう</t>
        </is>
      </c>
    </row>
    <row r="4742">
      <c r="A4742" t="inlineStr">
        <is>
          <t>6340803</t>
        </is>
      </c>
      <c r="B4742" t="inlineStr">
        <is>
          <t>奈良県橿原市上品寺町</t>
        </is>
      </c>
      <c r="C4742" t="inlineStr">
        <is>
          <t>ならけん かしはらし じょうぼんじちょう</t>
        </is>
      </c>
    </row>
    <row r="4743">
      <c r="A4743" t="inlineStr">
        <is>
          <t>6340804</t>
        </is>
      </c>
      <c r="B4743" t="inlineStr">
        <is>
          <t>奈良県橿原市内膳町</t>
        </is>
      </c>
      <c r="C4743" t="inlineStr">
        <is>
          <t>ならけん かしはらし ないぜんちょう</t>
        </is>
      </c>
    </row>
    <row r="4744">
      <c r="A4744" t="inlineStr">
        <is>
          <t>6340805</t>
        </is>
      </c>
      <c r="B4744" t="inlineStr">
        <is>
          <t>奈良県橿原市地黄町</t>
        </is>
      </c>
      <c r="C4744" t="inlineStr">
        <is>
          <t>ならけん かしはらし じおちょう</t>
        </is>
      </c>
    </row>
    <row r="4745">
      <c r="A4745" t="inlineStr">
        <is>
          <t>6340811</t>
        </is>
      </c>
      <c r="B4745" t="inlineStr">
        <is>
          <t>奈良県橿原市小綱町</t>
        </is>
      </c>
      <c r="C4745" t="inlineStr">
        <is>
          <t>ならけん かしはらし しょうこちょう</t>
        </is>
      </c>
    </row>
    <row r="4746">
      <c r="A4746" t="inlineStr">
        <is>
          <t>6340812</t>
        </is>
      </c>
      <c r="B4746" t="inlineStr">
        <is>
          <t>奈良県橿原市今井町</t>
        </is>
      </c>
      <c r="C4746" t="inlineStr">
        <is>
          <t>ならけん かしはらし いまいちょう</t>
        </is>
      </c>
    </row>
    <row r="4747">
      <c r="A4747" t="inlineStr">
        <is>
          <t>6340813</t>
        </is>
      </c>
      <c r="B4747" t="inlineStr">
        <is>
          <t>奈良県橿原市四条町</t>
        </is>
      </c>
      <c r="C4747" t="inlineStr">
        <is>
          <t>ならけん かしはらし しじょうちょう</t>
        </is>
      </c>
    </row>
    <row r="4748">
      <c r="A4748" t="inlineStr">
        <is>
          <t>6340814</t>
        </is>
      </c>
      <c r="B4748" t="inlineStr">
        <is>
          <t>奈良県橿原市山本町</t>
        </is>
      </c>
      <c r="C4748" t="inlineStr">
        <is>
          <t>ならけん かしはらし やまもとちょう</t>
        </is>
      </c>
    </row>
    <row r="4749">
      <c r="A4749" t="inlineStr">
        <is>
          <t>6340815</t>
        </is>
      </c>
      <c r="B4749" t="inlineStr">
        <is>
          <t>奈良県橿原市大谷町</t>
        </is>
      </c>
      <c r="C4749" t="inlineStr">
        <is>
          <t>ならけん かしはらし おおたにちょう</t>
        </is>
      </c>
    </row>
    <row r="4750">
      <c r="A4750" t="inlineStr">
        <is>
          <t>6340816</t>
        </is>
      </c>
      <c r="B4750" t="inlineStr">
        <is>
          <t>奈良県橿原市慈明寺町</t>
        </is>
      </c>
      <c r="C4750" t="inlineStr">
        <is>
          <t>ならけん かしはらし じみょうじちょう</t>
        </is>
      </c>
    </row>
    <row r="4751">
      <c r="A4751" t="inlineStr">
        <is>
          <t>6340817</t>
        </is>
      </c>
      <c r="B4751" t="inlineStr">
        <is>
          <t>奈良県橿原市寺田町</t>
        </is>
      </c>
      <c r="C4751" t="inlineStr">
        <is>
          <t>ならけん かしはらし てらだちょう</t>
        </is>
      </c>
    </row>
    <row r="4752">
      <c r="A4752" t="inlineStr">
        <is>
          <t>6340821</t>
        </is>
      </c>
      <c r="B4752" t="inlineStr">
        <is>
          <t>奈良県橿原市西池尻町</t>
        </is>
      </c>
      <c r="C4752" t="inlineStr">
        <is>
          <t>ならけん かしはらし にしいけじりちょう</t>
        </is>
      </c>
    </row>
    <row r="4753">
      <c r="A4753" t="inlineStr">
        <is>
          <t>6340822</t>
        </is>
      </c>
      <c r="B4753" t="inlineStr">
        <is>
          <t>奈良県橿原市鳥屋町</t>
        </is>
      </c>
      <c r="C4753" t="inlineStr">
        <is>
          <t>ならけん かしはらし とりやちょう</t>
        </is>
      </c>
    </row>
    <row r="4754">
      <c r="A4754" t="inlineStr">
        <is>
          <t>6340823</t>
        </is>
      </c>
      <c r="B4754" t="inlineStr">
        <is>
          <t>奈良県橿原市北越智町</t>
        </is>
      </c>
      <c r="C4754" t="inlineStr">
        <is>
          <t>ならけん かしはらし きたおちちょう</t>
        </is>
      </c>
    </row>
    <row r="4755">
      <c r="A4755" t="inlineStr">
        <is>
          <t>6340824</t>
        </is>
      </c>
      <c r="B4755" t="inlineStr">
        <is>
          <t>奈良県橿原市一町</t>
        </is>
      </c>
      <c r="C4755" t="inlineStr">
        <is>
          <t>ならけん かしはらし かずちょう</t>
        </is>
      </c>
    </row>
    <row r="4756">
      <c r="A4756" t="inlineStr">
        <is>
          <t>6340825</t>
        </is>
      </c>
      <c r="B4756" t="inlineStr">
        <is>
          <t>奈良県橿原市観音寺町</t>
        </is>
      </c>
      <c r="C4756" t="inlineStr">
        <is>
          <t>ならけん かしはらし かんのんじちょう</t>
        </is>
      </c>
    </row>
    <row r="4757">
      <c r="A4757" t="inlineStr">
        <is>
          <t>6340826</t>
        </is>
      </c>
      <c r="B4757" t="inlineStr">
        <is>
          <t>奈良県橿原市川西町</t>
        </is>
      </c>
      <c r="C4757" t="inlineStr">
        <is>
          <t>ならけん かしはらし かわにしちょう</t>
        </is>
      </c>
    </row>
    <row r="4758">
      <c r="A4758" t="inlineStr">
        <is>
          <t>6340827</t>
        </is>
      </c>
      <c r="B4758" t="inlineStr">
        <is>
          <t>奈良県橿原市光陽町</t>
        </is>
      </c>
      <c r="C4758" t="inlineStr">
        <is>
          <t>ならけん かしはらし こうようちょう</t>
        </is>
      </c>
    </row>
    <row r="4759">
      <c r="A4759" t="inlineStr">
        <is>
          <t>6340828</t>
        </is>
      </c>
      <c r="B4759" t="inlineStr">
        <is>
          <t>奈良県橿原市古川町</t>
        </is>
      </c>
      <c r="C4759" t="inlineStr">
        <is>
          <t>ならけん かしはらし ふるかわちょう</t>
        </is>
      </c>
    </row>
    <row r="4760">
      <c r="A4760" t="inlineStr">
        <is>
          <t>6340829</t>
        </is>
      </c>
      <c r="B4760" t="inlineStr">
        <is>
          <t>奈良県橿原市吉田町</t>
        </is>
      </c>
      <c r="C4760" t="inlineStr">
        <is>
          <t>ならけん かしはらし よしだちょう</t>
        </is>
      </c>
    </row>
    <row r="4761">
      <c r="A4761" t="inlineStr">
        <is>
          <t>6340831</t>
        </is>
      </c>
      <c r="B4761" t="inlineStr">
        <is>
          <t>奈良県橿原市曽我町</t>
        </is>
      </c>
      <c r="C4761" t="inlineStr">
        <is>
          <t>ならけん かしはらし そがちょう</t>
        </is>
      </c>
    </row>
    <row r="4762">
      <c r="A4762" t="inlineStr">
        <is>
          <t>6340832</t>
        </is>
      </c>
      <c r="B4762" t="inlineStr">
        <is>
          <t>奈良県橿原市五井町</t>
        </is>
      </c>
      <c r="C4762" t="inlineStr">
        <is>
          <t>ならけん かしはらし ごいちょう</t>
        </is>
      </c>
    </row>
    <row r="4763">
      <c r="A4763" t="inlineStr">
        <is>
          <t>6340833</t>
        </is>
      </c>
      <c r="B4763" t="inlineStr">
        <is>
          <t>奈良県橿原市忌部町</t>
        </is>
      </c>
      <c r="C4763" t="inlineStr">
        <is>
          <t>ならけん かしはらし いんべちょう</t>
        </is>
      </c>
    </row>
    <row r="4764">
      <c r="A4764" t="inlineStr">
        <is>
          <t>6340834</t>
        </is>
      </c>
      <c r="B4764" t="inlineStr">
        <is>
          <t>奈良県橿原市雲梯町</t>
        </is>
      </c>
      <c r="C4764" t="inlineStr">
        <is>
          <t>ならけん かしはらし うなてちょう</t>
        </is>
      </c>
    </row>
    <row r="4765">
      <c r="A4765" t="inlineStr">
        <is>
          <t>6340835</t>
        </is>
      </c>
      <c r="B4765" t="inlineStr">
        <is>
          <t>奈良県橿原市東坊城町</t>
        </is>
      </c>
      <c r="C4765" t="inlineStr">
        <is>
          <t>ならけん かしはらし ひがしぼうじょうちょう</t>
        </is>
      </c>
    </row>
    <row r="4766">
      <c r="A4766" t="inlineStr">
        <is>
          <t>6340836</t>
        </is>
      </c>
      <c r="B4766" t="inlineStr">
        <is>
          <t>奈良県橿原市新堂町</t>
        </is>
      </c>
      <c r="C4766" t="inlineStr">
        <is>
          <t>ならけん かしはらし しんどうちょう</t>
        </is>
      </c>
    </row>
    <row r="4767">
      <c r="A4767" t="inlineStr">
        <is>
          <t>6340837</t>
        </is>
      </c>
      <c r="B4767" t="inlineStr">
        <is>
          <t>奈良県橿原市曲川町</t>
        </is>
      </c>
      <c r="C4767" t="inlineStr">
        <is>
          <t>ならけん かしはらし まがりかわちょう</t>
        </is>
      </c>
    </row>
    <row r="4768">
      <c r="A4768" t="inlineStr">
        <is>
          <t>6340841</t>
        </is>
      </c>
      <c r="B4768" t="inlineStr">
        <is>
          <t>奈良県橿原市大垣町</t>
        </is>
      </c>
      <c r="C4768" t="inlineStr">
        <is>
          <t>ならけん かしはらし おおがきちょう</t>
        </is>
      </c>
    </row>
    <row r="4769">
      <c r="A4769" t="inlineStr">
        <is>
          <t>6340842</t>
        </is>
      </c>
      <c r="B4769" t="inlineStr">
        <is>
          <t>奈良県橿原市豊田町</t>
        </is>
      </c>
      <c r="C4769" t="inlineStr">
        <is>
          <t>ならけん かしはらし とよだちょう</t>
        </is>
      </c>
    </row>
    <row r="4770">
      <c r="A4770" t="inlineStr">
        <is>
          <t>6340843</t>
        </is>
      </c>
      <c r="B4770" t="inlineStr">
        <is>
          <t>奈良県橿原市北妙法寺町</t>
        </is>
      </c>
      <c r="C4770" t="inlineStr">
        <is>
          <t>ならけん かしはらし きたみょうほうじちょう</t>
        </is>
      </c>
    </row>
    <row r="4771">
      <c r="A4771" t="inlineStr">
        <is>
          <t>6340844</t>
        </is>
      </c>
      <c r="B4771" t="inlineStr">
        <is>
          <t>奈良県橿原市土橋町</t>
        </is>
      </c>
      <c r="C4771" t="inlineStr">
        <is>
          <t>ならけん かしはらし つちはしちょう</t>
        </is>
      </c>
    </row>
    <row r="4772">
      <c r="A4772" t="inlineStr">
        <is>
          <t>6340845</t>
        </is>
      </c>
      <c r="B4772" t="inlineStr">
        <is>
          <t>奈良県橿原市中曽司町</t>
        </is>
      </c>
      <c r="C4772" t="inlineStr">
        <is>
          <t>ならけん かしはらし なかぞしちょう</t>
        </is>
      </c>
    </row>
    <row r="4773">
      <c r="A4773" t="inlineStr">
        <is>
          <t>6340846</t>
        </is>
      </c>
      <c r="B4773" t="inlineStr">
        <is>
          <t>奈良県橿原市小槻町</t>
        </is>
      </c>
      <c r="C4773" t="inlineStr">
        <is>
          <t>ならけん かしはらし おうづくちょう</t>
        </is>
      </c>
    </row>
    <row r="4774">
      <c r="A4774" t="inlineStr">
        <is>
          <t>6340847</t>
        </is>
      </c>
      <c r="B4774" t="inlineStr">
        <is>
          <t>奈良県橿原市飯高町</t>
        </is>
      </c>
      <c r="C4774" t="inlineStr">
        <is>
          <t>ならけん かしはらし ひだかちょう</t>
        </is>
      </c>
    </row>
    <row r="4775">
      <c r="A4775" t="inlineStr">
        <is>
          <t>6350000</t>
        </is>
      </c>
      <c r="B4775" t="inlineStr">
        <is>
          <t>奈良県大和高田市</t>
        </is>
      </c>
      <c r="C4775" t="inlineStr">
        <is>
          <t>ならけん やまとたかだし</t>
        </is>
      </c>
    </row>
    <row r="4776">
      <c r="A4776" t="inlineStr">
        <is>
          <t>6350001</t>
        </is>
      </c>
      <c r="B4776" t="inlineStr">
        <is>
          <t>奈良県大和高田市松塚</t>
        </is>
      </c>
      <c r="C4776" t="inlineStr">
        <is>
          <t>ならけん やまとたかだし まつづか</t>
        </is>
      </c>
    </row>
    <row r="4777">
      <c r="A4777" t="inlineStr">
        <is>
          <t>6350002</t>
        </is>
      </c>
      <c r="B4777" t="inlineStr">
        <is>
          <t>奈良県大和高田市土庫</t>
        </is>
      </c>
      <c r="C4777" t="inlineStr">
        <is>
          <t>ならけん やまとたかだし どんご</t>
        </is>
      </c>
    </row>
    <row r="4778">
      <c r="A4778" t="inlineStr">
        <is>
          <t>6350003</t>
        </is>
      </c>
      <c r="B4778" t="inlineStr">
        <is>
          <t>奈良県大和高田市土庫</t>
        </is>
      </c>
      <c r="C4778" t="inlineStr">
        <is>
          <t>ならけん やまとたかだし どんご</t>
        </is>
      </c>
    </row>
    <row r="4779">
      <c r="A4779" t="inlineStr">
        <is>
          <t>6350004</t>
        </is>
      </c>
      <c r="B4779" t="inlineStr">
        <is>
          <t>奈良県大和高田市藤森</t>
        </is>
      </c>
      <c r="C4779" t="inlineStr">
        <is>
          <t>ならけん やまとたかだし ふじのもり</t>
        </is>
      </c>
    </row>
    <row r="4780">
      <c r="A4780" t="inlineStr">
        <is>
          <t>6350011</t>
        </is>
      </c>
      <c r="B4780" t="inlineStr">
        <is>
          <t>奈良県大和高田市材木町</t>
        </is>
      </c>
      <c r="C4780" t="inlineStr">
        <is>
          <t>ならけん やまとたかだし ざいもくちょう</t>
        </is>
      </c>
    </row>
    <row r="4781">
      <c r="A4781" t="inlineStr">
        <is>
          <t>6350012</t>
        </is>
      </c>
      <c r="B4781" t="inlineStr">
        <is>
          <t>奈良県大和高田市曙町</t>
        </is>
      </c>
      <c r="C4781" t="inlineStr">
        <is>
          <t>ならけん やまとたかだし あけぼのちょう</t>
        </is>
      </c>
    </row>
    <row r="4782">
      <c r="A4782" t="inlineStr">
        <is>
          <t>6350013</t>
        </is>
      </c>
      <c r="B4782" t="inlineStr">
        <is>
          <t>奈良県大和高田市昭和町</t>
        </is>
      </c>
      <c r="C4782" t="inlineStr">
        <is>
          <t>ならけん やまとたかだし しょうわちょう</t>
        </is>
      </c>
    </row>
    <row r="4783">
      <c r="A4783" t="inlineStr">
        <is>
          <t>6350014</t>
        </is>
      </c>
      <c r="B4783" t="inlineStr">
        <is>
          <t>奈良県大和高田市三和町</t>
        </is>
      </c>
      <c r="C4783" t="inlineStr">
        <is>
          <t>ならけん やまとたかだし さんわちょう</t>
        </is>
      </c>
    </row>
    <row r="4784">
      <c r="A4784" t="inlineStr">
        <is>
          <t>6350015</t>
        </is>
      </c>
      <c r="B4784" t="inlineStr">
        <is>
          <t>奈良県大和高田市幸町</t>
        </is>
      </c>
      <c r="C4784" t="inlineStr">
        <is>
          <t>ならけん やまとたかだし さいわいちょう</t>
        </is>
      </c>
    </row>
    <row r="4785">
      <c r="A4785" t="inlineStr">
        <is>
          <t>6350016</t>
        </is>
      </c>
      <c r="B4785" t="inlineStr">
        <is>
          <t>奈良県大和高田市大東町</t>
        </is>
      </c>
      <c r="C4785" t="inlineStr">
        <is>
          <t>ならけん やまとたかだし おおひがしちょう</t>
        </is>
      </c>
    </row>
    <row r="4786">
      <c r="A4786" t="inlineStr">
        <is>
          <t>6350017</t>
        </is>
      </c>
      <c r="B4786" t="inlineStr">
        <is>
          <t>奈良県大和高田市東雲町</t>
        </is>
      </c>
      <c r="C4786" t="inlineStr">
        <is>
          <t>ならけん やまとたかだし しののめちょう</t>
        </is>
      </c>
    </row>
    <row r="4787">
      <c r="A4787" t="inlineStr">
        <is>
          <t>6350021</t>
        </is>
      </c>
      <c r="B4787" t="inlineStr">
        <is>
          <t>奈良県大和高田市池尻</t>
        </is>
      </c>
      <c r="C4787" t="inlineStr">
        <is>
          <t>ならけん やまとたかだし いけじり</t>
        </is>
      </c>
    </row>
    <row r="4788">
      <c r="A4788" t="inlineStr">
        <is>
          <t>6350022</t>
        </is>
      </c>
      <c r="B4788" t="inlineStr">
        <is>
          <t>奈良県大和高田市高田</t>
        </is>
      </c>
      <c r="C4788" t="inlineStr">
        <is>
          <t>ならけん やまとたかだし たかだ</t>
        </is>
      </c>
    </row>
    <row r="4789">
      <c r="A4789" t="inlineStr">
        <is>
          <t>6350023</t>
        </is>
      </c>
      <c r="B4789" t="inlineStr">
        <is>
          <t>奈良県大和高田市日之出東本町</t>
        </is>
      </c>
      <c r="C4789" t="inlineStr">
        <is>
          <t>ならけん やまとたかだし ひのでひがしほんまち</t>
        </is>
      </c>
    </row>
    <row r="4790">
      <c r="A4790" t="inlineStr">
        <is>
          <t>6350024</t>
        </is>
      </c>
      <c r="B4790" t="inlineStr">
        <is>
          <t>奈良県大和高田市日之出西本町</t>
        </is>
      </c>
      <c r="C4790" t="inlineStr">
        <is>
          <t>ならけん やまとたかだし ひのでにしほんまち</t>
        </is>
      </c>
    </row>
    <row r="4791">
      <c r="A4791" t="inlineStr">
        <is>
          <t>6350025</t>
        </is>
      </c>
      <c r="B4791" t="inlineStr">
        <is>
          <t>奈良県大和高田市神楽</t>
        </is>
      </c>
      <c r="C4791" t="inlineStr">
        <is>
          <t>ならけん やまとたかだし じんらく</t>
        </is>
      </c>
    </row>
    <row r="4792">
      <c r="A4792" t="inlineStr">
        <is>
          <t>6350026</t>
        </is>
      </c>
      <c r="B4792" t="inlineStr">
        <is>
          <t>奈良県大和高田市神楽</t>
        </is>
      </c>
      <c r="C4792" t="inlineStr">
        <is>
          <t>ならけん やまとたかだし じんらく</t>
        </is>
      </c>
    </row>
    <row r="4793">
      <c r="A4793" t="inlineStr">
        <is>
          <t>6350031</t>
        </is>
      </c>
      <c r="B4793" t="inlineStr">
        <is>
          <t>奈良県大和高田市今里</t>
        </is>
      </c>
      <c r="C4793" t="inlineStr">
        <is>
          <t>ならけん やまとたかだし いまざと</t>
        </is>
      </c>
    </row>
    <row r="4794">
      <c r="A4794" t="inlineStr">
        <is>
          <t>6350032</t>
        </is>
      </c>
      <c r="B4794" t="inlineStr">
        <is>
          <t>奈良県大和高田市今里川合方</t>
        </is>
      </c>
      <c r="C4794" t="inlineStr">
        <is>
          <t>ならけん やまとたかだし いまざとかわいほう</t>
        </is>
      </c>
    </row>
    <row r="4795">
      <c r="A4795" t="inlineStr">
        <is>
          <t>6350033</t>
        </is>
      </c>
      <c r="B4795" t="inlineStr">
        <is>
          <t>奈良県大和高田市南今里町</t>
        </is>
      </c>
      <c r="C4795" t="inlineStr">
        <is>
          <t>ならけん やまとたかだし みなみいまざとちょう</t>
        </is>
      </c>
    </row>
    <row r="4796">
      <c r="A4796" t="inlineStr">
        <is>
          <t>6350034</t>
        </is>
      </c>
      <c r="B4796" t="inlineStr">
        <is>
          <t>奈良県大和高田市東三倉堂町</t>
        </is>
      </c>
      <c r="C4796" t="inlineStr">
        <is>
          <t>ならけん やまとたかだし ひがしみくらどうちょう</t>
        </is>
      </c>
    </row>
    <row r="4797">
      <c r="A4797" t="inlineStr">
        <is>
          <t>6350035</t>
        </is>
      </c>
      <c r="B4797" t="inlineStr">
        <is>
          <t>奈良県大和高田市旭南町</t>
        </is>
      </c>
      <c r="C4797" t="inlineStr">
        <is>
          <t>ならけん やまとたかだし あさひみなみちょう</t>
        </is>
      </c>
    </row>
    <row r="4798">
      <c r="A4798" t="inlineStr">
        <is>
          <t>6350036</t>
        </is>
      </c>
      <c r="B4798" t="inlineStr">
        <is>
          <t>奈良県大和高田市旭北町</t>
        </is>
      </c>
      <c r="C4798" t="inlineStr">
        <is>
          <t>ならけん やまとたかだし あさひきたちょう</t>
        </is>
      </c>
    </row>
    <row r="4799">
      <c r="A4799" t="inlineStr">
        <is>
          <t>6350037</t>
        </is>
      </c>
      <c r="B4799" t="inlineStr">
        <is>
          <t>奈良県大和高田市中今里町</t>
        </is>
      </c>
      <c r="C4799" t="inlineStr">
        <is>
          <t>ならけん やまとたかだし なかいまざとちょう</t>
        </is>
      </c>
    </row>
    <row r="4800">
      <c r="A4800" t="inlineStr">
        <is>
          <t>6350041</t>
        </is>
      </c>
      <c r="B4800" t="inlineStr">
        <is>
          <t>奈良県大和高田市田井</t>
        </is>
      </c>
      <c r="C4800" t="inlineStr">
        <is>
          <t>ならけん やまとたかだし たい</t>
        </is>
      </c>
    </row>
    <row r="4801">
      <c r="A4801" t="inlineStr">
        <is>
          <t>6350042</t>
        </is>
      </c>
      <c r="B4801" t="inlineStr">
        <is>
          <t>奈良県大和高田市勝目</t>
        </is>
      </c>
      <c r="C4801" t="inlineStr">
        <is>
          <t>ならけん やまとたかだし かじめ</t>
        </is>
      </c>
    </row>
    <row r="4802">
      <c r="A4802" t="inlineStr">
        <is>
          <t>6350043</t>
        </is>
      </c>
      <c r="B4802" t="inlineStr">
        <is>
          <t>奈良県大和高田市出</t>
        </is>
      </c>
      <c r="C4802" t="inlineStr">
        <is>
          <t>ならけん やまとたかだし いで</t>
        </is>
      </c>
    </row>
    <row r="4803">
      <c r="A4803" t="inlineStr">
        <is>
          <t>6350044</t>
        </is>
      </c>
      <c r="B4803" t="inlineStr">
        <is>
          <t>奈良県大和高田市蔵之宮町</t>
        </is>
      </c>
      <c r="C4803" t="inlineStr">
        <is>
          <t>ならけん やまとたかだし くらのみやちょう</t>
        </is>
      </c>
    </row>
    <row r="4804">
      <c r="A4804" t="inlineStr">
        <is>
          <t>6350045</t>
        </is>
      </c>
      <c r="B4804" t="inlineStr">
        <is>
          <t>奈良県大和高田市中三倉堂</t>
        </is>
      </c>
      <c r="C4804" t="inlineStr">
        <is>
          <t>ならけん やまとたかだし なかみくらどう</t>
        </is>
      </c>
    </row>
    <row r="4805">
      <c r="A4805" t="inlineStr">
        <is>
          <t>6350046</t>
        </is>
      </c>
      <c r="B4805" t="inlineStr">
        <is>
          <t>奈良県大和高田市西三倉堂</t>
        </is>
      </c>
      <c r="C4805" t="inlineStr">
        <is>
          <t>ならけん やまとたかだし にしみくらどう</t>
        </is>
      </c>
    </row>
    <row r="4806">
      <c r="A4806" t="inlineStr">
        <is>
          <t>6350047</t>
        </is>
      </c>
      <c r="B4806" t="inlineStr">
        <is>
          <t>奈良県大和高田市田井新町</t>
        </is>
      </c>
      <c r="C4806" t="inlineStr">
        <is>
          <t>ならけん やまとたかだし たいしんまち</t>
        </is>
      </c>
    </row>
    <row r="4807">
      <c r="A4807" t="inlineStr">
        <is>
          <t>6350051</t>
        </is>
      </c>
      <c r="B4807" t="inlineStr">
        <is>
          <t>奈良県大和高田市根成柿</t>
        </is>
      </c>
      <c r="C4807" t="inlineStr">
        <is>
          <t>ならけん やまとたかだし ねなりがき</t>
        </is>
      </c>
    </row>
    <row r="4808">
      <c r="A4808" t="inlineStr">
        <is>
          <t>6350052</t>
        </is>
      </c>
      <c r="B4808" t="inlineStr">
        <is>
          <t>奈良県大和高田市奥田</t>
        </is>
      </c>
      <c r="C4808" t="inlineStr">
        <is>
          <t>ならけん やまとたかだし おくだ</t>
        </is>
      </c>
    </row>
    <row r="4809">
      <c r="A4809" t="inlineStr">
        <is>
          <t>6350053</t>
        </is>
      </c>
      <c r="B4809" t="inlineStr">
        <is>
          <t>奈良県大和高田市秋吉</t>
        </is>
      </c>
      <c r="C4809" t="inlineStr">
        <is>
          <t>ならけん やまとたかだし あきよし</t>
        </is>
      </c>
    </row>
    <row r="4810">
      <c r="A4810" t="inlineStr">
        <is>
          <t>6350054</t>
        </is>
      </c>
      <c r="B4810" t="inlineStr">
        <is>
          <t>奈良県大和高田市曽大根</t>
        </is>
      </c>
      <c r="C4810" t="inlineStr">
        <is>
          <t>ならけん やまとたかだし そおね</t>
        </is>
      </c>
    </row>
    <row r="4811">
      <c r="A4811" t="inlineStr">
        <is>
          <t>6350055</t>
        </is>
      </c>
      <c r="B4811" t="inlineStr">
        <is>
          <t>奈良県大和高田市曽大根</t>
        </is>
      </c>
      <c r="C4811" t="inlineStr">
        <is>
          <t>ならけん やまとたかだし そおね</t>
        </is>
      </c>
    </row>
    <row r="4812">
      <c r="A4812" t="inlineStr">
        <is>
          <t>6350056</t>
        </is>
      </c>
      <c r="B4812" t="inlineStr">
        <is>
          <t>奈良県大和高田市甘田町</t>
        </is>
      </c>
      <c r="C4812" t="inlineStr">
        <is>
          <t>ならけん やまとたかだし かんだちょう</t>
        </is>
      </c>
    </row>
    <row r="4813">
      <c r="A4813" t="inlineStr">
        <is>
          <t>6350057</t>
        </is>
      </c>
      <c r="B4813" t="inlineStr">
        <is>
          <t>奈良県大和高田市南陽町</t>
        </is>
      </c>
      <c r="C4813" t="inlineStr">
        <is>
          <t>ならけん やまとたかだし なんようちょう</t>
        </is>
      </c>
    </row>
    <row r="4814">
      <c r="A4814" t="inlineStr">
        <is>
          <t>6350058</t>
        </is>
      </c>
      <c r="B4814" t="inlineStr">
        <is>
          <t>奈良県大和高田市西坊城</t>
        </is>
      </c>
      <c r="C4814" t="inlineStr">
        <is>
          <t>ならけん やまとたかだし にしぼうじょう</t>
        </is>
      </c>
    </row>
    <row r="4815">
      <c r="A4815" t="inlineStr">
        <is>
          <t>6350059</t>
        </is>
      </c>
      <c r="B4815" t="inlineStr">
        <is>
          <t>奈良県大和高田市吉井</t>
        </is>
      </c>
      <c r="C4815" t="inlineStr">
        <is>
          <t>ならけん やまとたかだし よしい</t>
        </is>
      </c>
    </row>
    <row r="4816">
      <c r="A4816" t="inlineStr">
        <is>
          <t>6350061</t>
        </is>
      </c>
      <c r="B4816" t="inlineStr">
        <is>
          <t>奈良県大和高田市礒野東町</t>
        </is>
      </c>
      <c r="C4816" t="inlineStr">
        <is>
          <t>ならけん やまとたかだし いそのひがしちょう</t>
        </is>
      </c>
    </row>
    <row r="4817">
      <c r="A4817" t="inlineStr">
        <is>
          <t>6350062</t>
        </is>
      </c>
      <c r="B4817" t="inlineStr">
        <is>
          <t>奈良県大和高田市礒野南町</t>
        </is>
      </c>
      <c r="C4817" t="inlineStr">
        <is>
          <t>ならけん やまとたかだし いそのみなみまち</t>
        </is>
      </c>
    </row>
    <row r="4818">
      <c r="A4818" t="inlineStr">
        <is>
          <t>6350063</t>
        </is>
      </c>
      <c r="B4818" t="inlineStr">
        <is>
          <t>奈良県大和高田市礒野新町</t>
        </is>
      </c>
      <c r="C4818" t="inlineStr">
        <is>
          <t>ならけん やまとたかだし いそのしんまち</t>
        </is>
      </c>
    </row>
    <row r="4819">
      <c r="A4819" t="inlineStr">
        <is>
          <t>6350064</t>
        </is>
      </c>
      <c r="B4819" t="inlineStr">
        <is>
          <t>奈良県大和高田市栄町</t>
        </is>
      </c>
      <c r="C4819" t="inlineStr">
        <is>
          <t>ならけん やまとたかだし さかえまち</t>
        </is>
      </c>
    </row>
    <row r="4820">
      <c r="A4820" t="inlineStr">
        <is>
          <t>6350065</t>
        </is>
      </c>
      <c r="B4820" t="inlineStr">
        <is>
          <t>奈良県大和高田市東中</t>
        </is>
      </c>
      <c r="C4820" t="inlineStr">
        <is>
          <t>ならけん やまとたかだし ひがしなか</t>
        </is>
      </c>
    </row>
    <row r="4821">
      <c r="A4821" t="inlineStr">
        <is>
          <t>6350066</t>
        </is>
      </c>
      <c r="B4821" t="inlineStr">
        <is>
          <t>奈良県大和高田市東中</t>
        </is>
      </c>
      <c r="C4821" t="inlineStr">
        <is>
          <t>ならけん やまとたかだし ひがしなか</t>
        </is>
      </c>
    </row>
    <row r="4822">
      <c r="A4822" t="inlineStr">
        <is>
          <t>6350067</t>
        </is>
      </c>
      <c r="B4822" t="inlineStr">
        <is>
          <t>奈良県大和高田市春日町</t>
        </is>
      </c>
      <c r="C4822" t="inlineStr">
        <is>
          <t>ならけん やまとたかだし かすがちょう</t>
        </is>
      </c>
    </row>
    <row r="4823">
      <c r="A4823" t="inlineStr">
        <is>
          <t>6350071</t>
        </is>
      </c>
      <c r="B4823" t="inlineStr">
        <is>
          <t>奈良県大和高田市築山</t>
        </is>
      </c>
      <c r="C4823" t="inlineStr">
        <is>
          <t>ならけん やまとたかだし つきやま</t>
        </is>
      </c>
    </row>
    <row r="4824">
      <c r="A4824" t="inlineStr">
        <is>
          <t>6350072</t>
        </is>
      </c>
      <c r="B4824" t="inlineStr">
        <is>
          <t>奈良県大和高田市有井</t>
        </is>
      </c>
      <c r="C4824" t="inlineStr">
        <is>
          <t>ならけん やまとたかだし ありい</t>
        </is>
      </c>
    </row>
    <row r="4825">
      <c r="A4825" t="inlineStr">
        <is>
          <t>6350073</t>
        </is>
      </c>
      <c r="B4825" t="inlineStr">
        <is>
          <t>奈良県大和高田市岡崎</t>
        </is>
      </c>
      <c r="C4825" t="inlineStr">
        <is>
          <t>ならけん やまとたかだし おかざき</t>
        </is>
      </c>
    </row>
    <row r="4826">
      <c r="A4826" t="inlineStr">
        <is>
          <t>6350074</t>
        </is>
      </c>
      <c r="B4826" t="inlineStr">
        <is>
          <t>奈良県大和高田市市場</t>
        </is>
      </c>
      <c r="C4826" t="inlineStr">
        <is>
          <t>ならけん やまとたかだし いちば</t>
        </is>
      </c>
    </row>
    <row r="4827">
      <c r="A4827" t="inlineStr">
        <is>
          <t>6350075</t>
        </is>
      </c>
      <c r="B4827" t="inlineStr">
        <is>
          <t>奈良県大和高田市野口</t>
        </is>
      </c>
      <c r="C4827" t="inlineStr">
        <is>
          <t>ならけん やまとたかだし のぐち</t>
        </is>
      </c>
    </row>
    <row r="4828">
      <c r="A4828" t="inlineStr">
        <is>
          <t>6350076</t>
        </is>
      </c>
      <c r="B4828" t="inlineStr">
        <is>
          <t>奈良県大和高田市大谷</t>
        </is>
      </c>
      <c r="C4828" t="inlineStr">
        <is>
          <t>ならけん やまとたかだし おおたに</t>
        </is>
      </c>
    </row>
    <row r="4829">
      <c r="A4829" t="inlineStr">
        <is>
          <t>6350077</t>
        </is>
      </c>
      <c r="B4829" t="inlineStr">
        <is>
          <t>奈良県大和高田市池田</t>
        </is>
      </c>
      <c r="C4829" t="inlineStr">
        <is>
          <t>ならけん やまとたかだし いけだ</t>
        </is>
      </c>
    </row>
    <row r="4830">
      <c r="A4830" t="inlineStr">
        <is>
          <t>6350081</t>
        </is>
      </c>
      <c r="B4830" t="inlineStr">
        <is>
          <t>奈良県大和高田市高砂町</t>
        </is>
      </c>
      <c r="C4830" t="inlineStr">
        <is>
          <t>ならけん やまとたかだし たかさごちょう</t>
        </is>
      </c>
    </row>
    <row r="4831">
      <c r="A4831" t="inlineStr">
        <is>
          <t>6350082</t>
        </is>
      </c>
      <c r="B4831" t="inlineStr">
        <is>
          <t>奈良県大和高田市本郷町</t>
        </is>
      </c>
      <c r="C4831" t="inlineStr">
        <is>
          <t>ならけん やまとたかだし ほんごうちょう</t>
        </is>
      </c>
    </row>
    <row r="4832">
      <c r="A4832" t="inlineStr">
        <is>
          <t>6350083</t>
        </is>
      </c>
      <c r="B4832" t="inlineStr">
        <is>
          <t>奈良県大和高田市永和町</t>
        </is>
      </c>
      <c r="C4832" t="inlineStr">
        <is>
          <t>ならけん やまとたかだし えいわちょう</t>
        </is>
      </c>
    </row>
    <row r="4833">
      <c r="A4833" t="inlineStr">
        <is>
          <t>6350084</t>
        </is>
      </c>
      <c r="B4833" t="inlineStr">
        <is>
          <t>奈良県大和高田市北片塩町</t>
        </is>
      </c>
      <c r="C4833" t="inlineStr">
        <is>
          <t>ならけん やまとたかだし きたかたしおちょう</t>
        </is>
      </c>
    </row>
    <row r="4834">
      <c r="A4834" t="inlineStr">
        <is>
          <t>6350085</t>
        </is>
      </c>
      <c r="B4834" t="inlineStr">
        <is>
          <t>奈良県大和高田市片塩町</t>
        </is>
      </c>
      <c r="C4834" t="inlineStr">
        <is>
          <t>ならけん やまとたかだし かたしおちょう</t>
        </is>
      </c>
    </row>
    <row r="4835">
      <c r="A4835" t="inlineStr">
        <is>
          <t>6350086</t>
        </is>
      </c>
      <c r="B4835" t="inlineStr">
        <is>
          <t>奈良県大和高田市南本町</t>
        </is>
      </c>
      <c r="C4835" t="inlineStr">
        <is>
          <t>ならけん やまとたかだし みなみほんまち</t>
        </is>
      </c>
    </row>
    <row r="4836">
      <c r="A4836" t="inlineStr">
        <is>
          <t>6350087</t>
        </is>
      </c>
      <c r="B4836" t="inlineStr">
        <is>
          <t>奈良県大和高田市内本町</t>
        </is>
      </c>
      <c r="C4836" t="inlineStr">
        <is>
          <t>ならけん やまとたかだし うちほんまち</t>
        </is>
      </c>
    </row>
    <row r="4837">
      <c r="A4837" t="inlineStr">
        <is>
          <t>6350091</t>
        </is>
      </c>
      <c r="B4837" t="inlineStr">
        <is>
          <t>奈良県大和高田市大中東町</t>
        </is>
      </c>
      <c r="C4837" t="inlineStr">
        <is>
          <t>ならけん やまとたかだし おおなかひがしちょう</t>
        </is>
      </c>
    </row>
    <row r="4838">
      <c r="A4838" t="inlineStr">
        <is>
          <t>6350092</t>
        </is>
      </c>
      <c r="B4838" t="inlineStr">
        <is>
          <t>奈良県大和高田市大中南町</t>
        </is>
      </c>
      <c r="C4838" t="inlineStr">
        <is>
          <t>ならけん やまとたかだし おおなかみなみちょう</t>
        </is>
      </c>
    </row>
    <row r="4839">
      <c r="A4839" t="inlineStr">
        <is>
          <t>6350093</t>
        </is>
      </c>
      <c r="B4839" t="inlineStr">
        <is>
          <t>奈良県大和高田市礒野</t>
        </is>
      </c>
      <c r="C4839" t="inlineStr">
        <is>
          <t>ならけん やまとたかだし いその</t>
        </is>
      </c>
    </row>
    <row r="4840">
      <c r="A4840" t="inlineStr">
        <is>
          <t>6350094</t>
        </is>
      </c>
      <c r="B4840" t="inlineStr">
        <is>
          <t>奈良県大和高田市礒野北町</t>
        </is>
      </c>
      <c r="C4840" t="inlineStr">
        <is>
          <t>ならけん やまとたかだし いそのきたちょう</t>
        </is>
      </c>
    </row>
    <row r="4841">
      <c r="A4841" t="inlineStr">
        <is>
          <t>6350095</t>
        </is>
      </c>
      <c r="B4841" t="inlineStr">
        <is>
          <t>奈良県大和高田市大中</t>
        </is>
      </c>
      <c r="C4841" t="inlineStr">
        <is>
          <t>ならけん やまとたかだし おおなか</t>
        </is>
      </c>
    </row>
    <row r="4842">
      <c r="A4842" t="inlineStr">
        <is>
          <t>6350096</t>
        </is>
      </c>
      <c r="B4842" t="inlineStr">
        <is>
          <t>奈良県大和高田市西町</t>
        </is>
      </c>
      <c r="C4842" t="inlineStr">
        <is>
          <t>ならけん やまとたかだし にしまち</t>
        </is>
      </c>
    </row>
    <row r="4843">
      <c r="A4843" t="inlineStr">
        <is>
          <t>6350097</t>
        </is>
      </c>
      <c r="B4843" t="inlineStr">
        <is>
          <t>奈良県大和高田市北本町</t>
        </is>
      </c>
      <c r="C4843" t="inlineStr">
        <is>
          <t>ならけん やまとたかだし きたほんまち</t>
        </is>
      </c>
    </row>
    <row r="4844">
      <c r="A4844" t="inlineStr">
        <is>
          <t>6350100</t>
        </is>
      </c>
      <c r="B4844" t="inlineStr">
        <is>
          <t>奈良県高市郡高取町</t>
        </is>
      </c>
      <c r="C4844" t="inlineStr">
        <is>
          <t>ならけん たかいちぐんたかとりちょう</t>
        </is>
      </c>
    </row>
    <row r="4845">
      <c r="A4845" t="inlineStr">
        <is>
          <t>6350101</t>
        </is>
      </c>
      <c r="B4845" t="inlineStr">
        <is>
          <t>奈良県高市郡高取町高取</t>
        </is>
      </c>
      <c r="C4845" t="inlineStr">
        <is>
          <t>ならけん たかいちぐんたかとりちょう たかとり</t>
        </is>
      </c>
    </row>
    <row r="4846">
      <c r="A4846" t="inlineStr">
        <is>
          <t>6350102</t>
        </is>
      </c>
      <c r="B4846" t="inlineStr">
        <is>
          <t>奈良県高市郡高取町壺阪</t>
        </is>
      </c>
      <c r="C4846" t="inlineStr">
        <is>
          <t>ならけん たかいちぐんたかとりちょう つぼさか</t>
        </is>
      </c>
    </row>
    <row r="4847">
      <c r="A4847" t="inlineStr">
        <is>
          <t>6350103</t>
        </is>
      </c>
      <c r="B4847" t="inlineStr">
        <is>
          <t>奈良県高市郡高取町清水谷</t>
        </is>
      </c>
      <c r="C4847" t="inlineStr">
        <is>
          <t>ならけん たかいちぐんたかとりちょう しみずたに</t>
        </is>
      </c>
    </row>
    <row r="4848">
      <c r="A4848" t="inlineStr">
        <is>
          <t>6350104</t>
        </is>
      </c>
      <c r="B4848" t="inlineStr">
        <is>
          <t>奈良県高市郡高取町上子島</t>
        </is>
      </c>
      <c r="C4848" t="inlineStr">
        <is>
          <t>ならけん たかいちぐんたかとりちょう かみこしま</t>
        </is>
      </c>
    </row>
    <row r="4849">
      <c r="A4849" t="inlineStr">
        <is>
          <t>6350111</t>
        </is>
      </c>
      <c r="B4849" t="inlineStr">
        <is>
          <t>奈良県高市郡高取町松山</t>
        </is>
      </c>
      <c r="C4849" t="inlineStr">
        <is>
          <t>ならけん たかいちぐんたかとりちょう まつやま</t>
        </is>
      </c>
    </row>
    <row r="4850">
      <c r="A4850" t="inlineStr">
        <is>
          <t>6350112</t>
        </is>
      </c>
      <c r="B4850" t="inlineStr">
        <is>
          <t>奈良県高市郡高取町藤井</t>
        </is>
      </c>
      <c r="C4850" t="inlineStr">
        <is>
          <t>ならけん たかいちぐんたかとりちょう ふじい</t>
        </is>
      </c>
    </row>
    <row r="4851">
      <c r="A4851" t="inlineStr">
        <is>
          <t>6350113</t>
        </is>
      </c>
      <c r="B4851" t="inlineStr">
        <is>
          <t>奈良県高市郡高取町羽内</t>
        </is>
      </c>
      <c r="C4851" t="inlineStr">
        <is>
          <t>ならけん たかいちぐんたかとりちょう ほうち</t>
        </is>
      </c>
    </row>
    <row r="4852">
      <c r="A4852" t="inlineStr">
        <is>
          <t>6350121</t>
        </is>
      </c>
      <c r="B4852" t="inlineStr">
        <is>
          <t>奈良県高市郡高取町丹生谷</t>
        </is>
      </c>
      <c r="C4852" t="inlineStr">
        <is>
          <t>ならけん たかいちぐんたかとりちょう にうだに</t>
        </is>
      </c>
    </row>
    <row r="4853">
      <c r="A4853" t="inlineStr">
        <is>
          <t>6350122</t>
        </is>
      </c>
      <c r="B4853" t="inlineStr">
        <is>
          <t>奈良県高市郡高取町谷田</t>
        </is>
      </c>
      <c r="C4853" t="inlineStr">
        <is>
          <t>ならけん たかいちぐんたかとりちょう やた</t>
        </is>
      </c>
    </row>
    <row r="4854">
      <c r="A4854" t="inlineStr">
        <is>
          <t>6350123</t>
        </is>
      </c>
      <c r="B4854" t="inlineStr">
        <is>
          <t>奈良県高市郡高取町市尾</t>
        </is>
      </c>
      <c r="C4854" t="inlineStr">
        <is>
          <t>ならけん たかいちぐんたかとりちょう いちお</t>
        </is>
      </c>
    </row>
    <row r="4855">
      <c r="A4855" t="inlineStr">
        <is>
          <t>6350131</t>
        </is>
      </c>
      <c r="B4855" t="inlineStr">
        <is>
          <t>奈良県高市郡高取町佐田</t>
        </is>
      </c>
      <c r="C4855" t="inlineStr">
        <is>
          <t>ならけん たかいちぐんたかとりちょう さだ</t>
        </is>
      </c>
    </row>
    <row r="4856">
      <c r="A4856" t="inlineStr">
        <is>
          <t>6350132</t>
        </is>
      </c>
      <c r="B4856" t="inlineStr">
        <is>
          <t>奈良県高市郡高取町森</t>
        </is>
      </c>
      <c r="C4856" t="inlineStr">
        <is>
          <t>ならけん たかいちぐんたかとりちょう もり</t>
        </is>
      </c>
    </row>
    <row r="4857">
      <c r="A4857" t="inlineStr">
        <is>
          <t>6350133</t>
        </is>
      </c>
      <c r="B4857" t="inlineStr">
        <is>
          <t>奈良県高市郡高取町吉備</t>
        </is>
      </c>
      <c r="C4857" t="inlineStr">
        <is>
          <t>ならけん たかいちぐんたかとりちょう きび</t>
        </is>
      </c>
    </row>
    <row r="4858">
      <c r="A4858" t="inlineStr">
        <is>
          <t>6350134</t>
        </is>
      </c>
      <c r="B4858" t="inlineStr">
        <is>
          <t>奈良県高市郡高取町薩摩</t>
        </is>
      </c>
      <c r="C4858" t="inlineStr">
        <is>
          <t>ならけん たかいちぐんたかとりちょう さつま</t>
        </is>
      </c>
    </row>
    <row r="4859">
      <c r="A4859" t="inlineStr">
        <is>
          <t>6350135</t>
        </is>
      </c>
      <c r="B4859" t="inlineStr">
        <is>
          <t>奈良県高市郡高取町田井庄</t>
        </is>
      </c>
      <c r="C4859" t="inlineStr">
        <is>
          <t>ならけん たかいちぐんたかとりちょう たいのしょう</t>
        </is>
      </c>
    </row>
    <row r="4860">
      <c r="A4860" t="inlineStr">
        <is>
          <t>6350136</t>
        </is>
      </c>
      <c r="B4860" t="inlineStr">
        <is>
          <t>奈良県高市郡高取町兵庫</t>
        </is>
      </c>
      <c r="C4860" t="inlineStr">
        <is>
          <t>ならけん たかいちぐんたかとりちょう ひょうご</t>
        </is>
      </c>
    </row>
    <row r="4861">
      <c r="A4861" t="inlineStr">
        <is>
          <t>6350141</t>
        </is>
      </c>
      <c r="B4861" t="inlineStr">
        <is>
          <t>奈良県高市郡高取町与楽</t>
        </is>
      </c>
      <c r="C4861" t="inlineStr">
        <is>
          <t>ならけん たかいちぐんたかとりちょう ようらく</t>
        </is>
      </c>
    </row>
    <row r="4862">
      <c r="A4862" t="inlineStr">
        <is>
          <t>6350142</t>
        </is>
      </c>
      <c r="B4862" t="inlineStr">
        <is>
          <t>奈良県高市郡高取町寺崎</t>
        </is>
      </c>
      <c r="C4862" t="inlineStr">
        <is>
          <t>ならけん たかいちぐんたかとりちょう てらさき</t>
        </is>
      </c>
    </row>
    <row r="4863">
      <c r="A4863" t="inlineStr">
        <is>
          <t>6350143</t>
        </is>
      </c>
      <c r="B4863" t="inlineStr">
        <is>
          <t>奈良県高市郡高取町車木</t>
        </is>
      </c>
      <c r="C4863" t="inlineStr">
        <is>
          <t>ならけん たかいちぐんたかとりちょう くるまき</t>
        </is>
      </c>
    </row>
    <row r="4864">
      <c r="A4864" t="inlineStr">
        <is>
          <t>6350144</t>
        </is>
      </c>
      <c r="B4864" t="inlineStr">
        <is>
          <t>奈良県高市郡高取町越智</t>
        </is>
      </c>
      <c r="C4864" t="inlineStr">
        <is>
          <t>ならけん たかいちぐんたかとりちょう おち</t>
        </is>
      </c>
    </row>
    <row r="4865">
      <c r="A4865" t="inlineStr">
        <is>
          <t>6350151</t>
        </is>
      </c>
      <c r="B4865" t="inlineStr">
        <is>
          <t>奈良県高市郡高取町下子島</t>
        </is>
      </c>
      <c r="C4865" t="inlineStr">
        <is>
          <t>ならけん たかいちぐんたかとりちょう しもこしま</t>
        </is>
      </c>
    </row>
    <row r="4866">
      <c r="A4866" t="inlineStr">
        <is>
          <t>6350152</t>
        </is>
      </c>
      <c r="B4866" t="inlineStr">
        <is>
          <t>奈良県高市郡高取町上土佐</t>
        </is>
      </c>
      <c r="C4866" t="inlineStr">
        <is>
          <t>ならけん たかいちぐんたかとりちょう かみとさ</t>
        </is>
      </c>
    </row>
    <row r="4867">
      <c r="A4867" t="inlineStr">
        <is>
          <t>6350153</t>
        </is>
      </c>
      <c r="B4867" t="inlineStr">
        <is>
          <t>奈良県高市郡高取町下土佐</t>
        </is>
      </c>
      <c r="C4867" t="inlineStr">
        <is>
          <t>ならけん たかいちぐんたかとりちょう しもとさ</t>
        </is>
      </c>
    </row>
    <row r="4868">
      <c r="A4868" t="inlineStr">
        <is>
          <t>6350154</t>
        </is>
      </c>
      <c r="B4868" t="inlineStr">
        <is>
          <t>奈良県高市郡高取町観覚寺</t>
        </is>
      </c>
      <c r="C4868" t="inlineStr">
        <is>
          <t>ならけん たかいちぐんたかとりちょう かんがくじ</t>
        </is>
      </c>
    </row>
    <row r="4869">
      <c r="A4869" t="inlineStr">
        <is>
          <t>6350801</t>
        </is>
      </c>
      <c r="B4869" t="inlineStr">
        <is>
          <t>奈良県北葛城郡広陵町大場</t>
        </is>
      </c>
      <c r="C4869" t="inlineStr">
        <is>
          <t>ならけん きたかつらぎぐんこうりょうちょう おおば</t>
        </is>
      </c>
    </row>
    <row r="4870">
      <c r="A4870" t="inlineStr">
        <is>
          <t>6350802</t>
        </is>
      </c>
      <c r="B4870" t="inlineStr">
        <is>
          <t>奈良県北葛城郡広陵町的場</t>
        </is>
      </c>
      <c r="C4870" t="inlineStr">
        <is>
          <t>ならけん きたかつらぎぐんこうりょうちょう まとば</t>
        </is>
      </c>
    </row>
    <row r="4871">
      <c r="A4871" t="inlineStr">
        <is>
          <t>6350803</t>
        </is>
      </c>
      <c r="B4871" t="inlineStr">
        <is>
          <t>奈良県北葛城郡広陵町大野</t>
        </is>
      </c>
      <c r="C4871" t="inlineStr">
        <is>
          <t>ならけん きたかつらぎぐんこうりょうちょう おおの</t>
        </is>
      </c>
    </row>
    <row r="4872">
      <c r="A4872" t="inlineStr">
        <is>
          <t>6350804</t>
        </is>
      </c>
      <c r="B4872" t="inlineStr">
        <is>
          <t>奈良県北葛城郡広陵町沢</t>
        </is>
      </c>
      <c r="C4872" t="inlineStr">
        <is>
          <t>ならけん きたかつらぎぐんこうりょうちょう さわ</t>
        </is>
      </c>
    </row>
    <row r="4873">
      <c r="A4873" t="inlineStr">
        <is>
          <t>6350805</t>
        </is>
      </c>
      <c r="B4873" t="inlineStr">
        <is>
          <t>奈良県北葛城郡広陵町萱野</t>
        </is>
      </c>
      <c r="C4873" t="inlineStr">
        <is>
          <t>ならけん きたかつらぎぐんこうりょうちょう かやの</t>
        </is>
      </c>
    </row>
    <row r="4874">
      <c r="A4874" t="inlineStr">
        <is>
          <t>6350811</t>
        </is>
      </c>
      <c r="B4874" t="inlineStr">
        <is>
          <t>奈良県北葛城郡広陵町弁財天</t>
        </is>
      </c>
      <c r="C4874" t="inlineStr">
        <is>
          <t>ならけん きたかつらぎぐんこうりょうちょう べざいてん</t>
        </is>
      </c>
    </row>
    <row r="4875">
      <c r="A4875" t="inlineStr">
        <is>
          <t>6350812</t>
        </is>
      </c>
      <c r="B4875" t="inlineStr">
        <is>
          <t>奈良県北葛城郡広陵町広瀬</t>
        </is>
      </c>
      <c r="C4875" t="inlineStr">
        <is>
          <t>ならけん きたかつらぎぐんこうりょうちょう ひろせ</t>
        </is>
      </c>
    </row>
    <row r="4876">
      <c r="A4876" t="inlineStr">
        <is>
          <t>6350813</t>
        </is>
      </c>
      <c r="B4876" t="inlineStr">
        <is>
          <t>奈良県北葛城郡広陵町百済</t>
        </is>
      </c>
      <c r="C4876" t="inlineStr">
        <is>
          <t>ならけん きたかつらぎぐんこうりょうちょう くだら</t>
        </is>
      </c>
    </row>
    <row r="4877">
      <c r="A4877" t="inlineStr">
        <is>
          <t>6350814</t>
        </is>
      </c>
      <c r="B4877" t="inlineStr">
        <is>
          <t>奈良県北葛城郡広陵町南郷</t>
        </is>
      </c>
      <c r="C4877" t="inlineStr">
        <is>
          <t>ならけん きたかつらぎぐんこうりょうちょう なんごう</t>
        </is>
      </c>
    </row>
    <row r="4878">
      <c r="A4878" t="inlineStr">
        <is>
          <t>6350815</t>
        </is>
      </c>
      <c r="B4878" t="inlineStr">
        <is>
          <t>奈良県北葛城郡広陵町古寺</t>
        </is>
      </c>
      <c r="C4878" t="inlineStr">
        <is>
          <t>ならけん きたかつらぎぐんこうりょうちょう こでら</t>
        </is>
      </c>
    </row>
    <row r="4879">
      <c r="A4879" t="inlineStr">
        <is>
          <t>6350816</t>
        </is>
      </c>
      <c r="B4879" t="inlineStr">
        <is>
          <t>奈良県北葛城郡広陵町中</t>
        </is>
      </c>
      <c r="C4879" t="inlineStr">
        <is>
          <t>ならけん きたかつらぎぐんこうりょうちょう なか</t>
        </is>
      </c>
    </row>
    <row r="4880">
      <c r="A4880" t="inlineStr">
        <is>
          <t>6350817</t>
        </is>
      </c>
      <c r="B4880" t="inlineStr">
        <is>
          <t>奈良県北葛城郡広陵町寺戸</t>
        </is>
      </c>
      <c r="C4880" t="inlineStr">
        <is>
          <t>ならけん きたかつらぎぐんこうりょうちょう てらど</t>
        </is>
      </c>
    </row>
    <row r="4881">
      <c r="A4881" t="inlineStr">
        <is>
          <t>6350818</t>
        </is>
      </c>
      <c r="B4881" t="inlineStr">
        <is>
          <t>奈良県北葛城郡広陵町南</t>
        </is>
      </c>
      <c r="C4881" t="inlineStr">
        <is>
          <t>ならけん きたかつらぎぐんこうりょうちょう みなみ</t>
        </is>
      </c>
    </row>
    <row r="4882">
      <c r="A4882" t="inlineStr">
        <is>
          <t>6350821</t>
        </is>
      </c>
      <c r="B4882" t="inlineStr">
        <is>
          <t>奈良県北葛城郡広陵町笠</t>
        </is>
      </c>
      <c r="C4882" t="inlineStr">
        <is>
          <t>ならけん きたかつらぎぐんこうりょうちょう かさ</t>
        </is>
      </c>
    </row>
    <row r="4883">
      <c r="A4883" t="inlineStr">
        <is>
          <t>6350822</t>
        </is>
      </c>
      <c r="B4883" t="inlineStr">
        <is>
          <t>奈良県北葛城郡広陵町平尾</t>
        </is>
      </c>
      <c r="C4883" t="inlineStr">
        <is>
          <t>ならけん きたかつらぎぐんこうりょうちょう ひらお</t>
        </is>
      </c>
    </row>
    <row r="4884">
      <c r="A4884" t="inlineStr">
        <is>
          <t>6350823</t>
        </is>
      </c>
      <c r="B4884" t="inlineStr">
        <is>
          <t>奈良県北葛城郡広陵町三吉</t>
        </is>
      </c>
      <c r="C4884" t="inlineStr">
        <is>
          <t>ならけん きたかつらぎぐんこうりょうちょう みつよし</t>
        </is>
      </c>
    </row>
    <row r="4885">
      <c r="A4885" t="inlineStr">
        <is>
          <t>6350824</t>
        </is>
      </c>
      <c r="B4885" t="inlineStr">
        <is>
          <t>奈良県北葛城郡広陵町疋相</t>
        </is>
      </c>
      <c r="C4885" t="inlineStr">
        <is>
          <t>ならけん きたかつらぎぐんこうりょうちょう ひきそ</t>
        </is>
      </c>
    </row>
    <row r="4886">
      <c r="A4886" t="inlineStr">
        <is>
          <t>6350825</t>
        </is>
      </c>
      <c r="B4886" t="inlineStr">
        <is>
          <t>奈良県北葛城郡広陵町安部</t>
        </is>
      </c>
      <c r="C4886" t="inlineStr">
        <is>
          <t>ならけん きたかつらぎぐんこうりょうちょう あべ</t>
        </is>
      </c>
    </row>
    <row r="4887">
      <c r="A4887" t="inlineStr">
        <is>
          <t>6350831</t>
        </is>
      </c>
      <c r="B4887" t="inlineStr">
        <is>
          <t>奈良県北葛城郡広陵町馬見北</t>
        </is>
      </c>
      <c r="C4887" t="inlineStr">
        <is>
          <t>ならけん きたかつらぎぐんこうりょうちょう うまみきた</t>
        </is>
      </c>
    </row>
    <row r="4888">
      <c r="A4888" t="inlineStr">
        <is>
          <t>6350832</t>
        </is>
      </c>
      <c r="B4888" t="inlineStr">
        <is>
          <t>奈良県北葛城郡広陵町馬見中</t>
        </is>
      </c>
      <c r="C4888" t="inlineStr">
        <is>
          <t>ならけん きたかつらぎぐんこうりょうちょう うまみなか</t>
        </is>
      </c>
    </row>
    <row r="4889">
      <c r="A4889" t="inlineStr">
        <is>
          <t>6350833</t>
        </is>
      </c>
      <c r="B4889" t="inlineStr">
        <is>
          <t>奈良県北葛城郡広陵町馬見南</t>
        </is>
      </c>
      <c r="C4889" t="inlineStr">
        <is>
          <t>ならけん きたかつらぎぐんこうりょうちょう うまみみなみ</t>
        </is>
      </c>
    </row>
    <row r="4890">
      <c r="A4890" t="inlineStr">
        <is>
          <t>6350834</t>
        </is>
      </c>
      <c r="B4890" t="inlineStr">
        <is>
          <t>奈良県北葛城郡広陵町大塚</t>
        </is>
      </c>
      <c r="C4890" t="inlineStr">
        <is>
          <t>ならけん きたかつらぎぐんこうりょうちょう おおつか</t>
        </is>
      </c>
    </row>
    <row r="4891">
      <c r="A4891" t="inlineStr">
        <is>
          <t>6350835</t>
        </is>
      </c>
      <c r="B4891" t="inlineStr">
        <is>
          <t>奈良県北葛城郡広陵町みささぎ台</t>
        </is>
      </c>
      <c r="C4891" t="inlineStr">
        <is>
          <t>ならけん きたかつらぎぐんこうりょうちょう みささぎだい</t>
        </is>
      </c>
    </row>
    <row r="4892">
      <c r="A4892" t="inlineStr">
        <is>
          <t>6360000</t>
        </is>
      </c>
      <c r="B4892" t="inlineStr">
        <is>
          <t>奈良県生駒郡平群町</t>
        </is>
      </c>
      <c r="C4892" t="inlineStr">
        <is>
          <t>ならけん いこまぐんへぐりちょう</t>
        </is>
      </c>
    </row>
    <row r="4893">
      <c r="A4893" t="inlineStr">
        <is>
          <t>6360001</t>
        </is>
      </c>
      <c r="B4893" t="inlineStr">
        <is>
          <t>奈良県北葛城郡王寺町舟戸</t>
        </is>
      </c>
      <c r="C4893" t="inlineStr">
        <is>
          <t>ならけん きたかつらぎぐんおうじちょう ふなと</t>
        </is>
      </c>
    </row>
    <row r="4894">
      <c r="A4894" t="inlineStr">
        <is>
          <t>6360002</t>
        </is>
      </c>
      <c r="B4894" t="inlineStr">
        <is>
          <t>奈良県北葛城郡王寺町王寺</t>
        </is>
      </c>
      <c r="C4894" t="inlineStr">
        <is>
          <t>ならけん きたかつらぎぐんおうじちょう おうじ</t>
        </is>
      </c>
    </row>
    <row r="4895">
      <c r="A4895" t="inlineStr">
        <is>
          <t>6360003</t>
        </is>
      </c>
      <c r="B4895" t="inlineStr">
        <is>
          <t>奈良県北葛城郡王寺町久度</t>
        </is>
      </c>
      <c r="C4895" t="inlineStr">
        <is>
          <t>ならけん きたかつらぎぐんおうじちょう くど</t>
        </is>
      </c>
    </row>
    <row r="4896">
      <c r="A4896" t="inlineStr">
        <is>
          <t>6360011</t>
        </is>
      </c>
      <c r="B4896" t="inlineStr">
        <is>
          <t>奈良県北葛城郡王寺町葛下</t>
        </is>
      </c>
      <c r="C4896" t="inlineStr">
        <is>
          <t>ならけん きたかつらぎぐんおうじちょう かつしも</t>
        </is>
      </c>
    </row>
    <row r="4897">
      <c r="A4897" t="inlineStr">
        <is>
          <t>6360012</t>
        </is>
      </c>
      <c r="B4897" t="inlineStr">
        <is>
          <t>奈良県北葛城郡王寺町本町</t>
        </is>
      </c>
      <c r="C4897" t="inlineStr">
        <is>
          <t>ならけん きたかつらぎぐんおうじちょう ほんまち</t>
        </is>
      </c>
    </row>
    <row r="4898">
      <c r="A4898" t="inlineStr">
        <is>
          <t>6360013</t>
        </is>
      </c>
      <c r="B4898" t="inlineStr">
        <is>
          <t>奈良県北葛城郡王寺町元町</t>
        </is>
      </c>
      <c r="C4898" t="inlineStr">
        <is>
          <t>ならけん きたかつらぎぐんおうじちょう もとまち</t>
        </is>
      </c>
    </row>
    <row r="4899">
      <c r="A4899" t="inlineStr">
        <is>
          <t>6360014</t>
        </is>
      </c>
      <c r="B4899" t="inlineStr">
        <is>
          <t>奈良県北葛城郡王寺町藤井</t>
        </is>
      </c>
      <c r="C4899" t="inlineStr">
        <is>
          <t>ならけん きたかつらぎぐんおうじちょう ふじい</t>
        </is>
      </c>
    </row>
    <row r="4900">
      <c r="A4900" t="inlineStr">
        <is>
          <t>6360015</t>
        </is>
      </c>
      <c r="B4900" t="inlineStr">
        <is>
          <t>奈良県北葛城郡王寺町南元町</t>
        </is>
      </c>
      <c r="C4900" t="inlineStr">
        <is>
          <t>ならけん きたかつらぎぐんおうじちょう みなみもとまち</t>
        </is>
      </c>
    </row>
    <row r="4901">
      <c r="A4901" t="inlineStr">
        <is>
          <t>6360021</t>
        </is>
      </c>
      <c r="B4901" t="inlineStr">
        <is>
          <t>奈良県北葛城郡王寺町畠田</t>
        </is>
      </c>
      <c r="C4901" t="inlineStr">
        <is>
          <t>ならけん きたかつらぎぐんおうじちょう はたけだ</t>
        </is>
      </c>
    </row>
    <row r="4902">
      <c r="A4902" t="inlineStr">
        <is>
          <t>6360022</t>
        </is>
      </c>
      <c r="B4902" t="inlineStr">
        <is>
          <t>奈良県北葛城郡王寺町明神</t>
        </is>
      </c>
      <c r="C4902" t="inlineStr">
        <is>
          <t>ならけん きたかつらぎぐんおうじちょう みょうじん</t>
        </is>
      </c>
    </row>
    <row r="4903">
      <c r="A4903" t="inlineStr">
        <is>
          <t>6360023</t>
        </is>
      </c>
      <c r="B4903" t="inlineStr">
        <is>
          <t>奈良県北葛城郡王寺町太子</t>
        </is>
      </c>
      <c r="C4903" t="inlineStr">
        <is>
          <t>ならけん きたかつらぎぐんおうじちょう たいし</t>
        </is>
      </c>
    </row>
    <row r="4904">
      <c r="A4904" t="inlineStr">
        <is>
          <t>6360051</t>
        </is>
      </c>
      <c r="B4904" t="inlineStr">
        <is>
          <t>奈良県北葛城郡河合町川合</t>
        </is>
      </c>
      <c r="C4904" t="inlineStr">
        <is>
          <t>ならけん きたかつらぎぐんかわいちょう かわい</t>
        </is>
      </c>
    </row>
    <row r="4905">
      <c r="A4905" t="inlineStr">
        <is>
          <t>6360052</t>
        </is>
      </c>
      <c r="B4905" t="inlineStr">
        <is>
          <t>奈良県北葛城郡河合町長楽</t>
        </is>
      </c>
      <c r="C4905" t="inlineStr">
        <is>
          <t>ならけん きたかつらぎぐんかわいちょう ちょうらく</t>
        </is>
      </c>
    </row>
    <row r="4906">
      <c r="A4906" t="inlineStr">
        <is>
          <t>6360053</t>
        </is>
      </c>
      <c r="B4906" t="inlineStr">
        <is>
          <t>奈良県北葛城郡河合町池部</t>
        </is>
      </c>
      <c r="C4906" t="inlineStr">
        <is>
          <t>ならけん きたかつらぎぐんかわいちょう いけべ</t>
        </is>
      </c>
    </row>
    <row r="4907">
      <c r="A4907" t="inlineStr">
        <is>
          <t>6360054</t>
        </is>
      </c>
      <c r="B4907" t="inlineStr">
        <is>
          <t>奈良県北葛城郡河合町穴闇</t>
        </is>
      </c>
      <c r="C4907" t="inlineStr">
        <is>
          <t>ならけん きたかつらぎぐんかわいちょう なぐら</t>
        </is>
      </c>
    </row>
    <row r="4908">
      <c r="A4908" t="inlineStr">
        <is>
          <t>6360055</t>
        </is>
      </c>
      <c r="B4908" t="inlineStr">
        <is>
          <t>奈良県北葛城郡河合町西穴闇</t>
        </is>
      </c>
      <c r="C4908" t="inlineStr">
        <is>
          <t>ならけん きたかつらぎぐんかわいちょう にしなぐら</t>
        </is>
      </c>
    </row>
    <row r="4909">
      <c r="A4909" t="inlineStr">
        <is>
          <t>6360056</t>
        </is>
      </c>
      <c r="B4909" t="inlineStr">
        <is>
          <t>奈良県北葛城郡河合町西山台</t>
        </is>
      </c>
      <c r="C4909" t="inlineStr">
        <is>
          <t>ならけん きたかつらぎぐんかわいちょう にしやまだい</t>
        </is>
      </c>
    </row>
    <row r="4910">
      <c r="A4910" t="inlineStr">
        <is>
          <t>6360057</t>
        </is>
      </c>
      <c r="B4910" t="inlineStr">
        <is>
          <t>奈良県北葛城郡河合町彩りの杜</t>
        </is>
      </c>
      <c r="C4910" t="inlineStr">
        <is>
          <t>ならけん きたかつらぎぐんかわいちょう いろどりのもり</t>
        </is>
      </c>
    </row>
    <row r="4911">
      <c r="A4911" t="inlineStr">
        <is>
          <t>6360061</t>
        </is>
      </c>
      <c r="B4911" t="inlineStr">
        <is>
          <t>奈良県北葛城郡河合町山坊</t>
        </is>
      </c>
      <c r="C4911" t="inlineStr">
        <is>
          <t>ならけん きたかつらぎぐんかわいちょう やまのぼう</t>
        </is>
      </c>
    </row>
    <row r="4912">
      <c r="A4912" t="inlineStr">
        <is>
          <t>6360062</t>
        </is>
      </c>
      <c r="B4912" t="inlineStr">
        <is>
          <t>奈良県北葛城郡河合町佐味田</t>
        </is>
      </c>
      <c r="C4912" t="inlineStr">
        <is>
          <t>ならけん きたかつらぎぐんかわいちょう さみた</t>
        </is>
      </c>
    </row>
    <row r="4913">
      <c r="A4913" t="inlineStr">
        <is>
          <t>6360063</t>
        </is>
      </c>
      <c r="B4913" t="inlineStr">
        <is>
          <t>奈良県北葛城郡河合町久美ケ丘</t>
        </is>
      </c>
      <c r="C4913" t="inlineStr">
        <is>
          <t>ならけん きたかつらぎぐんかわいちょう くみがおか</t>
        </is>
      </c>
    </row>
    <row r="4914">
      <c r="A4914" t="inlineStr">
        <is>
          <t>6360071</t>
        </is>
      </c>
      <c r="B4914" t="inlineStr">
        <is>
          <t>奈良県北葛城郡河合町高塚台</t>
        </is>
      </c>
      <c r="C4914" t="inlineStr">
        <is>
          <t>ならけん きたかつらぎぐんかわいちょう たかつかだい</t>
        </is>
      </c>
    </row>
    <row r="4915">
      <c r="A4915" t="inlineStr">
        <is>
          <t>6360072</t>
        </is>
      </c>
      <c r="B4915" t="inlineStr">
        <is>
          <t>奈良県北葛城郡河合町中山台</t>
        </is>
      </c>
      <c r="C4915" t="inlineStr">
        <is>
          <t>ならけん きたかつらぎぐんかわいちょう なかやまだい</t>
        </is>
      </c>
    </row>
    <row r="4916">
      <c r="A4916" t="inlineStr">
        <is>
          <t>6360073</t>
        </is>
      </c>
      <c r="B4916" t="inlineStr">
        <is>
          <t>奈良県北葛城郡河合町広瀬台</t>
        </is>
      </c>
      <c r="C4916" t="inlineStr">
        <is>
          <t>ならけん きたかつらぎぐんかわいちょう ひろせだい</t>
        </is>
      </c>
    </row>
    <row r="4917">
      <c r="A4917" t="inlineStr">
        <is>
          <t>6360081</t>
        </is>
      </c>
      <c r="B4917" t="inlineStr">
        <is>
          <t>奈良県北葛城郡河合町星和台</t>
        </is>
      </c>
      <c r="C4917" t="inlineStr">
        <is>
          <t>ならけん きたかつらぎぐんかわいちょう せいわだい</t>
        </is>
      </c>
    </row>
    <row r="4918">
      <c r="A4918" t="inlineStr">
        <is>
          <t>6360082</t>
        </is>
      </c>
      <c r="B4918" t="inlineStr">
        <is>
          <t>奈良県北葛城郡河合町薬井</t>
        </is>
      </c>
      <c r="C4918" t="inlineStr">
        <is>
          <t>ならけん きたかつらぎぐんかわいちょう くすりい</t>
        </is>
      </c>
    </row>
    <row r="4919">
      <c r="A4919" t="inlineStr">
        <is>
          <t>6360091</t>
        </is>
      </c>
      <c r="B4919" t="inlineStr">
        <is>
          <t>奈良県北葛城郡河合町泉台</t>
        </is>
      </c>
      <c r="C4919" t="inlineStr">
        <is>
          <t>ならけん きたかつらぎぐんかわいちょう いずみだい</t>
        </is>
      </c>
    </row>
    <row r="4920">
      <c r="A4920" t="inlineStr">
        <is>
          <t>6360092</t>
        </is>
      </c>
      <c r="B4920" t="inlineStr">
        <is>
          <t>奈良県北葛城郡河合町城内</t>
        </is>
      </c>
      <c r="C4920" t="inlineStr">
        <is>
          <t>ならけん きたかつらぎぐんかわいちょう じょうない</t>
        </is>
      </c>
    </row>
    <row r="4921">
      <c r="A4921" t="inlineStr">
        <is>
          <t>6360093</t>
        </is>
      </c>
      <c r="B4921" t="inlineStr">
        <is>
          <t>奈良県北葛城郡河合町大輪田</t>
        </is>
      </c>
      <c r="C4921" t="inlineStr">
        <is>
          <t>ならけん きたかつらぎぐんかわいちょう おおわだ</t>
        </is>
      </c>
    </row>
    <row r="4922">
      <c r="A4922" t="inlineStr">
        <is>
          <t>6360100</t>
        </is>
      </c>
      <c r="B4922" t="inlineStr">
        <is>
          <t>奈良県生駒郡斑鳩町</t>
        </is>
      </c>
      <c r="C4922" t="inlineStr">
        <is>
          <t>ならけん いこまぐんいかるがちょう</t>
        </is>
      </c>
    </row>
    <row r="4923">
      <c r="A4923" t="inlineStr">
        <is>
          <t>6360101</t>
        </is>
      </c>
      <c r="B4923" t="inlineStr">
        <is>
          <t>奈良県生駒郡斑鳩町三井</t>
        </is>
      </c>
      <c r="C4923" t="inlineStr">
        <is>
          <t>ならけん いこまぐんいかるがちょう みい</t>
        </is>
      </c>
    </row>
    <row r="4924">
      <c r="A4924" t="inlineStr">
        <is>
          <t>6360102</t>
        </is>
      </c>
      <c r="B4924" t="inlineStr">
        <is>
          <t>奈良県生駒郡斑鳩町岡本</t>
        </is>
      </c>
      <c r="C4924" t="inlineStr">
        <is>
          <t>ならけん いこまぐんいかるがちょう おかもと</t>
        </is>
      </c>
    </row>
    <row r="4925">
      <c r="A4925" t="inlineStr">
        <is>
          <t>6360103</t>
        </is>
      </c>
      <c r="B4925" t="inlineStr">
        <is>
          <t>奈良県生駒郡斑鳩町幸前</t>
        </is>
      </c>
      <c r="C4925" t="inlineStr">
        <is>
          <t>ならけん いこまぐんいかるがちょう こうぜん</t>
        </is>
      </c>
    </row>
    <row r="4926">
      <c r="A4926" t="inlineStr">
        <is>
          <t>6360104</t>
        </is>
      </c>
      <c r="B4926" t="inlineStr">
        <is>
          <t>奈良県生駒郡斑鳩町高安</t>
        </is>
      </c>
      <c r="C4926" t="inlineStr">
        <is>
          <t>ならけん いこまぐんいかるがちょう たかやす</t>
        </is>
      </c>
    </row>
    <row r="4927">
      <c r="A4927" t="inlineStr">
        <is>
          <t>6360105</t>
        </is>
      </c>
      <c r="B4927" t="inlineStr">
        <is>
          <t>奈良県生駒郡斑鳩町東福寺</t>
        </is>
      </c>
      <c r="C4927" t="inlineStr">
        <is>
          <t>ならけん いこまぐんいかるがちょう とうふくじ</t>
        </is>
      </c>
    </row>
    <row r="4928">
      <c r="A4928" t="inlineStr">
        <is>
          <t>6360106</t>
        </is>
      </c>
      <c r="B4928" t="inlineStr">
        <is>
          <t>奈良県生駒郡斑鳩町高安西</t>
        </is>
      </c>
      <c r="C4928" t="inlineStr">
        <is>
          <t>ならけん いこまぐんいかるがちょう たかやすにし</t>
        </is>
      </c>
    </row>
    <row r="4929">
      <c r="A4929" t="inlineStr">
        <is>
          <t>6360111</t>
        </is>
      </c>
      <c r="B4929" t="inlineStr">
        <is>
          <t>奈良県生駒郡斑鳩町法隆寺北</t>
        </is>
      </c>
      <c r="C4929" t="inlineStr">
        <is>
          <t>ならけん いこまぐんいかるがちょう ほうりゅうじきた</t>
        </is>
      </c>
    </row>
    <row r="4930">
      <c r="A4930" t="inlineStr">
        <is>
          <t>6360112</t>
        </is>
      </c>
      <c r="B4930" t="inlineStr">
        <is>
          <t>奈良県生駒郡斑鳩町法隆寺東</t>
        </is>
      </c>
      <c r="C4930" t="inlineStr">
        <is>
          <t>ならけん いこまぐんいかるがちょう ほうりゅうじひがし</t>
        </is>
      </c>
    </row>
    <row r="4931">
      <c r="A4931" t="inlineStr">
        <is>
          <t>6360113</t>
        </is>
      </c>
      <c r="B4931" t="inlineStr">
        <is>
          <t>奈良県生駒郡斑鳩町法隆寺南</t>
        </is>
      </c>
      <c r="C4931" t="inlineStr">
        <is>
          <t>ならけん いこまぐんいかるがちょう ほうりゅうじみなみ</t>
        </is>
      </c>
    </row>
    <row r="4932">
      <c r="A4932" t="inlineStr">
        <is>
          <t>6360114</t>
        </is>
      </c>
      <c r="B4932" t="inlineStr">
        <is>
          <t>奈良県生駒郡斑鳩町法隆寺西</t>
        </is>
      </c>
      <c r="C4932" t="inlineStr">
        <is>
          <t>ならけん いこまぐんいかるがちょう ほうりゅうじにし</t>
        </is>
      </c>
    </row>
    <row r="4933">
      <c r="A4933" t="inlineStr">
        <is>
          <t>6360115</t>
        </is>
      </c>
      <c r="B4933" t="inlineStr">
        <is>
          <t>奈良県生駒郡斑鳩町法隆寺山内</t>
        </is>
      </c>
      <c r="C4933" t="inlineStr">
        <is>
          <t>ならけん いこまぐんいかるがちょう ほうりゅうじさんない</t>
        </is>
      </c>
    </row>
    <row r="4934">
      <c r="A4934" t="inlineStr">
        <is>
          <t>6360116</t>
        </is>
      </c>
      <c r="B4934" t="inlineStr">
        <is>
          <t>奈良県生駒郡斑鳩町法隆寺</t>
        </is>
      </c>
      <c r="C4934" t="inlineStr">
        <is>
          <t>ならけん いこまぐんいかるがちょう ほうりゅうじ</t>
        </is>
      </c>
    </row>
    <row r="4935">
      <c r="A4935" t="inlineStr">
        <is>
          <t>6360121</t>
        </is>
      </c>
      <c r="B4935" t="inlineStr">
        <is>
          <t>奈良県生駒郡斑鳩町興留東</t>
        </is>
      </c>
      <c r="C4935" t="inlineStr">
        <is>
          <t>ならけん いこまぐんいかるがちょう おきどめひがし</t>
        </is>
      </c>
    </row>
    <row r="4936">
      <c r="A4936" t="inlineStr">
        <is>
          <t>6360122</t>
        </is>
      </c>
      <c r="B4936" t="inlineStr">
        <is>
          <t>奈良県生駒郡斑鳩町阿波</t>
        </is>
      </c>
      <c r="C4936" t="inlineStr">
        <is>
          <t>ならけん いこまぐんいかるがちょう あわ</t>
        </is>
      </c>
    </row>
    <row r="4937">
      <c r="A4937" t="inlineStr">
        <is>
          <t>6360123</t>
        </is>
      </c>
      <c r="B4937" t="inlineStr">
        <is>
          <t>奈良県生駒郡斑鳩町興留</t>
        </is>
      </c>
      <c r="C4937" t="inlineStr">
        <is>
          <t>ならけん いこまぐんいかるがちょう おきどめ</t>
        </is>
      </c>
    </row>
    <row r="4938">
      <c r="A4938" t="inlineStr">
        <is>
          <t>6360124</t>
        </is>
      </c>
      <c r="B4938" t="inlineStr">
        <is>
          <t>奈良県生駒郡斑鳩町五百井</t>
        </is>
      </c>
      <c r="C4938" t="inlineStr">
        <is>
          <t>ならけん いこまぐんいかるがちょう いおい</t>
        </is>
      </c>
    </row>
    <row r="4939">
      <c r="A4939" t="inlineStr">
        <is>
          <t>6360131</t>
        </is>
      </c>
      <c r="B4939" t="inlineStr">
        <is>
          <t>奈良県生駒郡斑鳩町服部</t>
        </is>
      </c>
      <c r="C4939" t="inlineStr">
        <is>
          <t>ならけん いこまぐんいかるがちょう はっとり</t>
        </is>
      </c>
    </row>
    <row r="4940">
      <c r="A4940" t="inlineStr">
        <is>
          <t>6360132</t>
        </is>
      </c>
      <c r="B4940" t="inlineStr">
        <is>
          <t>奈良県生駒郡斑鳩町目安</t>
        </is>
      </c>
      <c r="C4940" t="inlineStr">
        <is>
          <t>ならけん いこまぐんいかるがちょう めやす</t>
        </is>
      </c>
    </row>
    <row r="4941">
      <c r="A4941" t="inlineStr">
        <is>
          <t>6360133</t>
        </is>
      </c>
      <c r="B4941" t="inlineStr">
        <is>
          <t>奈良県生駒郡斑鳩町目安北</t>
        </is>
      </c>
      <c r="C4941" t="inlineStr">
        <is>
          <t>ならけん いこまぐんいかるがちょう めやすきた</t>
        </is>
      </c>
    </row>
    <row r="4942">
      <c r="A4942" t="inlineStr">
        <is>
          <t>6360141</t>
        </is>
      </c>
      <c r="B4942" t="inlineStr">
        <is>
          <t>奈良県生駒郡斑鳩町稲葉車瀬</t>
        </is>
      </c>
      <c r="C4942" t="inlineStr">
        <is>
          <t>ならけん いこまぐんいかるがちょう いなばくるませ</t>
        </is>
      </c>
    </row>
    <row r="4943">
      <c r="A4943" t="inlineStr">
        <is>
          <t>6360142</t>
        </is>
      </c>
      <c r="B4943" t="inlineStr">
        <is>
          <t>奈良県生駒郡斑鳩町小吉田</t>
        </is>
      </c>
      <c r="C4943" t="inlineStr">
        <is>
          <t>ならけん いこまぐんいかるがちょう こよしだ</t>
        </is>
      </c>
    </row>
    <row r="4944">
      <c r="A4944" t="inlineStr">
        <is>
          <t>6360143</t>
        </is>
      </c>
      <c r="B4944" t="inlineStr">
        <is>
          <t>奈良県生駒郡斑鳩町神南</t>
        </is>
      </c>
      <c r="C4944" t="inlineStr">
        <is>
          <t>ならけん いこまぐんいかるがちょう じんなん</t>
        </is>
      </c>
    </row>
    <row r="4945">
      <c r="A4945" t="inlineStr">
        <is>
          <t>6360144</t>
        </is>
      </c>
      <c r="B4945" t="inlineStr">
        <is>
          <t>奈良県生駒郡斑鳩町稲葉西</t>
        </is>
      </c>
      <c r="C4945" t="inlineStr">
        <is>
          <t>ならけん いこまぐんいかるがちょう いなばにし</t>
        </is>
      </c>
    </row>
    <row r="4946">
      <c r="A4946" t="inlineStr">
        <is>
          <t>6360151</t>
        </is>
      </c>
      <c r="B4946" t="inlineStr">
        <is>
          <t>奈良県生駒郡斑鳩町龍田北</t>
        </is>
      </c>
      <c r="C4946" t="inlineStr">
        <is>
          <t>ならけん いこまぐんいかるがちょう たつたきた</t>
        </is>
      </c>
    </row>
    <row r="4947">
      <c r="A4947" t="inlineStr">
        <is>
          <t>6360152</t>
        </is>
      </c>
      <c r="B4947" t="inlineStr">
        <is>
          <t>奈良県生駒郡斑鳩町龍田</t>
        </is>
      </c>
      <c r="C4947" t="inlineStr">
        <is>
          <t>ならけん いこまぐんいかるがちょう たつた</t>
        </is>
      </c>
    </row>
    <row r="4948">
      <c r="A4948" t="inlineStr">
        <is>
          <t>6360153</t>
        </is>
      </c>
      <c r="B4948" t="inlineStr">
        <is>
          <t>奈良県生駒郡斑鳩町龍田南</t>
        </is>
      </c>
      <c r="C4948" t="inlineStr">
        <is>
          <t>ならけん いこまぐんいかるがちょう たつたみなみ</t>
        </is>
      </c>
    </row>
    <row r="4949">
      <c r="A4949" t="inlineStr">
        <is>
          <t>6360154</t>
        </is>
      </c>
      <c r="B4949" t="inlineStr">
        <is>
          <t>奈良県生駒郡斑鳩町龍田西</t>
        </is>
      </c>
      <c r="C4949" t="inlineStr">
        <is>
          <t>ならけん いこまぐんいかるがちょう たつたにし</t>
        </is>
      </c>
    </row>
    <row r="4950">
      <c r="A4950" t="inlineStr">
        <is>
          <t>6360201</t>
        </is>
      </c>
      <c r="B4950" t="inlineStr">
        <is>
          <t>奈良県磯城郡川西町下永</t>
        </is>
      </c>
      <c r="C4950" t="inlineStr">
        <is>
          <t>ならけん しきぐんかわにしちょう しもなが</t>
        </is>
      </c>
    </row>
    <row r="4951">
      <c r="A4951" t="inlineStr">
        <is>
          <t>6360202</t>
        </is>
      </c>
      <c r="B4951" t="inlineStr">
        <is>
          <t>奈良県磯城郡川西町結崎</t>
        </is>
      </c>
      <c r="C4951" t="inlineStr">
        <is>
          <t>ならけん しきぐんかわにしちょう ゆうざき</t>
        </is>
      </c>
    </row>
    <row r="4952">
      <c r="A4952" t="inlineStr">
        <is>
          <t>6360203</t>
        </is>
      </c>
      <c r="B4952" t="inlineStr">
        <is>
          <t>奈良県磯城郡川西町梅戸</t>
        </is>
      </c>
      <c r="C4952" t="inlineStr">
        <is>
          <t>ならけん しきぐんかわにしちょう うめど</t>
        </is>
      </c>
    </row>
    <row r="4953">
      <c r="A4953" t="inlineStr">
        <is>
          <t>6360204</t>
        </is>
      </c>
      <c r="B4953" t="inlineStr">
        <is>
          <t>奈良県磯城郡川西町唐院</t>
        </is>
      </c>
      <c r="C4953" t="inlineStr">
        <is>
          <t>ならけん しきぐんかわにしちょう とういん</t>
        </is>
      </c>
    </row>
    <row r="4954">
      <c r="A4954" t="inlineStr">
        <is>
          <t>6360205</t>
        </is>
      </c>
      <c r="B4954" t="inlineStr">
        <is>
          <t>奈良県磯城郡川西町保田</t>
        </is>
      </c>
      <c r="C4954" t="inlineStr">
        <is>
          <t>ならけん しきぐんかわにしちょう ほた</t>
        </is>
      </c>
    </row>
    <row r="4955">
      <c r="A4955" t="inlineStr">
        <is>
          <t>6360206</t>
        </is>
      </c>
      <c r="B4955" t="inlineStr">
        <is>
          <t>奈良県磯城郡川西町吐田</t>
        </is>
      </c>
      <c r="C4955" t="inlineStr">
        <is>
          <t>ならけん しきぐんかわにしちょう はんだ</t>
        </is>
      </c>
    </row>
    <row r="4956">
      <c r="A4956" t="inlineStr">
        <is>
          <t>6360211</t>
        </is>
      </c>
      <c r="B4956" t="inlineStr">
        <is>
          <t>奈良県磯城郡三宅町三河</t>
        </is>
      </c>
      <c r="C4956" t="inlineStr">
        <is>
          <t>ならけん しきぐんみやけちょう みかわ</t>
        </is>
      </c>
    </row>
    <row r="4957">
      <c r="A4957" t="inlineStr">
        <is>
          <t>6360212</t>
        </is>
      </c>
      <c r="B4957" t="inlineStr">
        <is>
          <t>奈良県磯城郡三宅町石見</t>
        </is>
      </c>
      <c r="C4957" t="inlineStr">
        <is>
          <t>ならけん しきぐんみやけちょう いわみ</t>
        </is>
      </c>
    </row>
    <row r="4958">
      <c r="A4958" t="inlineStr">
        <is>
          <t>6360213</t>
        </is>
      </c>
      <c r="B4958" t="inlineStr">
        <is>
          <t>奈良県磯城郡三宅町伴堂</t>
        </is>
      </c>
      <c r="C4958" t="inlineStr">
        <is>
          <t>ならけん しきぐんみやけちょう ともんどう</t>
        </is>
      </c>
    </row>
    <row r="4959">
      <c r="A4959" t="inlineStr">
        <is>
          <t>6360214</t>
        </is>
      </c>
      <c r="B4959" t="inlineStr">
        <is>
          <t>奈良県磯城郡三宅町但馬</t>
        </is>
      </c>
      <c r="C4959" t="inlineStr">
        <is>
          <t>ならけん しきぐんみやけちょう たじま</t>
        </is>
      </c>
    </row>
    <row r="4960">
      <c r="A4960" t="inlineStr">
        <is>
          <t>6360215</t>
        </is>
      </c>
      <c r="B4960" t="inlineStr">
        <is>
          <t>奈良県磯城郡三宅町上但馬</t>
        </is>
      </c>
      <c r="C4960" t="inlineStr">
        <is>
          <t>ならけん しきぐんみやけちょう かみたじま</t>
        </is>
      </c>
    </row>
    <row r="4961">
      <c r="A4961" t="inlineStr">
        <is>
          <t>6360216</t>
        </is>
      </c>
      <c r="B4961" t="inlineStr">
        <is>
          <t>奈良県磯城郡三宅町小柳</t>
        </is>
      </c>
      <c r="C4961" t="inlineStr">
        <is>
          <t>ならけん しきぐんみやけちょう おやなぎ</t>
        </is>
      </c>
    </row>
    <row r="4962">
      <c r="A4962" t="inlineStr">
        <is>
          <t>6360217</t>
        </is>
      </c>
      <c r="B4962" t="inlineStr">
        <is>
          <t>奈良県磯城郡三宅町屏風</t>
        </is>
      </c>
      <c r="C4962" t="inlineStr">
        <is>
          <t>ならけん しきぐんみやけちょう びょうぶ</t>
        </is>
      </c>
    </row>
    <row r="4963">
      <c r="A4963" t="inlineStr">
        <is>
          <t>6360221</t>
        </is>
      </c>
      <c r="B4963" t="inlineStr">
        <is>
          <t>奈良県磯城郡田原本町八田</t>
        </is>
      </c>
      <c r="C4963" t="inlineStr">
        <is>
          <t>ならけん しきぐんたわらもとちょう はった</t>
        </is>
      </c>
    </row>
    <row r="4964">
      <c r="A4964" t="inlineStr">
        <is>
          <t>6360222</t>
        </is>
      </c>
      <c r="B4964" t="inlineStr">
        <is>
          <t>奈良県磯城郡田原本町法貴寺</t>
        </is>
      </c>
      <c r="C4964" t="inlineStr">
        <is>
          <t>ならけん しきぐんたわらもとちょう ほうきじ</t>
        </is>
      </c>
    </row>
    <row r="4965">
      <c r="A4965" t="inlineStr">
        <is>
          <t>6360223</t>
        </is>
      </c>
      <c r="B4965" t="inlineStr">
        <is>
          <t>奈良県磯城郡田原本町鍵</t>
        </is>
      </c>
      <c r="C4965" t="inlineStr">
        <is>
          <t>ならけん しきぐんたわらもとちょう かぎ</t>
        </is>
      </c>
    </row>
    <row r="4966">
      <c r="A4966" t="inlineStr">
        <is>
          <t>6360224</t>
        </is>
      </c>
      <c r="B4966" t="inlineStr">
        <is>
          <t>奈良県磯城郡田原本町今里</t>
        </is>
      </c>
      <c r="C4966" t="inlineStr">
        <is>
          <t>ならけん しきぐんたわらもとちょう いまざと</t>
        </is>
      </c>
    </row>
    <row r="4967">
      <c r="A4967" t="inlineStr">
        <is>
          <t>6360225</t>
        </is>
      </c>
      <c r="B4967" t="inlineStr">
        <is>
          <t>奈良県磯城郡田原本町西代</t>
        </is>
      </c>
      <c r="C4967" t="inlineStr">
        <is>
          <t>ならけん しきぐんたわらもとちょう にしんだい</t>
        </is>
      </c>
    </row>
    <row r="4968">
      <c r="A4968" t="inlineStr">
        <is>
          <t>6360226</t>
        </is>
      </c>
      <c r="B4968" t="inlineStr">
        <is>
          <t>奈良県磯城郡田原本町唐古</t>
        </is>
      </c>
      <c r="C4968" t="inlineStr">
        <is>
          <t>ならけん しきぐんたわらもとちょう からこ</t>
        </is>
      </c>
    </row>
    <row r="4969">
      <c r="A4969" t="inlineStr">
        <is>
          <t>6360231</t>
        </is>
      </c>
      <c r="B4969" t="inlineStr">
        <is>
          <t>奈良県磯城郡田原本町為川北方</t>
        </is>
      </c>
      <c r="C4969" t="inlineStr">
        <is>
          <t>ならけん しきぐんたわらもとちょう ためがわほっぽう</t>
        </is>
      </c>
    </row>
    <row r="4970">
      <c r="A4970" t="inlineStr">
        <is>
          <t>6360232</t>
        </is>
      </c>
      <c r="B4970" t="inlineStr">
        <is>
          <t>奈良県磯城郡田原本町金沢</t>
        </is>
      </c>
      <c r="C4970" t="inlineStr">
        <is>
          <t>ならけん しきぐんたわらもとちょう かなざわ</t>
        </is>
      </c>
    </row>
    <row r="4971">
      <c r="A4971" t="inlineStr">
        <is>
          <t>6360233</t>
        </is>
      </c>
      <c r="B4971" t="inlineStr">
        <is>
          <t>奈良県磯城郡田原本町為川南方</t>
        </is>
      </c>
      <c r="C4971" t="inlineStr">
        <is>
          <t>ならけん しきぐんたわらもとちょう ためがわなんぽう</t>
        </is>
      </c>
    </row>
    <row r="4972">
      <c r="A4972" t="inlineStr">
        <is>
          <t>6360234</t>
        </is>
      </c>
      <c r="B4972" t="inlineStr">
        <is>
          <t>奈良県磯城郡田原本町蔵堂</t>
        </is>
      </c>
      <c r="C4972" t="inlineStr">
        <is>
          <t>ならけん しきぐんたわらもとちょう くらどう</t>
        </is>
      </c>
    </row>
    <row r="4973">
      <c r="A4973" t="inlineStr">
        <is>
          <t>6360235</t>
        </is>
      </c>
      <c r="B4973" t="inlineStr">
        <is>
          <t>奈良県磯城郡田原本町東井上</t>
        </is>
      </c>
      <c r="C4973" t="inlineStr">
        <is>
          <t>ならけん しきぐんたわらもとちょう ひがしいね</t>
        </is>
      </c>
    </row>
    <row r="4974">
      <c r="A4974" t="inlineStr">
        <is>
          <t>6360236</t>
        </is>
      </c>
      <c r="B4974" t="inlineStr">
        <is>
          <t>奈良県磯城郡田原本町西井上</t>
        </is>
      </c>
      <c r="C4974" t="inlineStr">
        <is>
          <t>ならけん しきぐんたわらもとちょう にしいね</t>
        </is>
      </c>
    </row>
    <row r="4975">
      <c r="A4975" t="inlineStr">
        <is>
          <t>6360237</t>
        </is>
      </c>
      <c r="B4975" t="inlineStr">
        <is>
          <t>奈良県磯城郡田原本町小阪</t>
        </is>
      </c>
      <c r="C4975" t="inlineStr">
        <is>
          <t>ならけん しきぐんたわらもとちょう こさか</t>
        </is>
      </c>
    </row>
    <row r="4976">
      <c r="A4976" t="inlineStr">
        <is>
          <t>6360241</t>
        </is>
      </c>
      <c r="B4976" t="inlineStr">
        <is>
          <t>奈良県磯城郡田原本町平田</t>
        </is>
      </c>
      <c r="C4976" t="inlineStr">
        <is>
          <t>ならけん しきぐんたわらもとちょう ひらた</t>
        </is>
      </c>
    </row>
    <row r="4977">
      <c r="A4977" t="inlineStr">
        <is>
          <t>6360242</t>
        </is>
      </c>
      <c r="B4977" t="inlineStr">
        <is>
          <t>奈良県磯城郡田原本町大木</t>
        </is>
      </c>
      <c r="C4977" t="inlineStr">
        <is>
          <t>ならけん しきぐんたわらもとちょう おおぎ</t>
        </is>
      </c>
    </row>
    <row r="4978">
      <c r="A4978" t="inlineStr">
        <is>
          <t>6360243</t>
        </is>
      </c>
      <c r="B4978" t="inlineStr">
        <is>
          <t>奈良県磯城郡田原本町伊与戸</t>
        </is>
      </c>
      <c r="C4978" t="inlineStr">
        <is>
          <t>ならけん しきぐんたわらもとちょう いよど</t>
        </is>
      </c>
    </row>
    <row r="4979">
      <c r="A4979" t="inlineStr">
        <is>
          <t>6360244</t>
        </is>
      </c>
      <c r="B4979" t="inlineStr">
        <is>
          <t>奈良県磯城郡田原本町笠形</t>
        </is>
      </c>
      <c r="C4979" t="inlineStr">
        <is>
          <t>ならけん しきぐんたわらもとちょう かさがた</t>
        </is>
      </c>
    </row>
    <row r="4980">
      <c r="A4980" t="inlineStr">
        <is>
          <t>6360245</t>
        </is>
      </c>
      <c r="B4980" t="inlineStr">
        <is>
          <t>奈良県磯城郡田原本町味間</t>
        </is>
      </c>
      <c r="C4980" t="inlineStr">
        <is>
          <t>ならけん しきぐんたわらもとちょう あじま</t>
        </is>
      </c>
    </row>
    <row r="4981">
      <c r="A4981" t="inlineStr">
        <is>
          <t>6360246</t>
        </is>
      </c>
      <c r="B4981" t="inlineStr">
        <is>
          <t>奈良県磯城郡田原本町千代</t>
        </is>
      </c>
      <c r="C4981" t="inlineStr">
        <is>
          <t>ならけん しきぐんたわらもとちょう ちしろ</t>
        </is>
      </c>
    </row>
    <row r="4982">
      <c r="A4982" t="inlineStr">
        <is>
          <t>6360247</t>
        </is>
      </c>
      <c r="B4982" t="inlineStr">
        <is>
          <t>奈良県磯城郡田原本町阪手</t>
        </is>
      </c>
      <c r="C4982" t="inlineStr">
        <is>
          <t>ならけん しきぐんたわらもとちょう さかて</t>
        </is>
      </c>
    </row>
    <row r="4983">
      <c r="A4983" t="inlineStr">
        <is>
          <t>6360248</t>
        </is>
      </c>
      <c r="B4983" t="inlineStr">
        <is>
          <t>奈良県磯城郡田原本町大安寺</t>
        </is>
      </c>
      <c r="C4983" t="inlineStr">
        <is>
          <t>ならけん しきぐんたわらもとちょう だいあんじ</t>
        </is>
      </c>
    </row>
    <row r="4984">
      <c r="A4984" t="inlineStr">
        <is>
          <t>6360300</t>
        </is>
      </c>
      <c r="B4984" t="inlineStr">
        <is>
          <t>奈良県磯城郡川西町</t>
        </is>
      </c>
      <c r="C4984" t="inlineStr">
        <is>
          <t>ならけん しきぐんかわにしちょう</t>
        </is>
      </c>
    </row>
    <row r="4985">
      <c r="A4985" t="inlineStr">
        <is>
          <t>6360301</t>
        </is>
      </c>
      <c r="B4985" t="inlineStr">
        <is>
          <t>奈良県磯城郡田原本町黒田</t>
        </is>
      </c>
      <c r="C4985" t="inlineStr">
        <is>
          <t>ならけん しきぐんたわらもとちょう くろだ</t>
        </is>
      </c>
    </row>
    <row r="4986">
      <c r="A4986" t="inlineStr">
        <is>
          <t>6360302</t>
        </is>
      </c>
      <c r="B4986" t="inlineStr">
        <is>
          <t>奈良県磯城郡田原本町宮古</t>
        </is>
      </c>
      <c r="C4986" t="inlineStr">
        <is>
          <t>ならけん しきぐんたわらもとちょう みやこ</t>
        </is>
      </c>
    </row>
    <row r="4987">
      <c r="A4987" t="inlineStr">
        <is>
          <t>6360303</t>
        </is>
      </c>
      <c r="B4987" t="inlineStr">
        <is>
          <t>奈良県磯城郡田原本町保津</t>
        </is>
      </c>
      <c r="C4987" t="inlineStr">
        <is>
          <t>ならけん しきぐんたわらもとちょう ほつ</t>
        </is>
      </c>
    </row>
    <row r="4988">
      <c r="A4988" t="inlineStr">
        <is>
          <t>6360304</t>
        </is>
      </c>
      <c r="B4988" t="inlineStr">
        <is>
          <t>奈良県磯城郡田原本町十六面</t>
        </is>
      </c>
      <c r="C4988" t="inlineStr">
        <is>
          <t>ならけん しきぐんたわらもとちょう じゅうろくせん</t>
        </is>
      </c>
    </row>
    <row r="4989">
      <c r="A4989" t="inlineStr">
        <is>
          <t>6360305</t>
        </is>
      </c>
      <c r="B4989" t="inlineStr">
        <is>
          <t>奈良県磯城郡田原本町平野</t>
        </is>
      </c>
      <c r="C4989" t="inlineStr">
        <is>
          <t>ならけん しきぐんたわらもとちょう ひらの</t>
        </is>
      </c>
    </row>
    <row r="4990">
      <c r="A4990" t="inlineStr">
        <is>
          <t>6360306</t>
        </is>
      </c>
      <c r="B4990" t="inlineStr">
        <is>
          <t>奈良県磯城郡田原本町西竹田</t>
        </is>
      </c>
      <c r="C4990" t="inlineStr">
        <is>
          <t>ならけん しきぐんたわらもとちょう にしたけだ</t>
        </is>
      </c>
    </row>
    <row r="4991">
      <c r="A4991" t="inlineStr">
        <is>
          <t>6360307</t>
        </is>
      </c>
      <c r="B4991" t="inlineStr">
        <is>
          <t>奈良県磯城郡田原本町富本</t>
        </is>
      </c>
      <c r="C4991" t="inlineStr">
        <is>
          <t>ならけん しきぐんたわらもとちょう とんもと</t>
        </is>
      </c>
    </row>
    <row r="4992">
      <c r="A4992" t="inlineStr">
        <is>
          <t>6360311</t>
        </is>
      </c>
      <c r="B4992" t="inlineStr">
        <is>
          <t>奈良県磯城郡田原本町八尾</t>
        </is>
      </c>
      <c r="C4992" t="inlineStr">
        <is>
          <t>ならけん しきぐんたわらもとちょう やお</t>
        </is>
      </c>
    </row>
    <row r="4993">
      <c r="A4993" t="inlineStr">
        <is>
          <t>6360312</t>
        </is>
      </c>
      <c r="B4993" t="inlineStr">
        <is>
          <t>奈良県磯城郡田原本町新町</t>
        </is>
      </c>
      <c r="C4993" t="inlineStr">
        <is>
          <t>ならけん しきぐんたわらもとちょう しんまち</t>
        </is>
      </c>
    </row>
    <row r="4994">
      <c r="A4994" t="inlineStr">
        <is>
          <t>6360313</t>
        </is>
      </c>
      <c r="B4994" t="inlineStr">
        <is>
          <t>奈良県磯城郡田原本町旭町</t>
        </is>
      </c>
      <c r="C4994" t="inlineStr">
        <is>
          <t>ならけん しきぐんたわらもとちょう あさひまち</t>
        </is>
      </c>
    </row>
    <row r="4995">
      <c r="A4995" t="inlineStr">
        <is>
          <t>6360314</t>
        </is>
      </c>
      <c r="B4995" t="inlineStr">
        <is>
          <t>奈良県磯城郡田原本町戎通</t>
        </is>
      </c>
      <c r="C4995" t="inlineStr">
        <is>
          <t>ならけん しきぐんたわらもとちょう えびすどおり</t>
        </is>
      </c>
    </row>
    <row r="4996">
      <c r="A4996" t="inlineStr">
        <is>
          <t>6360315</t>
        </is>
      </c>
      <c r="B4996" t="inlineStr">
        <is>
          <t>奈良県磯城郡田原本町幸町</t>
        </is>
      </c>
      <c r="C4996" t="inlineStr">
        <is>
          <t>ならけん しきぐんたわらもとちょう さいわいまち</t>
        </is>
      </c>
    </row>
    <row r="4997">
      <c r="A4997" t="inlineStr">
        <is>
          <t>6360316</t>
        </is>
      </c>
      <c r="B4997" t="inlineStr">
        <is>
          <t>奈良県磯城郡田原本町室町</t>
        </is>
      </c>
      <c r="C4997" t="inlineStr">
        <is>
          <t>ならけん しきぐんたわらもとちょう むろまち</t>
        </is>
      </c>
    </row>
    <row r="4998">
      <c r="A4998" t="inlineStr">
        <is>
          <t>6360317</t>
        </is>
      </c>
      <c r="B4998" t="inlineStr">
        <is>
          <t>奈良県磯城郡田原本町殿町</t>
        </is>
      </c>
      <c r="C4998" t="inlineStr">
        <is>
          <t>ならけん しきぐんたわらもとちょう とのまち</t>
        </is>
      </c>
    </row>
    <row r="4999">
      <c r="A4999" t="inlineStr">
        <is>
          <t>6360321</t>
        </is>
      </c>
      <c r="B4999" t="inlineStr">
        <is>
          <t>奈良県磯城郡田原本町八幡町</t>
        </is>
      </c>
      <c r="C4999" t="inlineStr">
        <is>
          <t>ならけん しきぐんたわらもとちょう やはたまち</t>
        </is>
      </c>
    </row>
    <row r="5000">
      <c r="A5000" t="inlineStr">
        <is>
          <t>6360322</t>
        </is>
      </c>
      <c r="B5000" t="inlineStr">
        <is>
          <t>奈良県磯城郡田原本町郭内</t>
        </is>
      </c>
      <c r="C5000" t="inlineStr">
        <is>
          <t>ならけん しきぐんたわらもとちょう かくない</t>
        </is>
      </c>
    </row>
    <row r="5001">
      <c r="A5001" t="inlineStr">
        <is>
          <t>6360323</t>
        </is>
      </c>
      <c r="B5001" t="inlineStr">
        <is>
          <t>奈良県磯城郡田原本町根太口</t>
        </is>
      </c>
      <c r="C5001" t="inlineStr">
        <is>
          <t>ならけん しきぐんたわらもとちょう ねぶとぐち</t>
        </is>
      </c>
    </row>
    <row r="5002">
      <c r="A5002" t="inlineStr">
        <is>
          <t>6360324</t>
        </is>
      </c>
      <c r="B5002" t="inlineStr">
        <is>
          <t>奈良県磯城郡田原本町三輪町</t>
        </is>
      </c>
      <c r="C5002" t="inlineStr">
        <is>
          <t>ならけん しきぐんたわらもとちょう みわまち</t>
        </is>
      </c>
    </row>
    <row r="5003">
      <c r="A5003" t="inlineStr">
        <is>
          <t>6360325</t>
        </is>
      </c>
      <c r="B5003" t="inlineStr">
        <is>
          <t>奈良県磯城郡田原本町南町</t>
        </is>
      </c>
      <c r="C5003" t="inlineStr">
        <is>
          <t>ならけん しきぐんたわらもとちょう みなみまち</t>
        </is>
      </c>
    </row>
    <row r="5004">
      <c r="A5004" t="inlineStr">
        <is>
          <t>6360326</t>
        </is>
      </c>
      <c r="B5004" t="inlineStr">
        <is>
          <t>奈良県磯城郡田原本町新地</t>
        </is>
      </c>
      <c r="C5004" t="inlineStr">
        <is>
          <t>ならけん しきぐんたわらもとちょう しんち</t>
        </is>
      </c>
    </row>
    <row r="5005">
      <c r="A5005" t="inlineStr">
        <is>
          <t>6360327</t>
        </is>
      </c>
      <c r="B5005" t="inlineStr">
        <is>
          <t>奈良県磯城郡田原本町堺町</t>
        </is>
      </c>
      <c r="C5005" t="inlineStr">
        <is>
          <t>ならけん しきぐんたわらもとちょう さかいまち</t>
        </is>
      </c>
    </row>
    <row r="5006">
      <c r="A5006" t="inlineStr">
        <is>
          <t>6360328</t>
        </is>
      </c>
      <c r="B5006" t="inlineStr">
        <is>
          <t>奈良県磯城郡田原本町材木町</t>
        </is>
      </c>
      <c r="C5006" t="inlineStr">
        <is>
          <t>ならけん しきぐんたわらもとちょう ざいもくまち</t>
        </is>
      </c>
    </row>
    <row r="5007">
      <c r="A5007" t="inlineStr">
        <is>
          <t>6360329</t>
        </is>
      </c>
      <c r="B5007" t="inlineStr">
        <is>
          <t>奈良県磯城郡田原本町味間町</t>
        </is>
      </c>
      <c r="C5007" t="inlineStr">
        <is>
          <t>ならけん しきぐんたわらもとちょう あじままち</t>
        </is>
      </c>
    </row>
    <row r="5008">
      <c r="A5008" t="inlineStr">
        <is>
          <t>6360331</t>
        </is>
      </c>
      <c r="B5008" t="inlineStr">
        <is>
          <t>奈良県磯城郡田原本町魚町</t>
        </is>
      </c>
      <c r="C5008" t="inlineStr">
        <is>
          <t>ならけん しきぐんたわらもとちょう うおまち</t>
        </is>
      </c>
    </row>
    <row r="5009">
      <c r="A5009" t="inlineStr">
        <is>
          <t>6360332</t>
        </is>
      </c>
      <c r="B5009" t="inlineStr">
        <is>
          <t>奈良県磯城郡田原本町市町</t>
        </is>
      </c>
      <c r="C5009" t="inlineStr">
        <is>
          <t>ならけん しきぐんたわらもとちょう いちまち</t>
        </is>
      </c>
    </row>
    <row r="5010">
      <c r="A5010" t="inlineStr">
        <is>
          <t>6360333</t>
        </is>
      </c>
      <c r="B5010" t="inlineStr">
        <is>
          <t>奈良県磯城郡田原本町祗園町</t>
        </is>
      </c>
      <c r="C5010" t="inlineStr">
        <is>
          <t>ならけん しきぐんたわらもとちょう ぎおんまち</t>
        </is>
      </c>
    </row>
    <row r="5011">
      <c r="A5011" t="inlineStr">
        <is>
          <t>6360334</t>
        </is>
      </c>
      <c r="B5011" t="inlineStr">
        <is>
          <t>奈良県磯城郡田原本町本町</t>
        </is>
      </c>
      <c r="C5011" t="inlineStr">
        <is>
          <t>ならけん しきぐんたわらもとちょう ほんまち</t>
        </is>
      </c>
    </row>
    <row r="5012">
      <c r="A5012" t="inlineStr">
        <is>
          <t>6360335</t>
        </is>
      </c>
      <c r="B5012" t="inlineStr">
        <is>
          <t>奈良県磯城郡田原本町大門東</t>
        </is>
      </c>
      <c r="C5012" t="inlineStr">
        <is>
          <t>ならけん しきぐんたわらもとちょう だいもんひがし</t>
        </is>
      </c>
    </row>
    <row r="5013">
      <c r="A5013" t="inlineStr">
        <is>
          <t>6360336</t>
        </is>
      </c>
      <c r="B5013" t="inlineStr">
        <is>
          <t>奈良県磯城郡田原本町大門中</t>
        </is>
      </c>
      <c r="C5013" t="inlineStr">
        <is>
          <t>ならけん しきぐんたわらもとちょう だいもんなか</t>
        </is>
      </c>
    </row>
    <row r="5014">
      <c r="A5014" t="inlineStr">
        <is>
          <t>6360337</t>
        </is>
      </c>
      <c r="B5014" t="inlineStr">
        <is>
          <t>奈良県磯城郡田原本町大門西</t>
        </is>
      </c>
      <c r="C5014" t="inlineStr">
        <is>
          <t>ならけん しきぐんたわらもとちょう だいもんにし</t>
        </is>
      </c>
    </row>
    <row r="5015">
      <c r="A5015" t="inlineStr">
        <is>
          <t>6360338</t>
        </is>
      </c>
      <c r="B5015" t="inlineStr">
        <is>
          <t>奈良県磯城郡田原本町茶町</t>
        </is>
      </c>
      <c r="C5015" t="inlineStr">
        <is>
          <t>ならけん しきぐんたわらもとちょう ちゃまち</t>
        </is>
      </c>
    </row>
    <row r="5016">
      <c r="A5016" t="inlineStr">
        <is>
          <t>6360339</t>
        </is>
      </c>
      <c r="B5016" t="inlineStr">
        <is>
          <t>奈良県磯城郡田原本町小室</t>
        </is>
      </c>
      <c r="C5016" t="inlineStr">
        <is>
          <t>ならけん しきぐんたわらもとちょう こむろ</t>
        </is>
      </c>
    </row>
    <row r="5017">
      <c r="A5017" t="inlineStr">
        <is>
          <t>6360341</t>
        </is>
      </c>
      <c r="B5017" t="inlineStr">
        <is>
          <t>奈良県磯城郡田原本町薬王寺</t>
        </is>
      </c>
      <c r="C5017" t="inlineStr">
        <is>
          <t>ならけん しきぐんたわらもとちょう やくおうじ</t>
        </is>
      </c>
    </row>
    <row r="5018">
      <c r="A5018" t="inlineStr">
        <is>
          <t>6360342</t>
        </is>
      </c>
      <c r="B5018" t="inlineStr">
        <is>
          <t>奈良県磯城郡田原本町三笠</t>
        </is>
      </c>
      <c r="C5018" t="inlineStr">
        <is>
          <t>ならけん しきぐんたわらもとちょう みかさ</t>
        </is>
      </c>
    </row>
    <row r="5019">
      <c r="A5019" t="inlineStr">
        <is>
          <t>6360343</t>
        </is>
      </c>
      <c r="B5019" t="inlineStr">
        <is>
          <t>奈良県磯城郡田原本町秦庄</t>
        </is>
      </c>
      <c r="C5019" t="inlineStr">
        <is>
          <t>ならけん しきぐんたわらもとちょう はたのしょう</t>
        </is>
      </c>
    </row>
    <row r="5020">
      <c r="A5020" t="inlineStr">
        <is>
          <t>6360344</t>
        </is>
      </c>
      <c r="B5020" t="inlineStr">
        <is>
          <t>奈良県磯城郡田原本町宮森</t>
        </is>
      </c>
      <c r="C5020" t="inlineStr">
        <is>
          <t>ならけん しきぐんたわらもとちょう みやのもり</t>
        </is>
      </c>
    </row>
    <row r="5021">
      <c r="A5021" t="inlineStr">
        <is>
          <t>6360345</t>
        </is>
      </c>
      <c r="B5021" t="inlineStr">
        <is>
          <t>奈良県磯城郡田原本町多</t>
        </is>
      </c>
      <c r="C5021" t="inlineStr">
        <is>
          <t>ならけん しきぐんたわらもとちょう おお</t>
        </is>
      </c>
    </row>
    <row r="5022">
      <c r="A5022" t="inlineStr">
        <is>
          <t>6360346</t>
        </is>
      </c>
      <c r="B5022" t="inlineStr">
        <is>
          <t>奈良県磯城郡田原本町矢部</t>
        </is>
      </c>
      <c r="C5022" t="inlineStr">
        <is>
          <t>ならけん しきぐんたわらもとちょう やべ</t>
        </is>
      </c>
    </row>
    <row r="5023">
      <c r="A5023" t="inlineStr">
        <is>
          <t>6360347</t>
        </is>
      </c>
      <c r="B5023" t="inlineStr">
        <is>
          <t>奈良県磯城郡田原本町新木</t>
        </is>
      </c>
      <c r="C5023" t="inlineStr">
        <is>
          <t>ならけん しきぐんたわらもとちょう にき</t>
        </is>
      </c>
    </row>
    <row r="5024">
      <c r="A5024" t="inlineStr">
        <is>
          <t>6360351</t>
        </is>
      </c>
      <c r="B5024" t="inlineStr">
        <is>
          <t>奈良県磯城郡田原本町松本</t>
        </is>
      </c>
      <c r="C5024" t="inlineStr">
        <is>
          <t>ならけん しきぐんたわらもとちょう まつもと</t>
        </is>
      </c>
    </row>
    <row r="5025">
      <c r="A5025" t="inlineStr">
        <is>
          <t>6360352</t>
        </is>
      </c>
      <c r="B5025" t="inlineStr">
        <is>
          <t>奈良県磯城郡田原本町金剛寺</t>
        </is>
      </c>
      <c r="C5025" t="inlineStr">
        <is>
          <t>ならけん しきぐんたわらもとちょう こんごうじ</t>
        </is>
      </c>
    </row>
    <row r="5026">
      <c r="A5026" t="inlineStr">
        <is>
          <t>6360353</t>
        </is>
      </c>
      <c r="B5026" t="inlineStr">
        <is>
          <t>奈良県磯城郡田原本町大網</t>
        </is>
      </c>
      <c r="C5026" t="inlineStr">
        <is>
          <t>ならけん しきぐんたわらもとちょう おおあみ</t>
        </is>
      </c>
    </row>
    <row r="5027">
      <c r="A5027" t="inlineStr">
        <is>
          <t>6360354</t>
        </is>
      </c>
      <c r="B5027" t="inlineStr">
        <is>
          <t>奈良県磯城郡田原本町満田</t>
        </is>
      </c>
      <c r="C5027" t="inlineStr">
        <is>
          <t>ならけん しきぐんたわらもとちょう まんだ</t>
        </is>
      </c>
    </row>
    <row r="5028">
      <c r="A5028" t="inlineStr">
        <is>
          <t>6360355</t>
        </is>
      </c>
      <c r="B5028" t="inlineStr">
        <is>
          <t>奈良県磯城郡田原本町佐味</t>
        </is>
      </c>
      <c r="C5028" t="inlineStr">
        <is>
          <t>ならけん しきぐんたわらもとちょう さみ</t>
        </is>
      </c>
    </row>
    <row r="5029">
      <c r="A5029" t="inlineStr">
        <is>
          <t>6360801</t>
        </is>
      </c>
      <c r="B5029" t="inlineStr">
        <is>
          <t>奈良県生駒郡三郷町夕陽ケ丘</t>
        </is>
      </c>
      <c r="C5029" t="inlineStr">
        <is>
          <t>ならけん いこまぐんさんごうちょう ゆうひがおか</t>
        </is>
      </c>
    </row>
    <row r="5030">
      <c r="A5030" t="inlineStr">
        <is>
          <t>6360802</t>
        </is>
      </c>
      <c r="B5030" t="inlineStr">
        <is>
          <t>奈良県生駒郡三郷町三室</t>
        </is>
      </c>
      <c r="C5030" t="inlineStr">
        <is>
          <t>ならけん いこまぐんさんごうちょう みむろ</t>
        </is>
      </c>
    </row>
    <row r="5031">
      <c r="A5031" t="inlineStr">
        <is>
          <t>6360803</t>
        </is>
      </c>
      <c r="B5031" t="inlineStr">
        <is>
          <t>奈良県生駒郡三郷町東信貴ケ丘</t>
        </is>
      </c>
      <c r="C5031" t="inlineStr">
        <is>
          <t>ならけん いこまぐんさんごうちょう ひがししぎがおか</t>
        </is>
      </c>
    </row>
    <row r="5032">
      <c r="A5032" t="inlineStr">
        <is>
          <t>6360804</t>
        </is>
      </c>
      <c r="B5032" t="inlineStr">
        <is>
          <t>奈良県生駒郡三郷町美松ケ丘西</t>
        </is>
      </c>
      <c r="C5032" t="inlineStr">
        <is>
          <t>ならけん いこまぐんさんごうちょう みまつがおかにし</t>
        </is>
      </c>
    </row>
    <row r="5033">
      <c r="A5033" t="inlineStr">
        <is>
          <t>6360805</t>
        </is>
      </c>
      <c r="B5033" t="inlineStr">
        <is>
          <t>奈良県生駒郡三郷町美松ケ丘東</t>
        </is>
      </c>
      <c r="C5033" t="inlineStr">
        <is>
          <t>ならけん いこまぐんさんごうちょう みまつがおかひがし</t>
        </is>
      </c>
    </row>
    <row r="5034">
      <c r="A5034" t="inlineStr">
        <is>
          <t>6360811</t>
        </is>
      </c>
      <c r="B5034" t="inlineStr">
        <is>
          <t>奈良県生駒郡三郷町勢野東</t>
        </is>
      </c>
      <c r="C5034" t="inlineStr">
        <is>
          <t>ならけん いこまぐんさんごうちょう せやひがし</t>
        </is>
      </c>
    </row>
    <row r="5035">
      <c r="A5035" t="inlineStr">
        <is>
          <t>6360812</t>
        </is>
      </c>
      <c r="B5035" t="inlineStr">
        <is>
          <t>奈良県生駒郡三郷町勢野西</t>
        </is>
      </c>
      <c r="C5035" t="inlineStr">
        <is>
          <t>ならけん いこまぐんさんごうちょう せやにし</t>
        </is>
      </c>
    </row>
    <row r="5036">
      <c r="A5036" t="inlineStr">
        <is>
          <t>6360813</t>
        </is>
      </c>
      <c r="B5036" t="inlineStr">
        <is>
          <t>奈良県生駒郡三郷町信貴ケ丘</t>
        </is>
      </c>
      <c r="C5036" t="inlineStr">
        <is>
          <t>ならけん いこまぐんさんごうちょう しぎがおか</t>
        </is>
      </c>
    </row>
    <row r="5037">
      <c r="A5037" t="inlineStr">
        <is>
          <t>6360814</t>
        </is>
      </c>
      <c r="B5037" t="inlineStr">
        <is>
          <t>奈良県生駒郡三郷町勢野</t>
        </is>
      </c>
      <c r="C5037" t="inlineStr">
        <is>
          <t>ならけん いこまぐんさんごうちょう せや</t>
        </is>
      </c>
    </row>
    <row r="5038">
      <c r="A5038" t="inlineStr">
        <is>
          <t>6360815</t>
        </is>
      </c>
      <c r="B5038" t="inlineStr">
        <is>
          <t>奈良県生駒郡三郷町勢野北</t>
        </is>
      </c>
      <c r="C5038" t="inlineStr">
        <is>
          <t>ならけん いこまぐんさんごうちょう せやきた</t>
        </is>
      </c>
    </row>
    <row r="5039">
      <c r="A5039" t="inlineStr">
        <is>
          <t>6360821</t>
        </is>
      </c>
      <c r="B5039" t="inlineStr">
        <is>
          <t>奈良県生駒郡三郷町立野北</t>
        </is>
      </c>
      <c r="C5039" t="inlineStr">
        <is>
          <t>ならけん いこまぐんさんごうちょう たつのきた</t>
        </is>
      </c>
    </row>
    <row r="5040">
      <c r="A5040" t="inlineStr">
        <is>
          <t>6360822</t>
        </is>
      </c>
      <c r="B5040" t="inlineStr">
        <is>
          <t>奈良県生駒郡三郷町立野南</t>
        </is>
      </c>
      <c r="C5040" t="inlineStr">
        <is>
          <t>ならけん いこまぐんさんごうちょう たつのみなみ</t>
        </is>
      </c>
    </row>
    <row r="5041">
      <c r="A5041" t="inlineStr">
        <is>
          <t>6360823</t>
        </is>
      </c>
      <c r="B5041" t="inlineStr">
        <is>
          <t>奈良県生駒郡三郷町立野</t>
        </is>
      </c>
      <c r="C5041" t="inlineStr">
        <is>
          <t>ならけん いこまぐんさんごうちょう たつの</t>
        </is>
      </c>
    </row>
    <row r="5042">
      <c r="A5042" t="inlineStr">
        <is>
          <t>6360824</t>
        </is>
      </c>
      <c r="B5042" t="inlineStr">
        <is>
          <t>奈良県生駒郡三郷町城山台</t>
        </is>
      </c>
      <c r="C5042" t="inlineStr">
        <is>
          <t>ならけん いこまぐんさんごうちょう しろやまだい</t>
        </is>
      </c>
    </row>
    <row r="5043">
      <c r="A5043" t="inlineStr">
        <is>
          <t>6360831</t>
        </is>
      </c>
      <c r="B5043" t="inlineStr">
        <is>
          <t>奈良県生駒郡三郷町信貴山東</t>
        </is>
      </c>
      <c r="C5043" t="inlineStr">
        <is>
          <t>ならけん いこまぐんさんごうちょう しぎさんひがし</t>
        </is>
      </c>
    </row>
    <row r="5044">
      <c r="A5044" t="inlineStr">
        <is>
          <t>6360832</t>
        </is>
      </c>
      <c r="B5044" t="inlineStr">
        <is>
          <t>奈良県生駒郡三郷町信貴山西</t>
        </is>
      </c>
      <c r="C5044" t="inlineStr">
        <is>
          <t>ならけん いこまぐんさんごうちょう しぎさんにし</t>
        </is>
      </c>
    </row>
    <row r="5045">
      <c r="A5045" t="inlineStr">
        <is>
          <t>6360833</t>
        </is>
      </c>
      <c r="B5045" t="inlineStr">
        <is>
          <t>奈良県生駒郡三郷町信貴南畑</t>
        </is>
      </c>
      <c r="C5045" t="inlineStr">
        <is>
          <t>ならけん いこまぐんさんごうちょう しぎみなみはた</t>
        </is>
      </c>
    </row>
    <row r="5046">
      <c r="A5046" t="inlineStr">
        <is>
          <t>6360834</t>
        </is>
      </c>
      <c r="B5046" t="inlineStr">
        <is>
          <t>奈良県生駒郡三郷町南畑</t>
        </is>
      </c>
      <c r="C5046" t="inlineStr">
        <is>
          <t>ならけん いこまぐんさんごうちょう みなみはた</t>
        </is>
      </c>
    </row>
    <row r="5047">
      <c r="A5047" t="inlineStr">
        <is>
          <t>6360901</t>
        </is>
      </c>
      <c r="B5047" t="inlineStr">
        <is>
          <t>奈良県生駒郡平群町椣原</t>
        </is>
      </c>
      <c r="C5047" t="inlineStr">
        <is>
          <t>ならけん いこまぐんへぐりちょう しではら</t>
        </is>
      </c>
    </row>
    <row r="5048">
      <c r="A5048" t="inlineStr">
        <is>
          <t>6360902</t>
        </is>
      </c>
      <c r="B5048" t="inlineStr">
        <is>
          <t>奈良県生駒郡平群町白石畑</t>
        </is>
      </c>
      <c r="C5048" t="inlineStr">
        <is>
          <t>ならけん いこまぐんへぐりちょう しらいしばた</t>
        </is>
      </c>
    </row>
    <row r="5049">
      <c r="A5049" t="inlineStr">
        <is>
          <t>6360903</t>
        </is>
      </c>
      <c r="B5049" t="inlineStr">
        <is>
          <t>奈良県生駒郡平群町平等寺</t>
        </is>
      </c>
      <c r="C5049" t="inlineStr">
        <is>
          <t>ならけん いこまぐんへぐりちょう びょうどうじ</t>
        </is>
      </c>
    </row>
    <row r="5050">
      <c r="A5050" t="inlineStr">
        <is>
          <t>6360904</t>
        </is>
      </c>
      <c r="B5050" t="inlineStr">
        <is>
          <t>奈良県生駒郡平群町三里</t>
        </is>
      </c>
      <c r="C5050" t="inlineStr">
        <is>
          <t>ならけん いこまぐんへぐりちょう みさと</t>
        </is>
      </c>
    </row>
    <row r="5051">
      <c r="A5051" t="inlineStr">
        <is>
          <t>6360905</t>
        </is>
      </c>
      <c r="B5051" t="inlineStr">
        <is>
          <t>奈良県生駒郡平群町上庄</t>
        </is>
      </c>
      <c r="C5051" t="inlineStr">
        <is>
          <t>ならけん いこまぐんへぐりちょう かみしょう</t>
        </is>
      </c>
    </row>
    <row r="5052">
      <c r="A5052" t="inlineStr">
        <is>
          <t>6360906</t>
        </is>
      </c>
      <c r="B5052" t="inlineStr">
        <is>
          <t>奈良県生駒郡平群町菊美台</t>
        </is>
      </c>
      <c r="C5052" t="inlineStr">
        <is>
          <t>ならけん いこまぐんへぐりちょう きくみだい</t>
        </is>
      </c>
    </row>
    <row r="5053">
      <c r="A5053" t="inlineStr">
        <is>
          <t>6360911</t>
        </is>
      </c>
      <c r="B5053" t="inlineStr">
        <is>
          <t>奈良県生駒郡平群町椿井</t>
        </is>
      </c>
      <c r="C5053" t="inlineStr">
        <is>
          <t>ならけん いこまぐんへぐりちょう つばい</t>
        </is>
      </c>
    </row>
    <row r="5054">
      <c r="A5054" t="inlineStr">
        <is>
          <t>6360912</t>
        </is>
      </c>
      <c r="B5054" t="inlineStr">
        <is>
          <t>奈良県生駒郡平群町竜田川</t>
        </is>
      </c>
      <c r="C5054" t="inlineStr">
        <is>
          <t>ならけん いこまぐんへぐりちょう たつたがわ</t>
        </is>
      </c>
    </row>
    <row r="5055">
      <c r="A5055" t="inlineStr">
        <is>
          <t>6360913</t>
        </is>
      </c>
      <c r="B5055" t="inlineStr">
        <is>
          <t>奈良県生駒郡平群町北信貴ケ丘</t>
        </is>
      </c>
      <c r="C5055" t="inlineStr">
        <is>
          <t>ならけん いこまぐんへぐりちょう きたしぎがおか</t>
        </is>
      </c>
    </row>
    <row r="5056">
      <c r="A5056" t="inlineStr">
        <is>
          <t>6360914</t>
        </is>
      </c>
      <c r="B5056" t="inlineStr">
        <is>
          <t>奈良県生駒郡平群町西宮</t>
        </is>
      </c>
      <c r="C5056" t="inlineStr">
        <is>
          <t>ならけん いこまぐんへぐりちょう にしのみや</t>
        </is>
      </c>
    </row>
    <row r="5057">
      <c r="A5057" t="inlineStr">
        <is>
          <t>6360915</t>
        </is>
      </c>
      <c r="B5057" t="inlineStr">
        <is>
          <t>奈良県生駒郡平群町春日丘</t>
        </is>
      </c>
      <c r="C5057" t="inlineStr">
        <is>
          <t>ならけん いこまぐんへぐりちょう かすがおか</t>
        </is>
      </c>
    </row>
    <row r="5058">
      <c r="A5058" t="inlineStr">
        <is>
          <t>6360916</t>
        </is>
      </c>
      <c r="B5058" t="inlineStr">
        <is>
          <t>奈良県生駒郡平群町若井</t>
        </is>
      </c>
      <c r="C5058" t="inlineStr">
        <is>
          <t>ならけん いこまぐんへぐりちょう わかい</t>
        </is>
      </c>
    </row>
    <row r="5059">
      <c r="A5059" t="inlineStr">
        <is>
          <t>6360921</t>
        </is>
      </c>
      <c r="B5059" t="inlineStr">
        <is>
          <t>奈良県生駒郡平群町椹原</t>
        </is>
      </c>
      <c r="C5059" t="inlineStr">
        <is>
          <t>ならけん いこまぐんへぐりちょう ふしはら</t>
        </is>
      </c>
    </row>
    <row r="5060">
      <c r="A5060" t="inlineStr">
        <is>
          <t>6360922</t>
        </is>
      </c>
      <c r="B5060" t="inlineStr">
        <is>
          <t>奈良県生駒郡平群町信貴畑</t>
        </is>
      </c>
      <c r="C5060" t="inlineStr">
        <is>
          <t>ならけん いこまぐんへぐりちょう しぎはた</t>
        </is>
      </c>
    </row>
    <row r="5061">
      <c r="A5061" t="inlineStr">
        <is>
          <t>6360923</t>
        </is>
      </c>
      <c r="B5061" t="inlineStr">
        <is>
          <t>奈良県生駒郡平群町信貴山</t>
        </is>
      </c>
      <c r="C5061" t="inlineStr">
        <is>
          <t>ならけん いこまぐんへぐりちょう しぎさん</t>
        </is>
      </c>
    </row>
    <row r="5062">
      <c r="A5062" t="inlineStr">
        <is>
          <t>6360924</t>
        </is>
      </c>
      <c r="B5062" t="inlineStr">
        <is>
          <t>奈良県生駒郡平群町久安寺</t>
        </is>
      </c>
      <c r="C5062" t="inlineStr">
        <is>
          <t>ならけん いこまぐんへぐりちょう きゅうあんじ</t>
        </is>
      </c>
    </row>
    <row r="5063">
      <c r="A5063" t="inlineStr">
        <is>
          <t>6360925</t>
        </is>
      </c>
      <c r="B5063" t="inlineStr">
        <is>
          <t>奈良県生駒郡平群町越木塚</t>
        </is>
      </c>
      <c r="C5063" t="inlineStr">
        <is>
          <t>ならけん いこまぐんへぐりちょう こしきづか</t>
        </is>
      </c>
    </row>
    <row r="5064">
      <c r="A5064" t="inlineStr">
        <is>
          <t>6360931</t>
        </is>
      </c>
      <c r="B5064" t="inlineStr">
        <is>
          <t>奈良県生駒郡平群町梨本</t>
        </is>
      </c>
      <c r="C5064" t="inlineStr">
        <is>
          <t>ならけん いこまぐんへぐりちょう なしもと</t>
        </is>
      </c>
    </row>
    <row r="5065">
      <c r="A5065" t="inlineStr">
        <is>
          <t>6360932</t>
        </is>
      </c>
      <c r="B5065" t="inlineStr">
        <is>
          <t>奈良県生駒郡平群町吉新</t>
        </is>
      </c>
      <c r="C5065" t="inlineStr">
        <is>
          <t>ならけん いこまぐんへぐりちょう よししん</t>
        </is>
      </c>
    </row>
    <row r="5066">
      <c r="A5066" t="inlineStr">
        <is>
          <t>6360933</t>
        </is>
      </c>
      <c r="B5066" t="inlineStr">
        <is>
          <t>奈良県生駒郡平群町下垣内</t>
        </is>
      </c>
      <c r="C5066" t="inlineStr">
        <is>
          <t>ならけん いこまぐんへぐりちょう しもがいと</t>
        </is>
      </c>
    </row>
    <row r="5067">
      <c r="A5067" t="inlineStr">
        <is>
          <t>6360934</t>
        </is>
      </c>
      <c r="B5067" t="inlineStr">
        <is>
          <t>奈良県生駒郡平群町初香台</t>
        </is>
      </c>
      <c r="C5067" t="inlineStr">
        <is>
          <t>ならけん いこまぐんへぐりちょう はつかだい</t>
        </is>
      </c>
    </row>
    <row r="5068">
      <c r="A5068" t="inlineStr">
        <is>
          <t>6360935</t>
        </is>
      </c>
      <c r="B5068" t="inlineStr">
        <is>
          <t>奈良県生駒郡平群町光ケ丘</t>
        </is>
      </c>
      <c r="C5068" t="inlineStr">
        <is>
          <t>ならけん いこまぐんへぐりちょう ひかりがおか</t>
        </is>
      </c>
    </row>
    <row r="5069">
      <c r="A5069" t="inlineStr">
        <is>
          <t>6360936</t>
        </is>
      </c>
      <c r="B5069" t="inlineStr">
        <is>
          <t>奈良県生駒郡平群町福貴</t>
        </is>
      </c>
      <c r="C5069" t="inlineStr">
        <is>
          <t>ならけん いこまぐんへぐりちょう ふき</t>
        </is>
      </c>
    </row>
    <row r="5070">
      <c r="A5070" t="inlineStr">
        <is>
          <t>6360937</t>
        </is>
      </c>
      <c r="B5070" t="inlineStr">
        <is>
          <t>奈良県生駒郡平群町福貴畑</t>
        </is>
      </c>
      <c r="C5070" t="inlineStr">
        <is>
          <t>ならけん いこまぐんへぐりちょう ふきはた</t>
        </is>
      </c>
    </row>
    <row r="5071">
      <c r="A5071" t="inlineStr">
        <is>
          <t>6360938</t>
        </is>
      </c>
      <c r="B5071" t="inlineStr">
        <is>
          <t>奈良県生駒郡平群町若葉台</t>
        </is>
      </c>
      <c r="C5071" t="inlineStr">
        <is>
          <t>ならけん いこまぐんへぐりちょう わかばだい</t>
        </is>
      </c>
    </row>
    <row r="5072">
      <c r="A5072" t="inlineStr">
        <is>
          <t>6360941</t>
        </is>
      </c>
      <c r="B5072" t="inlineStr">
        <is>
          <t>奈良県生駒郡平群町緑ケ丘</t>
        </is>
      </c>
      <c r="C5072" t="inlineStr">
        <is>
          <t>ならけん いこまぐんへぐりちょう みどりがおか</t>
        </is>
      </c>
    </row>
    <row r="5073">
      <c r="A5073" t="inlineStr">
        <is>
          <t>6360942</t>
        </is>
      </c>
      <c r="B5073" t="inlineStr">
        <is>
          <t>奈良県生駒郡平群町西向</t>
        </is>
      </c>
      <c r="C5073" t="inlineStr">
        <is>
          <t>ならけん いこまぐんへぐりちょう にしむかい</t>
        </is>
      </c>
    </row>
    <row r="5074">
      <c r="A5074" t="inlineStr">
        <is>
          <t>6360943</t>
        </is>
      </c>
      <c r="B5074" t="inlineStr">
        <is>
          <t>奈良県生駒郡平群町椿台</t>
        </is>
      </c>
      <c r="C5074" t="inlineStr">
        <is>
          <t>ならけん いこまぐんへぐりちょう つばきだい</t>
        </is>
      </c>
    </row>
    <row r="5075">
      <c r="A5075" t="inlineStr">
        <is>
          <t>6360944</t>
        </is>
      </c>
      <c r="B5075" t="inlineStr">
        <is>
          <t>奈良県生駒郡平群町櫟原</t>
        </is>
      </c>
      <c r="C5075" t="inlineStr">
        <is>
          <t>ならけん いこまぐんへぐりちょう いちはら</t>
        </is>
      </c>
    </row>
    <row r="5076">
      <c r="A5076" t="inlineStr">
        <is>
          <t>6360945</t>
        </is>
      </c>
      <c r="B5076" t="inlineStr">
        <is>
          <t>奈良県生駒郡平群町鳴川</t>
        </is>
      </c>
      <c r="C5076" t="inlineStr">
        <is>
          <t>ならけん いこまぐんへぐりちょう なるかわ</t>
        </is>
      </c>
    </row>
    <row r="5077">
      <c r="A5077" t="inlineStr">
        <is>
          <t>6370000</t>
        </is>
      </c>
      <c r="B5077" t="inlineStr">
        <is>
          <t>奈良県五條市</t>
        </is>
      </c>
      <c r="C5077" t="inlineStr">
        <is>
          <t>ならけん ごじょうし</t>
        </is>
      </c>
    </row>
    <row r="5078">
      <c r="A5078" t="inlineStr">
        <is>
          <t>6370001</t>
        </is>
      </c>
      <c r="B5078" t="inlineStr">
        <is>
          <t>奈良県五條市西河内町</t>
        </is>
      </c>
      <c r="C5078" t="inlineStr">
        <is>
          <t>ならけん ごじょうし にしかわちちょう</t>
        </is>
      </c>
    </row>
    <row r="5079">
      <c r="A5079" t="inlineStr">
        <is>
          <t>6370002</t>
        </is>
      </c>
      <c r="B5079" t="inlineStr">
        <is>
          <t>奈良県五條市三在町</t>
        </is>
      </c>
      <c r="C5079" t="inlineStr">
        <is>
          <t>ならけん ごじょうし さんざいちょう</t>
        </is>
      </c>
    </row>
    <row r="5080">
      <c r="A5080" t="inlineStr">
        <is>
          <t>6370003</t>
        </is>
      </c>
      <c r="B5080" t="inlineStr">
        <is>
          <t>奈良県五條市宇野町</t>
        </is>
      </c>
      <c r="C5080" t="inlineStr">
        <is>
          <t>ならけん ごじょうし うのちょう</t>
        </is>
      </c>
    </row>
    <row r="5081">
      <c r="A5081" t="inlineStr">
        <is>
          <t>6370004</t>
        </is>
      </c>
      <c r="B5081" t="inlineStr">
        <is>
          <t>奈良県五條市今井</t>
        </is>
      </c>
      <c r="C5081" t="inlineStr">
        <is>
          <t>ならけん ごじょうし いまい</t>
        </is>
      </c>
    </row>
    <row r="5082">
      <c r="A5082" t="inlineStr">
        <is>
          <t>6370005</t>
        </is>
      </c>
      <c r="B5082" t="inlineStr">
        <is>
          <t>奈良県五條市須恵</t>
        </is>
      </c>
      <c r="C5082" t="inlineStr">
        <is>
          <t>ならけん ごじょうし すえ</t>
        </is>
      </c>
    </row>
    <row r="5083">
      <c r="A5083" t="inlineStr">
        <is>
          <t>6370006</t>
        </is>
      </c>
      <c r="B5083" t="inlineStr">
        <is>
          <t>奈良県五條市岡口</t>
        </is>
      </c>
      <c r="C5083" t="inlineStr">
        <is>
          <t>ならけん ごじょうし おかぐち</t>
        </is>
      </c>
    </row>
    <row r="5084">
      <c r="A5084" t="inlineStr">
        <is>
          <t>6370011</t>
        </is>
      </c>
      <c r="B5084" t="inlineStr">
        <is>
          <t>奈良県五條市出屋敷町</t>
        </is>
      </c>
      <c r="C5084" t="inlineStr">
        <is>
          <t>ならけん ごじょうし でやしきちょう</t>
        </is>
      </c>
    </row>
    <row r="5085">
      <c r="A5085" t="inlineStr">
        <is>
          <t>6370012</t>
        </is>
      </c>
      <c r="B5085" t="inlineStr">
        <is>
          <t>奈良県五條市小山町</t>
        </is>
      </c>
      <c r="C5085" t="inlineStr">
        <is>
          <t>ならけん ごじょうし こやまちょう</t>
        </is>
      </c>
    </row>
    <row r="5086">
      <c r="A5086" t="inlineStr">
        <is>
          <t>6370013</t>
        </is>
      </c>
      <c r="B5086" t="inlineStr">
        <is>
          <t>奈良県五條市居傳町</t>
        </is>
      </c>
      <c r="C5086" t="inlineStr">
        <is>
          <t>ならけん ごじょうし いでちょう</t>
        </is>
      </c>
    </row>
    <row r="5087">
      <c r="A5087" t="inlineStr">
        <is>
          <t>6370014</t>
        </is>
      </c>
      <c r="B5087" t="inlineStr">
        <is>
          <t>奈良県五條市住川町</t>
        </is>
      </c>
      <c r="C5087" t="inlineStr">
        <is>
          <t>ならけん ごじょうし すがわちょう</t>
        </is>
      </c>
    </row>
    <row r="5088">
      <c r="A5088" t="inlineStr">
        <is>
          <t>6370015</t>
        </is>
      </c>
      <c r="B5088" t="inlineStr">
        <is>
          <t>奈良県五條市大野新田町</t>
        </is>
      </c>
      <c r="C5088" t="inlineStr">
        <is>
          <t>ならけん ごじょうし おおのしんでんちょう</t>
        </is>
      </c>
    </row>
    <row r="5089">
      <c r="A5089" t="inlineStr">
        <is>
          <t>6370016</t>
        </is>
      </c>
      <c r="B5089" t="inlineStr">
        <is>
          <t>奈良県五條市近内町</t>
        </is>
      </c>
      <c r="C5089" t="inlineStr">
        <is>
          <t>ならけん ごじょうし ちかうちちょう</t>
        </is>
      </c>
    </row>
    <row r="5090">
      <c r="A5090" t="inlineStr">
        <is>
          <t>6370017</t>
        </is>
      </c>
      <c r="B5090" t="inlineStr">
        <is>
          <t>奈良県五條市西久留野町</t>
        </is>
      </c>
      <c r="C5090" t="inlineStr">
        <is>
          <t>ならけん ごじょうし にしくるのちょう</t>
        </is>
      </c>
    </row>
    <row r="5091">
      <c r="A5091" t="inlineStr">
        <is>
          <t>6370018</t>
        </is>
      </c>
      <c r="B5091" t="inlineStr">
        <is>
          <t>奈良県五條市久留野町</t>
        </is>
      </c>
      <c r="C5091" t="inlineStr">
        <is>
          <t>ならけん ごじょうし くるのちょう</t>
        </is>
      </c>
    </row>
    <row r="5092">
      <c r="A5092" t="inlineStr">
        <is>
          <t>6370019</t>
        </is>
      </c>
      <c r="B5092" t="inlineStr">
        <is>
          <t>奈良県五條市小和町</t>
        </is>
      </c>
      <c r="C5092" t="inlineStr">
        <is>
          <t>ならけん ごじょうし おわちょう</t>
        </is>
      </c>
    </row>
    <row r="5093">
      <c r="A5093" t="inlineStr">
        <is>
          <t>6370020</t>
        </is>
      </c>
      <c r="B5093" t="inlineStr">
        <is>
          <t>奈良県五條市西阿田町</t>
        </is>
      </c>
      <c r="C5093" t="inlineStr">
        <is>
          <t>ならけん ごじょうし にしあだちょう</t>
        </is>
      </c>
    </row>
    <row r="5094">
      <c r="A5094" t="inlineStr">
        <is>
          <t>6370021</t>
        </is>
      </c>
      <c r="B5094" t="inlineStr">
        <is>
          <t>奈良県五條市東阿田町</t>
        </is>
      </c>
      <c r="C5094" t="inlineStr">
        <is>
          <t>ならけん ごじょうし ひがしあだちょう</t>
        </is>
      </c>
    </row>
    <row r="5095">
      <c r="A5095" t="inlineStr">
        <is>
          <t>6370022</t>
        </is>
      </c>
      <c r="B5095" t="inlineStr">
        <is>
          <t>奈良県五條市八田町</t>
        </is>
      </c>
      <c r="C5095" t="inlineStr">
        <is>
          <t>ならけん ごじょうし はったちょう</t>
        </is>
      </c>
    </row>
    <row r="5096">
      <c r="A5096" t="inlineStr">
        <is>
          <t>6370023</t>
        </is>
      </c>
      <c r="B5096" t="inlineStr">
        <is>
          <t>奈良県五條市南阿田町</t>
        </is>
      </c>
      <c r="C5096" t="inlineStr">
        <is>
          <t>ならけん ごじょうし みなみあだちょう</t>
        </is>
      </c>
    </row>
    <row r="5097">
      <c r="A5097" t="inlineStr">
        <is>
          <t>6370024</t>
        </is>
      </c>
      <c r="B5097" t="inlineStr">
        <is>
          <t>奈良県五條市滝町</t>
        </is>
      </c>
      <c r="C5097" t="inlineStr">
        <is>
          <t>ならけん ごじょうし たきちょう</t>
        </is>
      </c>
    </row>
    <row r="5098">
      <c r="A5098" t="inlineStr">
        <is>
          <t>6370025</t>
        </is>
      </c>
      <c r="B5098" t="inlineStr">
        <is>
          <t>奈良県五條市車谷町</t>
        </is>
      </c>
      <c r="C5098" t="inlineStr">
        <is>
          <t>ならけん ごじょうし くるまだにちょう</t>
        </is>
      </c>
    </row>
    <row r="5099">
      <c r="A5099" t="inlineStr">
        <is>
          <t>6370026</t>
        </is>
      </c>
      <c r="B5099" t="inlineStr">
        <is>
          <t>奈良県五條市湯谷市塚町</t>
        </is>
      </c>
      <c r="C5099" t="inlineStr">
        <is>
          <t>ならけん ごじょうし ゆたにいちづかちょう</t>
        </is>
      </c>
    </row>
    <row r="5100">
      <c r="A5100" t="inlineStr">
        <is>
          <t>6370027</t>
        </is>
      </c>
      <c r="B5100" t="inlineStr">
        <is>
          <t>奈良県五條市島野町</t>
        </is>
      </c>
      <c r="C5100" t="inlineStr">
        <is>
          <t>ならけん ごじょうし しまのちょう</t>
        </is>
      </c>
    </row>
    <row r="5101">
      <c r="A5101" t="inlineStr">
        <is>
          <t>6370028</t>
        </is>
      </c>
      <c r="B5101" t="inlineStr">
        <is>
          <t>奈良県五條市原町</t>
        </is>
      </c>
      <c r="C5101" t="inlineStr">
        <is>
          <t>ならけん ごじょうし はらちょう</t>
        </is>
      </c>
    </row>
    <row r="5102">
      <c r="A5102" t="inlineStr">
        <is>
          <t>6370029</t>
        </is>
      </c>
      <c r="B5102" t="inlineStr">
        <is>
          <t>奈良県五條市山田町</t>
        </is>
      </c>
      <c r="C5102" t="inlineStr">
        <is>
          <t>ならけん ごじょうし やまだちょう</t>
        </is>
      </c>
    </row>
    <row r="5103">
      <c r="A5103" t="inlineStr">
        <is>
          <t>6370031</t>
        </is>
      </c>
      <c r="B5103" t="inlineStr">
        <is>
          <t>奈良県五條市小島町</t>
        </is>
      </c>
      <c r="C5103" t="inlineStr">
        <is>
          <t>ならけん ごじょうし こじまちょう</t>
        </is>
      </c>
    </row>
    <row r="5104">
      <c r="A5104" t="inlineStr">
        <is>
          <t>6370032</t>
        </is>
      </c>
      <c r="B5104" t="inlineStr">
        <is>
          <t>奈良県五條市六倉町</t>
        </is>
      </c>
      <c r="C5104" t="inlineStr">
        <is>
          <t>ならけん ごじょうし むつくらちょう</t>
        </is>
      </c>
    </row>
    <row r="5105">
      <c r="A5105" t="inlineStr">
        <is>
          <t>6370033</t>
        </is>
      </c>
      <c r="B5105" t="inlineStr">
        <is>
          <t>奈良県五條市牧町</t>
        </is>
      </c>
      <c r="C5105" t="inlineStr">
        <is>
          <t>ならけん ごじょうし まきちょう</t>
        </is>
      </c>
    </row>
    <row r="5106">
      <c r="A5106" t="inlineStr">
        <is>
          <t>6370034</t>
        </is>
      </c>
      <c r="B5106" t="inlineStr">
        <is>
          <t>奈良県五條市野原町</t>
        </is>
      </c>
      <c r="C5106" t="inlineStr">
        <is>
          <t>ならけん ごじょうし のはらちょう</t>
        </is>
      </c>
    </row>
    <row r="5107">
      <c r="A5107" t="inlineStr">
        <is>
          <t>6370035</t>
        </is>
      </c>
      <c r="B5107" t="inlineStr">
        <is>
          <t>奈良県五條市霊安寺町</t>
        </is>
      </c>
      <c r="C5107" t="inlineStr">
        <is>
          <t>ならけん ごじょうし りょうあんじちょう</t>
        </is>
      </c>
    </row>
    <row r="5108">
      <c r="A5108" t="inlineStr">
        <is>
          <t>6370036</t>
        </is>
      </c>
      <c r="B5108" t="inlineStr">
        <is>
          <t>奈良県五條市野原西</t>
        </is>
      </c>
      <c r="C5108" t="inlineStr">
        <is>
          <t>ならけん ごじょうし のはらにし</t>
        </is>
      </c>
    </row>
    <row r="5109">
      <c r="A5109" t="inlineStr">
        <is>
          <t>6370037</t>
        </is>
      </c>
      <c r="B5109" t="inlineStr">
        <is>
          <t>奈良県五條市野原中</t>
        </is>
      </c>
      <c r="C5109" t="inlineStr">
        <is>
          <t>ならけん ごじょうし のはらなか</t>
        </is>
      </c>
    </row>
    <row r="5110">
      <c r="A5110" t="inlineStr">
        <is>
          <t>6370038</t>
        </is>
      </c>
      <c r="B5110" t="inlineStr">
        <is>
          <t>奈良県五條市野原東</t>
        </is>
      </c>
      <c r="C5110" t="inlineStr">
        <is>
          <t>ならけん ごじょうし のはらひがし</t>
        </is>
      </c>
    </row>
    <row r="5111">
      <c r="A5111" t="inlineStr">
        <is>
          <t>6370041</t>
        </is>
      </c>
      <c r="B5111" t="inlineStr">
        <is>
          <t>奈良県五條市本町</t>
        </is>
      </c>
      <c r="C5111" t="inlineStr">
        <is>
          <t>ならけん ごじょうし ほんまち</t>
        </is>
      </c>
    </row>
    <row r="5112">
      <c r="A5112" t="inlineStr">
        <is>
          <t>6370042</t>
        </is>
      </c>
      <c r="B5112" t="inlineStr">
        <is>
          <t>奈良県五條市五條</t>
        </is>
      </c>
      <c r="C5112" t="inlineStr">
        <is>
          <t>ならけん ごじょうし ごじょう</t>
        </is>
      </c>
    </row>
    <row r="5113">
      <c r="A5113" t="inlineStr">
        <is>
          <t>6370043</t>
        </is>
      </c>
      <c r="B5113" t="inlineStr">
        <is>
          <t>奈良県五條市新町</t>
        </is>
      </c>
      <c r="C5113" t="inlineStr">
        <is>
          <t>ならけん ごじょうし しんまち</t>
        </is>
      </c>
    </row>
    <row r="5114">
      <c r="A5114" t="inlineStr">
        <is>
          <t>6370051</t>
        </is>
      </c>
      <c r="B5114" t="inlineStr">
        <is>
          <t>奈良県五條市御山町</t>
        </is>
      </c>
      <c r="C5114" t="inlineStr">
        <is>
          <t>ならけん ごじょうし みやまちょう</t>
        </is>
      </c>
    </row>
    <row r="5115">
      <c r="A5115" t="inlineStr">
        <is>
          <t>6370052</t>
        </is>
      </c>
      <c r="B5115" t="inlineStr">
        <is>
          <t>奈良県五條市丹原町</t>
        </is>
      </c>
      <c r="C5115" t="inlineStr">
        <is>
          <t>ならけん ごじょうし たんばらちょう</t>
        </is>
      </c>
    </row>
    <row r="5116">
      <c r="A5116" t="inlineStr">
        <is>
          <t>6370053</t>
        </is>
      </c>
      <c r="B5116" t="inlineStr">
        <is>
          <t>奈良県五條市生子町</t>
        </is>
      </c>
      <c r="C5116" t="inlineStr">
        <is>
          <t>ならけん ごじょうし おぶすちょう</t>
        </is>
      </c>
    </row>
    <row r="5117">
      <c r="A5117" t="inlineStr">
        <is>
          <t>6370054</t>
        </is>
      </c>
      <c r="B5117" t="inlineStr">
        <is>
          <t>奈良県五條市樫辻町</t>
        </is>
      </c>
      <c r="C5117" t="inlineStr">
        <is>
          <t>ならけん ごじょうし かしつじちょう</t>
        </is>
      </c>
    </row>
    <row r="5118">
      <c r="A5118" t="inlineStr">
        <is>
          <t>6370060</t>
        </is>
      </c>
      <c r="B5118" t="inlineStr">
        <is>
          <t>奈良県五條市大津町</t>
        </is>
      </c>
      <c r="C5118" t="inlineStr">
        <is>
          <t>ならけん ごじょうし おおづちょう</t>
        </is>
      </c>
    </row>
    <row r="5119">
      <c r="A5119" t="inlineStr">
        <is>
          <t>6370061</t>
        </is>
      </c>
      <c r="B5119" t="inlineStr">
        <is>
          <t>奈良県五條市中町</t>
        </is>
      </c>
      <c r="C5119" t="inlineStr">
        <is>
          <t>ならけん ごじょうし なかちょう</t>
        </is>
      </c>
    </row>
    <row r="5120">
      <c r="A5120" t="inlineStr">
        <is>
          <t>6370062</t>
        </is>
      </c>
      <c r="B5120" t="inlineStr">
        <is>
          <t>奈良県五條市黒駒町</t>
        </is>
      </c>
      <c r="C5120" t="inlineStr">
        <is>
          <t>ならけん ごじょうし くろまちょう</t>
        </is>
      </c>
    </row>
    <row r="5121">
      <c r="A5121" t="inlineStr">
        <is>
          <t>6370063</t>
        </is>
      </c>
      <c r="B5121" t="inlineStr">
        <is>
          <t>奈良県五條市大野町</t>
        </is>
      </c>
      <c r="C5121" t="inlineStr">
        <is>
          <t>ならけん ごじょうし おおのちょう</t>
        </is>
      </c>
    </row>
    <row r="5122">
      <c r="A5122" t="inlineStr">
        <is>
          <t>6370064</t>
        </is>
      </c>
      <c r="B5122" t="inlineStr">
        <is>
          <t>奈良県五條市山陰町</t>
        </is>
      </c>
      <c r="C5122" t="inlineStr">
        <is>
          <t>ならけん ごじょうし やまかげちょう</t>
        </is>
      </c>
    </row>
    <row r="5123">
      <c r="A5123" t="inlineStr">
        <is>
          <t>6370065</t>
        </is>
      </c>
      <c r="B5123" t="inlineStr">
        <is>
          <t>奈良県五條市阪合部新田町</t>
        </is>
      </c>
      <c r="C5123" t="inlineStr">
        <is>
          <t>ならけん ごじょうし さかあいべしんでんちょう</t>
        </is>
      </c>
    </row>
    <row r="5124">
      <c r="A5124" t="inlineStr">
        <is>
          <t>6370066</t>
        </is>
      </c>
      <c r="B5124" t="inlineStr">
        <is>
          <t>奈良県五條市大深町</t>
        </is>
      </c>
      <c r="C5124" t="inlineStr">
        <is>
          <t>ならけん ごじょうし おおぶかちょう</t>
        </is>
      </c>
    </row>
    <row r="5125">
      <c r="A5125" t="inlineStr">
        <is>
          <t>6370067</t>
        </is>
      </c>
      <c r="B5125" t="inlineStr">
        <is>
          <t>奈良県五條市田殿町</t>
        </is>
      </c>
      <c r="C5125" t="inlineStr">
        <is>
          <t>ならけん ごじょうし たどのちょう</t>
        </is>
      </c>
    </row>
    <row r="5126">
      <c r="A5126" t="inlineStr">
        <is>
          <t>6370068</t>
        </is>
      </c>
      <c r="B5126" t="inlineStr">
        <is>
          <t>奈良県五條市火打町</t>
        </is>
      </c>
      <c r="C5126" t="inlineStr">
        <is>
          <t>ならけん ごじょうし ひうちちょう</t>
        </is>
      </c>
    </row>
    <row r="5127">
      <c r="A5127" t="inlineStr">
        <is>
          <t>6370069</t>
        </is>
      </c>
      <c r="B5127" t="inlineStr">
        <is>
          <t>奈良県五條市表野町</t>
        </is>
      </c>
      <c r="C5127" t="inlineStr">
        <is>
          <t>ならけん ごじょうし ひょうのちょう</t>
        </is>
      </c>
    </row>
    <row r="5128">
      <c r="A5128" t="inlineStr">
        <is>
          <t>6370071</t>
        </is>
      </c>
      <c r="B5128" t="inlineStr">
        <is>
          <t>奈良県五條市二見</t>
        </is>
      </c>
      <c r="C5128" t="inlineStr">
        <is>
          <t>ならけん ごじょうし ふたみ</t>
        </is>
      </c>
    </row>
    <row r="5129">
      <c r="A5129" t="inlineStr">
        <is>
          <t>6370072</t>
        </is>
      </c>
      <c r="B5129" t="inlineStr">
        <is>
          <t>奈良県五條市犬飼町</t>
        </is>
      </c>
      <c r="C5129" t="inlineStr">
        <is>
          <t>ならけん ごじょうし いぬかいちょう</t>
        </is>
      </c>
    </row>
    <row r="5130">
      <c r="A5130" t="inlineStr">
        <is>
          <t>6370073</t>
        </is>
      </c>
      <c r="B5130" t="inlineStr">
        <is>
          <t>奈良県五條市上野町</t>
        </is>
      </c>
      <c r="C5130" t="inlineStr">
        <is>
          <t>ならけん ごじょうし こうづけちょう</t>
        </is>
      </c>
    </row>
    <row r="5131">
      <c r="A5131" t="inlineStr">
        <is>
          <t>6370074</t>
        </is>
      </c>
      <c r="B5131" t="inlineStr">
        <is>
          <t>奈良県五條市相谷町</t>
        </is>
      </c>
      <c r="C5131" t="inlineStr">
        <is>
          <t>ならけん ごじょうし あいたにちょう</t>
        </is>
      </c>
    </row>
    <row r="5132">
      <c r="A5132" t="inlineStr">
        <is>
          <t>6370075</t>
        </is>
      </c>
      <c r="B5132" t="inlineStr">
        <is>
          <t>奈良県五條市畑田町</t>
        </is>
      </c>
      <c r="C5132" t="inlineStr">
        <is>
          <t>ならけん ごじょうし はたけだちょう</t>
        </is>
      </c>
    </row>
    <row r="5133">
      <c r="A5133" t="inlineStr">
        <is>
          <t>6370076</t>
        </is>
      </c>
      <c r="B5133" t="inlineStr">
        <is>
          <t>奈良県五條市木ノ原町</t>
        </is>
      </c>
      <c r="C5133" t="inlineStr">
        <is>
          <t>ならけん ごじょうし きのはらちょう</t>
        </is>
      </c>
    </row>
    <row r="5134">
      <c r="A5134" t="inlineStr">
        <is>
          <t>6370077</t>
        </is>
      </c>
      <c r="B5134" t="inlineStr">
        <is>
          <t>奈良県五條市大澤町</t>
        </is>
      </c>
      <c r="C5134" t="inlineStr">
        <is>
          <t>ならけん ごじょうし おおざわちょう</t>
        </is>
      </c>
    </row>
    <row r="5135">
      <c r="A5135" t="inlineStr">
        <is>
          <t>6370078</t>
        </is>
      </c>
      <c r="B5135" t="inlineStr">
        <is>
          <t>奈良県五條市なつみ台</t>
        </is>
      </c>
      <c r="C5135" t="inlineStr">
        <is>
          <t>ならけん ごじょうし なつみだい</t>
        </is>
      </c>
    </row>
    <row r="5136">
      <c r="A5136" t="inlineStr">
        <is>
          <t>6370081</t>
        </is>
      </c>
      <c r="B5136" t="inlineStr">
        <is>
          <t>奈良県五條市上之町</t>
        </is>
      </c>
      <c r="C5136" t="inlineStr">
        <is>
          <t>ならけん ごじょうし かみのちょう</t>
        </is>
      </c>
    </row>
    <row r="5137">
      <c r="A5137" t="inlineStr">
        <is>
          <t>6370082</t>
        </is>
      </c>
      <c r="B5137" t="inlineStr">
        <is>
          <t>奈良県五條市中之町</t>
        </is>
      </c>
      <c r="C5137" t="inlineStr">
        <is>
          <t>ならけん ごじょうし なかのちょう</t>
        </is>
      </c>
    </row>
    <row r="5138">
      <c r="A5138" t="inlineStr">
        <is>
          <t>6370083</t>
        </is>
      </c>
      <c r="B5138" t="inlineStr">
        <is>
          <t>奈良県五條市下之町</t>
        </is>
      </c>
      <c r="C5138" t="inlineStr">
        <is>
          <t>ならけん ごじょうし しものちょう</t>
        </is>
      </c>
    </row>
    <row r="5139">
      <c r="A5139" t="inlineStr">
        <is>
          <t>6370084</t>
        </is>
      </c>
      <c r="B5139" t="inlineStr">
        <is>
          <t>奈良県五條市釜窪町</t>
        </is>
      </c>
      <c r="C5139" t="inlineStr">
        <is>
          <t>ならけん ごじょうし かまのくぼちょう</t>
        </is>
      </c>
    </row>
    <row r="5140">
      <c r="A5140" t="inlineStr">
        <is>
          <t>6370091</t>
        </is>
      </c>
      <c r="B5140" t="inlineStr">
        <is>
          <t>奈良県五條市北山町</t>
        </is>
      </c>
      <c r="C5140" t="inlineStr">
        <is>
          <t>ならけん ごじょうし きたやまちょう</t>
        </is>
      </c>
    </row>
    <row r="5141">
      <c r="A5141" t="inlineStr">
        <is>
          <t>6370092</t>
        </is>
      </c>
      <c r="B5141" t="inlineStr">
        <is>
          <t>奈良県五條市岡町</t>
        </is>
      </c>
      <c r="C5141" t="inlineStr">
        <is>
          <t>ならけん ごじょうし おかちょう</t>
        </is>
      </c>
    </row>
    <row r="5142">
      <c r="A5142" t="inlineStr">
        <is>
          <t>6370093</t>
        </is>
      </c>
      <c r="B5142" t="inlineStr">
        <is>
          <t>奈良県五條市田園</t>
        </is>
      </c>
      <c r="C5142" t="inlineStr">
        <is>
          <t>ならけん ごじょうし でんえん</t>
        </is>
      </c>
    </row>
    <row r="5143">
      <c r="A5143" t="inlineStr">
        <is>
          <t>6370101</t>
        </is>
      </c>
      <c r="B5143" t="inlineStr">
        <is>
          <t>奈良県五條市西吉野町大日川</t>
        </is>
      </c>
      <c r="C5143" t="inlineStr">
        <is>
          <t>ならけん ごじょうし にしよしのちょうおびかわ</t>
        </is>
      </c>
    </row>
    <row r="5144">
      <c r="A5144" t="inlineStr">
        <is>
          <t>6370102</t>
        </is>
      </c>
      <c r="B5144" t="inlineStr">
        <is>
          <t>奈良県五條市西吉野町黒渕</t>
        </is>
      </c>
      <c r="C5144" t="inlineStr">
        <is>
          <t>ならけん ごじょうし にしよしのちょうくろぶち</t>
        </is>
      </c>
    </row>
    <row r="5145">
      <c r="A5145" t="inlineStr">
        <is>
          <t>6370103</t>
        </is>
      </c>
      <c r="B5145" t="inlineStr">
        <is>
          <t>奈良県五條市西吉野町向加名生</t>
        </is>
      </c>
      <c r="C5145" t="inlineStr">
        <is>
          <t>ならけん ごじょうし にしよしのちょうむかいあのう</t>
        </is>
      </c>
    </row>
    <row r="5146">
      <c r="A5146" t="inlineStr">
        <is>
          <t>6370104</t>
        </is>
      </c>
      <c r="B5146" t="inlineStr">
        <is>
          <t>奈良県五條市西吉野町屋那瀬</t>
        </is>
      </c>
      <c r="C5146" t="inlineStr">
        <is>
          <t>ならけん ごじょうし にしよしのちょうやなせ</t>
        </is>
      </c>
    </row>
    <row r="5147">
      <c r="A5147" t="inlineStr">
        <is>
          <t>6370105</t>
        </is>
      </c>
      <c r="B5147" t="inlineStr">
        <is>
          <t>奈良県五條市西吉野町湯塩</t>
        </is>
      </c>
      <c r="C5147" t="inlineStr">
        <is>
          <t>ならけん ごじょうし にしよしのちょうゆしお</t>
        </is>
      </c>
    </row>
    <row r="5148">
      <c r="A5148" t="inlineStr">
        <is>
          <t>6370111</t>
        </is>
      </c>
      <c r="B5148" t="inlineStr">
        <is>
          <t>奈良県五條市西吉野町江出</t>
        </is>
      </c>
      <c r="C5148" t="inlineStr">
        <is>
          <t>ならけん ごじょうし にしよしのちょうえずる</t>
        </is>
      </c>
    </row>
    <row r="5149">
      <c r="A5149" t="inlineStr">
        <is>
          <t>6370112</t>
        </is>
      </c>
      <c r="B5149" t="inlineStr">
        <is>
          <t>奈良県五條市西吉野町老野</t>
        </is>
      </c>
      <c r="C5149" t="inlineStr">
        <is>
          <t>ならけん ごじょうし にしよしのちょうおいの</t>
        </is>
      </c>
    </row>
    <row r="5150">
      <c r="A5150" t="inlineStr">
        <is>
          <t>6370113</t>
        </is>
      </c>
      <c r="B5150" t="inlineStr">
        <is>
          <t>奈良県五條市西吉野町神野</t>
        </is>
      </c>
      <c r="C5150" t="inlineStr">
        <is>
          <t>ならけん ごじょうし にしよしのちょうこうの</t>
        </is>
      </c>
    </row>
    <row r="5151">
      <c r="A5151" t="inlineStr">
        <is>
          <t>6370114</t>
        </is>
      </c>
      <c r="B5151" t="inlineStr">
        <is>
          <t>奈良県五條市西吉野町滝</t>
        </is>
      </c>
      <c r="C5151" t="inlineStr">
        <is>
          <t>ならけん ごじょうし にしよしのちょうたき</t>
        </is>
      </c>
    </row>
    <row r="5152">
      <c r="A5152" t="inlineStr">
        <is>
          <t>6370115</t>
        </is>
      </c>
      <c r="B5152" t="inlineStr">
        <is>
          <t>奈良県五條市西吉野町北曽木</t>
        </is>
      </c>
      <c r="C5152" t="inlineStr">
        <is>
          <t>ならけん ごじょうし にしよしのちょうほくそぎ</t>
        </is>
      </c>
    </row>
    <row r="5153">
      <c r="A5153" t="inlineStr">
        <is>
          <t>6370116</t>
        </is>
      </c>
      <c r="B5153" t="inlineStr">
        <is>
          <t>奈良県五條市西吉野町和田</t>
        </is>
      </c>
      <c r="C5153" t="inlineStr">
        <is>
          <t>ならけん ごじょうし にしよしのちょうわだ</t>
        </is>
      </c>
    </row>
    <row r="5154">
      <c r="A5154" t="inlineStr">
        <is>
          <t>6370117</t>
        </is>
      </c>
      <c r="B5154" t="inlineStr">
        <is>
          <t>奈良県五條市西吉野町賀名生</t>
        </is>
      </c>
      <c r="C5154" t="inlineStr">
        <is>
          <t>ならけん ごじょうし にしよしのちょうあのう</t>
        </is>
      </c>
    </row>
    <row r="5155">
      <c r="A5155" t="inlineStr">
        <is>
          <t>6370221</t>
        </is>
      </c>
      <c r="B5155" t="inlineStr">
        <is>
          <t>奈良県五條市西吉野町永谷</t>
        </is>
      </c>
      <c r="C5155" t="inlineStr">
        <is>
          <t>ならけん ごじょうし にしよしのちょうえいたに</t>
        </is>
      </c>
    </row>
    <row r="5156">
      <c r="A5156" t="inlineStr">
        <is>
          <t>6370222</t>
        </is>
      </c>
      <c r="B5156" t="inlineStr">
        <is>
          <t>奈良県五條市西吉野町立川渡</t>
        </is>
      </c>
      <c r="C5156" t="inlineStr">
        <is>
          <t>ならけん ごじょうし にしよしのちょうたてかわど</t>
        </is>
      </c>
    </row>
    <row r="5157">
      <c r="A5157" t="inlineStr">
        <is>
          <t>6370223</t>
        </is>
      </c>
      <c r="B5157" t="inlineStr">
        <is>
          <t>奈良県五條市西吉野町本谷</t>
        </is>
      </c>
      <c r="C5157" t="inlineStr">
        <is>
          <t>ならけん ごじょうし にしよしのちょうもとだに</t>
        </is>
      </c>
    </row>
    <row r="5158">
      <c r="A5158" t="inlineStr">
        <is>
          <t>6370224</t>
        </is>
      </c>
      <c r="B5158" t="inlineStr">
        <is>
          <t>奈良県五條市西吉野町茄子原</t>
        </is>
      </c>
      <c r="C5158" t="inlineStr">
        <is>
          <t>ならけん ごじょうし にしよしのちょうなすはら</t>
        </is>
      </c>
    </row>
    <row r="5159">
      <c r="A5159" t="inlineStr">
        <is>
          <t>6370225</t>
        </is>
      </c>
      <c r="B5159" t="inlineStr">
        <is>
          <t>奈良県五條市西吉野町川股</t>
        </is>
      </c>
      <c r="C5159" t="inlineStr">
        <is>
          <t>ならけん ごじょうし にしよしのちょうかわまた</t>
        </is>
      </c>
    </row>
    <row r="5160">
      <c r="A5160" t="inlineStr">
        <is>
          <t>6370226</t>
        </is>
      </c>
      <c r="B5160" t="inlineStr">
        <is>
          <t>奈良県五條市西吉野町西日裏</t>
        </is>
      </c>
      <c r="C5160" t="inlineStr">
        <is>
          <t>ならけん ごじょうし にしよしのちょうにしひうら</t>
        </is>
      </c>
    </row>
    <row r="5161">
      <c r="A5161" t="inlineStr">
        <is>
          <t>6370227</t>
        </is>
      </c>
      <c r="B5161" t="inlineStr">
        <is>
          <t>奈良県五條市西吉野町勢井</t>
        </is>
      </c>
      <c r="C5161" t="inlineStr">
        <is>
          <t>ならけん ごじょうし にしよしのちょうせい</t>
        </is>
      </c>
    </row>
    <row r="5162">
      <c r="A5162" t="inlineStr">
        <is>
          <t>6370230</t>
        </is>
      </c>
      <c r="B5162" t="inlineStr">
        <is>
          <t>奈良県五條市西吉野町城戸</t>
        </is>
      </c>
      <c r="C5162" t="inlineStr">
        <is>
          <t>ならけん ごじょうし にしよしのちょうじょうど</t>
        </is>
      </c>
    </row>
    <row r="5163">
      <c r="A5163" t="inlineStr">
        <is>
          <t>6370231</t>
        </is>
      </c>
      <c r="B5163" t="inlineStr">
        <is>
          <t>奈良県五條市西吉野町川岸</t>
        </is>
      </c>
      <c r="C5163" t="inlineStr">
        <is>
          <t>ならけん ごじょうし にしよしのちょうかわぎし</t>
        </is>
      </c>
    </row>
    <row r="5164">
      <c r="A5164" t="inlineStr">
        <is>
          <t>6370232</t>
        </is>
      </c>
      <c r="B5164" t="inlineStr">
        <is>
          <t>奈良県五條市西吉野町津越</t>
        </is>
      </c>
      <c r="C5164" t="inlineStr">
        <is>
          <t>ならけん ごじょうし にしよしのちょうつごし</t>
        </is>
      </c>
    </row>
    <row r="5165">
      <c r="A5165" t="inlineStr">
        <is>
          <t>6370233</t>
        </is>
      </c>
      <c r="B5165" t="inlineStr">
        <is>
          <t>奈良県五條市西吉野町桧川迫</t>
        </is>
      </c>
      <c r="C5165" t="inlineStr">
        <is>
          <t>ならけん ごじょうし にしよしのちょうひかわせ</t>
        </is>
      </c>
    </row>
    <row r="5166">
      <c r="A5166" t="inlineStr">
        <is>
          <t>6370234</t>
        </is>
      </c>
      <c r="B5166" t="inlineStr">
        <is>
          <t>奈良県五條市西吉野町大峯</t>
        </is>
      </c>
      <c r="C5166" t="inlineStr">
        <is>
          <t>ならけん ごじょうし にしよしのちょうおおみね</t>
        </is>
      </c>
    </row>
    <row r="5167">
      <c r="A5167" t="inlineStr">
        <is>
          <t>6370235</t>
        </is>
      </c>
      <c r="B5167" t="inlineStr">
        <is>
          <t>奈良県五條市西吉野町平雄</t>
        </is>
      </c>
      <c r="C5167" t="inlineStr">
        <is>
          <t>ならけん ごじょうし にしよしのちょうひらお</t>
        </is>
      </c>
    </row>
    <row r="5168">
      <c r="A5168" t="inlineStr">
        <is>
          <t>6370236</t>
        </is>
      </c>
      <c r="B5168" t="inlineStr">
        <is>
          <t>奈良県五條市西吉野町阪巻</t>
        </is>
      </c>
      <c r="C5168" t="inlineStr">
        <is>
          <t>ならけん ごじょうし にしよしのちょうさかまき</t>
        </is>
      </c>
    </row>
    <row r="5169">
      <c r="A5169" t="inlineStr">
        <is>
          <t>6370237</t>
        </is>
      </c>
      <c r="B5169" t="inlineStr">
        <is>
          <t>奈良県五條市西吉野町宗川野</t>
        </is>
      </c>
      <c r="C5169" t="inlineStr">
        <is>
          <t>ならけん ごじょうし にしよしのちょうむねがわの</t>
        </is>
      </c>
    </row>
    <row r="5170">
      <c r="A5170" t="inlineStr">
        <is>
          <t>6370238</t>
        </is>
      </c>
      <c r="B5170" t="inlineStr">
        <is>
          <t>奈良県五條市西吉野町西野</t>
        </is>
      </c>
      <c r="C5170" t="inlineStr">
        <is>
          <t>ならけん ごじょうし にしよしのちょうにしの</t>
        </is>
      </c>
    </row>
    <row r="5171">
      <c r="A5171" t="inlineStr">
        <is>
          <t>6370239</t>
        </is>
      </c>
      <c r="B5171" t="inlineStr">
        <is>
          <t>奈良県五條市西吉野町陰地</t>
        </is>
      </c>
      <c r="C5171" t="inlineStr">
        <is>
          <t>ならけん ごじょうし にしよしのちょうおんじ</t>
        </is>
      </c>
    </row>
    <row r="5172">
      <c r="A5172" t="inlineStr">
        <is>
          <t>6370401</t>
        </is>
      </c>
      <c r="B5172" t="inlineStr">
        <is>
          <t>奈良県五條市大塔町篠原</t>
        </is>
      </c>
      <c r="C5172" t="inlineStr">
        <is>
          <t>ならけん ごじょうし おおとうちょうしのはら</t>
        </is>
      </c>
    </row>
    <row r="5173">
      <c r="A5173" t="inlineStr">
        <is>
          <t>6370402</t>
        </is>
      </c>
      <c r="B5173" t="inlineStr">
        <is>
          <t>奈良県五條市大塔町惣谷</t>
        </is>
      </c>
      <c r="C5173" t="inlineStr">
        <is>
          <t>ならけん ごじょうし おおとうちょうそうたに</t>
        </is>
      </c>
    </row>
    <row r="5174">
      <c r="A5174" t="inlineStr">
        <is>
          <t>6370403</t>
        </is>
      </c>
      <c r="B5174" t="inlineStr">
        <is>
          <t>奈良県五條市大塔町中井傍示</t>
        </is>
      </c>
      <c r="C5174" t="inlineStr">
        <is>
          <t>ならけん ごじょうし おおとうちょうなかいほうじ</t>
        </is>
      </c>
    </row>
    <row r="5175">
      <c r="A5175" t="inlineStr">
        <is>
          <t>6370404</t>
        </is>
      </c>
      <c r="B5175" t="inlineStr">
        <is>
          <t>奈良県五條市大塔町中峯</t>
        </is>
      </c>
      <c r="C5175" t="inlineStr">
        <is>
          <t>ならけん ごじょうし おおとうちょうなかみね</t>
        </is>
      </c>
    </row>
    <row r="5176">
      <c r="A5176" t="inlineStr">
        <is>
          <t>6370405</t>
        </is>
      </c>
      <c r="B5176" t="inlineStr">
        <is>
          <t>奈良県五條市大塔町宇井</t>
        </is>
      </c>
      <c r="C5176" t="inlineStr">
        <is>
          <t>ならけん ごじょうし おおとうちょううい</t>
        </is>
      </c>
    </row>
    <row r="5177">
      <c r="A5177" t="inlineStr">
        <is>
          <t>6370406</t>
        </is>
      </c>
      <c r="B5177" t="inlineStr">
        <is>
          <t>奈良県五條市大塔町清水</t>
        </is>
      </c>
      <c r="C5177" t="inlineStr">
        <is>
          <t>ならけん ごじょうし おおとうちょうしみず</t>
        </is>
      </c>
    </row>
    <row r="5178">
      <c r="A5178" t="inlineStr">
        <is>
          <t>6370407</t>
        </is>
      </c>
      <c r="B5178" t="inlineStr">
        <is>
          <t>奈良県五條市大塔町閉君</t>
        </is>
      </c>
      <c r="C5178" t="inlineStr">
        <is>
          <t>ならけん ごじょうし おおとうちょうとじきみ</t>
        </is>
      </c>
    </row>
    <row r="5179">
      <c r="A5179" t="inlineStr">
        <is>
          <t>6370408</t>
        </is>
      </c>
      <c r="B5179" t="inlineStr">
        <is>
          <t>奈良県五條市大塔町辻堂</t>
        </is>
      </c>
      <c r="C5179" t="inlineStr">
        <is>
          <t>ならけん ごじょうし おおとうちょうつじどう</t>
        </is>
      </c>
    </row>
    <row r="5180">
      <c r="A5180" t="inlineStr">
        <is>
          <t>6370409</t>
        </is>
      </c>
      <c r="B5180" t="inlineStr">
        <is>
          <t>奈良県五條市大塔町殿野</t>
        </is>
      </c>
      <c r="C5180" t="inlineStr">
        <is>
          <t>ならけん ごじょうし おおとうちょうとのの</t>
        </is>
      </c>
    </row>
    <row r="5181">
      <c r="A5181" t="inlineStr">
        <is>
          <t>6370411</t>
        </is>
      </c>
      <c r="B5181" t="inlineStr">
        <is>
          <t>奈良県五條市大塔町堂平</t>
        </is>
      </c>
      <c r="C5181" t="inlineStr">
        <is>
          <t>ならけん ごじょうし おおとうちょうどうひら</t>
        </is>
      </c>
    </row>
    <row r="5182">
      <c r="A5182" t="inlineStr">
        <is>
          <t>6370412</t>
        </is>
      </c>
      <c r="B5182" t="inlineStr">
        <is>
          <t>奈良県五條市大塔町飛養曽</t>
        </is>
      </c>
      <c r="C5182" t="inlineStr">
        <is>
          <t>ならけん ごじょうし おおとうちょうひよそ</t>
        </is>
      </c>
    </row>
    <row r="5183">
      <c r="A5183" t="inlineStr">
        <is>
          <t>6370413</t>
        </is>
      </c>
      <c r="B5183" t="inlineStr">
        <is>
          <t>奈良県五條市大塔町引土</t>
        </is>
      </c>
      <c r="C5183" t="inlineStr">
        <is>
          <t>ならけん ごじょうし おおとうちょうひきつち</t>
        </is>
      </c>
    </row>
    <row r="5184">
      <c r="A5184" t="inlineStr">
        <is>
          <t>6370414</t>
        </is>
      </c>
      <c r="B5184" t="inlineStr">
        <is>
          <t>奈良県五條市大塔町猿谷</t>
        </is>
      </c>
      <c r="C5184" t="inlineStr">
        <is>
          <t>ならけん ごじょうし おおとうちょうさるたに</t>
        </is>
      </c>
    </row>
    <row r="5185">
      <c r="A5185" t="inlineStr">
        <is>
          <t>6370415</t>
        </is>
      </c>
      <c r="B5185" t="inlineStr">
        <is>
          <t>奈良県五條市大塔町中原</t>
        </is>
      </c>
      <c r="C5185" t="inlineStr">
        <is>
          <t>ならけん ごじょうし おおとうちょうなかばら</t>
        </is>
      </c>
    </row>
    <row r="5186">
      <c r="A5186" t="inlineStr">
        <is>
          <t>6370416</t>
        </is>
      </c>
      <c r="B5186" t="inlineStr">
        <is>
          <t>奈良県五條市大塔町小代</t>
        </is>
      </c>
      <c r="C5186" t="inlineStr">
        <is>
          <t>ならけん ごじょうし おおとうちょうこだい</t>
        </is>
      </c>
    </row>
    <row r="5187">
      <c r="A5187" t="inlineStr">
        <is>
          <t>6370417</t>
        </is>
      </c>
      <c r="B5187" t="inlineStr">
        <is>
          <t>奈良県五條市大塔町阪本</t>
        </is>
      </c>
      <c r="C5187" t="inlineStr">
        <is>
          <t>ならけん ごじょうし おおとうちょうさかもと</t>
        </is>
      </c>
    </row>
    <row r="5188">
      <c r="A5188" t="inlineStr">
        <is>
          <t>6370419</t>
        </is>
      </c>
      <c r="B5188" t="inlineStr">
        <is>
          <t>奈良県五條市大塔町簾</t>
        </is>
      </c>
      <c r="C5188" t="inlineStr">
        <is>
          <t>ならけん ごじょうし おおとうちょうすだれ</t>
        </is>
      </c>
    </row>
    <row r="5189">
      <c r="A5189" t="inlineStr">
        <is>
          <t>6370421</t>
        </is>
      </c>
      <c r="B5189" t="inlineStr">
        <is>
          <t>奈良県吉野郡野迫川村今井</t>
        </is>
      </c>
      <c r="C5189" t="inlineStr">
        <is>
          <t>ならけん よしのぐんのせがわむら いまい</t>
        </is>
      </c>
    </row>
    <row r="5190">
      <c r="A5190" t="inlineStr">
        <is>
          <t>6370422</t>
        </is>
      </c>
      <c r="B5190" t="inlineStr">
        <is>
          <t>奈良県吉野郡野迫川村平川</t>
        </is>
      </c>
      <c r="C5190" t="inlineStr">
        <is>
          <t>ならけん よしのぐんのせがわむら ひらかわ</t>
        </is>
      </c>
    </row>
    <row r="5191">
      <c r="A5191" t="inlineStr">
        <is>
          <t>6370423</t>
        </is>
      </c>
      <c r="B5191" t="inlineStr">
        <is>
          <t>奈良県吉野郡野迫川村柞原</t>
        </is>
      </c>
      <c r="C5191" t="inlineStr">
        <is>
          <t>ならけん よしのぐんのせがわむら ほそはら</t>
        </is>
      </c>
    </row>
    <row r="5192">
      <c r="A5192" t="inlineStr">
        <is>
          <t>6370424</t>
        </is>
      </c>
      <c r="B5192" t="inlineStr">
        <is>
          <t>奈良県吉野郡野迫川村中</t>
        </is>
      </c>
      <c r="C5192" t="inlineStr">
        <is>
          <t>ならけん よしのぐんのせがわむら なか</t>
        </is>
      </c>
    </row>
    <row r="5193">
      <c r="A5193" t="inlineStr">
        <is>
          <t>6370425</t>
        </is>
      </c>
      <c r="B5193" t="inlineStr">
        <is>
          <t>奈良県吉野郡野迫川村上</t>
        </is>
      </c>
      <c r="C5193" t="inlineStr">
        <is>
          <t>ならけん よしのぐんのせがわむら かみ</t>
        </is>
      </c>
    </row>
    <row r="5194">
      <c r="A5194" t="inlineStr">
        <is>
          <t>6371101</t>
        </is>
      </c>
      <c r="B5194" t="inlineStr">
        <is>
          <t>奈良県吉野郡十津川村沼田原</t>
        </is>
      </c>
      <c r="C5194" t="inlineStr">
        <is>
          <t>ならけん よしのぐんとつかわむら ぬたのはら</t>
        </is>
      </c>
    </row>
    <row r="5195">
      <c r="A5195" t="inlineStr">
        <is>
          <t>6371102</t>
        </is>
      </c>
      <c r="B5195" t="inlineStr">
        <is>
          <t>奈良県吉野郡十津川村旭</t>
        </is>
      </c>
      <c r="C5195" t="inlineStr">
        <is>
          <t>ならけん よしのぐんとつかわむら あさひ</t>
        </is>
      </c>
    </row>
    <row r="5196">
      <c r="A5196" t="inlineStr">
        <is>
          <t>6371103</t>
        </is>
      </c>
      <c r="B5196" t="inlineStr">
        <is>
          <t>奈良県吉野郡十津川村上野地</t>
        </is>
      </c>
      <c r="C5196" t="inlineStr">
        <is>
          <t>ならけん よしのぐんとつかわむら うえのじ</t>
        </is>
      </c>
    </row>
    <row r="5197">
      <c r="A5197" t="inlineStr">
        <is>
          <t>6371104</t>
        </is>
      </c>
      <c r="B5197" t="inlineStr">
        <is>
          <t>奈良県吉野郡十津川村高津</t>
        </is>
      </c>
      <c r="C5197" t="inlineStr">
        <is>
          <t>ならけん よしのぐんとつかわむら たこうつ</t>
        </is>
      </c>
    </row>
    <row r="5198">
      <c r="A5198" t="inlineStr">
        <is>
          <t>6371105</t>
        </is>
      </c>
      <c r="B5198" t="inlineStr">
        <is>
          <t>奈良県吉野郡十津川村林</t>
        </is>
      </c>
      <c r="C5198" t="inlineStr">
        <is>
          <t>ならけん よしのぐんとつかわむら はやし</t>
        </is>
      </c>
    </row>
    <row r="5199">
      <c r="A5199" t="inlineStr">
        <is>
          <t>6371106</t>
        </is>
      </c>
      <c r="B5199" t="inlineStr">
        <is>
          <t>奈良県吉野郡十津川村谷瀬</t>
        </is>
      </c>
      <c r="C5199" t="inlineStr">
        <is>
          <t>ならけん よしのぐんとつかわむら たにぜ</t>
        </is>
      </c>
    </row>
    <row r="5200">
      <c r="A5200" t="inlineStr">
        <is>
          <t>6371107</t>
        </is>
      </c>
      <c r="B5200" t="inlineStr">
        <is>
          <t>奈良県吉野郡十津川村宇宮原</t>
        </is>
      </c>
      <c r="C5200" t="inlineStr">
        <is>
          <t>ならけん よしのぐんとつかわむら うぐはら</t>
        </is>
      </c>
    </row>
    <row r="5201">
      <c r="A5201" t="inlineStr">
        <is>
          <t>6371108</t>
        </is>
      </c>
      <c r="B5201" t="inlineStr">
        <is>
          <t>奈良県吉野郡十津川村長殿</t>
        </is>
      </c>
      <c r="C5201" t="inlineStr">
        <is>
          <t>ならけん よしのぐんとつかわむら ながとの</t>
        </is>
      </c>
    </row>
    <row r="5202">
      <c r="A5202" t="inlineStr">
        <is>
          <t>6371211</t>
        </is>
      </c>
      <c r="B5202" t="inlineStr">
        <is>
          <t>奈良県吉野郡十津川村滝川</t>
        </is>
      </c>
      <c r="C5202" t="inlineStr">
        <is>
          <t>ならけん よしのぐんとつかわむら たきがわ</t>
        </is>
      </c>
    </row>
    <row r="5203">
      <c r="A5203" t="inlineStr">
        <is>
          <t>6371212</t>
        </is>
      </c>
      <c r="B5203" t="inlineStr">
        <is>
          <t>奈良県吉野郡十津川村内原</t>
        </is>
      </c>
      <c r="C5203" t="inlineStr">
        <is>
          <t>ならけん よしのぐんとつかわむら ないばら</t>
        </is>
      </c>
    </row>
    <row r="5204">
      <c r="A5204" t="inlineStr">
        <is>
          <t>6371213</t>
        </is>
      </c>
      <c r="B5204" t="inlineStr">
        <is>
          <t>奈良県吉野郡十津川村野尻</t>
        </is>
      </c>
      <c r="C5204" t="inlineStr">
        <is>
          <t>ならけん よしのぐんとつかわむら のじり</t>
        </is>
      </c>
    </row>
    <row r="5205">
      <c r="A5205" t="inlineStr">
        <is>
          <t>6371214</t>
        </is>
      </c>
      <c r="B5205" t="inlineStr">
        <is>
          <t>奈良県吉野郡十津川村山崎</t>
        </is>
      </c>
      <c r="C5205" t="inlineStr">
        <is>
          <t>ならけん よしのぐんとつかわむら やまさき</t>
        </is>
      </c>
    </row>
    <row r="5206">
      <c r="A5206" t="inlineStr">
        <is>
          <t>6371215</t>
        </is>
      </c>
      <c r="B5206" t="inlineStr">
        <is>
          <t>奈良県吉野郡十津川村池穴</t>
        </is>
      </c>
      <c r="C5206" t="inlineStr">
        <is>
          <t>ならけん よしのぐんとつかわむら いけあな</t>
        </is>
      </c>
    </row>
    <row r="5207">
      <c r="A5207" t="inlineStr">
        <is>
          <t>6371216</t>
        </is>
      </c>
      <c r="B5207" t="inlineStr">
        <is>
          <t>奈良県吉野郡十津川村川津</t>
        </is>
      </c>
      <c r="C5207" t="inlineStr">
        <is>
          <t>ならけん よしのぐんとつかわむら かわつ</t>
        </is>
      </c>
    </row>
    <row r="5208">
      <c r="A5208" t="inlineStr">
        <is>
          <t>6371217</t>
        </is>
      </c>
      <c r="B5208" t="inlineStr">
        <is>
          <t>奈良県吉野郡十津川村風屋</t>
        </is>
      </c>
      <c r="C5208" t="inlineStr">
        <is>
          <t>ならけん よしのぐんとつかわむら かぜや</t>
        </is>
      </c>
    </row>
    <row r="5209">
      <c r="A5209" t="inlineStr">
        <is>
          <t>6371221</t>
        </is>
      </c>
      <c r="B5209" t="inlineStr">
        <is>
          <t>奈良県吉野郡十津川村内野</t>
        </is>
      </c>
      <c r="C5209" t="inlineStr">
        <is>
          <t>ならけん よしのぐんとつかわむら うちの</t>
        </is>
      </c>
    </row>
    <row r="5210">
      <c r="A5210" t="inlineStr">
        <is>
          <t>6371222</t>
        </is>
      </c>
      <c r="B5210" t="inlineStr">
        <is>
          <t>奈良県吉野郡十津川村山天</t>
        </is>
      </c>
      <c r="C5210" t="inlineStr">
        <is>
          <t>ならけん よしのぐんとつかわむら やまてん</t>
        </is>
      </c>
    </row>
    <row r="5211">
      <c r="A5211" t="inlineStr">
        <is>
          <t>6371223</t>
        </is>
      </c>
      <c r="B5211" t="inlineStr">
        <is>
          <t>奈良県吉野郡十津川村三浦</t>
        </is>
      </c>
      <c r="C5211" t="inlineStr">
        <is>
          <t>ならけん よしのぐんとつかわむら みうら</t>
        </is>
      </c>
    </row>
    <row r="5212">
      <c r="A5212" t="inlineStr">
        <is>
          <t>6371224</t>
        </is>
      </c>
      <c r="B5212" t="inlineStr">
        <is>
          <t>奈良県吉野郡十津川村五百瀬</t>
        </is>
      </c>
      <c r="C5212" t="inlineStr">
        <is>
          <t>ならけん よしのぐんとつかわむら いもぜ</t>
        </is>
      </c>
    </row>
    <row r="5213">
      <c r="A5213" t="inlineStr">
        <is>
          <t>6371225</t>
        </is>
      </c>
      <c r="B5213" t="inlineStr">
        <is>
          <t>奈良県吉野郡十津川村杉清</t>
        </is>
      </c>
      <c r="C5213" t="inlineStr">
        <is>
          <t>ならけん よしのぐんとつかわむら すぎせ</t>
        </is>
      </c>
    </row>
    <row r="5214">
      <c r="A5214" t="inlineStr">
        <is>
          <t>6371331</t>
        </is>
      </c>
      <c r="B5214" t="inlineStr">
        <is>
          <t>奈良県吉野郡十津川村大野</t>
        </is>
      </c>
      <c r="C5214" t="inlineStr">
        <is>
          <t>ならけん よしのぐんとつかわむら おおの</t>
        </is>
      </c>
    </row>
    <row r="5215">
      <c r="A5215" t="inlineStr">
        <is>
          <t>6371332</t>
        </is>
      </c>
      <c r="B5215" t="inlineStr">
        <is>
          <t>奈良県吉野郡十津川村武蔵</t>
        </is>
      </c>
      <c r="C5215" t="inlineStr">
        <is>
          <t>ならけん よしのぐんとつかわむら むさし</t>
        </is>
      </c>
    </row>
    <row r="5216">
      <c r="A5216" t="inlineStr">
        <is>
          <t>6371333</t>
        </is>
      </c>
      <c r="B5216" t="inlineStr">
        <is>
          <t>奈良県吉野郡十津川村小原</t>
        </is>
      </c>
      <c r="C5216" t="inlineStr">
        <is>
          <t>ならけん よしのぐんとつかわむら おはら</t>
        </is>
      </c>
    </row>
    <row r="5217">
      <c r="A5217" t="inlineStr">
        <is>
          <t>6371334</t>
        </is>
      </c>
      <c r="B5217" t="inlineStr">
        <is>
          <t>奈良県吉野郡十津川村小森</t>
        </is>
      </c>
      <c r="C5217" t="inlineStr">
        <is>
          <t>ならけん よしのぐんとつかわむら こもり</t>
        </is>
      </c>
    </row>
    <row r="5218">
      <c r="A5218" t="inlineStr">
        <is>
          <t>6371335</t>
        </is>
      </c>
      <c r="B5218" t="inlineStr">
        <is>
          <t>奈良県吉野郡十津川村湯之原</t>
        </is>
      </c>
      <c r="C5218" t="inlineStr">
        <is>
          <t>ならけん よしのぐんとつかわむら ゆのはら</t>
        </is>
      </c>
    </row>
    <row r="5219">
      <c r="A5219" t="inlineStr">
        <is>
          <t>6371336</t>
        </is>
      </c>
      <c r="B5219" t="inlineStr">
        <is>
          <t>奈良県吉野郡十津川村小井</t>
        </is>
      </c>
      <c r="C5219" t="inlineStr">
        <is>
          <t>ならけん よしのぐんとつかわむら こい</t>
        </is>
      </c>
    </row>
    <row r="5220">
      <c r="A5220" t="inlineStr">
        <is>
          <t>6371441</t>
        </is>
      </c>
      <c r="B5220" t="inlineStr">
        <is>
          <t>奈良県吉野郡十津川村小川</t>
        </is>
      </c>
      <c r="C5220" t="inlineStr">
        <is>
          <t>ならけん よしのぐんとつかわむら おがわ</t>
        </is>
      </c>
    </row>
    <row r="5221">
      <c r="A5221" t="inlineStr">
        <is>
          <t>6371442</t>
        </is>
      </c>
      <c r="B5221" t="inlineStr">
        <is>
          <t>奈良県吉野郡十津川村高滝</t>
        </is>
      </c>
      <c r="C5221" t="inlineStr">
        <is>
          <t>ならけん よしのぐんとつかわむら たかたき</t>
        </is>
      </c>
    </row>
    <row r="5222">
      <c r="A5222" t="inlineStr">
        <is>
          <t>6371443</t>
        </is>
      </c>
      <c r="B5222" t="inlineStr">
        <is>
          <t>奈良県吉野郡十津川村折立</t>
        </is>
      </c>
      <c r="C5222" t="inlineStr">
        <is>
          <t>ならけん よしのぐんとつかわむら おりたち</t>
        </is>
      </c>
    </row>
    <row r="5223">
      <c r="A5223" t="inlineStr">
        <is>
          <t>6371444</t>
        </is>
      </c>
      <c r="B5223" t="inlineStr">
        <is>
          <t>奈良県吉野郡十津川村山手谷</t>
        </is>
      </c>
      <c r="C5223" t="inlineStr">
        <is>
          <t>ならけん よしのぐんとつかわむら やまてだに</t>
        </is>
      </c>
    </row>
    <row r="5224">
      <c r="A5224" t="inlineStr">
        <is>
          <t>6371445</t>
        </is>
      </c>
      <c r="B5224" t="inlineStr">
        <is>
          <t>奈良県吉野郡十津川村込之上</t>
        </is>
      </c>
      <c r="C5224" t="inlineStr">
        <is>
          <t>ならけん よしのぐんとつかわむら こみのうえ</t>
        </is>
      </c>
    </row>
    <row r="5225">
      <c r="A5225" t="inlineStr">
        <is>
          <t>6371446</t>
        </is>
      </c>
      <c r="B5225" t="inlineStr">
        <is>
          <t>奈良県吉野郡十津川村樫原</t>
        </is>
      </c>
      <c r="C5225" t="inlineStr">
        <is>
          <t>ならけん よしのぐんとつかわむら かしわら</t>
        </is>
      </c>
    </row>
    <row r="5226">
      <c r="A5226" t="inlineStr">
        <is>
          <t>6371500</t>
        </is>
      </c>
      <c r="B5226" t="inlineStr">
        <is>
          <t>奈良県吉野郡十津川村</t>
        </is>
      </c>
      <c r="C5226" t="inlineStr">
        <is>
          <t>ならけん よしのぐんとつかわむら</t>
        </is>
      </c>
    </row>
    <row r="5227">
      <c r="A5227" t="inlineStr">
        <is>
          <t>6371551</t>
        </is>
      </c>
      <c r="B5227" t="inlineStr">
        <is>
          <t>奈良県吉野郡十津川村那知合</t>
        </is>
      </c>
      <c r="C5227" t="inlineStr">
        <is>
          <t>ならけん よしのぐんとつかわむら なちあい</t>
        </is>
      </c>
    </row>
    <row r="5228">
      <c r="A5228" t="inlineStr">
        <is>
          <t>6371552</t>
        </is>
      </c>
      <c r="B5228" t="inlineStr">
        <is>
          <t>奈良県吉野郡十津川村谷垣内</t>
        </is>
      </c>
      <c r="C5228" t="inlineStr">
        <is>
          <t>ならけん よしのぐんとつかわむら たにがいと</t>
        </is>
      </c>
    </row>
    <row r="5229">
      <c r="A5229" t="inlineStr">
        <is>
          <t>6371553</t>
        </is>
      </c>
      <c r="B5229" t="inlineStr">
        <is>
          <t>奈良県吉野郡十津川村山手</t>
        </is>
      </c>
      <c r="C5229" t="inlineStr">
        <is>
          <t>ならけん よしのぐんとつかわむら やまて</t>
        </is>
      </c>
    </row>
    <row r="5230">
      <c r="A5230" t="inlineStr">
        <is>
          <t>6371554</t>
        </is>
      </c>
      <c r="B5230" t="inlineStr">
        <is>
          <t>奈良県吉野郡十津川村平谷</t>
        </is>
      </c>
      <c r="C5230" t="inlineStr">
        <is>
          <t>ならけん よしのぐんとつかわむら ひらたに</t>
        </is>
      </c>
    </row>
    <row r="5231">
      <c r="A5231" t="inlineStr">
        <is>
          <t>6371555</t>
        </is>
      </c>
      <c r="B5231" t="inlineStr">
        <is>
          <t>奈良県吉野郡十津川村猿飼</t>
        </is>
      </c>
      <c r="C5231" t="inlineStr">
        <is>
          <t>ならけん よしのぐんとつかわむら さるかい</t>
        </is>
      </c>
    </row>
    <row r="5232">
      <c r="A5232" t="inlineStr">
        <is>
          <t>6371556</t>
        </is>
      </c>
      <c r="B5232" t="inlineStr">
        <is>
          <t>奈良県吉野郡十津川村桑畑</t>
        </is>
      </c>
      <c r="C5232" t="inlineStr">
        <is>
          <t>ならけん よしのぐんとつかわむら くわはた</t>
        </is>
      </c>
    </row>
    <row r="5233">
      <c r="A5233" t="inlineStr">
        <is>
          <t>6371557</t>
        </is>
      </c>
      <c r="B5233" t="inlineStr">
        <is>
          <t>奈良県吉野郡十津川村七色</t>
        </is>
      </c>
      <c r="C5233" t="inlineStr">
        <is>
          <t>ならけん よしのぐんとつかわむら なないろ</t>
        </is>
      </c>
    </row>
    <row r="5234">
      <c r="A5234" t="inlineStr">
        <is>
          <t>6371558</t>
        </is>
      </c>
      <c r="B5234" t="inlineStr">
        <is>
          <t>奈良県吉野郡十津川村出谷</t>
        </is>
      </c>
      <c r="C5234" t="inlineStr">
        <is>
          <t>ならけん よしのぐんとつかわむら でたに</t>
        </is>
      </c>
    </row>
    <row r="5235">
      <c r="A5235" t="inlineStr">
        <is>
          <t>6371559</t>
        </is>
      </c>
      <c r="B5235" t="inlineStr">
        <is>
          <t>奈良県吉野郡十津川村上湯川</t>
        </is>
      </c>
      <c r="C5235" t="inlineStr">
        <is>
          <t>ならけん よしのぐんとつかわむら かみゆかわ</t>
        </is>
      </c>
    </row>
    <row r="5236">
      <c r="A5236" t="inlineStr">
        <is>
          <t>6371661</t>
        </is>
      </c>
      <c r="B5236" t="inlineStr">
        <is>
          <t>奈良県吉野郡十津川村重里</t>
        </is>
      </c>
      <c r="C5236" t="inlineStr">
        <is>
          <t>ならけん よしのぐんとつかわむら しげさと</t>
        </is>
      </c>
    </row>
    <row r="5237">
      <c r="A5237" t="inlineStr">
        <is>
          <t>6371662</t>
        </is>
      </c>
      <c r="B5237" t="inlineStr">
        <is>
          <t>奈良県吉野郡十津川村永井</t>
        </is>
      </c>
      <c r="C5237" t="inlineStr">
        <is>
          <t>ならけん よしのぐんとつかわむら ながい</t>
        </is>
      </c>
    </row>
    <row r="5238">
      <c r="A5238" t="inlineStr">
        <is>
          <t>6371663</t>
        </is>
      </c>
      <c r="B5238" t="inlineStr">
        <is>
          <t>奈良県吉野郡十津川村玉垣内</t>
        </is>
      </c>
      <c r="C5238" t="inlineStr">
        <is>
          <t>ならけん よしのぐんとつかわむら たまがいと</t>
        </is>
      </c>
    </row>
    <row r="5239">
      <c r="A5239" t="inlineStr">
        <is>
          <t>6371664</t>
        </is>
      </c>
      <c r="B5239" t="inlineStr">
        <is>
          <t>奈良県吉野郡十津川村今西</t>
        </is>
      </c>
      <c r="C5239" t="inlineStr">
        <is>
          <t>ならけん よしのぐんとつかわむら いまにし</t>
        </is>
      </c>
    </row>
    <row r="5240">
      <c r="A5240" t="inlineStr">
        <is>
          <t>6371665</t>
        </is>
      </c>
      <c r="B5240" t="inlineStr">
        <is>
          <t>奈良県吉野郡十津川村西中</t>
        </is>
      </c>
      <c r="C5240" t="inlineStr">
        <is>
          <t>ならけん よしのぐんとつかわむら にしなか</t>
        </is>
      </c>
    </row>
    <row r="5241">
      <c r="A5241" t="inlineStr">
        <is>
          <t>6371666</t>
        </is>
      </c>
      <c r="B5241" t="inlineStr">
        <is>
          <t>奈良県吉野郡十津川村小山手</t>
        </is>
      </c>
      <c r="C5241" t="inlineStr">
        <is>
          <t>ならけん よしのぐんとつかわむら こやまて</t>
        </is>
      </c>
    </row>
    <row r="5242">
      <c r="A5242" t="inlineStr">
        <is>
          <t>6371667</t>
        </is>
      </c>
      <c r="B5242" t="inlineStr">
        <is>
          <t>奈良県吉野郡十津川村小坪瀬</t>
        </is>
      </c>
      <c r="C5242" t="inlineStr">
        <is>
          <t>ならけん よしのぐんとつかわむら こつぼせ</t>
        </is>
      </c>
    </row>
    <row r="5243">
      <c r="A5243" t="inlineStr">
        <is>
          <t>6371668</t>
        </is>
      </c>
      <c r="B5243" t="inlineStr">
        <is>
          <t>奈良県吉野郡十津川村迫西川</t>
        </is>
      </c>
      <c r="C5243" t="inlineStr">
        <is>
          <t>ならけん よしのぐんとつかわむら せにしがわ</t>
        </is>
      </c>
    </row>
    <row r="5244">
      <c r="A5244" t="inlineStr">
        <is>
          <t>6380000</t>
        </is>
      </c>
      <c r="B5244" t="inlineStr">
        <is>
          <t>奈良県吉野郡大淀町</t>
        </is>
      </c>
      <c r="C5244" t="inlineStr">
        <is>
          <t>ならけん よしのぐんおおよどちょう</t>
        </is>
      </c>
    </row>
    <row r="5245">
      <c r="A5245" t="inlineStr">
        <is>
          <t>6380001</t>
        </is>
      </c>
      <c r="B5245" t="inlineStr">
        <is>
          <t>奈良県吉野郡下市町阿知賀</t>
        </is>
      </c>
      <c r="C5245" t="inlineStr">
        <is>
          <t>ならけん よしのぐんしもいちちょう あちが</t>
        </is>
      </c>
    </row>
    <row r="5246">
      <c r="A5246" t="inlineStr">
        <is>
          <t>6380002</t>
        </is>
      </c>
      <c r="B5246" t="inlineStr">
        <is>
          <t>奈良県吉野郡下市町小路</t>
        </is>
      </c>
      <c r="C5246" t="inlineStr">
        <is>
          <t>ならけん よしのぐんしもいちちょう しょうじ</t>
        </is>
      </c>
    </row>
    <row r="5247">
      <c r="A5247" t="inlineStr">
        <is>
          <t>6380003</t>
        </is>
      </c>
      <c r="B5247" t="inlineStr">
        <is>
          <t>奈良県吉野郡下市町善城</t>
        </is>
      </c>
      <c r="C5247" t="inlineStr">
        <is>
          <t>ならけん よしのぐんしもいちちょう ぜんぎ</t>
        </is>
      </c>
    </row>
    <row r="5248">
      <c r="A5248" t="inlineStr">
        <is>
          <t>6380011</t>
        </is>
      </c>
      <c r="B5248" t="inlineStr">
        <is>
          <t>奈良県吉野郡下市町よ邑</t>
        </is>
      </c>
      <c r="C5248" t="inlineStr">
        <is>
          <t>ならけん よしのぐんしもいちちょう よむら</t>
        </is>
      </c>
    </row>
    <row r="5249">
      <c r="A5249" t="inlineStr">
        <is>
          <t>6380012</t>
        </is>
      </c>
      <c r="B5249" t="inlineStr">
        <is>
          <t>奈良県吉野郡下市町岩森</t>
        </is>
      </c>
      <c r="C5249" t="inlineStr">
        <is>
          <t>ならけん よしのぐんしもいちちょう いわもり</t>
        </is>
      </c>
    </row>
    <row r="5250">
      <c r="A5250" t="inlineStr">
        <is>
          <t>6380013</t>
        </is>
      </c>
      <c r="B5250" t="inlineStr">
        <is>
          <t>奈良県吉野郡下市町立石</t>
        </is>
      </c>
      <c r="C5250" t="inlineStr">
        <is>
          <t>ならけん よしのぐんしもいちちょう たていし</t>
        </is>
      </c>
    </row>
    <row r="5251">
      <c r="A5251" t="inlineStr">
        <is>
          <t>6380014</t>
        </is>
      </c>
      <c r="B5251" t="inlineStr">
        <is>
          <t>奈良県吉野郡下市町才谷</t>
        </is>
      </c>
      <c r="C5251" t="inlineStr">
        <is>
          <t>ならけん よしのぐんしもいちちょう さいたに</t>
        </is>
      </c>
    </row>
    <row r="5252">
      <c r="A5252" t="inlineStr">
        <is>
          <t>6380015</t>
        </is>
      </c>
      <c r="B5252" t="inlineStr">
        <is>
          <t>奈良県吉野郡下市町広橋</t>
        </is>
      </c>
      <c r="C5252" t="inlineStr">
        <is>
          <t>ならけん よしのぐんしもいちちょう ひろはし</t>
        </is>
      </c>
    </row>
    <row r="5253">
      <c r="A5253" t="inlineStr">
        <is>
          <t>6380021</t>
        </is>
      </c>
      <c r="B5253" t="inlineStr">
        <is>
          <t>奈良県吉野郡下市町長谷</t>
        </is>
      </c>
      <c r="C5253" t="inlineStr">
        <is>
          <t>ならけん よしのぐんしもいちちょう ながたに</t>
        </is>
      </c>
    </row>
    <row r="5254">
      <c r="A5254" t="inlineStr">
        <is>
          <t>6380022</t>
        </is>
      </c>
      <c r="B5254" t="inlineStr">
        <is>
          <t>奈良県吉野郡下市町丹生</t>
        </is>
      </c>
      <c r="C5254" t="inlineStr">
        <is>
          <t>ならけん よしのぐんしもいちちょう にう</t>
        </is>
      </c>
    </row>
    <row r="5255">
      <c r="A5255" t="inlineStr">
        <is>
          <t>6380023</t>
        </is>
      </c>
      <c r="B5255" t="inlineStr">
        <is>
          <t>奈良県吉野郡下市町黒木</t>
        </is>
      </c>
      <c r="C5255" t="inlineStr">
        <is>
          <t>ならけん よしのぐんしもいちちょう くろぎ</t>
        </is>
      </c>
    </row>
    <row r="5256">
      <c r="A5256" t="inlineStr">
        <is>
          <t>6380024</t>
        </is>
      </c>
      <c r="B5256" t="inlineStr">
        <is>
          <t>奈良県吉野郡下市町貝原</t>
        </is>
      </c>
      <c r="C5256" t="inlineStr">
        <is>
          <t>ならけん よしのぐんしもいちちょう かいばら</t>
        </is>
      </c>
    </row>
    <row r="5257">
      <c r="A5257" t="inlineStr">
        <is>
          <t>6380025</t>
        </is>
      </c>
      <c r="B5257" t="inlineStr">
        <is>
          <t>奈良県吉野郡下市町谷</t>
        </is>
      </c>
      <c r="C5257" t="inlineStr">
        <is>
          <t>ならけん よしのぐんしもいちちょう たに</t>
        </is>
      </c>
    </row>
    <row r="5258">
      <c r="A5258" t="inlineStr">
        <is>
          <t>6380026</t>
        </is>
      </c>
      <c r="B5258" t="inlineStr">
        <is>
          <t>奈良県吉野郡下市町西山</t>
        </is>
      </c>
      <c r="C5258" t="inlineStr">
        <is>
          <t>ならけん よしのぐんしもいちちょう にしやま</t>
        </is>
      </c>
    </row>
    <row r="5259">
      <c r="A5259" t="inlineStr">
        <is>
          <t>6380031</t>
        </is>
      </c>
      <c r="B5259" t="inlineStr">
        <is>
          <t>奈良県吉野郡下市町栃本</t>
        </is>
      </c>
      <c r="C5259" t="inlineStr">
        <is>
          <t>ならけん よしのぐんしもいちちょう とちもと</t>
        </is>
      </c>
    </row>
    <row r="5260">
      <c r="A5260" t="inlineStr">
        <is>
          <t>6380032</t>
        </is>
      </c>
      <c r="B5260" t="inlineStr">
        <is>
          <t>奈良県吉野郡下市町原谷</t>
        </is>
      </c>
      <c r="C5260" t="inlineStr">
        <is>
          <t>ならけん よしのぐんしもいちちょう はらだに</t>
        </is>
      </c>
    </row>
    <row r="5261">
      <c r="A5261" t="inlineStr">
        <is>
          <t>6380033</t>
        </is>
      </c>
      <c r="B5261" t="inlineStr">
        <is>
          <t>奈良県吉野郡下市町梨子堂</t>
        </is>
      </c>
      <c r="C5261" t="inlineStr">
        <is>
          <t>ならけん よしのぐんしもいちちょう なしどう</t>
        </is>
      </c>
    </row>
    <row r="5262">
      <c r="A5262" t="inlineStr">
        <is>
          <t>6380034</t>
        </is>
      </c>
      <c r="B5262" t="inlineStr">
        <is>
          <t>奈良県吉野郡下市町平原</t>
        </is>
      </c>
      <c r="C5262" t="inlineStr">
        <is>
          <t>ならけん よしのぐんしもいちちょう へいばら</t>
        </is>
      </c>
    </row>
    <row r="5263">
      <c r="A5263" t="inlineStr">
        <is>
          <t>6380035</t>
        </is>
      </c>
      <c r="B5263" t="inlineStr">
        <is>
          <t>奈良県吉野郡下市町栃原</t>
        </is>
      </c>
      <c r="C5263" t="inlineStr">
        <is>
          <t>ならけん よしのぐんしもいちちょう とちはら</t>
        </is>
      </c>
    </row>
    <row r="5264">
      <c r="A5264" t="inlineStr">
        <is>
          <t>6380041</t>
        </is>
      </c>
      <c r="B5264" t="inlineStr">
        <is>
          <t>奈良県吉野郡下市町下市</t>
        </is>
      </c>
      <c r="C5264" t="inlineStr">
        <is>
          <t>ならけん よしのぐんしもいちちょう しもいち</t>
        </is>
      </c>
    </row>
    <row r="5265">
      <c r="A5265" t="inlineStr">
        <is>
          <t>6380042</t>
        </is>
      </c>
      <c r="B5265" t="inlineStr">
        <is>
          <t>奈良県吉野郡下市町栄町</t>
        </is>
      </c>
      <c r="C5265" t="inlineStr">
        <is>
          <t>ならけん よしのぐんしもいちちょう さかえちょう</t>
        </is>
      </c>
    </row>
    <row r="5266">
      <c r="A5266" t="inlineStr">
        <is>
          <t>6380043</t>
        </is>
      </c>
      <c r="B5266" t="inlineStr">
        <is>
          <t>奈良県吉野郡下市町大峯</t>
        </is>
      </c>
      <c r="C5266" t="inlineStr">
        <is>
          <t>ならけん よしのぐんしもいちちょう おおみね</t>
        </is>
      </c>
    </row>
    <row r="5267">
      <c r="A5267" t="inlineStr">
        <is>
          <t>6380044</t>
        </is>
      </c>
      <c r="B5267" t="inlineStr">
        <is>
          <t>奈良県吉野郡下市町田中</t>
        </is>
      </c>
      <c r="C5267" t="inlineStr">
        <is>
          <t>ならけん よしのぐんしもいちちょう たなか</t>
        </is>
      </c>
    </row>
    <row r="5268">
      <c r="A5268" t="inlineStr">
        <is>
          <t>6380045</t>
        </is>
      </c>
      <c r="B5268" t="inlineStr">
        <is>
          <t>奈良県吉野郡下市町新住</t>
        </is>
      </c>
      <c r="C5268" t="inlineStr">
        <is>
          <t>ならけん よしのぐんしもいちちょう あたらすみ</t>
        </is>
      </c>
    </row>
    <row r="5269">
      <c r="A5269" t="inlineStr">
        <is>
          <t>6380200</t>
        </is>
      </c>
      <c r="B5269" t="inlineStr">
        <is>
          <t>奈良県吉野郡黒滝村</t>
        </is>
      </c>
      <c r="C5269" t="inlineStr">
        <is>
          <t>ならけん よしのぐんくろたきむら</t>
        </is>
      </c>
    </row>
    <row r="5270">
      <c r="A5270" t="inlineStr">
        <is>
          <t>6380201</t>
        </is>
      </c>
      <c r="B5270" t="inlineStr">
        <is>
          <t>奈良県吉野郡黒滝村槇尾</t>
        </is>
      </c>
      <c r="C5270" t="inlineStr">
        <is>
          <t>ならけん よしのぐんくろたきむら まきお</t>
        </is>
      </c>
    </row>
    <row r="5271">
      <c r="A5271" t="inlineStr">
        <is>
          <t>6380202</t>
        </is>
      </c>
      <c r="B5271" t="inlineStr">
        <is>
          <t>奈良県吉野郡黒滝村脇川</t>
        </is>
      </c>
      <c r="C5271" t="inlineStr">
        <is>
          <t>ならけん よしのぐんくろたきむら わきがわ</t>
        </is>
      </c>
    </row>
    <row r="5272">
      <c r="A5272" t="inlineStr">
        <is>
          <t>6380203</t>
        </is>
      </c>
      <c r="B5272" t="inlineStr">
        <is>
          <t>奈良県吉野郡黒滝村鳥住</t>
        </is>
      </c>
      <c r="C5272" t="inlineStr">
        <is>
          <t>ならけん よしのぐんくろたきむら とりすみ</t>
        </is>
      </c>
    </row>
    <row r="5273">
      <c r="A5273" t="inlineStr">
        <is>
          <t>6380211</t>
        </is>
      </c>
      <c r="B5273" t="inlineStr">
        <is>
          <t>奈良県吉野郡黒滝村赤滝</t>
        </is>
      </c>
      <c r="C5273" t="inlineStr">
        <is>
          <t>ならけん よしのぐんくろたきむら あかたき</t>
        </is>
      </c>
    </row>
    <row r="5274">
      <c r="A5274" t="inlineStr">
        <is>
          <t>6380221</t>
        </is>
      </c>
      <c r="B5274" t="inlineStr">
        <is>
          <t>奈良県吉野郡黒滝村中戸</t>
        </is>
      </c>
      <c r="C5274" t="inlineStr">
        <is>
          <t>ならけん よしのぐんくろたきむら なかと</t>
        </is>
      </c>
    </row>
    <row r="5275">
      <c r="A5275" t="inlineStr">
        <is>
          <t>6380231</t>
        </is>
      </c>
      <c r="B5275" t="inlineStr">
        <is>
          <t>奈良県吉野郡黒滝村笠木</t>
        </is>
      </c>
      <c r="C5275" t="inlineStr">
        <is>
          <t>ならけん よしのぐんくろたきむら かさぎ</t>
        </is>
      </c>
    </row>
    <row r="5276">
      <c r="A5276" t="inlineStr">
        <is>
          <t>6380232</t>
        </is>
      </c>
      <c r="B5276" t="inlineStr">
        <is>
          <t>奈良県吉野郡黒滝村桂原</t>
        </is>
      </c>
      <c r="C5276" t="inlineStr">
        <is>
          <t>ならけん よしのぐんくろたきむら かつらはら</t>
        </is>
      </c>
    </row>
    <row r="5277">
      <c r="A5277" t="inlineStr">
        <is>
          <t>6380233</t>
        </is>
      </c>
      <c r="B5277" t="inlineStr">
        <is>
          <t>奈良県吉野郡黒滝村長瀬</t>
        </is>
      </c>
      <c r="C5277" t="inlineStr">
        <is>
          <t>ならけん よしのぐんくろたきむら ながせ</t>
        </is>
      </c>
    </row>
    <row r="5278">
      <c r="A5278" t="inlineStr">
        <is>
          <t>6380241</t>
        </is>
      </c>
      <c r="B5278" t="inlineStr">
        <is>
          <t>奈良県吉野郡黒滝村粟飯谷</t>
        </is>
      </c>
      <c r="C5278" t="inlineStr">
        <is>
          <t>ならけん よしのぐんくろたきむら あわいだに</t>
        </is>
      </c>
    </row>
    <row r="5279">
      <c r="A5279" t="inlineStr">
        <is>
          <t>6380242</t>
        </is>
      </c>
      <c r="B5279" t="inlineStr">
        <is>
          <t>奈良県吉野郡黒滝村御吉野</t>
        </is>
      </c>
      <c r="C5279" t="inlineStr">
        <is>
          <t>ならけん よしのぐんくろたきむら みよしの</t>
        </is>
      </c>
    </row>
    <row r="5280">
      <c r="A5280" t="inlineStr">
        <is>
          <t>6380243</t>
        </is>
      </c>
      <c r="B5280" t="inlineStr">
        <is>
          <t>奈良県吉野郡黒滝村堂原</t>
        </is>
      </c>
      <c r="C5280" t="inlineStr">
        <is>
          <t>ならけん よしのぐんくろたきむら どうばら</t>
        </is>
      </c>
    </row>
    <row r="5281">
      <c r="A5281" t="inlineStr">
        <is>
          <t>6380251</t>
        </is>
      </c>
      <c r="B5281" t="inlineStr">
        <is>
          <t>奈良県吉野郡黒滝村寺戸</t>
        </is>
      </c>
      <c r="C5281" t="inlineStr">
        <is>
          <t>ならけん よしのぐんくろたきむら てらど</t>
        </is>
      </c>
    </row>
    <row r="5282">
      <c r="A5282" t="inlineStr">
        <is>
          <t>6380300</t>
        </is>
      </c>
      <c r="B5282" t="inlineStr">
        <is>
          <t>奈良県吉野郡天川村</t>
        </is>
      </c>
      <c r="C5282" t="inlineStr">
        <is>
          <t>ならけん よしのぐんてんかわむら</t>
        </is>
      </c>
    </row>
    <row r="5283">
      <c r="A5283" t="inlineStr">
        <is>
          <t>6380301</t>
        </is>
      </c>
      <c r="B5283" t="inlineStr">
        <is>
          <t>奈良県吉野郡天川村川合</t>
        </is>
      </c>
      <c r="C5283" t="inlineStr">
        <is>
          <t>ならけん よしのぐんてんかわむら かわあい</t>
        </is>
      </c>
    </row>
    <row r="5284">
      <c r="A5284" t="inlineStr">
        <is>
          <t>6380302</t>
        </is>
      </c>
      <c r="B5284" t="inlineStr">
        <is>
          <t>奈良県吉野郡天川村中越</t>
        </is>
      </c>
      <c r="C5284" t="inlineStr">
        <is>
          <t>ならけん よしのぐんてんかわむら なかごし</t>
        </is>
      </c>
    </row>
    <row r="5285">
      <c r="A5285" t="inlineStr">
        <is>
          <t>6380303</t>
        </is>
      </c>
      <c r="B5285" t="inlineStr">
        <is>
          <t>奈良県吉野郡天川村北角</t>
        </is>
      </c>
      <c r="C5285" t="inlineStr">
        <is>
          <t>ならけん よしのぐんてんかわむら きとずみ</t>
        </is>
      </c>
    </row>
    <row r="5286">
      <c r="A5286" t="inlineStr">
        <is>
          <t>6380304</t>
        </is>
      </c>
      <c r="B5286" t="inlineStr">
        <is>
          <t>奈良県吉野郡天川村南角</t>
        </is>
      </c>
      <c r="C5286" t="inlineStr">
        <is>
          <t>ならけん よしのぐんてんかわむら みのずみ</t>
        </is>
      </c>
    </row>
    <row r="5287">
      <c r="A5287" t="inlineStr">
        <is>
          <t>6380305</t>
        </is>
      </c>
      <c r="B5287" t="inlineStr">
        <is>
          <t>奈良県吉野郡天川村沢谷</t>
        </is>
      </c>
      <c r="C5287" t="inlineStr">
        <is>
          <t>ならけん よしのぐんてんかわむら さわたに</t>
        </is>
      </c>
    </row>
    <row r="5288">
      <c r="A5288" t="inlineStr">
        <is>
          <t>6380311</t>
        </is>
      </c>
      <c r="B5288" t="inlineStr">
        <is>
          <t>奈良県吉野郡天川村沖金</t>
        </is>
      </c>
      <c r="C5288" t="inlineStr">
        <is>
          <t>ならけん よしのぐんてんかわむら おきがね</t>
        </is>
      </c>
    </row>
    <row r="5289">
      <c r="A5289" t="inlineStr">
        <is>
          <t>6380312</t>
        </is>
      </c>
      <c r="B5289" t="inlineStr">
        <is>
          <t>奈良県吉野郡天川村中谷</t>
        </is>
      </c>
      <c r="C5289" t="inlineStr">
        <is>
          <t>ならけん よしのぐんてんかわむら なかたに</t>
        </is>
      </c>
    </row>
    <row r="5290">
      <c r="A5290" t="inlineStr">
        <is>
          <t>6380313</t>
        </is>
      </c>
      <c r="B5290" t="inlineStr">
        <is>
          <t>奈良県吉野郡天川村北小原</t>
        </is>
      </c>
      <c r="C5290" t="inlineStr">
        <is>
          <t>ならけん よしのぐんてんかわむら きたこばら</t>
        </is>
      </c>
    </row>
    <row r="5291">
      <c r="A5291" t="inlineStr">
        <is>
          <t>6380314</t>
        </is>
      </c>
      <c r="B5291" t="inlineStr">
        <is>
          <t>奈良県吉野郡天川村五色</t>
        </is>
      </c>
      <c r="C5291" t="inlineStr">
        <is>
          <t>ならけん よしのぐんてんかわむら ごしき</t>
        </is>
      </c>
    </row>
    <row r="5292">
      <c r="A5292" t="inlineStr">
        <is>
          <t>6380315</t>
        </is>
      </c>
      <c r="B5292" t="inlineStr">
        <is>
          <t>奈良県吉野郡天川村沢原</t>
        </is>
      </c>
      <c r="C5292" t="inlineStr">
        <is>
          <t>ならけん よしのぐんてんかわむら さわばら</t>
        </is>
      </c>
    </row>
    <row r="5293">
      <c r="A5293" t="inlineStr">
        <is>
          <t>6380321</t>
        </is>
      </c>
      <c r="B5293" t="inlineStr">
        <is>
          <t>奈良県吉野郡天川村坪内</t>
        </is>
      </c>
      <c r="C5293" t="inlineStr">
        <is>
          <t>ならけん よしのぐんてんかわむら つぼのうち</t>
        </is>
      </c>
    </row>
    <row r="5294">
      <c r="A5294" t="inlineStr">
        <is>
          <t>6380322</t>
        </is>
      </c>
      <c r="B5294" t="inlineStr">
        <is>
          <t>奈良県吉野郡天川村南日裏</t>
        </is>
      </c>
      <c r="C5294" t="inlineStr">
        <is>
          <t>ならけん よしのぐんてんかわむら みなみひうら</t>
        </is>
      </c>
    </row>
    <row r="5295">
      <c r="A5295" t="inlineStr">
        <is>
          <t>6380431</t>
        </is>
      </c>
      <c r="B5295" t="inlineStr">
        <is>
          <t>奈良県吉野郡天川村洞川</t>
        </is>
      </c>
      <c r="C5295" t="inlineStr">
        <is>
          <t>ならけん よしのぐんてんかわむら どろがわ</t>
        </is>
      </c>
    </row>
    <row r="5296">
      <c r="A5296" t="inlineStr">
        <is>
          <t>6380541</t>
        </is>
      </c>
      <c r="B5296" t="inlineStr">
        <is>
          <t>奈良県吉野郡天川村九尾</t>
        </is>
      </c>
      <c r="C5296" t="inlineStr">
        <is>
          <t>ならけん よしのぐんてんかわむら つづらお</t>
        </is>
      </c>
    </row>
    <row r="5297">
      <c r="A5297" t="inlineStr">
        <is>
          <t>6380542</t>
        </is>
      </c>
      <c r="B5297" t="inlineStr">
        <is>
          <t>奈良県吉野郡天川村栃尾</t>
        </is>
      </c>
      <c r="C5297" t="inlineStr">
        <is>
          <t>ならけん よしのぐんてんかわむら とちお</t>
        </is>
      </c>
    </row>
    <row r="5298">
      <c r="A5298" t="inlineStr">
        <is>
          <t>6380543</t>
        </is>
      </c>
      <c r="B5298" t="inlineStr">
        <is>
          <t>奈良県吉野郡天川村和田</t>
        </is>
      </c>
      <c r="C5298" t="inlineStr">
        <is>
          <t>ならけん よしのぐんてんかわむら わだ</t>
        </is>
      </c>
    </row>
    <row r="5299">
      <c r="A5299" t="inlineStr">
        <is>
          <t>6380551</t>
        </is>
      </c>
      <c r="B5299" t="inlineStr">
        <is>
          <t>奈良県吉野郡天川村籠山</t>
        </is>
      </c>
      <c r="C5299" t="inlineStr">
        <is>
          <t>ならけん よしのぐんてんかわむら こもりやま</t>
        </is>
      </c>
    </row>
    <row r="5300">
      <c r="A5300" t="inlineStr">
        <is>
          <t>6380552</t>
        </is>
      </c>
      <c r="B5300" t="inlineStr">
        <is>
          <t>奈良県吉野郡天川村庵住</t>
        </is>
      </c>
      <c r="C5300" t="inlineStr">
        <is>
          <t>ならけん よしのぐんてんかわむら いおすみ</t>
        </is>
      </c>
    </row>
    <row r="5301">
      <c r="A5301" t="inlineStr">
        <is>
          <t>6380553</t>
        </is>
      </c>
      <c r="B5301" t="inlineStr">
        <is>
          <t>奈良県吉野郡天川村山西</t>
        </is>
      </c>
      <c r="C5301" t="inlineStr">
        <is>
          <t>ならけん よしのぐんてんかわむら やまにし</t>
        </is>
      </c>
    </row>
    <row r="5302">
      <c r="A5302" t="inlineStr">
        <is>
          <t>6380561</t>
        </is>
      </c>
      <c r="B5302" t="inlineStr">
        <is>
          <t>奈良県吉野郡天川村広瀬</t>
        </is>
      </c>
      <c r="C5302" t="inlineStr">
        <is>
          <t>ならけん よしのぐんてんかわむら ひろせ</t>
        </is>
      </c>
    </row>
    <row r="5303">
      <c r="A5303" t="inlineStr">
        <is>
          <t>6380562</t>
        </is>
      </c>
      <c r="B5303" t="inlineStr">
        <is>
          <t>奈良県吉野郡天川村滝尾</t>
        </is>
      </c>
      <c r="C5303" t="inlineStr">
        <is>
          <t>ならけん よしのぐんてんかわむら たきお</t>
        </is>
      </c>
    </row>
    <row r="5304">
      <c r="A5304" t="inlineStr">
        <is>
          <t>6380563</t>
        </is>
      </c>
      <c r="B5304" t="inlineStr">
        <is>
          <t>奈良県吉野郡天川村塩野</t>
        </is>
      </c>
      <c r="C5304" t="inlineStr">
        <is>
          <t>ならけん よしのぐんてんかわむら しおの</t>
        </is>
      </c>
    </row>
    <row r="5305">
      <c r="A5305" t="inlineStr">
        <is>
          <t>6380564</t>
        </is>
      </c>
      <c r="B5305" t="inlineStr">
        <is>
          <t>奈良県吉野郡天川村塩谷</t>
        </is>
      </c>
      <c r="C5305" t="inlineStr">
        <is>
          <t>ならけん よしのぐんてんかわむら しおだに</t>
        </is>
      </c>
    </row>
    <row r="5306">
      <c r="A5306" t="inlineStr">
        <is>
          <t>6380641</t>
        </is>
      </c>
      <c r="B5306" t="inlineStr">
        <is>
          <t>奈良県五條市西吉野町百谷</t>
        </is>
      </c>
      <c r="C5306" t="inlineStr">
        <is>
          <t>ならけん ごじょうし にしよしのちょうももだに</t>
        </is>
      </c>
    </row>
    <row r="5307">
      <c r="A5307" t="inlineStr">
        <is>
          <t>6380642</t>
        </is>
      </c>
      <c r="B5307" t="inlineStr">
        <is>
          <t>奈良県五條市西吉野町平沼田</t>
        </is>
      </c>
      <c r="C5307" t="inlineStr">
        <is>
          <t>ならけん ごじょうし にしよしのちょうひらぬまた</t>
        </is>
      </c>
    </row>
    <row r="5308">
      <c r="A5308" t="inlineStr">
        <is>
          <t>6380643</t>
        </is>
      </c>
      <c r="B5308" t="inlineStr">
        <is>
          <t>奈良県五條市西吉野町赤松</t>
        </is>
      </c>
      <c r="C5308" t="inlineStr">
        <is>
          <t>ならけん ごじょうし にしよしのちょうあかまつ</t>
        </is>
      </c>
    </row>
    <row r="5309">
      <c r="A5309" t="inlineStr">
        <is>
          <t>6380644</t>
        </is>
      </c>
      <c r="B5309" t="inlineStr">
        <is>
          <t>奈良県五條市西吉野町湯川</t>
        </is>
      </c>
      <c r="C5309" t="inlineStr">
        <is>
          <t>ならけん ごじょうし にしよしのちょうゆかわ</t>
        </is>
      </c>
    </row>
    <row r="5310">
      <c r="A5310" t="inlineStr">
        <is>
          <t>6380651</t>
        </is>
      </c>
      <c r="B5310" t="inlineStr">
        <is>
          <t>奈良県五條市西吉野町唐戸</t>
        </is>
      </c>
      <c r="C5310" t="inlineStr">
        <is>
          <t>ならけん ごじょうし にしよしのちょうからと</t>
        </is>
      </c>
    </row>
    <row r="5311">
      <c r="A5311" t="inlineStr">
        <is>
          <t>6380652</t>
        </is>
      </c>
      <c r="B5311" t="inlineStr">
        <is>
          <t>奈良県五條市西吉野町尼ケ生</t>
        </is>
      </c>
      <c r="C5311" t="inlineStr">
        <is>
          <t>ならけん ごじょうし にしよしのちょうあまがしょう</t>
        </is>
      </c>
    </row>
    <row r="5312">
      <c r="A5312" t="inlineStr">
        <is>
          <t>6380653</t>
        </is>
      </c>
      <c r="B5312" t="inlineStr">
        <is>
          <t>奈良県五條市西吉野町十日市</t>
        </is>
      </c>
      <c r="C5312" t="inlineStr">
        <is>
          <t>ならけん ごじょうし にしよしのちょうとおかいち</t>
        </is>
      </c>
    </row>
    <row r="5313">
      <c r="A5313" t="inlineStr">
        <is>
          <t>6380654</t>
        </is>
      </c>
      <c r="B5313" t="inlineStr">
        <is>
          <t>奈良県五條市西吉野町南山</t>
        </is>
      </c>
      <c r="C5313" t="inlineStr">
        <is>
          <t>ならけん ごじょうし にしよしのちょうみなみやま</t>
        </is>
      </c>
    </row>
    <row r="5314">
      <c r="A5314" t="inlineStr">
        <is>
          <t>6380655</t>
        </is>
      </c>
      <c r="B5314" t="inlineStr">
        <is>
          <t>奈良県五條市西吉野町小古田</t>
        </is>
      </c>
      <c r="C5314" t="inlineStr">
        <is>
          <t>ならけん ごじょうし にしよしのちょうおぶるた</t>
        </is>
      </c>
    </row>
    <row r="5315">
      <c r="A5315" t="inlineStr">
        <is>
          <t>6380656</t>
        </is>
      </c>
      <c r="B5315" t="inlineStr">
        <is>
          <t>奈良県五條市西吉野町鹿場</t>
        </is>
      </c>
      <c r="C5315" t="inlineStr">
        <is>
          <t>ならけん ごじょうし にしよしのちょうししば</t>
        </is>
      </c>
    </row>
    <row r="5316">
      <c r="A5316" t="inlineStr">
        <is>
          <t>6380657</t>
        </is>
      </c>
      <c r="B5316" t="inlineStr">
        <is>
          <t>奈良県五條市西吉野町八ツ川</t>
        </is>
      </c>
      <c r="C5316" t="inlineStr">
        <is>
          <t>ならけん ごじょうし にしよしのちょうやつかわ</t>
        </is>
      </c>
    </row>
    <row r="5317">
      <c r="A5317" t="inlineStr">
        <is>
          <t>6380661</t>
        </is>
      </c>
      <c r="B5317" t="inlineStr">
        <is>
          <t>奈良県五條市西吉野町西新子</t>
        </is>
      </c>
      <c r="C5317" t="inlineStr">
        <is>
          <t>ならけん ごじょうし にしよしのちょうにしあたらし</t>
        </is>
      </c>
    </row>
    <row r="5318">
      <c r="A5318" t="inlineStr">
        <is>
          <t>6380662</t>
        </is>
      </c>
      <c r="B5318" t="inlineStr">
        <is>
          <t>奈良県五條市西吉野町夜中</t>
        </is>
      </c>
      <c r="C5318" t="inlineStr">
        <is>
          <t>ならけん ごじょうし にしよしのちょうよなか</t>
        </is>
      </c>
    </row>
    <row r="5319">
      <c r="A5319" t="inlineStr">
        <is>
          <t>6380663</t>
        </is>
      </c>
      <c r="B5319" t="inlineStr">
        <is>
          <t>奈良県五條市西吉野町奥谷</t>
        </is>
      </c>
      <c r="C5319" t="inlineStr">
        <is>
          <t>ならけん ごじょうし にしよしのちょうおくだに</t>
        </is>
      </c>
    </row>
    <row r="5320">
      <c r="A5320" t="inlineStr">
        <is>
          <t>6380801</t>
        </is>
      </c>
      <c r="B5320" t="inlineStr">
        <is>
          <t>奈良県吉野郡大淀町芦原</t>
        </is>
      </c>
      <c r="C5320" t="inlineStr">
        <is>
          <t>ならけん よしのぐんおおよどちょう あしはら</t>
        </is>
      </c>
    </row>
    <row r="5321">
      <c r="A5321" t="inlineStr">
        <is>
          <t>6380802</t>
        </is>
      </c>
      <c r="B5321" t="inlineStr">
        <is>
          <t>奈良県吉野郡大淀町畑屋</t>
        </is>
      </c>
      <c r="C5321" t="inlineStr">
        <is>
          <t>ならけん よしのぐんおおよどちょう はたや</t>
        </is>
      </c>
    </row>
    <row r="5322">
      <c r="A5322" t="inlineStr">
        <is>
          <t>6380803</t>
        </is>
      </c>
      <c r="B5322" t="inlineStr">
        <is>
          <t>奈良県吉野郡大淀町越部</t>
        </is>
      </c>
      <c r="C5322" t="inlineStr">
        <is>
          <t>ならけん よしのぐんおおよどちょう こしべ</t>
        </is>
      </c>
    </row>
    <row r="5323">
      <c r="A5323" t="inlineStr">
        <is>
          <t>6380811</t>
        </is>
      </c>
      <c r="B5323" t="inlineStr">
        <is>
          <t>奈良県吉野郡大淀町土田</t>
        </is>
      </c>
      <c r="C5323" t="inlineStr">
        <is>
          <t>ならけん よしのぐんおおよどちょう つちだ</t>
        </is>
      </c>
    </row>
    <row r="5324">
      <c r="A5324" t="inlineStr">
        <is>
          <t>6380812</t>
        </is>
      </c>
      <c r="B5324" t="inlineStr">
        <is>
          <t>奈良県吉野郡大淀町桧垣本</t>
        </is>
      </c>
      <c r="C5324" t="inlineStr">
        <is>
          <t>ならけん よしのぐんおおよどちょう ひがいもと</t>
        </is>
      </c>
    </row>
    <row r="5325">
      <c r="A5325" t="inlineStr">
        <is>
          <t>6380821</t>
        </is>
      </c>
      <c r="B5325" t="inlineStr">
        <is>
          <t>奈良県吉野郡大淀町下渕</t>
        </is>
      </c>
      <c r="C5325" t="inlineStr">
        <is>
          <t>ならけん よしのぐんおおよどちょう しもぶち</t>
        </is>
      </c>
    </row>
    <row r="5326">
      <c r="A5326" t="inlineStr">
        <is>
          <t>6380831</t>
        </is>
      </c>
      <c r="B5326" t="inlineStr">
        <is>
          <t>奈良県吉野郡大淀町佐名伝</t>
        </is>
      </c>
      <c r="C5326" t="inlineStr">
        <is>
          <t>ならけん よしのぐんおおよどちょう さなて</t>
        </is>
      </c>
    </row>
    <row r="5327">
      <c r="A5327" t="inlineStr">
        <is>
          <t>6380832</t>
        </is>
      </c>
      <c r="B5327" t="inlineStr">
        <is>
          <t>奈良県吉野郡大淀町薬水</t>
        </is>
      </c>
      <c r="C5327" t="inlineStr">
        <is>
          <t>ならけん よしのぐんおおよどちょう くすりみず</t>
        </is>
      </c>
    </row>
    <row r="5328">
      <c r="A5328" t="inlineStr">
        <is>
          <t>6380833</t>
        </is>
      </c>
      <c r="B5328" t="inlineStr">
        <is>
          <t>奈良県吉野郡大淀町福神</t>
        </is>
      </c>
      <c r="C5328" t="inlineStr">
        <is>
          <t>ならけん よしのぐんおおよどちょう ふくがみ</t>
        </is>
      </c>
    </row>
    <row r="5329">
      <c r="A5329" t="inlineStr">
        <is>
          <t>6380841</t>
        </is>
      </c>
      <c r="B5329" t="inlineStr">
        <is>
          <t>奈良県吉野郡大淀町今木</t>
        </is>
      </c>
      <c r="C5329" t="inlineStr">
        <is>
          <t>ならけん よしのぐんおおよどちょう いまき</t>
        </is>
      </c>
    </row>
    <row r="5330">
      <c r="A5330" t="inlineStr">
        <is>
          <t>6380842</t>
        </is>
      </c>
      <c r="B5330" t="inlineStr">
        <is>
          <t>奈良県吉野郡大淀町大岩</t>
        </is>
      </c>
      <c r="C5330" t="inlineStr">
        <is>
          <t>ならけん よしのぐんおおよどちょう おおいわ</t>
        </is>
      </c>
    </row>
    <row r="5331">
      <c r="A5331" t="inlineStr">
        <is>
          <t>6380843</t>
        </is>
      </c>
      <c r="B5331" t="inlineStr">
        <is>
          <t>奈良県吉野郡大淀町鉾立</t>
        </is>
      </c>
      <c r="C5331" t="inlineStr">
        <is>
          <t>ならけん よしのぐんおおよどちょう ほこたて</t>
        </is>
      </c>
    </row>
    <row r="5332">
      <c r="A5332" t="inlineStr">
        <is>
          <t>6380851</t>
        </is>
      </c>
      <c r="B5332" t="inlineStr">
        <is>
          <t>奈良県吉野郡大淀町岩壺</t>
        </is>
      </c>
      <c r="C5332" t="inlineStr">
        <is>
          <t>ならけん よしのぐんおおよどちょう いわつぼ</t>
        </is>
      </c>
    </row>
    <row r="5333">
      <c r="A5333" t="inlineStr">
        <is>
          <t>6380852</t>
        </is>
      </c>
      <c r="B5333" t="inlineStr">
        <is>
          <t>奈良県吉野郡大淀町持尾</t>
        </is>
      </c>
      <c r="C5333" t="inlineStr">
        <is>
          <t>ならけん よしのぐんおおよどちょう もちお</t>
        </is>
      </c>
    </row>
    <row r="5334">
      <c r="A5334" t="inlineStr">
        <is>
          <t>6380853</t>
        </is>
      </c>
      <c r="B5334" t="inlineStr">
        <is>
          <t>奈良県吉野郡大淀町矢走</t>
        </is>
      </c>
      <c r="C5334" t="inlineStr">
        <is>
          <t>ならけん よしのぐんおおよどちょう やばせ</t>
        </is>
      </c>
    </row>
    <row r="5335">
      <c r="A5335" t="inlineStr">
        <is>
          <t>6390200</t>
        </is>
      </c>
      <c r="B5335" t="inlineStr">
        <is>
          <t>奈良県香芝市</t>
        </is>
      </c>
      <c r="C5335" t="inlineStr">
        <is>
          <t>ならけん かしばし</t>
        </is>
      </c>
    </row>
    <row r="5336">
      <c r="A5336" t="inlineStr">
        <is>
          <t>6390201</t>
        </is>
      </c>
      <c r="B5336" t="inlineStr">
        <is>
          <t>奈良県北葛城郡上牧町片岡台</t>
        </is>
      </c>
      <c r="C5336" t="inlineStr">
        <is>
          <t>ならけん きたかつらぎぐんかんまきちょう かたおかだい</t>
        </is>
      </c>
    </row>
    <row r="5337">
      <c r="A5337" t="inlineStr">
        <is>
          <t>6390202</t>
        </is>
      </c>
      <c r="B5337" t="inlineStr">
        <is>
          <t>奈良県北葛城郡上牧町桜ケ丘</t>
        </is>
      </c>
      <c r="C5337" t="inlineStr">
        <is>
          <t>ならけん きたかつらぎぐんかんまきちょう さくらがおか</t>
        </is>
      </c>
    </row>
    <row r="5338">
      <c r="A5338" t="inlineStr">
        <is>
          <t>6390203</t>
        </is>
      </c>
      <c r="B5338" t="inlineStr">
        <is>
          <t>奈良県北葛城郡上牧町友が丘</t>
        </is>
      </c>
      <c r="C5338" t="inlineStr">
        <is>
          <t>ならけん きたかつらぎぐんかんまきちょう ともがおか</t>
        </is>
      </c>
    </row>
    <row r="5339">
      <c r="A5339" t="inlineStr">
        <is>
          <t>6390204</t>
        </is>
      </c>
      <c r="B5339" t="inlineStr">
        <is>
          <t>奈良県北葛城郡上牧町緑ケ丘</t>
        </is>
      </c>
      <c r="C5339" t="inlineStr">
        <is>
          <t>ならけん きたかつらぎぐんかんまきちょう みどりがおか</t>
        </is>
      </c>
    </row>
    <row r="5340">
      <c r="A5340" t="inlineStr">
        <is>
          <t>6390205</t>
        </is>
      </c>
      <c r="B5340" t="inlineStr">
        <is>
          <t>奈良県北葛城郡上牧町下牧</t>
        </is>
      </c>
      <c r="C5340" t="inlineStr">
        <is>
          <t>ならけん きたかつらぎぐんかんまきちょう しもまき</t>
        </is>
      </c>
    </row>
    <row r="5341">
      <c r="A5341" t="inlineStr">
        <is>
          <t>6390206</t>
        </is>
      </c>
      <c r="B5341" t="inlineStr">
        <is>
          <t>奈良県北葛城郡上牧町ゆりが丘</t>
        </is>
      </c>
      <c r="C5341" t="inlineStr">
        <is>
          <t>ならけん きたかつらぎぐんかんまきちょう ゆりがおか</t>
        </is>
      </c>
    </row>
    <row r="5342">
      <c r="A5342" t="inlineStr">
        <is>
          <t>6390211</t>
        </is>
      </c>
      <c r="B5342" t="inlineStr">
        <is>
          <t>奈良県北葛城郡上牧町滝川台</t>
        </is>
      </c>
      <c r="C5342" t="inlineStr">
        <is>
          <t>ならけん きたかつらぎぐんかんまきちょう たきがわだい</t>
        </is>
      </c>
    </row>
    <row r="5343">
      <c r="A5343" t="inlineStr">
        <is>
          <t>6390212</t>
        </is>
      </c>
      <c r="B5343" t="inlineStr">
        <is>
          <t>奈良県北葛城郡上牧町服部台</t>
        </is>
      </c>
      <c r="C5343" t="inlineStr">
        <is>
          <t>ならけん きたかつらぎぐんかんまきちょう はっとりだい</t>
        </is>
      </c>
    </row>
    <row r="5344">
      <c r="A5344" t="inlineStr">
        <is>
          <t>6390213</t>
        </is>
      </c>
      <c r="B5344" t="inlineStr">
        <is>
          <t>奈良県北葛城郡上牧町米山台</t>
        </is>
      </c>
      <c r="C5344" t="inlineStr">
        <is>
          <t>ならけん きたかつらぎぐんかんまきちょう よねやまだい</t>
        </is>
      </c>
    </row>
    <row r="5345">
      <c r="A5345" t="inlineStr">
        <is>
          <t>6390214</t>
        </is>
      </c>
      <c r="B5345" t="inlineStr">
        <is>
          <t>奈良県北葛城郡上牧町上牧</t>
        </is>
      </c>
      <c r="C5345" t="inlineStr">
        <is>
          <t>ならけん きたかつらぎぐんかんまきちょう かんまき</t>
        </is>
      </c>
    </row>
    <row r="5346">
      <c r="A5346" t="inlineStr">
        <is>
          <t>6390215</t>
        </is>
      </c>
      <c r="B5346" t="inlineStr">
        <is>
          <t>奈良県北葛城郡上牧町葛城台</t>
        </is>
      </c>
      <c r="C5346" t="inlineStr">
        <is>
          <t>ならけん きたかつらぎぐんかんまきちょう かつらぎだい</t>
        </is>
      </c>
    </row>
    <row r="5347">
      <c r="A5347" t="inlineStr">
        <is>
          <t>6390216</t>
        </is>
      </c>
      <c r="B5347" t="inlineStr">
        <is>
          <t>奈良県北葛城郡上牧町松里園</t>
        </is>
      </c>
      <c r="C5347" t="inlineStr">
        <is>
          <t>ならけん きたかつらぎぐんかんまきちょう しょうりえん</t>
        </is>
      </c>
    </row>
    <row r="5348">
      <c r="A5348" t="inlineStr">
        <is>
          <t>6390217</t>
        </is>
      </c>
      <c r="B5348" t="inlineStr">
        <is>
          <t>奈良県北葛城郡上牧町中筋出作</t>
        </is>
      </c>
      <c r="C5348" t="inlineStr">
        <is>
          <t>ならけん きたかつらぎぐんかんまきちょう なかすじしゅつさく</t>
        </is>
      </c>
    </row>
    <row r="5349">
      <c r="A5349" t="inlineStr">
        <is>
          <t>6390218</t>
        </is>
      </c>
      <c r="B5349" t="inlineStr">
        <is>
          <t>奈良県北葛城郡上牧町ささゆり台</t>
        </is>
      </c>
      <c r="C5349" t="inlineStr">
        <is>
          <t>ならけん きたかつらぎぐんかんまきちょう ささゆりだい</t>
        </is>
      </c>
    </row>
    <row r="5350">
      <c r="A5350" t="inlineStr">
        <is>
          <t>6390221</t>
        </is>
      </c>
      <c r="B5350" t="inlineStr">
        <is>
          <t>奈良県香芝市五ケ所</t>
        </is>
      </c>
      <c r="C5350" t="inlineStr">
        <is>
          <t>ならけん かしばし ごかしょ</t>
        </is>
      </c>
    </row>
    <row r="5351">
      <c r="A5351" t="inlineStr">
        <is>
          <t>6390222</t>
        </is>
      </c>
      <c r="B5351" t="inlineStr">
        <is>
          <t>奈良県香芝市西真美</t>
        </is>
      </c>
      <c r="C5351" t="inlineStr">
        <is>
          <t>ならけん かしばし にしまみ</t>
        </is>
      </c>
    </row>
    <row r="5352">
      <c r="A5352" t="inlineStr">
        <is>
          <t>6390223</t>
        </is>
      </c>
      <c r="B5352" t="inlineStr">
        <is>
          <t>奈良県香芝市真美ケ丘</t>
        </is>
      </c>
      <c r="C5352" t="inlineStr">
        <is>
          <t>ならけん かしばし まみがおか</t>
        </is>
      </c>
    </row>
    <row r="5353">
      <c r="A5353" t="inlineStr">
        <is>
          <t>6390224</t>
        </is>
      </c>
      <c r="B5353" t="inlineStr">
        <is>
          <t>奈良県香芝市別所</t>
        </is>
      </c>
      <c r="C5353" t="inlineStr">
        <is>
          <t>ならけん かしばし べっしよ</t>
        </is>
      </c>
    </row>
    <row r="5354">
      <c r="A5354" t="inlineStr">
        <is>
          <t>6390225</t>
        </is>
      </c>
      <c r="B5354" t="inlineStr">
        <is>
          <t>奈良県香芝市瓦口</t>
        </is>
      </c>
      <c r="C5354" t="inlineStr">
        <is>
          <t>ならけん かしばし かわらぐち</t>
        </is>
      </c>
    </row>
    <row r="5355">
      <c r="A5355" t="inlineStr">
        <is>
          <t>6390226</t>
        </is>
      </c>
      <c r="B5355" t="inlineStr">
        <is>
          <t>奈良県香芝市五位堂</t>
        </is>
      </c>
      <c r="C5355" t="inlineStr">
        <is>
          <t>ならけん かしばし ごいどう</t>
        </is>
      </c>
    </row>
    <row r="5356">
      <c r="A5356" t="inlineStr">
        <is>
          <t>6390227</t>
        </is>
      </c>
      <c r="B5356" t="inlineStr">
        <is>
          <t>奈良県香芝市鎌田</t>
        </is>
      </c>
      <c r="C5356" t="inlineStr">
        <is>
          <t>ならけん かしばし かまだ</t>
        </is>
      </c>
    </row>
    <row r="5357">
      <c r="A5357" t="inlineStr">
        <is>
          <t>6390231</t>
        </is>
      </c>
      <c r="B5357" t="inlineStr">
        <is>
          <t>奈良県香芝市下田西</t>
        </is>
      </c>
      <c r="C5357" t="inlineStr">
        <is>
          <t>ならけん かしばし しもだにし</t>
        </is>
      </c>
    </row>
    <row r="5358">
      <c r="A5358" t="inlineStr">
        <is>
          <t>6390232</t>
        </is>
      </c>
      <c r="B5358" t="inlineStr">
        <is>
          <t>奈良県香芝市下田東</t>
        </is>
      </c>
      <c r="C5358" t="inlineStr">
        <is>
          <t>ならけん かしばし しもだひがし</t>
        </is>
      </c>
    </row>
    <row r="5359">
      <c r="A5359" t="inlineStr">
        <is>
          <t>6390233</t>
        </is>
      </c>
      <c r="B5359" t="inlineStr">
        <is>
          <t>奈良県香芝市下田</t>
        </is>
      </c>
      <c r="C5359" t="inlineStr">
        <is>
          <t>ならけん かしばし しもだ</t>
        </is>
      </c>
    </row>
    <row r="5360">
      <c r="A5360" t="inlineStr">
        <is>
          <t>6390234</t>
        </is>
      </c>
      <c r="B5360" t="inlineStr">
        <is>
          <t>奈良県香芝市狐井</t>
        </is>
      </c>
      <c r="C5360" t="inlineStr">
        <is>
          <t>ならけん かしばし きつい</t>
        </is>
      </c>
    </row>
    <row r="5361">
      <c r="A5361" t="inlineStr">
        <is>
          <t>6390235</t>
        </is>
      </c>
      <c r="B5361" t="inlineStr">
        <is>
          <t>奈良県香芝市良福寺</t>
        </is>
      </c>
      <c r="C5361" t="inlineStr">
        <is>
          <t>ならけん かしばし りょうふくじ</t>
        </is>
      </c>
    </row>
    <row r="5362">
      <c r="A5362" t="inlineStr">
        <is>
          <t>6390236</t>
        </is>
      </c>
      <c r="B5362" t="inlineStr">
        <is>
          <t>奈良県香芝市磯壁</t>
        </is>
      </c>
      <c r="C5362" t="inlineStr">
        <is>
          <t>ならけん かしばし いそかべ</t>
        </is>
      </c>
    </row>
    <row r="5363">
      <c r="A5363" t="inlineStr">
        <is>
          <t>6390237</t>
        </is>
      </c>
      <c r="B5363" t="inlineStr">
        <is>
          <t>奈良県香芝市すみれ野</t>
        </is>
      </c>
      <c r="C5363" t="inlineStr">
        <is>
          <t>ならけん かしばし すみれの</t>
        </is>
      </c>
    </row>
    <row r="5364">
      <c r="A5364" t="inlineStr">
        <is>
          <t>6390241</t>
        </is>
      </c>
      <c r="B5364" t="inlineStr">
        <is>
          <t>奈良県香芝市高</t>
        </is>
      </c>
      <c r="C5364" t="inlineStr">
        <is>
          <t>ならけん かしばし たか</t>
        </is>
      </c>
    </row>
    <row r="5365">
      <c r="A5365" t="inlineStr">
        <is>
          <t>6390242</t>
        </is>
      </c>
      <c r="B5365" t="inlineStr">
        <is>
          <t>奈良県香芝市北今市</t>
        </is>
      </c>
      <c r="C5365" t="inlineStr">
        <is>
          <t>ならけん かしばし きたいまいち</t>
        </is>
      </c>
    </row>
    <row r="5366">
      <c r="A5366" t="inlineStr">
        <is>
          <t>6390243</t>
        </is>
      </c>
      <c r="B5366" t="inlineStr">
        <is>
          <t>奈良県香芝市藤山</t>
        </is>
      </c>
      <c r="C5366" t="inlineStr">
        <is>
          <t>ならけん かしばし ふじやま</t>
        </is>
      </c>
    </row>
    <row r="5367">
      <c r="A5367" t="inlineStr">
        <is>
          <t>6390244</t>
        </is>
      </c>
      <c r="B5367" t="inlineStr">
        <is>
          <t>奈良県香芝市本町</t>
        </is>
      </c>
      <c r="C5367" t="inlineStr">
        <is>
          <t>ならけん かしばし ほんまち</t>
        </is>
      </c>
    </row>
    <row r="5368">
      <c r="A5368" t="inlineStr">
        <is>
          <t>6390245</t>
        </is>
      </c>
      <c r="B5368" t="inlineStr">
        <is>
          <t>奈良県香芝市畑</t>
        </is>
      </c>
      <c r="C5368" t="inlineStr">
        <is>
          <t>ならけん かしばし はた</t>
        </is>
      </c>
    </row>
    <row r="5369">
      <c r="A5369" t="inlineStr">
        <is>
          <t>6390251</t>
        </is>
      </c>
      <c r="B5369" t="inlineStr">
        <is>
          <t>奈良県香芝市逢坂</t>
        </is>
      </c>
      <c r="C5369" t="inlineStr">
        <is>
          <t>ならけん かしばし おうさか</t>
        </is>
      </c>
    </row>
    <row r="5370">
      <c r="A5370" t="inlineStr">
        <is>
          <t>6390252</t>
        </is>
      </c>
      <c r="B5370" t="inlineStr">
        <is>
          <t>奈良県香芝市穴虫</t>
        </is>
      </c>
      <c r="C5370" t="inlineStr">
        <is>
          <t>ならけん かしばし あなむし</t>
        </is>
      </c>
    </row>
    <row r="5371">
      <c r="A5371" t="inlineStr">
        <is>
          <t>6390253</t>
        </is>
      </c>
      <c r="B5371" t="inlineStr">
        <is>
          <t>奈良県香芝市田尻</t>
        </is>
      </c>
      <c r="C5371" t="inlineStr">
        <is>
          <t>ならけん かしばし たじり</t>
        </is>
      </c>
    </row>
    <row r="5372">
      <c r="A5372" t="inlineStr">
        <is>
          <t>6390254</t>
        </is>
      </c>
      <c r="B5372" t="inlineStr">
        <is>
          <t>奈良県香芝市関屋北</t>
        </is>
      </c>
      <c r="C5372" t="inlineStr">
        <is>
          <t>ならけん かしばし せきやきた</t>
        </is>
      </c>
    </row>
    <row r="5373">
      <c r="A5373" t="inlineStr">
        <is>
          <t>6390255</t>
        </is>
      </c>
      <c r="B5373" t="inlineStr">
        <is>
          <t>奈良県香芝市関屋</t>
        </is>
      </c>
      <c r="C5373" t="inlineStr">
        <is>
          <t>ならけん かしばし せきや</t>
        </is>
      </c>
    </row>
    <row r="5374">
      <c r="A5374" t="inlineStr">
        <is>
          <t>6390256</t>
        </is>
      </c>
      <c r="B5374" t="inlineStr">
        <is>
          <t>奈良県香芝市高山台</t>
        </is>
      </c>
      <c r="C5374" t="inlineStr">
        <is>
          <t>ならけん かしばし たかやまだい</t>
        </is>
      </c>
    </row>
    <row r="5375">
      <c r="A5375" t="inlineStr">
        <is>
          <t>6390261</t>
        </is>
      </c>
      <c r="B5375" t="inlineStr">
        <is>
          <t>奈良県香芝市尼寺</t>
        </is>
      </c>
      <c r="C5375" t="inlineStr">
        <is>
          <t>ならけん かしばし にんじ</t>
        </is>
      </c>
    </row>
    <row r="5376">
      <c r="A5376" t="inlineStr">
        <is>
          <t>6390262</t>
        </is>
      </c>
      <c r="B5376" t="inlineStr">
        <is>
          <t>奈良県香芝市白鳳台</t>
        </is>
      </c>
      <c r="C5376" t="inlineStr">
        <is>
          <t>ならけん かしばし はくほうだい</t>
        </is>
      </c>
    </row>
    <row r="5377">
      <c r="A5377" t="inlineStr">
        <is>
          <t>6390263</t>
        </is>
      </c>
      <c r="B5377" t="inlineStr">
        <is>
          <t>奈良県香芝市平野</t>
        </is>
      </c>
      <c r="C5377" t="inlineStr">
        <is>
          <t>ならけん かしばし ひらの</t>
        </is>
      </c>
    </row>
    <row r="5378">
      <c r="A5378" t="inlineStr">
        <is>
          <t>6390264</t>
        </is>
      </c>
      <c r="B5378" t="inlineStr">
        <is>
          <t>奈良県香芝市今泉</t>
        </is>
      </c>
      <c r="C5378" t="inlineStr">
        <is>
          <t>ならけん かしばし いまいずみ</t>
        </is>
      </c>
    </row>
    <row r="5379">
      <c r="A5379" t="inlineStr">
        <is>
          <t>6390265</t>
        </is>
      </c>
      <c r="B5379" t="inlineStr">
        <is>
          <t>奈良県香芝市上中</t>
        </is>
      </c>
      <c r="C5379" t="inlineStr">
        <is>
          <t>ならけん かしばし かみなか</t>
        </is>
      </c>
    </row>
    <row r="5380">
      <c r="A5380" t="inlineStr">
        <is>
          <t>6390266</t>
        </is>
      </c>
      <c r="B5380" t="inlineStr">
        <is>
          <t>奈良県香芝市旭ケ丘</t>
        </is>
      </c>
      <c r="C5380" t="inlineStr">
        <is>
          <t>ならけん かしばし あさひがおか</t>
        </is>
      </c>
    </row>
    <row r="5381">
      <c r="A5381" t="inlineStr">
        <is>
          <t>6390271</t>
        </is>
      </c>
      <c r="B5381" t="inlineStr">
        <is>
          <t>奈良県葛城市加守</t>
        </is>
      </c>
      <c r="C5381" t="inlineStr">
        <is>
          <t>ならけん かつらぎし かもり</t>
        </is>
      </c>
    </row>
    <row r="5382">
      <c r="A5382" t="inlineStr">
        <is>
          <t>6390272</t>
        </is>
      </c>
      <c r="B5382" t="inlineStr">
        <is>
          <t>奈良県葛城市新在家</t>
        </is>
      </c>
      <c r="C5382" t="inlineStr">
        <is>
          <t>ならけん かつらぎし しんざいけ</t>
        </is>
      </c>
    </row>
    <row r="5383">
      <c r="A5383" t="inlineStr">
        <is>
          <t>6390273</t>
        </is>
      </c>
      <c r="B5383" t="inlineStr">
        <is>
          <t>奈良県葛城市染野</t>
        </is>
      </c>
      <c r="C5383" t="inlineStr">
        <is>
          <t>ならけん かつらぎし そめの</t>
        </is>
      </c>
    </row>
    <row r="5384">
      <c r="A5384" t="inlineStr">
        <is>
          <t>6390274</t>
        </is>
      </c>
      <c r="B5384" t="inlineStr">
        <is>
          <t>奈良県葛城市今在家</t>
        </is>
      </c>
      <c r="C5384" t="inlineStr">
        <is>
          <t>ならけん かつらぎし いまざいけ</t>
        </is>
      </c>
    </row>
    <row r="5385">
      <c r="A5385" t="inlineStr">
        <is>
          <t>6390275</t>
        </is>
      </c>
      <c r="B5385" t="inlineStr">
        <is>
          <t>奈良県葛城市勝根</t>
        </is>
      </c>
      <c r="C5385" t="inlineStr">
        <is>
          <t>ならけん かつらぎし かつね</t>
        </is>
      </c>
    </row>
    <row r="5386">
      <c r="A5386" t="inlineStr">
        <is>
          <t>6390276</t>
        </is>
      </c>
      <c r="B5386" t="inlineStr">
        <is>
          <t>奈良県葛城市當麻</t>
        </is>
      </c>
      <c r="C5386" t="inlineStr">
        <is>
          <t>ならけん かつらぎし たいま</t>
        </is>
      </c>
    </row>
    <row r="5387">
      <c r="A5387" t="inlineStr">
        <is>
          <t>6391001</t>
        </is>
      </c>
      <c r="B5387" t="inlineStr">
        <is>
          <t>奈良県大和郡山市九条町</t>
        </is>
      </c>
      <c r="C5387" t="inlineStr">
        <is>
          <t>ならけん やまとこおりやまし くじょうちょう</t>
        </is>
      </c>
    </row>
    <row r="5388">
      <c r="A5388" t="inlineStr">
        <is>
          <t>6391002</t>
        </is>
      </c>
      <c r="B5388" t="inlineStr">
        <is>
          <t>奈良県大和郡山市九条平野町</t>
        </is>
      </c>
      <c r="C5388" t="inlineStr">
        <is>
          <t>ならけん やまとこおりやまし くじょうひらのちょう</t>
        </is>
      </c>
    </row>
    <row r="5389">
      <c r="A5389" t="inlineStr">
        <is>
          <t>6391003</t>
        </is>
      </c>
      <c r="B5389" t="inlineStr">
        <is>
          <t>奈良県大和郡山市代官町</t>
        </is>
      </c>
      <c r="C5389" t="inlineStr">
        <is>
          <t>ならけん やまとこおりやまし だいかんちょう</t>
        </is>
      </c>
    </row>
    <row r="5390">
      <c r="A5390" t="inlineStr">
        <is>
          <t>6391004</t>
        </is>
      </c>
      <c r="B5390" t="inlineStr">
        <is>
          <t>奈良県大和郡山市城北町</t>
        </is>
      </c>
      <c r="C5390" t="inlineStr">
        <is>
          <t>ならけん やまとこおりやまし じょうほくちょう</t>
        </is>
      </c>
    </row>
    <row r="5391">
      <c r="A5391" t="inlineStr">
        <is>
          <t>6391005</t>
        </is>
      </c>
      <c r="B5391" t="inlineStr">
        <is>
          <t>奈良県大和郡山市植槻町</t>
        </is>
      </c>
      <c r="C5391" t="inlineStr">
        <is>
          <t>ならけん やまとこおりやまし うえつきちょう</t>
        </is>
      </c>
    </row>
    <row r="5392">
      <c r="A5392" t="inlineStr">
        <is>
          <t>6391006</t>
        </is>
      </c>
      <c r="B5392" t="inlineStr">
        <is>
          <t>奈良県大和郡山市天理町</t>
        </is>
      </c>
      <c r="C5392" t="inlineStr">
        <is>
          <t>ならけん やまとこおりやまし てんりちょう</t>
        </is>
      </c>
    </row>
    <row r="5393">
      <c r="A5393" t="inlineStr">
        <is>
          <t>6391007</t>
        </is>
      </c>
      <c r="B5393" t="inlineStr">
        <is>
          <t>奈良県大和郡山市南郡山町</t>
        </is>
      </c>
      <c r="C5393" t="inlineStr">
        <is>
          <t>ならけん やまとこおりやまし みなみこおりやまちょう</t>
        </is>
      </c>
    </row>
    <row r="5394">
      <c r="A5394" t="inlineStr">
        <is>
          <t>6391008</t>
        </is>
      </c>
      <c r="B5394" t="inlineStr">
        <is>
          <t>奈良県大和郡山市城の台町</t>
        </is>
      </c>
      <c r="C5394" t="inlineStr">
        <is>
          <t>ならけん やまとこおりやまし しろのだいちょう</t>
        </is>
      </c>
    </row>
    <row r="5395">
      <c r="A5395" t="inlineStr">
        <is>
          <t>6391011</t>
        </is>
      </c>
      <c r="B5395" t="inlineStr">
        <is>
          <t>奈良県大和郡山市城内町</t>
        </is>
      </c>
      <c r="C5395" t="inlineStr">
        <is>
          <t>ならけん やまとこおりやまし じょうないちょう</t>
        </is>
      </c>
    </row>
    <row r="5396">
      <c r="A5396" t="inlineStr">
        <is>
          <t>6391012</t>
        </is>
      </c>
      <c r="B5396" t="inlineStr">
        <is>
          <t>奈良県大和郡山市城見町</t>
        </is>
      </c>
      <c r="C5396" t="inlineStr">
        <is>
          <t>ならけん やまとこおりやまし しろみちょう</t>
        </is>
      </c>
    </row>
    <row r="5397">
      <c r="A5397" t="inlineStr">
        <is>
          <t>6391013</t>
        </is>
      </c>
      <c r="B5397" t="inlineStr">
        <is>
          <t>奈良県大和郡山市朝日町</t>
        </is>
      </c>
      <c r="C5397" t="inlineStr">
        <is>
          <t>ならけん やまとこおりやまし あさひちょう</t>
        </is>
      </c>
    </row>
    <row r="5398">
      <c r="A5398" t="inlineStr">
        <is>
          <t>6391014</t>
        </is>
      </c>
      <c r="B5398" t="inlineStr">
        <is>
          <t>奈良県大和郡山市西岡町</t>
        </is>
      </c>
      <c r="C5398" t="inlineStr">
        <is>
          <t>ならけん やまとこおりやまし にしおかちょう</t>
        </is>
      </c>
    </row>
    <row r="5399">
      <c r="A5399" t="inlineStr">
        <is>
          <t>6391015</t>
        </is>
      </c>
      <c r="B5399" t="inlineStr">
        <is>
          <t>奈良県大和郡山市箕山町</t>
        </is>
      </c>
      <c r="C5399" t="inlineStr">
        <is>
          <t>ならけん やまとこおりやまし みのやまちょう</t>
        </is>
      </c>
    </row>
    <row r="5400">
      <c r="A5400" t="inlineStr">
        <is>
          <t>6391016</t>
        </is>
      </c>
      <c r="B5400" t="inlineStr">
        <is>
          <t>奈良県大和郡山市城南町</t>
        </is>
      </c>
      <c r="C5400" t="inlineStr">
        <is>
          <t>ならけん やまとこおりやまし じょうなんちょう</t>
        </is>
      </c>
    </row>
    <row r="5401">
      <c r="A5401" t="inlineStr">
        <is>
          <t>6391017</t>
        </is>
      </c>
      <c r="B5401" t="inlineStr">
        <is>
          <t>奈良県大和郡山市藤原町</t>
        </is>
      </c>
      <c r="C5401" t="inlineStr">
        <is>
          <t>ならけん やまとこおりやまし ふじわらちょう</t>
        </is>
      </c>
    </row>
    <row r="5402">
      <c r="A5402" t="inlineStr">
        <is>
          <t>6391018</t>
        </is>
      </c>
      <c r="B5402" t="inlineStr">
        <is>
          <t>奈良県大和郡山市冠山町</t>
        </is>
      </c>
      <c r="C5402" t="inlineStr">
        <is>
          <t>ならけん やまとこおりやまし かんざんちょう</t>
        </is>
      </c>
    </row>
    <row r="5403">
      <c r="A5403" t="inlineStr">
        <is>
          <t>6391019</t>
        </is>
      </c>
      <c r="B5403" t="inlineStr">
        <is>
          <t>奈良県大和郡山市永慶寺町</t>
        </is>
      </c>
      <c r="C5403" t="inlineStr">
        <is>
          <t>ならけん やまとこおりやまし えいけいじちょう</t>
        </is>
      </c>
    </row>
    <row r="5404">
      <c r="A5404" t="inlineStr">
        <is>
          <t>6391021</t>
        </is>
      </c>
      <c r="B5404" t="inlineStr">
        <is>
          <t>奈良県大和郡山市新木町</t>
        </is>
      </c>
      <c r="C5404" t="inlineStr">
        <is>
          <t>ならけん やまとこおりやまし にきちょう</t>
        </is>
      </c>
    </row>
    <row r="5405">
      <c r="A5405" t="inlineStr">
        <is>
          <t>6391022</t>
        </is>
      </c>
      <c r="B5405" t="inlineStr">
        <is>
          <t>奈良県大和郡山市豊浦町</t>
        </is>
      </c>
      <c r="C5405" t="inlineStr">
        <is>
          <t>ならけん やまとこおりやまし とようらちょう</t>
        </is>
      </c>
    </row>
    <row r="5406">
      <c r="A5406" t="inlineStr">
        <is>
          <t>6391023</t>
        </is>
      </c>
      <c r="B5406" t="inlineStr">
        <is>
          <t>奈良県大和郡山市小南町</t>
        </is>
      </c>
      <c r="C5406" t="inlineStr">
        <is>
          <t>ならけん やまとこおりやまし こみなみちょう</t>
        </is>
      </c>
    </row>
    <row r="5407">
      <c r="A5407" t="inlineStr">
        <is>
          <t>6391024</t>
        </is>
      </c>
      <c r="B5407" t="inlineStr">
        <is>
          <t>奈良県大和郡山市南井町</t>
        </is>
      </c>
      <c r="C5407" t="inlineStr">
        <is>
          <t>ならけん やまとこおりやまし みなみいちょう</t>
        </is>
      </c>
    </row>
    <row r="5408">
      <c r="A5408" t="inlineStr">
        <is>
          <t>6391025</t>
        </is>
      </c>
      <c r="B5408" t="inlineStr">
        <is>
          <t>奈良県大和郡山市北西町</t>
        </is>
      </c>
      <c r="C5408" t="inlineStr">
        <is>
          <t>ならけん やまとこおりやまし きたにしちょう</t>
        </is>
      </c>
    </row>
    <row r="5409">
      <c r="A5409" t="inlineStr">
        <is>
          <t>6391026</t>
        </is>
      </c>
      <c r="B5409" t="inlineStr">
        <is>
          <t>奈良県大和郡山市小林町</t>
        </is>
      </c>
      <c r="C5409" t="inlineStr">
        <is>
          <t>ならけん やまとこおりやまし こばやしちょう</t>
        </is>
      </c>
    </row>
    <row r="5410">
      <c r="A5410" t="inlineStr">
        <is>
          <t>6391027</t>
        </is>
      </c>
      <c r="B5410" t="inlineStr">
        <is>
          <t>奈良県大和郡山市池之内町</t>
        </is>
      </c>
      <c r="C5410" t="inlineStr">
        <is>
          <t>ならけん やまとこおりやまし いけのうちちょう</t>
        </is>
      </c>
    </row>
    <row r="5411">
      <c r="A5411" t="inlineStr">
        <is>
          <t>6391028</t>
        </is>
      </c>
      <c r="B5411" t="inlineStr">
        <is>
          <t>奈良県大和郡山市田中町</t>
        </is>
      </c>
      <c r="C5411" t="inlineStr">
        <is>
          <t>ならけん やまとこおりやまし たなかちょう</t>
        </is>
      </c>
    </row>
    <row r="5412">
      <c r="A5412" t="inlineStr">
        <is>
          <t>6391031</t>
        </is>
      </c>
      <c r="B5412" t="inlineStr">
        <is>
          <t>奈良県大和郡山市今国府町</t>
        </is>
      </c>
      <c r="C5412" t="inlineStr">
        <is>
          <t>ならけん やまとこおりやまし いまごうちょう</t>
        </is>
      </c>
    </row>
    <row r="5413">
      <c r="A5413" t="inlineStr">
        <is>
          <t>6391032</t>
        </is>
      </c>
      <c r="B5413" t="inlineStr">
        <is>
          <t>奈良県大和郡山市池沢町</t>
        </is>
      </c>
      <c r="C5413" t="inlineStr">
        <is>
          <t>ならけん やまとこおりやまし いけざわちょう</t>
        </is>
      </c>
    </row>
    <row r="5414">
      <c r="A5414" t="inlineStr">
        <is>
          <t>6391033</t>
        </is>
      </c>
      <c r="B5414" t="inlineStr">
        <is>
          <t>奈良県大和郡山市昭和町</t>
        </is>
      </c>
      <c r="C5414" t="inlineStr">
        <is>
          <t>ならけん やまとこおりやまし しょうわちょう</t>
        </is>
      </c>
    </row>
    <row r="5415">
      <c r="A5415" t="inlineStr">
        <is>
          <t>6391034</t>
        </is>
      </c>
      <c r="B5415" t="inlineStr">
        <is>
          <t>奈良県大和郡山市柏木町</t>
        </is>
      </c>
      <c r="C5415" t="inlineStr">
        <is>
          <t>ならけん やまとこおりやまし かしわぎちょう</t>
        </is>
      </c>
    </row>
    <row r="5416">
      <c r="A5416" t="inlineStr">
        <is>
          <t>6391035</t>
        </is>
      </c>
      <c r="B5416" t="inlineStr">
        <is>
          <t>奈良県大和郡山市額田部南町</t>
        </is>
      </c>
      <c r="C5416" t="inlineStr">
        <is>
          <t>ならけん やまとこおりやまし ぬかたべみなみちょう</t>
        </is>
      </c>
    </row>
    <row r="5417">
      <c r="A5417" t="inlineStr">
        <is>
          <t>6391036</t>
        </is>
      </c>
      <c r="B5417" t="inlineStr">
        <is>
          <t>奈良県大和郡山市額田部寺町</t>
        </is>
      </c>
      <c r="C5417" t="inlineStr">
        <is>
          <t>ならけん やまとこおりやまし ぬかたべてらまち</t>
        </is>
      </c>
    </row>
    <row r="5418">
      <c r="A5418" t="inlineStr">
        <is>
          <t>6391037</t>
        </is>
      </c>
      <c r="B5418" t="inlineStr">
        <is>
          <t>奈良県大和郡山市額田部北町</t>
        </is>
      </c>
      <c r="C5418" t="inlineStr">
        <is>
          <t>ならけん やまとこおりやまし ぬかたべきたまち</t>
        </is>
      </c>
    </row>
    <row r="5419">
      <c r="A5419" t="inlineStr">
        <is>
          <t>6391038</t>
        </is>
      </c>
      <c r="B5419" t="inlineStr">
        <is>
          <t>奈良県大和郡山市西町</t>
        </is>
      </c>
      <c r="C5419" t="inlineStr">
        <is>
          <t>ならけん やまとこおりやまし にしまち</t>
        </is>
      </c>
    </row>
    <row r="5420">
      <c r="A5420" t="inlineStr">
        <is>
          <t>6391039</t>
        </is>
      </c>
      <c r="B5420" t="inlineStr">
        <is>
          <t>奈良県大和郡山市椎木町</t>
        </is>
      </c>
      <c r="C5420" t="inlineStr">
        <is>
          <t>ならけん やまとこおりやまし しぎちょう</t>
        </is>
      </c>
    </row>
    <row r="5421">
      <c r="A5421" t="inlineStr">
        <is>
          <t>6391041</t>
        </is>
      </c>
      <c r="B5421" t="inlineStr">
        <is>
          <t>奈良県大和郡山市満願寺町</t>
        </is>
      </c>
      <c r="C5421" t="inlineStr">
        <is>
          <t>ならけん やまとこおりやまし まんがんじちょう</t>
        </is>
      </c>
    </row>
    <row r="5422">
      <c r="A5422" t="inlineStr">
        <is>
          <t>6391042</t>
        </is>
      </c>
      <c r="B5422" t="inlineStr">
        <is>
          <t>奈良県大和郡山市小泉町</t>
        </is>
      </c>
      <c r="C5422" t="inlineStr">
        <is>
          <t>ならけん やまとこおりやまし こいずみちょう</t>
        </is>
      </c>
    </row>
    <row r="5423">
      <c r="A5423" t="inlineStr">
        <is>
          <t>6391043</t>
        </is>
      </c>
      <c r="B5423" t="inlineStr">
        <is>
          <t>奈良県大和郡山市西田中町</t>
        </is>
      </c>
      <c r="C5423" t="inlineStr">
        <is>
          <t>ならけん やまとこおりやまし にしたなかちょう</t>
        </is>
      </c>
    </row>
    <row r="5424">
      <c r="A5424" t="inlineStr">
        <is>
          <t>6391044</t>
        </is>
      </c>
      <c r="B5424" t="inlineStr">
        <is>
          <t>奈良県大和郡山市小泉町東</t>
        </is>
      </c>
      <c r="C5424" t="inlineStr">
        <is>
          <t>ならけん やまとこおりやまし こいずみちょうひがし</t>
        </is>
      </c>
    </row>
    <row r="5425">
      <c r="A5425" t="inlineStr">
        <is>
          <t>6391045</t>
        </is>
      </c>
      <c r="B5425" t="inlineStr">
        <is>
          <t>奈良県大和郡山市小林町西</t>
        </is>
      </c>
      <c r="C5425" t="inlineStr">
        <is>
          <t>ならけん やまとこおりやまし こばやしちょうにし</t>
        </is>
      </c>
    </row>
    <row r="5426">
      <c r="A5426" t="inlineStr">
        <is>
          <t>6391051</t>
        </is>
      </c>
      <c r="B5426" t="inlineStr">
        <is>
          <t>奈良県大和郡山市城町</t>
        </is>
      </c>
      <c r="C5426" t="inlineStr">
        <is>
          <t>ならけん やまとこおりやまし じょうちょう</t>
        </is>
      </c>
    </row>
    <row r="5427">
      <c r="A5427" t="inlineStr">
        <is>
          <t>6391052</t>
        </is>
      </c>
      <c r="B5427" t="inlineStr">
        <is>
          <t>奈良県大和郡山市外川町</t>
        </is>
      </c>
      <c r="C5427" t="inlineStr">
        <is>
          <t>ならけん やまとこおりやまし とがわちょう</t>
        </is>
      </c>
    </row>
    <row r="5428">
      <c r="A5428" t="inlineStr">
        <is>
          <t>6391053</t>
        </is>
      </c>
      <c r="B5428" t="inlineStr">
        <is>
          <t>奈良県大和郡山市千日町</t>
        </is>
      </c>
      <c r="C5428" t="inlineStr">
        <is>
          <t>ならけん やまとこおりやまし せんにちちょう</t>
        </is>
      </c>
    </row>
    <row r="5429">
      <c r="A5429" t="inlineStr">
        <is>
          <t>6391054</t>
        </is>
      </c>
      <c r="B5429" t="inlineStr">
        <is>
          <t>奈良県大和郡山市新町</t>
        </is>
      </c>
      <c r="C5429" t="inlineStr">
        <is>
          <t>ならけん やまとこおりやまし しんまち</t>
        </is>
      </c>
    </row>
    <row r="5430">
      <c r="A5430" t="inlineStr">
        <is>
          <t>6391055</t>
        </is>
      </c>
      <c r="B5430" t="inlineStr">
        <is>
          <t>奈良県大和郡山市矢田山町</t>
        </is>
      </c>
      <c r="C5430" t="inlineStr">
        <is>
          <t>ならけん やまとこおりやまし やたやまちょう</t>
        </is>
      </c>
    </row>
    <row r="5431">
      <c r="A5431" t="inlineStr">
        <is>
          <t>6391056</t>
        </is>
      </c>
      <c r="B5431" t="inlineStr">
        <is>
          <t>奈良県大和郡山市泉原町</t>
        </is>
      </c>
      <c r="C5431" t="inlineStr">
        <is>
          <t>ならけん やまとこおりやまし いずみはらちょう</t>
        </is>
      </c>
    </row>
    <row r="5432">
      <c r="A5432" t="inlineStr">
        <is>
          <t>6391057</t>
        </is>
      </c>
      <c r="B5432" t="inlineStr">
        <is>
          <t>奈良県大和郡山市山田町</t>
        </is>
      </c>
      <c r="C5432" t="inlineStr">
        <is>
          <t>ならけん やまとこおりやまし やまだちょう</t>
        </is>
      </c>
    </row>
    <row r="5433">
      <c r="A5433" t="inlineStr">
        <is>
          <t>6391058</t>
        </is>
      </c>
      <c r="B5433" t="inlineStr">
        <is>
          <t>奈良県大和郡山市矢田町</t>
        </is>
      </c>
      <c r="C5433" t="inlineStr">
        <is>
          <t>ならけん やまとこおりやまし やたちょう</t>
        </is>
      </c>
    </row>
    <row r="5434">
      <c r="A5434" t="inlineStr">
        <is>
          <t>6391061</t>
        </is>
      </c>
      <c r="B5434" t="inlineStr">
        <is>
          <t>奈良県生駒郡安堵町東安堵</t>
        </is>
      </c>
      <c r="C5434" t="inlineStr">
        <is>
          <t>ならけん いこまぐんあんどちょう ひがしあんど</t>
        </is>
      </c>
    </row>
    <row r="5435">
      <c r="A5435" t="inlineStr">
        <is>
          <t>6391062</t>
        </is>
      </c>
      <c r="B5435" t="inlineStr">
        <is>
          <t>奈良県生駒郡安堵町岡崎</t>
        </is>
      </c>
      <c r="C5435" t="inlineStr">
        <is>
          <t>ならけん いこまぐんあんどちょう おかさき</t>
        </is>
      </c>
    </row>
    <row r="5436">
      <c r="A5436" t="inlineStr">
        <is>
          <t>6391063</t>
        </is>
      </c>
      <c r="B5436" t="inlineStr">
        <is>
          <t>奈良県生駒郡安堵町かしの木台</t>
        </is>
      </c>
      <c r="C5436" t="inlineStr">
        <is>
          <t>ならけん いこまぐんあんどちょう かしのきだい</t>
        </is>
      </c>
    </row>
    <row r="5437">
      <c r="A5437" t="inlineStr">
        <is>
          <t>6391064</t>
        </is>
      </c>
      <c r="B5437" t="inlineStr">
        <is>
          <t>奈良県生駒郡安堵町窪田</t>
        </is>
      </c>
      <c r="C5437" t="inlineStr">
        <is>
          <t>ならけん いこまぐんあんどちょう くぼた</t>
        </is>
      </c>
    </row>
    <row r="5438">
      <c r="A5438" t="inlineStr">
        <is>
          <t>6391065</t>
        </is>
      </c>
      <c r="B5438" t="inlineStr">
        <is>
          <t>奈良県生駒郡安堵町笠目</t>
        </is>
      </c>
      <c r="C5438" t="inlineStr">
        <is>
          <t>ならけん いこまぐんあんどちょう かさめ</t>
        </is>
      </c>
    </row>
    <row r="5439">
      <c r="A5439" t="inlineStr">
        <is>
          <t>6391066</t>
        </is>
      </c>
      <c r="B5439" t="inlineStr">
        <is>
          <t>奈良県生駒郡安堵町西安堵</t>
        </is>
      </c>
      <c r="C5439" t="inlineStr">
        <is>
          <t>ならけん いこまぐんあんどちょう にしあんど</t>
        </is>
      </c>
    </row>
    <row r="5440">
      <c r="A5440" t="inlineStr">
        <is>
          <t>6391100</t>
        </is>
      </c>
      <c r="B5440" t="inlineStr">
        <is>
          <t>奈良県大和郡山市</t>
        </is>
      </c>
      <c r="C5440" t="inlineStr">
        <is>
          <t>ならけん やまとこおりやまし</t>
        </is>
      </c>
    </row>
    <row r="5441">
      <c r="A5441" t="inlineStr">
        <is>
          <t>6391101</t>
        </is>
      </c>
      <c r="B5441" t="inlineStr">
        <is>
          <t>奈良県大和郡山市下三橋町</t>
        </is>
      </c>
      <c r="C5441" t="inlineStr">
        <is>
          <t>ならけん やまとこおりやまし しもみつはしちょう</t>
        </is>
      </c>
    </row>
    <row r="5442">
      <c r="A5442" t="inlineStr">
        <is>
          <t>6391102</t>
        </is>
      </c>
      <c r="B5442" t="inlineStr">
        <is>
          <t>奈良県大和郡山市上三橋町</t>
        </is>
      </c>
      <c r="C5442" t="inlineStr">
        <is>
          <t>ならけん やまとこおりやまし かみみつはしちょう</t>
        </is>
      </c>
    </row>
    <row r="5443">
      <c r="A5443" t="inlineStr">
        <is>
          <t>6391103</t>
        </is>
      </c>
      <c r="B5443" t="inlineStr">
        <is>
          <t>奈良県大和郡山市美濃庄町</t>
        </is>
      </c>
      <c r="C5443" t="inlineStr">
        <is>
          <t>ならけん やまとこおりやまし みのしょうちょう</t>
        </is>
      </c>
    </row>
    <row r="5444">
      <c r="A5444" t="inlineStr">
        <is>
          <t>6391104</t>
        </is>
      </c>
      <c r="B5444" t="inlineStr">
        <is>
          <t>奈良県大和郡山市井戸野町</t>
        </is>
      </c>
      <c r="C5444" t="inlineStr">
        <is>
          <t>ならけん やまとこおりやまし いどのちょう</t>
        </is>
      </c>
    </row>
    <row r="5445">
      <c r="A5445" t="inlineStr">
        <is>
          <t>6391105</t>
        </is>
      </c>
      <c r="B5445" t="inlineStr">
        <is>
          <t>奈良県大和郡山市番匠田中町</t>
        </is>
      </c>
      <c r="C5445" t="inlineStr">
        <is>
          <t>ならけん やまとこおりやまし ばんじょうたなかちょう</t>
        </is>
      </c>
    </row>
    <row r="5446">
      <c r="A5446" t="inlineStr">
        <is>
          <t>6391106</t>
        </is>
      </c>
      <c r="B5446" t="inlineStr">
        <is>
          <t>奈良県大和郡山市大江町</t>
        </is>
      </c>
      <c r="C5446" t="inlineStr">
        <is>
          <t>ならけん やまとこおりやまし おおえちょう</t>
        </is>
      </c>
    </row>
    <row r="5447">
      <c r="A5447" t="inlineStr">
        <is>
          <t>6391107</t>
        </is>
      </c>
      <c r="B5447" t="inlineStr">
        <is>
          <t>奈良県大和郡山市若槻町</t>
        </is>
      </c>
      <c r="C5447" t="inlineStr">
        <is>
          <t>ならけん やまとこおりやまし わかつきちょう</t>
        </is>
      </c>
    </row>
    <row r="5448">
      <c r="A5448" t="inlineStr">
        <is>
          <t>6391108</t>
        </is>
      </c>
      <c r="B5448" t="inlineStr">
        <is>
          <t>奈良県大和郡山市稗田町</t>
        </is>
      </c>
      <c r="C5448" t="inlineStr">
        <is>
          <t>ならけん やまとこおりやまし ひえだちょう</t>
        </is>
      </c>
    </row>
    <row r="5449">
      <c r="A5449" t="inlineStr">
        <is>
          <t>6391111</t>
        </is>
      </c>
      <c r="B5449" t="inlineStr">
        <is>
          <t>奈良県大和郡山市石川町</t>
        </is>
      </c>
      <c r="C5449" t="inlineStr">
        <is>
          <t>ならけん やまとこおりやまし いしかわちょう</t>
        </is>
      </c>
    </row>
    <row r="5450">
      <c r="A5450" t="inlineStr">
        <is>
          <t>6391112</t>
        </is>
      </c>
      <c r="B5450" t="inlineStr">
        <is>
          <t>奈良県大和郡山市白土町</t>
        </is>
      </c>
      <c r="C5450" t="inlineStr">
        <is>
          <t>ならけん やまとこおりやまし しらつちちょう</t>
        </is>
      </c>
    </row>
    <row r="5451">
      <c r="A5451" t="inlineStr">
        <is>
          <t>6391113</t>
        </is>
      </c>
      <c r="B5451" t="inlineStr">
        <is>
          <t>奈良県大和郡山市櫟枝町</t>
        </is>
      </c>
      <c r="C5451" t="inlineStr">
        <is>
          <t>ならけん やまとこおりやまし いちえだちょう</t>
        </is>
      </c>
    </row>
    <row r="5452">
      <c r="A5452" t="inlineStr">
        <is>
          <t>6391114</t>
        </is>
      </c>
      <c r="B5452" t="inlineStr">
        <is>
          <t>奈良県大和郡山市新庄町</t>
        </is>
      </c>
      <c r="C5452" t="inlineStr">
        <is>
          <t>ならけん やまとこおりやまし しんじょうちょう</t>
        </is>
      </c>
    </row>
    <row r="5453">
      <c r="A5453" t="inlineStr">
        <is>
          <t>6391115</t>
        </is>
      </c>
      <c r="B5453" t="inlineStr">
        <is>
          <t>奈良県大和郡山市横田町</t>
        </is>
      </c>
      <c r="C5453" t="inlineStr">
        <is>
          <t>ならけん やまとこおりやまし よこたちょう</t>
        </is>
      </c>
    </row>
    <row r="5454">
      <c r="A5454" t="inlineStr">
        <is>
          <t>6391116</t>
        </is>
      </c>
      <c r="B5454" t="inlineStr">
        <is>
          <t>奈良県大和郡山市伊豆七条町</t>
        </is>
      </c>
      <c r="C5454" t="inlineStr">
        <is>
          <t>ならけん やまとこおりやまし いずしちじょうちょう</t>
        </is>
      </c>
    </row>
    <row r="5455">
      <c r="A5455" t="inlineStr">
        <is>
          <t>6391117</t>
        </is>
      </c>
      <c r="B5455" t="inlineStr">
        <is>
          <t>奈良県大和郡山市番条町</t>
        </is>
      </c>
      <c r="C5455" t="inlineStr">
        <is>
          <t>ならけん やまとこおりやまし ばんじょうちょう</t>
        </is>
      </c>
    </row>
    <row r="5456">
      <c r="A5456" t="inlineStr">
        <is>
          <t>6391118</t>
        </is>
      </c>
      <c r="B5456" t="inlineStr">
        <is>
          <t>奈良県大和郡山市中城町</t>
        </is>
      </c>
      <c r="C5456" t="inlineStr">
        <is>
          <t>ならけん やまとこおりやまし なかじょうちょう</t>
        </is>
      </c>
    </row>
    <row r="5457">
      <c r="A5457" t="inlineStr">
        <is>
          <t>6391119</t>
        </is>
      </c>
      <c r="B5457" t="inlineStr">
        <is>
          <t>奈良県大和郡山市発志院町</t>
        </is>
      </c>
      <c r="C5457" t="inlineStr">
        <is>
          <t>ならけん やまとこおりやまし はつしいんちょう</t>
        </is>
      </c>
    </row>
    <row r="5458">
      <c r="A5458" t="inlineStr">
        <is>
          <t>6391121</t>
        </is>
      </c>
      <c r="B5458" t="inlineStr">
        <is>
          <t>奈良県大和郡山市杉町</t>
        </is>
      </c>
      <c r="C5458" t="inlineStr">
        <is>
          <t>ならけん やまとこおりやまし すぎちょう</t>
        </is>
      </c>
    </row>
    <row r="5459">
      <c r="A5459" t="inlineStr">
        <is>
          <t>6391122</t>
        </is>
      </c>
      <c r="B5459" t="inlineStr">
        <is>
          <t>奈良県大和郡山市丹後庄町</t>
        </is>
      </c>
      <c r="C5459" t="inlineStr">
        <is>
          <t>ならけん やまとこおりやまし たんごのしょうちょう</t>
        </is>
      </c>
    </row>
    <row r="5460">
      <c r="A5460" t="inlineStr">
        <is>
          <t>6391123</t>
        </is>
      </c>
      <c r="B5460" t="inlineStr">
        <is>
          <t>奈良県大和郡山市筒井町</t>
        </is>
      </c>
      <c r="C5460" t="inlineStr">
        <is>
          <t>ならけん やまとこおりやまし つついちょう</t>
        </is>
      </c>
    </row>
    <row r="5461">
      <c r="A5461" t="inlineStr">
        <is>
          <t>6391124</t>
        </is>
      </c>
      <c r="B5461" t="inlineStr">
        <is>
          <t>奈良県大和郡山市馬司町</t>
        </is>
      </c>
      <c r="C5461" t="inlineStr">
        <is>
          <t>ならけん やまとこおりやまし まつかさちょう</t>
        </is>
      </c>
    </row>
    <row r="5462">
      <c r="A5462" t="inlineStr">
        <is>
          <t>6391125</t>
        </is>
      </c>
      <c r="B5462" t="inlineStr">
        <is>
          <t>奈良県大和郡山市八条町</t>
        </is>
      </c>
      <c r="C5462" t="inlineStr">
        <is>
          <t>ならけん やまとこおりやまし はちじょうちょう</t>
        </is>
      </c>
    </row>
    <row r="5463">
      <c r="A5463" t="inlineStr">
        <is>
          <t>6391126</t>
        </is>
      </c>
      <c r="B5463" t="inlineStr">
        <is>
          <t>奈良県大和郡山市宮堂町</t>
        </is>
      </c>
      <c r="C5463" t="inlineStr">
        <is>
          <t>ならけん やまとこおりやまし みやどうちょう</t>
        </is>
      </c>
    </row>
    <row r="5464">
      <c r="A5464" t="inlineStr">
        <is>
          <t>6391127</t>
        </is>
      </c>
      <c r="B5464" t="inlineStr">
        <is>
          <t>奈良県大和郡山市長安寺町</t>
        </is>
      </c>
      <c r="C5464" t="inlineStr">
        <is>
          <t>ならけん やまとこおりやまし ちょうあんじちょう</t>
        </is>
      </c>
    </row>
    <row r="5465">
      <c r="A5465" t="inlineStr">
        <is>
          <t>6391131</t>
        </is>
      </c>
      <c r="B5465" t="inlineStr">
        <is>
          <t>奈良県大和郡山市野垣内町</t>
        </is>
      </c>
      <c r="C5465" t="inlineStr">
        <is>
          <t>ならけん やまとこおりやまし のがいとちょう</t>
        </is>
      </c>
    </row>
    <row r="5466">
      <c r="A5466" t="inlineStr">
        <is>
          <t>6391132</t>
        </is>
      </c>
      <c r="B5466" t="inlineStr">
        <is>
          <t>奈良県大和郡山市高田町</t>
        </is>
      </c>
      <c r="C5466" t="inlineStr">
        <is>
          <t>ならけん やまとこおりやまし たかだちょう</t>
        </is>
      </c>
    </row>
    <row r="5467">
      <c r="A5467" t="inlineStr">
        <is>
          <t>6391133</t>
        </is>
      </c>
      <c r="B5467" t="inlineStr">
        <is>
          <t>奈良県大和郡山市高田口町</t>
        </is>
      </c>
      <c r="C5467" t="inlineStr">
        <is>
          <t>ならけん やまとこおりやまし たかだぐちちょう</t>
        </is>
      </c>
    </row>
    <row r="5468">
      <c r="A5468" t="inlineStr">
        <is>
          <t>6391134</t>
        </is>
      </c>
      <c r="B5468" t="inlineStr">
        <is>
          <t>奈良県大和郡山市柳</t>
        </is>
      </c>
      <c r="C5468" t="inlineStr">
        <is>
          <t>ならけん やまとこおりやまし やなぎ</t>
        </is>
      </c>
    </row>
    <row r="5469">
      <c r="A5469" t="inlineStr">
        <is>
          <t>6391135</t>
        </is>
      </c>
      <c r="B5469" t="inlineStr">
        <is>
          <t>奈良県大和郡山市天井町</t>
        </is>
      </c>
      <c r="C5469" t="inlineStr">
        <is>
          <t>ならけん やまとこおりやまし てんじょうちょう</t>
        </is>
      </c>
    </row>
    <row r="5470">
      <c r="A5470" t="inlineStr">
        <is>
          <t>6391136</t>
        </is>
      </c>
      <c r="B5470" t="inlineStr">
        <is>
          <t>奈良県大和郡山市本庄町</t>
        </is>
      </c>
      <c r="C5470" t="inlineStr">
        <is>
          <t>ならけん やまとこおりやまし ほんじょうちょう</t>
        </is>
      </c>
    </row>
    <row r="5471">
      <c r="A5471" t="inlineStr">
        <is>
          <t>6391137</t>
        </is>
      </c>
      <c r="B5471" t="inlineStr">
        <is>
          <t>奈良県大和郡山市東岡町</t>
        </is>
      </c>
      <c r="C5471" t="inlineStr">
        <is>
          <t>ならけん やまとこおりやまし ひがしおかちょう</t>
        </is>
      </c>
    </row>
    <row r="5472">
      <c r="A5472" t="inlineStr">
        <is>
          <t>6391138</t>
        </is>
      </c>
      <c r="B5472" t="inlineStr">
        <is>
          <t>奈良県大和郡山市大宮町</t>
        </is>
      </c>
      <c r="C5472" t="inlineStr">
        <is>
          <t>ならけん やまとこおりやまし おおみやちょう</t>
        </is>
      </c>
    </row>
    <row r="5473">
      <c r="A5473" t="inlineStr">
        <is>
          <t>6391141</t>
        </is>
      </c>
      <c r="B5473" t="inlineStr">
        <is>
          <t>奈良県大和郡山市材木町</t>
        </is>
      </c>
      <c r="C5473" t="inlineStr">
        <is>
          <t>ならけん やまとこおりやまし ざいもくまち</t>
        </is>
      </c>
    </row>
    <row r="5474">
      <c r="A5474" t="inlineStr">
        <is>
          <t>6391142</t>
        </is>
      </c>
      <c r="B5474" t="inlineStr">
        <is>
          <t>奈良県大和郡山市矢田町通</t>
        </is>
      </c>
      <c r="C5474" t="inlineStr">
        <is>
          <t>ならけん やまとこおりやまし やたまちどおり</t>
        </is>
      </c>
    </row>
    <row r="5475">
      <c r="A5475" t="inlineStr">
        <is>
          <t>6391143</t>
        </is>
      </c>
      <c r="B5475" t="inlineStr">
        <is>
          <t>奈良県大和郡山市新紺屋町</t>
        </is>
      </c>
      <c r="C5475" t="inlineStr">
        <is>
          <t>ならけん やまとこおりやまし しんこんやまち</t>
        </is>
      </c>
    </row>
    <row r="5476">
      <c r="A5476" t="inlineStr">
        <is>
          <t>6391144</t>
        </is>
      </c>
      <c r="B5476" t="inlineStr">
        <is>
          <t>奈良県大和郡山市洞泉寺町</t>
        </is>
      </c>
      <c r="C5476" t="inlineStr">
        <is>
          <t>ならけん やまとこおりやまし とうせんじちょう</t>
        </is>
      </c>
    </row>
    <row r="5477">
      <c r="A5477" t="inlineStr">
        <is>
          <t>6391145</t>
        </is>
      </c>
      <c r="B5477" t="inlineStr">
        <is>
          <t>奈良県大和郡山市南大工町</t>
        </is>
      </c>
      <c r="C5477" t="inlineStr">
        <is>
          <t>ならけん やまとこおりやまし みなみだいくまち</t>
        </is>
      </c>
    </row>
    <row r="5478">
      <c r="A5478" t="inlineStr">
        <is>
          <t>6391146</t>
        </is>
      </c>
      <c r="B5478" t="inlineStr">
        <is>
          <t>奈良県大和郡山市北大工町</t>
        </is>
      </c>
      <c r="C5478" t="inlineStr">
        <is>
          <t>ならけん やまとこおりやまし きただいくまち</t>
        </is>
      </c>
    </row>
    <row r="5479">
      <c r="A5479" t="inlineStr">
        <is>
          <t>6391147</t>
        </is>
      </c>
      <c r="B5479" t="inlineStr">
        <is>
          <t>奈良県大和郡山市車町</t>
        </is>
      </c>
      <c r="C5479" t="inlineStr">
        <is>
          <t>ならけん やまとこおりやまし くるままち</t>
        </is>
      </c>
    </row>
    <row r="5480">
      <c r="A5480" t="inlineStr">
        <is>
          <t>6391148</t>
        </is>
      </c>
      <c r="B5480" t="inlineStr">
        <is>
          <t>奈良県大和郡山市紺屋町</t>
        </is>
      </c>
      <c r="C5480" t="inlineStr">
        <is>
          <t>ならけん やまとこおりやまし こんやまち</t>
        </is>
      </c>
    </row>
    <row r="5481">
      <c r="A5481" t="inlineStr">
        <is>
          <t>6391149</t>
        </is>
      </c>
      <c r="B5481" t="inlineStr">
        <is>
          <t>奈良県大和郡山市豆腐町</t>
        </is>
      </c>
      <c r="C5481" t="inlineStr">
        <is>
          <t>ならけん やまとこおりやまし とうふまち</t>
        </is>
      </c>
    </row>
    <row r="5482">
      <c r="A5482" t="inlineStr">
        <is>
          <t>6391150</t>
        </is>
      </c>
      <c r="B5482" t="inlineStr">
        <is>
          <t>奈良県大和郡山市雑穀町</t>
        </is>
      </c>
      <c r="C5482" t="inlineStr">
        <is>
          <t>ならけん やまとこおりやまし ざこくまち</t>
        </is>
      </c>
    </row>
    <row r="5483">
      <c r="A5483" t="inlineStr">
        <is>
          <t>6391151</t>
        </is>
      </c>
      <c r="B5483" t="inlineStr">
        <is>
          <t>奈良県大和郡山市本町</t>
        </is>
      </c>
      <c r="C5483" t="inlineStr">
        <is>
          <t>ならけん やまとこおりやまし ほんまち</t>
        </is>
      </c>
    </row>
    <row r="5484">
      <c r="A5484" t="inlineStr">
        <is>
          <t>6391152</t>
        </is>
      </c>
      <c r="B5484" t="inlineStr">
        <is>
          <t>奈良県大和郡山市茶町</t>
        </is>
      </c>
      <c r="C5484" t="inlineStr">
        <is>
          <t>ならけん やまとこおりやまし ちゃまち</t>
        </is>
      </c>
    </row>
    <row r="5485">
      <c r="A5485" t="inlineStr">
        <is>
          <t>6391153</t>
        </is>
      </c>
      <c r="B5485" t="inlineStr">
        <is>
          <t>奈良県大和郡山市西野垣内町</t>
        </is>
      </c>
      <c r="C5485" t="inlineStr">
        <is>
          <t>ならけん やまとこおりやまし にしのがいとちょう</t>
        </is>
      </c>
    </row>
    <row r="5486">
      <c r="A5486" t="inlineStr">
        <is>
          <t>6391154</t>
        </is>
      </c>
      <c r="B5486" t="inlineStr">
        <is>
          <t>奈良県大和郡山市綿町</t>
        </is>
      </c>
      <c r="C5486" t="inlineStr">
        <is>
          <t>ならけん やまとこおりやまし わたまち</t>
        </is>
      </c>
    </row>
    <row r="5487">
      <c r="A5487" t="inlineStr">
        <is>
          <t>6391155</t>
        </is>
      </c>
      <c r="B5487" t="inlineStr">
        <is>
          <t>奈良県大和郡山市今井町</t>
        </is>
      </c>
      <c r="C5487" t="inlineStr">
        <is>
          <t>ならけん やまとこおりやまし いまいまち</t>
        </is>
      </c>
    </row>
    <row r="5488">
      <c r="A5488" t="inlineStr">
        <is>
          <t>6391156</t>
        </is>
      </c>
      <c r="B5488" t="inlineStr">
        <is>
          <t>奈良県大和郡山市堺町</t>
        </is>
      </c>
      <c r="C5488" t="inlineStr">
        <is>
          <t>ならけん やまとこおりやまし さかいちょう</t>
        </is>
      </c>
    </row>
    <row r="5489">
      <c r="A5489" t="inlineStr">
        <is>
          <t>6391157</t>
        </is>
      </c>
      <c r="B5489" t="inlineStr">
        <is>
          <t>奈良県大和郡山市新中町</t>
        </is>
      </c>
      <c r="C5489" t="inlineStr">
        <is>
          <t>ならけん やまとこおりやまし しんなかまち</t>
        </is>
      </c>
    </row>
    <row r="5490">
      <c r="A5490" t="inlineStr">
        <is>
          <t>6391158</t>
        </is>
      </c>
      <c r="B5490" t="inlineStr">
        <is>
          <t>奈良県大和郡山市藺町</t>
        </is>
      </c>
      <c r="C5490" t="inlineStr">
        <is>
          <t>ならけん やまとこおりやまし いのまち</t>
        </is>
      </c>
    </row>
    <row r="5491">
      <c r="A5491" t="inlineStr">
        <is>
          <t>6391159</t>
        </is>
      </c>
      <c r="B5491" t="inlineStr">
        <is>
          <t>奈良県大和郡山市奈良町</t>
        </is>
      </c>
      <c r="C5491" t="inlineStr">
        <is>
          <t>ならけん やまとこおりやまし ならまち</t>
        </is>
      </c>
    </row>
    <row r="5492">
      <c r="A5492" t="inlineStr">
        <is>
          <t>6391160</t>
        </is>
      </c>
      <c r="B5492" t="inlineStr">
        <is>
          <t>奈良県大和郡山市北郡山町</t>
        </is>
      </c>
      <c r="C5492" t="inlineStr">
        <is>
          <t>ならけん やまとこおりやまし きたこおりやまちょう</t>
        </is>
      </c>
    </row>
    <row r="5493">
      <c r="A5493" t="inlineStr">
        <is>
          <t>6391161</t>
        </is>
      </c>
      <c r="B5493" t="inlineStr">
        <is>
          <t>奈良県大和郡山市観音寺町</t>
        </is>
      </c>
      <c r="C5493" t="inlineStr">
        <is>
          <t>ならけん やまとこおりやまし かんのんじちょう</t>
        </is>
      </c>
    </row>
    <row r="5494">
      <c r="A5494" t="inlineStr">
        <is>
          <t>6391162</t>
        </is>
      </c>
      <c r="B5494" t="inlineStr">
        <is>
          <t>奈良県大和郡山市東奈良口町</t>
        </is>
      </c>
      <c r="C5494" t="inlineStr">
        <is>
          <t>ならけん やまとこおりやまし ひがしならぐちちょう</t>
        </is>
      </c>
    </row>
    <row r="5495">
      <c r="A5495" t="inlineStr">
        <is>
          <t>6391163</t>
        </is>
      </c>
      <c r="B5495" t="inlineStr">
        <is>
          <t>奈良県大和郡山市西奈良口町</t>
        </is>
      </c>
      <c r="C5495" t="inlineStr">
        <is>
          <t>ならけん やまとこおりやまし にしならぐちちょう</t>
        </is>
      </c>
    </row>
    <row r="5496">
      <c r="A5496" t="inlineStr">
        <is>
          <t>6391164</t>
        </is>
      </c>
      <c r="B5496" t="inlineStr">
        <is>
          <t>奈良県大和郡山市西観音寺町</t>
        </is>
      </c>
      <c r="C5496" t="inlineStr">
        <is>
          <t>ならけん やまとこおりやまし にしかんのんじちょう</t>
        </is>
      </c>
    </row>
    <row r="5497">
      <c r="A5497" t="inlineStr">
        <is>
          <t>6391165</t>
        </is>
      </c>
      <c r="B5497" t="inlineStr">
        <is>
          <t>奈良県大和郡山市北鍛冶町</t>
        </is>
      </c>
      <c r="C5497" t="inlineStr">
        <is>
          <t>ならけん やまとこおりやまし きたかじまち</t>
        </is>
      </c>
    </row>
    <row r="5498">
      <c r="A5498" t="inlineStr">
        <is>
          <t>6391166</t>
        </is>
      </c>
      <c r="B5498" t="inlineStr">
        <is>
          <t>奈良県大和郡山市中鍛冶町</t>
        </is>
      </c>
      <c r="C5498" t="inlineStr">
        <is>
          <t>ならけん やまとこおりやまし なかかじまち</t>
        </is>
      </c>
    </row>
    <row r="5499">
      <c r="A5499" t="inlineStr">
        <is>
          <t>6391167</t>
        </is>
      </c>
      <c r="B5499" t="inlineStr">
        <is>
          <t>奈良県大和郡山市南鍛冶町</t>
        </is>
      </c>
      <c r="C5499" t="inlineStr">
        <is>
          <t>ならけん やまとこおりやまし みなみかじまち</t>
        </is>
      </c>
    </row>
    <row r="5500">
      <c r="A5500" t="inlineStr">
        <is>
          <t>6391168</t>
        </is>
      </c>
      <c r="B5500" t="inlineStr">
        <is>
          <t>奈良県大和郡山市魚町</t>
        </is>
      </c>
      <c r="C5500" t="inlineStr">
        <is>
          <t>ならけん やまとこおりやまし うおまち</t>
        </is>
      </c>
    </row>
    <row r="5501">
      <c r="A5501" t="inlineStr">
        <is>
          <t>6391169</t>
        </is>
      </c>
      <c r="B5501" t="inlineStr">
        <is>
          <t>奈良県大和郡山市塩町</t>
        </is>
      </c>
      <c r="C5501" t="inlineStr">
        <is>
          <t>ならけん やまとこおりやまし しおまち</t>
        </is>
      </c>
    </row>
    <row r="5502">
      <c r="A5502" t="inlineStr">
        <is>
          <t>6392100</t>
        </is>
      </c>
      <c r="B5502" t="inlineStr">
        <is>
          <t>奈良県葛城市</t>
        </is>
      </c>
      <c r="C5502" t="inlineStr">
        <is>
          <t>ならけん かつらぎし</t>
        </is>
      </c>
    </row>
    <row r="5503">
      <c r="A5503" t="inlineStr">
        <is>
          <t>6392101</t>
        </is>
      </c>
      <c r="B5503" t="inlineStr">
        <is>
          <t>奈良県葛城市疋田</t>
        </is>
      </c>
      <c r="C5503" t="inlineStr">
        <is>
          <t>ならけん かつらぎし ひきだ</t>
        </is>
      </c>
    </row>
    <row r="5504">
      <c r="A5504" t="inlineStr">
        <is>
          <t>6392102</t>
        </is>
      </c>
      <c r="B5504" t="inlineStr">
        <is>
          <t>奈良県葛城市東室</t>
        </is>
      </c>
      <c r="C5504" t="inlineStr">
        <is>
          <t>ならけん かつらぎし ひがしむろ</t>
        </is>
      </c>
    </row>
    <row r="5505">
      <c r="A5505" t="inlineStr">
        <is>
          <t>6392103</t>
        </is>
      </c>
      <c r="B5505" t="inlineStr">
        <is>
          <t>奈良県葛城市西室</t>
        </is>
      </c>
      <c r="C5505" t="inlineStr">
        <is>
          <t>ならけん かつらぎし にしむろ</t>
        </is>
      </c>
    </row>
    <row r="5506">
      <c r="A5506" t="inlineStr">
        <is>
          <t>6392111</t>
        </is>
      </c>
      <c r="B5506" t="inlineStr">
        <is>
          <t>奈良県葛城市柿本</t>
        </is>
      </c>
      <c r="C5506" t="inlineStr">
        <is>
          <t>ならけん かつらぎし かきのもと</t>
        </is>
      </c>
    </row>
    <row r="5507">
      <c r="A5507" t="inlineStr">
        <is>
          <t>6392112</t>
        </is>
      </c>
      <c r="B5507" t="inlineStr">
        <is>
          <t>奈良県葛城市笛堂</t>
        </is>
      </c>
      <c r="C5507" t="inlineStr">
        <is>
          <t>ならけん かつらぎし ふえどう</t>
        </is>
      </c>
    </row>
    <row r="5508">
      <c r="A5508" t="inlineStr">
        <is>
          <t>6392113</t>
        </is>
      </c>
      <c r="B5508" t="inlineStr">
        <is>
          <t>奈良県葛城市北花内</t>
        </is>
      </c>
      <c r="C5508" t="inlineStr">
        <is>
          <t>ならけん かつらぎし きたはなうち</t>
        </is>
      </c>
    </row>
    <row r="5509">
      <c r="A5509" t="inlineStr">
        <is>
          <t>6392121</t>
        </is>
      </c>
      <c r="B5509" t="inlineStr">
        <is>
          <t>奈良県葛城市新村</t>
        </is>
      </c>
      <c r="C5509" t="inlineStr">
        <is>
          <t>ならけん かつらぎし しむら</t>
        </is>
      </c>
    </row>
    <row r="5510">
      <c r="A5510" t="inlineStr">
        <is>
          <t>6392122</t>
        </is>
      </c>
      <c r="B5510" t="inlineStr">
        <is>
          <t>奈良県葛城市薑</t>
        </is>
      </c>
      <c r="C5510" t="inlineStr">
        <is>
          <t>ならけん かつらぎし はじかみ</t>
        </is>
      </c>
    </row>
    <row r="5511">
      <c r="A5511" t="inlineStr">
        <is>
          <t>6392123</t>
        </is>
      </c>
      <c r="B5511" t="inlineStr">
        <is>
          <t>奈良県葛城市忍海</t>
        </is>
      </c>
      <c r="C5511" t="inlineStr">
        <is>
          <t>ならけん かつらぎし おしみ</t>
        </is>
      </c>
    </row>
    <row r="5512">
      <c r="A5512" t="inlineStr">
        <is>
          <t>6392124</t>
        </is>
      </c>
      <c r="B5512" t="inlineStr">
        <is>
          <t>奈良県葛城市脇田</t>
        </is>
      </c>
      <c r="C5512" t="inlineStr">
        <is>
          <t>ならけん かつらぎし わきだ</t>
        </is>
      </c>
    </row>
    <row r="5513">
      <c r="A5513" t="inlineStr">
        <is>
          <t>6392125</t>
        </is>
      </c>
      <c r="B5513" t="inlineStr">
        <is>
          <t>奈良県葛城市西辻</t>
        </is>
      </c>
      <c r="C5513" t="inlineStr">
        <is>
          <t>ならけん かつらぎし にしつじ</t>
        </is>
      </c>
    </row>
    <row r="5514">
      <c r="A5514" t="inlineStr">
        <is>
          <t>6392126</t>
        </is>
      </c>
      <c r="B5514" t="inlineStr">
        <is>
          <t>奈良県葛城市南花内</t>
        </is>
      </c>
      <c r="C5514" t="inlineStr">
        <is>
          <t>ならけん かつらぎし みなみはなうち</t>
        </is>
      </c>
    </row>
    <row r="5515">
      <c r="A5515" t="inlineStr">
        <is>
          <t>6392127</t>
        </is>
      </c>
      <c r="B5515" t="inlineStr">
        <is>
          <t>奈良県葛城市新町</t>
        </is>
      </c>
      <c r="C5515" t="inlineStr">
        <is>
          <t>ならけん かつらぎし しんまち</t>
        </is>
      </c>
    </row>
    <row r="5516">
      <c r="A5516" t="inlineStr">
        <is>
          <t>6392131</t>
        </is>
      </c>
      <c r="B5516" t="inlineStr">
        <is>
          <t>奈良県葛城市林堂</t>
        </is>
      </c>
      <c r="C5516" t="inlineStr">
        <is>
          <t>ならけん かつらぎし はやしどう</t>
        </is>
      </c>
    </row>
    <row r="5517">
      <c r="A5517" t="inlineStr">
        <is>
          <t>6392132</t>
        </is>
      </c>
      <c r="B5517" t="inlineStr">
        <is>
          <t>奈良県葛城市笛吹</t>
        </is>
      </c>
      <c r="C5517" t="inlineStr">
        <is>
          <t>ならけん かつらぎし ふえふき</t>
        </is>
      </c>
    </row>
    <row r="5518">
      <c r="A5518" t="inlineStr">
        <is>
          <t>6392133</t>
        </is>
      </c>
      <c r="B5518" t="inlineStr">
        <is>
          <t>奈良県葛城市梅室</t>
        </is>
      </c>
      <c r="C5518" t="inlineStr">
        <is>
          <t>ならけん かつらぎし うめむろ</t>
        </is>
      </c>
    </row>
    <row r="5519">
      <c r="A5519" t="inlineStr">
        <is>
          <t>6392134</t>
        </is>
      </c>
      <c r="B5519" t="inlineStr">
        <is>
          <t>奈良県葛城市山口</t>
        </is>
      </c>
      <c r="C5519" t="inlineStr">
        <is>
          <t>ならけん かつらぎし やまぐち</t>
        </is>
      </c>
    </row>
    <row r="5520">
      <c r="A5520" t="inlineStr">
        <is>
          <t>6392135</t>
        </is>
      </c>
      <c r="B5520" t="inlineStr">
        <is>
          <t>奈良県葛城市寺口</t>
        </is>
      </c>
      <c r="C5520" t="inlineStr">
        <is>
          <t>ならけん かつらぎし てらぐち</t>
        </is>
      </c>
    </row>
    <row r="5521">
      <c r="A5521" t="inlineStr">
        <is>
          <t>6392136</t>
        </is>
      </c>
      <c r="B5521" t="inlineStr">
        <is>
          <t>奈良県葛城市平岡</t>
        </is>
      </c>
      <c r="C5521" t="inlineStr">
        <is>
          <t>ならけん かつらぎし ひらおか</t>
        </is>
      </c>
    </row>
    <row r="5522">
      <c r="A5522" t="inlineStr">
        <is>
          <t>6392137</t>
        </is>
      </c>
      <c r="B5522" t="inlineStr">
        <is>
          <t>奈良県葛城市南藤井</t>
        </is>
      </c>
      <c r="C5522" t="inlineStr">
        <is>
          <t>ならけん かつらぎし みなみふじい</t>
        </is>
      </c>
    </row>
    <row r="5523">
      <c r="A5523" t="inlineStr">
        <is>
          <t>6392138</t>
        </is>
      </c>
      <c r="B5523" t="inlineStr">
        <is>
          <t>奈良県葛城市山田</t>
        </is>
      </c>
      <c r="C5523" t="inlineStr">
        <is>
          <t>ならけん かつらぎし やまだ</t>
        </is>
      </c>
    </row>
    <row r="5524">
      <c r="A5524" t="inlineStr">
        <is>
          <t>6392141</t>
        </is>
      </c>
      <c r="B5524" t="inlineStr">
        <is>
          <t>奈良県葛城市弁之庄</t>
        </is>
      </c>
      <c r="C5524" t="inlineStr">
        <is>
          <t>ならけん かつらぎし べんのしょう</t>
        </is>
      </c>
    </row>
    <row r="5525">
      <c r="A5525" t="inlineStr">
        <is>
          <t>6392142</t>
        </is>
      </c>
      <c r="B5525" t="inlineStr">
        <is>
          <t>奈良県葛城市北道穂</t>
        </is>
      </c>
      <c r="C5525" t="inlineStr">
        <is>
          <t>ならけん かつらぎし きたみつぼ</t>
        </is>
      </c>
    </row>
    <row r="5526">
      <c r="A5526" t="inlineStr">
        <is>
          <t>6392143</t>
        </is>
      </c>
      <c r="B5526" t="inlineStr">
        <is>
          <t>奈良県葛城市南道穂</t>
        </is>
      </c>
      <c r="C5526" t="inlineStr">
        <is>
          <t>ならけん かつらぎし みなみみつぼ</t>
        </is>
      </c>
    </row>
    <row r="5527">
      <c r="A5527" t="inlineStr">
        <is>
          <t>6392144</t>
        </is>
      </c>
      <c r="B5527" t="inlineStr">
        <is>
          <t>奈良県葛城市葛木</t>
        </is>
      </c>
      <c r="C5527" t="inlineStr">
        <is>
          <t>ならけん かつらぎし かつらぎ</t>
        </is>
      </c>
    </row>
    <row r="5528">
      <c r="A5528" t="inlineStr">
        <is>
          <t>6392145</t>
        </is>
      </c>
      <c r="B5528" t="inlineStr">
        <is>
          <t>奈良県葛城市大屋</t>
        </is>
      </c>
      <c r="C5528" t="inlineStr">
        <is>
          <t>ならけん かつらぎし おおや</t>
        </is>
      </c>
    </row>
    <row r="5529">
      <c r="A5529" t="inlineStr">
        <is>
          <t>6392146</t>
        </is>
      </c>
      <c r="B5529" t="inlineStr">
        <is>
          <t>奈良県葛城市中戸</t>
        </is>
      </c>
      <c r="C5529" t="inlineStr">
        <is>
          <t>ならけん かつらぎし なかと</t>
        </is>
      </c>
    </row>
    <row r="5530">
      <c r="A5530" t="inlineStr">
        <is>
          <t>6392147</t>
        </is>
      </c>
      <c r="B5530" t="inlineStr">
        <is>
          <t>奈良県葛城市新庄</t>
        </is>
      </c>
      <c r="C5530" t="inlineStr">
        <is>
          <t>ならけん かつらぎし しんじょう</t>
        </is>
      </c>
    </row>
    <row r="5531">
      <c r="A5531" t="inlineStr">
        <is>
          <t>6392151</t>
        </is>
      </c>
      <c r="B5531" t="inlineStr">
        <is>
          <t>奈良県葛城市南今市</t>
        </is>
      </c>
      <c r="C5531" t="inlineStr">
        <is>
          <t>ならけん かつらぎし みなみいまいち</t>
        </is>
      </c>
    </row>
    <row r="5532">
      <c r="A5532" t="inlineStr">
        <is>
          <t>6392152</t>
        </is>
      </c>
      <c r="B5532" t="inlineStr">
        <is>
          <t>奈良県葛城市大畑</t>
        </is>
      </c>
      <c r="C5532" t="inlineStr">
        <is>
          <t>ならけん かつらぎし おばたけ</t>
        </is>
      </c>
    </row>
    <row r="5533">
      <c r="A5533" t="inlineStr">
        <is>
          <t>6392153</t>
        </is>
      </c>
      <c r="B5533" t="inlineStr">
        <is>
          <t>奈良県葛城市太田</t>
        </is>
      </c>
      <c r="C5533" t="inlineStr">
        <is>
          <t>ならけん かつらぎし おおた</t>
        </is>
      </c>
    </row>
    <row r="5534">
      <c r="A5534" t="inlineStr">
        <is>
          <t>6392154</t>
        </is>
      </c>
      <c r="B5534" t="inlineStr">
        <is>
          <t>奈良県葛城市兵家</t>
        </is>
      </c>
      <c r="C5534" t="inlineStr">
        <is>
          <t>ならけん かつらぎし ひょうげ</t>
        </is>
      </c>
    </row>
    <row r="5535">
      <c r="A5535" t="inlineStr">
        <is>
          <t>6392155</t>
        </is>
      </c>
      <c r="B5535" t="inlineStr">
        <is>
          <t>奈良県葛城市竹内</t>
        </is>
      </c>
      <c r="C5535" t="inlineStr">
        <is>
          <t>ならけん かつらぎし たけのうち</t>
        </is>
      </c>
    </row>
    <row r="5536">
      <c r="A5536" t="inlineStr">
        <is>
          <t>6392161</t>
        </is>
      </c>
      <c r="B5536" t="inlineStr">
        <is>
          <t>奈良県葛城市木戸</t>
        </is>
      </c>
      <c r="C5536" t="inlineStr">
        <is>
          <t>ならけん かつらぎし きど</t>
        </is>
      </c>
    </row>
    <row r="5537">
      <c r="A5537" t="inlineStr">
        <is>
          <t>6392162</t>
        </is>
      </c>
      <c r="B5537" t="inlineStr">
        <is>
          <t>奈良県葛城市尺土</t>
        </is>
      </c>
      <c r="C5537" t="inlineStr">
        <is>
          <t>ならけん かつらぎし しゃくど</t>
        </is>
      </c>
    </row>
    <row r="5538">
      <c r="A5538" t="inlineStr">
        <is>
          <t>6392163</t>
        </is>
      </c>
      <c r="B5538" t="inlineStr">
        <is>
          <t>奈良県葛城市八川</t>
        </is>
      </c>
      <c r="C5538" t="inlineStr">
        <is>
          <t>ならけん かつらぎし はちがわ</t>
        </is>
      </c>
    </row>
    <row r="5539">
      <c r="A5539" t="inlineStr">
        <is>
          <t>6392164</t>
        </is>
      </c>
      <c r="B5539" t="inlineStr">
        <is>
          <t>奈良県葛城市長尾</t>
        </is>
      </c>
      <c r="C5539" t="inlineStr">
        <is>
          <t>ならけん かつらぎし ながお</t>
        </is>
      </c>
    </row>
    <row r="5540">
      <c r="A5540" t="inlineStr">
        <is>
          <t>6392200</t>
        </is>
      </c>
      <c r="B5540" t="inlineStr">
        <is>
          <t>奈良県御所市</t>
        </is>
      </c>
      <c r="C5540" t="inlineStr">
        <is>
          <t>ならけん ごせし</t>
        </is>
      </c>
    </row>
    <row r="5541">
      <c r="A5541" t="inlineStr">
        <is>
          <t>6392201</t>
        </is>
      </c>
      <c r="B5541" t="inlineStr">
        <is>
          <t>奈良県御所市柳原</t>
        </is>
      </c>
      <c r="C5541" t="inlineStr">
        <is>
          <t>ならけん ごせし やなぎはら</t>
        </is>
      </c>
    </row>
    <row r="5542">
      <c r="A5542" t="inlineStr">
        <is>
          <t>6392202</t>
        </is>
      </c>
      <c r="B5542" t="inlineStr">
        <is>
          <t>奈良県御所市出屋敷</t>
        </is>
      </c>
      <c r="C5542" t="inlineStr">
        <is>
          <t>ならけん ごせし でやしき</t>
        </is>
      </c>
    </row>
    <row r="5543">
      <c r="A5543" t="inlineStr">
        <is>
          <t>6392203</t>
        </is>
      </c>
      <c r="B5543" t="inlineStr">
        <is>
          <t>奈良県御所市北十三</t>
        </is>
      </c>
      <c r="C5543" t="inlineStr">
        <is>
          <t>ならけん ごせし きたじゅうそ</t>
        </is>
      </c>
    </row>
    <row r="5544">
      <c r="A5544" t="inlineStr">
        <is>
          <t>6392204</t>
        </is>
      </c>
      <c r="B5544" t="inlineStr">
        <is>
          <t>奈良県御所市南十三</t>
        </is>
      </c>
      <c r="C5544" t="inlineStr">
        <is>
          <t>ならけん ごせし みなみじゅうそ</t>
        </is>
      </c>
    </row>
    <row r="5545">
      <c r="A5545" t="inlineStr">
        <is>
          <t>6392205</t>
        </is>
      </c>
      <c r="B5545" t="inlineStr">
        <is>
          <t>奈良県御所市東辻</t>
        </is>
      </c>
      <c r="C5545" t="inlineStr">
        <is>
          <t>ならけん ごせし ひがしつじ</t>
        </is>
      </c>
    </row>
    <row r="5546">
      <c r="A5546" t="inlineStr">
        <is>
          <t>6392206</t>
        </is>
      </c>
      <c r="B5546" t="inlineStr">
        <is>
          <t>奈良県御所市竹田</t>
        </is>
      </c>
      <c r="C5546" t="inlineStr">
        <is>
          <t>ならけん ごせし たけだ</t>
        </is>
      </c>
    </row>
    <row r="5547">
      <c r="A5547" t="inlineStr">
        <is>
          <t>6392207</t>
        </is>
      </c>
      <c r="B5547" t="inlineStr">
        <is>
          <t>奈良県御所市今城</t>
        </is>
      </c>
      <c r="C5547" t="inlineStr">
        <is>
          <t>ならけん ごせし いまんじょう</t>
        </is>
      </c>
    </row>
    <row r="5548">
      <c r="A5548" t="inlineStr">
        <is>
          <t>6392211</t>
        </is>
      </c>
      <c r="B5548" t="inlineStr">
        <is>
          <t>奈良県御所市ＪＲ御所駅前通り</t>
        </is>
      </c>
      <c r="C5548" t="inlineStr">
        <is>
          <t>ならけん ごせし じぇいあーるごせえきまえどおり</t>
        </is>
      </c>
    </row>
    <row r="5549">
      <c r="A5549" t="inlineStr">
        <is>
          <t>6392212</t>
        </is>
      </c>
      <c r="B5549" t="inlineStr">
        <is>
          <t>奈良県御所市中央通り</t>
        </is>
      </c>
      <c r="C5549" t="inlineStr">
        <is>
          <t>ならけん ごせし ちゅうおうどおり</t>
        </is>
      </c>
    </row>
    <row r="5550">
      <c r="A5550" t="inlineStr">
        <is>
          <t>6392213</t>
        </is>
      </c>
      <c r="B5550" t="inlineStr">
        <is>
          <t>奈良県御所市神宮町</t>
        </is>
      </c>
      <c r="C5550" t="inlineStr">
        <is>
          <t>ならけん ごせし じんぐうちょう</t>
        </is>
      </c>
    </row>
    <row r="5551">
      <c r="A5551" t="inlineStr">
        <is>
          <t>6392214</t>
        </is>
      </c>
      <c r="B5551" t="inlineStr">
        <is>
          <t>奈良県御所市御堂魚棚町</t>
        </is>
      </c>
      <c r="C5551" t="inlineStr">
        <is>
          <t>ならけん ごせし みどううおんたなちょう</t>
        </is>
      </c>
    </row>
    <row r="5552">
      <c r="A5552" t="inlineStr">
        <is>
          <t>6392215</t>
        </is>
      </c>
      <c r="B5552" t="inlineStr">
        <is>
          <t>奈良県御所市西町</t>
        </is>
      </c>
      <c r="C5552" t="inlineStr">
        <is>
          <t>ならけん ごせし にしまち</t>
        </is>
      </c>
    </row>
    <row r="5553">
      <c r="A5553" t="inlineStr">
        <is>
          <t>6392216</t>
        </is>
      </c>
      <c r="B5553" t="inlineStr">
        <is>
          <t>奈良県御所市御国通り</t>
        </is>
      </c>
      <c r="C5553" t="inlineStr">
        <is>
          <t>ならけん ごせし みくにどおり</t>
        </is>
      </c>
    </row>
    <row r="5554">
      <c r="A5554" t="inlineStr">
        <is>
          <t>6392217</t>
        </is>
      </c>
      <c r="B5554" t="inlineStr">
        <is>
          <t>奈良県御所市新地町</t>
        </is>
      </c>
      <c r="C5554" t="inlineStr">
        <is>
          <t>ならけん ごせし しんちまち</t>
        </is>
      </c>
    </row>
    <row r="5555">
      <c r="A5555" t="inlineStr">
        <is>
          <t>6392221</t>
        </is>
      </c>
      <c r="B5555" t="inlineStr">
        <is>
          <t>奈良県御所市栄町</t>
        </is>
      </c>
      <c r="C5555" t="inlineStr">
        <is>
          <t>ならけん ごせし さかえまち</t>
        </is>
      </c>
    </row>
    <row r="5556">
      <c r="A5556" t="inlineStr">
        <is>
          <t>6392222</t>
        </is>
      </c>
      <c r="B5556" t="inlineStr">
        <is>
          <t>奈良県御所市六軒町</t>
        </is>
      </c>
      <c r="C5556" t="inlineStr">
        <is>
          <t>ならけん ごせし ろっけんまち</t>
        </is>
      </c>
    </row>
    <row r="5557">
      <c r="A5557" t="inlineStr">
        <is>
          <t>6392223</t>
        </is>
      </c>
      <c r="B5557" t="inlineStr">
        <is>
          <t>奈良県御所市本町</t>
        </is>
      </c>
      <c r="C5557" t="inlineStr">
        <is>
          <t>ならけん ごせし ほんまち</t>
        </is>
      </c>
    </row>
    <row r="5558">
      <c r="A5558" t="inlineStr">
        <is>
          <t>6392224</t>
        </is>
      </c>
      <c r="B5558" t="inlineStr">
        <is>
          <t>奈良県御所市西柏町</t>
        </is>
      </c>
      <c r="C5558" t="inlineStr">
        <is>
          <t>ならけん ごせし さいかしちょう</t>
        </is>
      </c>
    </row>
    <row r="5559">
      <c r="A5559" t="inlineStr">
        <is>
          <t>6392225</t>
        </is>
      </c>
      <c r="B5559" t="inlineStr">
        <is>
          <t>奈良県御所市中本町</t>
        </is>
      </c>
      <c r="C5559" t="inlineStr">
        <is>
          <t>ならけん ごせし なかほんまち</t>
        </is>
      </c>
    </row>
    <row r="5560">
      <c r="A5560" t="inlineStr">
        <is>
          <t>6392226</t>
        </is>
      </c>
      <c r="B5560" t="inlineStr">
        <is>
          <t>奈良県御所市南中町</t>
        </is>
      </c>
      <c r="C5560" t="inlineStr">
        <is>
          <t>ならけん ごせし みなみなかまち</t>
        </is>
      </c>
    </row>
    <row r="5561">
      <c r="A5561" t="inlineStr">
        <is>
          <t>6392227</t>
        </is>
      </c>
      <c r="B5561" t="inlineStr">
        <is>
          <t>奈良県御所市東久保町</t>
        </is>
      </c>
      <c r="C5561" t="inlineStr">
        <is>
          <t>ならけん ごせし ひがしくぼちょう</t>
        </is>
      </c>
    </row>
    <row r="5562">
      <c r="A5562" t="inlineStr">
        <is>
          <t>6392228</t>
        </is>
      </c>
      <c r="B5562" t="inlineStr">
        <is>
          <t>奈良県御所市西久保本町</t>
        </is>
      </c>
      <c r="C5562" t="inlineStr">
        <is>
          <t>ならけん ごせし にしくぼほんまち</t>
        </is>
      </c>
    </row>
    <row r="5563">
      <c r="A5563" t="inlineStr">
        <is>
          <t>6392229</t>
        </is>
      </c>
      <c r="B5563" t="inlineStr">
        <is>
          <t>奈良県御所市鴨口町</t>
        </is>
      </c>
      <c r="C5563" t="inlineStr">
        <is>
          <t>ならけん ごせし かもぐちちょう</t>
        </is>
      </c>
    </row>
    <row r="5564">
      <c r="A5564" t="inlineStr">
        <is>
          <t>6392231</t>
        </is>
      </c>
      <c r="B5564" t="inlineStr">
        <is>
          <t>奈良県御所市柿ケ坪町</t>
        </is>
      </c>
      <c r="C5564" t="inlineStr">
        <is>
          <t>ならけん ごせし かきがつぼちょう</t>
        </is>
      </c>
    </row>
    <row r="5565">
      <c r="A5565" t="inlineStr">
        <is>
          <t>6392232</t>
        </is>
      </c>
      <c r="B5565" t="inlineStr">
        <is>
          <t>奈良県御所市御門町</t>
        </is>
      </c>
      <c r="C5565" t="inlineStr">
        <is>
          <t>ならけん ごせし みかどちょう</t>
        </is>
      </c>
    </row>
    <row r="5566">
      <c r="A5566" t="inlineStr">
        <is>
          <t>6392233</t>
        </is>
      </c>
      <c r="B5566" t="inlineStr">
        <is>
          <t>奈良県御所市都町</t>
        </is>
      </c>
      <c r="C5566" t="inlineStr">
        <is>
          <t>ならけん ごせし みやこまち</t>
        </is>
      </c>
    </row>
    <row r="5567">
      <c r="A5567" t="inlineStr">
        <is>
          <t>6392234</t>
        </is>
      </c>
      <c r="B5567" t="inlineStr">
        <is>
          <t>奈良県御所市柳町</t>
        </is>
      </c>
      <c r="C5567" t="inlineStr">
        <is>
          <t>ならけん ごせし やなぎまち</t>
        </is>
      </c>
    </row>
    <row r="5568">
      <c r="A5568" t="inlineStr">
        <is>
          <t>6392235</t>
        </is>
      </c>
      <c r="B5568" t="inlineStr">
        <is>
          <t>奈良県御所市寺内町</t>
        </is>
      </c>
      <c r="C5568" t="inlineStr">
        <is>
          <t>ならけん ごせし じないちょう</t>
        </is>
      </c>
    </row>
    <row r="5569">
      <c r="A5569" t="inlineStr">
        <is>
          <t>6392236</t>
        </is>
      </c>
      <c r="B5569" t="inlineStr">
        <is>
          <t>奈良県御所市代官町</t>
        </is>
      </c>
      <c r="C5569" t="inlineStr">
        <is>
          <t>ならけん ごせし だいかんまち</t>
        </is>
      </c>
    </row>
    <row r="5570">
      <c r="A5570" t="inlineStr">
        <is>
          <t>6392237</t>
        </is>
      </c>
      <c r="B5570" t="inlineStr">
        <is>
          <t>奈良県御所市豊年橋通り</t>
        </is>
      </c>
      <c r="C5570" t="inlineStr">
        <is>
          <t>ならけん ごせし ほうねんばしどおり</t>
        </is>
      </c>
    </row>
    <row r="5571">
      <c r="A5571" t="inlineStr">
        <is>
          <t>6392238</t>
        </is>
      </c>
      <c r="B5571" t="inlineStr">
        <is>
          <t>奈良県御所市大橋通り</t>
        </is>
      </c>
      <c r="C5571" t="inlineStr">
        <is>
          <t>ならけん ごせし おおはしどおり</t>
        </is>
      </c>
    </row>
    <row r="5572">
      <c r="A5572" t="inlineStr">
        <is>
          <t>6392239</t>
        </is>
      </c>
      <c r="B5572" t="inlineStr">
        <is>
          <t>奈良県御所市旭町</t>
        </is>
      </c>
      <c r="C5572" t="inlineStr">
        <is>
          <t>ならけん ごせし あさひまち</t>
        </is>
      </c>
    </row>
    <row r="5573">
      <c r="A5573" t="inlineStr">
        <is>
          <t>6392241</t>
        </is>
      </c>
      <c r="B5573" t="inlineStr">
        <is>
          <t>奈良県御所市茅原</t>
        </is>
      </c>
      <c r="C5573" t="inlineStr">
        <is>
          <t>ならけん ごせし ちはら</t>
        </is>
      </c>
    </row>
    <row r="5574">
      <c r="A5574" t="inlineStr">
        <is>
          <t>6392242</t>
        </is>
      </c>
      <c r="B5574" t="inlineStr">
        <is>
          <t>奈良県御所市本馬</t>
        </is>
      </c>
      <c r="C5574" t="inlineStr">
        <is>
          <t>ならけん ごせし ほんま</t>
        </is>
      </c>
    </row>
    <row r="5575">
      <c r="A5575" t="inlineStr">
        <is>
          <t>6392243</t>
        </is>
      </c>
      <c r="B5575" t="inlineStr">
        <is>
          <t>奈良県御所市東寺田</t>
        </is>
      </c>
      <c r="C5575" t="inlineStr">
        <is>
          <t>ならけん ごせし ひがしてらだ</t>
        </is>
      </c>
    </row>
    <row r="5576">
      <c r="A5576" t="inlineStr">
        <is>
          <t>6392244</t>
        </is>
      </c>
      <c r="B5576" t="inlineStr">
        <is>
          <t>奈良県御所市柏原</t>
        </is>
      </c>
      <c r="C5576" t="inlineStr">
        <is>
          <t>ならけん ごせし かしはら</t>
        </is>
      </c>
    </row>
    <row r="5577">
      <c r="A5577" t="inlineStr">
        <is>
          <t>6392245</t>
        </is>
      </c>
      <c r="B5577" t="inlineStr">
        <is>
          <t>奈良県御所市今住</t>
        </is>
      </c>
      <c r="C5577" t="inlineStr">
        <is>
          <t>ならけん ごせし いまずみ</t>
        </is>
      </c>
    </row>
    <row r="5578">
      <c r="A5578" t="inlineStr">
        <is>
          <t>6392246</t>
        </is>
      </c>
      <c r="B5578" t="inlineStr">
        <is>
          <t>奈良県御所市原谷</t>
        </is>
      </c>
      <c r="C5578" t="inlineStr">
        <is>
          <t>ならけん ごせし はらだに</t>
        </is>
      </c>
    </row>
    <row r="5579">
      <c r="A5579" t="inlineStr">
        <is>
          <t>6392247</t>
        </is>
      </c>
      <c r="B5579" t="inlineStr">
        <is>
          <t>奈良県御所市玉手</t>
        </is>
      </c>
      <c r="C5579" t="inlineStr">
        <is>
          <t>ならけん ごせし たまで</t>
        </is>
      </c>
    </row>
    <row r="5580">
      <c r="A5580" t="inlineStr">
        <is>
          <t>6392248</t>
        </is>
      </c>
      <c r="B5580" t="inlineStr">
        <is>
          <t>奈良県御所市緑町</t>
        </is>
      </c>
      <c r="C5580" t="inlineStr">
        <is>
          <t>ならけん ごせし みどりまち</t>
        </is>
      </c>
    </row>
    <row r="5581">
      <c r="A5581" t="inlineStr">
        <is>
          <t>6392251</t>
        </is>
      </c>
      <c r="B5581" t="inlineStr">
        <is>
          <t>奈良県御所市戸毛</t>
        </is>
      </c>
      <c r="C5581" t="inlineStr">
        <is>
          <t>ならけん ごせし とうげ</t>
        </is>
      </c>
    </row>
    <row r="5582">
      <c r="A5582" t="inlineStr">
        <is>
          <t>6392252</t>
        </is>
      </c>
      <c r="B5582" t="inlineStr">
        <is>
          <t>奈良県御所市樋野</t>
        </is>
      </c>
      <c r="C5582" t="inlineStr">
        <is>
          <t>ならけん ごせし ひの</t>
        </is>
      </c>
    </row>
    <row r="5583">
      <c r="A5583" t="inlineStr">
        <is>
          <t>6392253</t>
        </is>
      </c>
      <c r="B5583" t="inlineStr">
        <is>
          <t>奈良県御所市奉膳</t>
        </is>
      </c>
      <c r="C5583" t="inlineStr">
        <is>
          <t>ならけん ごせし ぶんぜ</t>
        </is>
      </c>
    </row>
    <row r="5584">
      <c r="A5584" t="inlineStr">
        <is>
          <t>6392254</t>
        </is>
      </c>
      <c r="B5584" t="inlineStr">
        <is>
          <t>奈良県御所市古瀬</t>
        </is>
      </c>
      <c r="C5584" t="inlineStr">
        <is>
          <t>ならけん ごせし こせ</t>
        </is>
      </c>
    </row>
    <row r="5585">
      <c r="A5585" t="inlineStr">
        <is>
          <t>6392255</t>
        </is>
      </c>
      <c r="B5585" t="inlineStr">
        <is>
          <t>奈良県御所市朝町</t>
        </is>
      </c>
      <c r="C5585" t="inlineStr">
        <is>
          <t>ならけん ごせし あさまち</t>
        </is>
      </c>
    </row>
    <row r="5586">
      <c r="A5586" t="inlineStr">
        <is>
          <t>6392256</t>
        </is>
      </c>
      <c r="B5586" t="inlineStr">
        <is>
          <t>奈良県御所市栗阪</t>
        </is>
      </c>
      <c r="C5586" t="inlineStr">
        <is>
          <t>ならけん ごせし くりさか</t>
        </is>
      </c>
    </row>
    <row r="5587">
      <c r="A5587" t="inlineStr">
        <is>
          <t>6392257</t>
        </is>
      </c>
      <c r="B5587" t="inlineStr">
        <is>
          <t>奈良県御所市小殿</t>
        </is>
      </c>
      <c r="C5587" t="inlineStr">
        <is>
          <t>ならけん ごせし おどの</t>
        </is>
      </c>
    </row>
    <row r="5588">
      <c r="A5588" t="inlineStr">
        <is>
          <t>6392258</t>
        </is>
      </c>
      <c r="B5588" t="inlineStr">
        <is>
          <t>奈良県御所市稲宿</t>
        </is>
      </c>
      <c r="C5588" t="inlineStr">
        <is>
          <t>ならけん ごせし いないど</t>
        </is>
      </c>
    </row>
    <row r="5589">
      <c r="A5589" t="inlineStr">
        <is>
          <t>6392261</t>
        </is>
      </c>
      <c r="B5589" t="inlineStr">
        <is>
          <t>奈良県御所市城山台</t>
        </is>
      </c>
      <c r="C5589" t="inlineStr">
        <is>
          <t>ならけん ごせし しろやまだい</t>
        </is>
      </c>
    </row>
    <row r="5590">
      <c r="A5590" t="inlineStr">
        <is>
          <t>6392262</t>
        </is>
      </c>
      <c r="B5590" t="inlineStr">
        <is>
          <t>奈良県御所市東持田</t>
        </is>
      </c>
      <c r="C5590" t="inlineStr">
        <is>
          <t>ならけん ごせし ひがしもった</t>
        </is>
      </c>
    </row>
    <row r="5591">
      <c r="A5591" t="inlineStr">
        <is>
          <t>6392263</t>
        </is>
      </c>
      <c r="B5591" t="inlineStr">
        <is>
          <t>奈良県御所市鳥井戸</t>
        </is>
      </c>
      <c r="C5591" t="inlineStr">
        <is>
          <t>ならけん ごせし とりいど</t>
        </is>
      </c>
    </row>
    <row r="5592">
      <c r="A5592" t="inlineStr">
        <is>
          <t>6392264</t>
        </is>
      </c>
      <c r="B5592" t="inlineStr">
        <is>
          <t>奈良県御所市五百家</t>
        </is>
      </c>
      <c r="C5592" t="inlineStr">
        <is>
          <t>ならけん ごせし いうか</t>
        </is>
      </c>
    </row>
    <row r="5593">
      <c r="A5593" t="inlineStr">
        <is>
          <t>6392265</t>
        </is>
      </c>
      <c r="B5593" t="inlineStr">
        <is>
          <t>奈良県御所市新田</t>
        </is>
      </c>
      <c r="C5593" t="inlineStr">
        <is>
          <t>ならけん ごせし しんでん</t>
        </is>
      </c>
    </row>
    <row r="5594">
      <c r="A5594" t="inlineStr">
        <is>
          <t>6392266</t>
        </is>
      </c>
      <c r="B5594" t="inlineStr">
        <is>
          <t>奈良県御所市重阪</t>
        </is>
      </c>
      <c r="C5594" t="inlineStr">
        <is>
          <t>ならけん ごせし へいさか</t>
        </is>
      </c>
    </row>
    <row r="5595">
      <c r="A5595" t="inlineStr">
        <is>
          <t>6392267</t>
        </is>
      </c>
      <c r="B5595" t="inlineStr">
        <is>
          <t>奈良県御所市内谷</t>
        </is>
      </c>
      <c r="C5595" t="inlineStr">
        <is>
          <t>ならけん ごせし うちたに</t>
        </is>
      </c>
    </row>
    <row r="5596">
      <c r="A5596" t="inlineStr">
        <is>
          <t>6392268</t>
        </is>
      </c>
      <c r="B5596" t="inlineStr">
        <is>
          <t>奈良県御所市船路</t>
        </is>
      </c>
      <c r="C5596" t="inlineStr">
        <is>
          <t>ならけん ごせし ふなじ</t>
        </is>
      </c>
    </row>
    <row r="5597">
      <c r="A5597" t="inlineStr">
        <is>
          <t>6392271</t>
        </is>
      </c>
      <c r="B5597" t="inlineStr">
        <is>
          <t>奈良県御所市宮前町</t>
        </is>
      </c>
      <c r="C5597" t="inlineStr">
        <is>
          <t>ならけん ごせし みやまえまち</t>
        </is>
      </c>
    </row>
    <row r="5598">
      <c r="A5598" t="inlineStr">
        <is>
          <t>6392272</t>
        </is>
      </c>
      <c r="B5598" t="inlineStr">
        <is>
          <t>奈良県御所市蛇穴</t>
        </is>
      </c>
      <c r="C5598" t="inlineStr">
        <is>
          <t>ならけん ごせし さらぎ</t>
        </is>
      </c>
    </row>
    <row r="5599">
      <c r="A5599" t="inlineStr">
        <is>
          <t>6392273</t>
        </is>
      </c>
      <c r="B5599" t="inlineStr">
        <is>
          <t>奈良県御所市池之内</t>
        </is>
      </c>
      <c r="C5599" t="inlineStr">
        <is>
          <t>ならけん ごせし いけのうち</t>
        </is>
      </c>
    </row>
    <row r="5600">
      <c r="A5600" t="inlineStr">
        <is>
          <t>6392274</t>
        </is>
      </c>
      <c r="B5600" t="inlineStr">
        <is>
          <t>奈良県御所市冨田</t>
        </is>
      </c>
      <c r="C5600" t="inlineStr">
        <is>
          <t>ならけん ごせし とみた</t>
        </is>
      </c>
    </row>
    <row r="5601">
      <c r="A5601" t="inlineStr">
        <is>
          <t>6392275</t>
        </is>
      </c>
      <c r="B5601" t="inlineStr">
        <is>
          <t>奈良県御所市出走</t>
        </is>
      </c>
      <c r="C5601" t="inlineStr">
        <is>
          <t>ならけん ごせし ではしり</t>
        </is>
      </c>
    </row>
    <row r="5602">
      <c r="A5602" t="inlineStr">
        <is>
          <t>6392276</t>
        </is>
      </c>
      <c r="B5602" t="inlineStr">
        <is>
          <t>奈良県御所市條</t>
        </is>
      </c>
      <c r="C5602" t="inlineStr">
        <is>
          <t>ならけん ごせし じょう</t>
        </is>
      </c>
    </row>
    <row r="5603">
      <c r="A5603" t="inlineStr">
        <is>
          <t>6392277</t>
        </is>
      </c>
      <c r="B5603" t="inlineStr">
        <is>
          <t>奈良県御所市室</t>
        </is>
      </c>
      <c r="C5603" t="inlineStr">
        <is>
          <t>ならけん ごせし むろ</t>
        </is>
      </c>
    </row>
    <row r="5604">
      <c r="A5604" t="inlineStr">
        <is>
          <t>6392278</t>
        </is>
      </c>
      <c r="B5604" t="inlineStr">
        <is>
          <t>奈良県御所市緑ケ丘</t>
        </is>
      </c>
      <c r="C5604" t="inlineStr">
        <is>
          <t>ならけん ごせし みどりがおか</t>
        </is>
      </c>
    </row>
    <row r="5605">
      <c r="A5605" t="inlineStr">
        <is>
          <t>6392279</t>
        </is>
      </c>
      <c r="B5605" t="inlineStr">
        <is>
          <t>奈良県御所市今出</t>
        </is>
      </c>
      <c r="C5605" t="inlineStr">
        <is>
          <t>ならけん ごせし いまで</t>
        </is>
      </c>
    </row>
    <row r="5606">
      <c r="A5606" t="inlineStr">
        <is>
          <t>6392301</t>
        </is>
      </c>
      <c r="B5606" t="inlineStr">
        <is>
          <t>奈良県御所市元町</t>
        </is>
      </c>
      <c r="C5606" t="inlineStr">
        <is>
          <t>ならけん ごせし もとまち</t>
        </is>
      </c>
    </row>
    <row r="5607">
      <c r="A5607" t="inlineStr">
        <is>
          <t>6392302</t>
        </is>
      </c>
      <c r="B5607" t="inlineStr">
        <is>
          <t>奈良県御所市東松本</t>
        </is>
      </c>
      <c r="C5607" t="inlineStr">
        <is>
          <t>ならけん ごせし ひがしまつもと</t>
        </is>
      </c>
    </row>
    <row r="5608">
      <c r="A5608" t="inlineStr">
        <is>
          <t>6392303</t>
        </is>
      </c>
      <c r="B5608" t="inlineStr">
        <is>
          <t>奈良県御所市末広町</t>
        </is>
      </c>
      <c r="C5608" t="inlineStr">
        <is>
          <t>ならけん ごせし すえひろちょう</t>
        </is>
      </c>
    </row>
    <row r="5609">
      <c r="A5609" t="inlineStr">
        <is>
          <t>6392304</t>
        </is>
      </c>
      <c r="B5609" t="inlineStr">
        <is>
          <t>奈良県御所市大広町</t>
        </is>
      </c>
      <c r="C5609" t="inlineStr">
        <is>
          <t>ならけん ごせし おおひろちょう</t>
        </is>
      </c>
    </row>
    <row r="5610">
      <c r="A5610" t="inlineStr">
        <is>
          <t>6392305</t>
        </is>
      </c>
      <c r="B5610" t="inlineStr">
        <is>
          <t>奈良県御所市柳田町</t>
        </is>
      </c>
      <c r="C5610" t="inlineStr">
        <is>
          <t>ならけん ごせし やなぎだちょう</t>
        </is>
      </c>
    </row>
    <row r="5611">
      <c r="A5611" t="inlineStr">
        <is>
          <t>6392306</t>
        </is>
      </c>
      <c r="B5611" t="inlineStr">
        <is>
          <t>奈良県御所市三室</t>
        </is>
      </c>
      <c r="C5611" t="inlineStr">
        <is>
          <t>ならけん ごせし みむろ</t>
        </is>
      </c>
    </row>
    <row r="5612">
      <c r="A5612" t="inlineStr">
        <is>
          <t>6392311</t>
        </is>
      </c>
      <c r="B5612" t="inlineStr">
        <is>
          <t>奈良県御所市小林</t>
        </is>
      </c>
      <c r="C5612" t="inlineStr">
        <is>
          <t>ならけん ごせし こばやし</t>
        </is>
      </c>
    </row>
    <row r="5613">
      <c r="A5613" t="inlineStr">
        <is>
          <t>6392312</t>
        </is>
      </c>
      <c r="B5613" t="inlineStr">
        <is>
          <t>奈良県御所市櫛羅</t>
        </is>
      </c>
      <c r="C5613" t="inlineStr">
        <is>
          <t>ならけん ごせし くじら</t>
        </is>
      </c>
    </row>
    <row r="5614">
      <c r="A5614" t="inlineStr">
        <is>
          <t>6392313</t>
        </is>
      </c>
      <c r="B5614" t="inlineStr">
        <is>
          <t>奈良県御所市楢原</t>
        </is>
      </c>
      <c r="C5614" t="inlineStr">
        <is>
          <t>ならけん ごせし ならばら</t>
        </is>
      </c>
    </row>
    <row r="5615">
      <c r="A5615" t="inlineStr">
        <is>
          <t>6392314</t>
        </is>
      </c>
      <c r="B5615" t="inlineStr">
        <is>
          <t>奈良県御所市幸町</t>
        </is>
      </c>
      <c r="C5615" t="inlineStr">
        <is>
          <t>ならけん ごせし さいわいちょう</t>
        </is>
      </c>
    </row>
    <row r="5616">
      <c r="A5616" t="inlineStr">
        <is>
          <t>6392315</t>
        </is>
      </c>
      <c r="B5616" t="inlineStr">
        <is>
          <t>奈良県御所市宮戸</t>
        </is>
      </c>
      <c r="C5616" t="inlineStr">
        <is>
          <t>ならけん ごせし みやど</t>
        </is>
      </c>
    </row>
    <row r="5617">
      <c r="A5617" t="inlineStr">
        <is>
          <t>6392316</t>
        </is>
      </c>
      <c r="B5617" t="inlineStr">
        <is>
          <t>奈良県御所市西寺田</t>
        </is>
      </c>
      <c r="C5617" t="inlineStr">
        <is>
          <t>ならけん ごせし にしてらだ</t>
        </is>
      </c>
    </row>
    <row r="5618">
      <c r="A5618" t="inlineStr">
        <is>
          <t>6392317</t>
        </is>
      </c>
      <c r="B5618" t="inlineStr">
        <is>
          <t>奈良県御所市豊田</t>
        </is>
      </c>
      <c r="C5618" t="inlineStr">
        <is>
          <t>ならけん ごせし とよだ</t>
        </is>
      </c>
    </row>
    <row r="5619">
      <c r="A5619" t="inlineStr">
        <is>
          <t>6392318</t>
        </is>
      </c>
      <c r="B5619" t="inlineStr">
        <is>
          <t>奈良県御所市森脇</t>
        </is>
      </c>
      <c r="C5619" t="inlineStr">
        <is>
          <t>ならけん ごせし もりわき</t>
        </is>
      </c>
    </row>
    <row r="5620">
      <c r="A5620" t="inlineStr">
        <is>
          <t>6392321</t>
        </is>
      </c>
      <c r="B5620" t="inlineStr">
        <is>
          <t>奈良県御所市名柄</t>
        </is>
      </c>
      <c r="C5620" t="inlineStr">
        <is>
          <t>ならけん ごせし ながら</t>
        </is>
      </c>
    </row>
    <row r="5621">
      <c r="A5621" t="inlineStr">
        <is>
          <t>6392322</t>
        </is>
      </c>
      <c r="B5621" t="inlineStr">
        <is>
          <t>奈良県御所市東名柄</t>
        </is>
      </c>
      <c r="C5621" t="inlineStr">
        <is>
          <t>ならけん ごせし ひがしながら</t>
        </is>
      </c>
    </row>
    <row r="5622">
      <c r="A5622" t="inlineStr">
        <is>
          <t>6392323</t>
        </is>
      </c>
      <c r="B5622" t="inlineStr">
        <is>
          <t>奈良県御所市多田</t>
        </is>
      </c>
      <c r="C5622" t="inlineStr">
        <is>
          <t>ならけん ごせし おいだ</t>
        </is>
      </c>
    </row>
    <row r="5623">
      <c r="A5623" t="inlineStr">
        <is>
          <t>6392324</t>
        </is>
      </c>
      <c r="B5623" t="inlineStr">
        <is>
          <t>奈良県御所市下茶屋</t>
        </is>
      </c>
      <c r="C5623" t="inlineStr">
        <is>
          <t>ならけん ごせし しものちゃや</t>
        </is>
      </c>
    </row>
    <row r="5624">
      <c r="A5624" t="inlineStr">
        <is>
          <t>6392325</t>
        </is>
      </c>
      <c r="B5624" t="inlineStr">
        <is>
          <t>奈良県御所市佐田</t>
        </is>
      </c>
      <c r="C5624" t="inlineStr">
        <is>
          <t>ならけん ごせし さだ</t>
        </is>
      </c>
    </row>
    <row r="5625">
      <c r="A5625" t="inlineStr">
        <is>
          <t>6392326</t>
        </is>
      </c>
      <c r="B5625" t="inlineStr">
        <is>
          <t>奈良県御所市井戸</t>
        </is>
      </c>
      <c r="C5625" t="inlineStr">
        <is>
          <t>ならけん ごせし いど</t>
        </is>
      </c>
    </row>
    <row r="5626">
      <c r="A5626" t="inlineStr">
        <is>
          <t>6392327</t>
        </is>
      </c>
      <c r="B5626" t="inlineStr">
        <is>
          <t>奈良県御所市増</t>
        </is>
      </c>
      <c r="C5626" t="inlineStr">
        <is>
          <t>ならけん ごせし まし</t>
        </is>
      </c>
    </row>
    <row r="5627">
      <c r="A5627" t="inlineStr">
        <is>
          <t>6392328</t>
        </is>
      </c>
      <c r="B5627" t="inlineStr">
        <is>
          <t>奈良県御所市関屋</t>
        </is>
      </c>
      <c r="C5627" t="inlineStr">
        <is>
          <t>ならけん ごせし せきや</t>
        </is>
      </c>
    </row>
    <row r="5628">
      <c r="A5628" t="inlineStr">
        <is>
          <t>6392331</t>
        </is>
      </c>
      <c r="B5628" t="inlineStr">
        <is>
          <t>奈良県御所市南郷</t>
        </is>
      </c>
      <c r="C5628" t="inlineStr">
        <is>
          <t>ならけん ごせし なんごう</t>
        </is>
      </c>
    </row>
    <row r="5629">
      <c r="A5629" t="inlineStr">
        <is>
          <t>6392332</t>
        </is>
      </c>
      <c r="B5629" t="inlineStr">
        <is>
          <t>奈良県御所市西持田</t>
        </is>
      </c>
      <c r="C5629" t="inlineStr">
        <is>
          <t>ならけん ごせし にしもった</t>
        </is>
      </c>
    </row>
    <row r="5630">
      <c r="A5630" t="inlineStr">
        <is>
          <t>6392333</t>
        </is>
      </c>
      <c r="B5630" t="inlineStr">
        <is>
          <t>奈良県御所市林</t>
        </is>
      </c>
      <c r="C5630" t="inlineStr">
        <is>
          <t>ならけん ごせし はやし</t>
        </is>
      </c>
    </row>
    <row r="5631">
      <c r="A5631" t="inlineStr">
        <is>
          <t>6392334</t>
        </is>
      </c>
      <c r="B5631" t="inlineStr">
        <is>
          <t>奈良県御所市北窪</t>
        </is>
      </c>
      <c r="C5631" t="inlineStr">
        <is>
          <t>ならけん ごせし きたくぼ</t>
        </is>
      </c>
    </row>
    <row r="5632">
      <c r="A5632" t="inlineStr">
        <is>
          <t>6392335</t>
        </is>
      </c>
      <c r="B5632" t="inlineStr">
        <is>
          <t>奈良県御所市西北窪</t>
        </is>
      </c>
      <c r="C5632" t="inlineStr">
        <is>
          <t>ならけん ごせし にしきたくぼ</t>
        </is>
      </c>
    </row>
    <row r="5633">
      <c r="A5633" t="inlineStr">
        <is>
          <t>6392336</t>
        </is>
      </c>
      <c r="B5633" t="inlineStr">
        <is>
          <t>奈良県御所市高天</t>
        </is>
      </c>
      <c r="C5633" t="inlineStr">
        <is>
          <t>ならけん ごせし たかま</t>
        </is>
      </c>
    </row>
    <row r="5634">
      <c r="A5634" t="inlineStr">
        <is>
          <t>6392337</t>
        </is>
      </c>
      <c r="B5634" t="inlineStr">
        <is>
          <t>奈良県御所市極楽寺</t>
        </is>
      </c>
      <c r="C5634" t="inlineStr">
        <is>
          <t>ならけん ごせし ごくらくじ</t>
        </is>
      </c>
    </row>
    <row r="5635">
      <c r="A5635" t="inlineStr">
        <is>
          <t>6392341</t>
        </is>
      </c>
      <c r="B5635" t="inlineStr">
        <is>
          <t>奈良県御所市朝妻</t>
        </is>
      </c>
      <c r="C5635" t="inlineStr">
        <is>
          <t>ならけん ごせし あさづま</t>
        </is>
      </c>
    </row>
    <row r="5636">
      <c r="A5636" t="inlineStr">
        <is>
          <t>6392342</t>
        </is>
      </c>
      <c r="B5636" t="inlineStr">
        <is>
          <t>奈良県御所市僧堂</t>
        </is>
      </c>
      <c r="C5636" t="inlineStr">
        <is>
          <t>ならけん ごせし そうどう</t>
        </is>
      </c>
    </row>
    <row r="5637">
      <c r="A5637" t="inlineStr">
        <is>
          <t>6392343</t>
        </is>
      </c>
      <c r="B5637" t="inlineStr">
        <is>
          <t>奈良県御所市鴨神</t>
        </is>
      </c>
      <c r="C5637" t="inlineStr">
        <is>
          <t>ならけん ごせし かもがみ</t>
        </is>
      </c>
    </row>
    <row r="5638">
      <c r="A5638" t="inlineStr">
        <is>
          <t>6392344</t>
        </is>
      </c>
      <c r="B5638" t="inlineStr">
        <is>
          <t>奈良県御所市東佐味</t>
        </is>
      </c>
      <c r="C5638" t="inlineStr">
        <is>
          <t>ならけん ごせし ひがしさび</t>
        </is>
      </c>
    </row>
    <row r="5639">
      <c r="A5639" t="inlineStr">
        <is>
          <t>6392345</t>
        </is>
      </c>
      <c r="B5639" t="inlineStr">
        <is>
          <t>奈良県御所市西佐味</t>
        </is>
      </c>
      <c r="C5639" t="inlineStr">
        <is>
          <t>ならけん ごせし にしさび</t>
        </is>
      </c>
    </row>
    <row r="5640">
      <c r="A5640" t="inlineStr">
        <is>
          <t>6392346</t>
        </is>
      </c>
      <c r="B5640" t="inlineStr">
        <is>
          <t>奈良県御所市伏見</t>
        </is>
      </c>
      <c r="C5640" t="inlineStr">
        <is>
          <t>ならけん ごせし ふしみ</t>
        </is>
      </c>
    </row>
    <row r="5641">
      <c r="A5641" t="inlineStr">
        <is>
          <t>6393100</t>
        </is>
      </c>
      <c r="B5641" t="inlineStr">
        <is>
          <t>奈良県吉野郡吉野町</t>
        </is>
      </c>
      <c r="C5641" t="inlineStr">
        <is>
          <t>ならけん よしのぐんよしのちょう</t>
        </is>
      </c>
    </row>
    <row r="5642">
      <c r="A5642" t="inlineStr">
        <is>
          <t>6393101</t>
        </is>
      </c>
      <c r="B5642" t="inlineStr">
        <is>
          <t>奈良県吉野郡吉野町山口</t>
        </is>
      </c>
      <c r="C5642" t="inlineStr">
        <is>
          <t>ならけん よしのぐんよしのちょう やまぐち</t>
        </is>
      </c>
    </row>
    <row r="5643">
      <c r="A5643" t="inlineStr">
        <is>
          <t>6393102</t>
        </is>
      </c>
      <c r="B5643" t="inlineStr">
        <is>
          <t>奈良県吉野郡吉野町河原屋</t>
        </is>
      </c>
      <c r="C5643" t="inlineStr">
        <is>
          <t>ならけん よしのぐんよしのちょう かわはらや</t>
        </is>
      </c>
    </row>
    <row r="5644">
      <c r="A5644" t="inlineStr">
        <is>
          <t>6393103</t>
        </is>
      </c>
      <c r="B5644" t="inlineStr">
        <is>
          <t>奈良県吉野郡吉野町平尾</t>
        </is>
      </c>
      <c r="C5644" t="inlineStr">
        <is>
          <t>ならけん よしのぐんよしのちょう ひらお</t>
        </is>
      </c>
    </row>
    <row r="5645">
      <c r="A5645" t="inlineStr">
        <is>
          <t>6393104</t>
        </is>
      </c>
      <c r="B5645" t="inlineStr">
        <is>
          <t>奈良県吉野郡吉野町峰寺</t>
        </is>
      </c>
      <c r="C5645" t="inlineStr">
        <is>
          <t>ならけん よしのぐんよしのちょう みねでら</t>
        </is>
      </c>
    </row>
    <row r="5646">
      <c r="A5646" t="inlineStr">
        <is>
          <t>6393105</t>
        </is>
      </c>
      <c r="B5646" t="inlineStr">
        <is>
          <t>奈良県吉野郡吉野町千股</t>
        </is>
      </c>
      <c r="C5646" t="inlineStr">
        <is>
          <t>ならけん よしのぐんよしのちょう ちまた</t>
        </is>
      </c>
    </row>
    <row r="5647">
      <c r="A5647" t="inlineStr">
        <is>
          <t>6393106</t>
        </is>
      </c>
      <c r="B5647" t="inlineStr">
        <is>
          <t>奈良県吉野郡吉野町志賀</t>
        </is>
      </c>
      <c r="C5647" t="inlineStr">
        <is>
          <t>ならけん よしのぐんよしのちょう しが</t>
        </is>
      </c>
    </row>
    <row r="5648">
      <c r="A5648" t="inlineStr">
        <is>
          <t>6393107</t>
        </is>
      </c>
      <c r="B5648" t="inlineStr">
        <is>
          <t>奈良県吉野郡吉野町佐々羅</t>
        </is>
      </c>
      <c r="C5648" t="inlineStr">
        <is>
          <t>ならけん よしのぐんよしのちょう ささら</t>
        </is>
      </c>
    </row>
    <row r="5649">
      <c r="A5649" t="inlineStr">
        <is>
          <t>6393108</t>
        </is>
      </c>
      <c r="B5649" t="inlineStr">
        <is>
          <t>奈良県吉野郡吉野町西谷</t>
        </is>
      </c>
      <c r="C5649" t="inlineStr">
        <is>
          <t>ならけん よしのぐんよしのちょう にしたに</t>
        </is>
      </c>
    </row>
    <row r="5650">
      <c r="A5650" t="inlineStr">
        <is>
          <t>6393111</t>
        </is>
      </c>
      <c r="B5650" t="inlineStr">
        <is>
          <t>奈良県吉野郡吉野町上市</t>
        </is>
      </c>
      <c r="C5650" t="inlineStr">
        <is>
          <t>ならけん よしのぐんよしのちょう かみいち</t>
        </is>
      </c>
    </row>
    <row r="5651">
      <c r="A5651" t="inlineStr">
        <is>
          <t>6393112</t>
        </is>
      </c>
      <c r="B5651" t="inlineStr">
        <is>
          <t>奈良県吉野郡吉野町立野</t>
        </is>
      </c>
      <c r="C5651" t="inlineStr">
        <is>
          <t>ならけん よしのぐんよしのちょう たちの</t>
        </is>
      </c>
    </row>
    <row r="5652">
      <c r="A5652" t="inlineStr">
        <is>
          <t>6393113</t>
        </is>
      </c>
      <c r="B5652" t="inlineStr">
        <is>
          <t>奈良県吉野郡吉野町飯貝</t>
        </is>
      </c>
      <c r="C5652" t="inlineStr">
        <is>
          <t>ならけん よしのぐんよしのちょう いいがい</t>
        </is>
      </c>
    </row>
    <row r="5653">
      <c r="A5653" t="inlineStr">
        <is>
          <t>6393114</t>
        </is>
      </c>
      <c r="B5653" t="inlineStr">
        <is>
          <t>奈良県吉野郡吉野町丹治</t>
        </is>
      </c>
      <c r="C5653" t="inlineStr">
        <is>
          <t>ならけん よしのぐんよしのちょう たんじ</t>
        </is>
      </c>
    </row>
    <row r="5654">
      <c r="A5654" t="inlineStr">
        <is>
          <t>6393115</t>
        </is>
      </c>
      <c r="B5654" t="inlineStr">
        <is>
          <t>奈良県吉野郡吉野町吉野山</t>
        </is>
      </c>
      <c r="C5654" t="inlineStr">
        <is>
          <t>ならけん よしのぐんよしのちょう よしのやま</t>
        </is>
      </c>
    </row>
    <row r="5655">
      <c r="A5655" t="inlineStr">
        <is>
          <t>6393116</t>
        </is>
      </c>
      <c r="B5655" t="inlineStr">
        <is>
          <t>奈良県吉野郡吉野町六田</t>
        </is>
      </c>
      <c r="C5655" t="inlineStr">
        <is>
          <t>ならけん よしのぐんよしのちょう むだ</t>
        </is>
      </c>
    </row>
    <row r="5656">
      <c r="A5656" t="inlineStr">
        <is>
          <t>6393117</t>
        </is>
      </c>
      <c r="B5656" t="inlineStr">
        <is>
          <t>奈良県吉野郡吉野町左曽</t>
        </is>
      </c>
      <c r="C5656" t="inlineStr">
        <is>
          <t>ならけん よしのぐんよしのちょう さそ</t>
        </is>
      </c>
    </row>
    <row r="5657">
      <c r="A5657" t="inlineStr">
        <is>
          <t>6393118</t>
        </is>
      </c>
      <c r="B5657" t="inlineStr">
        <is>
          <t>奈良県吉野郡吉野町橋屋</t>
        </is>
      </c>
      <c r="C5657" t="inlineStr">
        <is>
          <t>ならけん よしのぐんよしのちょう はしや</t>
        </is>
      </c>
    </row>
    <row r="5658">
      <c r="A5658" t="inlineStr">
        <is>
          <t>6393121</t>
        </is>
      </c>
      <c r="B5658" t="inlineStr">
        <is>
          <t>奈良県吉野郡大淀町西増</t>
        </is>
      </c>
      <c r="C5658" t="inlineStr">
        <is>
          <t>ならけん よしのぐんおおよどちょう にしまし</t>
        </is>
      </c>
    </row>
    <row r="5659">
      <c r="A5659" t="inlineStr">
        <is>
          <t>6393122</t>
        </is>
      </c>
      <c r="B5659" t="inlineStr">
        <is>
          <t>奈良県吉野郡大淀町中増</t>
        </is>
      </c>
      <c r="C5659" t="inlineStr">
        <is>
          <t>ならけん よしのぐんおおよどちょう なかまし</t>
        </is>
      </c>
    </row>
    <row r="5660">
      <c r="A5660" t="inlineStr">
        <is>
          <t>6393123</t>
        </is>
      </c>
      <c r="B5660" t="inlineStr">
        <is>
          <t>奈良県吉野郡大淀町増口</t>
        </is>
      </c>
      <c r="C5660" t="inlineStr">
        <is>
          <t>ならけん よしのぐんおおよどちょう ましぐち</t>
        </is>
      </c>
    </row>
    <row r="5661">
      <c r="A5661" t="inlineStr">
        <is>
          <t>6393124</t>
        </is>
      </c>
      <c r="B5661" t="inlineStr">
        <is>
          <t>奈良県吉野郡大淀町北六田</t>
        </is>
      </c>
      <c r="C5661" t="inlineStr">
        <is>
          <t>ならけん よしのぐんおおよどちょう きたむだ</t>
        </is>
      </c>
    </row>
    <row r="5662">
      <c r="A5662" t="inlineStr">
        <is>
          <t>6393125</t>
        </is>
      </c>
      <c r="B5662" t="inlineStr">
        <is>
          <t>奈良県吉野郡大淀町北野</t>
        </is>
      </c>
      <c r="C5662" t="inlineStr">
        <is>
          <t>ならけん よしのぐんおおよどちょう きたの</t>
        </is>
      </c>
    </row>
    <row r="5663">
      <c r="A5663" t="inlineStr">
        <is>
          <t>6393126</t>
        </is>
      </c>
      <c r="B5663" t="inlineStr">
        <is>
          <t>奈良県吉野郡大淀町新野</t>
        </is>
      </c>
      <c r="C5663" t="inlineStr">
        <is>
          <t>ならけん よしのぐんおおよどちょう にの</t>
        </is>
      </c>
    </row>
    <row r="5664">
      <c r="A5664" t="inlineStr">
        <is>
          <t>6393127</t>
        </is>
      </c>
      <c r="B5664" t="inlineStr">
        <is>
          <t>奈良県吉野郡大淀町馬佐</t>
        </is>
      </c>
      <c r="C5664" t="inlineStr">
        <is>
          <t>ならけん よしのぐんおおよどちょう ばさ</t>
        </is>
      </c>
    </row>
    <row r="5665">
      <c r="A5665" t="inlineStr">
        <is>
          <t>6393128</t>
        </is>
      </c>
      <c r="B5665" t="inlineStr">
        <is>
          <t>奈良県吉野郡大淀町比曽</t>
        </is>
      </c>
      <c r="C5665" t="inlineStr">
        <is>
          <t>ならけん よしのぐんおおよどちょう ひそ</t>
        </is>
      </c>
    </row>
    <row r="5666">
      <c r="A5666" t="inlineStr">
        <is>
          <t>6393321</t>
        </is>
      </c>
      <c r="B5666" t="inlineStr">
        <is>
          <t>奈良県吉野郡吉野町三茶屋</t>
        </is>
      </c>
      <c r="C5666" t="inlineStr">
        <is>
          <t>ならけん よしのぐんよしのちょう みつちゃや</t>
        </is>
      </c>
    </row>
    <row r="5667">
      <c r="A5667" t="inlineStr">
        <is>
          <t>6393322</t>
        </is>
      </c>
      <c r="B5667" t="inlineStr">
        <is>
          <t>奈良県吉野郡吉野町小名</t>
        </is>
      </c>
      <c r="C5667" t="inlineStr">
        <is>
          <t>ならけん よしのぐんよしのちょう こな</t>
        </is>
      </c>
    </row>
    <row r="5668">
      <c r="A5668" t="inlineStr">
        <is>
          <t>6393323</t>
        </is>
      </c>
      <c r="B5668" t="inlineStr">
        <is>
          <t>奈良県吉野郡吉野町色生</t>
        </is>
      </c>
      <c r="C5668" t="inlineStr">
        <is>
          <t>ならけん よしのぐんよしのちょう いろう</t>
        </is>
      </c>
    </row>
    <row r="5669">
      <c r="A5669" t="inlineStr">
        <is>
          <t>6393324</t>
        </is>
      </c>
      <c r="B5669" t="inlineStr">
        <is>
          <t>奈良県吉野郡吉野町香束</t>
        </is>
      </c>
      <c r="C5669" t="inlineStr">
        <is>
          <t>ならけん よしのぐんよしのちょう こうそく</t>
        </is>
      </c>
    </row>
    <row r="5670">
      <c r="A5670" t="inlineStr">
        <is>
          <t>6393325</t>
        </is>
      </c>
      <c r="B5670" t="inlineStr">
        <is>
          <t>奈良県吉野郡吉野町柳</t>
        </is>
      </c>
      <c r="C5670" t="inlineStr">
        <is>
          <t>ならけん よしのぐんよしのちょう やなぎ</t>
        </is>
      </c>
    </row>
    <row r="5671">
      <c r="A5671" t="inlineStr">
        <is>
          <t>6393431</t>
        </is>
      </c>
      <c r="B5671" t="inlineStr">
        <is>
          <t>奈良県吉野郡吉野町入野</t>
        </is>
      </c>
      <c r="C5671" t="inlineStr">
        <is>
          <t>ならけん よしのぐんよしのちょう しおの</t>
        </is>
      </c>
    </row>
    <row r="5672">
      <c r="A5672" t="inlineStr">
        <is>
          <t>6393432</t>
        </is>
      </c>
      <c r="B5672" t="inlineStr">
        <is>
          <t>奈良県吉野郡吉野町窪垣内</t>
        </is>
      </c>
      <c r="C5672" t="inlineStr">
        <is>
          <t>ならけん よしのぐんよしのちょう くぼがいと</t>
        </is>
      </c>
    </row>
    <row r="5673">
      <c r="A5673" t="inlineStr">
        <is>
          <t>6393433</t>
        </is>
      </c>
      <c r="B5673" t="inlineStr">
        <is>
          <t>奈良県吉野郡吉野町新子</t>
        </is>
      </c>
      <c r="C5673" t="inlineStr">
        <is>
          <t>ならけん よしのぐんよしのちょう あたらし</t>
        </is>
      </c>
    </row>
    <row r="5674">
      <c r="A5674" t="inlineStr">
        <is>
          <t>6393434</t>
        </is>
      </c>
      <c r="B5674" t="inlineStr">
        <is>
          <t>奈良県吉野郡吉野町国栖</t>
        </is>
      </c>
      <c r="C5674" t="inlineStr">
        <is>
          <t>ならけん よしのぐんよしのちょう くず</t>
        </is>
      </c>
    </row>
    <row r="5675">
      <c r="A5675" t="inlineStr">
        <is>
          <t>6393435</t>
        </is>
      </c>
      <c r="B5675" t="inlineStr">
        <is>
          <t>奈良県吉野郡吉野町南国栖</t>
        </is>
      </c>
      <c r="C5675" t="inlineStr">
        <is>
          <t>ならけん よしのぐんよしのちょう みなみくず</t>
        </is>
      </c>
    </row>
    <row r="5676">
      <c r="A5676" t="inlineStr">
        <is>
          <t>6393436</t>
        </is>
      </c>
      <c r="B5676" t="inlineStr">
        <is>
          <t>奈良県吉野郡吉野町樫尾</t>
        </is>
      </c>
      <c r="C5676" t="inlineStr">
        <is>
          <t>ならけん よしのぐんよしのちょう かしお</t>
        </is>
      </c>
    </row>
    <row r="5677">
      <c r="A5677" t="inlineStr">
        <is>
          <t>6393437</t>
        </is>
      </c>
      <c r="B5677" t="inlineStr">
        <is>
          <t>奈良県吉野郡吉野町南大野</t>
        </is>
      </c>
      <c r="C5677" t="inlineStr">
        <is>
          <t>ならけん よしのぐんよしのちょう みなみおおの</t>
        </is>
      </c>
    </row>
    <row r="5678">
      <c r="A5678" t="inlineStr">
        <is>
          <t>6393441</t>
        </is>
      </c>
      <c r="B5678" t="inlineStr">
        <is>
          <t>奈良県吉野郡吉野町矢治</t>
        </is>
      </c>
      <c r="C5678" t="inlineStr">
        <is>
          <t>ならけん よしのぐんよしのちょう やじ</t>
        </is>
      </c>
    </row>
    <row r="5679">
      <c r="A5679" t="inlineStr">
        <is>
          <t>6393442</t>
        </is>
      </c>
      <c r="B5679" t="inlineStr">
        <is>
          <t>奈良県吉野郡吉野町喜佐谷</t>
        </is>
      </c>
      <c r="C5679" t="inlineStr">
        <is>
          <t>ならけん よしのぐんよしのちょう きさだに</t>
        </is>
      </c>
    </row>
    <row r="5680">
      <c r="A5680" t="inlineStr">
        <is>
          <t>6393443</t>
        </is>
      </c>
      <c r="B5680" t="inlineStr">
        <is>
          <t>奈良県吉野郡吉野町宮滝</t>
        </is>
      </c>
      <c r="C5680" t="inlineStr">
        <is>
          <t>ならけん よしのぐんよしのちょう みやたき</t>
        </is>
      </c>
    </row>
    <row r="5681">
      <c r="A5681" t="inlineStr">
        <is>
          <t>6393444</t>
        </is>
      </c>
      <c r="B5681" t="inlineStr">
        <is>
          <t>奈良県吉野郡吉野町御園</t>
        </is>
      </c>
      <c r="C5681" t="inlineStr">
        <is>
          <t>ならけん よしのぐんよしのちょう みその</t>
        </is>
      </c>
    </row>
    <row r="5682">
      <c r="A5682" t="inlineStr">
        <is>
          <t>6393445</t>
        </is>
      </c>
      <c r="B5682" t="inlineStr">
        <is>
          <t>奈良県吉野郡吉野町楢井</t>
        </is>
      </c>
      <c r="C5682" t="inlineStr">
        <is>
          <t>ならけん よしのぐんよしのちょう ならい</t>
        </is>
      </c>
    </row>
    <row r="5683">
      <c r="A5683" t="inlineStr">
        <is>
          <t>6393446</t>
        </is>
      </c>
      <c r="B5683" t="inlineStr">
        <is>
          <t>奈良県吉野郡吉野町菜摘</t>
        </is>
      </c>
      <c r="C5683" t="inlineStr">
        <is>
          <t>ならけん よしのぐんよしのちょう なつみ</t>
        </is>
      </c>
    </row>
    <row r="5684">
      <c r="A5684" t="inlineStr">
        <is>
          <t>6393500</t>
        </is>
      </c>
      <c r="B5684" t="inlineStr">
        <is>
          <t>奈良県吉野郡川上村</t>
        </is>
      </c>
      <c r="C5684" t="inlineStr">
        <is>
          <t>ならけん よしのぐんかわかみむら</t>
        </is>
      </c>
    </row>
    <row r="5685">
      <c r="A5685" t="inlineStr">
        <is>
          <t>6393541</t>
        </is>
      </c>
      <c r="B5685" t="inlineStr">
        <is>
          <t>奈良県吉野郡川上村東川</t>
        </is>
      </c>
      <c r="C5685" t="inlineStr">
        <is>
          <t>ならけん よしのぐんかわかみむら うのがわ</t>
        </is>
      </c>
    </row>
    <row r="5686">
      <c r="A5686" t="inlineStr">
        <is>
          <t>6393542</t>
        </is>
      </c>
      <c r="B5686" t="inlineStr">
        <is>
          <t>奈良県吉野郡川上村西河</t>
        </is>
      </c>
      <c r="C5686" t="inlineStr">
        <is>
          <t>ならけん よしのぐんかわかみむら にしがわ</t>
        </is>
      </c>
    </row>
    <row r="5687">
      <c r="A5687" t="inlineStr">
        <is>
          <t>6393543</t>
        </is>
      </c>
      <c r="B5687" t="inlineStr">
        <is>
          <t>奈良県吉野郡川上村大滝</t>
        </is>
      </c>
      <c r="C5687" t="inlineStr">
        <is>
          <t>ならけん よしのぐんかわかみむら おおたき</t>
        </is>
      </c>
    </row>
    <row r="5688">
      <c r="A5688" t="inlineStr">
        <is>
          <t>6393551</t>
        </is>
      </c>
      <c r="B5688" t="inlineStr">
        <is>
          <t>奈良県吉野郡川上村寺尾</t>
        </is>
      </c>
      <c r="C5688" t="inlineStr">
        <is>
          <t>ならけん よしのぐんかわかみむら てらお</t>
        </is>
      </c>
    </row>
    <row r="5689">
      <c r="A5689" t="inlineStr">
        <is>
          <t>6393552</t>
        </is>
      </c>
      <c r="B5689" t="inlineStr">
        <is>
          <t>奈良県吉野郡川上村北塩谷</t>
        </is>
      </c>
      <c r="C5689" t="inlineStr">
        <is>
          <t>ならけん よしのぐんかわかみむら きたしおだに</t>
        </is>
      </c>
    </row>
    <row r="5690">
      <c r="A5690" t="inlineStr">
        <is>
          <t>6393553</t>
        </is>
      </c>
      <c r="B5690" t="inlineStr">
        <is>
          <t>奈良県吉野郡川上村迫</t>
        </is>
      </c>
      <c r="C5690" t="inlineStr">
        <is>
          <t>ならけん よしのぐんかわかみむら さこ</t>
        </is>
      </c>
    </row>
    <row r="5691">
      <c r="A5691" t="inlineStr">
        <is>
          <t>6393554</t>
        </is>
      </c>
      <c r="B5691" t="inlineStr">
        <is>
          <t>奈良県吉野郡川上村高原</t>
        </is>
      </c>
      <c r="C5691" t="inlineStr">
        <is>
          <t>ならけん よしのぐんかわかみむら たかはら</t>
        </is>
      </c>
    </row>
    <row r="5692">
      <c r="A5692" t="inlineStr">
        <is>
          <t>6393555</t>
        </is>
      </c>
      <c r="B5692" t="inlineStr">
        <is>
          <t>奈良県吉野郡川上村白屋</t>
        </is>
      </c>
      <c r="C5692" t="inlineStr">
        <is>
          <t>ならけん よしのぐんかわかみむら しらや</t>
        </is>
      </c>
    </row>
    <row r="5693">
      <c r="A5693" t="inlineStr">
        <is>
          <t>6393556</t>
        </is>
      </c>
      <c r="B5693" t="inlineStr">
        <is>
          <t>奈良県吉野郡川上村高原土場</t>
        </is>
      </c>
      <c r="C5693" t="inlineStr">
        <is>
          <t>ならけん よしのぐんかわかみむら たかはらどば</t>
        </is>
      </c>
    </row>
    <row r="5694">
      <c r="A5694" t="inlineStr">
        <is>
          <t>6393557</t>
        </is>
      </c>
      <c r="B5694" t="inlineStr">
        <is>
          <t>奈良県吉野郡川上村人知</t>
        </is>
      </c>
      <c r="C5694" t="inlineStr">
        <is>
          <t>ならけん よしのぐんかわかみむら ひとじ</t>
        </is>
      </c>
    </row>
    <row r="5695">
      <c r="A5695" t="inlineStr">
        <is>
          <t>6393558</t>
        </is>
      </c>
      <c r="B5695" t="inlineStr">
        <is>
          <t>奈良県吉野郡川上村井戸</t>
        </is>
      </c>
      <c r="C5695" t="inlineStr">
        <is>
          <t>ならけん よしのぐんかわかみむら いど</t>
        </is>
      </c>
    </row>
    <row r="5696">
      <c r="A5696" t="inlineStr">
        <is>
          <t>6393601</t>
        </is>
      </c>
      <c r="B5696" t="inlineStr">
        <is>
          <t>奈良県吉野郡川上村柏木</t>
        </is>
      </c>
      <c r="C5696" t="inlineStr">
        <is>
          <t>ならけん よしのぐんかわかみむら かしわぎ</t>
        </is>
      </c>
    </row>
    <row r="5697">
      <c r="A5697" t="inlineStr">
        <is>
          <t>6393602</t>
        </is>
      </c>
      <c r="B5697" t="inlineStr">
        <is>
          <t>奈良県吉野郡川上村上多古</t>
        </is>
      </c>
      <c r="C5697" t="inlineStr">
        <is>
          <t>ならけん よしのぐんかわかみむら こうだこ</t>
        </is>
      </c>
    </row>
    <row r="5698">
      <c r="A5698" t="inlineStr">
        <is>
          <t>6393603</t>
        </is>
      </c>
      <c r="B5698" t="inlineStr">
        <is>
          <t>奈良県吉野郡川上村北和田</t>
        </is>
      </c>
      <c r="C5698" t="inlineStr">
        <is>
          <t>ならけん よしのぐんかわかみむら きたわだ</t>
        </is>
      </c>
    </row>
    <row r="5699">
      <c r="A5699" t="inlineStr">
        <is>
          <t>6393604</t>
        </is>
      </c>
      <c r="B5699" t="inlineStr">
        <is>
          <t>奈良県吉野郡川上村上谷</t>
        </is>
      </c>
      <c r="C5699" t="inlineStr">
        <is>
          <t>ならけん よしのぐんかわかみむら こうだに</t>
        </is>
      </c>
    </row>
    <row r="5700">
      <c r="A5700" t="inlineStr">
        <is>
          <t>6393611</t>
        </is>
      </c>
      <c r="B5700" t="inlineStr">
        <is>
          <t>奈良県吉野郡川上村入之波</t>
        </is>
      </c>
      <c r="C5700" t="inlineStr">
        <is>
          <t>ならけん よしのぐんかわかみむら しおのは</t>
        </is>
      </c>
    </row>
    <row r="5701">
      <c r="A5701" t="inlineStr">
        <is>
          <t>6393612</t>
        </is>
      </c>
      <c r="B5701" t="inlineStr">
        <is>
          <t>奈良県吉野郡川上村大迫</t>
        </is>
      </c>
      <c r="C5701" t="inlineStr">
        <is>
          <t>ならけん よしのぐんかわかみむら おおさこ</t>
        </is>
      </c>
    </row>
    <row r="5702">
      <c r="A5702" t="inlineStr">
        <is>
          <t>6393613</t>
        </is>
      </c>
      <c r="B5702" t="inlineStr">
        <is>
          <t>奈良県吉野郡川上村伯母谷</t>
        </is>
      </c>
      <c r="C5702" t="inlineStr">
        <is>
          <t>ならけん よしのぐんかわかみむら おばたに</t>
        </is>
      </c>
    </row>
    <row r="5703">
      <c r="A5703" t="inlineStr">
        <is>
          <t>6393621</t>
        </is>
      </c>
      <c r="B5703" t="inlineStr">
        <is>
          <t>奈良県吉野郡川上村下多古</t>
        </is>
      </c>
      <c r="C5703" t="inlineStr">
        <is>
          <t>ならけん よしのぐんかわかみむら しもたこ</t>
        </is>
      </c>
    </row>
    <row r="5704">
      <c r="A5704" t="inlineStr">
        <is>
          <t>6393622</t>
        </is>
      </c>
      <c r="B5704" t="inlineStr">
        <is>
          <t>奈良県吉野郡川上村井戸</t>
        </is>
      </c>
      <c r="C5704" t="inlineStr">
        <is>
          <t>ならけん よしのぐんかわかみむら いど</t>
        </is>
      </c>
    </row>
    <row r="5705">
      <c r="A5705" t="inlineStr">
        <is>
          <t>6393623</t>
        </is>
      </c>
      <c r="B5705" t="inlineStr">
        <is>
          <t>奈良県吉野郡川上村井光</t>
        </is>
      </c>
      <c r="C5705" t="inlineStr">
        <is>
          <t>ならけん よしのぐんかわかみむら いかり</t>
        </is>
      </c>
    </row>
    <row r="5706">
      <c r="A5706" t="inlineStr">
        <is>
          <t>6393631</t>
        </is>
      </c>
      <c r="B5706" t="inlineStr">
        <is>
          <t>奈良県吉野郡川上村白川渡</t>
        </is>
      </c>
      <c r="C5706" t="inlineStr">
        <is>
          <t>ならけん よしのぐんかわかみむら しらかわど</t>
        </is>
      </c>
    </row>
    <row r="5707">
      <c r="A5707" t="inlineStr">
        <is>
          <t>6393632</t>
        </is>
      </c>
      <c r="B5707" t="inlineStr">
        <is>
          <t>奈良県吉野郡川上村枌尾</t>
        </is>
      </c>
      <c r="C5707" t="inlineStr">
        <is>
          <t>ならけん よしのぐんかわかみむら そぎお</t>
        </is>
      </c>
    </row>
    <row r="5708">
      <c r="A5708" t="inlineStr">
        <is>
          <t>6393633</t>
        </is>
      </c>
      <c r="B5708" t="inlineStr">
        <is>
          <t>奈良県吉野郡川上村中奥</t>
        </is>
      </c>
      <c r="C5708" t="inlineStr">
        <is>
          <t>ならけん よしのぐんかわかみむら なかおく</t>
        </is>
      </c>
    </row>
    <row r="5709">
      <c r="A5709" t="inlineStr">
        <is>
          <t>6393634</t>
        </is>
      </c>
      <c r="B5709" t="inlineStr">
        <is>
          <t>奈良県吉野郡川上村瀬戸</t>
        </is>
      </c>
      <c r="C5709" t="inlineStr">
        <is>
          <t>ならけん よしのぐんかわかみむら せと</t>
        </is>
      </c>
    </row>
    <row r="5710">
      <c r="A5710" t="inlineStr">
        <is>
          <t>6393635</t>
        </is>
      </c>
      <c r="B5710" t="inlineStr">
        <is>
          <t>奈良県吉野郡川上村神之谷</t>
        </is>
      </c>
      <c r="C5710" t="inlineStr">
        <is>
          <t>ならけん よしのぐんかわかみむら こうのたに</t>
        </is>
      </c>
    </row>
    <row r="5711">
      <c r="A5711" t="inlineStr">
        <is>
          <t>6393700</t>
        </is>
      </c>
      <c r="B5711" t="inlineStr">
        <is>
          <t>奈良県吉野郡上北山村</t>
        </is>
      </c>
      <c r="C5711" t="inlineStr">
        <is>
          <t>ならけん よしのぐんかみきたやまむら</t>
        </is>
      </c>
    </row>
    <row r="5712">
      <c r="A5712" t="inlineStr">
        <is>
          <t>6393701</t>
        </is>
      </c>
      <c r="B5712" t="inlineStr">
        <is>
          <t>奈良県吉野郡上北山村河合</t>
        </is>
      </c>
      <c r="C5712" t="inlineStr">
        <is>
          <t>ならけん よしのぐんかみきたやまむら かわい</t>
        </is>
      </c>
    </row>
    <row r="5713">
      <c r="A5713" t="inlineStr">
        <is>
          <t>6393702</t>
        </is>
      </c>
      <c r="B5713" t="inlineStr">
        <is>
          <t>奈良県吉野郡上北山村小橡</t>
        </is>
      </c>
      <c r="C5713" t="inlineStr">
        <is>
          <t>ならけん よしのぐんかみきたやまむら ことち</t>
        </is>
      </c>
    </row>
    <row r="5714">
      <c r="A5714" t="inlineStr">
        <is>
          <t>6393703</t>
        </is>
      </c>
      <c r="B5714" t="inlineStr">
        <is>
          <t>奈良県吉野郡上北山村白川</t>
        </is>
      </c>
      <c r="C5714" t="inlineStr">
        <is>
          <t>ならけん よしのぐんかみきたやまむら しらかわ</t>
        </is>
      </c>
    </row>
    <row r="5715">
      <c r="A5715" t="inlineStr">
        <is>
          <t>6393704</t>
        </is>
      </c>
      <c r="B5715" t="inlineStr">
        <is>
          <t>奈良県吉野郡上北山村西原</t>
        </is>
      </c>
      <c r="C5715" t="inlineStr">
        <is>
          <t>ならけん よしのぐんかみきたやまむら にしはら</t>
        </is>
      </c>
    </row>
    <row r="5716">
      <c r="A5716" t="inlineStr">
        <is>
          <t>6393705</t>
        </is>
      </c>
      <c r="B5716" t="inlineStr">
        <is>
          <t>奈良県吉野郡上北山村東ノ川</t>
        </is>
      </c>
      <c r="C5716" t="inlineStr">
        <is>
          <t>ならけん よしのぐんかみきたやまむら ひがしのかわ</t>
        </is>
      </c>
    </row>
    <row r="5717">
      <c r="A5717" t="inlineStr">
        <is>
          <t>6393800</t>
        </is>
      </c>
      <c r="B5717" t="inlineStr">
        <is>
          <t>奈良県吉野郡下北山村</t>
        </is>
      </c>
      <c r="C5717" t="inlineStr">
        <is>
          <t>ならけん よしのぐんしもきたやまむら</t>
        </is>
      </c>
    </row>
    <row r="5718">
      <c r="A5718" t="inlineStr">
        <is>
          <t>6393801</t>
        </is>
      </c>
      <c r="B5718" t="inlineStr">
        <is>
          <t>奈良県吉野郡下北山村佐田</t>
        </is>
      </c>
      <c r="C5718" t="inlineStr">
        <is>
          <t>ならけん よしのぐんしもきたやまむら さだ</t>
        </is>
      </c>
    </row>
    <row r="5719">
      <c r="A5719" t="inlineStr">
        <is>
          <t>6393802</t>
        </is>
      </c>
      <c r="B5719" t="inlineStr">
        <is>
          <t>奈良県吉野郡下北山村浦向</t>
        </is>
      </c>
      <c r="C5719" t="inlineStr">
        <is>
          <t>ならけん よしのぐんしもきたやまむら うらむかい</t>
        </is>
      </c>
    </row>
    <row r="5720">
      <c r="A5720" t="inlineStr">
        <is>
          <t>6393803</t>
        </is>
      </c>
      <c r="B5720" t="inlineStr">
        <is>
          <t>奈良県吉野郡下北山村寺垣内</t>
        </is>
      </c>
      <c r="C5720" t="inlineStr">
        <is>
          <t>ならけん よしのぐんしもきたやまむら てらがいと</t>
        </is>
      </c>
    </row>
    <row r="5721">
      <c r="A5721" t="inlineStr">
        <is>
          <t>6393804</t>
        </is>
      </c>
      <c r="B5721" t="inlineStr">
        <is>
          <t>奈良県吉野郡下北山村池峰</t>
        </is>
      </c>
      <c r="C5721" t="inlineStr">
        <is>
          <t>ならけん よしのぐんしもきたやまむら いけみね</t>
        </is>
      </c>
    </row>
    <row r="5722">
      <c r="A5722" t="inlineStr">
        <is>
          <t>6393805</t>
        </is>
      </c>
      <c r="B5722" t="inlineStr">
        <is>
          <t>奈良県吉野郡下北山村上池原</t>
        </is>
      </c>
      <c r="C5722" t="inlineStr">
        <is>
          <t>ならけん よしのぐんしもきたやまむら かみいけはら</t>
        </is>
      </c>
    </row>
    <row r="5723">
      <c r="A5723" t="inlineStr">
        <is>
          <t>6393806</t>
        </is>
      </c>
      <c r="B5723" t="inlineStr">
        <is>
          <t>奈良県吉野郡下北山村下池原</t>
        </is>
      </c>
      <c r="C5723" t="inlineStr">
        <is>
          <t>ならけん よしのぐんしもきたやまむら しもいけはら</t>
        </is>
      </c>
    </row>
    <row r="5724">
      <c r="A5724" t="inlineStr">
        <is>
          <t>6393807</t>
        </is>
      </c>
      <c r="B5724" t="inlineStr">
        <is>
          <t>奈良県吉野郡下北山村下桑原</t>
        </is>
      </c>
      <c r="C5724" t="inlineStr">
        <is>
          <t>ならけん よしのぐんしもきたやまむら しもくわはら</t>
        </is>
      </c>
    </row>
    <row r="5725">
      <c r="A5725" t="inlineStr">
        <is>
          <t>6393808</t>
        </is>
      </c>
      <c r="B5725" t="inlineStr">
        <is>
          <t>奈良県吉野郡下北山村上桑原</t>
        </is>
      </c>
      <c r="C5725" t="inlineStr">
        <is>
          <t>ならけん よしのぐんしもきたやまむら かみくわはら</t>
        </is>
      </c>
    </row>
    <row r="5726">
      <c r="A5726" t="inlineStr">
        <is>
          <t>6393809</t>
        </is>
      </c>
      <c r="B5726" t="inlineStr">
        <is>
          <t>奈良県吉野郡下北山村前鬼</t>
        </is>
      </c>
      <c r="C5726" t="inlineStr">
        <is>
          <t>ならけん よしのぐんしもきたやまむら ぜんき</t>
        </is>
      </c>
    </row>
    <row r="5727">
      <c r="A5727" t="inlineStr">
        <is>
          <t>6400000</t>
        </is>
      </c>
      <c r="B5727" t="inlineStr">
        <is>
          <t>和歌山県和歌山市</t>
        </is>
      </c>
      <c r="C5727" t="inlineStr">
        <is>
          <t>わかやまけん わかやまし</t>
        </is>
      </c>
    </row>
    <row r="5728">
      <c r="A5728" t="inlineStr">
        <is>
          <t>6400101</t>
        </is>
      </c>
      <c r="B5728" t="inlineStr">
        <is>
          <t>和歌山県和歌山市大川</t>
        </is>
      </c>
      <c r="C5728" t="inlineStr">
        <is>
          <t>わかやまけん わかやまし おおかわ</t>
        </is>
      </c>
    </row>
    <row r="5729">
      <c r="A5729" t="inlineStr">
        <is>
          <t>6400102</t>
        </is>
      </c>
      <c r="B5729" t="inlineStr">
        <is>
          <t>和歌山県和歌山市深山</t>
        </is>
      </c>
      <c r="C5729" t="inlineStr">
        <is>
          <t>わかやまけん わかやまし みやま</t>
        </is>
      </c>
    </row>
    <row r="5730">
      <c r="A5730" t="inlineStr">
        <is>
          <t>6400103</t>
        </is>
      </c>
      <c r="B5730" t="inlineStr">
        <is>
          <t>和歌山県和歌山市加太</t>
        </is>
      </c>
      <c r="C5730" t="inlineStr">
        <is>
          <t>わかやまけん わかやまし かだ</t>
        </is>
      </c>
    </row>
    <row r="5731">
      <c r="A5731" t="inlineStr">
        <is>
          <t>6400111</t>
        </is>
      </c>
      <c r="B5731" t="inlineStr">
        <is>
          <t>和歌山県和歌山市日野</t>
        </is>
      </c>
      <c r="C5731" t="inlineStr">
        <is>
          <t>わかやまけん わかやまし ひの</t>
        </is>
      </c>
    </row>
    <row r="5732">
      <c r="A5732" t="inlineStr">
        <is>
          <t>6400112</t>
        </is>
      </c>
      <c r="B5732" t="inlineStr">
        <is>
          <t>和歌山県和歌山市西庄</t>
        </is>
      </c>
      <c r="C5732" t="inlineStr">
        <is>
          <t>わかやまけん わかやまし にしのしょう</t>
        </is>
      </c>
    </row>
    <row r="5733">
      <c r="A5733" t="inlineStr">
        <is>
          <t>6400113</t>
        </is>
      </c>
      <c r="B5733" t="inlineStr">
        <is>
          <t>和歌山県和歌山市本脇</t>
        </is>
      </c>
      <c r="C5733" t="inlineStr">
        <is>
          <t>わかやまけん わかやまし もとわき</t>
        </is>
      </c>
    </row>
    <row r="5734">
      <c r="A5734" t="inlineStr">
        <is>
          <t>6400114</t>
        </is>
      </c>
      <c r="B5734" t="inlineStr">
        <is>
          <t>和歌山県和歌山市磯の浦</t>
        </is>
      </c>
      <c r="C5734" t="inlineStr">
        <is>
          <t>わかやまけん わかやまし いそのうら</t>
        </is>
      </c>
    </row>
    <row r="5735">
      <c r="A5735" t="inlineStr">
        <is>
          <t>6400115</t>
        </is>
      </c>
      <c r="B5735" t="inlineStr">
        <is>
          <t>和歌山県和歌山市つつじが丘</t>
        </is>
      </c>
      <c r="C5735" t="inlineStr">
        <is>
          <t>わかやまけん わかやまし つつじがおか</t>
        </is>
      </c>
    </row>
    <row r="5736">
      <c r="A5736" t="inlineStr">
        <is>
          <t>6400301</t>
        </is>
      </c>
      <c r="B5736" t="inlineStr">
        <is>
          <t>和歌山県和歌山市木枕</t>
        </is>
      </c>
      <c r="C5736" t="inlineStr">
        <is>
          <t>わかやまけん わかやまし こまくら</t>
        </is>
      </c>
    </row>
    <row r="5737">
      <c r="A5737" t="inlineStr">
        <is>
          <t>6400302</t>
        </is>
      </c>
      <c r="B5737" t="inlineStr">
        <is>
          <t>和歌山県和歌山市永山</t>
        </is>
      </c>
      <c r="C5737" t="inlineStr">
        <is>
          <t>わかやまけん わかやまし ながやま</t>
        </is>
      </c>
    </row>
    <row r="5738">
      <c r="A5738" t="inlineStr">
        <is>
          <t>6400303</t>
        </is>
      </c>
      <c r="B5738" t="inlineStr">
        <is>
          <t>和歌山県和歌山市山東中</t>
        </is>
      </c>
      <c r="C5738" t="inlineStr">
        <is>
          <t>わかやまけん わかやまし さんどうなか</t>
        </is>
      </c>
    </row>
    <row r="5739">
      <c r="A5739" t="inlineStr">
        <is>
          <t>6400304</t>
        </is>
      </c>
      <c r="B5739" t="inlineStr">
        <is>
          <t>和歌山県和歌山市平尾</t>
        </is>
      </c>
      <c r="C5739" t="inlineStr">
        <is>
          <t>わかやまけん わかやまし ひらお</t>
        </is>
      </c>
    </row>
    <row r="5740">
      <c r="A5740" t="inlineStr">
        <is>
          <t>6400305</t>
        </is>
      </c>
      <c r="B5740" t="inlineStr">
        <is>
          <t>和歌山県和歌山市明王寺</t>
        </is>
      </c>
      <c r="C5740" t="inlineStr">
        <is>
          <t>わかやまけん わかやまし みょうおうじ</t>
        </is>
      </c>
    </row>
    <row r="5741">
      <c r="A5741" t="inlineStr">
        <is>
          <t>6400306</t>
        </is>
      </c>
      <c r="B5741" t="inlineStr">
        <is>
          <t>和歌山県和歌山市塩ノ谷</t>
        </is>
      </c>
      <c r="C5741" t="inlineStr">
        <is>
          <t>わかやまけん わかやまし しおのたに</t>
        </is>
      </c>
    </row>
    <row r="5742">
      <c r="A5742" t="inlineStr">
        <is>
          <t>6400307</t>
        </is>
      </c>
      <c r="B5742" t="inlineStr">
        <is>
          <t>和歌山県和歌山市矢田</t>
        </is>
      </c>
      <c r="C5742" t="inlineStr">
        <is>
          <t>わかやまけん わかやまし やた</t>
        </is>
      </c>
    </row>
    <row r="5743">
      <c r="A5743" t="inlineStr">
        <is>
          <t>6400311</t>
        </is>
      </c>
      <c r="B5743" t="inlineStr">
        <is>
          <t>和歌山県和歌山市黒岩</t>
        </is>
      </c>
      <c r="C5743" t="inlineStr">
        <is>
          <t>わかやまけん わかやまし くろいわ</t>
        </is>
      </c>
    </row>
    <row r="5744">
      <c r="A5744" t="inlineStr">
        <is>
          <t>6400312</t>
        </is>
      </c>
      <c r="B5744" t="inlineStr">
        <is>
          <t>和歌山県和歌山市黒谷</t>
        </is>
      </c>
      <c r="C5744" t="inlineStr">
        <is>
          <t>わかやまけん わかやまし くろだに</t>
        </is>
      </c>
    </row>
    <row r="5745">
      <c r="A5745" t="inlineStr">
        <is>
          <t>6400313</t>
        </is>
      </c>
      <c r="B5745" t="inlineStr">
        <is>
          <t>和歌山県和歌山市境原</t>
        </is>
      </c>
      <c r="C5745" t="inlineStr">
        <is>
          <t>わかやまけん わかやまし さかいばら</t>
        </is>
      </c>
    </row>
    <row r="5746">
      <c r="A5746" t="inlineStr">
        <is>
          <t>6400314</t>
        </is>
      </c>
      <c r="B5746" t="inlineStr">
        <is>
          <t>和歌山県和歌山市頭陀寺</t>
        </is>
      </c>
      <c r="C5746" t="inlineStr">
        <is>
          <t>わかやまけん わかやまし ずだじ</t>
        </is>
      </c>
    </row>
    <row r="5747">
      <c r="A5747" t="inlineStr">
        <is>
          <t>6400315</t>
        </is>
      </c>
      <c r="B5747" t="inlineStr">
        <is>
          <t>和歌山県和歌山市南畑</t>
        </is>
      </c>
      <c r="C5747" t="inlineStr">
        <is>
          <t>わかやまけん わかやまし みなみばた</t>
        </is>
      </c>
    </row>
    <row r="5748">
      <c r="A5748" t="inlineStr">
        <is>
          <t>6400316</t>
        </is>
      </c>
      <c r="B5748" t="inlineStr">
        <is>
          <t>和歌山県和歌山市大河内</t>
        </is>
      </c>
      <c r="C5748" t="inlineStr">
        <is>
          <t>わかやまけん わかやまし おおかわち</t>
        </is>
      </c>
    </row>
    <row r="5749">
      <c r="A5749" t="inlineStr">
        <is>
          <t>6400321</t>
        </is>
      </c>
      <c r="B5749" t="inlineStr">
        <is>
          <t>和歌山県和歌山市薬勝寺</t>
        </is>
      </c>
      <c r="C5749" t="inlineStr">
        <is>
          <t>わかやまけん わかやまし やくしょうじ</t>
        </is>
      </c>
    </row>
    <row r="5750">
      <c r="A5750" t="inlineStr">
        <is>
          <t>6400322</t>
        </is>
      </c>
      <c r="B5750" t="inlineStr">
        <is>
          <t>和歌山県和歌山市仁井辺</t>
        </is>
      </c>
      <c r="C5750" t="inlineStr">
        <is>
          <t>わかやまけん わかやまし にいべ</t>
        </is>
      </c>
    </row>
    <row r="5751">
      <c r="A5751" t="inlineStr">
        <is>
          <t>6400323</t>
        </is>
      </c>
      <c r="B5751" t="inlineStr">
        <is>
          <t>和歌山県和歌山市小瀬田</t>
        </is>
      </c>
      <c r="C5751" t="inlineStr">
        <is>
          <t>わかやまけん わかやまし こぜた</t>
        </is>
      </c>
    </row>
    <row r="5752">
      <c r="A5752" t="inlineStr">
        <is>
          <t>6400324</t>
        </is>
      </c>
      <c r="B5752" t="inlineStr">
        <is>
          <t>和歌山県和歌山市本渡</t>
        </is>
      </c>
      <c r="C5752" t="inlineStr">
        <is>
          <t>わかやまけん わかやまし もとわたり</t>
        </is>
      </c>
    </row>
    <row r="5753">
      <c r="A5753" t="inlineStr">
        <is>
          <t>6400331</t>
        </is>
      </c>
      <c r="B5753" t="inlineStr">
        <is>
          <t>和歌山県和歌山市吉原</t>
        </is>
      </c>
      <c r="C5753" t="inlineStr">
        <is>
          <t>わかやまけん わかやまし よしはら</t>
        </is>
      </c>
    </row>
    <row r="5754">
      <c r="A5754" t="inlineStr">
        <is>
          <t>6400332</t>
        </is>
      </c>
      <c r="B5754" t="inlineStr">
        <is>
          <t>和歌山県和歌山市冬野</t>
        </is>
      </c>
      <c r="C5754" t="inlineStr">
        <is>
          <t>わかやまけん わかやまし ふゆの</t>
        </is>
      </c>
    </row>
    <row r="5755">
      <c r="A5755" t="inlineStr">
        <is>
          <t>6400333</t>
        </is>
      </c>
      <c r="B5755" t="inlineStr">
        <is>
          <t>和歌山県和歌山市広原</t>
        </is>
      </c>
      <c r="C5755" t="inlineStr">
        <is>
          <t>わかやまけん わかやまし ひろはら</t>
        </is>
      </c>
    </row>
    <row r="5756">
      <c r="A5756" t="inlineStr">
        <is>
          <t>6400341</t>
        </is>
      </c>
      <c r="B5756" t="inlineStr">
        <is>
          <t>和歌山県和歌山市相坂</t>
        </is>
      </c>
      <c r="C5756" t="inlineStr">
        <is>
          <t>わかやまけん わかやまし そうざか</t>
        </is>
      </c>
    </row>
    <row r="5757">
      <c r="A5757" t="inlineStr">
        <is>
          <t>6400342</t>
        </is>
      </c>
      <c r="B5757" t="inlineStr">
        <is>
          <t>和歌山県和歌山市松原</t>
        </is>
      </c>
      <c r="C5757" t="inlineStr">
        <is>
          <t>わかやまけん わかやまし まつばら</t>
        </is>
      </c>
    </row>
    <row r="5758">
      <c r="A5758" t="inlineStr">
        <is>
          <t>6400343</t>
        </is>
      </c>
      <c r="B5758" t="inlineStr">
        <is>
          <t>和歌山県和歌山市江南</t>
        </is>
      </c>
      <c r="C5758" t="inlineStr">
        <is>
          <t>わかやまけん わかやまし えな</t>
        </is>
      </c>
    </row>
    <row r="5759">
      <c r="A5759" t="inlineStr">
        <is>
          <t>6400344</t>
        </is>
      </c>
      <c r="B5759" t="inlineStr">
        <is>
          <t>和歌山県和歌山市朝日</t>
        </is>
      </c>
      <c r="C5759" t="inlineStr">
        <is>
          <t>わかやまけん わかやまし あさひ</t>
        </is>
      </c>
    </row>
    <row r="5760">
      <c r="A5760" t="inlineStr">
        <is>
          <t>6400345</t>
        </is>
      </c>
      <c r="B5760" t="inlineStr">
        <is>
          <t>和歌山県和歌山市桑山</t>
        </is>
      </c>
      <c r="C5760" t="inlineStr">
        <is>
          <t>わかやまけん わかやまし くわやま</t>
        </is>
      </c>
    </row>
    <row r="5761">
      <c r="A5761" t="inlineStr">
        <is>
          <t>6400351</t>
        </is>
      </c>
      <c r="B5761" t="inlineStr">
        <is>
          <t>和歌山県和歌山市吉礼</t>
        </is>
      </c>
      <c r="C5761" t="inlineStr">
        <is>
          <t>わかやまけん わかやまし きれ</t>
        </is>
      </c>
    </row>
    <row r="5762">
      <c r="A5762" t="inlineStr">
        <is>
          <t>6400352</t>
        </is>
      </c>
      <c r="B5762" t="inlineStr">
        <is>
          <t>和歌山県和歌山市井戸</t>
        </is>
      </c>
      <c r="C5762" t="inlineStr">
        <is>
          <t>わかやまけん わかやまし いど</t>
        </is>
      </c>
    </row>
    <row r="5763">
      <c r="A5763" t="inlineStr">
        <is>
          <t>6400353</t>
        </is>
      </c>
      <c r="B5763" t="inlineStr">
        <is>
          <t>和歌山県和歌山市馬場</t>
        </is>
      </c>
      <c r="C5763" t="inlineStr">
        <is>
          <t>わかやまけん わかやまし ばば</t>
        </is>
      </c>
    </row>
    <row r="5764">
      <c r="A5764" t="inlineStr">
        <is>
          <t>6400361</t>
        </is>
      </c>
      <c r="B5764" t="inlineStr">
        <is>
          <t>和歌山県和歌山市伊太祈曽</t>
        </is>
      </c>
      <c r="C5764" t="inlineStr">
        <is>
          <t>わかやまけん わかやまし いだきそ</t>
        </is>
      </c>
    </row>
    <row r="5765">
      <c r="A5765" t="inlineStr">
        <is>
          <t>6400362</t>
        </is>
      </c>
      <c r="B5765" t="inlineStr">
        <is>
          <t>和歌山県和歌山市奥須佐</t>
        </is>
      </c>
      <c r="C5765" t="inlineStr">
        <is>
          <t>わかやまけん わかやまし おくずさ</t>
        </is>
      </c>
    </row>
    <row r="5766">
      <c r="A5766" t="inlineStr">
        <is>
          <t>6400363</t>
        </is>
      </c>
      <c r="B5766" t="inlineStr">
        <is>
          <t>和歌山県和歌山市吉里</t>
        </is>
      </c>
      <c r="C5766" t="inlineStr">
        <is>
          <t>わかやまけん わかやまし よしざと</t>
        </is>
      </c>
    </row>
    <row r="5767">
      <c r="A5767" t="inlineStr">
        <is>
          <t>6400364</t>
        </is>
      </c>
      <c r="B5767" t="inlineStr">
        <is>
          <t>和歌山県和歌山市口須佐</t>
        </is>
      </c>
      <c r="C5767" t="inlineStr">
        <is>
          <t>わかやまけん わかやまし くちずさ</t>
        </is>
      </c>
    </row>
    <row r="5768">
      <c r="A5768" t="inlineStr">
        <is>
          <t>6400401</t>
        </is>
      </c>
      <c r="B5768" t="inlineStr">
        <is>
          <t>和歌山県紀の川市貴志川町丸栖</t>
        </is>
      </c>
      <c r="C5768" t="inlineStr">
        <is>
          <t>わかやまけん きのかわし きしがわちょうまるす</t>
        </is>
      </c>
    </row>
    <row r="5769">
      <c r="A5769" t="inlineStr">
        <is>
          <t>6400402</t>
        </is>
      </c>
      <c r="B5769" t="inlineStr">
        <is>
          <t>和歌山県紀の川市貴志川町北山</t>
        </is>
      </c>
      <c r="C5769" t="inlineStr">
        <is>
          <t>わかやまけん きのかわし きしがわちょうきたやま</t>
        </is>
      </c>
    </row>
    <row r="5770">
      <c r="A5770" t="inlineStr">
        <is>
          <t>6400403</t>
        </is>
      </c>
      <c r="B5770" t="inlineStr">
        <is>
          <t>和歌山県紀の川市貴志川町尼寺</t>
        </is>
      </c>
      <c r="C5770" t="inlineStr">
        <is>
          <t>わかやまけん きのかわし きしがわちょうあまてら</t>
        </is>
      </c>
    </row>
    <row r="5771">
      <c r="A5771" t="inlineStr">
        <is>
          <t>6400404</t>
        </is>
      </c>
      <c r="B5771" t="inlineStr">
        <is>
          <t>和歌山県紀の川市貴志川町鳥居</t>
        </is>
      </c>
      <c r="C5771" t="inlineStr">
        <is>
          <t>わかやまけん きのかわし きしがわちょうとりい</t>
        </is>
      </c>
    </row>
    <row r="5772">
      <c r="A5772" t="inlineStr">
        <is>
          <t>6400405</t>
        </is>
      </c>
      <c r="B5772" t="inlineStr">
        <is>
          <t>和歌山県紀の川市貴志川町岸宮</t>
        </is>
      </c>
      <c r="C5772" t="inlineStr">
        <is>
          <t>わかやまけん きのかわし きしがわちょうきしみや</t>
        </is>
      </c>
    </row>
    <row r="5773">
      <c r="A5773" t="inlineStr">
        <is>
          <t>6400406</t>
        </is>
      </c>
      <c r="B5773" t="inlineStr">
        <is>
          <t>和歌山県紀の川市貴志川町西山</t>
        </is>
      </c>
      <c r="C5773" t="inlineStr">
        <is>
          <t>わかやまけん きのかわし きしがわちょうにしやま</t>
        </is>
      </c>
    </row>
    <row r="5774">
      <c r="A5774" t="inlineStr">
        <is>
          <t>6400411</t>
        </is>
      </c>
      <c r="B5774" t="inlineStr">
        <is>
          <t>和歌山県紀の川市貴志川町前田</t>
        </is>
      </c>
      <c r="C5774" t="inlineStr">
        <is>
          <t>わかやまけん きのかわし きしがわちょうまえだ</t>
        </is>
      </c>
    </row>
    <row r="5775">
      <c r="A5775" t="inlineStr">
        <is>
          <t>6400412</t>
        </is>
      </c>
      <c r="B5775" t="inlineStr">
        <is>
          <t>和歌山県紀の川市貴志川町上野山</t>
        </is>
      </c>
      <c r="C5775" t="inlineStr">
        <is>
          <t>わかやまけん きのかわし きしがわちょううえのやま</t>
        </is>
      </c>
    </row>
    <row r="5776">
      <c r="A5776" t="inlineStr">
        <is>
          <t>6400413</t>
        </is>
      </c>
      <c r="B5776" t="inlineStr">
        <is>
          <t>和歌山県紀の川市貴志川町神戸</t>
        </is>
      </c>
      <c r="C5776" t="inlineStr">
        <is>
          <t>わかやまけん きのかわし きしがわちょうこうど</t>
        </is>
      </c>
    </row>
    <row r="5777">
      <c r="A5777" t="inlineStr">
        <is>
          <t>6400414</t>
        </is>
      </c>
      <c r="B5777" t="inlineStr">
        <is>
          <t>和歌山県紀の川市貴志川町国主</t>
        </is>
      </c>
      <c r="C5777" t="inlineStr">
        <is>
          <t>わかやまけん きのかわし きしがわちょうくにし</t>
        </is>
      </c>
    </row>
    <row r="5778">
      <c r="A5778" t="inlineStr">
        <is>
          <t>6400415</t>
        </is>
      </c>
      <c r="B5778" t="inlineStr">
        <is>
          <t>和歌山県紀の川市貴志川町長原</t>
        </is>
      </c>
      <c r="C5778" t="inlineStr">
        <is>
          <t>わかやまけん きのかわし きしがわちょうながはら</t>
        </is>
      </c>
    </row>
    <row r="5779">
      <c r="A5779" t="inlineStr">
        <is>
          <t>6400416</t>
        </is>
      </c>
      <c r="B5779" t="inlineStr">
        <is>
          <t>和歌山県紀の川市貴志川町長山</t>
        </is>
      </c>
      <c r="C5779" t="inlineStr">
        <is>
          <t>わかやまけん きのかわし きしがわちょうながやま</t>
        </is>
      </c>
    </row>
    <row r="5780">
      <c r="A5780" t="inlineStr">
        <is>
          <t>6400421</t>
        </is>
      </c>
      <c r="B5780" t="inlineStr">
        <is>
          <t>和歌山県紀の川市貴志川町北</t>
        </is>
      </c>
      <c r="C5780" t="inlineStr">
        <is>
          <t>わかやまけん きのかわし きしがわちょうきた</t>
        </is>
      </c>
    </row>
    <row r="5781">
      <c r="A5781" t="inlineStr">
        <is>
          <t>6400422</t>
        </is>
      </c>
      <c r="B5781" t="inlineStr">
        <is>
          <t>和歌山県紀の川市貴志川町岸小野</t>
        </is>
      </c>
      <c r="C5781" t="inlineStr">
        <is>
          <t>わかやまけん きのかわし きしがわちょうきしおの</t>
        </is>
      </c>
    </row>
    <row r="5782">
      <c r="A5782" t="inlineStr">
        <is>
          <t>6400423</t>
        </is>
      </c>
      <c r="B5782" t="inlineStr">
        <is>
          <t>和歌山県紀の川市貴志川町高尾</t>
        </is>
      </c>
      <c r="C5782" t="inlineStr">
        <is>
          <t>わかやまけん きのかわし きしがわちょうたかお</t>
        </is>
      </c>
    </row>
    <row r="5783">
      <c r="A5783" t="inlineStr">
        <is>
          <t>6400424</t>
        </is>
      </c>
      <c r="B5783" t="inlineStr">
        <is>
          <t>和歌山県紀の川市貴志川町井ノ口</t>
        </is>
      </c>
      <c r="C5783" t="inlineStr">
        <is>
          <t>わかやまけん きのかわし きしがわちょういのくち</t>
        </is>
      </c>
    </row>
    <row r="5784">
      <c r="A5784" t="inlineStr">
        <is>
          <t>6400441</t>
        </is>
      </c>
      <c r="B5784" t="inlineStr">
        <is>
          <t>和歌山県海南市七山</t>
        </is>
      </c>
      <c r="C5784" t="inlineStr">
        <is>
          <t>わかやまけん かいなんし ななやま</t>
        </is>
      </c>
    </row>
    <row r="5785">
      <c r="A5785" t="inlineStr">
        <is>
          <t>6400442</t>
        </is>
      </c>
      <c r="B5785" t="inlineStr">
        <is>
          <t>和歌山県海南市原野</t>
        </is>
      </c>
      <c r="C5785" t="inlineStr">
        <is>
          <t>わかやまけん かいなんし はらの</t>
        </is>
      </c>
    </row>
    <row r="5786">
      <c r="A5786" t="inlineStr">
        <is>
          <t>6400443</t>
        </is>
      </c>
      <c r="B5786" t="inlineStr">
        <is>
          <t>和歌山県海南市下津野</t>
        </is>
      </c>
      <c r="C5786" t="inlineStr">
        <is>
          <t>わかやまけん かいなんし しもつの</t>
        </is>
      </c>
    </row>
    <row r="5787">
      <c r="A5787" t="inlineStr">
        <is>
          <t>6400451</t>
        </is>
      </c>
      <c r="B5787" t="inlineStr">
        <is>
          <t>和歌山県海南市高津</t>
        </is>
      </c>
      <c r="C5787" t="inlineStr">
        <is>
          <t>わかやまけん かいなんし たかづ</t>
        </is>
      </c>
    </row>
    <row r="5788">
      <c r="A5788" t="inlineStr">
        <is>
          <t>6400452</t>
        </is>
      </c>
      <c r="B5788" t="inlineStr">
        <is>
          <t>和歌山県海南市孟子</t>
        </is>
      </c>
      <c r="C5788" t="inlineStr">
        <is>
          <t>わかやまけん かいなんし もうこ</t>
        </is>
      </c>
    </row>
    <row r="5789">
      <c r="A5789" t="inlineStr">
        <is>
          <t>6400453</t>
        </is>
      </c>
      <c r="B5789" t="inlineStr">
        <is>
          <t>和歌山県海南市野尻</t>
        </is>
      </c>
      <c r="C5789" t="inlineStr">
        <is>
          <t>わかやまけん かいなんし のじり</t>
        </is>
      </c>
    </row>
    <row r="5790">
      <c r="A5790" t="inlineStr">
        <is>
          <t>6400454</t>
        </is>
      </c>
      <c r="B5790" t="inlineStr">
        <is>
          <t>和歌山県海南市別院</t>
        </is>
      </c>
      <c r="C5790" t="inlineStr">
        <is>
          <t>わかやまけん かいなんし べついん</t>
        </is>
      </c>
    </row>
    <row r="5791">
      <c r="A5791" t="inlineStr">
        <is>
          <t>6401100</t>
        </is>
      </c>
      <c r="B5791" t="inlineStr">
        <is>
          <t>和歌山県海草郡紀美野町</t>
        </is>
      </c>
      <c r="C5791" t="inlineStr">
        <is>
          <t>わかやまけん かいそうぐんきみのちょう</t>
        </is>
      </c>
    </row>
    <row r="5792">
      <c r="A5792" t="inlineStr">
        <is>
          <t>6401101</t>
        </is>
      </c>
      <c r="B5792" t="inlineStr">
        <is>
          <t>和歌山県海草郡紀美野町長谷</t>
        </is>
      </c>
      <c r="C5792" t="inlineStr">
        <is>
          <t>わかやまけん かいそうぐんきみのちょう ながたに</t>
        </is>
      </c>
    </row>
    <row r="5793">
      <c r="A5793" t="inlineStr">
        <is>
          <t>6401102</t>
        </is>
      </c>
      <c r="B5793" t="inlineStr">
        <is>
          <t>和歌山県海草郡紀美野町柴目</t>
        </is>
      </c>
      <c r="C5793" t="inlineStr">
        <is>
          <t>わかやまけん かいそうぐんきみのちょう しばめ</t>
        </is>
      </c>
    </row>
    <row r="5794">
      <c r="A5794" t="inlineStr">
        <is>
          <t>6401103</t>
        </is>
      </c>
      <c r="B5794" t="inlineStr">
        <is>
          <t>和歌山県海草郡紀美野町吉野</t>
        </is>
      </c>
      <c r="C5794" t="inlineStr">
        <is>
          <t>わかやまけん かいそうぐんきみのちょう よしの</t>
        </is>
      </c>
    </row>
    <row r="5795">
      <c r="A5795" t="inlineStr">
        <is>
          <t>6401111</t>
        </is>
      </c>
      <c r="B5795" t="inlineStr">
        <is>
          <t>和歌山県海草郡紀美野町福井</t>
        </is>
      </c>
      <c r="C5795" t="inlineStr">
        <is>
          <t>わかやまけん かいそうぐんきみのちょう ふくい</t>
        </is>
      </c>
    </row>
    <row r="5796">
      <c r="A5796" t="inlineStr">
        <is>
          <t>6401112</t>
        </is>
      </c>
      <c r="B5796" t="inlineStr">
        <is>
          <t>和歌山県海草郡紀美野町坂本</t>
        </is>
      </c>
      <c r="C5796" t="inlineStr">
        <is>
          <t>わかやまけん かいそうぐんきみのちょう さかもと</t>
        </is>
      </c>
    </row>
    <row r="5797">
      <c r="A5797" t="inlineStr">
        <is>
          <t>6401113</t>
        </is>
      </c>
      <c r="B5797" t="inlineStr">
        <is>
          <t>和歌山県海草郡紀美野町梅本</t>
        </is>
      </c>
      <c r="C5797" t="inlineStr">
        <is>
          <t>わかやまけん かいそうぐんきみのちょう うめもと</t>
        </is>
      </c>
    </row>
    <row r="5798">
      <c r="A5798" t="inlineStr">
        <is>
          <t>6401114</t>
        </is>
      </c>
      <c r="B5798" t="inlineStr">
        <is>
          <t>和歌山県海草郡紀美野町中田</t>
        </is>
      </c>
      <c r="C5798" t="inlineStr">
        <is>
          <t>わかやまけん かいそうぐんきみのちょう なかだ</t>
        </is>
      </c>
    </row>
    <row r="5799">
      <c r="A5799" t="inlineStr">
        <is>
          <t>6401115</t>
        </is>
      </c>
      <c r="B5799" t="inlineStr">
        <is>
          <t>和歌山県海草郡紀美野町奥佐々</t>
        </is>
      </c>
      <c r="C5799" t="inlineStr">
        <is>
          <t>わかやまけん かいそうぐんきみのちょう おくささ</t>
        </is>
      </c>
    </row>
    <row r="5800">
      <c r="A5800" t="inlineStr">
        <is>
          <t>6401121</t>
        </is>
      </c>
      <c r="B5800" t="inlineStr">
        <is>
          <t>和歌山県海草郡紀美野町下佐々</t>
        </is>
      </c>
      <c r="C5800" t="inlineStr">
        <is>
          <t>わかやまけん かいそうぐんきみのちょう しもささ</t>
        </is>
      </c>
    </row>
    <row r="5801">
      <c r="A5801" t="inlineStr">
        <is>
          <t>6401131</t>
        </is>
      </c>
      <c r="B5801" t="inlineStr">
        <is>
          <t>和歌山県海草郡紀美野町動木</t>
        </is>
      </c>
      <c r="C5801" t="inlineStr">
        <is>
          <t>わかやまけん かいそうぐんきみのちょう とどろき</t>
        </is>
      </c>
    </row>
    <row r="5802">
      <c r="A5802" t="inlineStr">
        <is>
          <t>6401141</t>
        </is>
      </c>
      <c r="B5802" t="inlineStr">
        <is>
          <t>和歌山県海草郡紀美野町小畑</t>
        </is>
      </c>
      <c r="C5802" t="inlineStr">
        <is>
          <t>わかやまけん かいそうぐんきみのちょう しょうばた</t>
        </is>
      </c>
    </row>
    <row r="5803">
      <c r="A5803" t="inlineStr">
        <is>
          <t>6401161</t>
        </is>
      </c>
      <c r="B5803" t="inlineStr">
        <is>
          <t>和歌山県海南市野上新</t>
        </is>
      </c>
      <c r="C5803" t="inlineStr">
        <is>
          <t>わかやまけん かいなんし のかみしん</t>
        </is>
      </c>
    </row>
    <row r="5804">
      <c r="A5804" t="inlineStr">
        <is>
          <t>6401162</t>
        </is>
      </c>
      <c r="B5804" t="inlineStr">
        <is>
          <t>和歌山県海南市上谷</t>
        </is>
      </c>
      <c r="C5804" t="inlineStr">
        <is>
          <t>わかやまけん かいなんし かみだに</t>
        </is>
      </c>
    </row>
    <row r="5805">
      <c r="A5805" t="inlineStr">
        <is>
          <t>6401163</t>
        </is>
      </c>
      <c r="B5805" t="inlineStr">
        <is>
          <t>和歌山県海南市赤沼</t>
        </is>
      </c>
      <c r="C5805" t="inlineStr">
        <is>
          <t>わかやまけん かいなんし あかぬま</t>
        </is>
      </c>
    </row>
    <row r="5806">
      <c r="A5806" t="inlineStr">
        <is>
          <t>6401164</t>
        </is>
      </c>
      <c r="B5806" t="inlineStr">
        <is>
          <t>和歌山県海南市海老谷</t>
        </is>
      </c>
      <c r="C5806" t="inlineStr">
        <is>
          <t>わかやまけん かいなんし えびたに</t>
        </is>
      </c>
    </row>
    <row r="5807">
      <c r="A5807" t="inlineStr">
        <is>
          <t>6401165</t>
        </is>
      </c>
      <c r="B5807" t="inlineStr">
        <is>
          <t>和歌山県海南市ひや水</t>
        </is>
      </c>
      <c r="C5807" t="inlineStr">
        <is>
          <t>わかやまけん かいなんし ひやみず</t>
        </is>
      </c>
    </row>
    <row r="5808">
      <c r="A5808" t="inlineStr">
        <is>
          <t>6401166</t>
        </is>
      </c>
      <c r="B5808" t="inlineStr">
        <is>
          <t>和歌山県海南市次ケ谷</t>
        </is>
      </c>
      <c r="C5808" t="inlineStr">
        <is>
          <t>わかやまけん かいなんし つげだに</t>
        </is>
      </c>
    </row>
    <row r="5809">
      <c r="A5809" t="inlineStr">
        <is>
          <t>6401167</t>
        </is>
      </c>
      <c r="B5809" t="inlineStr">
        <is>
          <t>和歌山県海南市九品寺</t>
        </is>
      </c>
      <c r="C5809" t="inlineStr">
        <is>
          <t>わかやまけん かいなんし くほんじ</t>
        </is>
      </c>
    </row>
    <row r="5810">
      <c r="A5810" t="inlineStr">
        <is>
          <t>6401171</t>
        </is>
      </c>
      <c r="B5810" t="inlineStr">
        <is>
          <t>和歌山県海南市野上中</t>
        </is>
      </c>
      <c r="C5810" t="inlineStr">
        <is>
          <t>わかやまけん かいなんし のかみなか</t>
        </is>
      </c>
    </row>
    <row r="5811">
      <c r="A5811" t="inlineStr">
        <is>
          <t>6401172</t>
        </is>
      </c>
      <c r="B5811" t="inlineStr">
        <is>
          <t>和歌山県海南市溝ノ口</t>
        </is>
      </c>
      <c r="C5811" t="inlineStr">
        <is>
          <t>わかやまけん かいなんし みぞのくち</t>
        </is>
      </c>
    </row>
    <row r="5812">
      <c r="A5812" t="inlineStr">
        <is>
          <t>6401173</t>
        </is>
      </c>
      <c r="B5812" t="inlineStr">
        <is>
          <t>和歌山県海南市椋木</t>
        </is>
      </c>
      <c r="C5812" t="inlineStr">
        <is>
          <t>わかやまけん かいなんし むくのき</t>
        </is>
      </c>
    </row>
    <row r="5813">
      <c r="A5813" t="inlineStr">
        <is>
          <t>6401174</t>
        </is>
      </c>
      <c r="B5813" t="inlineStr">
        <is>
          <t>和歌山県海南市木津</t>
        </is>
      </c>
      <c r="C5813" t="inlineStr">
        <is>
          <t>わかやまけん かいなんし きづ</t>
        </is>
      </c>
    </row>
    <row r="5814">
      <c r="A5814" t="inlineStr">
        <is>
          <t>6401175</t>
        </is>
      </c>
      <c r="B5814" t="inlineStr">
        <is>
          <t>和歌山県海南市沖野々</t>
        </is>
      </c>
      <c r="C5814" t="inlineStr">
        <is>
          <t>わかやまけん かいなんし おきのの</t>
        </is>
      </c>
    </row>
    <row r="5815">
      <c r="A5815" t="inlineStr">
        <is>
          <t>6401201</t>
        </is>
      </c>
      <c r="B5815" t="inlineStr">
        <is>
          <t>和歌山県海草郡紀美野町北野</t>
        </is>
      </c>
      <c r="C5815" t="inlineStr">
        <is>
          <t>わかやまけん かいそうぐんきみのちょう きたの</t>
        </is>
      </c>
    </row>
    <row r="5816">
      <c r="A5816" t="inlineStr">
        <is>
          <t>6401202</t>
        </is>
      </c>
      <c r="B5816" t="inlineStr">
        <is>
          <t>和歌山県海草郡紀美野町初生谷</t>
        </is>
      </c>
      <c r="C5816" t="inlineStr">
        <is>
          <t>わかやまけん かいそうぐんきみのちょう ういだに</t>
        </is>
      </c>
    </row>
    <row r="5817">
      <c r="A5817" t="inlineStr">
        <is>
          <t>6401203</t>
        </is>
      </c>
      <c r="B5817" t="inlineStr">
        <is>
          <t>和歌山県海草郡紀美野町花野原</t>
        </is>
      </c>
      <c r="C5817" t="inlineStr">
        <is>
          <t>わかやまけん かいそうぐんきみのちょう はなのはら</t>
        </is>
      </c>
    </row>
    <row r="5818">
      <c r="A5818" t="inlineStr">
        <is>
          <t>6401204</t>
        </is>
      </c>
      <c r="B5818" t="inlineStr">
        <is>
          <t>和歌山県海草郡紀美野町蓑津呂</t>
        </is>
      </c>
      <c r="C5818" t="inlineStr">
        <is>
          <t>わかやまけん かいそうぐんきみのちょう みのつろ</t>
        </is>
      </c>
    </row>
    <row r="5819">
      <c r="A5819" t="inlineStr">
        <is>
          <t>6401205</t>
        </is>
      </c>
      <c r="B5819" t="inlineStr">
        <is>
          <t>和歌山県海草郡紀美野町真国宮</t>
        </is>
      </c>
      <c r="C5819" t="inlineStr">
        <is>
          <t>わかやまけん かいそうぐんきみのちょう まくにみや</t>
        </is>
      </c>
    </row>
    <row r="5820">
      <c r="A5820" t="inlineStr">
        <is>
          <t>6401206</t>
        </is>
      </c>
      <c r="B5820" t="inlineStr">
        <is>
          <t>和歌山県海草郡紀美野町蓑垣内</t>
        </is>
      </c>
      <c r="C5820" t="inlineStr">
        <is>
          <t>わかやまけん かいそうぐんきみのちょう みのがいと</t>
        </is>
      </c>
    </row>
    <row r="5821">
      <c r="A5821" t="inlineStr">
        <is>
          <t>6401207</t>
        </is>
      </c>
      <c r="B5821" t="inlineStr">
        <is>
          <t>和歌山県海草郡紀美野町井堰</t>
        </is>
      </c>
      <c r="C5821" t="inlineStr">
        <is>
          <t>わかやまけん かいそうぐんきみのちょう いせき</t>
        </is>
      </c>
    </row>
    <row r="5822">
      <c r="A5822" t="inlineStr">
        <is>
          <t>6401211</t>
        </is>
      </c>
      <c r="B5822" t="inlineStr">
        <is>
          <t>和歌山県海草郡紀美野町桂瀬</t>
        </is>
      </c>
      <c r="C5822" t="inlineStr">
        <is>
          <t>わかやまけん かいそうぐんきみのちょう かつらせ</t>
        </is>
      </c>
    </row>
    <row r="5823">
      <c r="A5823" t="inlineStr">
        <is>
          <t>6401212</t>
        </is>
      </c>
      <c r="B5823" t="inlineStr">
        <is>
          <t>和歌山県海草郡紀美野町高畑</t>
        </is>
      </c>
      <c r="C5823" t="inlineStr">
        <is>
          <t>わかやまけん かいそうぐんきみのちょう たかはた</t>
        </is>
      </c>
    </row>
    <row r="5824">
      <c r="A5824" t="inlineStr">
        <is>
          <t>6401213</t>
        </is>
      </c>
      <c r="B5824" t="inlineStr">
        <is>
          <t>和歌山県海草郡紀美野町赤木</t>
        </is>
      </c>
      <c r="C5824" t="inlineStr">
        <is>
          <t>わかやまけん かいそうぐんきみのちょう あかぎ</t>
        </is>
      </c>
    </row>
    <row r="5825">
      <c r="A5825" t="inlineStr">
        <is>
          <t>6401214</t>
        </is>
      </c>
      <c r="B5825" t="inlineStr">
        <is>
          <t>和歌山県海草郡紀美野町明添</t>
        </is>
      </c>
      <c r="C5825" t="inlineStr">
        <is>
          <t>わかやまけん かいそうぐんきみのちょう みょうぞえ</t>
        </is>
      </c>
    </row>
    <row r="5826">
      <c r="A5826" t="inlineStr">
        <is>
          <t>6401215</t>
        </is>
      </c>
      <c r="B5826" t="inlineStr">
        <is>
          <t>和歌山県海草郡紀美野町鎌滝</t>
        </is>
      </c>
      <c r="C5826" t="inlineStr">
        <is>
          <t>わかやまけん かいそうぐんきみのちょう かまたき</t>
        </is>
      </c>
    </row>
    <row r="5827">
      <c r="A5827" t="inlineStr">
        <is>
          <t>6401221</t>
        </is>
      </c>
      <c r="B5827" t="inlineStr">
        <is>
          <t>和歌山県海草郡紀美野町三尾川</t>
        </is>
      </c>
      <c r="C5827" t="inlineStr">
        <is>
          <t>わかやまけん かいそうぐんきみのちょう みおがわ</t>
        </is>
      </c>
    </row>
    <row r="5828">
      <c r="A5828" t="inlineStr">
        <is>
          <t>6401222</t>
        </is>
      </c>
      <c r="B5828" t="inlineStr">
        <is>
          <t>和歌山県海草郡紀美野町大角</t>
        </is>
      </c>
      <c r="C5828" t="inlineStr">
        <is>
          <t>わかやまけん かいそうぐんきみのちょう おおすみ</t>
        </is>
      </c>
    </row>
    <row r="5829">
      <c r="A5829" t="inlineStr">
        <is>
          <t>6401223</t>
        </is>
      </c>
      <c r="B5829" t="inlineStr">
        <is>
          <t>和歌山県海草郡紀美野町津川</t>
        </is>
      </c>
      <c r="C5829" t="inlineStr">
        <is>
          <t>わかやまけん かいそうぐんきみのちょう つがわ</t>
        </is>
      </c>
    </row>
    <row r="5830">
      <c r="A5830" t="inlineStr">
        <is>
          <t>6401231</t>
        </is>
      </c>
      <c r="B5830" t="inlineStr">
        <is>
          <t>和歌山県海草郡紀美野町上ケ井</t>
        </is>
      </c>
      <c r="C5830" t="inlineStr">
        <is>
          <t>わかやまけん かいそうぐんきみのちょう あげい</t>
        </is>
      </c>
    </row>
    <row r="5831">
      <c r="A5831" t="inlineStr">
        <is>
          <t>6401232</t>
        </is>
      </c>
      <c r="B5831" t="inlineStr">
        <is>
          <t>和歌山県海草郡紀美野町箕六</t>
        </is>
      </c>
      <c r="C5831" t="inlineStr">
        <is>
          <t>わかやまけん かいそうぐんきみのちょう みろく</t>
        </is>
      </c>
    </row>
    <row r="5832">
      <c r="A5832" t="inlineStr">
        <is>
          <t>6401233</t>
        </is>
      </c>
      <c r="B5832" t="inlineStr">
        <is>
          <t>和歌山県海草郡紀美野町南畑</t>
        </is>
      </c>
      <c r="C5832" t="inlineStr">
        <is>
          <t>わかやまけん かいそうぐんきみのちょう みなみはた</t>
        </is>
      </c>
    </row>
    <row r="5833">
      <c r="A5833" t="inlineStr">
        <is>
          <t>6401234</t>
        </is>
      </c>
      <c r="B5833" t="inlineStr">
        <is>
          <t>和歌山県海草郡紀美野町安井</t>
        </is>
      </c>
      <c r="C5833" t="inlineStr">
        <is>
          <t>わかやまけん かいそうぐんきみのちょう やすい</t>
        </is>
      </c>
    </row>
    <row r="5834">
      <c r="A5834" t="inlineStr">
        <is>
          <t>6401235</t>
        </is>
      </c>
      <c r="B5834" t="inlineStr">
        <is>
          <t>和歌山県海草郡紀美野町野中</t>
        </is>
      </c>
      <c r="C5834" t="inlineStr">
        <is>
          <t>わかやまけん かいそうぐんきみのちょう のなか</t>
        </is>
      </c>
    </row>
    <row r="5835">
      <c r="A5835" t="inlineStr">
        <is>
          <t>6401241</t>
        </is>
      </c>
      <c r="B5835" t="inlineStr">
        <is>
          <t>和歌山県海草郡紀美野町永谷</t>
        </is>
      </c>
      <c r="C5835" t="inlineStr">
        <is>
          <t>わかやまけん かいそうぐんきみのちょう ながたに</t>
        </is>
      </c>
    </row>
    <row r="5836">
      <c r="A5836" t="inlineStr">
        <is>
          <t>6401242</t>
        </is>
      </c>
      <c r="B5836" t="inlineStr">
        <is>
          <t>和歌山県海草郡紀美野町樋下</t>
        </is>
      </c>
      <c r="C5836" t="inlineStr">
        <is>
          <t>わかやまけん かいそうぐんきみのちょう ひのした</t>
        </is>
      </c>
    </row>
    <row r="5837">
      <c r="A5837" t="inlineStr">
        <is>
          <t>6401243</t>
        </is>
      </c>
      <c r="B5837" t="inlineStr">
        <is>
          <t>和歌山県海草郡紀美野町神野市場</t>
        </is>
      </c>
      <c r="C5837" t="inlineStr">
        <is>
          <t>わかやまけん かいそうぐんきみのちょう こうのいちば</t>
        </is>
      </c>
    </row>
    <row r="5838">
      <c r="A5838" t="inlineStr">
        <is>
          <t>6401244</t>
        </is>
      </c>
      <c r="B5838" t="inlineStr">
        <is>
          <t>和歌山県海草郡紀美野町福田</t>
        </is>
      </c>
      <c r="C5838" t="inlineStr">
        <is>
          <t>わかやまけん かいそうぐんきみのちょう ふくだ</t>
        </is>
      </c>
    </row>
    <row r="5839">
      <c r="A5839" t="inlineStr">
        <is>
          <t>6401251</t>
        </is>
      </c>
      <c r="B5839" t="inlineStr">
        <is>
          <t>和歌山県海草郡紀美野町国木原</t>
        </is>
      </c>
      <c r="C5839" t="inlineStr">
        <is>
          <t>わかやまけん かいそうぐんきみのちょう くにぎはら</t>
        </is>
      </c>
    </row>
    <row r="5840">
      <c r="A5840" t="inlineStr">
        <is>
          <t>6401252</t>
        </is>
      </c>
      <c r="B5840" t="inlineStr">
        <is>
          <t>和歌山県海草郡紀美野町西野</t>
        </is>
      </c>
      <c r="C5840" t="inlineStr">
        <is>
          <t>わかやまけん かいそうぐんきみのちょう にしの</t>
        </is>
      </c>
    </row>
    <row r="5841">
      <c r="A5841" t="inlineStr">
        <is>
          <t>6401253</t>
        </is>
      </c>
      <c r="B5841" t="inlineStr">
        <is>
          <t>和歌山県海草郡紀美野町東野</t>
        </is>
      </c>
      <c r="C5841" t="inlineStr">
        <is>
          <t>わかやまけん かいそうぐんきみのちょう ひがしの</t>
        </is>
      </c>
    </row>
    <row r="5842">
      <c r="A5842" t="inlineStr">
        <is>
          <t>6401254</t>
        </is>
      </c>
      <c r="B5842" t="inlineStr">
        <is>
          <t>和歌山県海草郡紀美野町松瀬</t>
        </is>
      </c>
      <c r="C5842" t="inlineStr">
        <is>
          <t>わかやまけん かいそうぐんきみのちょう まつせ</t>
        </is>
      </c>
    </row>
    <row r="5843">
      <c r="A5843" t="inlineStr">
        <is>
          <t>6401255</t>
        </is>
      </c>
      <c r="B5843" t="inlineStr">
        <is>
          <t>和歌山県海草郡紀美野町釜滝</t>
        </is>
      </c>
      <c r="C5843" t="inlineStr">
        <is>
          <t>わかやまけん かいそうぐんきみのちょう かまたき</t>
        </is>
      </c>
    </row>
    <row r="5844">
      <c r="A5844" t="inlineStr">
        <is>
          <t>6401331</t>
        </is>
      </c>
      <c r="B5844" t="inlineStr">
        <is>
          <t>和歌山県紀の川市桃山町峯</t>
        </is>
      </c>
      <c r="C5844" t="inlineStr">
        <is>
          <t>わかやまけん きのかわし ももやまちょうみね</t>
        </is>
      </c>
    </row>
    <row r="5845">
      <c r="A5845" t="inlineStr">
        <is>
          <t>6401332</t>
        </is>
      </c>
      <c r="B5845" t="inlineStr">
        <is>
          <t>和歌山県紀の川市桃山町中畑</t>
        </is>
      </c>
      <c r="C5845" t="inlineStr">
        <is>
          <t>わかやまけん きのかわし ももやまちょうなかはた</t>
        </is>
      </c>
    </row>
    <row r="5846">
      <c r="A5846" t="inlineStr">
        <is>
          <t>6401333</t>
        </is>
      </c>
      <c r="B5846" t="inlineStr">
        <is>
          <t>和歌山県紀の川市桃山町垣内</t>
        </is>
      </c>
      <c r="C5846" t="inlineStr">
        <is>
          <t>わかやまけん きのかわし ももやまちょうかいと</t>
        </is>
      </c>
    </row>
    <row r="5847">
      <c r="A5847" t="inlineStr">
        <is>
          <t>6401351</t>
        </is>
      </c>
      <c r="B5847" t="inlineStr">
        <is>
          <t>和歌山県海草郡紀美野町勝谷</t>
        </is>
      </c>
      <c r="C5847" t="inlineStr">
        <is>
          <t>わかやまけん かいそうぐんきみのちょう かちや</t>
        </is>
      </c>
    </row>
    <row r="5848">
      <c r="A5848" t="inlineStr">
        <is>
          <t>6401352</t>
        </is>
      </c>
      <c r="B5848" t="inlineStr">
        <is>
          <t>和歌山県海草郡紀美野町谷</t>
        </is>
      </c>
      <c r="C5848" t="inlineStr">
        <is>
          <t>わかやまけん かいそうぐんきみのちょう たに</t>
        </is>
      </c>
    </row>
    <row r="5849">
      <c r="A5849" t="inlineStr">
        <is>
          <t>6401353</t>
        </is>
      </c>
      <c r="B5849" t="inlineStr">
        <is>
          <t>和歌山県海草郡紀美野町円明寺</t>
        </is>
      </c>
      <c r="C5849" t="inlineStr">
        <is>
          <t>わかやまけん かいそうぐんきみのちょう えんみょうじ</t>
        </is>
      </c>
    </row>
    <row r="5850">
      <c r="A5850" t="inlineStr">
        <is>
          <t>6401354</t>
        </is>
      </c>
      <c r="B5850" t="inlineStr">
        <is>
          <t>和歌山県海草郡紀美野町四郷</t>
        </is>
      </c>
      <c r="C5850" t="inlineStr">
        <is>
          <t>わかやまけん かいそうぐんきみのちょう よごう</t>
        </is>
      </c>
    </row>
    <row r="5851">
      <c r="A5851" t="inlineStr">
        <is>
          <t>6401361</t>
        </is>
      </c>
      <c r="B5851" t="inlineStr">
        <is>
          <t>和歌山県海草郡紀美野町中</t>
        </is>
      </c>
      <c r="C5851" t="inlineStr">
        <is>
          <t>わかやまけん かいそうぐんきみのちょう なか</t>
        </is>
      </c>
    </row>
    <row r="5852">
      <c r="A5852" t="inlineStr">
        <is>
          <t>6401362</t>
        </is>
      </c>
      <c r="B5852" t="inlineStr">
        <is>
          <t>和歌山県海草郡紀美野町滝ノ川</t>
        </is>
      </c>
      <c r="C5852" t="inlineStr">
        <is>
          <t>わかやまけん かいそうぐんきみのちょう たきのがわ</t>
        </is>
      </c>
    </row>
    <row r="5853">
      <c r="A5853" t="inlineStr">
        <is>
          <t>6401363</t>
        </is>
      </c>
      <c r="B5853" t="inlineStr">
        <is>
          <t>和歌山県海草郡紀美野町田</t>
        </is>
      </c>
      <c r="C5853" t="inlineStr">
        <is>
          <t>わかやまけん かいそうぐんきみのちょう た</t>
        </is>
      </c>
    </row>
    <row r="5854">
      <c r="A5854" t="inlineStr">
        <is>
          <t>6401364</t>
        </is>
      </c>
      <c r="B5854" t="inlineStr">
        <is>
          <t>和歌山県海草郡紀美野町菅沢</t>
        </is>
      </c>
      <c r="C5854" t="inlineStr">
        <is>
          <t>わかやまけん かいそうぐんきみのちょう すげざわ</t>
        </is>
      </c>
    </row>
    <row r="5855">
      <c r="A5855" t="inlineStr">
        <is>
          <t>6401365</t>
        </is>
      </c>
      <c r="B5855" t="inlineStr">
        <is>
          <t>和歌山県海草郡紀美野町今西</t>
        </is>
      </c>
      <c r="C5855" t="inlineStr">
        <is>
          <t>わかやまけん かいそうぐんきみのちょう いまにし</t>
        </is>
      </c>
    </row>
    <row r="5856">
      <c r="A5856" t="inlineStr">
        <is>
          <t>6401366</t>
        </is>
      </c>
      <c r="B5856" t="inlineStr">
        <is>
          <t>和歌山県海草郡紀美野町松ケ峯</t>
        </is>
      </c>
      <c r="C5856" t="inlineStr">
        <is>
          <t>わかやまけん かいそうぐんきみのちょう まつがみね</t>
        </is>
      </c>
    </row>
    <row r="5857">
      <c r="A5857" t="inlineStr">
        <is>
          <t>6401471</t>
        </is>
      </c>
      <c r="B5857" t="inlineStr">
        <is>
          <t>和歌山県海草郡紀美野町長谷宮</t>
        </is>
      </c>
      <c r="C5857" t="inlineStr">
        <is>
          <t>わかやまけん かいそうぐんきみのちょう はせみや</t>
        </is>
      </c>
    </row>
    <row r="5858">
      <c r="A5858" t="inlineStr">
        <is>
          <t>6401472</t>
        </is>
      </c>
      <c r="B5858" t="inlineStr">
        <is>
          <t>和歌山県海草郡紀美野町毛原上</t>
        </is>
      </c>
      <c r="C5858" t="inlineStr">
        <is>
          <t>わかやまけん かいそうぐんきみのちょう けばらかみ</t>
        </is>
      </c>
    </row>
    <row r="5859">
      <c r="A5859" t="inlineStr">
        <is>
          <t>6401473</t>
        </is>
      </c>
      <c r="B5859" t="inlineStr">
        <is>
          <t>和歌山県海草郡紀美野町毛原宮</t>
        </is>
      </c>
      <c r="C5859" t="inlineStr">
        <is>
          <t>わかやまけん かいそうぐんきみのちょう けばらみや</t>
        </is>
      </c>
    </row>
    <row r="5860">
      <c r="A5860" t="inlineStr">
        <is>
          <t>6401474</t>
        </is>
      </c>
      <c r="B5860" t="inlineStr">
        <is>
          <t>和歌山県海草郡紀美野町毛原中</t>
        </is>
      </c>
      <c r="C5860" t="inlineStr">
        <is>
          <t>わかやまけん かいそうぐんきみのちょう けばらなか</t>
        </is>
      </c>
    </row>
    <row r="5861">
      <c r="A5861" t="inlineStr">
        <is>
          <t>6401475</t>
        </is>
      </c>
      <c r="B5861" t="inlineStr">
        <is>
          <t>和歌山県海草郡紀美野町小西</t>
        </is>
      </c>
      <c r="C5861" t="inlineStr">
        <is>
          <t>わかやまけん かいそうぐんきみのちょう こにし</t>
        </is>
      </c>
    </row>
    <row r="5862">
      <c r="A5862" t="inlineStr">
        <is>
          <t>6401476</t>
        </is>
      </c>
      <c r="B5862" t="inlineStr">
        <is>
          <t>和歌山県海草郡紀美野町毛原下</t>
        </is>
      </c>
      <c r="C5862" t="inlineStr">
        <is>
          <t>わかやまけん かいそうぐんきみのちょう けばらしも</t>
        </is>
      </c>
    </row>
    <row r="5863">
      <c r="A5863" t="inlineStr">
        <is>
          <t>6401481</t>
        </is>
      </c>
      <c r="B5863" t="inlineStr">
        <is>
          <t>和歌山県伊都郡かつらぎ町新城</t>
        </is>
      </c>
      <c r="C5863" t="inlineStr">
        <is>
          <t>わかやまけん いとぐんかつらぎちょう しんじょう</t>
        </is>
      </c>
    </row>
    <row r="5864">
      <c r="A5864" t="inlineStr">
        <is>
          <t>6408001</t>
        </is>
      </c>
      <c r="B5864" t="inlineStr">
        <is>
          <t>和歌山県和歌山市北新七軒丁</t>
        </is>
      </c>
      <c r="C5864" t="inlineStr">
        <is>
          <t>わかやまけん わかやまし きたしんしちけんちょう</t>
        </is>
      </c>
    </row>
    <row r="5865">
      <c r="A5865" t="inlineStr">
        <is>
          <t>6408002</t>
        </is>
      </c>
      <c r="B5865" t="inlineStr">
        <is>
          <t>和歌山県和歌山市北新</t>
        </is>
      </c>
      <c r="C5865" t="inlineStr">
        <is>
          <t>わかやまけん わかやまし きたしん</t>
        </is>
      </c>
    </row>
    <row r="5866">
      <c r="A5866" t="inlineStr">
        <is>
          <t>6408003</t>
        </is>
      </c>
      <c r="B5866" t="inlineStr">
        <is>
          <t>和歌山県和歌山市北新博労町</t>
        </is>
      </c>
      <c r="C5866" t="inlineStr">
        <is>
          <t>わかやまけん わかやまし きたしんばくろうまち</t>
        </is>
      </c>
    </row>
    <row r="5867">
      <c r="A5867" t="inlineStr">
        <is>
          <t>6408004</t>
        </is>
      </c>
      <c r="B5867" t="inlineStr">
        <is>
          <t>和歌山県和歌山市東旅籠町</t>
        </is>
      </c>
      <c r="C5867" t="inlineStr">
        <is>
          <t>わかやまけん わかやまし ひがしはたごまち</t>
        </is>
      </c>
    </row>
    <row r="5868">
      <c r="A5868" t="inlineStr">
        <is>
          <t>6408005</t>
        </is>
      </c>
      <c r="B5868" t="inlineStr">
        <is>
          <t>和歌山県和歌山市元寺町南ノ丁</t>
        </is>
      </c>
      <c r="C5868" t="inlineStr">
        <is>
          <t>わかやまけん わかやまし もとでらまちみなみのちょう</t>
        </is>
      </c>
    </row>
    <row r="5869">
      <c r="A5869" t="inlineStr">
        <is>
          <t>6408006</t>
        </is>
      </c>
      <c r="B5869" t="inlineStr">
        <is>
          <t>和歌山県和歌山市元寺町東ノ丁</t>
        </is>
      </c>
      <c r="C5869" t="inlineStr">
        <is>
          <t>わかやまけん わかやまし もとでらまちひがしのちょう</t>
        </is>
      </c>
    </row>
    <row r="5870">
      <c r="A5870" t="inlineStr">
        <is>
          <t>6408007</t>
        </is>
      </c>
      <c r="B5870" t="inlineStr">
        <is>
          <t>和歌山県和歌山市元寺町西ノ丁</t>
        </is>
      </c>
      <c r="C5870" t="inlineStr">
        <is>
          <t>わかやまけん わかやまし もとでらまちにしのちょう</t>
        </is>
      </c>
    </row>
    <row r="5871">
      <c r="A5871" t="inlineStr">
        <is>
          <t>6408008</t>
        </is>
      </c>
      <c r="B5871" t="inlineStr">
        <is>
          <t>和歌山県和歌山市元寺町北ノ丁</t>
        </is>
      </c>
      <c r="C5871" t="inlineStr">
        <is>
          <t>わかやまけん わかやまし もとでらまちきたのちょう</t>
        </is>
      </c>
    </row>
    <row r="5872">
      <c r="A5872" t="inlineStr">
        <is>
          <t>6408009</t>
        </is>
      </c>
      <c r="B5872" t="inlineStr">
        <is>
          <t>和歌山県和歌山市鍋屋町</t>
        </is>
      </c>
      <c r="C5872" t="inlineStr">
        <is>
          <t>わかやまけん わかやまし なべやまち</t>
        </is>
      </c>
    </row>
    <row r="5873">
      <c r="A5873" t="inlineStr">
        <is>
          <t>6408011</t>
        </is>
      </c>
      <c r="B5873" t="inlineStr">
        <is>
          <t>和歌山県和歌山市北新元金屋丁</t>
        </is>
      </c>
      <c r="C5873" t="inlineStr">
        <is>
          <t>わかやまけん わかやまし きたしんもとかなやちょう</t>
        </is>
      </c>
    </row>
    <row r="5874">
      <c r="A5874" t="inlineStr">
        <is>
          <t>6408012</t>
        </is>
      </c>
      <c r="B5874" t="inlineStr">
        <is>
          <t>和歌山県和歌山市北新金屋丁</t>
        </is>
      </c>
      <c r="C5874" t="inlineStr">
        <is>
          <t>わかやまけん わかやまし きたしんかなやちょう</t>
        </is>
      </c>
    </row>
    <row r="5875">
      <c r="A5875" t="inlineStr">
        <is>
          <t>6408013</t>
        </is>
      </c>
      <c r="B5875" t="inlineStr">
        <is>
          <t>和歌山県和歌山市東仲間町</t>
        </is>
      </c>
      <c r="C5875" t="inlineStr">
        <is>
          <t>わかやまけん わかやまし ひがしちゅうげんまち</t>
        </is>
      </c>
    </row>
    <row r="5876">
      <c r="A5876" t="inlineStr">
        <is>
          <t>6408014</t>
        </is>
      </c>
      <c r="B5876" t="inlineStr">
        <is>
          <t>和歌山県和歌山市西仲間町</t>
        </is>
      </c>
      <c r="C5876" t="inlineStr">
        <is>
          <t>わかやまけん わかやまし にしちゅうげんまち</t>
        </is>
      </c>
    </row>
    <row r="5877">
      <c r="A5877" t="inlineStr">
        <is>
          <t>6408015</t>
        </is>
      </c>
      <c r="B5877" t="inlineStr">
        <is>
          <t>和歌山県和歌山市北新桶屋町</t>
        </is>
      </c>
      <c r="C5877" t="inlineStr">
        <is>
          <t>わかやまけん わかやまし きたしんおけやまち</t>
        </is>
      </c>
    </row>
    <row r="5878">
      <c r="A5878" t="inlineStr">
        <is>
          <t>6408016</t>
        </is>
      </c>
      <c r="B5878" t="inlineStr">
        <is>
          <t>和歌山県和歌山市北新中ノ丁</t>
        </is>
      </c>
      <c r="C5878" t="inlineStr">
        <is>
          <t>わかやまけん わかやまし きたしんなかのちょう</t>
        </is>
      </c>
    </row>
    <row r="5879">
      <c r="A5879" t="inlineStr">
        <is>
          <t>6408017</t>
        </is>
      </c>
      <c r="B5879" t="inlineStr">
        <is>
          <t>和歌山県和歌山市北新戎ノ丁</t>
        </is>
      </c>
      <c r="C5879" t="inlineStr">
        <is>
          <t>わかやまけん わかやまし きたしんえびすのちょう</t>
        </is>
      </c>
    </row>
    <row r="5880">
      <c r="A5880" t="inlineStr">
        <is>
          <t>6408020</t>
        </is>
      </c>
      <c r="B5880" t="inlineStr">
        <is>
          <t>和歌山県和歌山市北桶屋町</t>
        </is>
      </c>
      <c r="C5880" t="inlineStr">
        <is>
          <t>わかやまけん わかやまし きたおけやまち</t>
        </is>
      </c>
    </row>
    <row r="5881">
      <c r="A5881" t="inlineStr">
        <is>
          <t>6408021</t>
        </is>
      </c>
      <c r="B5881" t="inlineStr">
        <is>
          <t>和歌山県和歌山市西旅籠町</t>
        </is>
      </c>
      <c r="C5881" t="inlineStr">
        <is>
          <t>わかやまけん わかやまし にしはたごまち</t>
        </is>
      </c>
    </row>
    <row r="5882">
      <c r="A5882" t="inlineStr">
        <is>
          <t>6408022</t>
        </is>
      </c>
      <c r="B5882" t="inlineStr">
        <is>
          <t>和歌山県和歌山市住吉町</t>
        </is>
      </c>
      <c r="C5882" t="inlineStr">
        <is>
          <t>わかやまけん わかやまし すみよしまち</t>
        </is>
      </c>
    </row>
    <row r="5883">
      <c r="A5883" t="inlineStr">
        <is>
          <t>6408023</t>
        </is>
      </c>
      <c r="B5883" t="inlineStr">
        <is>
          <t>和歌山県和歌山市中ノ店北ノ丁</t>
        </is>
      </c>
      <c r="C5883" t="inlineStr">
        <is>
          <t>わかやまけん わかやまし なかのたなきたのちょう</t>
        </is>
      </c>
    </row>
    <row r="5884">
      <c r="A5884" t="inlineStr">
        <is>
          <t>6408024</t>
        </is>
      </c>
      <c r="B5884" t="inlineStr">
        <is>
          <t>和歌山県和歌山市元寺町</t>
        </is>
      </c>
      <c r="C5884" t="inlineStr">
        <is>
          <t>わかやまけん わかやまし もとでらまち</t>
        </is>
      </c>
    </row>
    <row r="5885">
      <c r="A5885" t="inlineStr">
        <is>
          <t>6408025</t>
        </is>
      </c>
      <c r="B5885" t="inlineStr">
        <is>
          <t>和歌山県和歌山市中ノ店中ノ丁</t>
        </is>
      </c>
      <c r="C5885" t="inlineStr">
        <is>
          <t>わかやまけん わかやまし なかのたななかのちょう</t>
        </is>
      </c>
    </row>
    <row r="5886">
      <c r="A5886" t="inlineStr">
        <is>
          <t>6408026</t>
        </is>
      </c>
      <c r="B5886" t="inlineStr">
        <is>
          <t>和歌山県和歌山市中ノ店南ノ丁</t>
        </is>
      </c>
      <c r="C5886" t="inlineStr">
        <is>
          <t>わかやまけん わかやまし なかのたなみなみのちょう</t>
        </is>
      </c>
    </row>
    <row r="5887">
      <c r="A5887" t="inlineStr">
        <is>
          <t>6408027</t>
        </is>
      </c>
      <c r="B5887" t="inlineStr">
        <is>
          <t>和歌山県和歌山市米屋町</t>
        </is>
      </c>
      <c r="C5887" t="inlineStr">
        <is>
          <t>わかやまけん わかやまし こめやまち</t>
        </is>
      </c>
    </row>
    <row r="5888">
      <c r="A5888" t="inlineStr">
        <is>
          <t>6408028</t>
        </is>
      </c>
      <c r="B5888" t="inlineStr">
        <is>
          <t>和歌山県和歌山市匠町</t>
        </is>
      </c>
      <c r="C5888" t="inlineStr">
        <is>
          <t>わかやまけん わかやまし たくみまち</t>
        </is>
      </c>
    </row>
    <row r="5889">
      <c r="A5889" t="inlineStr">
        <is>
          <t>6408029</t>
        </is>
      </c>
      <c r="B5889" t="inlineStr">
        <is>
          <t>和歌山県和歌山市南桶屋町</t>
        </is>
      </c>
      <c r="C5889" t="inlineStr">
        <is>
          <t>わかやまけん わかやまし みなみおけやまち</t>
        </is>
      </c>
    </row>
    <row r="5890">
      <c r="A5890" t="inlineStr">
        <is>
          <t>6408031</t>
        </is>
      </c>
      <c r="B5890" t="inlineStr">
        <is>
          <t>和歌山県和歌山市北大工町</t>
        </is>
      </c>
      <c r="C5890" t="inlineStr">
        <is>
          <t>わかやまけん わかやまし きただいくまち</t>
        </is>
      </c>
    </row>
    <row r="5891">
      <c r="A5891" t="inlineStr">
        <is>
          <t>6408032</t>
        </is>
      </c>
      <c r="B5891" t="inlineStr">
        <is>
          <t>和歌山県和歌山市南大工町</t>
        </is>
      </c>
      <c r="C5891" t="inlineStr">
        <is>
          <t>わかやまけん わかやまし みなみだいくまち</t>
        </is>
      </c>
    </row>
    <row r="5892">
      <c r="A5892" t="inlineStr">
        <is>
          <t>6408033</t>
        </is>
      </c>
      <c r="B5892" t="inlineStr">
        <is>
          <t>和歌山県和歌山市本町</t>
        </is>
      </c>
      <c r="C5892" t="inlineStr">
        <is>
          <t>わかやまけん わかやまし ほんまち</t>
        </is>
      </c>
    </row>
    <row r="5893">
      <c r="A5893" t="inlineStr">
        <is>
          <t>6408034</t>
        </is>
      </c>
      <c r="B5893" t="inlineStr">
        <is>
          <t>和歌山県和歌山市駿河町</t>
        </is>
      </c>
      <c r="C5893" t="inlineStr">
        <is>
          <t>わかやまけん わかやまし するがまち</t>
        </is>
      </c>
    </row>
    <row r="5894">
      <c r="A5894" t="inlineStr">
        <is>
          <t>6408035</t>
        </is>
      </c>
      <c r="B5894" t="inlineStr">
        <is>
          <t>和歌山県和歌山市万町</t>
        </is>
      </c>
      <c r="C5894" t="inlineStr">
        <is>
          <t>わかやまけん わかやまし よろずまち</t>
        </is>
      </c>
    </row>
    <row r="5895">
      <c r="A5895" t="inlineStr">
        <is>
          <t>6408036</t>
        </is>
      </c>
      <c r="B5895" t="inlineStr">
        <is>
          <t>和歌山県和歌山市東鍛冶屋町</t>
        </is>
      </c>
      <c r="C5895" t="inlineStr">
        <is>
          <t>わかやまけん わかやまし ひがしかじやまち</t>
        </is>
      </c>
    </row>
    <row r="5896">
      <c r="A5896" t="inlineStr">
        <is>
          <t>6408037</t>
        </is>
      </c>
      <c r="B5896" t="inlineStr">
        <is>
          <t>和歌山県和歌山市西大工町</t>
        </is>
      </c>
      <c r="C5896" t="inlineStr">
        <is>
          <t>わかやまけん わかやまし にしだいくまち</t>
        </is>
      </c>
    </row>
    <row r="5897">
      <c r="A5897" t="inlineStr">
        <is>
          <t>6408038</t>
        </is>
      </c>
      <c r="B5897" t="inlineStr">
        <is>
          <t>和歌山県和歌山市北町</t>
        </is>
      </c>
      <c r="C5897" t="inlineStr">
        <is>
          <t>わかやまけん わかやまし きたまち</t>
        </is>
      </c>
    </row>
    <row r="5898">
      <c r="A5898" t="inlineStr">
        <is>
          <t>6408039</t>
        </is>
      </c>
      <c r="B5898" t="inlineStr">
        <is>
          <t>和歌山県和歌山市宇治袋町</t>
        </is>
      </c>
      <c r="C5898" t="inlineStr">
        <is>
          <t>わかやまけん わかやまし うじふくろまち</t>
        </is>
      </c>
    </row>
    <row r="5899">
      <c r="A5899" t="inlineStr">
        <is>
          <t>6408041</t>
        </is>
      </c>
      <c r="B5899" t="inlineStr">
        <is>
          <t>和歌山県和歌山市専光寺門前丁</t>
        </is>
      </c>
      <c r="C5899" t="inlineStr">
        <is>
          <t>わかやまけん わかやまし せんこうじもんぜんちょう</t>
        </is>
      </c>
    </row>
    <row r="5900">
      <c r="A5900" t="inlineStr">
        <is>
          <t>6408042</t>
        </is>
      </c>
      <c r="B5900" t="inlineStr">
        <is>
          <t>和歌山県和歌山市西ノ店</t>
        </is>
      </c>
      <c r="C5900" t="inlineStr">
        <is>
          <t>わかやまけん わかやまし にしのたな</t>
        </is>
      </c>
    </row>
    <row r="5901">
      <c r="A5901" t="inlineStr">
        <is>
          <t>6408043</t>
        </is>
      </c>
      <c r="B5901" t="inlineStr">
        <is>
          <t>和歌山県和歌山市福町</t>
        </is>
      </c>
      <c r="C5901" t="inlineStr">
        <is>
          <t>わかやまけん わかやまし ふくまち</t>
        </is>
      </c>
    </row>
    <row r="5902">
      <c r="A5902" t="inlineStr">
        <is>
          <t>6408044</t>
        </is>
      </c>
      <c r="B5902" t="inlineStr">
        <is>
          <t>和歌山県和歌山市板屋町</t>
        </is>
      </c>
      <c r="C5902" t="inlineStr">
        <is>
          <t>わかやまけん わかやまし いたやまち</t>
        </is>
      </c>
    </row>
    <row r="5903">
      <c r="A5903" t="inlineStr">
        <is>
          <t>6408045</t>
        </is>
      </c>
      <c r="B5903" t="inlineStr">
        <is>
          <t>和歌山県和歌山市卜半町</t>
        </is>
      </c>
      <c r="C5903" t="inlineStr">
        <is>
          <t>わかやまけん わかやまし ぼくはんまち</t>
        </is>
      </c>
    </row>
    <row r="5904">
      <c r="A5904" t="inlineStr">
        <is>
          <t>6408046</t>
        </is>
      </c>
      <c r="B5904" t="inlineStr">
        <is>
          <t>和歌山県和歌山市西鍛冶屋町</t>
        </is>
      </c>
      <c r="C5904" t="inlineStr">
        <is>
          <t>わかやまけん わかやまし にしかじやまち</t>
        </is>
      </c>
    </row>
    <row r="5905">
      <c r="A5905" t="inlineStr">
        <is>
          <t>6408047</t>
        </is>
      </c>
      <c r="B5905" t="inlineStr">
        <is>
          <t>和歌山県和歌山市鷺ノ森南ノ丁</t>
        </is>
      </c>
      <c r="C5905" t="inlineStr">
        <is>
          <t>わかやまけん わかやまし さぎのもりみなみのちょう</t>
        </is>
      </c>
    </row>
    <row r="5906">
      <c r="A5906" t="inlineStr">
        <is>
          <t>6408051</t>
        </is>
      </c>
      <c r="B5906" t="inlineStr">
        <is>
          <t>和歌山県和歌山市鷺ノ森東ノ丁</t>
        </is>
      </c>
      <c r="C5906" t="inlineStr">
        <is>
          <t>わかやまけん わかやまし さぎのもりひがしのちょう</t>
        </is>
      </c>
    </row>
    <row r="5907">
      <c r="A5907" t="inlineStr">
        <is>
          <t>6408052</t>
        </is>
      </c>
      <c r="B5907" t="inlineStr">
        <is>
          <t>和歌山県和歌山市鷺ノ森堂前丁</t>
        </is>
      </c>
      <c r="C5907" t="inlineStr">
        <is>
          <t>わかやまけん わかやまし さぎのもりどうまえちょう</t>
        </is>
      </c>
    </row>
    <row r="5908">
      <c r="A5908" t="inlineStr">
        <is>
          <t>6408053</t>
        </is>
      </c>
      <c r="B5908" t="inlineStr">
        <is>
          <t>和歌山県和歌山市鷺ノ森</t>
        </is>
      </c>
      <c r="C5908" t="inlineStr">
        <is>
          <t>わかやまけん わかやまし さぎのもり</t>
        </is>
      </c>
    </row>
    <row r="5909">
      <c r="A5909" t="inlineStr">
        <is>
          <t>6408054</t>
        </is>
      </c>
      <c r="B5909" t="inlineStr">
        <is>
          <t>和歌山県和歌山市鷺ノ森片町</t>
        </is>
      </c>
      <c r="C5909" t="inlineStr">
        <is>
          <t>わかやまけん わかやまし さぎのもりかたまち</t>
        </is>
      </c>
    </row>
    <row r="5910">
      <c r="A5910" t="inlineStr">
        <is>
          <t>6408055</t>
        </is>
      </c>
      <c r="B5910" t="inlineStr">
        <is>
          <t>和歌山県和歌山市九家ノ丁</t>
        </is>
      </c>
      <c r="C5910" t="inlineStr">
        <is>
          <t>わかやまけん わかやまし くけのちょう</t>
        </is>
      </c>
    </row>
    <row r="5911">
      <c r="A5911" t="inlineStr">
        <is>
          <t>6408056</t>
        </is>
      </c>
      <c r="B5911" t="inlineStr">
        <is>
          <t>和歌山県和歌山市鷺ノ森西ノ丁</t>
        </is>
      </c>
      <c r="C5911" t="inlineStr">
        <is>
          <t>わかやまけん わかやまし さぎのもりにしのちょう</t>
        </is>
      </c>
    </row>
    <row r="5912">
      <c r="A5912" t="inlineStr">
        <is>
          <t>6408057</t>
        </is>
      </c>
      <c r="B5912" t="inlineStr">
        <is>
          <t>和歌山県和歌山市鷺ノ森新道</t>
        </is>
      </c>
      <c r="C5912" t="inlineStr">
        <is>
          <t>わかやまけん わかやまし さぎのもりしんみち</t>
        </is>
      </c>
    </row>
    <row r="5913">
      <c r="A5913" t="inlineStr">
        <is>
          <t>6408058</t>
        </is>
      </c>
      <c r="B5913" t="inlineStr">
        <is>
          <t>和歌山県和歌山市鷺ノ森中ノ丁</t>
        </is>
      </c>
      <c r="C5913" t="inlineStr">
        <is>
          <t>わかやまけん わかやまし さぎのもりなかのちょう</t>
        </is>
      </c>
    </row>
    <row r="5914">
      <c r="A5914" t="inlineStr">
        <is>
          <t>6408059</t>
        </is>
      </c>
      <c r="B5914" t="inlineStr">
        <is>
          <t>和歌山県和歌山市鷺ノ森明神丁</t>
        </is>
      </c>
      <c r="C5914" t="inlineStr">
        <is>
          <t>わかやまけん わかやまし さぎのもりみょうじんちょう</t>
        </is>
      </c>
    </row>
    <row r="5915">
      <c r="A5915" t="inlineStr">
        <is>
          <t>6408060</t>
        </is>
      </c>
      <c r="B5915" t="inlineStr">
        <is>
          <t>和歌山県和歌山市四筋目</t>
        </is>
      </c>
      <c r="C5915" t="inlineStr">
        <is>
          <t>わかやまけん わかやまし よすじめ</t>
        </is>
      </c>
    </row>
    <row r="5916">
      <c r="A5916" t="inlineStr">
        <is>
          <t>6408061</t>
        </is>
      </c>
      <c r="B5916" t="inlineStr">
        <is>
          <t>和歌山県和歌山市畳屋町</t>
        </is>
      </c>
      <c r="C5916" t="inlineStr">
        <is>
          <t>わかやまけん わかやまし たたみやまち</t>
        </is>
      </c>
    </row>
    <row r="5917">
      <c r="A5917" t="inlineStr">
        <is>
          <t>6408062</t>
        </is>
      </c>
      <c r="B5917" t="inlineStr">
        <is>
          <t>和歌山県和歌山市北釘貫丁</t>
        </is>
      </c>
      <c r="C5917" t="inlineStr">
        <is>
          <t>わかやまけん わかやまし きたくぎぬきちょう</t>
        </is>
      </c>
    </row>
    <row r="5918">
      <c r="A5918" t="inlineStr">
        <is>
          <t>6408063</t>
        </is>
      </c>
      <c r="B5918" t="inlineStr">
        <is>
          <t>和歌山県和歌山市西釘貫丁</t>
        </is>
      </c>
      <c r="C5918" t="inlineStr">
        <is>
          <t>わかやまけん わかやまし にしくぎぬきちょう</t>
        </is>
      </c>
    </row>
    <row r="5919">
      <c r="A5919" t="inlineStr">
        <is>
          <t>6408064</t>
        </is>
      </c>
      <c r="B5919" t="inlineStr">
        <is>
          <t>和歌山県和歌山市東釘貫丁</t>
        </is>
      </c>
      <c r="C5919" t="inlineStr">
        <is>
          <t>わかやまけん わかやまし ひがしくぎぬきちょう</t>
        </is>
      </c>
    </row>
    <row r="5920">
      <c r="A5920" t="inlineStr">
        <is>
          <t>6408065</t>
        </is>
      </c>
      <c r="B5920" t="inlineStr">
        <is>
          <t>和歌山県和歌山市山吹丁</t>
        </is>
      </c>
      <c r="C5920" t="inlineStr">
        <is>
          <t>わかやまけん わかやまし やまぶきちょう</t>
        </is>
      </c>
    </row>
    <row r="5921">
      <c r="A5921" t="inlineStr">
        <is>
          <t>6408066</t>
        </is>
      </c>
      <c r="B5921" t="inlineStr">
        <is>
          <t>和歌山県和歌山市東布経丁</t>
        </is>
      </c>
      <c r="C5921" t="inlineStr">
        <is>
          <t>わかやまけん わかやまし ひがしぬのえちょう</t>
        </is>
      </c>
    </row>
    <row r="5922">
      <c r="A5922" t="inlineStr">
        <is>
          <t>6408067</t>
        </is>
      </c>
      <c r="B5922" t="inlineStr">
        <is>
          <t>和歌山県和歌山市一筋目</t>
        </is>
      </c>
      <c r="C5922" t="inlineStr">
        <is>
          <t>わかやまけん わかやまし ひとすじめ</t>
        </is>
      </c>
    </row>
    <row r="5923">
      <c r="A5923" t="inlineStr">
        <is>
          <t>6408068</t>
        </is>
      </c>
      <c r="B5923" t="inlineStr">
        <is>
          <t>和歌山県和歌山市二筋目</t>
        </is>
      </c>
      <c r="C5923" t="inlineStr">
        <is>
          <t>わかやまけん わかやまし ふたすじめ</t>
        </is>
      </c>
    </row>
    <row r="5924">
      <c r="A5924" t="inlineStr">
        <is>
          <t>6408069</t>
        </is>
      </c>
      <c r="B5924" t="inlineStr">
        <is>
          <t>和歌山県和歌山市三筋目</t>
        </is>
      </c>
      <c r="C5924" t="inlineStr">
        <is>
          <t>わかやまけん わかやまし みすじめ</t>
        </is>
      </c>
    </row>
    <row r="5925">
      <c r="A5925" t="inlineStr">
        <is>
          <t>6408071</t>
        </is>
      </c>
      <c r="B5925" t="inlineStr">
        <is>
          <t>和歌山県和歌山市宇治薮下</t>
        </is>
      </c>
      <c r="C5925" t="inlineStr">
        <is>
          <t>わかやまけん わかやまし うじやぶした</t>
        </is>
      </c>
    </row>
    <row r="5926">
      <c r="A5926" t="inlineStr">
        <is>
          <t>6408072</t>
        </is>
      </c>
      <c r="B5926" t="inlineStr">
        <is>
          <t>和歌山県和歌山市宇治家裏</t>
        </is>
      </c>
      <c r="C5926" t="inlineStr">
        <is>
          <t>わかやまけん わかやまし うじやうら</t>
        </is>
      </c>
    </row>
    <row r="5927">
      <c r="A5927" t="inlineStr">
        <is>
          <t>6408073</t>
        </is>
      </c>
      <c r="B5927" t="inlineStr">
        <is>
          <t>和歌山県和歌山市嘉家作丁</t>
        </is>
      </c>
      <c r="C5927" t="inlineStr">
        <is>
          <t>わかやまけん わかやまし かけづくりちょう</t>
        </is>
      </c>
    </row>
    <row r="5928">
      <c r="A5928" t="inlineStr">
        <is>
          <t>6408074</t>
        </is>
      </c>
      <c r="B5928" t="inlineStr">
        <is>
          <t>和歌山県和歌山市新魚町</t>
        </is>
      </c>
      <c r="C5928" t="inlineStr">
        <is>
          <t>わかやまけん わかやまし しんぎょまち</t>
        </is>
      </c>
    </row>
    <row r="5929">
      <c r="A5929" t="inlineStr">
        <is>
          <t>6408075</t>
        </is>
      </c>
      <c r="B5929" t="inlineStr">
        <is>
          <t>和歌山県和歌山市源蔵馬場</t>
        </is>
      </c>
      <c r="C5929" t="inlineStr">
        <is>
          <t>わかやまけん わかやまし げんぞうばば</t>
        </is>
      </c>
    </row>
    <row r="5930">
      <c r="A5930" t="inlineStr">
        <is>
          <t>6408076</t>
        </is>
      </c>
      <c r="B5930" t="inlineStr">
        <is>
          <t>和歌山県和歌山市五筋目</t>
        </is>
      </c>
      <c r="C5930" t="inlineStr">
        <is>
          <t>わかやまけん わかやまし いつすじめ</t>
        </is>
      </c>
    </row>
    <row r="5931">
      <c r="A5931" t="inlineStr">
        <is>
          <t>6408077</t>
        </is>
      </c>
      <c r="B5931" t="inlineStr">
        <is>
          <t>和歌山県和歌山市六筋目</t>
        </is>
      </c>
      <c r="C5931" t="inlineStr">
        <is>
          <t>わかやまけん わかやまし むすじめ</t>
        </is>
      </c>
    </row>
    <row r="5932">
      <c r="A5932" t="inlineStr">
        <is>
          <t>6408078</t>
        </is>
      </c>
      <c r="B5932" t="inlineStr">
        <is>
          <t>和歌山県和歌山市宇治鉄砲場</t>
        </is>
      </c>
      <c r="C5932" t="inlineStr">
        <is>
          <t>わかやまけん わかやまし うじてっぽうば</t>
        </is>
      </c>
    </row>
    <row r="5933">
      <c r="A5933" t="inlineStr">
        <is>
          <t>6408101</t>
        </is>
      </c>
      <c r="B5933" t="inlineStr">
        <is>
          <t>和歌山県和歌山市新雑賀町</t>
        </is>
      </c>
      <c r="C5933" t="inlineStr">
        <is>
          <t>わかやまけん わかやまし しんさいかまち</t>
        </is>
      </c>
    </row>
    <row r="5934">
      <c r="A5934" t="inlineStr">
        <is>
          <t>6408102</t>
        </is>
      </c>
      <c r="B5934" t="inlineStr">
        <is>
          <t>和歌山県和歌山市南雑賀町</t>
        </is>
      </c>
      <c r="C5934" t="inlineStr">
        <is>
          <t>わかやまけん わかやまし みなみさいかまち</t>
        </is>
      </c>
    </row>
    <row r="5935">
      <c r="A5935" t="inlineStr">
        <is>
          <t>6408103</t>
        </is>
      </c>
      <c r="B5935" t="inlineStr">
        <is>
          <t>和歌山県和歌山市北休賀町</t>
        </is>
      </c>
      <c r="C5935" t="inlineStr">
        <is>
          <t>わかやまけん わかやまし きたきゅうかまち</t>
        </is>
      </c>
    </row>
    <row r="5936">
      <c r="A5936" t="inlineStr">
        <is>
          <t>6408104</t>
        </is>
      </c>
      <c r="B5936" t="inlineStr">
        <is>
          <t>和歌山県和歌山市南休賀町</t>
        </is>
      </c>
      <c r="C5936" t="inlineStr">
        <is>
          <t>わかやまけん わかやまし みなみきゅうかまち</t>
        </is>
      </c>
    </row>
    <row r="5937">
      <c r="A5937" t="inlineStr">
        <is>
          <t>6408105</t>
        </is>
      </c>
      <c r="B5937" t="inlineStr">
        <is>
          <t>和歌山県和歌山市三木町南ノ丁</t>
        </is>
      </c>
      <c r="C5937" t="inlineStr">
        <is>
          <t>わかやまけん わかやまし みきまちみなみのちょう</t>
        </is>
      </c>
    </row>
    <row r="5938">
      <c r="A5938" t="inlineStr">
        <is>
          <t>6408106</t>
        </is>
      </c>
      <c r="B5938" t="inlineStr">
        <is>
          <t>和歌山県和歌山市三木町中ノ丁</t>
        </is>
      </c>
      <c r="C5938" t="inlineStr">
        <is>
          <t>わかやまけん わかやまし みきまちなかのちょう</t>
        </is>
      </c>
    </row>
    <row r="5939">
      <c r="A5939" t="inlineStr">
        <is>
          <t>6408107</t>
        </is>
      </c>
      <c r="B5939" t="inlineStr">
        <is>
          <t>和歌山県和歌山市三木町堀詰</t>
        </is>
      </c>
      <c r="C5939" t="inlineStr">
        <is>
          <t>わかやまけん わかやまし みきまちほりづめ</t>
        </is>
      </c>
    </row>
    <row r="5940">
      <c r="A5940" t="inlineStr">
        <is>
          <t>6408108</t>
        </is>
      </c>
      <c r="B5940" t="inlineStr">
        <is>
          <t>和歌山県和歌山市雑賀町</t>
        </is>
      </c>
      <c r="C5940" t="inlineStr">
        <is>
          <t>わかやまけん わかやまし さいかまち</t>
        </is>
      </c>
    </row>
    <row r="5941">
      <c r="A5941" t="inlineStr">
        <is>
          <t>6408111</t>
        </is>
      </c>
      <c r="B5941" t="inlineStr">
        <is>
          <t>和歌山県和歌山市新通</t>
        </is>
      </c>
      <c r="C5941" t="inlineStr">
        <is>
          <t>わかやまけん わかやまし しんとおり</t>
        </is>
      </c>
    </row>
    <row r="5942">
      <c r="A5942" t="inlineStr">
        <is>
          <t>6408112</t>
        </is>
      </c>
      <c r="B5942" t="inlineStr">
        <is>
          <t>和歌山県和歌山市南材木丁</t>
        </is>
      </c>
      <c r="C5942" t="inlineStr">
        <is>
          <t>わかやまけん わかやまし みなみざいもくちょう</t>
        </is>
      </c>
    </row>
    <row r="5943">
      <c r="A5943" t="inlineStr">
        <is>
          <t>6408113</t>
        </is>
      </c>
      <c r="B5943" t="inlineStr">
        <is>
          <t>和歌山県和歌山市広瀬通丁</t>
        </is>
      </c>
      <c r="C5943" t="inlineStr">
        <is>
          <t>わかやまけん わかやまし ひろせとおりちょう</t>
        </is>
      </c>
    </row>
    <row r="5944">
      <c r="A5944" t="inlineStr">
        <is>
          <t>6408114</t>
        </is>
      </c>
      <c r="B5944" t="inlineStr">
        <is>
          <t>和歌山県和歌山市船場町</t>
        </is>
      </c>
      <c r="C5944" t="inlineStr">
        <is>
          <t>わかやまけん わかやまし せんばちょう</t>
        </is>
      </c>
    </row>
    <row r="5945">
      <c r="A5945" t="inlineStr">
        <is>
          <t>6408115</t>
        </is>
      </c>
      <c r="B5945" t="inlineStr">
        <is>
          <t>和歌山県和歌山市東紺屋町</t>
        </is>
      </c>
      <c r="C5945" t="inlineStr">
        <is>
          <t>わかやまけん わかやまし ひがしこんやまち</t>
        </is>
      </c>
    </row>
    <row r="5946">
      <c r="A5946" t="inlineStr">
        <is>
          <t>6408116</t>
        </is>
      </c>
      <c r="B5946" t="inlineStr">
        <is>
          <t>和歌山県和歌山市西紺屋町</t>
        </is>
      </c>
      <c r="C5946" t="inlineStr">
        <is>
          <t>わかやまけん わかやまし にしこんやまち</t>
        </is>
      </c>
    </row>
    <row r="5947">
      <c r="A5947" t="inlineStr">
        <is>
          <t>6408117</t>
        </is>
      </c>
      <c r="B5947" t="inlineStr">
        <is>
          <t>和歌山県和歌山市南細工町</t>
        </is>
      </c>
      <c r="C5947" t="inlineStr">
        <is>
          <t>わかやまけん わかやまし みなみさいくまち</t>
        </is>
      </c>
    </row>
    <row r="5948">
      <c r="A5948" t="inlineStr">
        <is>
          <t>6408118</t>
        </is>
      </c>
      <c r="B5948" t="inlineStr">
        <is>
          <t>和歌山県和歌山市北細工町</t>
        </is>
      </c>
      <c r="C5948" t="inlineStr">
        <is>
          <t>わかやまけん わかやまし きたさいくまち</t>
        </is>
      </c>
    </row>
    <row r="5949">
      <c r="A5949" t="inlineStr">
        <is>
          <t>6408119</t>
        </is>
      </c>
      <c r="B5949" t="inlineStr">
        <is>
          <t>和歌山県和歌山市和歌町</t>
        </is>
      </c>
      <c r="C5949" t="inlineStr">
        <is>
          <t>わかやまけん わかやまし わかまち</t>
        </is>
      </c>
    </row>
    <row r="5950">
      <c r="A5950" t="inlineStr">
        <is>
          <t>6408121</t>
        </is>
      </c>
      <c r="B5950" t="inlineStr">
        <is>
          <t>和歌山県和歌山市雑賀道</t>
        </is>
      </c>
      <c r="C5950" t="inlineStr">
        <is>
          <t>わかやまけん わかやまし さいかみち</t>
        </is>
      </c>
    </row>
    <row r="5951">
      <c r="A5951" t="inlineStr">
        <is>
          <t>6408122</t>
        </is>
      </c>
      <c r="B5951" t="inlineStr">
        <is>
          <t>和歌山県和歌山市汐見町</t>
        </is>
      </c>
      <c r="C5951" t="inlineStr">
        <is>
          <t>わかやまけん わかやまし しおみちょう</t>
        </is>
      </c>
    </row>
    <row r="5952">
      <c r="A5952" t="inlineStr">
        <is>
          <t>6408123</t>
        </is>
      </c>
      <c r="B5952" t="inlineStr">
        <is>
          <t>和歌山県和歌山市三沢町</t>
        </is>
      </c>
      <c r="C5952" t="inlineStr">
        <is>
          <t>わかやまけん わかやまし みさわちょう</t>
        </is>
      </c>
    </row>
    <row r="5953">
      <c r="A5953" t="inlineStr">
        <is>
          <t>6408124</t>
        </is>
      </c>
      <c r="B5953" t="inlineStr">
        <is>
          <t>和歌山県和歌山市雄松町</t>
        </is>
      </c>
      <c r="C5953" t="inlineStr">
        <is>
          <t>わかやまけん わかやまし おまつちょう</t>
        </is>
      </c>
    </row>
    <row r="5954">
      <c r="A5954" t="inlineStr">
        <is>
          <t>6408125</t>
        </is>
      </c>
      <c r="B5954" t="inlineStr">
        <is>
          <t>和歌山県和歌山市島崎町</t>
        </is>
      </c>
      <c r="C5954" t="inlineStr">
        <is>
          <t>わかやまけん わかやまし しまざきちょう</t>
        </is>
      </c>
    </row>
    <row r="5955">
      <c r="A5955" t="inlineStr">
        <is>
          <t>6408126</t>
        </is>
      </c>
      <c r="B5955" t="inlineStr">
        <is>
          <t>和歌山県和歌山市南片原</t>
        </is>
      </c>
      <c r="C5955" t="inlineStr">
        <is>
          <t>わかやまけん わかやまし みなみかたはら</t>
        </is>
      </c>
    </row>
    <row r="5956">
      <c r="A5956" t="inlineStr">
        <is>
          <t>6408127</t>
        </is>
      </c>
      <c r="B5956" t="inlineStr">
        <is>
          <t>和歌山県和歌山市元町奉行丁</t>
        </is>
      </c>
      <c r="C5956" t="inlineStr">
        <is>
          <t>わかやまけん わかやまし もとまちぶぎょうちょう</t>
        </is>
      </c>
    </row>
    <row r="5957">
      <c r="A5957" t="inlineStr">
        <is>
          <t>6408128</t>
        </is>
      </c>
      <c r="B5957" t="inlineStr">
        <is>
          <t>和歌山県和歌山市広瀬中ノ丁</t>
        </is>
      </c>
      <c r="C5957" t="inlineStr">
        <is>
          <t>わかやまけん わかやまし ひろせなかのちょう</t>
        </is>
      </c>
    </row>
    <row r="5958">
      <c r="A5958" t="inlineStr">
        <is>
          <t>6408131</t>
        </is>
      </c>
      <c r="B5958" t="inlineStr">
        <is>
          <t>和歌山県和歌山市弁財天丁</t>
        </is>
      </c>
      <c r="C5958" t="inlineStr">
        <is>
          <t>わかやまけん わかやまし べざいてんちょう</t>
        </is>
      </c>
    </row>
    <row r="5959">
      <c r="A5959" t="inlineStr">
        <is>
          <t>6408132</t>
        </is>
      </c>
      <c r="B5959" t="inlineStr">
        <is>
          <t>和歌山県和歌山市山蔭丁</t>
        </is>
      </c>
      <c r="C5959" t="inlineStr">
        <is>
          <t>わかやまけん わかやまし やまかげちょう</t>
        </is>
      </c>
    </row>
    <row r="5960">
      <c r="A5960" t="inlineStr">
        <is>
          <t>6408133</t>
        </is>
      </c>
      <c r="B5960" t="inlineStr">
        <is>
          <t>和歌山県和歌山市谷町</t>
        </is>
      </c>
      <c r="C5960" t="inlineStr">
        <is>
          <t>わかやまけん わかやまし たにまち</t>
        </is>
      </c>
    </row>
    <row r="5961">
      <c r="A5961" t="inlineStr">
        <is>
          <t>6408134</t>
        </is>
      </c>
      <c r="B5961" t="inlineStr">
        <is>
          <t>和歌山県和歌山市芦辺丁</t>
        </is>
      </c>
      <c r="C5961" t="inlineStr">
        <is>
          <t>わかやまけん わかやまし あしべちょう</t>
        </is>
      </c>
    </row>
    <row r="5962">
      <c r="A5962" t="inlineStr">
        <is>
          <t>6408135</t>
        </is>
      </c>
      <c r="B5962" t="inlineStr">
        <is>
          <t>和歌山県和歌山市鷹匠町</t>
        </is>
      </c>
      <c r="C5962" t="inlineStr">
        <is>
          <t>わかやまけん わかやまし たかじょうまち</t>
        </is>
      </c>
    </row>
    <row r="5963">
      <c r="A5963" t="inlineStr">
        <is>
          <t>6408136</t>
        </is>
      </c>
      <c r="B5963" t="inlineStr">
        <is>
          <t>和歌山県和歌山市堀止東</t>
        </is>
      </c>
      <c r="C5963" t="inlineStr">
        <is>
          <t>わかやまけん わかやまし ほりどめひがし</t>
        </is>
      </c>
    </row>
    <row r="5964">
      <c r="A5964" t="inlineStr">
        <is>
          <t>6408137</t>
        </is>
      </c>
      <c r="B5964" t="inlineStr">
        <is>
          <t>和歌山県和歌山市吹上</t>
        </is>
      </c>
      <c r="C5964" t="inlineStr">
        <is>
          <t>わかやまけん わかやまし ふきあげ</t>
        </is>
      </c>
    </row>
    <row r="5965">
      <c r="A5965" t="inlineStr">
        <is>
          <t>6408138</t>
        </is>
      </c>
      <c r="B5965" t="inlineStr">
        <is>
          <t>和歌山県和歌山市薮ノ丁</t>
        </is>
      </c>
      <c r="C5965" t="inlineStr">
        <is>
          <t>わかやまけん わかやまし やぶのちょう</t>
        </is>
      </c>
    </row>
    <row r="5966">
      <c r="A5966" t="inlineStr">
        <is>
          <t>6408139</t>
        </is>
      </c>
      <c r="B5966" t="inlineStr">
        <is>
          <t>和歌山県和歌山市片岡町</t>
        </is>
      </c>
      <c r="C5966" t="inlineStr">
        <is>
          <t>わかやまけん わかやまし かたおかちょう</t>
        </is>
      </c>
    </row>
    <row r="5967">
      <c r="A5967" t="inlineStr">
        <is>
          <t>6408141</t>
        </is>
      </c>
      <c r="B5967" t="inlineStr">
        <is>
          <t>和歌山県和歌山市五番丁</t>
        </is>
      </c>
      <c r="C5967" t="inlineStr">
        <is>
          <t>わかやまけん わかやまし ごばんちょう</t>
        </is>
      </c>
    </row>
    <row r="5968">
      <c r="A5968" t="inlineStr">
        <is>
          <t>6408142</t>
        </is>
      </c>
      <c r="B5968" t="inlineStr">
        <is>
          <t>和歌山県和歌山市三番丁</t>
        </is>
      </c>
      <c r="C5968" t="inlineStr">
        <is>
          <t>わかやまけん わかやまし さんばんちょう</t>
        </is>
      </c>
    </row>
    <row r="5969">
      <c r="A5969" t="inlineStr">
        <is>
          <t>6408143</t>
        </is>
      </c>
      <c r="B5969" t="inlineStr">
        <is>
          <t>和歌山県和歌山市二番丁</t>
        </is>
      </c>
      <c r="C5969" t="inlineStr">
        <is>
          <t>わかやまけん わかやまし にばんちょう</t>
        </is>
      </c>
    </row>
    <row r="5970">
      <c r="A5970" t="inlineStr">
        <is>
          <t>6408144</t>
        </is>
      </c>
      <c r="B5970" t="inlineStr">
        <is>
          <t>和歌山県和歌山市四番丁</t>
        </is>
      </c>
      <c r="C5970" t="inlineStr">
        <is>
          <t>わかやまけん わかやまし よんばんちょう</t>
        </is>
      </c>
    </row>
    <row r="5971">
      <c r="A5971" t="inlineStr">
        <is>
          <t>6408145</t>
        </is>
      </c>
      <c r="B5971" t="inlineStr">
        <is>
          <t>和歌山県和歌山市岡山丁</t>
        </is>
      </c>
      <c r="C5971" t="inlineStr">
        <is>
          <t>わかやまけん わかやまし おかやまちょう</t>
        </is>
      </c>
    </row>
    <row r="5972">
      <c r="A5972" t="inlineStr">
        <is>
          <t>6408146</t>
        </is>
      </c>
      <c r="B5972" t="inlineStr">
        <is>
          <t>和歌山県和歌山市一番丁</t>
        </is>
      </c>
      <c r="C5972" t="inlineStr">
        <is>
          <t>わかやまけん わかやまし いちばんちょう</t>
        </is>
      </c>
    </row>
    <row r="5973">
      <c r="A5973" t="inlineStr">
        <is>
          <t>6408150</t>
        </is>
      </c>
      <c r="B5973" t="inlineStr">
        <is>
          <t>和歌山県和歌山市十三番丁</t>
        </is>
      </c>
      <c r="C5973" t="inlineStr">
        <is>
          <t>わかやまけん わかやまし じゅうさんばんちょう</t>
        </is>
      </c>
    </row>
    <row r="5974">
      <c r="A5974" t="inlineStr">
        <is>
          <t>6408151</t>
        </is>
      </c>
      <c r="B5974" t="inlineStr">
        <is>
          <t>和歌山県和歌山市屋形町</t>
        </is>
      </c>
      <c r="C5974" t="inlineStr">
        <is>
          <t>わかやまけん わかやまし やかたまち</t>
        </is>
      </c>
    </row>
    <row r="5975">
      <c r="A5975" t="inlineStr">
        <is>
          <t>6408152</t>
        </is>
      </c>
      <c r="B5975" t="inlineStr">
        <is>
          <t>和歌山県和歌山市十番丁</t>
        </is>
      </c>
      <c r="C5975" t="inlineStr">
        <is>
          <t>わかやまけん わかやまし じゅうばんちょう</t>
        </is>
      </c>
    </row>
    <row r="5976">
      <c r="A5976" t="inlineStr">
        <is>
          <t>6408153</t>
        </is>
      </c>
      <c r="B5976" t="inlineStr">
        <is>
          <t>和歌山県和歌山市三木町台所町</t>
        </is>
      </c>
      <c r="C5976" t="inlineStr">
        <is>
          <t>わかやまけん わかやまし みきまちだいどころまち</t>
        </is>
      </c>
    </row>
    <row r="5977">
      <c r="A5977" t="inlineStr">
        <is>
          <t>6408154</t>
        </is>
      </c>
      <c r="B5977" t="inlineStr">
        <is>
          <t>和歌山県和歌山市六番丁</t>
        </is>
      </c>
      <c r="C5977" t="inlineStr">
        <is>
          <t>わかやまけん わかやまし ろくばんちょう</t>
        </is>
      </c>
    </row>
    <row r="5978">
      <c r="A5978" t="inlineStr">
        <is>
          <t>6408155</t>
        </is>
      </c>
      <c r="B5978" t="inlineStr">
        <is>
          <t>和歌山県和歌山市九番丁</t>
        </is>
      </c>
      <c r="C5978" t="inlineStr">
        <is>
          <t>わかやまけん わかやまし きゅうばんちょう</t>
        </is>
      </c>
    </row>
    <row r="5979">
      <c r="A5979" t="inlineStr">
        <is>
          <t>6408156</t>
        </is>
      </c>
      <c r="B5979" t="inlineStr">
        <is>
          <t>和歌山県和歌山市七番丁</t>
        </is>
      </c>
      <c r="C5979" t="inlineStr">
        <is>
          <t>わかやまけん わかやまし しちばんちょう</t>
        </is>
      </c>
    </row>
    <row r="5980">
      <c r="A5980" t="inlineStr">
        <is>
          <t>6408157</t>
        </is>
      </c>
      <c r="B5980" t="inlineStr">
        <is>
          <t>和歌山県和歌山市八番丁</t>
        </is>
      </c>
      <c r="C5980" t="inlineStr">
        <is>
          <t>わかやまけん わかやまし はちばんちょう</t>
        </is>
      </c>
    </row>
    <row r="5981">
      <c r="A5981" t="inlineStr">
        <is>
          <t>6408158</t>
        </is>
      </c>
      <c r="B5981" t="inlineStr">
        <is>
          <t>和歌山県和歌山市十二番丁</t>
        </is>
      </c>
      <c r="C5981" t="inlineStr">
        <is>
          <t>わかやまけん わかやまし じゅうにばんちょう</t>
        </is>
      </c>
    </row>
    <row r="5982">
      <c r="A5982" t="inlineStr">
        <is>
          <t>6408159</t>
        </is>
      </c>
      <c r="B5982" t="inlineStr">
        <is>
          <t>和歌山県和歌山市十一番丁</t>
        </is>
      </c>
      <c r="C5982" t="inlineStr">
        <is>
          <t>わかやまけん わかやまし じゅういちばんちょう</t>
        </is>
      </c>
    </row>
    <row r="5983">
      <c r="A5983" t="inlineStr">
        <is>
          <t>6408201</t>
        </is>
      </c>
      <c r="B5983" t="inlineStr">
        <is>
          <t>和歌山県和歌山市石橋丁</t>
        </is>
      </c>
      <c r="C5983" t="inlineStr">
        <is>
          <t>わかやまけん わかやまし いしばしちょう</t>
        </is>
      </c>
    </row>
    <row r="5984">
      <c r="A5984" t="inlineStr">
        <is>
          <t>6408202</t>
        </is>
      </c>
      <c r="B5984" t="inlineStr">
        <is>
          <t>和歌山県和歌山市屏風丁</t>
        </is>
      </c>
      <c r="C5984" t="inlineStr">
        <is>
          <t>わかやまけん わかやまし びょうぶちょう</t>
        </is>
      </c>
    </row>
    <row r="5985">
      <c r="A5985" t="inlineStr">
        <is>
          <t>6408203</t>
        </is>
      </c>
      <c r="B5985" t="inlineStr">
        <is>
          <t>和歌山県和歌山市東蔵前丁</t>
        </is>
      </c>
      <c r="C5985" t="inlineStr">
        <is>
          <t>わかやまけん わかやまし ひがしくらまえちょう</t>
        </is>
      </c>
    </row>
    <row r="5986">
      <c r="A5986" t="inlineStr">
        <is>
          <t>6408204</t>
        </is>
      </c>
      <c r="B5986" t="inlineStr">
        <is>
          <t>和歌山県和歌山市伝法橋南ノ丁</t>
        </is>
      </c>
      <c r="C5986" t="inlineStr">
        <is>
          <t>わかやまけん わかやまし でんぽうばしみなみのちょう</t>
        </is>
      </c>
    </row>
    <row r="5987">
      <c r="A5987" t="inlineStr">
        <is>
          <t>6408205</t>
        </is>
      </c>
      <c r="B5987" t="inlineStr">
        <is>
          <t>和歌山県和歌山市西蔵前丁</t>
        </is>
      </c>
      <c r="C5987" t="inlineStr">
        <is>
          <t>わかやまけん わかやまし にしくらまえちょう</t>
        </is>
      </c>
    </row>
    <row r="5988">
      <c r="A5988" t="inlineStr">
        <is>
          <t>6408206</t>
        </is>
      </c>
      <c r="B5988" t="inlineStr">
        <is>
          <t>和歌山県和歌山市徳田木丁</t>
        </is>
      </c>
      <c r="C5988" t="inlineStr">
        <is>
          <t>わかやまけん わかやまし とくだぎちょう</t>
        </is>
      </c>
    </row>
    <row r="5989">
      <c r="A5989" t="inlineStr">
        <is>
          <t>6408211</t>
        </is>
      </c>
      <c r="B5989" t="inlineStr">
        <is>
          <t>和歌山県和歌山市西布経丁</t>
        </is>
      </c>
      <c r="C5989" t="inlineStr">
        <is>
          <t>わかやまけん わかやまし にしぬのえちょう</t>
        </is>
      </c>
    </row>
    <row r="5990">
      <c r="A5990" t="inlineStr">
        <is>
          <t>6408212</t>
        </is>
      </c>
      <c r="B5990" t="inlineStr">
        <is>
          <t>和歌山県和歌山市杉ノ馬場</t>
        </is>
      </c>
      <c r="C5990" t="inlineStr">
        <is>
          <t>わかやまけん わかやまし すぎのばば</t>
        </is>
      </c>
    </row>
    <row r="5991">
      <c r="A5991" t="inlineStr">
        <is>
          <t>6408213</t>
        </is>
      </c>
      <c r="B5991" t="inlineStr">
        <is>
          <t>和歌山県和歌山市舟大工町</t>
        </is>
      </c>
      <c r="C5991" t="inlineStr">
        <is>
          <t>わかやまけん わかやまし ふなだいくまち</t>
        </is>
      </c>
    </row>
    <row r="5992">
      <c r="A5992" t="inlineStr">
        <is>
          <t>6408214</t>
        </is>
      </c>
      <c r="B5992" t="inlineStr">
        <is>
          <t>和歌山県和歌山市寄合町</t>
        </is>
      </c>
      <c r="C5992" t="inlineStr">
        <is>
          <t>わかやまけん わかやまし よりあいまち</t>
        </is>
      </c>
    </row>
    <row r="5993">
      <c r="A5993" t="inlineStr">
        <is>
          <t>6408215</t>
        </is>
      </c>
      <c r="B5993" t="inlineStr">
        <is>
          <t>和歌山県和歌山市橋丁</t>
        </is>
      </c>
      <c r="C5993" t="inlineStr">
        <is>
          <t>わかやまけん わかやまし はしちょう</t>
        </is>
      </c>
    </row>
    <row r="5994">
      <c r="A5994" t="inlineStr">
        <is>
          <t>6408216</t>
        </is>
      </c>
      <c r="B5994" t="inlineStr">
        <is>
          <t>和歌山県和歌山市元博労町</t>
        </is>
      </c>
      <c r="C5994" t="inlineStr">
        <is>
          <t>わかやまけん わかやまし もとばくろうまち</t>
        </is>
      </c>
    </row>
    <row r="5995">
      <c r="A5995" t="inlineStr">
        <is>
          <t>6408220</t>
        </is>
      </c>
      <c r="B5995" t="inlineStr">
        <is>
          <t>和歌山県和歌山市下町</t>
        </is>
      </c>
      <c r="C5995" t="inlineStr">
        <is>
          <t>わかやまけん わかやまし げのまち</t>
        </is>
      </c>
    </row>
    <row r="5996">
      <c r="A5996" t="inlineStr">
        <is>
          <t>6408221</t>
        </is>
      </c>
      <c r="B5996" t="inlineStr">
        <is>
          <t>和歌山県和歌山市湊紺屋町</t>
        </is>
      </c>
      <c r="C5996" t="inlineStr">
        <is>
          <t>わかやまけん わかやまし みなとこんやまち</t>
        </is>
      </c>
    </row>
    <row r="5997">
      <c r="A5997" t="inlineStr">
        <is>
          <t>6408222</t>
        </is>
      </c>
      <c r="B5997" t="inlineStr">
        <is>
          <t>和歌山県和歌山市湊本町</t>
        </is>
      </c>
      <c r="C5997" t="inlineStr">
        <is>
          <t>わかやまけん わかやまし みなとほんまち</t>
        </is>
      </c>
    </row>
    <row r="5998">
      <c r="A5998" t="inlineStr">
        <is>
          <t>6408223</t>
        </is>
      </c>
      <c r="B5998" t="inlineStr">
        <is>
          <t>和歌山県和歌山市湊北町</t>
        </is>
      </c>
      <c r="C5998" t="inlineStr">
        <is>
          <t>わかやまけん わかやまし みなときたまち</t>
        </is>
      </c>
    </row>
    <row r="5999">
      <c r="A5999" t="inlineStr">
        <is>
          <t>6408224</t>
        </is>
      </c>
      <c r="B5999" t="inlineStr">
        <is>
          <t>和歌山県和歌山市小野町</t>
        </is>
      </c>
      <c r="C5999" t="inlineStr">
        <is>
          <t>わかやまけん わかやまし おのまち</t>
        </is>
      </c>
    </row>
    <row r="6000">
      <c r="A6000" t="inlineStr">
        <is>
          <t>6408225</t>
        </is>
      </c>
      <c r="B6000" t="inlineStr">
        <is>
          <t>和歌山県和歌山市久保丁</t>
        </is>
      </c>
      <c r="C6000" t="inlineStr">
        <is>
          <t>わかやまけん わかやまし くぼちょう</t>
        </is>
      </c>
    </row>
    <row r="6001">
      <c r="A6001" t="inlineStr">
        <is>
          <t>6408226</t>
        </is>
      </c>
      <c r="B6001" t="inlineStr">
        <is>
          <t>和歌山県和歌山市小人町</t>
        </is>
      </c>
      <c r="C6001" t="inlineStr">
        <is>
          <t>わかやまけん わかやまし こびとまち</t>
        </is>
      </c>
    </row>
    <row r="6002">
      <c r="A6002" t="inlineStr">
        <is>
          <t>6408227</t>
        </is>
      </c>
      <c r="B6002" t="inlineStr">
        <is>
          <t>和歌山県和歌山市西汀丁</t>
        </is>
      </c>
      <c r="C6002" t="inlineStr">
        <is>
          <t>わかやまけん わかやまし にしみぎわちょう</t>
        </is>
      </c>
    </row>
    <row r="6003">
      <c r="A6003" t="inlineStr">
        <is>
          <t>6408228</t>
        </is>
      </c>
      <c r="B6003" t="inlineStr">
        <is>
          <t>和歌山県和歌山市小人町南ノ丁</t>
        </is>
      </c>
      <c r="C6003" t="inlineStr">
        <is>
          <t>わかやまけん わかやまし こびとまちみなみのちょう</t>
        </is>
      </c>
    </row>
    <row r="6004">
      <c r="A6004" t="inlineStr">
        <is>
          <t>6408229</t>
        </is>
      </c>
      <c r="B6004" t="inlineStr">
        <is>
          <t>和歌山県和歌山市道場町</t>
        </is>
      </c>
      <c r="C6004" t="inlineStr">
        <is>
          <t>わかやまけん わかやまし どうじょうまち</t>
        </is>
      </c>
    </row>
    <row r="6005">
      <c r="A6005" t="inlineStr">
        <is>
          <t>6408230</t>
        </is>
      </c>
      <c r="B6005" t="inlineStr">
        <is>
          <t>和歌山県和歌山市男野芝丁</t>
        </is>
      </c>
      <c r="C6005" t="inlineStr">
        <is>
          <t>わかやまけん わかやまし おのしばちょう</t>
        </is>
      </c>
    </row>
    <row r="6006">
      <c r="A6006" t="inlineStr">
        <is>
          <t>6408231</t>
        </is>
      </c>
      <c r="B6006" t="inlineStr">
        <is>
          <t>和歌山県和歌山市北汀丁</t>
        </is>
      </c>
      <c r="C6006" t="inlineStr">
        <is>
          <t>わかやまけん わかやまし きたみぎわちょう</t>
        </is>
      </c>
    </row>
    <row r="6007">
      <c r="A6007" t="inlineStr">
        <is>
          <t>6408232</t>
        </is>
      </c>
      <c r="B6007" t="inlineStr">
        <is>
          <t>和歌山県和歌山市南汀丁</t>
        </is>
      </c>
      <c r="C6007" t="inlineStr">
        <is>
          <t>わかやまけん わかやまし みなみみぎわちょう</t>
        </is>
      </c>
    </row>
    <row r="6008">
      <c r="A6008" t="inlineStr">
        <is>
          <t>6408233</t>
        </is>
      </c>
      <c r="B6008" t="inlineStr">
        <is>
          <t>和歌山県和歌山市北坂ノ上丁</t>
        </is>
      </c>
      <c r="C6008" t="inlineStr">
        <is>
          <t>わかやまけん わかやまし きたさかのうえちょう</t>
        </is>
      </c>
    </row>
    <row r="6009">
      <c r="A6009" t="inlineStr">
        <is>
          <t>6408234</t>
        </is>
      </c>
      <c r="B6009" t="inlineStr">
        <is>
          <t>和歌山県和歌山市西坂ノ上丁</t>
        </is>
      </c>
      <c r="C6009" t="inlineStr">
        <is>
          <t>わかやまけん わかやまし にしさかのうえちょう</t>
        </is>
      </c>
    </row>
    <row r="6010">
      <c r="A6010" t="inlineStr">
        <is>
          <t>6408235</t>
        </is>
      </c>
      <c r="B6010" t="inlineStr">
        <is>
          <t>和歌山県和歌山市東長町</t>
        </is>
      </c>
      <c r="C6010" t="inlineStr">
        <is>
          <t>わかやまけん わかやまし ひがしながまち</t>
        </is>
      </c>
    </row>
    <row r="6011">
      <c r="A6011" t="inlineStr">
        <is>
          <t>6408236</t>
        </is>
      </c>
      <c r="B6011" t="inlineStr">
        <is>
          <t>和歌山県和歌山市七曲り</t>
        </is>
      </c>
      <c r="C6011" t="inlineStr">
        <is>
          <t>わかやまけん わかやまし ななまがり</t>
        </is>
      </c>
    </row>
    <row r="6012">
      <c r="A6012" t="inlineStr">
        <is>
          <t>6408237</t>
        </is>
      </c>
      <c r="B6012" t="inlineStr">
        <is>
          <t>和歌山県和歌山市材木丁</t>
        </is>
      </c>
      <c r="C6012" t="inlineStr">
        <is>
          <t>わかやまけん わかやまし ざいもくちょう</t>
        </is>
      </c>
    </row>
    <row r="6013">
      <c r="A6013" t="inlineStr">
        <is>
          <t>6408238</t>
        </is>
      </c>
      <c r="B6013" t="inlineStr">
        <is>
          <t>和歌山県和歌山市網屋町</t>
        </is>
      </c>
      <c r="C6013" t="inlineStr">
        <is>
          <t>わかやまけん わかやまし あみやまち</t>
        </is>
      </c>
    </row>
    <row r="6014">
      <c r="A6014" t="inlineStr">
        <is>
          <t>6408239</t>
        </is>
      </c>
      <c r="B6014" t="inlineStr">
        <is>
          <t>和歌山県和歌山市上町</t>
        </is>
      </c>
      <c r="C6014" t="inlineStr">
        <is>
          <t>わかやまけん わかやまし うわまち</t>
        </is>
      </c>
    </row>
    <row r="6015">
      <c r="A6015" t="inlineStr">
        <is>
          <t>6408241</t>
        </is>
      </c>
      <c r="B6015" t="inlineStr">
        <is>
          <t>和歌山県和歌山市雑賀屋町東ノ丁</t>
        </is>
      </c>
      <c r="C6015" t="inlineStr">
        <is>
          <t>わかやまけん わかやまし さいかやまちひがしのちょう</t>
        </is>
      </c>
    </row>
    <row r="6016">
      <c r="A6016" t="inlineStr">
        <is>
          <t>6408242</t>
        </is>
      </c>
      <c r="B6016" t="inlineStr">
        <is>
          <t>和歌山県和歌山市上野町</t>
        </is>
      </c>
      <c r="C6016" t="inlineStr">
        <is>
          <t>わかやまけん わかやまし うえのまち</t>
        </is>
      </c>
    </row>
    <row r="6017">
      <c r="A6017" t="inlineStr">
        <is>
          <t>6408243</t>
        </is>
      </c>
      <c r="B6017" t="inlineStr">
        <is>
          <t>和歌山県和歌山市徒町</t>
        </is>
      </c>
      <c r="C6017" t="inlineStr">
        <is>
          <t>わかやまけん わかやまし かちまち</t>
        </is>
      </c>
    </row>
    <row r="6018">
      <c r="A6018" t="inlineStr">
        <is>
          <t>6408244</t>
        </is>
      </c>
      <c r="B6018" t="inlineStr">
        <is>
          <t>和歌山県和歌山市久右衛門丁</t>
        </is>
      </c>
      <c r="C6018" t="inlineStr">
        <is>
          <t>わかやまけん わかやまし きゅうえもんちょう</t>
        </is>
      </c>
    </row>
    <row r="6019">
      <c r="A6019" t="inlineStr">
        <is>
          <t>6408245</t>
        </is>
      </c>
      <c r="B6019" t="inlineStr">
        <is>
          <t>和歌山県和歌山市有田屋町南ノ丁</t>
        </is>
      </c>
      <c r="C6019" t="inlineStr">
        <is>
          <t>わかやまけん わかやまし ありだやまちみなみのちょう</t>
        </is>
      </c>
    </row>
    <row r="6020">
      <c r="A6020" t="inlineStr">
        <is>
          <t>6408246</t>
        </is>
      </c>
      <c r="B6020" t="inlineStr">
        <is>
          <t>和歌山県和歌山市有田屋町西ノ丁</t>
        </is>
      </c>
      <c r="C6020" t="inlineStr">
        <is>
          <t>わかやまけん わかやまし ありだやまちにしのちょう</t>
        </is>
      </c>
    </row>
    <row r="6021">
      <c r="A6021" t="inlineStr">
        <is>
          <t>6408247</t>
        </is>
      </c>
      <c r="B6021" t="inlineStr">
        <is>
          <t>和歌山県和歌山市東坂ノ上丁</t>
        </is>
      </c>
      <c r="C6021" t="inlineStr">
        <is>
          <t>わかやまけん わかやまし ひがしさかのうえちょう</t>
        </is>
      </c>
    </row>
    <row r="6022">
      <c r="A6022" t="inlineStr">
        <is>
          <t>6408248</t>
        </is>
      </c>
      <c r="B6022" t="inlineStr">
        <is>
          <t>和歌山県和歌山市有田屋町</t>
        </is>
      </c>
      <c r="C6022" t="inlineStr">
        <is>
          <t>わかやまけん わかやまし ありだやまち</t>
        </is>
      </c>
    </row>
    <row r="6023">
      <c r="A6023" t="inlineStr">
        <is>
          <t>6408249</t>
        </is>
      </c>
      <c r="B6023" t="inlineStr">
        <is>
          <t>和歌山県和歌山市雑賀屋町</t>
        </is>
      </c>
      <c r="C6023" t="inlineStr">
        <is>
          <t>わかやまけん わかやまし さいかやまち</t>
        </is>
      </c>
    </row>
    <row r="6024">
      <c r="A6024" t="inlineStr">
        <is>
          <t>6408251</t>
        </is>
      </c>
      <c r="B6024" t="inlineStr">
        <is>
          <t>和歌山県和歌山市南中間町</t>
        </is>
      </c>
      <c r="C6024" t="inlineStr">
        <is>
          <t>わかやまけん わかやまし みなみちゅうげんまち</t>
        </is>
      </c>
    </row>
    <row r="6025">
      <c r="A6025" t="inlineStr">
        <is>
          <t>6408252</t>
        </is>
      </c>
      <c r="B6025" t="inlineStr">
        <is>
          <t>和歌山県和歌山市北田辺丁</t>
        </is>
      </c>
      <c r="C6025" t="inlineStr">
        <is>
          <t>わかやまけん わかやまし きたたなべちょう</t>
        </is>
      </c>
    </row>
    <row r="6026">
      <c r="A6026" t="inlineStr">
        <is>
          <t>6408253</t>
        </is>
      </c>
      <c r="B6026" t="inlineStr">
        <is>
          <t>和歌山県和歌山市北相生丁</t>
        </is>
      </c>
      <c r="C6026" t="inlineStr">
        <is>
          <t>わかやまけん わかやまし きたあいおいちょう</t>
        </is>
      </c>
    </row>
    <row r="6027">
      <c r="A6027" t="inlineStr">
        <is>
          <t>6408254</t>
        </is>
      </c>
      <c r="B6027" t="inlineStr">
        <is>
          <t>和歌山県和歌山市南田辺丁</t>
        </is>
      </c>
      <c r="C6027" t="inlineStr">
        <is>
          <t>わかやまけん わかやまし みなみたなべちょう</t>
        </is>
      </c>
    </row>
    <row r="6028">
      <c r="A6028" t="inlineStr">
        <is>
          <t>6408255</t>
        </is>
      </c>
      <c r="B6028" t="inlineStr">
        <is>
          <t>和歌山県和歌山市舟津町</t>
        </is>
      </c>
      <c r="C6028" t="inlineStr">
        <is>
          <t>わかやまけん わかやまし ふなづちょう</t>
        </is>
      </c>
    </row>
    <row r="6029">
      <c r="A6029" t="inlineStr">
        <is>
          <t>6408256</t>
        </is>
      </c>
      <c r="B6029" t="inlineStr">
        <is>
          <t>和歌山県和歌山市土佐町</t>
        </is>
      </c>
      <c r="C6029" t="inlineStr">
        <is>
          <t>わかやまけん わかやまし とさまち</t>
        </is>
      </c>
    </row>
    <row r="6030">
      <c r="A6030" t="inlineStr">
        <is>
          <t>6408261</t>
        </is>
      </c>
      <c r="B6030" t="inlineStr">
        <is>
          <t>和歌山県和歌山市真砂丁</t>
        </is>
      </c>
      <c r="C6030" t="inlineStr">
        <is>
          <t>わかやまけん わかやまし まさごちょう</t>
        </is>
      </c>
    </row>
    <row r="6031">
      <c r="A6031" t="inlineStr">
        <is>
          <t>6408262</t>
        </is>
      </c>
      <c r="B6031" t="inlineStr">
        <is>
          <t>和歌山県和歌山市湊通丁北</t>
        </is>
      </c>
      <c r="C6031" t="inlineStr">
        <is>
          <t>わかやまけん わかやまし みなととおりちょうきた</t>
        </is>
      </c>
    </row>
    <row r="6032">
      <c r="A6032" t="inlineStr">
        <is>
          <t>6408263</t>
        </is>
      </c>
      <c r="B6032" t="inlineStr">
        <is>
          <t>和歌山県和歌山市茶屋ノ丁</t>
        </is>
      </c>
      <c r="C6032" t="inlineStr">
        <is>
          <t>わかやまけん わかやまし ちゃやのちょう</t>
        </is>
      </c>
    </row>
    <row r="6033">
      <c r="A6033" t="inlineStr">
        <is>
          <t>6408264</t>
        </is>
      </c>
      <c r="B6033" t="inlineStr">
        <is>
          <t>和歌山県和歌山市湊桶屋町</t>
        </is>
      </c>
      <c r="C6033" t="inlineStr">
        <is>
          <t>わかやまけん わかやまし みなとおけやまち</t>
        </is>
      </c>
    </row>
    <row r="6034">
      <c r="A6034" t="inlineStr">
        <is>
          <t>6408265</t>
        </is>
      </c>
      <c r="B6034" t="inlineStr">
        <is>
          <t>和歌山県和歌山市小松原</t>
        </is>
      </c>
      <c r="C6034" t="inlineStr">
        <is>
          <t>わかやまけん わかやまし こまつばら</t>
        </is>
      </c>
    </row>
    <row r="6035">
      <c r="A6035" t="inlineStr">
        <is>
          <t>6408266</t>
        </is>
      </c>
      <c r="B6035" t="inlineStr">
        <is>
          <t>和歌山県和歌山市東長町中ノ丁</t>
        </is>
      </c>
      <c r="C6035" t="inlineStr">
        <is>
          <t>わかやまけん わかやまし ひがしながまちなかのちょう</t>
        </is>
      </c>
    </row>
    <row r="6036">
      <c r="A6036" t="inlineStr">
        <is>
          <t>6408267</t>
        </is>
      </c>
      <c r="B6036" t="inlineStr">
        <is>
          <t>和歌山県和歌山市芝ノ丁</t>
        </is>
      </c>
      <c r="C6036" t="inlineStr">
        <is>
          <t>わかやまけん わかやまし しばのちょう</t>
        </is>
      </c>
    </row>
    <row r="6037">
      <c r="A6037" t="inlineStr">
        <is>
          <t>6408268</t>
        </is>
      </c>
      <c r="B6037" t="inlineStr">
        <is>
          <t>和歌山県和歌山市広道</t>
        </is>
      </c>
      <c r="C6037" t="inlineStr">
        <is>
          <t>わかやまけん わかやまし ひろみち</t>
        </is>
      </c>
    </row>
    <row r="6038">
      <c r="A6038" t="inlineStr">
        <is>
          <t>6408269</t>
        </is>
      </c>
      <c r="B6038" t="inlineStr">
        <is>
          <t>和歌山県和歌山市小松原通</t>
        </is>
      </c>
      <c r="C6038" t="inlineStr">
        <is>
          <t>わかやまけん わかやまし こまつばらどおり</t>
        </is>
      </c>
    </row>
    <row r="6039">
      <c r="A6039" t="inlineStr">
        <is>
          <t>6408271</t>
        </is>
      </c>
      <c r="B6039" t="inlineStr">
        <is>
          <t>和歌山県和歌山市尾崎丁</t>
        </is>
      </c>
      <c r="C6039" t="inlineStr">
        <is>
          <t>わかやまけん わかやまし おざきちょう</t>
        </is>
      </c>
    </row>
    <row r="6040">
      <c r="A6040" t="inlineStr">
        <is>
          <t>6408272</t>
        </is>
      </c>
      <c r="B6040" t="inlineStr">
        <is>
          <t>和歌山県和歌山市砂山南</t>
        </is>
      </c>
      <c r="C6040" t="inlineStr">
        <is>
          <t>わかやまけん わかやまし すなやまみなみ</t>
        </is>
      </c>
    </row>
    <row r="6041">
      <c r="A6041" t="inlineStr">
        <is>
          <t>6408273</t>
        </is>
      </c>
      <c r="B6041" t="inlineStr">
        <is>
          <t>和歌山県和歌山市葵町</t>
        </is>
      </c>
      <c r="C6041" t="inlineStr">
        <is>
          <t>わかやまけん わかやまし あおいちょう</t>
        </is>
      </c>
    </row>
    <row r="6042">
      <c r="A6042" t="inlineStr">
        <is>
          <t>6408274</t>
        </is>
      </c>
      <c r="B6042" t="inlineStr">
        <is>
          <t>和歌山県和歌山市金龍寺丁</t>
        </is>
      </c>
      <c r="C6042" t="inlineStr">
        <is>
          <t>わかやまけん わかやまし きんりゅうじちょう</t>
        </is>
      </c>
    </row>
    <row r="6043">
      <c r="A6043" t="inlineStr">
        <is>
          <t>6408275</t>
        </is>
      </c>
      <c r="B6043" t="inlineStr">
        <is>
          <t>和歌山県和歌山市南相生丁</t>
        </is>
      </c>
      <c r="C6043" t="inlineStr">
        <is>
          <t>わかやまけん わかやまし みなみあいおいちょう</t>
        </is>
      </c>
    </row>
    <row r="6044">
      <c r="A6044" t="inlineStr">
        <is>
          <t>6408276</t>
        </is>
      </c>
      <c r="B6044" t="inlineStr">
        <is>
          <t>和歌山県和歌山市作事丁</t>
        </is>
      </c>
      <c r="C6044" t="inlineStr">
        <is>
          <t>わかやまけん わかやまし さくじちょう</t>
        </is>
      </c>
    </row>
    <row r="6045">
      <c r="A6045" t="inlineStr">
        <is>
          <t>6408281</t>
        </is>
      </c>
      <c r="B6045" t="inlineStr">
        <is>
          <t>和歌山県和歌山市湊通丁南</t>
        </is>
      </c>
      <c r="C6045" t="inlineStr">
        <is>
          <t>わかやまけん わかやまし みなととおりちょうみなみ</t>
        </is>
      </c>
    </row>
    <row r="6046">
      <c r="A6046" t="inlineStr">
        <is>
          <t>6408282</t>
        </is>
      </c>
      <c r="B6046" t="inlineStr">
        <is>
          <t>和歌山県和歌山市出口甲賀丁</t>
        </is>
      </c>
      <c r="C6046" t="inlineStr">
        <is>
          <t>わかやまけん わかやまし でぐちこうがちょう</t>
        </is>
      </c>
    </row>
    <row r="6047">
      <c r="A6047" t="inlineStr">
        <is>
          <t>6408283</t>
        </is>
      </c>
      <c r="B6047" t="inlineStr">
        <is>
          <t>和歌山県和歌山市出口中ノ丁</t>
        </is>
      </c>
      <c r="C6047" t="inlineStr">
        <is>
          <t>わかやまけん わかやまし でぐちなかのちょう</t>
        </is>
      </c>
    </row>
    <row r="6048">
      <c r="A6048" t="inlineStr">
        <is>
          <t>6408284</t>
        </is>
      </c>
      <c r="B6048" t="inlineStr">
        <is>
          <t>和歌山県和歌山市出口端ノ丁</t>
        </is>
      </c>
      <c r="C6048" t="inlineStr">
        <is>
          <t>わかやまけん わかやまし でぐちはしのちょう</t>
        </is>
      </c>
    </row>
    <row r="6049">
      <c r="A6049" t="inlineStr">
        <is>
          <t>6408285</t>
        </is>
      </c>
      <c r="B6049" t="inlineStr">
        <is>
          <t>和歌山県和歌山市出口新端ノ丁</t>
        </is>
      </c>
      <c r="C6049" t="inlineStr">
        <is>
          <t>わかやまけん わかやまし でぐちしんはしのちょう</t>
        </is>
      </c>
    </row>
    <row r="6050">
      <c r="A6050" t="inlineStr">
        <is>
          <t>6408286</t>
        </is>
      </c>
      <c r="B6050" t="inlineStr">
        <is>
          <t>和歌山県和歌山市湊御殿</t>
        </is>
      </c>
      <c r="C6050" t="inlineStr">
        <is>
          <t>わかやまけん わかやまし みなとごてん</t>
        </is>
      </c>
    </row>
    <row r="6051">
      <c r="A6051" t="inlineStr">
        <is>
          <t>6408287</t>
        </is>
      </c>
      <c r="B6051" t="inlineStr">
        <is>
          <t>和歌山県和歌山市築港</t>
        </is>
      </c>
      <c r="C6051" t="inlineStr">
        <is>
          <t>わかやまけん わかやまし ちっこう</t>
        </is>
      </c>
    </row>
    <row r="6052">
      <c r="A6052" t="inlineStr">
        <is>
          <t>6408288</t>
        </is>
      </c>
      <c r="B6052" t="inlineStr">
        <is>
          <t>和歌山県和歌山市加納町</t>
        </is>
      </c>
      <c r="C6052" t="inlineStr">
        <is>
          <t>わかやまけん わかやまし かのうまち</t>
        </is>
      </c>
    </row>
    <row r="6053">
      <c r="A6053" t="inlineStr">
        <is>
          <t>6408290</t>
        </is>
      </c>
      <c r="B6053" t="inlineStr">
        <is>
          <t>和歌山県和歌山市西長町</t>
        </is>
      </c>
      <c r="C6053" t="inlineStr">
        <is>
          <t>わかやまけん わかやまし にしながまち</t>
        </is>
      </c>
    </row>
    <row r="6054">
      <c r="A6054" t="inlineStr">
        <is>
          <t>6408291</t>
        </is>
      </c>
      <c r="B6054" t="inlineStr">
        <is>
          <t>和歌山県和歌山市北甚五兵衛丁</t>
        </is>
      </c>
      <c r="C6054" t="inlineStr">
        <is>
          <t>わかやまけん わかやまし きたじんごべえちょう</t>
        </is>
      </c>
    </row>
    <row r="6055">
      <c r="A6055" t="inlineStr">
        <is>
          <t>6408292</t>
        </is>
      </c>
      <c r="B6055" t="inlineStr">
        <is>
          <t>和歌山県和歌山市南甚五兵衛丁</t>
        </is>
      </c>
      <c r="C6055" t="inlineStr">
        <is>
          <t>わかやまけん わかやまし みなみじんごべえちょう</t>
        </is>
      </c>
    </row>
    <row r="6056">
      <c r="A6056" t="inlineStr">
        <is>
          <t>6408293</t>
        </is>
      </c>
      <c r="B6056" t="inlineStr">
        <is>
          <t>和歌山県和歌山市駕町</t>
        </is>
      </c>
      <c r="C6056" t="inlineStr">
        <is>
          <t>わかやまけん わかやまし かごまち</t>
        </is>
      </c>
    </row>
    <row r="6057">
      <c r="A6057" t="inlineStr">
        <is>
          <t>6408294</t>
        </is>
      </c>
      <c r="B6057" t="inlineStr">
        <is>
          <t>和歌山県和歌山市北中間町</t>
        </is>
      </c>
      <c r="C6057" t="inlineStr">
        <is>
          <t>わかやまけん わかやまし きたちゅうげんまち</t>
        </is>
      </c>
    </row>
    <row r="6058">
      <c r="A6058" t="inlineStr">
        <is>
          <t>6408295</t>
        </is>
      </c>
      <c r="B6058" t="inlineStr">
        <is>
          <t>和歌山県和歌山市南牛町</t>
        </is>
      </c>
      <c r="C6058" t="inlineStr">
        <is>
          <t>わかやまけん わかやまし みなみうしまち</t>
        </is>
      </c>
    </row>
    <row r="6059">
      <c r="A6059" t="inlineStr">
        <is>
          <t>6408296</t>
        </is>
      </c>
      <c r="B6059" t="inlineStr">
        <is>
          <t>和歌山県和歌山市北土佐丁</t>
        </is>
      </c>
      <c r="C6059" t="inlineStr">
        <is>
          <t>わかやまけん わかやまし きたとさちょう</t>
        </is>
      </c>
    </row>
    <row r="6060">
      <c r="A6060" t="inlineStr">
        <is>
          <t>6408297</t>
        </is>
      </c>
      <c r="B6060" t="inlineStr">
        <is>
          <t>和歌山県和歌山市西河岸町</t>
        </is>
      </c>
      <c r="C6060" t="inlineStr">
        <is>
          <t>わかやまけん わかやまし にしかわぎしちょう</t>
        </is>
      </c>
    </row>
    <row r="6061">
      <c r="A6061" t="inlineStr">
        <is>
          <t>6408298</t>
        </is>
      </c>
      <c r="B6061" t="inlineStr">
        <is>
          <t>和歌山県和歌山市植松丁</t>
        </is>
      </c>
      <c r="C6061" t="inlineStr">
        <is>
          <t>わかやまけん わかやまし うえまつちょう</t>
        </is>
      </c>
    </row>
    <row r="6062">
      <c r="A6062" t="inlineStr">
        <is>
          <t>6408299</t>
        </is>
      </c>
      <c r="B6062" t="inlineStr">
        <is>
          <t>和歌山県和歌山市北牛町</t>
        </is>
      </c>
      <c r="C6062" t="inlineStr">
        <is>
          <t>わかやまけん わかやまし きたうしまち</t>
        </is>
      </c>
    </row>
    <row r="6063">
      <c r="A6063" t="inlineStr">
        <is>
          <t>6408301</t>
        </is>
      </c>
      <c r="B6063" t="inlineStr">
        <is>
          <t>和歌山県和歌山市岩橋</t>
        </is>
      </c>
      <c r="C6063" t="inlineStr">
        <is>
          <t>わかやまけん わかやまし いわせ</t>
        </is>
      </c>
    </row>
    <row r="6064">
      <c r="A6064" t="inlineStr">
        <is>
          <t>6408302</t>
        </is>
      </c>
      <c r="B6064" t="inlineStr">
        <is>
          <t>和歌山県和歌山市井辺</t>
        </is>
      </c>
      <c r="C6064" t="inlineStr">
        <is>
          <t>わかやまけん わかやまし いんべ</t>
        </is>
      </c>
    </row>
    <row r="6065">
      <c r="A6065" t="inlineStr">
        <is>
          <t>6408303</t>
        </is>
      </c>
      <c r="B6065" t="inlineStr">
        <is>
          <t>和歌山県和歌山市鳴神</t>
        </is>
      </c>
      <c r="C6065" t="inlineStr">
        <is>
          <t>わかやまけん わかやまし なるかみ</t>
        </is>
      </c>
    </row>
    <row r="6066">
      <c r="A6066" t="inlineStr">
        <is>
          <t>6408304</t>
        </is>
      </c>
      <c r="B6066" t="inlineStr">
        <is>
          <t>和歌山県和歌山市松島</t>
        </is>
      </c>
      <c r="C6066" t="inlineStr">
        <is>
          <t>わかやまけん わかやまし まつしま</t>
        </is>
      </c>
    </row>
    <row r="6067">
      <c r="A6067" t="inlineStr">
        <is>
          <t>6408305</t>
        </is>
      </c>
      <c r="B6067" t="inlineStr">
        <is>
          <t>和歌山県和歌山市栗栖</t>
        </is>
      </c>
      <c r="C6067" t="inlineStr">
        <is>
          <t>わかやまけん わかやまし くるす</t>
        </is>
      </c>
    </row>
    <row r="6068">
      <c r="A6068" t="inlineStr">
        <is>
          <t>6408306</t>
        </is>
      </c>
      <c r="B6068" t="inlineStr">
        <is>
          <t>和歌山県和歌山市出島</t>
        </is>
      </c>
      <c r="C6068" t="inlineStr">
        <is>
          <t>わかやまけん わかやまし でじま</t>
        </is>
      </c>
    </row>
    <row r="6069">
      <c r="A6069" t="inlineStr">
        <is>
          <t>6408311</t>
        </is>
      </c>
      <c r="B6069" t="inlineStr">
        <is>
          <t>和歌山県和歌山市寺内</t>
        </is>
      </c>
      <c r="C6069" t="inlineStr">
        <is>
          <t>わかやまけん わかやまし てらうち</t>
        </is>
      </c>
    </row>
    <row r="6070">
      <c r="A6070" t="inlineStr">
        <is>
          <t>6408312</t>
        </is>
      </c>
      <c r="B6070" t="inlineStr">
        <is>
          <t>和歌山県和歌山市森小手穂</t>
        </is>
      </c>
      <c r="C6070" t="inlineStr">
        <is>
          <t>わかやまけん わかやまし もりおてぼ</t>
        </is>
      </c>
    </row>
    <row r="6071">
      <c r="A6071" t="inlineStr">
        <is>
          <t>6408313</t>
        </is>
      </c>
      <c r="B6071" t="inlineStr">
        <is>
          <t>和歌山県和歌山市西</t>
        </is>
      </c>
      <c r="C6071" t="inlineStr">
        <is>
          <t>わかやまけん わかやまし にし</t>
        </is>
      </c>
    </row>
    <row r="6072">
      <c r="A6072" t="inlineStr">
        <is>
          <t>6408314</t>
        </is>
      </c>
      <c r="B6072" t="inlineStr">
        <is>
          <t>和歌山県和歌山市神前</t>
        </is>
      </c>
      <c r="C6072" t="inlineStr">
        <is>
          <t>わかやまけん わかやまし こうざき</t>
        </is>
      </c>
    </row>
    <row r="6073">
      <c r="A6073" t="inlineStr">
        <is>
          <t>6408315</t>
        </is>
      </c>
      <c r="B6073" t="inlineStr">
        <is>
          <t>和歌山県和歌山市津秦</t>
        </is>
      </c>
      <c r="C6073" t="inlineStr">
        <is>
          <t>わかやまけん わかやまし つわだ</t>
        </is>
      </c>
    </row>
    <row r="6074">
      <c r="A6074" t="inlineStr">
        <is>
          <t>6408316</t>
        </is>
      </c>
      <c r="B6074" t="inlineStr">
        <is>
          <t>和歌山県和歌山市有家</t>
        </is>
      </c>
      <c r="C6074" t="inlineStr">
        <is>
          <t>わかやまけん わかやまし ありえ</t>
        </is>
      </c>
    </row>
    <row r="6075">
      <c r="A6075" t="inlineStr">
        <is>
          <t>6408317</t>
        </is>
      </c>
      <c r="B6075" t="inlineStr">
        <is>
          <t>和歌山県和歌山市北出島</t>
        </is>
      </c>
      <c r="C6075" t="inlineStr">
        <is>
          <t>わかやまけん わかやまし きたでじま</t>
        </is>
      </c>
    </row>
    <row r="6076">
      <c r="A6076" t="inlineStr">
        <is>
          <t>6408318</t>
        </is>
      </c>
      <c r="B6076" t="inlineStr">
        <is>
          <t>和歌山県和歌山市南出島</t>
        </is>
      </c>
      <c r="C6076" t="inlineStr">
        <is>
          <t>わかやまけん わかやまし みなみでじま</t>
        </is>
      </c>
    </row>
    <row r="6077">
      <c r="A6077" t="inlineStr">
        <is>
          <t>6408319</t>
        </is>
      </c>
      <c r="B6077" t="inlineStr">
        <is>
          <t>和歌山県和歌山市手平</t>
        </is>
      </c>
      <c r="C6077" t="inlineStr">
        <is>
          <t>わかやまけん わかやまし てびら</t>
        </is>
      </c>
    </row>
    <row r="6078">
      <c r="A6078" t="inlineStr">
        <is>
          <t>6408320</t>
        </is>
      </c>
      <c r="B6078" t="inlineStr">
        <is>
          <t>和歌山県和歌山市手平出島</t>
        </is>
      </c>
      <c r="C6078" t="inlineStr">
        <is>
          <t>わかやまけん わかやまし てびらでじま</t>
        </is>
      </c>
    </row>
    <row r="6079">
      <c r="A6079" t="inlineStr">
        <is>
          <t>6408321</t>
        </is>
      </c>
      <c r="B6079" t="inlineStr">
        <is>
          <t>和歌山県和歌山市出水</t>
        </is>
      </c>
      <c r="C6079" t="inlineStr">
        <is>
          <t>わかやまけん わかやまし でみず</t>
        </is>
      </c>
    </row>
    <row r="6080">
      <c r="A6080" t="inlineStr">
        <is>
          <t>6408322</t>
        </is>
      </c>
      <c r="B6080" t="inlineStr">
        <is>
          <t>和歌山県和歌山市秋月</t>
        </is>
      </c>
      <c r="C6080" t="inlineStr">
        <is>
          <t>わかやまけん わかやまし あきづき</t>
        </is>
      </c>
    </row>
    <row r="6081">
      <c r="A6081" t="inlineStr">
        <is>
          <t>6408323</t>
        </is>
      </c>
      <c r="B6081" t="inlineStr">
        <is>
          <t>和歌山県和歌山市太田</t>
        </is>
      </c>
      <c r="C6081" t="inlineStr">
        <is>
          <t>わかやまけん わかやまし おおだ</t>
        </is>
      </c>
    </row>
    <row r="6082">
      <c r="A6082" t="inlineStr">
        <is>
          <t>6408324</t>
        </is>
      </c>
      <c r="B6082" t="inlineStr">
        <is>
          <t>和歌山県和歌山市吹屋町</t>
        </is>
      </c>
      <c r="C6082" t="inlineStr">
        <is>
          <t>わかやまけん わかやまし ふきやちょう</t>
        </is>
      </c>
    </row>
    <row r="6083">
      <c r="A6083" t="inlineStr">
        <is>
          <t>6408325</t>
        </is>
      </c>
      <c r="B6083" t="inlineStr">
        <is>
          <t>和歌山県和歌山市新生町</t>
        </is>
      </c>
      <c r="C6083" t="inlineStr">
        <is>
          <t>わかやまけん わかやまし しんせいちょう</t>
        </is>
      </c>
    </row>
    <row r="6084">
      <c r="A6084" t="inlineStr">
        <is>
          <t>6408326</t>
        </is>
      </c>
      <c r="B6084" t="inlineStr">
        <is>
          <t>和歌山県和歌山市新留丁</t>
        </is>
      </c>
      <c r="C6084" t="inlineStr">
        <is>
          <t>わかやまけん わかやまし にんとめちょう</t>
        </is>
      </c>
    </row>
    <row r="6085">
      <c r="A6085" t="inlineStr">
        <is>
          <t>6408327</t>
        </is>
      </c>
      <c r="B6085" t="inlineStr">
        <is>
          <t>和歌山県和歌山市橋向丁</t>
        </is>
      </c>
      <c r="C6085" t="inlineStr">
        <is>
          <t>わかやまけん わかやまし はしむかいちょう</t>
        </is>
      </c>
    </row>
    <row r="6086">
      <c r="A6086" t="inlineStr">
        <is>
          <t>6408328</t>
        </is>
      </c>
      <c r="B6086" t="inlineStr">
        <is>
          <t>和歌山県和歌山市木広町</t>
        </is>
      </c>
      <c r="C6086" t="inlineStr">
        <is>
          <t>わかやまけん わかやまし きひろちょう</t>
        </is>
      </c>
    </row>
    <row r="6087">
      <c r="A6087" t="inlineStr">
        <is>
          <t>6408329</t>
        </is>
      </c>
      <c r="B6087" t="inlineStr">
        <is>
          <t>和歌山県和歌山市田中町</t>
        </is>
      </c>
      <c r="C6087" t="inlineStr">
        <is>
          <t>わかやまけん わかやまし たなかまち</t>
        </is>
      </c>
    </row>
    <row r="6088">
      <c r="A6088" t="inlineStr">
        <is>
          <t>6408331</t>
        </is>
      </c>
      <c r="B6088" t="inlineStr">
        <is>
          <t>和歌山県和歌山市美園町</t>
        </is>
      </c>
      <c r="C6088" t="inlineStr">
        <is>
          <t>わかやまけん わかやまし みそのちょう</t>
        </is>
      </c>
    </row>
    <row r="6089">
      <c r="A6089" t="inlineStr">
        <is>
          <t>6408332</t>
        </is>
      </c>
      <c r="B6089" t="inlineStr">
        <is>
          <t>和歌山県和歌山市楠右衛門小路</t>
        </is>
      </c>
      <c r="C6089" t="inlineStr">
        <is>
          <t>わかやまけん わかやまし くすえもんしょうじ</t>
        </is>
      </c>
    </row>
    <row r="6090">
      <c r="A6090" t="inlineStr">
        <is>
          <t>6408333</t>
        </is>
      </c>
      <c r="B6090" t="inlineStr">
        <is>
          <t>和歌山県和歌山市蔵小路</t>
        </is>
      </c>
      <c r="C6090" t="inlineStr">
        <is>
          <t>わかやまけん わかやまし くらしょうじ</t>
        </is>
      </c>
    </row>
    <row r="6091">
      <c r="A6091" t="inlineStr">
        <is>
          <t>6408334</t>
        </is>
      </c>
      <c r="B6091" t="inlineStr">
        <is>
          <t>和歌山県和歌山市茶屋町</t>
        </is>
      </c>
      <c r="C6091" t="inlineStr">
        <is>
          <t>わかやまけん わかやまし ちゃやまち</t>
        </is>
      </c>
    </row>
    <row r="6092">
      <c r="A6092" t="inlineStr">
        <is>
          <t>6408335</t>
        </is>
      </c>
      <c r="B6092" t="inlineStr">
        <is>
          <t>和歌山県和歌山市餌差町</t>
        </is>
      </c>
      <c r="C6092" t="inlineStr">
        <is>
          <t>わかやまけん わかやまし えさしまち</t>
        </is>
      </c>
    </row>
    <row r="6093">
      <c r="A6093" t="inlineStr">
        <is>
          <t>6408336</t>
        </is>
      </c>
      <c r="B6093" t="inlineStr">
        <is>
          <t>和歌山県和歌山市柳丁</t>
        </is>
      </c>
      <c r="C6093" t="inlineStr">
        <is>
          <t>わかやまけん わかやまし やなぎちょう</t>
        </is>
      </c>
    </row>
    <row r="6094">
      <c r="A6094" t="inlineStr">
        <is>
          <t>6408337</t>
        </is>
      </c>
      <c r="B6094" t="inlineStr">
        <is>
          <t>和歌山県和歌山市毛革屋丁</t>
        </is>
      </c>
      <c r="C6094" t="inlineStr">
        <is>
          <t>わかやまけん わかやまし けがわやちょう</t>
        </is>
      </c>
    </row>
    <row r="6095">
      <c r="A6095" t="inlineStr">
        <is>
          <t>6408341</t>
        </is>
      </c>
      <c r="B6095" t="inlineStr">
        <is>
          <t>和歌山県和歌山市黒田</t>
        </is>
      </c>
      <c r="C6095" t="inlineStr">
        <is>
          <t>わかやまけん わかやまし くろだ</t>
        </is>
      </c>
    </row>
    <row r="6096">
      <c r="A6096" t="inlineStr">
        <is>
          <t>6408342</t>
        </is>
      </c>
      <c r="B6096" t="inlineStr">
        <is>
          <t>和歌山県和歌山市友田町</t>
        </is>
      </c>
      <c r="C6096" t="inlineStr">
        <is>
          <t>わかやまけん わかやまし ともだちょう</t>
        </is>
      </c>
    </row>
    <row r="6097">
      <c r="A6097" t="inlineStr">
        <is>
          <t>6408343</t>
        </is>
      </c>
      <c r="B6097" t="inlineStr">
        <is>
          <t>和歌山県和歌山市吉田</t>
        </is>
      </c>
      <c r="C6097" t="inlineStr">
        <is>
          <t>わかやまけん わかやまし よしだ</t>
        </is>
      </c>
    </row>
    <row r="6098">
      <c r="A6098" t="inlineStr">
        <is>
          <t>6408344</t>
        </is>
      </c>
      <c r="B6098" t="inlineStr">
        <is>
          <t>和歌山県和歌山市納定</t>
        </is>
      </c>
      <c r="C6098" t="inlineStr">
        <is>
          <t>わかやまけん わかやまし のうじょう</t>
        </is>
      </c>
    </row>
    <row r="6099">
      <c r="A6099" t="inlineStr">
        <is>
          <t>6408345</t>
        </is>
      </c>
      <c r="B6099" t="inlineStr">
        <is>
          <t>和歌山県和歌山市新在家</t>
        </is>
      </c>
      <c r="C6099" t="inlineStr">
        <is>
          <t>わかやまけん わかやまし しんざいけ</t>
        </is>
      </c>
    </row>
    <row r="6100">
      <c r="A6100" t="inlineStr">
        <is>
          <t>6408350</t>
        </is>
      </c>
      <c r="B6100" t="inlineStr">
        <is>
          <t>和歌山県和歌山市北ノ新地分銅丁</t>
        </is>
      </c>
      <c r="C6100" t="inlineStr">
        <is>
          <t>わかやまけん わかやまし きたのしんちふんどうちょう</t>
        </is>
      </c>
    </row>
    <row r="6101">
      <c r="A6101" t="inlineStr">
        <is>
          <t>6408351</t>
        </is>
      </c>
      <c r="B6101" t="inlineStr">
        <is>
          <t>和歌山県和歌山市新内</t>
        </is>
      </c>
      <c r="C6101" t="inlineStr">
        <is>
          <t>わかやまけん わかやまし あろち</t>
        </is>
      </c>
    </row>
    <row r="6102">
      <c r="A6102" t="inlineStr">
        <is>
          <t>6408352</t>
        </is>
      </c>
      <c r="B6102" t="inlineStr">
        <is>
          <t>和歌山県和歌山市北ノ新地裏田町</t>
        </is>
      </c>
      <c r="C6102" t="inlineStr">
        <is>
          <t>わかやまけん わかやまし きたのしんちうらたまち</t>
        </is>
      </c>
    </row>
    <row r="6103">
      <c r="A6103" t="inlineStr">
        <is>
          <t>6408353</t>
        </is>
      </c>
      <c r="B6103" t="inlineStr">
        <is>
          <t>和歌山県和歌山市北ノ新地榎丁</t>
        </is>
      </c>
      <c r="C6103" t="inlineStr">
        <is>
          <t>わかやまけん わかやまし きたのしんちえのきちょう</t>
        </is>
      </c>
    </row>
    <row r="6104">
      <c r="A6104" t="inlineStr">
        <is>
          <t>6408354</t>
        </is>
      </c>
      <c r="B6104" t="inlineStr">
        <is>
          <t>和歌山県和歌山市北ノ新地東ノ丁</t>
        </is>
      </c>
      <c r="C6104" t="inlineStr">
        <is>
          <t>わかやまけん わかやまし きたのしんちひがしのちょう</t>
        </is>
      </c>
    </row>
    <row r="6105">
      <c r="A6105" t="inlineStr">
        <is>
          <t>6408355</t>
        </is>
      </c>
      <c r="B6105" t="inlineStr">
        <is>
          <t>和歌山県和歌山市北ノ新地</t>
        </is>
      </c>
      <c r="C6105" t="inlineStr">
        <is>
          <t>わかやまけん わかやまし きたのしんち</t>
        </is>
      </c>
    </row>
    <row r="6106">
      <c r="A6106" t="inlineStr">
        <is>
          <t>6408356</t>
        </is>
      </c>
      <c r="B6106" t="inlineStr">
        <is>
          <t>和歌山県和歌山市北ノ新地上六軒丁</t>
        </is>
      </c>
      <c r="C6106" t="inlineStr">
        <is>
          <t>わかやまけん わかやまし きたのしんちかみろっけんちょう</t>
        </is>
      </c>
    </row>
    <row r="6107">
      <c r="A6107" t="inlineStr">
        <is>
          <t>6408357</t>
        </is>
      </c>
      <c r="B6107" t="inlineStr">
        <is>
          <t>和歌山県和歌山市北ノ新地中六軒丁</t>
        </is>
      </c>
      <c r="C6107" t="inlineStr">
        <is>
          <t>わかやまけん わかやまし きたのしんちなかろっけんちょう</t>
        </is>
      </c>
    </row>
    <row r="6108">
      <c r="A6108" t="inlineStr">
        <is>
          <t>6408358</t>
        </is>
      </c>
      <c r="B6108" t="inlineStr">
        <is>
          <t>和歌山県和歌山市北ノ新地下六軒丁</t>
        </is>
      </c>
      <c r="C6108" t="inlineStr">
        <is>
          <t>わかやまけん わかやまし きたのしんちしもろっけんちょう</t>
        </is>
      </c>
    </row>
    <row r="6109">
      <c r="A6109" t="inlineStr">
        <is>
          <t>6408359</t>
        </is>
      </c>
      <c r="B6109" t="inlineStr">
        <is>
          <t>和歌山県和歌山市北ノ新地田町</t>
        </is>
      </c>
      <c r="C6109" t="inlineStr">
        <is>
          <t>わかやまけん わかやまし きたのしんちたまち</t>
        </is>
      </c>
    </row>
    <row r="6110">
      <c r="A6110" t="inlineStr">
        <is>
          <t>6408361</t>
        </is>
      </c>
      <c r="B6110" t="inlineStr">
        <is>
          <t>和歌山県和歌山市岡円福院東ノ丁</t>
        </is>
      </c>
      <c r="C6110" t="inlineStr">
        <is>
          <t>わかやまけん わかやまし おかえんぷくいんひがしのちょう</t>
        </is>
      </c>
    </row>
    <row r="6111">
      <c r="A6111" t="inlineStr">
        <is>
          <t>6408362</t>
        </is>
      </c>
      <c r="B6111" t="inlineStr">
        <is>
          <t>和歌山県和歌山市岡織屋小路</t>
        </is>
      </c>
      <c r="C6111" t="inlineStr">
        <is>
          <t>わかやまけん わかやまし おかおりやしょうじ</t>
        </is>
      </c>
    </row>
    <row r="6112">
      <c r="A6112" t="inlineStr">
        <is>
          <t>6408363</t>
        </is>
      </c>
      <c r="B6112" t="inlineStr">
        <is>
          <t>和歌山県和歌山市岡南ノ丁</t>
        </is>
      </c>
      <c r="C6112" t="inlineStr">
        <is>
          <t>わかやまけん わかやまし おかみなみのちょう</t>
        </is>
      </c>
    </row>
    <row r="6113">
      <c r="A6113" t="inlineStr">
        <is>
          <t>6408364</t>
        </is>
      </c>
      <c r="B6113" t="inlineStr">
        <is>
          <t>和歌山県和歌山市岡円福院西ノ丁</t>
        </is>
      </c>
      <c r="C6113" t="inlineStr">
        <is>
          <t>わかやまけん わかやまし おかえんぷくいんにしのちょう</t>
        </is>
      </c>
    </row>
    <row r="6114">
      <c r="A6114" t="inlineStr">
        <is>
          <t>6408365</t>
        </is>
      </c>
      <c r="B6114" t="inlineStr">
        <is>
          <t>和歌山県和歌山市岡北ノ丁</t>
        </is>
      </c>
      <c r="C6114" t="inlineStr">
        <is>
          <t>わかやまけん わかやまし おかきたのちょう</t>
        </is>
      </c>
    </row>
    <row r="6115">
      <c r="A6115" t="inlineStr">
        <is>
          <t>6408371</t>
        </is>
      </c>
      <c r="B6115" t="inlineStr">
        <is>
          <t>和歌山県和歌山市新八百屋丁</t>
        </is>
      </c>
      <c r="C6115" t="inlineStr">
        <is>
          <t>わかやまけん わかやまし しんやおやちょう</t>
        </is>
      </c>
    </row>
    <row r="6116">
      <c r="A6116" t="inlineStr">
        <is>
          <t>6408372</t>
        </is>
      </c>
      <c r="B6116" t="inlineStr">
        <is>
          <t>和歌山県和歌山市新大工町</t>
        </is>
      </c>
      <c r="C6116" t="inlineStr">
        <is>
          <t>わかやまけん わかやまし しんだいくまち</t>
        </is>
      </c>
    </row>
    <row r="6117">
      <c r="A6117" t="inlineStr">
        <is>
          <t>6408373</t>
        </is>
      </c>
      <c r="B6117" t="inlineStr">
        <is>
          <t>和歌山県和歌山市木挽丁</t>
        </is>
      </c>
      <c r="C6117" t="inlineStr">
        <is>
          <t>わかやまけん わかやまし こびきちょう</t>
        </is>
      </c>
    </row>
    <row r="6118">
      <c r="A6118" t="inlineStr">
        <is>
          <t>6408374</t>
        </is>
      </c>
      <c r="B6118" t="inlineStr">
        <is>
          <t>和歌山県和歌山市数寄屋丁</t>
        </is>
      </c>
      <c r="C6118" t="inlineStr">
        <is>
          <t>わかやまけん わかやまし すきやちょう</t>
        </is>
      </c>
    </row>
    <row r="6119">
      <c r="A6119" t="inlineStr">
        <is>
          <t>6408375</t>
        </is>
      </c>
      <c r="B6119" t="inlineStr">
        <is>
          <t>和歌山県和歌山市坊主丁</t>
        </is>
      </c>
      <c r="C6119" t="inlineStr">
        <is>
          <t>わかやまけん わかやまし ぼうずちょう</t>
        </is>
      </c>
    </row>
    <row r="6120">
      <c r="A6120" t="inlineStr">
        <is>
          <t>6408376</t>
        </is>
      </c>
      <c r="B6120" t="inlineStr">
        <is>
          <t>和歌山県和歌山市新中通</t>
        </is>
      </c>
      <c r="C6120" t="inlineStr">
        <is>
          <t>わかやまけん わかやまし しんなかどおり</t>
        </is>
      </c>
    </row>
    <row r="6121">
      <c r="A6121" t="inlineStr">
        <is>
          <t>6408377</t>
        </is>
      </c>
      <c r="B6121" t="inlineStr">
        <is>
          <t>和歌山県和歌山市新堺丁</t>
        </is>
      </c>
      <c r="C6121" t="inlineStr">
        <is>
          <t>わかやまけん わかやまし しんさかいちょう</t>
        </is>
      </c>
    </row>
    <row r="6122">
      <c r="A6122" t="inlineStr">
        <is>
          <t>6408378</t>
        </is>
      </c>
      <c r="B6122" t="inlineStr">
        <is>
          <t>和歌山県和歌山市鈴丸丁</t>
        </is>
      </c>
      <c r="C6122" t="inlineStr">
        <is>
          <t>わかやまけん わかやまし すずまるちょう</t>
        </is>
      </c>
    </row>
    <row r="6123">
      <c r="A6123" t="inlineStr">
        <is>
          <t>6408381</t>
        </is>
      </c>
      <c r="B6123" t="inlineStr">
        <is>
          <t>和歌山県和歌山市畑屋敷東ノ丁</t>
        </is>
      </c>
      <c r="C6123" t="inlineStr">
        <is>
          <t>わかやまけん わかやまし はたやしきひがしのちょう</t>
        </is>
      </c>
    </row>
    <row r="6124">
      <c r="A6124" t="inlineStr">
        <is>
          <t>6408382</t>
        </is>
      </c>
      <c r="B6124" t="inlineStr">
        <is>
          <t>和歌山県和歌山市畑屋敷榎丁</t>
        </is>
      </c>
      <c r="C6124" t="inlineStr">
        <is>
          <t>わかやまけん わかやまし はたやしきえのきのちょう</t>
        </is>
      </c>
    </row>
    <row r="6125">
      <c r="A6125" t="inlineStr">
        <is>
          <t>6408383</t>
        </is>
      </c>
      <c r="B6125" t="inlineStr">
        <is>
          <t>和歌山県和歌山市畑屋敷円福院東ノ丁</t>
        </is>
      </c>
      <c r="C6125" t="inlineStr">
        <is>
          <t>わかやまけん わかやまし はたやしきえんぷくいんひがしのちょう</t>
        </is>
      </c>
    </row>
    <row r="6126">
      <c r="A6126" t="inlineStr">
        <is>
          <t>6408384</t>
        </is>
      </c>
      <c r="B6126" t="inlineStr">
        <is>
          <t>和歌山県和歌山市畑屋敷葛屋丁</t>
        </is>
      </c>
      <c r="C6126" t="inlineStr">
        <is>
          <t>わかやまけん わかやまし はたやしきくずやちょう</t>
        </is>
      </c>
    </row>
    <row r="6127">
      <c r="A6127" t="inlineStr">
        <is>
          <t>6408385</t>
        </is>
      </c>
      <c r="B6127" t="inlineStr">
        <is>
          <t>和歌山県和歌山市畑屋敷円福院西ノ丁</t>
        </is>
      </c>
      <c r="C6127" t="inlineStr">
        <is>
          <t>わかやまけん わかやまし はたやしきえんぷくいんにしのちょう</t>
        </is>
      </c>
    </row>
    <row r="6128">
      <c r="A6128" t="inlineStr">
        <is>
          <t>6408386</t>
        </is>
      </c>
      <c r="B6128" t="inlineStr">
        <is>
          <t>和歌山県和歌山市畑屋敷雁木丁</t>
        </is>
      </c>
      <c r="C6128" t="inlineStr">
        <is>
          <t>わかやまけん わかやまし はたやしきがんぎちょう</t>
        </is>
      </c>
    </row>
    <row r="6129">
      <c r="A6129" t="inlineStr">
        <is>
          <t>6408387</t>
        </is>
      </c>
      <c r="B6129" t="inlineStr">
        <is>
          <t>和歌山県和歌山市畑屋敷袋町</t>
        </is>
      </c>
      <c r="C6129" t="inlineStr">
        <is>
          <t>わかやまけん わかやまし はたやしきふくろまち</t>
        </is>
      </c>
    </row>
    <row r="6130">
      <c r="A6130" t="inlineStr">
        <is>
          <t>6408390</t>
        </is>
      </c>
      <c r="B6130" t="inlineStr">
        <is>
          <t>和歌山県和歌山市有本</t>
        </is>
      </c>
      <c r="C6130" t="inlineStr">
        <is>
          <t>わかやまけん わかやまし ありもと</t>
        </is>
      </c>
    </row>
    <row r="6131">
      <c r="A6131" t="inlineStr">
        <is>
          <t>6408391</t>
        </is>
      </c>
      <c r="B6131" t="inlineStr">
        <is>
          <t>和歌山県和歌山市加納</t>
        </is>
      </c>
      <c r="C6131" t="inlineStr">
        <is>
          <t>わかやまけん わかやまし かのう</t>
        </is>
      </c>
    </row>
    <row r="6132">
      <c r="A6132" t="inlineStr">
        <is>
          <t>6408392</t>
        </is>
      </c>
      <c r="B6132" t="inlineStr">
        <is>
          <t>和歌山県和歌山市中之島</t>
        </is>
      </c>
      <c r="C6132" t="inlineStr">
        <is>
          <t>わかやまけん わかやまし なかのしま</t>
        </is>
      </c>
    </row>
    <row r="6133">
      <c r="A6133" t="inlineStr">
        <is>
          <t>6408393</t>
        </is>
      </c>
      <c r="B6133" t="inlineStr">
        <is>
          <t>和歌山県和歌山市畑屋敷端ノ丁</t>
        </is>
      </c>
      <c r="C6133" t="inlineStr">
        <is>
          <t>わかやまけん わかやまし はたやしきはしのちょう</t>
        </is>
      </c>
    </row>
    <row r="6134">
      <c r="A6134" t="inlineStr">
        <is>
          <t>6408394</t>
        </is>
      </c>
      <c r="B6134" t="inlineStr">
        <is>
          <t>和歌山県和歌山市畑屋敷千体仏丁</t>
        </is>
      </c>
      <c r="C6134" t="inlineStr">
        <is>
          <t>わかやまけん わかやまし はたやしきせんたいぶつちょう</t>
        </is>
      </c>
    </row>
    <row r="6135">
      <c r="A6135" t="inlineStr">
        <is>
          <t>6408395</t>
        </is>
      </c>
      <c r="B6135" t="inlineStr">
        <is>
          <t>和歌山県和歌山市畑屋敷中ノ丁</t>
        </is>
      </c>
      <c r="C6135" t="inlineStr">
        <is>
          <t>わかやまけん わかやまし はたやしきなかのちょう</t>
        </is>
      </c>
    </row>
    <row r="6136">
      <c r="A6136" t="inlineStr">
        <is>
          <t>6408396</t>
        </is>
      </c>
      <c r="B6136" t="inlineStr">
        <is>
          <t>和歌山県和歌山市畑屋敷西ノ丁</t>
        </is>
      </c>
      <c r="C6136" t="inlineStr">
        <is>
          <t>わかやまけん わかやまし はたやしきにしのちょう</t>
        </is>
      </c>
    </row>
    <row r="6137">
      <c r="A6137" t="inlineStr">
        <is>
          <t>6408397</t>
        </is>
      </c>
      <c r="B6137" t="inlineStr">
        <is>
          <t>和歌山県和歌山市畑屋敷新道丁</t>
        </is>
      </c>
      <c r="C6137" t="inlineStr">
        <is>
          <t>わかやまけん わかやまし はたやしきしんみちちょう</t>
        </is>
      </c>
    </row>
    <row r="6138">
      <c r="A6138" t="inlineStr">
        <is>
          <t>6408398</t>
        </is>
      </c>
      <c r="B6138" t="inlineStr">
        <is>
          <t>和歌山県和歌山市畑屋敷松ケ枝丁</t>
        </is>
      </c>
      <c r="C6138" t="inlineStr">
        <is>
          <t>わかやまけん わかやまし はたやしきまつがえちょう</t>
        </is>
      </c>
    </row>
    <row r="6139">
      <c r="A6139" t="inlineStr">
        <is>
          <t>6408399</t>
        </is>
      </c>
      <c r="B6139" t="inlineStr">
        <is>
          <t>和歌山県和歌山市畑屋敷兵庫ノ丁</t>
        </is>
      </c>
      <c r="C6139" t="inlineStr">
        <is>
          <t>わかやまけん わかやまし はたやしきひょうごのちょう</t>
        </is>
      </c>
    </row>
    <row r="6140">
      <c r="A6140" t="inlineStr">
        <is>
          <t>6408401</t>
        </is>
      </c>
      <c r="B6140" t="inlineStr">
        <is>
          <t>和歌山県和歌山市福島</t>
        </is>
      </c>
      <c r="C6140" t="inlineStr">
        <is>
          <t>わかやまけん わかやまし ふくしま</t>
        </is>
      </c>
    </row>
    <row r="6141">
      <c r="A6141" t="inlineStr">
        <is>
          <t>6408402</t>
        </is>
      </c>
      <c r="B6141" t="inlineStr">
        <is>
          <t>和歌山県和歌山市野崎</t>
        </is>
      </c>
      <c r="C6141" t="inlineStr">
        <is>
          <t>わかやまけん わかやまし のざき</t>
        </is>
      </c>
    </row>
    <row r="6142">
      <c r="A6142" t="inlineStr">
        <is>
          <t>6408403</t>
        </is>
      </c>
      <c r="B6142" t="inlineStr">
        <is>
          <t>和歌山県和歌山市北島</t>
        </is>
      </c>
      <c r="C6142" t="inlineStr">
        <is>
          <t>わかやまけん わかやまし きたじま</t>
        </is>
      </c>
    </row>
    <row r="6143">
      <c r="A6143" t="inlineStr">
        <is>
          <t>6408404</t>
        </is>
      </c>
      <c r="B6143" t="inlineStr">
        <is>
          <t>和歌山県和歌山市湊</t>
        </is>
      </c>
      <c r="C6143" t="inlineStr">
        <is>
          <t>わかやまけん わかやまし みなと</t>
        </is>
      </c>
    </row>
    <row r="6144">
      <c r="A6144" t="inlineStr">
        <is>
          <t>6408411</t>
        </is>
      </c>
      <c r="B6144" t="inlineStr">
        <is>
          <t>和歌山県和歌山市梶取</t>
        </is>
      </c>
      <c r="C6144" t="inlineStr">
        <is>
          <t>わかやまけん わかやまし かんどり</t>
        </is>
      </c>
    </row>
    <row r="6145">
      <c r="A6145" t="inlineStr">
        <is>
          <t>6408412</t>
        </is>
      </c>
      <c r="B6145" t="inlineStr">
        <is>
          <t>和歌山県和歌山市狐島</t>
        </is>
      </c>
      <c r="C6145" t="inlineStr">
        <is>
          <t>わかやまけん わかやまし きつねじま</t>
        </is>
      </c>
    </row>
    <row r="6146">
      <c r="A6146" t="inlineStr">
        <is>
          <t>6408413</t>
        </is>
      </c>
      <c r="B6146" t="inlineStr">
        <is>
          <t>和歌山県和歌山市島橋東ノ丁</t>
        </is>
      </c>
      <c r="C6146" t="inlineStr">
        <is>
          <t>わかやまけん わかやまし しまばしひがしのちょう</t>
        </is>
      </c>
    </row>
    <row r="6147">
      <c r="A6147" t="inlineStr">
        <is>
          <t>6408414</t>
        </is>
      </c>
      <c r="B6147" t="inlineStr">
        <is>
          <t>和歌山県和歌山市島橋西ノ丁</t>
        </is>
      </c>
      <c r="C6147" t="inlineStr">
        <is>
          <t>わかやまけん わかやまし しまばしにしのちょう</t>
        </is>
      </c>
    </row>
    <row r="6148">
      <c r="A6148" t="inlineStr">
        <is>
          <t>6408415</t>
        </is>
      </c>
      <c r="B6148" t="inlineStr">
        <is>
          <t>和歌山県和歌山市島橋南ノ丁</t>
        </is>
      </c>
      <c r="C6148" t="inlineStr">
        <is>
          <t>わかやまけん わかやまし しまばしみなみのちょう</t>
        </is>
      </c>
    </row>
    <row r="6149">
      <c r="A6149" t="inlineStr">
        <is>
          <t>6408416</t>
        </is>
      </c>
      <c r="B6149" t="inlineStr">
        <is>
          <t>和歌山県和歌山市島橋北ノ丁</t>
        </is>
      </c>
      <c r="C6149" t="inlineStr">
        <is>
          <t>わかやまけん わかやまし しまばしきたのちょう</t>
        </is>
      </c>
    </row>
    <row r="6150">
      <c r="A6150" t="inlineStr">
        <is>
          <t>6408421</t>
        </is>
      </c>
      <c r="B6150" t="inlineStr">
        <is>
          <t>和歌山県和歌山市松江</t>
        </is>
      </c>
      <c r="C6150" t="inlineStr">
        <is>
          <t>わかやまけん わかやまし まつえ</t>
        </is>
      </c>
    </row>
    <row r="6151">
      <c r="A6151" t="inlineStr">
        <is>
          <t>6408422</t>
        </is>
      </c>
      <c r="B6151" t="inlineStr">
        <is>
          <t>和歌山県和歌山市松江東</t>
        </is>
      </c>
      <c r="C6151" t="inlineStr">
        <is>
          <t>わかやまけん わかやまし まつえひがし</t>
        </is>
      </c>
    </row>
    <row r="6152">
      <c r="A6152" t="inlineStr">
        <is>
          <t>6408423</t>
        </is>
      </c>
      <c r="B6152" t="inlineStr">
        <is>
          <t>和歌山県和歌山市松江中</t>
        </is>
      </c>
      <c r="C6152" t="inlineStr">
        <is>
          <t>わかやまけん わかやまし まつえなか</t>
        </is>
      </c>
    </row>
    <row r="6153">
      <c r="A6153" t="inlineStr">
        <is>
          <t>6408424</t>
        </is>
      </c>
      <c r="B6153" t="inlineStr">
        <is>
          <t>和歌山県和歌山市松江西</t>
        </is>
      </c>
      <c r="C6153" t="inlineStr">
        <is>
          <t>わかやまけん わかやまし まつえにし</t>
        </is>
      </c>
    </row>
    <row r="6154">
      <c r="A6154" t="inlineStr">
        <is>
          <t>6408425</t>
        </is>
      </c>
      <c r="B6154" t="inlineStr">
        <is>
          <t>和歌山県和歌山市松江北</t>
        </is>
      </c>
      <c r="C6154" t="inlineStr">
        <is>
          <t>わかやまけん わかやまし まつえきた</t>
        </is>
      </c>
    </row>
    <row r="6155">
      <c r="A6155" t="inlineStr">
        <is>
          <t>6408431</t>
        </is>
      </c>
      <c r="B6155" t="inlineStr">
        <is>
          <t>和歌山県和歌山市向</t>
        </is>
      </c>
      <c r="C6155" t="inlineStr">
        <is>
          <t>わかやまけん わかやまし むかい</t>
        </is>
      </c>
    </row>
    <row r="6156">
      <c r="A6156" t="inlineStr">
        <is>
          <t>6408432</t>
        </is>
      </c>
      <c r="B6156" t="inlineStr">
        <is>
          <t>和歌山県和歌山市土入</t>
        </is>
      </c>
      <c r="C6156" t="inlineStr">
        <is>
          <t>わかやまけん わかやまし どうにゅう</t>
        </is>
      </c>
    </row>
    <row r="6157">
      <c r="A6157" t="inlineStr">
        <is>
          <t>6408433</t>
        </is>
      </c>
      <c r="B6157" t="inlineStr">
        <is>
          <t>和歌山県和歌山市中野</t>
        </is>
      </c>
      <c r="C6157" t="inlineStr">
        <is>
          <t>わかやまけん わかやまし なかの</t>
        </is>
      </c>
    </row>
    <row r="6158">
      <c r="A6158" t="inlineStr">
        <is>
          <t>6408434</t>
        </is>
      </c>
      <c r="B6158" t="inlineStr">
        <is>
          <t>和歌山県和歌山市榎原</t>
        </is>
      </c>
      <c r="C6158" t="inlineStr">
        <is>
          <t>わかやまけん わかやまし えのきはら</t>
        </is>
      </c>
    </row>
    <row r="6159">
      <c r="A6159" t="inlineStr">
        <is>
          <t>6408435</t>
        </is>
      </c>
      <c r="B6159" t="inlineStr">
        <is>
          <t>和歌山県和歌山市古屋</t>
        </is>
      </c>
      <c r="C6159" t="inlineStr">
        <is>
          <t>わかやまけん わかやまし こや</t>
        </is>
      </c>
    </row>
    <row r="6160">
      <c r="A6160" t="inlineStr">
        <is>
          <t>6408441</t>
        </is>
      </c>
      <c r="B6160" t="inlineStr">
        <is>
          <t>和歌山県和歌山市栄谷</t>
        </is>
      </c>
      <c r="C6160" t="inlineStr">
        <is>
          <t>わかやまけん わかやまし さかえだに</t>
        </is>
      </c>
    </row>
    <row r="6161">
      <c r="A6161" t="inlineStr">
        <is>
          <t>6408442</t>
        </is>
      </c>
      <c r="B6161" t="inlineStr">
        <is>
          <t>和歌山県和歌山市平井</t>
        </is>
      </c>
      <c r="C6161" t="inlineStr">
        <is>
          <t>わかやまけん わかやまし ひらい</t>
        </is>
      </c>
    </row>
    <row r="6162">
      <c r="A6162" t="inlineStr">
        <is>
          <t>6408443</t>
        </is>
      </c>
      <c r="B6162" t="inlineStr">
        <is>
          <t>和歌山県和歌山市延時</t>
        </is>
      </c>
      <c r="C6162" t="inlineStr">
        <is>
          <t>わかやまけん わかやまし のぶとき</t>
        </is>
      </c>
    </row>
    <row r="6163">
      <c r="A6163" t="inlineStr">
        <is>
          <t>6408444</t>
        </is>
      </c>
      <c r="B6163" t="inlineStr">
        <is>
          <t>和歌山県和歌山市次郎丸</t>
        </is>
      </c>
      <c r="C6163" t="inlineStr">
        <is>
          <t>わかやまけん わかやまし じろまる</t>
        </is>
      </c>
    </row>
    <row r="6164">
      <c r="A6164" t="inlineStr">
        <is>
          <t>6408451</t>
        </is>
      </c>
      <c r="B6164" t="inlineStr">
        <is>
          <t>和歌山県和歌山市中</t>
        </is>
      </c>
      <c r="C6164" t="inlineStr">
        <is>
          <t>わかやまけん わかやまし なか</t>
        </is>
      </c>
    </row>
    <row r="6165">
      <c r="A6165" t="inlineStr">
        <is>
          <t>6408452</t>
        </is>
      </c>
      <c r="B6165" t="inlineStr">
        <is>
          <t>和歌山県和歌山市梅原</t>
        </is>
      </c>
      <c r="C6165" t="inlineStr">
        <is>
          <t>わかやまけん わかやまし うめはら</t>
        </is>
      </c>
    </row>
    <row r="6166">
      <c r="A6166" t="inlineStr">
        <is>
          <t>6408453</t>
        </is>
      </c>
      <c r="B6166" t="inlineStr">
        <is>
          <t>和歌山県和歌山市木ノ本</t>
        </is>
      </c>
      <c r="C6166" t="inlineStr">
        <is>
          <t>わかやまけん わかやまし きのもと</t>
        </is>
      </c>
    </row>
    <row r="6167">
      <c r="A6167" t="inlineStr">
        <is>
          <t>6408454</t>
        </is>
      </c>
      <c r="B6167" t="inlineStr">
        <is>
          <t>和歌山県和歌山市ふじと台</t>
        </is>
      </c>
      <c r="C6167" t="inlineStr">
        <is>
          <t>わかやまけん わかやまし ふじとだい</t>
        </is>
      </c>
    </row>
    <row r="6168">
      <c r="A6168" t="inlineStr">
        <is>
          <t>6408461</t>
        </is>
      </c>
      <c r="B6168" t="inlineStr">
        <is>
          <t>和歌山県和歌山市船所</t>
        </is>
      </c>
      <c r="C6168" t="inlineStr">
        <is>
          <t>わかやまけん わかやまし ふなどころ</t>
        </is>
      </c>
    </row>
    <row r="6169">
      <c r="A6169" t="inlineStr">
        <is>
          <t>6408462</t>
        </is>
      </c>
      <c r="B6169" t="inlineStr">
        <is>
          <t>和歌山県和歌山市粟</t>
        </is>
      </c>
      <c r="C6169" t="inlineStr">
        <is>
          <t>わかやまけん わかやまし あわ</t>
        </is>
      </c>
    </row>
    <row r="6170">
      <c r="A6170" t="inlineStr">
        <is>
          <t>6408463</t>
        </is>
      </c>
      <c r="B6170" t="inlineStr">
        <is>
          <t>和歌山県和歌山市楠見中</t>
        </is>
      </c>
      <c r="C6170" t="inlineStr">
        <is>
          <t>わかやまけん わかやまし くすみなか</t>
        </is>
      </c>
    </row>
    <row r="6171">
      <c r="A6171" t="inlineStr">
        <is>
          <t>6408464</t>
        </is>
      </c>
      <c r="B6171" t="inlineStr">
        <is>
          <t>和歌山県和歌山市市小路</t>
        </is>
      </c>
      <c r="C6171" t="inlineStr">
        <is>
          <t>わかやまけん わかやまし いちしょうじ</t>
        </is>
      </c>
    </row>
    <row r="6172">
      <c r="A6172" t="inlineStr">
        <is>
          <t>6408471</t>
        </is>
      </c>
      <c r="B6172" t="inlineStr">
        <is>
          <t>和歌山県和歌山市善明寺</t>
        </is>
      </c>
      <c r="C6172" t="inlineStr">
        <is>
          <t>わかやまけん わかやまし ぜんみょうじ</t>
        </is>
      </c>
    </row>
    <row r="6173">
      <c r="A6173" t="inlineStr">
        <is>
          <t>6408472</t>
        </is>
      </c>
      <c r="B6173" t="inlineStr">
        <is>
          <t>和歌山県和歌山市大谷</t>
        </is>
      </c>
      <c r="C6173" t="inlineStr">
        <is>
          <t>わかやまけん わかやまし おおたに</t>
        </is>
      </c>
    </row>
    <row r="6174">
      <c r="A6174" t="inlineStr">
        <is>
          <t>6408481</t>
        </is>
      </c>
      <c r="B6174" t="inlineStr">
        <is>
          <t>和歌山県和歌山市直川</t>
        </is>
      </c>
      <c r="C6174" t="inlineStr">
        <is>
          <t>わかやまけん わかやまし のうがわ</t>
        </is>
      </c>
    </row>
    <row r="6175">
      <c r="A6175" t="inlineStr">
        <is>
          <t>6408482</t>
        </is>
      </c>
      <c r="B6175" t="inlineStr">
        <is>
          <t>和歌山県和歌山市六十谷</t>
        </is>
      </c>
      <c r="C6175" t="inlineStr">
        <is>
          <t>わかやまけん わかやまし むそた</t>
        </is>
      </c>
    </row>
    <row r="6176">
      <c r="A6176" t="inlineStr">
        <is>
          <t>6408483</t>
        </is>
      </c>
      <c r="B6176" t="inlineStr">
        <is>
          <t>和歌山県和歌山市園部</t>
        </is>
      </c>
      <c r="C6176" t="inlineStr">
        <is>
          <t>わかやまけん わかやまし そのべ</t>
        </is>
      </c>
    </row>
    <row r="6177">
      <c r="A6177" t="inlineStr">
        <is>
          <t>6410001</t>
        </is>
      </c>
      <c r="B6177" t="inlineStr">
        <is>
          <t>和歌山県和歌山市杭ノ瀬</t>
        </is>
      </c>
      <c r="C6177" t="inlineStr">
        <is>
          <t>わかやまけん わかやまし くいのせ</t>
        </is>
      </c>
    </row>
    <row r="6178">
      <c r="A6178" t="inlineStr">
        <is>
          <t>6410002</t>
        </is>
      </c>
      <c r="B6178" t="inlineStr">
        <is>
          <t>和歌山県和歌山市新中島</t>
        </is>
      </c>
      <c r="C6178" t="inlineStr">
        <is>
          <t>わかやまけん わかやまし しんなかじま</t>
        </is>
      </c>
    </row>
    <row r="6179">
      <c r="A6179" t="inlineStr">
        <is>
          <t>6410003</t>
        </is>
      </c>
      <c r="B6179" t="inlineStr">
        <is>
          <t>和歌山県和歌山市坂田</t>
        </is>
      </c>
      <c r="C6179" t="inlineStr">
        <is>
          <t>わかやまけん わかやまし さかだ</t>
        </is>
      </c>
    </row>
    <row r="6180">
      <c r="A6180" t="inlineStr">
        <is>
          <t>6410004</t>
        </is>
      </c>
      <c r="B6180" t="inlineStr">
        <is>
          <t>和歌山県和歌山市和田</t>
        </is>
      </c>
      <c r="C6180" t="inlineStr">
        <is>
          <t>わかやまけん わかやまし わだ</t>
        </is>
      </c>
    </row>
    <row r="6181">
      <c r="A6181" t="inlineStr">
        <is>
          <t>6410005</t>
        </is>
      </c>
      <c r="B6181" t="inlineStr">
        <is>
          <t>和歌山県和歌山市田尻</t>
        </is>
      </c>
      <c r="C6181" t="inlineStr">
        <is>
          <t>わかやまけん わかやまし たじり</t>
        </is>
      </c>
    </row>
    <row r="6182">
      <c r="A6182" t="inlineStr">
        <is>
          <t>6410006</t>
        </is>
      </c>
      <c r="B6182" t="inlineStr">
        <is>
          <t>和歌山県和歌山市中島</t>
        </is>
      </c>
      <c r="C6182" t="inlineStr">
        <is>
          <t>わかやまけん わかやまし なかじま</t>
        </is>
      </c>
    </row>
    <row r="6183">
      <c r="A6183" t="inlineStr">
        <is>
          <t>6410007</t>
        </is>
      </c>
      <c r="B6183" t="inlineStr">
        <is>
          <t>和歌山県和歌山市小雑賀</t>
        </is>
      </c>
      <c r="C6183" t="inlineStr">
        <is>
          <t>わかやまけん わかやまし こざいか</t>
        </is>
      </c>
    </row>
    <row r="6184">
      <c r="A6184" t="inlineStr">
        <is>
          <t>6410008</t>
        </is>
      </c>
      <c r="B6184" t="inlineStr">
        <is>
          <t>和歌山県和歌山市北中島</t>
        </is>
      </c>
      <c r="C6184" t="inlineStr">
        <is>
          <t>わかやまけん わかやまし きたなかじま</t>
        </is>
      </c>
    </row>
    <row r="6185">
      <c r="A6185" t="inlineStr">
        <is>
          <t>6410011</t>
        </is>
      </c>
      <c r="B6185" t="inlineStr">
        <is>
          <t>和歌山県和歌山市三葛</t>
        </is>
      </c>
      <c r="C6185" t="inlineStr">
        <is>
          <t>わかやまけん わかやまし みかずら</t>
        </is>
      </c>
    </row>
    <row r="6186">
      <c r="A6186" t="inlineStr">
        <is>
          <t>6410012</t>
        </is>
      </c>
      <c r="B6186" t="inlineStr">
        <is>
          <t>和歌山県和歌山市紀三井寺</t>
        </is>
      </c>
      <c r="C6186" t="inlineStr">
        <is>
          <t>わかやまけん わかやまし きみいでら</t>
        </is>
      </c>
    </row>
    <row r="6187">
      <c r="A6187" t="inlineStr">
        <is>
          <t>6410013</t>
        </is>
      </c>
      <c r="B6187" t="inlineStr">
        <is>
          <t>和歌山県和歌山市内原</t>
        </is>
      </c>
      <c r="C6187" t="inlineStr">
        <is>
          <t>わかやまけん わかやまし うちはら</t>
        </is>
      </c>
    </row>
    <row r="6188">
      <c r="A6188" t="inlineStr">
        <is>
          <t>6410014</t>
        </is>
      </c>
      <c r="B6188" t="inlineStr">
        <is>
          <t>和歌山県和歌山市毛見</t>
        </is>
      </c>
      <c r="C6188" t="inlineStr">
        <is>
          <t>わかやまけん わかやまし けみ</t>
        </is>
      </c>
    </row>
    <row r="6189">
      <c r="A6189" t="inlineStr">
        <is>
          <t>6410015</t>
        </is>
      </c>
      <c r="B6189" t="inlineStr">
        <is>
          <t>和歌山県和歌山市布引</t>
        </is>
      </c>
      <c r="C6189" t="inlineStr">
        <is>
          <t>わかやまけん わかやまし ぬのひき</t>
        </is>
      </c>
    </row>
    <row r="6190">
      <c r="A6190" t="inlineStr">
        <is>
          <t>6410021</t>
        </is>
      </c>
      <c r="B6190" t="inlineStr">
        <is>
          <t>和歌山県和歌山市和歌浦東</t>
        </is>
      </c>
      <c r="C6190" t="inlineStr">
        <is>
          <t>わかやまけん わかやまし わかうらひがし</t>
        </is>
      </c>
    </row>
    <row r="6191">
      <c r="A6191" t="inlineStr">
        <is>
          <t>6410022</t>
        </is>
      </c>
      <c r="B6191" t="inlineStr">
        <is>
          <t>和歌山県和歌山市和歌浦南</t>
        </is>
      </c>
      <c r="C6191" t="inlineStr">
        <is>
          <t>わかやまけん わかやまし わかうらみなみ</t>
        </is>
      </c>
    </row>
    <row r="6192">
      <c r="A6192" t="inlineStr">
        <is>
          <t>6410023</t>
        </is>
      </c>
      <c r="B6192" t="inlineStr">
        <is>
          <t>和歌山県和歌山市新和歌浦</t>
        </is>
      </c>
      <c r="C6192" t="inlineStr">
        <is>
          <t>わかやまけん わかやまし しんわかうら</t>
        </is>
      </c>
    </row>
    <row r="6193">
      <c r="A6193" t="inlineStr">
        <is>
          <t>6410024</t>
        </is>
      </c>
      <c r="B6193" t="inlineStr">
        <is>
          <t>和歌山県和歌山市和歌浦西</t>
        </is>
      </c>
      <c r="C6193" t="inlineStr">
        <is>
          <t>わかやまけん わかやまし わかうらにし</t>
        </is>
      </c>
    </row>
    <row r="6194">
      <c r="A6194" t="inlineStr">
        <is>
          <t>6410025</t>
        </is>
      </c>
      <c r="B6194" t="inlineStr">
        <is>
          <t>和歌山県和歌山市和歌浦中</t>
        </is>
      </c>
      <c r="C6194" t="inlineStr">
        <is>
          <t>わかやまけん わかやまし わかうらなか</t>
        </is>
      </c>
    </row>
    <row r="6195">
      <c r="A6195" t="inlineStr">
        <is>
          <t>6410031</t>
        </is>
      </c>
      <c r="B6195" t="inlineStr">
        <is>
          <t>和歌山県和歌山市西小二里</t>
        </is>
      </c>
      <c r="C6195" t="inlineStr">
        <is>
          <t>わかやまけん わかやまし にしこにり</t>
        </is>
      </c>
    </row>
    <row r="6196">
      <c r="A6196" t="inlineStr">
        <is>
          <t>6410032</t>
        </is>
      </c>
      <c r="B6196" t="inlineStr">
        <is>
          <t>和歌山県和歌山市東小二里町</t>
        </is>
      </c>
      <c r="C6196" t="inlineStr">
        <is>
          <t>わかやまけん わかやまし ひがしこにりちょう</t>
        </is>
      </c>
    </row>
    <row r="6197">
      <c r="A6197" t="inlineStr">
        <is>
          <t>6410033</t>
        </is>
      </c>
      <c r="B6197" t="inlineStr">
        <is>
          <t>和歌山県和歌山市松ケ丘</t>
        </is>
      </c>
      <c r="C6197" t="inlineStr">
        <is>
          <t>わかやまけん わかやまし まつがおか</t>
        </is>
      </c>
    </row>
    <row r="6198">
      <c r="A6198" t="inlineStr">
        <is>
          <t>6410034</t>
        </is>
      </c>
      <c r="B6198" t="inlineStr">
        <is>
          <t>和歌山県和歌山市新高町</t>
        </is>
      </c>
      <c r="C6198" t="inlineStr">
        <is>
          <t>わかやまけん わかやまし にいたかちょう</t>
        </is>
      </c>
    </row>
    <row r="6199">
      <c r="A6199" t="inlineStr">
        <is>
          <t>6410035</t>
        </is>
      </c>
      <c r="B6199" t="inlineStr">
        <is>
          <t>和歌山県和歌山市関戸</t>
        </is>
      </c>
      <c r="C6199" t="inlineStr">
        <is>
          <t>わかやまけん わかやまし せきど</t>
        </is>
      </c>
    </row>
    <row r="6200">
      <c r="A6200" t="inlineStr">
        <is>
          <t>6410036</t>
        </is>
      </c>
      <c r="B6200" t="inlineStr">
        <is>
          <t>和歌山県和歌山市西浜</t>
        </is>
      </c>
      <c r="C6200" t="inlineStr">
        <is>
          <t>わかやまけん わかやまし にしはま</t>
        </is>
      </c>
    </row>
    <row r="6201">
      <c r="A6201" t="inlineStr">
        <is>
          <t>6410041</t>
        </is>
      </c>
      <c r="B6201" t="inlineStr">
        <is>
          <t>和歌山県和歌山市堀止南ノ丁</t>
        </is>
      </c>
      <c r="C6201" t="inlineStr">
        <is>
          <t>わかやまけん わかやまし ほりどめみなみのちょう</t>
        </is>
      </c>
    </row>
    <row r="6202">
      <c r="A6202" t="inlineStr">
        <is>
          <t>6410042</t>
        </is>
      </c>
      <c r="B6202" t="inlineStr">
        <is>
          <t>和歌山県和歌山市新堀東</t>
        </is>
      </c>
      <c r="C6202" t="inlineStr">
        <is>
          <t>わかやまけん わかやまし しんぼりひがし</t>
        </is>
      </c>
    </row>
    <row r="6203">
      <c r="A6203" t="inlineStr">
        <is>
          <t>6410043</t>
        </is>
      </c>
      <c r="B6203" t="inlineStr">
        <is>
          <t>和歌山県和歌山市宇須</t>
        </is>
      </c>
      <c r="C6203" t="inlineStr">
        <is>
          <t>わかやまけん わかやまし うず</t>
        </is>
      </c>
    </row>
    <row r="6204">
      <c r="A6204" t="inlineStr">
        <is>
          <t>6410044</t>
        </is>
      </c>
      <c r="B6204" t="inlineStr">
        <is>
          <t>和歌山県和歌山市今福</t>
        </is>
      </c>
      <c r="C6204" t="inlineStr">
        <is>
          <t>わかやまけん わかやまし いまぶく</t>
        </is>
      </c>
    </row>
    <row r="6205">
      <c r="A6205" t="inlineStr">
        <is>
          <t>6410045</t>
        </is>
      </c>
      <c r="B6205" t="inlineStr">
        <is>
          <t>和歌山県和歌山市堀止西</t>
        </is>
      </c>
      <c r="C6205" t="inlineStr">
        <is>
          <t>わかやまけん わかやまし ほりどめにし</t>
        </is>
      </c>
    </row>
    <row r="6206">
      <c r="A6206" t="inlineStr">
        <is>
          <t>6410051</t>
        </is>
      </c>
      <c r="B6206" t="inlineStr">
        <is>
          <t>和歌山県和歌山市西高松</t>
        </is>
      </c>
      <c r="C6206" t="inlineStr">
        <is>
          <t>わかやまけん わかやまし にしたかまつ</t>
        </is>
      </c>
    </row>
    <row r="6207">
      <c r="A6207" t="inlineStr">
        <is>
          <t>6410052</t>
        </is>
      </c>
      <c r="B6207" t="inlineStr">
        <is>
          <t>和歌山県和歌山市東高松</t>
        </is>
      </c>
      <c r="C6207" t="inlineStr">
        <is>
          <t>わかやまけん わかやまし ひがしたかまつ</t>
        </is>
      </c>
    </row>
    <row r="6208">
      <c r="A6208" t="inlineStr">
        <is>
          <t>6410053</t>
        </is>
      </c>
      <c r="B6208" t="inlineStr">
        <is>
          <t>和歌山県和歌山市打越町</t>
        </is>
      </c>
      <c r="C6208" t="inlineStr">
        <is>
          <t>わかやまけん わかやまし うちこしちょう</t>
        </is>
      </c>
    </row>
    <row r="6209">
      <c r="A6209" t="inlineStr">
        <is>
          <t>6410054</t>
        </is>
      </c>
      <c r="B6209" t="inlineStr">
        <is>
          <t>和歌山県和歌山市塩屋</t>
        </is>
      </c>
      <c r="C6209" t="inlineStr">
        <is>
          <t>わかやまけん わかやまし しおや</t>
        </is>
      </c>
    </row>
    <row r="6210">
      <c r="A6210" t="inlineStr">
        <is>
          <t>6410055</t>
        </is>
      </c>
      <c r="B6210" t="inlineStr">
        <is>
          <t>和歌山県和歌山市和歌川町</t>
        </is>
      </c>
      <c r="C6210" t="inlineStr">
        <is>
          <t>わかやまけん わかやまし わかがわちょう</t>
        </is>
      </c>
    </row>
    <row r="6211">
      <c r="A6211" t="inlineStr">
        <is>
          <t>6410056</t>
        </is>
      </c>
      <c r="B6211" t="inlineStr">
        <is>
          <t>和歌山県和歌山市秋葉町</t>
        </is>
      </c>
      <c r="C6211" t="inlineStr">
        <is>
          <t>わかやまけん わかやまし あきばちょう</t>
        </is>
      </c>
    </row>
    <row r="6212">
      <c r="A6212" t="inlineStr">
        <is>
          <t>6410061</t>
        </is>
      </c>
      <c r="B6212" t="inlineStr">
        <is>
          <t>和歌山県和歌山市田野</t>
        </is>
      </c>
      <c r="C6212" t="inlineStr">
        <is>
          <t>わかやまけん わかやまし たの</t>
        </is>
      </c>
    </row>
    <row r="6213">
      <c r="A6213" t="inlineStr">
        <is>
          <t>6410062</t>
        </is>
      </c>
      <c r="B6213" t="inlineStr">
        <is>
          <t>和歌山県和歌山市雑賀崎</t>
        </is>
      </c>
      <c r="C6213" t="inlineStr">
        <is>
          <t>わかやまけん わかやまし さいかざき</t>
        </is>
      </c>
    </row>
    <row r="6214">
      <c r="A6214" t="inlineStr">
        <is>
          <t>6420000</t>
        </is>
      </c>
      <c r="B6214" t="inlineStr">
        <is>
          <t>和歌山県海南市</t>
        </is>
      </c>
      <c r="C6214" t="inlineStr">
        <is>
          <t>わかやまけん かいなんし</t>
        </is>
      </c>
    </row>
    <row r="6215">
      <c r="A6215" t="inlineStr">
        <is>
          <t>6420001</t>
        </is>
      </c>
      <c r="B6215" t="inlineStr">
        <is>
          <t>和歌山県海南市船尾</t>
        </is>
      </c>
      <c r="C6215" t="inlineStr">
        <is>
          <t>わかやまけん かいなんし ふのお</t>
        </is>
      </c>
    </row>
    <row r="6216">
      <c r="A6216" t="inlineStr">
        <is>
          <t>6420002</t>
        </is>
      </c>
      <c r="B6216" t="inlineStr">
        <is>
          <t>和歌山県海南市日方</t>
        </is>
      </c>
      <c r="C6216" t="inlineStr">
        <is>
          <t>わかやまけん かいなんし ひかた</t>
        </is>
      </c>
    </row>
    <row r="6217">
      <c r="A6217" t="inlineStr">
        <is>
          <t>6420003</t>
        </is>
      </c>
      <c r="B6217" t="inlineStr">
        <is>
          <t>和歌山県海南市山崎町</t>
        </is>
      </c>
      <c r="C6217" t="inlineStr">
        <is>
          <t>わかやまけん かいなんし やまさきちょう</t>
        </is>
      </c>
    </row>
    <row r="6218">
      <c r="A6218" t="inlineStr">
        <is>
          <t>6420004</t>
        </is>
      </c>
      <c r="B6218" t="inlineStr">
        <is>
          <t>和歌山県海南市馬場町</t>
        </is>
      </c>
      <c r="C6218" t="inlineStr">
        <is>
          <t>わかやまけん かいなんし ばばちょう</t>
        </is>
      </c>
    </row>
    <row r="6219">
      <c r="A6219" t="inlineStr">
        <is>
          <t>6420011</t>
        </is>
      </c>
      <c r="B6219" t="inlineStr">
        <is>
          <t>和歌山県海南市黒江</t>
        </is>
      </c>
      <c r="C6219" t="inlineStr">
        <is>
          <t>わかやまけん かいなんし くろえ</t>
        </is>
      </c>
    </row>
    <row r="6220">
      <c r="A6220" t="inlineStr">
        <is>
          <t>6420012</t>
        </is>
      </c>
      <c r="B6220" t="inlineStr">
        <is>
          <t>和歌山県海南市岡田</t>
        </is>
      </c>
      <c r="C6220" t="inlineStr">
        <is>
          <t>わかやまけん かいなんし おかだ</t>
        </is>
      </c>
    </row>
    <row r="6221">
      <c r="A6221" t="inlineStr">
        <is>
          <t>6420013</t>
        </is>
      </c>
      <c r="B6221" t="inlineStr">
        <is>
          <t>和歌山県海南市多田</t>
        </is>
      </c>
      <c r="C6221" t="inlineStr">
        <is>
          <t>わかやまけん かいなんし おおた</t>
        </is>
      </c>
    </row>
    <row r="6222">
      <c r="A6222" t="inlineStr">
        <is>
          <t>6420014</t>
        </is>
      </c>
      <c r="B6222" t="inlineStr">
        <is>
          <t>和歌山県海南市小野田</t>
        </is>
      </c>
      <c r="C6222" t="inlineStr">
        <is>
          <t>わかやまけん かいなんし おのだ</t>
        </is>
      </c>
    </row>
    <row r="6223">
      <c r="A6223" t="inlineStr">
        <is>
          <t>6420015</t>
        </is>
      </c>
      <c r="B6223" t="inlineStr">
        <is>
          <t>和歌山県海南市且来</t>
        </is>
      </c>
      <c r="C6223" t="inlineStr">
        <is>
          <t>わかやまけん かいなんし あっそ</t>
        </is>
      </c>
    </row>
    <row r="6224">
      <c r="A6224" t="inlineStr">
        <is>
          <t>6420016</t>
        </is>
      </c>
      <c r="B6224" t="inlineStr">
        <is>
          <t>和歌山県海南市北赤坂</t>
        </is>
      </c>
      <c r="C6224" t="inlineStr">
        <is>
          <t>わかやまけん かいなんし きたあかさか</t>
        </is>
      </c>
    </row>
    <row r="6225">
      <c r="A6225" t="inlineStr">
        <is>
          <t>6420017</t>
        </is>
      </c>
      <c r="B6225" t="inlineStr">
        <is>
          <t>和歌山県海南市南赤坂</t>
        </is>
      </c>
      <c r="C6225" t="inlineStr">
        <is>
          <t>わかやまけん かいなんし みなみあかさか</t>
        </is>
      </c>
    </row>
    <row r="6226">
      <c r="A6226" t="inlineStr">
        <is>
          <t>6420018</t>
        </is>
      </c>
      <c r="B6226" t="inlineStr">
        <is>
          <t>和歌山県海南市重根東</t>
        </is>
      </c>
      <c r="C6226" t="inlineStr">
        <is>
          <t>わかやまけん かいなんし しこねひがし</t>
        </is>
      </c>
    </row>
    <row r="6227">
      <c r="A6227" t="inlineStr">
        <is>
          <t>6420019</t>
        </is>
      </c>
      <c r="B6227" t="inlineStr">
        <is>
          <t>和歌山県海南市重根西</t>
        </is>
      </c>
      <c r="C6227" t="inlineStr">
        <is>
          <t>わかやまけん かいなんし しこねにし</t>
        </is>
      </c>
    </row>
    <row r="6228">
      <c r="A6228" t="inlineStr">
        <is>
          <t>6420021</t>
        </is>
      </c>
      <c r="B6228" t="inlineStr">
        <is>
          <t>和歌山県海南市井田</t>
        </is>
      </c>
      <c r="C6228" t="inlineStr">
        <is>
          <t>わかやまけん かいなんし いだ</t>
        </is>
      </c>
    </row>
    <row r="6229">
      <c r="A6229" t="inlineStr">
        <is>
          <t>6420022</t>
        </is>
      </c>
      <c r="B6229" t="inlineStr">
        <is>
          <t>和歌山県海南市大野中</t>
        </is>
      </c>
      <c r="C6229" t="inlineStr">
        <is>
          <t>わかやまけん かいなんし おおのなか</t>
        </is>
      </c>
    </row>
    <row r="6230">
      <c r="A6230" t="inlineStr">
        <is>
          <t>6420023</t>
        </is>
      </c>
      <c r="B6230" t="inlineStr">
        <is>
          <t>和歌山県海南市重根</t>
        </is>
      </c>
      <c r="C6230" t="inlineStr">
        <is>
          <t>わかやまけん かいなんし しこね</t>
        </is>
      </c>
    </row>
    <row r="6231">
      <c r="A6231" t="inlineStr">
        <is>
          <t>6420024</t>
        </is>
      </c>
      <c r="B6231" t="inlineStr">
        <is>
          <t>和歌山県海南市阪井</t>
        </is>
      </c>
      <c r="C6231" t="inlineStr">
        <is>
          <t>わかやまけん かいなんし さかい</t>
        </is>
      </c>
    </row>
    <row r="6232">
      <c r="A6232" t="inlineStr">
        <is>
          <t>6420025</t>
        </is>
      </c>
      <c r="B6232" t="inlineStr">
        <is>
          <t>和歌山県海南市東畑</t>
        </is>
      </c>
      <c r="C6232" t="inlineStr">
        <is>
          <t>わかやまけん かいなんし ひがしばた</t>
        </is>
      </c>
    </row>
    <row r="6233">
      <c r="A6233" t="inlineStr">
        <is>
          <t>6420026</t>
        </is>
      </c>
      <c r="B6233" t="inlineStr">
        <is>
          <t>和歌山県海南市別所</t>
        </is>
      </c>
      <c r="C6233" t="inlineStr">
        <is>
          <t>わかやまけん かいなんし べっしよ</t>
        </is>
      </c>
    </row>
    <row r="6234">
      <c r="A6234" t="inlineStr">
        <is>
          <t>6420027</t>
        </is>
      </c>
      <c r="B6234" t="inlineStr">
        <is>
          <t>和歌山県海南市扱沢</t>
        </is>
      </c>
      <c r="C6234" t="inlineStr">
        <is>
          <t>わかやまけん かいなんし ぐみざわ</t>
        </is>
      </c>
    </row>
    <row r="6235">
      <c r="A6235" t="inlineStr">
        <is>
          <t>6420028</t>
        </is>
      </c>
      <c r="B6235" t="inlineStr">
        <is>
          <t>和歌山県海南市幡川</t>
        </is>
      </c>
      <c r="C6235" t="inlineStr">
        <is>
          <t>わかやまけん かいなんし はたがわ</t>
        </is>
      </c>
    </row>
    <row r="6236">
      <c r="A6236" t="inlineStr">
        <is>
          <t>6420029</t>
        </is>
      </c>
      <c r="B6236" t="inlineStr">
        <is>
          <t>和歌山県海南市山田</t>
        </is>
      </c>
      <c r="C6236" t="inlineStr">
        <is>
          <t>わかやまけん かいなんし やまだ</t>
        </is>
      </c>
    </row>
    <row r="6237">
      <c r="A6237" t="inlineStr">
        <is>
          <t>6420031</t>
        </is>
      </c>
      <c r="B6237" t="inlineStr">
        <is>
          <t>和歌山県海南市築地</t>
        </is>
      </c>
      <c r="C6237" t="inlineStr">
        <is>
          <t>わかやまけん かいなんし つきじ</t>
        </is>
      </c>
    </row>
    <row r="6238">
      <c r="A6238" t="inlineStr">
        <is>
          <t>6420032</t>
        </is>
      </c>
      <c r="B6238" t="inlineStr">
        <is>
          <t>和歌山県海南市名高</t>
        </is>
      </c>
      <c r="C6238" t="inlineStr">
        <is>
          <t>わかやまけん かいなんし なたか</t>
        </is>
      </c>
    </row>
    <row r="6239">
      <c r="A6239" t="inlineStr">
        <is>
          <t>6420033</t>
        </is>
      </c>
      <c r="B6239" t="inlineStr">
        <is>
          <t>和歌山県海南市鳥居</t>
        </is>
      </c>
      <c r="C6239" t="inlineStr">
        <is>
          <t>わかやまけん かいなんし とりい</t>
        </is>
      </c>
    </row>
    <row r="6240">
      <c r="A6240" t="inlineStr">
        <is>
          <t>6420034</t>
        </is>
      </c>
      <c r="B6240" t="inlineStr">
        <is>
          <t>和歌山県海南市藤白</t>
        </is>
      </c>
      <c r="C6240" t="inlineStr">
        <is>
          <t>わかやまけん かいなんし ふじしろ</t>
        </is>
      </c>
    </row>
    <row r="6241">
      <c r="A6241" t="inlineStr">
        <is>
          <t>6420035</t>
        </is>
      </c>
      <c r="B6241" t="inlineStr">
        <is>
          <t>和歌山県海南市冷水</t>
        </is>
      </c>
      <c r="C6241" t="inlineStr">
        <is>
          <t>わかやまけん かいなんし しみず</t>
        </is>
      </c>
    </row>
    <row r="6242">
      <c r="A6242" t="inlineStr">
        <is>
          <t>6430000</t>
        </is>
      </c>
      <c r="B6242" t="inlineStr">
        <is>
          <t>和歌山県有田郡湯浅町</t>
        </is>
      </c>
      <c r="C6242" t="inlineStr">
        <is>
          <t>わかやまけん ありだぐんゆあさちょう</t>
        </is>
      </c>
    </row>
    <row r="6243">
      <c r="A6243" t="inlineStr">
        <is>
          <t>6430001</t>
        </is>
      </c>
      <c r="B6243" t="inlineStr">
        <is>
          <t>和歌山県有田郡湯浅町山田</t>
        </is>
      </c>
      <c r="C6243" t="inlineStr">
        <is>
          <t>わかやまけん ありだぐんゆあさちょう やまだ</t>
        </is>
      </c>
    </row>
    <row r="6244">
      <c r="A6244" t="inlineStr">
        <is>
          <t>6430002</t>
        </is>
      </c>
      <c r="B6244" t="inlineStr">
        <is>
          <t>和歌山県有田郡湯浅町青木</t>
        </is>
      </c>
      <c r="C6244" t="inlineStr">
        <is>
          <t>わかやまけん ありだぐんゆあさちょう あおき</t>
        </is>
      </c>
    </row>
    <row r="6245">
      <c r="A6245" t="inlineStr">
        <is>
          <t>6430003</t>
        </is>
      </c>
      <c r="B6245" t="inlineStr">
        <is>
          <t>和歌山県有田郡湯浅町別所</t>
        </is>
      </c>
      <c r="C6245" t="inlineStr">
        <is>
          <t>わかやまけん ありだぐんゆあさちょう べっしよ</t>
        </is>
      </c>
    </row>
    <row r="6246">
      <c r="A6246" t="inlineStr">
        <is>
          <t>6430004</t>
        </is>
      </c>
      <c r="B6246" t="inlineStr">
        <is>
          <t>和歌山県有田郡湯浅町湯浅</t>
        </is>
      </c>
      <c r="C6246" t="inlineStr">
        <is>
          <t>わかやまけん ありだぐんゆあさちょう ゆあさ</t>
        </is>
      </c>
    </row>
    <row r="6247">
      <c r="A6247" t="inlineStr">
        <is>
          <t>6430005</t>
        </is>
      </c>
      <c r="B6247" t="inlineStr">
        <is>
          <t>和歌山県有田郡湯浅町栖原</t>
        </is>
      </c>
      <c r="C6247" t="inlineStr">
        <is>
          <t>わかやまけん ありだぐんゆあさちょう すはら</t>
        </is>
      </c>
    </row>
    <row r="6248">
      <c r="A6248" t="inlineStr">
        <is>
          <t>6430006</t>
        </is>
      </c>
      <c r="B6248" t="inlineStr">
        <is>
          <t>和歌山県有田郡湯浅町田</t>
        </is>
      </c>
      <c r="C6248" t="inlineStr">
        <is>
          <t>わかやまけん ありだぐんゆあさちょう た</t>
        </is>
      </c>
    </row>
    <row r="6249">
      <c r="A6249" t="inlineStr">
        <is>
          <t>6430007</t>
        </is>
      </c>
      <c r="B6249" t="inlineStr">
        <is>
          <t>和歌山県有田郡湯浅町吉川</t>
        </is>
      </c>
      <c r="C6249" t="inlineStr">
        <is>
          <t>わかやまけん ありだぐんゆあさちょう よしかわ</t>
        </is>
      </c>
    </row>
    <row r="6250">
      <c r="A6250" t="inlineStr">
        <is>
          <t>6430021</t>
        </is>
      </c>
      <c r="B6250" t="inlineStr">
        <is>
          <t>和歌山県有田郡有田川町下津野</t>
        </is>
      </c>
      <c r="C6250" t="inlineStr">
        <is>
          <t>わかやまけん ありだぐんありだがわちょう しもつの</t>
        </is>
      </c>
    </row>
    <row r="6251">
      <c r="A6251" t="inlineStr">
        <is>
          <t>6430022</t>
        </is>
      </c>
      <c r="B6251" t="inlineStr">
        <is>
          <t>和歌山県有田郡有田川町奥</t>
        </is>
      </c>
      <c r="C6251" t="inlineStr">
        <is>
          <t>わかやまけん ありだぐんありだがわちょう おき</t>
        </is>
      </c>
    </row>
    <row r="6252">
      <c r="A6252" t="inlineStr">
        <is>
          <t>6430023</t>
        </is>
      </c>
      <c r="B6252" t="inlineStr">
        <is>
          <t>和歌山県有田郡有田川町熊井</t>
        </is>
      </c>
      <c r="C6252" t="inlineStr">
        <is>
          <t>わかやまけん ありだぐんありだがわちょう くまい</t>
        </is>
      </c>
    </row>
    <row r="6253">
      <c r="A6253" t="inlineStr">
        <is>
          <t>6430024</t>
        </is>
      </c>
      <c r="B6253" t="inlineStr">
        <is>
          <t>和歌山県有田郡有田川町水尻</t>
        </is>
      </c>
      <c r="C6253" t="inlineStr">
        <is>
          <t>わかやまけん ありだぐんありだがわちょう みずしり</t>
        </is>
      </c>
    </row>
    <row r="6254">
      <c r="A6254" t="inlineStr">
        <is>
          <t>6430025</t>
        </is>
      </c>
      <c r="B6254" t="inlineStr">
        <is>
          <t>和歌山県有田郡有田川町土生</t>
        </is>
      </c>
      <c r="C6254" t="inlineStr">
        <is>
          <t>わかやまけん ありだぐんありだがわちょう はぶ</t>
        </is>
      </c>
    </row>
    <row r="6255">
      <c r="A6255" t="inlineStr">
        <is>
          <t>6430026</t>
        </is>
      </c>
      <c r="B6255" t="inlineStr">
        <is>
          <t>和歌山県有田郡有田川町植野</t>
        </is>
      </c>
      <c r="C6255" t="inlineStr">
        <is>
          <t>わかやまけん ありだぐんありだがわちょう うえの</t>
        </is>
      </c>
    </row>
    <row r="6256">
      <c r="A6256" t="inlineStr">
        <is>
          <t>6430031</t>
        </is>
      </c>
      <c r="B6256" t="inlineStr">
        <is>
          <t>和歌山県有田郡有田川町野田</t>
        </is>
      </c>
      <c r="C6256" t="inlineStr">
        <is>
          <t>わかやまけん ありだぐんありだがわちょう のだ</t>
        </is>
      </c>
    </row>
    <row r="6257">
      <c r="A6257" t="inlineStr">
        <is>
          <t>6430032</t>
        </is>
      </c>
      <c r="B6257" t="inlineStr">
        <is>
          <t>和歌山県有田郡有田川町天満</t>
        </is>
      </c>
      <c r="C6257" t="inlineStr">
        <is>
          <t>わかやまけん ありだぐんありだがわちょう てんま</t>
        </is>
      </c>
    </row>
    <row r="6258">
      <c r="A6258" t="inlineStr">
        <is>
          <t>6430033</t>
        </is>
      </c>
      <c r="B6258" t="inlineStr">
        <is>
          <t>和歌山県有田郡有田川町明王寺</t>
        </is>
      </c>
      <c r="C6258" t="inlineStr">
        <is>
          <t>わかやまけん ありだぐんありだがわちょう みょうじ</t>
        </is>
      </c>
    </row>
    <row r="6259">
      <c r="A6259" t="inlineStr">
        <is>
          <t>6430034</t>
        </is>
      </c>
      <c r="B6259" t="inlineStr">
        <is>
          <t>和歌山県有田郡有田川町小島</t>
        </is>
      </c>
      <c r="C6259" t="inlineStr">
        <is>
          <t>わかやまけん ありだぐんありだがわちょう おしま</t>
        </is>
      </c>
    </row>
    <row r="6260">
      <c r="A6260" t="inlineStr">
        <is>
          <t>6430051</t>
        </is>
      </c>
      <c r="B6260" t="inlineStr">
        <is>
          <t>和歌山県有田郡広川町下津木</t>
        </is>
      </c>
      <c r="C6260" t="inlineStr">
        <is>
          <t>わかやまけん ありだぐんひろがわちょう しもつぎ</t>
        </is>
      </c>
    </row>
    <row r="6261">
      <c r="A6261" t="inlineStr">
        <is>
          <t>6430052</t>
        </is>
      </c>
      <c r="B6261" t="inlineStr">
        <is>
          <t>和歌山県有田郡広川町上津木</t>
        </is>
      </c>
      <c r="C6261" t="inlineStr">
        <is>
          <t>わかやまけん ありだぐんひろがわちょう かみつぎ</t>
        </is>
      </c>
    </row>
    <row r="6262">
      <c r="A6262" t="inlineStr">
        <is>
          <t>6430053</t>
        </is>
      </c>
      <c r="B6262" t="inlineStr">
        <is>
          <t>和歌山県有田郡広川町河瀬</t>
        </is>
      </c>
      <c r="C6262" t="inlineStr">
        <is>
          <t>わかやまけん ありだぐんひろがわちょう ごのせ</t>
        </is>
      </c>
    </row>
    <row r="6263">
      <c r="A6263" t="inlineStr">
        <is>
          <t>6430054</t>
        </is>
      </c>
      <c r="B6263" t="inlineStr">
        <is>
          <t>和歌山県有田郡広川町前田</t>
        </is>
      </c>
      <c r="C6263" t="inlineStr">
        <is>
          <t>わかやまけん ありだぐんひろがわちょう まえだ</t>
        </is>
      </c>
    </row>
    <row r="6264">
      <c r="A6264" t="inlineStr">
        <is>
          <t>6430055</t>
        </is>
      </c>
      <c r="B6264" t="inlineStr">
        <is>
          <t>和歌山県有田郡広川町井関</t>
        </is>
      </c>
      <c r="C6264" t="inlineStr">
        <is>
          <t>わかやまけん ありだぐんひろがわちょう いせき</t>
        </is>
      </c>
    </row>
    <row r="6265">
      <c r="A6265" t="inlineStr">
        <is>
          <t>6430061</t>
        </is>
      </c>
      <c r="B6265" t="inlineStr">
        <is>
          <t>和歌山県有田郡広川町柳瀬</t>
        </is>
      </c>
      <c r="C6265" t="inlineStr">
        <is>
          <t>わかやまけん ありだぐんひろがわちょう やなせ</t>
        </is>
      </c>
    </row>
    <row r="6266">
      <c r="A6266" t="inlineStr">
        <is>
          <t>6430062</t>
        </is>
      </c>
      <c r="B6266" t="inlineStr">
        <is>
          <t>和歌山県有田郡広川町殿</t>
        </is>
      </c>
      <c r="C6266" t="inlineStr">
        <is>
          <t>わかやまけん ありだぐんひろがわちょう との</t>
        </is>
      </c>
    </row>
    <row r="6267">
      <c r="A6267" t="inlineStr">
        <is>
          <t>6430063</t>
        </is>
      </c>
      <c r="B6267" t="inlineStr">
        <is>
          <t>和歌山県有田郡広川町南金屋</t>
        </is>
      </c>
      <c r="C6267" t="inlineStr">
        <is>
          <t>わかやまけん ありだぐんひろがわちょう みなみかなや</t>
        </is>
      </c>
    </row>
    <row r="6268">
      <c r="A6268" t="inlineStr">
        <is>
          <t>6430064</t>
        </is>
      </c>
      <c r="B6268" t="inlineStr">
        <is>
          <t>和歌山県有田郡広川町上中野</t>
        </is>
      </c>
      <c r="C6268" t="inlineStr">
        <is>
          <t>わかやまけん ありだぐんひろがわちょう かみなかの</t>
        </is>
      </c>
    </row>
    <row r="6269">
      <c r="A6269" t="inlineStr">
        <is>
          <t>6430065</t>
        </is>
      </c>
      <c r="B6269" t="inlineStr">
        <is>
          <t>和歌山県有田郡広川町東中</t>
        </is>
      </c>
      <c r="C6269" t="inlineStr">
        <is>
          <t>わかやまけん ありだぐんひろがわちょう ひがしなか</t>
        </is>
      </c>
    </row>
    <row r="6270">
      <c r="A6270" t="inlineStr">
        <is>
          <t>6430066</t>
        </is>
      </c>
      <c r="B6270" t="inlineStr">
        <is>
          <t>和歌山県有田郡広川町名島</t>
        </is>
      </c>
      <c r="C6270" t="inlineStr">
        <is>
          <t>わかやまけん ありだぐんひろがわちょう なしま</t>
        </is>
      </c>
    </row>
    <row r="6271">
      <c r="A6271" t="inlineStr">
        <is>
          <t>6430071</t>
        </is>
      </c>
      <c r="B6271" t="inlineStr">
        <is>
          <t>和歌山県有田郡広川町広</t>
        </is>
      </c>
      <c r="C6271" t="inlineStr">
        <is>
          <t>わかやまけん ありだぐんひろがわちょう ひろ</t>
        </is>
      </c>
    </row>
    <row r="6272">
      <c r="A6272" t="inlineStr">
        <is>
          <t>6430072</t>
        </is>
      </c>
      <c r="B6272" t="inlineStr">
        <is>
          <t>和歌山県有田郡広川町山本</t>
        </is>
      </c>
      <c r="C6272" t="inlineStr">
        <is>
          <t>わかやまけん ありだぐんひろがわちょう やまもと</t>
        </is>
      </c>
    </row>
    <row r="6273">
      <c r="A6273" t="inlineStr">
        <is>
          <t>6430073</t>
        </is>
      </c>
      <c r="B6273" t="inlineStr">
        <is>
          <t>和歌山県有田郡広川町唐尾</t>
        </is>
      </c>
      <c r="C6273" t="inlineStr">
        <is>
          <t>わかやまけん ありだぐんひろがわちょう かろ</t>
        </is>
      </c>
    </row>
    <row r="6274">
      <c r="A6274" t="inlineStr">
        <is>
          <t>6430074</t>
        </is>
      </c>
      <c r="B6274" t="inlineStr">
        <is>
          <t>和歌山県有田郡広川町西広</t>
        </is>
      </c>
      <c r="C6274" t="inlineStr">
        <is>
          <t>わかやまけん ありだぐんひろがわちょう にしひろ</t>
        </is>
      </c>
    </row>
    <row r="6275">
      <c r="A6275" t="inlineStr">
        <is>
          <t>6430075</t>
        </is>
      </c>
      <c r="B6275" t="inlineStr">
        <is>
          <t>和歌山県有田郡広川町和田</t>
        </is>
      </c>
      <c r="C6275" t="inlineStr">
        <is>
          <t>わかやまけん ありだぐんひろがわちょう わだ</t>
        </is>
      </c>
    </row>
    <row r="6276">
      <c r="A6276" t="inlineStr">
        <is>
          <t>6430121</t>
        </is>
      </c>
      <c r="B6276" t="inlineStr">
        <is>
          <t>和歌山県有田郡有田川町彦ケ瀬</t>
        </is>
      </c>
      <c r="C6276" t="inlineStr">
        <is>
          <t>わかやまけん ありだぐんありだがわちょう ひこがせ</t>
        </is>
      </c>
    </row>
    <row r="6277">
      <c r="A6277" t="inlineStr">
        <is>
          <t>6430122</t>
        </is>
      </c>
      <c r="B6277" t="inlineStr">
        <is>
          <t>和歌山県有田郡有田川町瀬井</t>
        </is>
      </c>
      <c r="C6277" t="inlineStr">
        <is>
          <t>わかやまけん ありだぐんありだがわちょう せい</t>
        </is>
      </c>
    </row>
    <row r="6278">
      <c r="A6278" t="inlineStr">
        <is>
          <t>6430123</t>
        </is>
      </c>
      <c r="B6278" t="inlineStr">
        <is>
          <t>和歌山県有田郡有田川町中</t>
        </is>
      </c>
      <c r="C6278" t="inlineStr">
        <is>
          <t>わかやまけん ありだぐんありだがわちょう なか</t>
        </is>
      </c>
    </row>
    <row r="6279">
      <c r="A6279" t="inlineStr">
        <is>
          <t>6430124</t>
        </is>
      </c>
      <c r="B6279" t="inlineStr">
        <is>
          <t>和歌山県有田郡有田川町中峯</t>
        </is>
      </c>
      <c r="C6279" t="inlineStr">
        <is>
          <t>わかやまけん ありだぐんありだがわちょう なかみね</t>
        </is>
      </c>
    </row>
    <row r="6280">
      <c r="A6280" t="inlineStr">
        <is>
          <t>6430125</t>
        </is>
      </c>
      <c r="B6280" t="inlineStr">
        <is>
          <t>和歌山県有田郡有田川町沼田</t>
        </is>
      </c>
      <c r="C6280" t="inlineStr">
        <is>
          <t>わかやまけん ありだぐんありだがわちょう ぬただ</t>
        </is>
      </c>
    </row>
    <row r="6281">
      <c r="A6281" t="inlineStr">
        <is>
          <t>6430126</t>
        </is>
      </c>
      <c r="B6281" t="inlineStr">
        <is>
          <t>和歌山県有田郡有田川町本堂</t>
        </is>
      </c>
      <c r="C6281" t="inlineStr">
        <is>
          <t>わかやまけん ありだぐんありだがわちょう ほんどう</t>
        </is>
      </c>
    </row>
    <row r="6282">
      <c r="A6282" t="inlineStr">
        <is>
          <t>6430127</t>
        </is>
      </c>
      <c r="B6282" t="inlineStr">
        <is>
          <t>和歌山県有田郡有田川町有原</t>
        </is>
      </c>
      <c r="C6282" t="inlineStr">
        <is>
          <t>わかやまけん ありだぐんありだがわちょう ありはら</t>
        </is>
      </c>
    </row>
    <row r="6283">
      <c r="A6283" t="inlineStr">
        <is>
          <t>6430128</t>
        </is>
      </c>
      <c r="B6283" t="inlineStr">
        <is>
          <t>和歌山県有田郡有田川町西ケ峯</t>
        </is>
      </c>
      <c r="C6283" t="inlineStr">
        <is>
          <t>わかやまけん ありだぐんありだがわちょう にしがみね</t>
        </is>
      </c>
    </row>
    <row r="6284">
      <c r="A6284" t="inlineStr">
        <is>
          <t>6430129</t>
        </is>
      </c>
      <c r="B6284" t="inlineStr">
        <is>
          <t>和歌山県有田郡有田川町畦田</t>
        </is>
      </c>
      <c r="C6284" t="inlineStr">
        <is>
          <t>わかやまけん ありだぐんありだがわちょう あぜた</t>
        </is>
      </c>
    </row>
    <row r="6285">
      <c r="A6285" t="inlineStr">
        <is>
          <t>6430131</t>
        </is>
      </c>
      <c r="B6285" t="inlineStr">
        <is>
          <t>和歌山県有田郡有田川町生石</t>
        </is>
      </c>
      <c r="C6285" t="inlineStr">
        <is>
          <t>わかやまけん ありだぐんありだがわちょう おいし</t>
        </is>
      </c>
    </row>
    <row r="6286">
      <c r="A6286" t="inlineStr">
        <is>
          <t>6430132</t>
        </is>
      </c>
      <c r="B6286" t="inlineStr">
        <is>
          <t>和歌山県有田郡有田川町小原</t>
        </is>
      </c>
      <c r="C6286" t="inlineStr">
        <is>
          <t>わかやまけん ありだぐんありだがわちょう おはら</t>
        </is>
      </c>
    </row>
    <row r="6287">
      <c r="A6287" t="inlineStr">
        <is>
          <t>6430133</t>
        </is>
      </c>
      <c r="B6287" t="inlineStr">
        <is>
          <t>和歌山県有田郡有田川町尾上</t>
        </is>
      </c>
      <c r="C6287" t="inlineStr">
        <is>
          <t>わかやまけん ありだぐんありだがわちょう おのうえ</t>
        </is>
      </c>
    </row>
    <row r="6288">
      <c r="A6288" t="inlineStr">
        <is>
          <t>6430134</t>
        </is>
      </c>
      <c r="B6288" t="inlineStr">
        <is>
          <t>和歌山県有田郡有田川町大薗</t>
        </is>
      </c>
      <c r="C6288" t="inlineStr">
        <is>
          <t>わかやまけん ありだぐんありだがわちょう おおその</t>
        </is>
      </c>
    </row>
    <row r="6289">
      <c r="A6289" t="inlineStr">
        <is>
          <t>6430135</t>
        </is>
      </c>
      <c r="B6289" t="inlineStr">
        <is>
          <t>和歌山県有田郡有田川町大西</t>
        </is>
      </c>
      <c r="C6289" t="inlineStr">
        <is>
          <t>わかやまけん ありだぐんありだがわちょう おおにし</t>
        </is>
      </c>
    </row>
    <row r="6290">
      <c r="A6290" t="inlineStr">
        <is>
          <t>6430136</t>
        </is>
      </c>
      <c r="B6290" t="inlineStr">
        <is>
          <t>和歌山県有田郡有田川町青田</t>
        </is>
      </c>
      <c r="C6290" t="inlineStr">
        <is>
          <t>わかやまけん ありだぐんありだがわちょう あおた</t>
        </is>
      </c>
    </row>
    <row r="6291">
      <c r="A6291" t="inlineStr">
        <is>
          <t>6430137</t>
        </is>
      </c>
      <c r="B6291" t="inlineStr">
        <is>
          <t>和歌山県有田郡有田川町延坂</t>
        </is>
      </c>
      <c r="C6291" t="inlineStr">
        <is>
          <t>わかやまけん ありだぐんありだがわちょう のぶさか</t>
        </is>
      </c>
    </row>
    <row r="6292">
      <c r="A6292" t="inlineStr">
        <is>
          <t>6430141</t>
        </is>
      </c>
      <c r="B6292" t="inlineStr">
        <is>
          <t>和歌山県有田郡有田川町伏羊</t>
        </is>
      </c>
      <c r="C6292" t="inlineStr">
        <is>
          <t>わかやまけん ありだぐんありだがわちょう ぶよう</t>
        </is>
      </c>
    </row>
    <row r="6293">
      <c r="A6293" t="inlineStr">
        <is>
          <t>6430142</t>
        </is>
      </c>
      <c r="B6293" t="inlineStr">
        <is>
          <t>和歌山県有田郡有田川町小川</t>
        </is>
      </c>
      <c r="C6293" t="inlineStr">
        <is>
          <t>わかやまけん ありだぐんありだがわちょう おがわ</t>
        </is>
      </c>
    </row>
    <row r="6294">
      <c r="A6294" t="inlineStr">
        <is>
          <t>6430143</t>
        </is>
      </c>
      <c r="B6294" t="inlineStr">
        <is>
          <t>和歌山県有田郡有田川町中野</t>
        </is>
      </c>
      <c r="C6294" t="inlineStr">
        <is>
          <t>わかやまけん ありだぐんありだがわちょう なかの</t>
        </is>
      </c>
    </row>
    <row r="6295">
      <c r="A6295" t="inlineStr">
        <is>
          <t>6430144</t>
        </is>
      </c>
      <c r="B6295" t="inlineStr">
        <is>
          <t>和歌山県有田郡有田川町市場</t>
        </is>
      </c>
      <c r="C6295" t="inlineStr">
        <is>
          <t>わかやまけん ありだぐんありだがわちょう いちば</t>
        </is>
      </c>
    </row>
    <row r="6296">
      <c r="A6296" t="inlineStr">
        <is>
          <t>6430151</t>
        </is>
      </c>
      <c r="B6296" t="inlineStr">
        <is>
          <t>和歌山県有田郡有田川町長谷川</t>
        </is>
      </c>
      <c r="C6296" t="inlineStr">
        <is>
          <t>わかやまけん ありだぐんありだがわちょう はせがわ</t>
        </is>
      </c>
    </row>
    <row r="6297">
      <c r="A6297" t="inlineStr">
        <is>
          <t>6430152</t>
        </is>
      </c>
      <c r="B6297" t="inlineStr">
        <is>
          <t>和歌山県有田郡有田川町金屋</t>
        </is>
      </c>
      <c r="C6297" t="inlineStr">
        <is>
          <t>わかやまけん ありだぐんありだがわちょう かなや</t>
        </is>
      </c>
    </row>
    <row r="6298">
      <c r="A6298" t="inlineStr">
        <is>
          <t>6430153</t>
        </is>
      </c>
      <c r="B6298" t="inlineStr">
        <is>
          <t>和歌山県有田郡有田川町中井原</t>
        </is>
      </c>
      <c r="C6298" t="inlineStr">
        <is>
          <t>わかやまけん ありだぐんありだがわちょう なかいばら</t>
        </is>
      </c>
    </row>
    <row r="6299">
      <c r="A6299" t="inlineStr">
        <is>
          <t>6430161</t>
        </is>
      </c>
      <c r="B6299" t="inlineStr">
        <is>
          <t>和歌山県有田郡有田川町歓喜寺</t>
        </is>
      </c>
      <c r="C6299" t="inlineStr">
        <is>
          <t>わかやまけん ありだぐんありだがわちょう かんぎじ</t>
        </is>
      </c>
    </row>
    <row r="6300">
      <c r="A6300" t="inlineStr">
        <is>
          <t>6430162</t>
        </is>
      </c>
      <c r="B6300" t="inlineStr">
        <is>
          <t>和歌山県有田郡有田川町松原</t>
        </is>
      </c>
      <c r="C6300" t="inlineStr">
        <is>
          <t>わかやまけん ありだぐんありだがわちょう まつばら</t>
        </is>
      </c>
    </row>
    <row r="6301">
      <c r="A6301" t="inlineStr">
        <is>
          <t>6430163</t>
        </is>
      </c>
      <c r="B6301" t="inlineStr">
        <is>
          <t>和歌山県有田郡有田川町修理川</t>
        </is>
      </c>
      <c r="C6301" t="inlineStr">
        <is>
          <t>わかやまけん ありだぐんありだがわちょう すりがわ</t>
        </is>
      </c>
    </row>
    <row r="6302">
      <c r="A6302" t="inlineStr">
        <is>
          <t>6430164</t>
        </is>
      </c>
      <c r="B6302" t="inlineStr">
        <is>
          <t>和歌山県有田郡有田川町宇井苔</t>
        </is>
      </c>
      <c r="C6302" t="inlineStr">
        <is>
          <t>わかやまけん ありだぐんありだがわちょう ういごけ</t>
        </is>
      </c>
    </row>
    <row r="6303">
      <c r="A6303" t="inlineStr">
        <is>
          <t>6430165</t>
        </is>
      </c>
      <c r="B6303" t="inlineStr">
        <is>
          <t>和歌山県有田郡有田川町糸川</t>
        </is>
      </c>
      <c r="C6303" t="inlineStr">
        <is>
          <t>わかやまけん ありだぐんありだがわちょう いとがわ</t>
        </is>
      </c>
    </row>
    <row r="6304">
      <c r="A6304" t="inlineStr">
        <is>
          <t>6430166</t>
        </is>
      </c>
      <c r="B6304" t="inlineStr">
        <is>
          <t>和歌山県有田郡有田川町吉原</t>
        </is>
      </c>
      <c r="C6304" t="inlineStr">
        <is>
          <t>わかやまけん ありだぐんありだがわちょう よしはら</t>
        </is>
      </c>
    </row>
    <row r="6305">
      <c r="A6305" t="inlineStr">
        <is>
          <t>6430171</t>
        </is>
      </c>
      <c r="B6305" t="inlineStr">
        <is>
          <t>和歌山県有田郡有田川町上六川</t>
        </is>
      </c>
      <c r="C6305" t="inlineStr">
        <is>
          <t>わかやまけん ありだぐんありだがわちょう かみむつがわ</t>
        </is>
      </c>
    </row>
    <row r="6306">
      <c r="A6306" t="inlineStr">
        <is>
          <t>6430172</t>
        </is>
      </c>
      <c r="B6306" t="inlineStr">
        <is>
          <t>和歌山県有田郡有田川町黒松</t>
        </is>
      </c>
      <c r="C6306" t="inlineStr">
        <is>
          <t>わかやまけん ありだぐんありだがわちょう くろまつ</t>
        </is>
      </c>
    </row>
    <row r="6307">
      <c r="A6307" t="inlineStr">
        <is>
          <t>6430173</t>
        </is>
      </c>
      <c r="B6307" t="inlineStr">
        <is>
          <t>和歌山県有田郡有田川町下六川</t>
        </is>
      </c>
      <c r="C6307" t="inlineStr">
        <is>
          <t>わかやまけん ありだぐんありだがわちょう しもむつがわ</t>
        </is>
      </c>
    </row>
    <row r="6308">
      <c r="A6308" t="inlineStr">
        <is>
          <t>6430174</t>
        </is>
      </c>
      <c r="B6308" t="inlineStr">
        <is>
          <t>和歌山県有田郡有田川町糸野</t>
        </is>
      </c>
      <c r="C6308" t="inlineStr">
        <is>
          <t>わかやまけん ありだぐんありだがわちょう いとの</t>
        </is>
      </c>
    </row>
    <row r="6309">
      <c r="A6309" t="inlineStr">
        <is>
          <t>6430175</t>
        </is>
      </c>
      <c r="B6309" t="inlineStr">
        <is>
          <t>和歌山県有田郡有田川町丹生</t>
        </is>
      </c>
      <c r="C6309" t="inlineStr">
        <is>
          <t>わかやまけん ありだぐんありだがわちょう にう</t>
        </is>
      </c>
    </row>
    <row r="6310">
      <c r="A6310" t="inlineStr">
        <is>
          <t>6430176</t>
        </is>
      </c>
      <c r="B6310" t="inlineStr">
        <is>
          <t>和歌山県有田郡有田川町釜中</t>
        </is>
      </c>
      <c r="C6310" t="inlineStr">
        <is>
          <t>わかやまけん ありだぐんありだがわちょう かまなか</t>
        </is>
      </c>
    </row>
    <row r="6311">
      <c r="A6311" t="inlineStr">
        <is>
          <t>6430311</t>
        </is>
      </c>
      <c r="B6311" t="inlineStr">
        <is>
          <t>和歌山県有田郡有田川町谷</t>
        </is>
      </c>
      <c r="C6311" t="inlineStr">
        <is>
          <t>わかやまけん ありだぐんありだがわちょう たに</t>
        </is>
      </c>
    </row>
    <row r="6312">
      <c r="A6312" t="inlineStr">
        <is>
          <t>6430312</t>
        </is>
      </c>
      <c r="B6312" t="inlineStr">
        <is>
          <t>和歌山県有田郡有田川町岩野河</t>
        </is>
      </c>
      <c r="C6312" t="inlineStr">
        <is>
          <t>わかやまけん ありだぐんありだがわちょう いわのがわ</t>
        </is>
      </c>
    </row>
    <row r="6313">
      <c r="A6313" t="inlineStr">
        <is>
          <t>6430313</t>
        </is>
      </c>
      <c r="B6313" t="inlineStr">
        <is>
          <t>和歌山県有田郡有田川町川口</t>
        </is>
      </c>
      <c r="C6313" t="inlineStr">
        <is>
          <t>わかやまけん ありだぐんありだがわちょう かわぐち</t>
        </is>
      </c>
    </row>
    <row r="6314">
      <c r="A6314" t="inlineStr">
        <is>
          <t>6430314</t>
        </is>
      </c>
      <c r="B6314" t="inlineStr">
        <is>
          <t>和歌山県有田郡有田川町立石</t>
        </is>
      </c>
      <c r="C6314" t="inlineStr">
        <is>
          <t>わかやまけん ありだぐんありだがわちょう たていし</t>
        </is>
      </c>
    </row>
    <row r="6315">
      <c r="A6315" t="inlineStr">
        <is>
          <t>6430361</t>
        </is>
      </c>
      <c r="B6315" t="inlineStr">
        <is>
          <t>和歌山県有田郡有田川町三瀬川</t>
        </is>
      </c>
      <c r="C6315" t="inlineStr">
        <is>
          <t>わかやまけん ありだぐんありだがわちょう みせがわ</t>
        </is>
      </c>
    </row>
    <row r="6316">
      <c r="A6316" t="inlineStr">
        <is>
          <t>6430362</t>
        </is>
      </c>
      <c r="B6316" t="inlineStr">
        <is>
          <t>和歌山県有田郡有田川町北野川</t>
        </is>
      </c>
      <c r="C6316" t="inlineStr">
        <is>
          <t>わかやまけん ありだぐんありだがわちょう きたのかわ</t>
        </is>
      </c>
    </row>
    <row r="6317">
      <c r="A6317" t="inlineStr">
        <is>
          <t>6430363</t>
        </is>
      </c>
      <c r="B6317" t="inlineStr">
        <is>
          <t>和歌山県有田郡有田川町二沢</t>
        </is>
      </c>
      <c r="C6317" t="inlineStr">
        <is>
          <t>わかやまけん ありだぐんありだがわちょう にさわ</t>
        </is>
      </c>
    </row>
    <row r="6318">
      <c r="A6318" t="inlineStr">
        <is>
          <t>6430364</t>
        </is>
      </c>
      <c r="B6318" t="inlineStr">
        <is>
          <t>和歌山県有田郡有田川町川合</t>
        </is>
      </c>
      <c r="C6318" t="inlineStr">
        <is>
          <t>わかやまけん ありだぐんありだがわちょう かわい</t>
        </is>
      </c>
    </row>
    <row r="6319">
      <c r="A6319" t="inlineStr">
        <is>
          <t>6430365</t>
        </is>
      </c>
      <c r="B6319" t="inlineStr">
        <is>
          <t>和歌山県有田郡有田川町中原</t>
        </is>
      </c>
      <c r="C6319" t="inlineStr">
        <is>
          <t>わかやまけん ありだぐんありだがわちょう なかはら</t>
        </is>
      </c>
    </row>
    <row r="6320">
      <c r="A6320" t="inlineStr">
        <is>
          <t>6430366</t>
        </is>
      </c>
      <c r="B6320" t="inlineStr">
        <is>
          <t>和歌山県有田郡有田川町粟生</t>
        </is>
      </c>
      <c r="C6320" t="inlineStr">
        <is>
          <t>わかやまけん ありだぐんありだがわちょう あお</t>
        </is>
      </c>
    </row>
    <row r="6321">
      <c r="A6321" t="inlineStr">
        <is>
          <t>6430511</t>
        </is>
      </c>
      <c r="B6321" t="inlineStr">
        <is>
          <t>和歌山県有田郡有田川町三田</t>
        </is>
      </c>
      <c r="C6321" t="inlineStr">
        <is>
          <t>わかやまけん ありだぐんありだがわちょう みた</t>
        </is>
      </c>
    </row>
    <row r="6322">
      <c r="A6322" t="inlineStr">
        <is>
          <t>6430512</t>
        </is>
      </c>
      <c r="B6322" t="inlineStr">
        <is>
          <t>和歌山県有田郡有田川町宮川</t>
        </is>
      </c>
      <c r="C6322" t="inlineStr">
        <is>
          <t>わかやまけん ありだぐんありだがわちょう みやがわ</t>
        </is>
      </c>
    </row>
    <row r="6323">
      <c r="A6323" t="inlineStr">
        <is>
          <t>6430513</t>
        </is>
      </c>
      <c r="B6323" t="inlineStr">
        <is>
          <t>和歌山県有田郡有田川町大蔵</t>
        </is>
      </c>
      <c r="C6323" t="inlineStr">
        <is>
          <t>わかやまけん ありだぐんありだがわちょう おおぞう</t>
        </is>
      </c>
    </row>
    <row r="6324">
      <c r="A6324" t="inlineStr">
        <is>
          <t>6430514</t>
        </is>
      </c>
      <c r="B6324" t="inlineStr">
        <is>
          <t>和歌山県有田郡有田川町久野原</t>
        </is>
      </c>
      <c r="C6324" t="inlineStr">
        <is>
          <t>わかやまけん ありだぐんありだがわちょう くのはら</t>
        </is>
      </c>
    </row>
    <row r="6325">
      <c r="A6325" t="inlineStr">
        <is>
          <t>6430515</t>
        </is>
      </c>
      <c r="B6325" t="inlineStr">
        <is>
          <t>和歌山県有田郡有田川町室川</t>
        </is>
      </c>
      <c r="C6325" t="inlineStr">
        <is>
          <t>わかやまけん ありだぐんありだがわちょう むろがわ</t>
        </is>
      </c>
    </row>
    <row r="6326">
      <c r="A6326" t="inlineStr">
        <is>
          <t>6430521</t>
        </is>
      </c>
      <c r="B6326" t="inlineStr">
        <is>
          <t>和歌山県有田郡有田川町清水</t>
        </is>
      </c>
      <c r="C6326" t="inlineStr">
        <is>
          <t>わかやまけん ありだぐんありだがわちょう しみず</t>
        </is>
      </c>
    </row>
    <row r="6327">
      <c r="A6327" t="inlineStr">
        <is>
          <t>6430522</t>
        </is>
      </c>
      <c r="B6327" t="inlineStr">
        <is>
          <t>和歌山県有田郡有田川町下湯川</t>
        </is>
      </c>
      <c r="C6327" t="inlineStr">
        <is>
          <t>わかやまけん ありだぐんありだがわちょう しもゆかわ</t>
        </is>
      </c>
    </row>
    <row r="6328">
      <c r="A6328" t="inlineStr">
        <is>
          <t>6430531</t>
        </is>
      </c>
      <c r="B6328" t="inlineStr">
        <is>
          <t>和歌山県有田郡有田川町楠本</t>
        </is>
      </c>
      <c r="C6328" t="inlineStr">
        <is>
          <t>わかやまけん ありだぐんありだがわちょう くすもと</t>
        </is>
      </c>
    </row>
    <row r="6329">
      <c r="A6329" t="inlineStr">
        <is>
          <t>6430532</t>
        </is>
      </c>
      <c r="B6329" t="inlineStr">
        <is>
          <t>和歌山県有田郡有田川町沼</t>
        </is>
      </c>
      <c r="C6329" t="inlineStr">
        <is>
          <t>わかやまけん ありだぐんありだがわちょう ぬま</t>
        </is>
      </c>
    </row>
    <row r="6330">
      <c r="A6330" t="inlineStr">
        <is>
          <t>6430533</t>
        </is>
      </c>
      <c r="B6330" t="inlineStr">
        <is>
          <t>和歌山県有田郡有田川町遠井</t>
        </is>
      </c>
      <c r="C6330" t="inlineStr">
        <is>
          <t>わかやまけん ありだぐんありだがわちょう とい</t>
        </is>
      </c>
    </row>
    <row r="6331">
      <c r="A6331" t="inlineStr">
        <is>
          <t>6430541</t>
        </is>
      </c>
      <c r="B6331" t="inlineStr">
        <is>
          <t>和歌山県有田郡有田川町東大谷</t>
        </is>
      </c>
      <c r="C6331" t="inlineStr">
        <is>
          <t>わかやまけん ありだぐんありだがわちょう ひがしおおだに</t>
        </is>
      </c>
    </row>
    <row r="6332">
      <c r="A6332" t="inlineStr">
        <is>
          <t>6430542</t>
        </is>
      </c>
      <c r="B6332" t="inlineStr">
        <is>
          <t>和歌山県有田郡有田川町二川</t>
        </is>
      </c>
      <c r="C6332" t="inlineStr">
        <is>
          <t>わかやまけん ありだぐんありだがわちょう ふたがわ</t>
        </is>
      </c>
    </row>
    <row r="6333">
      <c r="A6333" t="inlineStr">
        <is>
          <t>6430543</t>
        </is>
      </c>
      <c r="B6333" t="inlineStr">
        <is>
          <t>和歌山県有田郡有田川町日物川</t>
        </is>
      </c>
      <c r="C6333" t="inlineStr">
        <is>
          <t>わかやまけん ありだぐんありだがわちょう ひものがわ</t>
        </is>
      </c>
    </row>
    <row r="6334">
      <c r="A6334" t="inlineStr">
        <is>
          <t>6430544</t>
        </is>
      </c>
      <c r="B6334" t="inlineStr">
        <is>
          <t>和歌山県有田郡有田川町境川</t>
        </is>
      </c>
      <c r="C6334" t="inlineStr">
        <is>
          <t>わかやまけん ありだぐんありだがわちょう さかいがわ</t>
        </is>
      </c>
    </row>
    <row r="6335">
      <c r="A6335" t="inlineStr">
        <is>
          <t>6430551</t>
        </is>
      </c>
      <c r="B6335" t="inlineStr">
        <is>
          <t>和歌山県有田郡有田川町上湯川</t>
        </is>
      </c>
      <c r="C6335" t="inlineStr">
        <is>
          <t>わかやまけん ありだぐんありだがわちょう かみゆかわ</t>
        </is>
      </c>
    </row>
    <row r="6336">
      <c r="A6336" t="inlineStr">
        <is>
          <t>6430601</t>
        </is>
      </c>
      <c r="B6336" t="inlineStr">
        <is>
          <t>和歌山県有田郡有田川町押手</t>
        </is>
      </c>
      <c r="C6336" t="inlineStr">
        <is>
          <t>わかやまけん ありだぐんありだがわちょう おして</t>
        </is>
      </c>
    </row>
    <row r="6337">
      <c r="A6337" t="inlineStr">
        <is>
          <t>6430602</t>
        </is>
      </c>
      <c r="B6337" t="inlineStr">
        <is>
          <t>和歌山県有田郡有田川町杉野原</t>
        </is>
      </c>
      <c r="C6337" t="inlineStr">
        <is>
          <t>わかやまけん ありだぐんありだがわちょう すぎのはら</t>
        </is>
      </c>
    </row>
    <row r="6338">
      <c r="A6338" t="inlineStr">
        <is>
          <t>6430603</t>
        </is>
      </c>
      <c r="B6338" t="inlineStr">
        <is>
          <t>和歌山県有田郡有田川町板尾</t>
        </is>
      </c>
      <c r="C6338" t="inlineStr">
        <is>
          <t>わかやまけん ありだぐんありだがわちょう いたお</t>
        </is>
      </c>
    </row>
    <row r="6339">
      <c r="A6339" t="inlineStr">
        <is>
          <t>6430604</t>
        </is>
      </c>
      <c r="B6339" t="inlineStr">
        <is>
          <t>和歌山県有田郡有田川町井谷</t>
        </is>
      </c>
      <c r="C6339" t="inlineStr">
        <is>
          <t>わかやまけん ありだぐんありだがわちょう いだに</t>
        </is>
      </c>
    </row>
    <row r="6340">
      <c r="A6340" t="inlineStr">
        <is>
          <t>6430605</t>
        </is>
      </c>
      <c r="B6340" t="inlineStr">
        <is>
          <t>和歌山県有田郡有田川町沼谷</t>
        </is>
      </c>
      <c r="C6340" t="inlineStr">
        <is>
          <t>わかやまけん ありだぐんありだがわちょう ぬまたに</t>
        </is>
      </c>
    </row>
    <row r="6341">
      <c r="A6341" t="inlineStr">
        <is>
          <t>6430611</t>
        </is>
      </c>
      <c r="B6341" t="inlineStr">
        <is>
          <t>和歌山県伊都郡かつらぎ町花園梁瀬</t>
        </is>
      </c>
      <c r="C6341" t="inlineStr">
        <is>
          <t>わかやまけん いとぐんかつらぎちょう はなぞのやなせ</t>
        </is>
      </c>
    </row>
    <row r="6342">
      <c r="A6342" t="inlineStr">
        <is>
          <t>6430612</t>
        </is>
      </c>
      <c r="B6342" t="inlineStr">
        <is>
          <t>和歌山県伊都郡かつらぎ町花園北寺</t>
        </is>
      </c>
      <c r="C6342" t="inlineStr">
        <is>
          <t>わかやまけん いとぐんかつらぎちょう はなぞのきたでら</t>
        </is>
      </c>
    </row>
    <row r="6343">
      <c r="A6343" t="inlineStr">
        <is>
          <t>6430613</t>
        </is>
      </c>
      <c r="B6343" t="inlineStr">
        <is>
          <t>和歌山県伊都郡かつらぎ町花園池ノ窪</t>
        </is>
      </c>
      <c r="C6343" t="inlineStr">
        <is>
          <t>わかやまけん いとぐんかつらぎちょう はなぞのいけのくぼ</t>
        </is>
      </c>
    </row>
    <row r="6344">
      <c r="A6344" t="inlineStr">
        <is>
          <t>6430614</t>
        </is>
      </c>
      <c r="B6344" t="inlineStr">
        <is>
          <t>和歌山県伊都郡かつらぎ町花園新子</t>
        </is>
      </c>
      <c r="C6344" t="inlineStr">
        <is>
          <t>わかやまけん いとぐんかつらぎちょう はなぞのあたらし</t>
        </is>
      </c>
    </row>
    <row r="6345">
      <c r="A6345" t="inlineStr">
        <is>
          <t>6430801</t>
        </is>
      </c>
      <c r="B6345" t="inlineStr">
        <is>
          <t>和歌山県有田郡有田川町徳田</t>
        </is>
      </c>
      <c r="C6345" t="inlineStr">
        <is>
          <t>わかやまけん ありだぐんありだがわちょう とくだ</t>
        </is>
      </c>
    </row>
    <row r="6346">
      <c r="A6346" t="inlineStr">
        <is>
          <t>6430802</t>
        </is>
      </c>
      <c r="B6346" t="inlineStr">
        <is>
          <t>和歌山県有田郡有田川町吉見</t>
        </is>
      </c>
      <c r="C6346" t="inlineStr">
        <is>
          <t>わかやまけん ありだぐんありだがわちょう よしみ</t>
        </is>
      </c>
    </row>
    <row r="6347">
      <c r="A6347" t="inlineStr">
        <is>
          <t>6430803</t>
        </is>
      </c>
      <c r="B6347" t="inlineStr">
        <is>
          <t>和歌山県有田郡有田川町東丹生図</t>
        </is>
      </c>
      <c r="C6347" t="inlineStr">
        <is>
          <t>わかやまけん ありだぐんありだがわちょう ひがしにゅうのず</t>
        </is>
      </c>
    </row>
    <row r="6348">
      <c r="A6348" t="inlineStr">
        <is>
          <t>6430811</t>
        </is>
      </c>
      <c r="B6348" t="inlineStr">
        <is>
          <t>和歌山県有田郡有田川町庄</t>
        </is>
      </c>
      <c r="C6348" t="inlineStr">
        <is>
          <t>わかやまけん ありだぐんありだがわちょう しょう</t>
        </is>
      </c>
    </row>
    <row r="6349">
      <c r="A6349" t="inlineStr">
        <is>
          <t>6430812</t>
        </is>
      </c>
      <c r="B6349" t="inlineStr">
        <is>
          <t>和歌山県有田郡有田川町垣倉</t>
        </is>
      </c>
      <c r="C6349" t="inlineStr">
        <is>
          <t>わかやまけん ありだぐんありだがわちょう かいぐら</t>
        </is>
      </c>
    </row>
    <row r="6350">
      <c r="A6350" t="inlineStr">
        <is>
          <t>6430813</t>
        </is>
      </c>
      <c r="B6350" t="inlineStr">
        <is>
          <t>和歌山県有田郡有田川町西丹生図</t>
        </is>
      </c>
      <c r="C6350" t="inlineStr">
        <is>
          <t>わかやまけん ありだぐんありだがわちょう にしにゅうのず</t>
        </is>
      </c>
    </row>
    <row r="6351">
      <c r="A6351" t="inlineStr">
        <is>
          <t>6430841</t>
        </is>
      </c>
      <c r="B6351" t="inlineStr">
        <is>
          <t>和歌山県有田郡有田川町長谷</t>
        </is>
      </c>
      <c r="C6351" t="inlineStr">
        <is>
          <t>わかやまけん ありだぐんありだがわちょう ながたに</t>
        </is>
      </c>
    </row>
    <row r="6352">
      <c r="A6352" t="inlineStr">
        <is>
          <t>6430842</t>
        </is>
      </c>
      <c r="B6352" t="inlineStr">
        <is>
          <t>和歌山県有田郡有田川町船坂</t>
        </is>
      </c>
      <c r="C6352" t="inlineStr">
        <is>
          <t>わかやまけん ありだぐんありだがわちょう ふなさか</t>
        </is>
      </c>
    </row>
    <row r="6353">
      <c r="A6353" t="inlineStr">
        <is>
          <t>6430843</t>
        </is>
      </c>
      <c r="B6353" t="inlineStr">
        <is>
          <t>和歌山県有田郡有田川町賢</t>
        </is>
      </c>
      <c r="C6353" t="inlineStr">
        <is>
          <t>わかやまけん ありだぐんありだがわちょう かしこ</t>
        </is>
      </c>
    </row>
    <row r="6354">
      <c r="A6354" t="inlineStr">
        <is>
          <t>6430844</t>
        </is>
      </c>
      <c r="B6354" t="inlineStr">
        <is>
          <t>和歌山県有田郡有田川町井口</t>
        </is>
      </c>
      <c r="C6354" t="inlineStr">
        <is>
          <t>わかやまけん ありだぐんありだがわちょう いのくち</t>
        </is>
      </c>
    </row>
    <row r="6355">
      <c r="A6355" t="inlineStr">
        <is>
          <t>6430845</t>
        </is>
      </c>
      <c r="B6355" t="inlineStr">
        <is>
          <t>和歌山県有田郡有田川町大谷</t>
        </is>
      </c>
      <c r="C6355" t="inlineStr">
        <is>
          <t>わかやまけん ありだぐんありだがわちょう おおたに</t>
        </is>
      </c>
    </row>
    <row r="6356">
      <c r="A6356" t="inlineStr">
        <is>
          <t>6430846</t>
        </is>
      </c>
      <c r="B6356" t="inlineStr">
        <is>
          <t>和歌山県有田郡有田川町田口</t>
        </is>
      </c>
      <c r="C6356" t="inlineStr">
        <is>
          <t>わかやまけん ありだぐんありだがわちょう たぐち</t>
        </is>
      </c>
    </row>
    <row r="6357">
      <c r="A6357" t="inlineStr">
        <is>
          <t>6430847</t>
        </is>
      </c>
      <c r="B6357" t="inlineStr">
        <is>
          <t>和歌山県有田郡有田川町大賀畑</t>
        </is>
      </c>
      <c r="C6357" t="inlineStr">
        <is>
          <t>わかやまけん ありだぐんありだがわちょう おおかはた</t>
        </is>
      </c>
    </row>
    <row r="6358">
      <c r="A6358" t="inlineStr">
        <is>
          <t>6430848</t>
        </is>
      </c>
      <c r="B6358" t="inlineStr">
        <is>
          <t>和歌山県有田郡有田川町田角</t>
        </is>
      </c>
      <c r="C6358" t="inlineStr">
        <is>
          <t>わかやまけん ありだぐんありだがわちょう たずみ</t>
        </is>
      </c>
    </row>
    <row r="6359">
      <c r="A6359" t="inlineStr">
        <is>
          <t>6430851</t>
        </is>
      </c>
      <c r="B6359" t="inlineStr">
        <is>
          <t>和歌山県有田郡有田川町出</t>
        </is>
      </c>
      <c r="C6359" t="inlineStr">
        <is>
          <t>わかやまけん ありだぐんありだがわちょう いで</t>
        </is>
      </c>
    </row>
    <row r="6360">
      <c r="A6360" t="inlineStr">
        <is>
          <t>6430852</t>
        </is>
      </c>
      <c r="B6360" t="inlineStr">
        <is>
          <t>和歌山県有田郡有田川町尾中</t>
        </is>
      </c>
      <c r="C6360" t="inlineStr">
        <is>
          <t>わかやまけん ありだぐんありだがわちょう おなか</t>
        </is>
      </c>
    </row>
    <row r="6361">
      <c r="A6361" t="inlineStr">
        <is>
          <t>6430853</t>
        </is>
      </c>
      <c r="B6361" t="inlineStr">
        <is>
          <t>和歌山県有田郡有田川町角</t>
        </is>
      </c>
      <c r="C6361" t="inlineStr">
        <is>
          <t>わかやまけん ありだぐんありだがわちょう すみ</t>
        </is>
      </c>
    </row>
    <row r="6362">
      <c r="A6362" t="inlineStr">
        <is>
          <t>6430854</t>
        </is>
      </c>
      <c r="B6362" t="inlineStr">
        <is>
          <t>和歌山県有田郡有田川町長田</t>
        </is>
      </c>
      <c r="C6362" t="inlineStr">
        <is>
          <t>わかやまけん ありだぐんありだがわちょう ながた</t>
        </is>
      </c>
    </row>
    <row r="6363">
      <c r="A6363" t="inlineStr">
        <is>
          <t>6430855</t>
        </is>
      </c>
      <c r="B6363" t="inlineStr">
        <is>
          <t>和歌山県有田郡有田川町上中島</t>
        </is>
      </c>
      <c r="C6363" t="inlineStr">
        <is>
          <t>わかやまけん ありだぐんありだがわちょう かみなかしま</t>
        </is>
      </c>
    </row>
    <row r="6364">
      <c r="A6364" t="inlineStr">
        <is>
          <t>6440000</t>
        </is>
      </c>
      <c r="B6364" t="inlineStr">
        <is>
          <t>和歌山県御坊市</t>
        </is>
      </c>
      <c r="C6364" t="inlineStr">
        <is>
          <t>わかやまけん ごぼうし</t>
        </is>
      </c>
    </row>
    <row r="6365">
      <c r="A6365" t="inlineStr">
        <is>
          <t>6440001</t>
        </is>
      </c>
      <c r="B6365" t="inlineStr">
        <is>
          <t>和歌山県御坊市御坊</t>
        </is>
      </c>
      <c r="C6365" t="inlineStr">
        <is>
          <t>わかやまけん ごぼうし ごぼう</t>
        </is>
      </c>
    </row>
    <row r="6366">
      <c r="A6366" t="inlineStr">
        <is>
          <t>6440002</t>
        </is>
      </c>
      <c r="B6366" t="inlineStr">
        <is>
          <t>和歌山県御坊市薗</t>
        </is>
      </c>
      <c r="C6366" t="inlineStr">
        <is>
          <t>わかやまけん ごぼうし その</t>
        </is>
      </c>
    </row>
    <row r="6367">
      <c r="A6367" t="inlineStr">
        <is>
          <t>6440003</t>
        </is>
      </c>
      <c r="B6367" t="inlineStr">
        <is>
          <t>和歌山県御坊市島</t>
        </is>
      </c>
      <c r="C6367" t="inlineStr">
        <is>
          <t>わかやまけん ごぼうし しま</t>
        </is>
      </c>
    </row>
    <row r="6368">
      <c r="A6368" t="inlineStr">
        <is>
          <t>6440004</t>
        </is>
      </c>
      <c r="B6368" t="inlineStr">
        <is>
          <t>和歌山県御坊市名屋</t>
        </is>
      </c>
      <c r="C6368" t="inlineStr">
        <is>
          <t>わかやまけん ごぼうし なや</t>
        </is>
      </c>
    </row>
    <row r="6369">
      <c r="A6369" t="inlineStr">
        <is>
          <t>6440005</t>
        </is>
      </c>
      <c r="B6369" t="inlineStr">
        <is>
          <t>和歌山県御坊市名屋町</t>
        </is>
      </c>
      <c r="C6369" t="inlineStr">
        <is>
          <t>わかやまけん ごぼうし なやちょう</t>
        </is>
      </c>
    </row>
    <row r="6370">
      <c r="A6370" t="inlineStr">
        <is>
          <t>6440011</t>
        </is>
      </c>
      <c r="B6370" t="inlineStr">
        <is>
          <t>和歌山県御坊市湯川町財部</t>
        </is>
      </c>
      <c r="C6370" t="inlineStr">
        <is>
          <t>わかやまけん ごぼうし ゆかわちょうたから</t>
        </is>
      </c>
    </row>
    <row r="6371">
      <c r="A6371" t="inlineStr">
        <is>
          <t>6440012</t>
        </is>
      </c>
      <c r="B6371" t="inlineStr">
        <is>
          <t>和歌山県御坊市湯川町小松原</t>
        </is>
      </c>
      <c r="C6371" t="inlineStr">
        <is>
          <t>わかやまけん ごぼうし ゆかわちょうこまつばら</t>
        </is>
      </c>
    </row>
    <row r="6372">
      <c r="A6372" t="inlineStr">
        <is>
          <t>6440013</t>
        </is>
      </c>
      <c r="B6372" t="inlineStr">
        <is>
          <t>和歌山県御坊市湯川町丸山</t>
        </is>
      </c>
      <c r="C6372" t="inlineStr">
        <is>
          <t>わかやまけん ごぼうし ゆかわちょうまるやま</t>
        </is>
      </c>
    </row>
    <row r="6373">
      <c r="A6373" t="inlineStr">
        <is>
          <t>6440014</t>
        </is>
      </c>
      <c r="B6373" t="inlineStr">
        <is>
          <t>和歌山県御坊市湯川町富安</t>
        </is>
      </c>
      <c r="C6373" t="inlineStr">
        <is>
          <t>わかやまけん ごぼうし ゆかわちょうとみやす</t>
        </is>
      </c>
    </row>
    <row r="6374">
      <c r="A6374" t="inlineStr">
        <is>
          <t>6440015</t>
        </is>
      </c>
      <c r="B6374" t="inlineStr">
        <is>
          <t>和歌山県御坊市荊木</t>
        </is>
      </c>
      <c r="C6374" t="inlineStr">
        <is>
          <t>わかやまけん ごぼうし いばらき</t>
        </is>
      </c>
    </row>
    <row r="6375">
      <c r="A6375" t="inlineStr">
        <is>
          <t>6440021</t>
        </is>
      </c>
      <c r="B6375" t="inlineStr">
        <is>
          <t>和歌山県御坊市名田町楠井</t>
        </is>
      </c>
      <c r="C6375" t="inlineStr">
        <is>
          <t>わかやまけん ごぼうし なだちょうくすい</t>
        </is>
      </c>
    </row>
    <row r="6376">
      <c r="A6376" t="inlineStr">
        <is>
          <t>6440022</t>
        </is>
      </c>
      <c r="B6376" t="inlineStr">
        <is>
          <t>和歌山県御坊市名田町上野</t>
        </is>
      </c>
      <c r="C6376" t="inlineStr">
        <is>
          <t>わかやまけん ごぼうし なだちょううえの</t>
        </is>
      </c>
    </row>
    <row r="6377">
      <c r="A6377" t="inlineStr">
        <is>
          <t>6440023</t>
        </is>
      </c>
      <c r="B6377" t="inlineStr">
        <is>
          <t>和歌山県御坊市名田町野島</t>
        </is>
      </c>
      <c r="C6377" t="inlineStr">
        <is>
          <t>わかやまけん ごぼうし なだちょうのしま</t>
        </is>
      </c>
    </row>
    <row r="6378">
      <c r="A6378" t="inlineStr">
        <is>
          <t>6440024</t>
        </is>
      </c>
      <c r="B6378" t="inlineStr">
        <is>
          <t>和歌山県御坊市塩屋町南塩屋</t>
        </is>
      </c>
      <c r="C6378" t="inlineStr">
        <is>
          <t>わかやまけん ごぼうし しおやちょうみなみしおや</t>
        </is>
      </c>
    </row>
    <row r="6379">
      <c r="A6379" t="inlineStr">
        <is>
          <t>6440025</t>
        </is>
      </c>
      <c r="B6379" t="inlineStr">
        <is>
          <t>和歌山県御坊市塩屋町北塩屋</t>
        </is>
      </c>
      <c r="C6379" t="inlineStr">
        <is>
          <t>わかやまけん ごぼうし しおやちょうきたしおや</t>
        </is>
      </c>
    </row>
    <row r="6380">
      <c r="A6380" t="inlineStr">
        <is>
          <t>6440031</t>
        </is>
      </c>
      <c r="B6380" t="inlineStr">
        <is>
          <t>和歌山県御坊市野口</t>
        </is>
      </c>
      <c r="C6380" t="inlineStr">
        <is>
          <t>わかやまけん ごぼうし のぐち</t>
        </is>
      </c>
    </row>
    <row r="6381">
      <c r="A6381" t="inlineStr">
        <is>
          <t>6440032</t>
        </is>
      </c>
      <c r="B6381" t="inlineStr">
        <is>
          <t>和歌山県御坊市岩内</t>
        </is>
      </c>
      <c r="C6381" t="inlineStr">
        <is>
          <t>わかやまけん ごぼうし いわうち</t>
        </is>
      </c>
    </row>
    <row r="6382">
      <c r="A6382" t="inlineStr">
        <is>
          <t>6440033</t>
        </is>
      </c>
      <c r="B6382" t="inlineStr">
        <is>
          <t>和歌山県御坊市熊野</t>
        </is>
      </c>
      <c r="C6382" t="inlineStr">
        <is>
          <t>わかやまけん ごぼうし いや</t>
        </is>
      </c>
    </row>
    <row r="6383">
      <c r="A6383" t="inlineStr">
        <is>
          <t>6440034</t>
        </is>
      </c>
      <c r="B6383" t="inlineStr">
        <is>
          <t>和歌山県御坊市明神川</t>
        </is>
      </c>
      <c r="C6383" t="inlineStr">
        <is>
          <t>わかやまけん ごぼうし みょうじんがわ</t>
        </is>
      </c>
    </row>
    <row r="6384">
      <c r="A6384" t="inlineStr">
        <is>
          <t>6440041</t>
        </is>
      </c>
      <c r="B6384" t="inlineStr">
        <is>
          <t>和歌山県日高郡美浜町田井</t>
        </is>
      </c>
      <c r="C6384" t="inlineStr">
        <is>
          <t>わかやまけん ひだかぐんみはまちょう たい</t>
        </is>
      </c>
    </row>
    <row r="6385">
      <c r="A6385" t="inlineStr">
        <is>
          <t>6440042</t>
        </is>
      </c>
      <c r="B6385" t="inlineStr">
        <is>
          <t>和歌山県日高郡美浜町浜ノ瀬</t>
        </is>
      </c>
      <c r="C6385" t="inlineStr">
        <is>
          <t>わかやまけん ひだかぐんみはまちょう はまのせ</t>
        </is>
      </c>
    </row>
    <row r="6386">
      <c r="A6386" t="inlineStr">
        <is>
          <t>6440043</t>
        </is>
      </c>
      <c r="B6386" t="inlineStr">
        <is>
          <t>和歌山県日高郡美浜町吉原</t>
        </is>
      </c>
      <c r="C6386" t="inlineStr">
        <is>
          <t>わかやまけん ひだかぐんみはまちょう よしはら</t>
        </is>
      </c>
    </row>
    <row r="6387">
      <c r="A6387" t="inlineStr">
        <is>
          <t>6440044</t>
        </is>
      </c>
      <c r="B6387" t="inlineStr">
        <is>
          <t>和歌山県日高郡美浜町和田</t>
        </is>
      </c>
      <c r="C6387" t="inlineStr">
        <is>
          <t>わかやまけん ひだかぐんみはまちょう わだ</t>
        </is>
      </c>
    </row>
    <row r="6388">
      <c r="A6388" t="inlineStr">
        <is>
          <t>6440045</t>
        </is>
      </c>
      <c r="B6388" t="inlineStr">
        <is>
          <t>和歌山県日高郡美浜町三尾</t>
        </is>
      </c>
      <c r="C6388" t="inlineStr">
        <is>
          <t>わかやまけん ひだかぐんみはまちょう みお</t>
        </is>
      </c>
    </row>
    <row r="6389">
      <c r="A6389" t="inlineStr">
        <is>
          <t>6440201</t>
        </is>
      </c>
      <c r="B6389" t="inlineStr">
        <is>
          <t>和歌山県日高郡印南町川又</t>
        </is>
      </c>
      <c r="C6389" t="inlineStr">
        <is>
          <t>わかやまけん ひだかぐんいなみちょう かわまた</t>
        </is>
      </c>
    </row>
    <row r="6390">
      <c r="A6390" t="inlineStr">
        <is>
          <t>6440202</t>
        </is>
      </c>
      <c r="B6390" t="inlineStr">
        <is>
          <t>和歌山県日高郡印南町上洞</t>
        </is>
      </c>
      <c r="C6390" t="inlineStr">
        <is>
          <t>わかやまけん ひだかぐんいなみちょう かぼら</t>
        </is>
      </c>
    </row>
    <row r="6391">
      <c r="A6391" t="inlineStr">
        <is>
          <t>6440211</t>
        </is>
      </c>
      <c r="B6391" t="inlineStr">
        <is>
          <t>和歌山県日高郡印南町高串</t>
        </is>
      </c>
      <c r="C6391" t="inlineStr">
        <is>
          <t>わかやまけん ひだかぐんいなみちょう たかくし</t>
        </is>
      </c>
    </row>
    <row r="6392">
      <c r="A6392" t="inlineStr">
        <is>
          <t>6440212</t>
        </is>
      </c>
      <c r="B6392" t="inlineStr">
        <is>
          <t>和歌山県日高郡印南町田ノ垣内</t>
        </is>
      </c>
      <c r="C6392" t="inlineStr">
        <is>
          <t>わかやまけん ひだかぐんいなみちょう たのかいと</t>
        </is>
      </c>
    </row>
    <row r="6393">
      <c r="A6393" t="inlineStr">
        <is>
          <t>6440213</t>
        </is>
      </c>
      <c r="B6393" t="inlineStr">
        <is>
          <t>和歌山県日高郡印南町西神ノ川</t>
        </is>
      </c>
      <c r="C6393" t="inlineStr">
        <is>
          <t>わかやまけん ひだかぐんいなみちょう にしこうのがわ</t>
        </is>
      </c>
    </row>
    <row r="6394">
      <c r="A6394" t="inlineStr">
        <is>
          <t>6440214</t>
        </is>
      </c>
      <c r="B6394" t="inlineStr">
        <is>
          <t>和歌山県日高郡印南町小原</t>
        </is>
      </c>
      <c r="C6394" t="inlineStr">
        <is>
          <t>わかやまけん ひだかぐんいなみちょう こばら</t>
        </is>
      </c>
    </row>
    <row r="6395">
      <c r="A6395" t="inlineStr">
        <is>
          <t>6440215</t>
        </is>
      </c>
      <c r="B6395" t="inlineStr">
        <is>
          <t>和歌山県日高郡印南町皆瀬川</t>
        </is>
      </c>
      <c r="C6395" t="inlineStr">
        <is>
          <t>わかやまけん ひだかぐんいなみちょう かいぜがわ</t>
        </is>
      </c>
    </row>
    <row r="6396">
      <c r="A6396" t="inlineStr">
        <is>
          <t>6440216</t>
        </is>
      </c>
      <c r="B6396" t="inlineStr">
        <is>
          <t>和歌山県日高郡印南町崎ノ原</t>
        </is>
      </c>
      <c r="C6396" t="inlineStr">
        <is>
          <t>わかやまけん ひだかぐんいなみちょう さきのはら</t>
        </is>
      </c>
    </row>
    <row r="6397">
      <c r="A6397" t="inlineStr">
        <is>
          <t>6440217</t>
        </is>
      </c>
      <c r="B6397" t="inlineStr">
        <is>
          <t>和歌山県日高郡印南町丹生</t>
        </is>
      </c>
      <c r="C6397" t="inlineStr">
        <is>
          <t>わかやまけん ひだかぐんいなみちょう にゅう</t>
        </is>
      </c>
    </row>
    <row r="6398">
      <c r="A6398" t="inlineStr">
        <is>
          <t>6440218</t>
        </is>
      </c>
      <c r="B6398" t="inlineStr">
        <is>
          <t>和歌山県日高郡印南町松原</t>
        </is>
      </c>
      <c r="C6398" t="inlineStr">
        <is>
          <t>わかやまけん ひだかぐんいなみちょう まつばら</t>
        </is>
      </c>
    </row>
    <row r="6399">
      <c r="A6399" t="inlineStr">
        <is>
          <t>6441101</t>
        </is>
      </c>
      <c r="B6399" t="inlineStr">
        <is>
          <t>和歌山県日高郡日高川町藤野川</t>
        </is>
      </c>
      <c r="C6399" t="inlineStr">
        <is>
          <t>わかやまけん ひだかぐんひだかがわちょう とうのがわ</t>
        </is>
      </c>
    </row>
    <row r="6400">
      <c r="A6400" t="inlineStr">
        <is>
          <t>6441111</t>
        </is>
      </c>
      <c r="B6400" t="inlineStr">
        <is>
          <t>和歌山県日高郡日高川町船津</t>
        </is>
      </c>
      <c r="C6400" t="inlineStr">
        <is>
          <t>わかやまけん ひだかぐんひだかがわちょう ふなつ</t>
        </is>
      </c>
    </row>
    <row r="6401">
      <c r="A6401" t="inlineStr">
        <is>
          <t>6441121</t>
        </is>
      </c>
      <c r="B6401" t="inlineStr">
        <is>
          <t>和歌山県日高郡日高川町西原</t>
        </is>
      </c>
      <c r="C6401" t="inlineStr">
        <is>
          <t>わかやまけん ひだかぐんひだかがわちょう にしはら</t>
        </is>
      </c>
    </row>
    <row r="6402">
      <c r="A6402" t="inlineStr">
        <is>
          <t>6441122</t>
        </is>
      </c>
      <c r="B6402" t="inlineStr">
        <is>
          <t>和歌山県日高郡日高川町高津尾</t>
        </is>
      </c>
      <c r="C6402" t="inlineStr">
        <is>
          <t>わかやまけん ひだかぐんひだかがわちょう たかつお</t>
        </is>
      </c>
    </row>
    <row r="6403">
      <c r="A6403" t="inlineStr">
        <is>
          <t>6441123</t>
        </is>
      </c>
      <c r="B6403" t="inlineStr">
        <is>
          <t>和歌山県日高郡日高川町高津尾川</t>
        </is>
      </c>
      <c r="C6403" t="inlineStr">
        <is>
          <t>わかやまけん ひだかぐんひだかがわちょう たかつおがわ</t>
        </is>
      </c>
    </row>
    <row r="6404">
      <c r="A6404" t="inlineStr">
        <is>
          <t>6441131</t>
        </is>
      </c>
      <c r="B6404" t="inlineStr">
        <is>
          <t>和歌山県日高郡日高川町三十井川</t>
        </is>
      </c>
      <c r="C6404" t="inlineStr">
        <is>
          <t>わかやまけん ひだかぐんひだかがわちょう みそいがわ</t>
        </is>
      </c>
    </row>
    <row r="6405">
      <c r="A6405" t="inlineStr">
        <is>
          <t>6441132</t>
        </is>
      </c>
      <c r="B6405" t="inlineStr">
        <is>
          <t>和歌山県日高郡日高川町姉子</t>
        </is>
      </c>
      <c r="C6405" t="inlineStr">
        <is>
          <t>わかやまけん ひだかぐんひだかがわちょう あねこ</t>
        </is>
      </c>
    </row>
    <row r="6406">
      <c r="A6406" t="inlineStr">
        <is>
          <t>6441133</t>
        </is>
      </c>
      <c r="B6406" t="inlineStr">
        <is>
          <t>和歌山県日高郡日高川町原日浦</t>
        </is>
      </c>
      <c r="C6406" t="inlineStr">
        <is>
          <t>わかやまけん ひだかぐんひだかがわちょう はらびうら</t>
        </is>
      </c>
    </row>
    <row r="6407">
      <c r="A6407" t="inlineStr">
        <is>
          <t>6441134</t>
        </is>
      </c>
      <c r="B6407" t="inlineStr">
        <is>
          <t>和歌山県日高郡日高川町三十木</t>
        </is>
      </c>
      <c r="C6407" t="inlineStr">
        <is>
          <t>わかやまけん ひだかぐんひだかがわちょう みそぎ</t>
        </is>
      </c>
    </row>
    <row r="6408">
      <c r="A6408" t="inlineStr">
        <is>
          <t>6441141</t>
        </is>
      </c>
      <c r="B6408" t="inlineStr">
        <is>
          <t>和歌山県日高郡日高川町上田原</t>
        </is>
      </c>
      <c r="C6408" t="inlineStr">
        <is>
          <t>わかやまけん ひだかぐんひだかがわちょう かみたはら</t>
        </is>
      </c>
    </row>
    <row r="6409">
      <c r="A6409" t="inlineStr">
        <is>
          <t>6441142</t>
        </is>
      </c>
      <c r="B6409" t="inlineStr">
        <is>
          <t>和歌山県日高郡日高川町下田原</t>
        </is>
      </c>
      <c r="C6409" t="inlineStr">
        <is>
          <t>わかやまけん ひだかぐんひだかがわちょう しもたはら</t>
        </is>
      </c>
    </row>
    <row r="6410">
      <c r="A6410" t="inlineStr">
        <is>
          <t>6441143</t>
        </is>
      </c>
      <c r="B6410" t="inlineStr">
        <is>
          <t>和歌山県日高郡日高川町小釜本</t>
        </is>
      </c>
      <c r="C6410" t="inlineStr">
        <is>
          <t>わかやまけん ひだかぐんひだかがわちょう こかもと</t>
        </is>
      </c>
    </row>
    <row r="6411">
      <c r="A6411" t="inlineStr">
        <is>
          <t>6441151</t>
        </is>
      </c>
      <c r="B6411" t="inlineStr">
        <is>
          <t>和歌山県日高郡日高川町田尻</t>
        </is>
      </c>
      <c r="C6411" t="inlineStr">
        <is>
          <t>わかやまけん ひだかぐんひだかがわちょう たじり</t>
        </is>
      </c>
    </row>
    <row r="6412">
      <c r="A6412" t="inlineStr">
        <is>
          <t>6441152</t>
        </is>
      </c>
      <c r="B6412" t="inlineStr">
        <is>
          <t>和歌山県日高郡日高川町三佐</t>
        </is>
      </c>
      <c r="C6412" t="inlineStr">
        <is>
          <t>わかやまけん ひだかぐんひだかがわちょう みざ</t>
        </is>
      </c>
    </row>
    <row r="6413">
      <c r="A6413" t="inlineStr">
        <is>
          <t>6441161</t>
        </is>
      </c>
      <c r="B6413" t="inlineStr">
        <is>
          <t>和歌山県日高郡日高川町坂野川</t>
        </is>
      </c>
      <c r="C6413" t="inlineStr">
        <is>
          <t>わかやまけん ひだかぐんひだかがわちょう さかのがわ</t>
        </is>
      </c>
    </row>
    <row r="6414">
      <c r="A6414" t="inlineStr">
        <is>
          <t>6441162</t>
        </is>
      </c>
      <c r="B6414" t="inlineStr">
        <is>
          <t>和歌山県日高郡日高川町老星</t>
        </is>
      </c>
      <c r="C6414" t="inlineStr">
        <is>
          <t>わかやまけん ひだかぐんひだかがわちょう おいぼし</t>
        </is>
      </c>
    </row>
    <row r="6415">
      <c r="A6415" t="inlineStr">
        <is>
          <t>6441163</t>
        </is>
      </c>
      <c r="B6415" t="inlineStr">
        <is>
          <t>和歌山県日高郡日高川町大又</t>
        </is>
      </c>
      <c r="C6415" t="inlineStr">
        <is>
          <t>わかやまけん ひだかぐんひだかがわちょう おおまた</t>
        </is>
      </c>
    </row>
    <row r="6416">
      <c r="A6416" t="inlineStr">
        <is>
          <t>6441164</t>
        </is>
      </c>
      <c r="B6416" t="inlineStr">
        <is>
          <t>和歌山県日高郡日高川町佐井</t>
        </is>
      </c>
      <c r="C6416" t="inlineStr">
        <is>
          <t>わかやまけん ひだかぐんひだかがわちょう さい</t>
        </is>
      </c>
    </row>
    <row r="6417">
      <c r="A6417" t="inlineStr">
        <is>
          <t>6441201</t>
        </is>
      </c>
      <c r="B6417" t="inlineStr">
        <is>
          <t>和歌山県日高郡日高川町川原河</t>
        </is>
      </c>
      <c r="C6417" t="inlineStr">
        <is>
          <t>わかやまけん ひだかぐんひだかがわちょう かわはらごう</t>
        </is>
      </c>
    </row>
    <row r="6418">
      <c r="A6418" t="inlineStr">
        <is>
          <t>6441211</t>
        </is>
      </c>
      <c r="B6418" t="inlineStr">
        <is>
          <t>和歌山県日高郡日高川町弥谷</t>
        </is>
      </c>
      <c r="C6418" t="inlineStr">
        <is>
          <t>わかやまけん ひだかぐんひだかがわちょう いやだに</t>
        </is>
      </c>
    </row>
    <row r="6419">
      <c r="A6419" t="inlineStr">
        <is>
          <t>6441212</t>
        </is>
      </c>
      <c r="B6419" t="inlineStr">
        <is>
          <t>和歌山県日高郡日高川町皆瀬</t>
        </is>
      </c>
      <c r="C6419" t="inlineStr">
        <is>
          <t>わかやまけん ひだかぐんひだかがわちょう かいぜ</t>
        </is>
      </c>
    </row>
    <row r="6420">
      <c r="A6420" t="inlineStr">
        <is>
          <t>6441213</t>
        </is>
      </c>
      <c r="B6420" t="inlineStr">
        <is>
          <t>和歌山県日高郡日高川町愛川</t>
        </is>
      </c>
      <c r="C6420" t="inlineStr">
        <is>
          <t>わかやまけん ひだかぐんひだかがわちょう あたいがわ</t>
        </is>
      </c>
    </row>
    <row r="6421">
      <c r="A6421" t="inlineStr">
        <is>
          <t>6441214</t>
        </is>
      </c>
      <c r="B6421" t="inlineStr">
        <is>
          <t>和歌山県日高郡日高川町上初湯川</t>
        </is>
      </c>
      <c r="C6421" t="inlineStr">
        <is>
          <t>わかやまけん ひだかぐんひだかがわちょう かみうぶゆがわ</t>
        </is>
      </c>
    </row>
    <row r="6422">
      <c r="A6422" t="inlineStr">
        <is>
          <t>6441221</t>
        </is>
      </c>
      <c r="B6422" t="inlineStr">
        <is>
          <t>和歌山県日高郡日高川町寒川</t>
        </is>
      </c>
      <c r="C6422" t="inlineStr">
        <is>
          <t>わかやまけん ひだかぐんひだかがわちょう そうがわ</t>
        </is>
      </c>
    </row>
    <row r="6423">
      <c r="A6423" t="inlineStr">
        <is>
          <t>6441222</t>
        </is>
      </c>
      <c r="B6423" t="inlineStr">
        <is>
          <t>和歌山県日高郡日高川町串本</t>
        </is>
      </c>
      <c r="C6423" t="inlineStr">
        <is>
          <t>わかやまけん ひだかぐんひだかがわちょう くしもと</t>
        </is>
      </c>
    </row>
    <row r="6424">
      <c r="A6424" t="inlineStr">
        <is>
          <t>6441231</t>
        </is>
      </c>
      <c r="B6424" t="inlineStr">
        <is>
          <t>和歌山県日高郡日高川町初湯川</t>
        </is>
      </c>
      <c r="C6424" t="inlineStr">
        <is>
          <t>わかやまけん ひだかぐんひだかがわちょう うぶゆがわ</t>
        </is>
      </c>
    </row>
    <row r="6425">
      <c r="A6425" t="inlineStr">
        <is>
          <t>6441241</t>
        </is>
      </c>
      <c r="B6425" t="inlineStr">
        <is>
          <t>和歌山県日高郡日高川町滝頭</t>
        </is>
      </c>
      <c r="C6425" t="inlineStr">
        <is>
          <t>わかやまけん ひだかぐんひだかがわちょう たきがしら</t>
        </is>
      </c>
    </row>
    <row r="6426">
      <c r="A6426" t="inlineStr">
        <is>
          <t>6441242</t>
        </is>
      </c>
      <c r="B6426" t="inlineStr">
        <is>
          <t>和歌山県日高郡日高川町熊野川</t>
        </is>
      </c>
      <c r="C6426" t="inlineStr">
        <is>
          <t>わかやまけん ひだかぐんひだかがわちょう くまのがわ</t>
        </is>
      </c>
    </row>
    <row r="6427">
      <c r="A6427" t="inlineStr">
        <is>
          <t>6441243</t>
        </is>
      </c>
      <c r="B6427" t="inlineStr">
        <is>
          <t>和歌山県日高郡日高川町浅間</t>
        </is>
      </c>
      <c r="C6427" t="inlineStr">
        <is>
          <t>わかやまけん ひだかぐんひだかがわちょう あさま</t>
        </is>
      </c>
    </row>
    <row r="6428">
      <c r="A6428" t="inlineStr">
        <is>
          <t>6441244</t>
        </is>
      </c>
      <c r="B6428" t="inlineStr">
        <is>
          <t>和歌山県日高郡日高川町上越方</t>
        </is>
      </c>
      <c r="C6428" t="inlineStr">
        <is>
          <t>わかやまけん ひだかぐんひだかがわちょう かみこしかた</t>
        </is>
      </c>
    </row>
    <row r="6429">
      <c r="A6429" t="inlineStr">
        <is>
          <t>6450000</t>
        </is>
      </c>
      <c r="B6429" t="inlineStr">
        <is>
          <t>和歌山県日高郡みなべ町</t>
        </is>
      </c>
      <c r="C6429" t="inlineStr">
        <is>
          <t>わかやまけん ひだかぐんみなべちょう</t>
        </is>
      </c>
    </row>
    <row r="6430">
      <c r="A6430" t="inlineStr">
        <is>
          <t>6450001</t>
        </is>
      </c>
      <c r="B6430" t="inlineStr">
        <is>
          <t>和歌山県日高郡みなべ町東吉田</t>
        </is>
      </c>
      <c r="C6430" t="inlineStr">
        <is>
          <t>わかやまけん ひだかぐんみなべちょう ひがしよしだ</t>
        </is>
      </c>
    </row>
    <row r="6431">
      <c r="A6431" t="inlineStr">
        <is>
          <t>6450002</t>
        </is>
      </c>
      <c r="B6431" t="inlineStr">
        <is>
          <t>和歌山県日高郡みなべ町芝</t>
        </is>
      </c>
      <c r="C6431" t="inlineStr">
        <is>
          <t>わかやまけん ひだかぐんみなべちょう しば</t>
        </is>
      </c>
    </row>
    <row r="6432">
      <c r="A6432" t="inlineStr">
        <is>
          <t>6450003</t>
        </is>
      </c>
      <c r="B6432" t="inlineStr">
        <is>
          <t>和歌山県日高郡みなべ町堺</t>
        </is>
      </c>
      <c r="C6432" t="inlineStr">
        <is>
          <t>わかやまけん ひだかぐんみなべちょう さかい</t>
        </is>
      </c>
    </row>
    <row r="6433">
      <c r="A6433" t="inlineStr">
        <is>
          <t>6450004</t>
        </is>
      </c>
      <c r="B6433" t="inlineStr">
        <is>
          <t>和歌山県日高郡みなべ町埴田</t>
        </is>
      </c>
      <c r="C6433" t="inlineStr">
        <is>
          <t>わかやまけん ひだかぐんみなべちょう はねた</t>
        </is>
      </c>
    </row>
    <row r="6434">
      <c r="A6434" t="inlineStr">
        <is>
          <t>6450005</t>
        </is>
      </c>
      <c r="B6434" t="inlineStr">
        <is>
          <t>和歌山県日高郡みなべ町南道</t>
        </is>
      </c>
      <c r="C6434" t="inlineStr">
        <is>
          <t>わかやまけん ひだかぐんみなべちょう みなみどう</t>
        </is>
      </c>
    </row>
    <row r="6435">
      <c r="A6435" t="inlineStr">
        <is>
          <t>6450006</t>
        </is>
      </c>
      <c r="B6435" t="inlineStr">
        <is>
          <t>和歌山県日高郡みなべ町北道</t>
        </is>
      </c>
      <c r="C6435" t="inlineStr">
        <is>
          <t>わかやまけん ひだかぐんみなべちょう きたどう</t>
        </is>
      </c>
    </row>
    <row r="6436">
      <c r="A6436" t="inlineStr">
        <is>
          <t>6450011</t>
        </is>
      </c>
      <c r="B6436" t="inlineStr">
        <is>
          <t>和歌山県日高郡みなべ町気佐藤</t>
        </is>
      </c>
      <c r="C6436" t="inlineStr">
        <is>
          <t>わかやまけん ひだかぐんみなべちょう きさと</t>
        </is>
      </c>
    </row>
    <row r="6437">
      <c r="A6437" t="inlineStr">
        <is>
          <t>6450012</t>
        </is>
      </c>
      <c r="B6437" t="inlineStr">
        <is>
          <t>和歌山県日高郡みなべ町山内</t>
        </is>
      </c>
      <c r="C6437" t="inlineStr">
        <is>
          <t>わかやまけん ひだかぐんみなべちょう やまうち</t>
        </is>
      </c>
    </row>
    <row r="6438">
      <c r="A6438" t="inlineStr">
        <is>
          <t>6450013</t>
        </is>
      </c>
      <c r="B6438" t="inlineStr">
        <is>
          <t>和歌山県日高郡みなべ町東岩代</t>
        </is>
      </c>
      <c r="C6438" t="inlineStr">
        <is>
          <t>わかやまけん ひだかぐんみなべちょう ひがしいわしろ</t>
        </is>
      </c>
    </row>
    <row r="6439">
      <c r="A6439" t="inlineStr">
        <is>
          <t>6450014</t>
        </is>
      </c>
      <c r="B6439" t="inlineStr">
        <is>
          <t>和歌山県日高郡みなべ町西岩代</t>
        </is>
      </c>
      <c r="C6439" t="inlineStr">
        <is>
          <t>わかやまけん ひだかぐんみなべちょう にしいわしろ</t>
        </is>
      </c>
    </row>
    <row r="6440">
      <c r="A6440" t="inlineStr">
        <is>
          <t>6450021</t>
        </is>
      </c>
      <c r="B6440" t="inlineStr">
        <is>
          <t>和歌山県日高郡みなべ町東本庄</t>
        </is>
      </c>
      <c r="C6440" t="inlineStr">
        <is>
          <t>わかやまけん ひだかぐんみなべちょう ひがしほんじょう</t>
        </is>
      </c>
    </row>
    <row r="6441">
      <c r="A6441" t="inlineStr">
        <is>
          <t>6450022</t>
        </is>
      </c>
      <c r="B6441" t="inlineStr">
        <is>
          <t>和歌山県日高郡みなべ町晩稲</t>
        </is>
      </c>
      <c r="C6441" t="inlineStr">
        <is>
          <t>わかやまけん ひだかぐんみなべちょう おしね</t>
        </is>
      </c>
    </row>
    <row r="6442">
      <c r="A6442" t="inlineStr">
        <is>
          <t>6450023</t>
        </is>
      </c>
      <c r="B6442" t="inlineStr">
        <is>
          <t>和歌山県日高郡みなべ町熊岡</t>
        </is>
      </c>
      <c r="C6442" t="inlineStr">
        <is>
          <t>わかやまけん ひだかぐんみなべちょう くまおか</t>
        </is>
      </c>
    </row>
    <row r="6443">
      <c r="A6443" t="inlineStr">
        <is>
          <t>6450024</t>
        </is>
      </c>
      <c r="B6443" t="inlineStr">
        <is>
          <t>和歌山県日高郡みなべ町徳蔵</t>
        </is>
      </c>
      <c r="C6443" t="inlineStr">
        <is>
          <t>わかやまけん ひだかぐんみなべちょう とくぞう</t>
        </is>
      </c>
    </row>
    <row r="6444">
      <c r="A6444" t="inlineStr">
        <is>
          <t>6450025</t>
        </is>
      </c>
      <c r="B6444" t="inlineStr">
        <is>
          <t>和歌山県日高郡みなべ町筋</t>
        </is>
      </c>
      <c r="C6444" t="inlineStr">
        <is>
          <t>わかやまけん ひだかぐんみなべちょう すじ</t>
        </is>
      </c>
    </row>
    <row r="6445">
      <c r="A6445" t="inlineStr">
        <is>
          <t>6450026</t>
        </is>
      </c>
      <c r="B6445" t="inlineStr">
        <is>
          <t>和歌山県日高郡みなべ町谷口</t>
        </is>
      </c>
      <c r="C6445" t="inlineStr">
        <is>
          <t>わかやまけん ひだかぐんみなべちょう たにぐち</t>
        </is>
      </c>
    </row>
    <row r="6446">
      <c r="A6446" t="inlineStr">
        <is>
          <t>6450027</t>
        </is>
      </c>
      <c r="B6446" t="inlineStr">
        <is>
          <t>和歌山県日高郡みなべ町西本庄</t>
        </is>
      </c>
      <c r="C6446" t="inlineStr">
        <is>
          <t>わかやまけん ひだかぐんみなべちょう にしほんじょう</t>
        </is>
      </c>
    </row>
    <row r="6447">
      <c r="A6447" t="inlineStr">
        <is>
          <t>6450028</t>
        </is>
      </c>
      <c r="B6447" t="inlineStr">
        <is>
          <t>和歌山県日高郡みなべ町熊瀬川</t>
        </is>
      </c>
      <c r="C6447" t="inlineStr">
        <is>
          <t>わかやまけん ひだかぐんみなべちょう くませがわ</t>
        </is>
      </c>
    </row>
    <row r="6448">
      <c r="A6448" t="inlineStr">
        <is>
          <t>6450201</t>
        </is>
      </c>
      <c r="B6448" t="inlineStr">
        <is>
          <t>和歌山県日高郡みなべ町清川</t>
        </is>
      </c>
      <c r="C6448" t="inlineStr">
        <is>
          <t>わかやまけん ひだかぐんみなべちょう きよかわ</t>
        </is>
      </c>
    </row>
    <row r="6449">
      <c r="A6449" t="inlineStr">
        <is>
          <t>6450202</t>
        </is>
      </c>
      <c r="B6449" t="inlineStr">
        <is>
          <t>和歌山県日高郡みなべ町東神野川</t>
        </is>
      </c>
      <c r="C6449" t="inlineStr">
        <is>
          <t>わかやまけん ひだかぐんみなべちょう ひがしこうのがわ</t>
        </is>
      </c>
    </row>
    <row r="6450">
      <c r="A6450" t="inlineStr">
        <is>
          <t>6450203</t>
        </is>
      </c>
      <c r="B6450" t="inlineStr">
        <is>
          <t>和歌山県日高郡みなべ町島之瀬</t>
        </is>
      </c>
      <c r="C6450" t="inlineStr">
        <is>
          <t>わかやまけん ひだかぐんみなべちょう しまのせ</t>
        </is>
      </c>
    </row>
    <row r="6451">
      <c r="A6451" t="inlineStr">
        <is>
          <t>6450204</t>
        </is>
      </c>
      <c r="B6451" t="inlineStr">
        <is>
          <t>和歌山県日高郡みなべ町広野</t>
        </is>
      </c>
      <c r="C6451" t="inlineStr">
        <is>
          <t>わかやまけん ひだかぐんみなべちょう ひろの</t>
        </is>
      </c>
    </row>
    <row r="6452">
      <c r="A6452" t="inlineStr">
        <is>
          <t>6450205</t>
        </is>
      </c>
      <c r="B6452" t="inlineStr">
        <is>
          <t>和歌山県日高郡みなべ町滝</t>
        </is>
      </c>
      <c r="C6452" t="inlineStr">
        <is>
          <t>わかやまけん ひだかぐんみなべちょう たき</t>
        </is>
      </c>
    </row>
    <row r="6453">
      <c r="A6453" t="inlineStr">
        <is>
          <t>6450206</t>
        </is>
      </c>
      <c r="B6453" t="inlineStr">
        <is>
          <t>和歌山県日高郡みなべ町土井</t>
        </is>
      </c>
      <c r="C6453" t="inlineStr">
        <is>
          <t>わかやまけん ひだかぐんみなべちょう どい</t>
        </is>
      </c>
    </row>
    <row r="6454">
      <c r="A6454" t="inlineStr">
        <is>
          <t>6450207</t>
        </is>
      </c>
      <c r="B6454" t="inlineStr">
        <is>
          <t>和歌山県日高郡みなべ町高野</t>
        </is>
      </c>
      <c r="C6454" t="inlineStr">
        <is>
          <t>わかやまけん ひだかぐんみなべちょう たかの</t>
        </is>
      </c>
    </row>
    <row r="6455">
      <c r="A6455" t="inlineStr">
        <is>
          <t>6450208</t>
        </is>
      </c>
      <c r="B6455" t="inlineStr">
        <is>
          <t>和歌山県日高郡みなべ町市井川</t>
        </is>
      </c>
      <c r="C6455" t="inlineStr">
        <is>
          <t>わかやまけん ひだかぐんみなべちょう いちいがわ</t>
        </is>
      </c>
    </row>
    <row r="6456">
      <c r="A6456" t="inlineStr">
        <is>
          <t>6450301</t>
        </is>
      </c>
      <c r="B6456" t="inlineStr">
        <is>
          <t>和歌山県田辺市龍神村福井</t>
        </is>
      </c>
      <c r="C6456" t="inlineStr">
        <is>
          <t>わかやまけん たなべし りゅうじんむらふくい</t>
        </is>
      </c>
    </row>
    <row r="6457">
      <c r="A6457" t="inlineStr">
        <is>
          <t>6450302</t>
        </is>
      </c>
      <c r="B6457" t="inlineStr">
        <is>
          <t>和歌山県田辺市龍神村甲斐ノ川</t>
        </is>
      </c>
      <c r="C6457" t="inlineStr">
        <is>
          <t>わかやまけん たなべし りゅうじんむらかいのがわ</t>
        </is>
      </c>
    </row>
    <row r="6458">
      <c r="A6458" t="inlineStr">
        <is>
          <t>6450303</t>
        </is>
      </c>
      <c r="B6458" t="inlineStr">
        <is>
          <t>和歌山県田辺市龍神村小家</t>
        </is>
      </c>
      <c r="C6458" t="inlineStr">
        <is>
          <t>わかやまけん たなべし りゅうじんむらおいえ</t>
        </is>
      </c>
    </row>
    <row r="6459">
      <c r="A6459" t="inlineStr">
        <is>
          <t>6450411</t>
        </is>
      </c>
      <c r="B6459" t="inlineStr">
        <is>
          <t>和歌山県田辺市龍神村宮代</t>
        </is>
      </c>
      <c r="C6459" t="inlineStr">
        <is>
          <t>わかやまけん たなべし りゅうじんむらみやしろ</t>
        </is>
      </c>
    </row>
    <row r="6460">
      <c r="A6460" t="inlineStr">
        <is>
          <t>6450412</t>
        </is>
      </c>
      <c r="B6460" t="inlineStr">
        <is>
          <t>和歌山県田辺市龍神村丹生ノ川</t>
        </is>
      </c>
      <c r="C6460" t="inlineStr">
        <is>
          <t>わかやまけん たなべし りゅうじんむらにゅうのがわ</t>
        </is>
      </c>
    </row>
    <row r="6461">
      <c r="A6461" t="inlineStr">
        <is>
          <t>6450413</t>
        </is>
      </c>
      <c r="B6461" t="inlineStr">
        <is>
          <t>和歌山県田辺市龍神村殿原</t>
        </is>
      </c>
      <c r="C6461" t="inlineStr">
        <is>
          <t>わかやまけん たなべし りゅうじんむらとのはら</t>
        </is>
      </c>
    </row>
    <row r="6462">
      <c r="A6462" t="inlineStr">
        <is>
          <t>6450414</t>
        </is>
      </c>
      <c r="B6462" t="inlineStr">
        <is>
          <t>和歌山県田辺市龍神村東</t>
        </is>
      </c>
      <c r="C6462" t="inlineStr">
        <is>
          <t>わかやまけん たなべし りゅうじんむらひがし</t>
        </is>
      </c>
    </row>
    <row r="6463">
      <c r="A6463" t="inlineStr">
        <is>
          <t>6450415</t>
        </is>
      </c>
      <c r="B6463" t="inlineStr">
        <is>
          <t>和歌山県田辺市龍神村西</t>
        </is>
      </c>
      <c r="C6463" t="inlineStr">
        <is>
          <t>わかやまけん たなべし りゅうじんむらにし</t>
        </is>
      </c>
    </row>
    <row r="6464">
      <c r="A6464" t="inlineStr">
        <is>
          <t>6450416</t>
        </is>
      </c>
      <c r="B6464" t="inlineStr">
        <is>
          <t>和歌山県田辺市龍神村安井</t>
        </is>
      </c>
      <c r="C6464" t="inlineStr">
        <is>
          <t>わかやまけん たなべし りゅうじんむらやすい</t>
        </is>
      </c>
    </row>
    <row r="6465">
      <c r="A6465" t="inlineStr">
        <is>
          <t>6450417</t>
        </is>
      </c>
      <c r="B6465" t="inlineStr">
        <is>
          <t>和歌山県田辺市龍神村柳瀬</t>
        </is>
      </c>
      <c r="C6465" t="inlineStr">
        <is>
          <t>わかやまけん たなべし りゅうじんむらやなせ</t>
        </is>
      </c>
    </row>
    <row r="6466">
      <c r="A6466" t="inlineStr">
        <is>
          <t>6450521</t>
        </is>
      </c>
      <c r="B6466" t="inlineStr">
        <is>
          <t>和歌山県田辺市龍神村小又川</t>
        </is>
      </c>
      <c r="C6466" t="inlineStr">
        <is>
          <t>わかやまけん たなべし りゅうじんむらこまたがわ</t>
        </is>
      </c>
    </row>
    <row r="6467">
      <c r="A6467" t="inlineStr">
        <is>
          <t>6450522</t>
        </is>
      </c>
      <c r="B6467" t="inlineStr">
        <is>
          <t>和歌山県田辺市龍神村三ツ又</t>
        </is>
      </c>
      <c r="C6467" t="inlineStr">
        <is>
          <t>わかやまけん たなべし りゅうじんむらみつまた</t>
        </is>
      </c>
    </row>
    <row r="6468">
      <c r="A6468" t="inlineStr">
        <is>
          <t>6450523</t>
        </is>
      </c>
      <c r="B6468" t="inlineStr">
        <is>
          <t>和歌山県田辺市龍神村広井原</t>
        </is>
      </c>
      <c r="C6468" t="inlineStr">
        <is>
          <t>わかやまけん たなべし りゅうじんむらひろいはら</t>
        </is>
      </c>
    </row>
    <row r="6469">
      <c r="A6469" t="inlineStr">
        <is>
          <t>6450524</t>
        </is>
      </c>
      <c r="B6469" t="inlineStr">
        <is>
          <t>和歌山県田辺市龍神村湯ノ又</t>
        </is>
      </c>
      <c r="C6469" t="inlineStr">
        <is>
          <t>わかやまけん たなべし りゅうじんむらゆのまた</t>
        </is>
      </c>
    </row>
    <row r="6470">
      <c r="A6470" t="inlineStr">
        <is>
          <t>6450525</t>
        </is>
      </c>
      <c r="B6470" t="inlineStr">
        <is>
          <t>和歌山県田辺市龍神村龍神</t>
        </is>
      </c>
      <c r="C6470" t="inlineStr">
        <is>
          <t>わかやまけん たなべし りゅうじんむらりゅうじん</t>
        </is>
      </c>
    </row>
    <row r="6471">
      <c r="A6471" t="inlineStr">
        <is>
          <t>6450551</t>
        </is>
      </c>
      <c r="B6471" t="inlineStr">
        <is>
          <t>和歌山県日高郡日高川町寒川</t>
        </is>
      </c>
      <c r="C6471" t="inlineStr">
        <is>
          <t>わかやまけん ひだかぐんひだかがわちょう そうがわ</t>
        </is>
      </c>
    </row>
    <row r="6472">
      <c r="A6472" t="inlineStr">
        <is>
          <t>6460000</t>
        </is>
      </c>
      <c r="B6472" t="inlineStr">
        <is>
          <t>和歌山県田辺市</t>
        </is>
      </c>
      <c r="C6472" t="inlineStr">
        <is>
          <t>わかやまけん たなべし</t>
        </is>
      </c>
    </row>
    <row r="6473">
      <c r="A6473" t="inlineStr">
        <is>
          <t>6460001</t>
        </is>
      </c>
      <c r="B6473" t="inlineStr">
        <is>
          <t>和歌山県田辺市上秋津</t>
        </is>
      </c>
      <c r="C6473" t="inlineStr">
        <is>
          <t>わかやまけん たなべし かみあきづ</t>
        </is>
      </c>
    </row>
    <row r="6474">
      <c r="A6474" t="inlineStr">
        <is>
          <t>6460002</t>
        </is>
      </c>
      <c r="B6474" t="inlineStr">
        <is>
          <t>和歌山県田辺市上万呂</t>
        </is>
      </c>
      <c r="C6474" t="inlineStr">
        <is>
          <t>わかやまけん たなべし かみまろ</t>
        </is>
      </c>
    </row>
    <row r="6475">
      <c r="A6475" t="inlineStr">
        <is>
          <t>6460003</t>
        </is>
      </c>
      <c r="B6475" t="inlineStr">
        <is>
          <t>和歌山県田辺市中万呂</t>
        </is>
      </c>
      <c r="C6475" t="inlineStr">
        <is>
          <t>わかやまけん たなべし なかまろ</t>
        </is>
      </c>
    </row>
    <row r="6476">
      <c r="A6476" t="inlineStr">
        <is>
          <t>6460004</t>
        </is>
      </c>
      <c r="B6476" t="inlineStr">
        <is>
          <t>和歌山県田辺市下万呂</t>
        </is>
      </c>
      <c r="C6476" t="inlineStr">
        <is>
          <t>わかやまけん たなべし しもまろ</t>
        </is>
      </c>
    </row>
    <row r="6477">
      <c r="A6477" t="inlineStr">
        <is>
          <t>6460005</t>
        </is>
      </c>
      <c r="B6477" t="inlineStr">
        <is>
          <t>和歌山県田辺市秋津町</t>
        </is>
      </c>
      <c r="C6477" t="inlineStr">
        <is>
          <t>わかやまけん たなべし あきづちょう</t>
        </is>
      </c>
    </row>
    <row r="6478">
      <c r="A6478" t="inlineStr">
        <is>
          <t>6460011</t>
        </is>
      </c>
      <c r="B6478" t="inlineStr">
        <is>
          <t>和歌山県田辺市新庄町</t>
        </is>
      </c>
      <c r="C6478" t="inlineStr">
        <is>
          <t>わかやまけん たなべし しんじょうちょう</t>
        </is>
      </c>
    </row>
    <row r="6479">
      <c r="A6479" t="inlineStr">
        <is>
          <t>6460012</t>
        </is>
      </c>
      <c r="B6479" t="inlineStr">
        <is>
          <t>和歌山県田辺市神島台</t>
        </is>
      </c>
      <c r="C6479" t="inlineStr">
        <is>
          <t>わかやまけん たなべし かしまだい</t>
        </is>
      </c>
    </row>
    <row r="6480">
      <c r="A6480" t="inlineStr">
        <is>
          <t>6460013</t>
        </is>
      </c>
      <c r="B6480" t="inlineStr">
        <is>
          <t>和歌山県田辺市南新万</t>
        </is>
      </c>
      <c r="C6480" t="inlineStr">
        <is>
          <t>わかやまけん たなべし みなみしんまん</t>
        </is>
      </c>
    </row>
    <row r="6481">
      <c r="A6481" t="inlineStr">
        <is>
          <t>6460014</t>
        </is>
      </c>
      <c r="B6481" t="inlineStr">
        <is>
          <t>和歌山県田辺市新万</t>
        </is>
      </c>
      <c r="C6481" t="inlineStr">
        <is>
          <t>わかやまけん たなべし しんまん</t>
        </is>
      </c>
    </row>
    <row r="6482">
      <c r="A6482" t="inlineStr">
        <is>
          <t>6460015</t>
        </is>
      </c>
      <c r="B6482" t="inlineStr">
        <is>
          <t>和歌山県田辺市たきない町</t>
        </is>
      </c>
      <c r="C6482" t="inlineStr">
        <is>
          <t>わかやまけん たなべし たきないちょう</t>
        </is>
      </c>
    </row>
    <row r="6483">
      <c r="A6483" t="inlineStr">
        <is>
          <t>6460021</t>
        </is>
      </c>
      <c r="B6483" t="inlineStr">
        <is>
          <t>和歌山県田辺市あけぼの</t>
        </is>
      </c>
      <c r="C6483" t="inlineStr">
        <is>
          <t>わかやまけん たなべし あけぼの</t>
        </is>
      </c>
    </row>
    <row r="6484">
      <c r="A6484" t="inlineStr">
        <is>
          <t>6460022</t>
        </is>
      </c>
      <c r="B6484" t="inlineStr">
        <is>
          <t>和歌山県田辺市東山</t>
        </is>
      </c>
      <c r="C6484" t="inlineStr">
        <is>
          <t>わかやまけん たなべし ひがしやま</t>
        </is>
      </c>
    </row>
    <row r="6485">
      <c r="A6485" t="inlineStr">
        <is>
          <t>6460023</t>
        </is>
      </c>
      <c r="B6485" t="inlineStr">
        <is>
          <t>和歌山県田辺市文里</t>
        </is>
      </c>
      <c r="C6485" t="inlineStr">
        <is>
          <t>わかやまけん たなべし もり</t>
        </is>
      </c>
    </row>
    <row r="6486">
      <c r="A6486" t="inlineStr">
        <is>
          <t>6460024</t>
        </is>
      </c>
      <c r="B6486" t="inlineStr">
        <is>
          <t>和歌山県田辺市学園</t>
        </is>
      </c>
      <c r="C6486" t="inlineStr">
        <is>
          <t>わかやまけん たなべし がくえん</t>
        </is>
      </c>
    </row>
    <row r="6487">
      <c r="A6487" t="inlineStr">
        <is>
          <t>6460025</t>
        </is>
      </c>
      <c r="B6487" t="inlineStr">
        <is>
          <t>和歌山県田辺市神子浜</t>
        </is>
      </c>
      <c r="C6487" t="inlineStr">
        <is>
          <t>わかやまけん たなべし みこのはま</t>
        </is>
      </c>
    </row>
    <row r="6488">
      <c r="A6488" t="inlineStr">
        <is>
          <t>6460026</t>
        </is>
      </c>
      <c r="B6488" t="inlineStr">
        <is>
          <t>和歌山県田辺市宝来町</t>
        </is>
      </c>
      <c r="C6488" t="inlineStr">
        <is>
          <t>わかやまけん たなべし ほうらいちょう</t>
        </is>
      </c>
    </row>
    <row r="6489">
      <c r="A6489" t="inlineStr">
        <is>
          <t>6460027</t>
        </is>
      </c>
      <c r="B6489" t="inlineStr">
        <is>
          <t>和歌山県田辺市朝日ヶ丘</t>
        </is>
      </c>
      <c r="C6489" t="inlineStr">
        <is>
          <t>わかやまけん たなべし あさひがおか</t>
        </is>
      </c>
    </row>
    <row r="6490">
      <c r="A6490" t="inlineStr">
        <is>
          <t>6460028</t>
        </is>
      </c>
      <c r="B6490" t="inlineStr">
        <is>
          <t>和歌山県田辺市高雄</t>
        </is>
      </c>
      <c r="C6490" t="inlineStr">
        <is>
          <t>わかやまけん たなべし たかお</t>
        </is>
      </c>
    </row>
    <row r="6491">
      <c r="A6491" t="inlineStr">
        <is>
          <t>6460029</t>
        </is>
      </c>
      <c r="B6491" t="inlineStr">
        <is>
          <t>和歌山県田辺市東陽</t>
        </is>
      </c>
      <c r="C6491" t="inlineStr">
        <is>
          <t>わかやまけん たなべし とうよう</t>
        </is>
      </c>
    </row>
    <row r="6492">
      <c r="A6492" t="inlineStr">
        <is>
          <t>6460031</t>
        </is>
      </c>
      <c r="B6492" t="inlineStr">
        <is>
          <t>和歌山県田辺市湊</t>
        </is>
      </c>
      <c r="C6492" t="inlineStr">
        <is>
          <t>わかやまけん たなべし みなと</t>
        </is>
      </c>
    </row>
    <row r="6493">
      <c r="A6493" t="inlineStr">
        <is>
          <t>6460032</t>
        </is>
      </c>
      <c r="B6493" t="inlineStr">
        <is>
          <t>和歌山県田辺市下屋敷町</t>
        </is>
      </c>
      <c r="C6493" t="inlineStr">
        <is>
          <t>わかやまけん たなべし しもやしきまち</t>
        </is>
      </c>
    </row>
    <row r="6494">
      <c r="A6494" t="inlineStr">
        <is>
          <t>6460033</t>
        </is>
      </c>
      <c r="B6494" t="inlineStr">
        <is>
          <t>和歌山県田辺市新屋敷町</t>
        </is>
      </c>
      <c r="C6494" t="inlineStr">
        <is>
          <t>わかやまけん たなべし しんやしきまち</t>
        </is>
      </c>
    </row>
    <row r="6495">
      <c r="A6495" t="inlineStr">
        <is>
          <t>6460034</t>
        </is>
      </c>
      <c r="B6495" t="inlineStr">
        <is>
          <t>和歌山県田辺市扇ケ浜</t>
        </is>
      </c>
      <c r="C6495" t="inlineStr">
        <is>
          <t>わかやまけん たなべし おうぎがはま</t>
        </is>
      </c>
    </row>
    <row r="6496">
      <c r="A6496" t="inlineStr">
        <is>
          <t>6460035</t>
        </is>
      </c>
      <c r="B6496" t="inlineStr">
        <is>
          <t>和歌山県田辺市中屋敷町</t>
        </is>
      </c>
      <c r="C6496" t="inlineStr">
        <is>
          <t>わかやまけん たなべし なかやしきまち</t>
        </is>
      </c>
    </row>
    <row r="6497">
      <c r="A6497" t="inlineStr">
        <is>
          <t>6460036</t>
        </is>
      </c>
      <c r="B6497" t="inlineStr">
        <is>
          <t>和歌山県田辺市上屋敷</t>
        </is>
      </c>
      <c r="C6497" t="inlineStr">
        <is>
          <t>わかやまけん たなべし かみやしき</t>
        </is>
      </c>
    </row>
    <row r="6498">
      <c r="A6498" t="inlineStr">
        <is>
          <t>6460037</t>
        </is>
      </c>
      <c r="B6498" t="inlineStr">
        <is>
          <t>和歌山県田辺市磯間</t>
        </is>
      </c>
      <c r="C6498" t="inlineStr">
        <is>
          <t>わかやまけん たなべし いそま</t>
        </is>
      </c>
    </row>
    <row r="6499">
      <c r="A6499" t="inlineStr">
        <is>
          <t>6460038</t>
        </is>
      </c>
      <c r="B6499" t="inlineStr">
        <is>
          <t>和歌山県田辺市末広町</t>
        </is>
      </c>
      <c r="C6499" t="inlineStr">
        <is>
          <t>わかやまけん たなべし すえひろちょう</t>
        </is>
      </c>
    </row>
    <row r="6500">
      <c r="A6500" t="inlineStr">
        <is>
          <t>6460041</t>
        </is>
      </c>
      <c r="B6500" t="inlineStr">
        <is>
          <t>和歌山県田辺市北新町</t>
        </is>
      </c>
      <c r="C6500" t="inlineStr">
        <is>
          <t>わかやまけん たなべし きたしんまち</t>
        </is>
      </c>
    </row>
    <row r="6501">
      <c r="A6501" t="inlineStr">
        <is>
          <t>6460042</t>
        </is>
      </c>
      <c r="B6501" t="inlineStr">
        <is>
          <t>和歌山県田辺市南新町</t>
        </is>
      </c>
      <c r="C6501" t="inlineStr">
        <is>
          <t>わかやまけん たなべし みなみしんまち</t>
        </is>
      </c>
    </row>
    <row r="6502">
      <c r="A6502" t="inlineStr">
        <is>
          <t>6460043</t>
        </is>
      </c>
      <c r="B6502" t="inlineStr">
        <is>
          <t>和歌山県田辺市今福町</t>
        </is>
      </c>
      <c r="C6502" t="inlineStr">
        <is>
          <t>わかやまけん たなべし いまふくまち</t>
        </is>
      </c>
    </row>
    <row r="6503">
      <c r="A6503" t="inlineStr">
        <is>
          <t>6460044</t>
        </is>
      </c>
      <c r="B6503" t="inlineStr">
        <is>
          <t>和歌山県田辺市福路町</t>
        </is>
      </c>
      <c r="C6503" t="inlineStr">
        <is>
          <t>わかやまけん たなべし ふくろまち</t>
        </is>
      </c>
    </row>
    <row r="6504">
      <c r="A6504" t="inlineStr">
        <is>
          <t>6460045</t>
        </is>
      </c>
      <c r="B6504" t="inlineStr">
        <is>
          <t>和歌山県田辺市片町</t>
        </is>
      </c>
      <c r="C6504" t="inlineStr">
        <is>
          <t>わかやまけん たなべし かたまち</t>
        </is>
      </c>
    </row>
    <row r="6505">
      <c r="A6505" t="inlineStr">
        <is>
          <t>6460046</t>
        </is>
      </c>
      <c r="B6505" t="inlineStr">
        <is>
          <t>和歌山県田辺市本町</t>
        </is>
      </c>
      <c r="C6505" t="inlineStr">
        <is>
          <t>わかやまけん たなべし ほんまち</t>
        </is>
      </c>
    </row>
    <row r="6506">
      <c r="A6506" t="inlineStr">
        <is>
          <t>6460047</t>
        </is>
      </c>
      <c r="B6506" t="inlineStr">
        <is>
          <t>和歌山県田辺市紺屋町</t>
        </is>
      </c>
      <c r="C6506" t="inlineStr">
        <is>
          <t>わかやまけん たなべし こんやまち</t>
        </is>
      </c>
    </row>
    <row r="6507">
      <c r="A6507" t="inlineStr">
        <is>
          <t>6460048</t>
        </is>
      </c>
      <c r="B6507" t="inlineStr">
        <is>
          <t>和歌山県田辺市栄町</t>
        </is>
      </c>
      <c r="C6507" t="inlineStr">
        <is>
          <t>わかやまけん たなべし さかえまち</t>
        </is>
      </c>
    </row>
    <row r="6508">
      <c r="A6508" t="inlineStr">
        <is>
          <t>6460050</t>
        </is>
      </c>
      <c r="B6508" t="inlineStr">
        <is>
          <t>和歌山県田辺市天神崎</t>
        </is>
      </c>
      <c r="C6508" t="inlineStr">
        <is>
          <t>わかやまけん たなべし てんじんざき</t>
        </is>
      </c>
    </row>
    <row r="6509">
      <c r="A6509" t="inlineStr">
        <is>
          <t>6460051</t>
        </is>
      </c>
      <c r="B6509" t="inlineStr">
        <is>
          <t>和歌山県田辺市稲成町</t>
        </is>
      </c>
      <c r="C6509" t="inlineStr">
        <is>
          <t>わかやまけん たなべし いなりちょう</t>
        </is>
      </c>
    </row>
    <row r="6510">
      <c r="A6510" t="inlineStr">
        <is>
          <t>6460052</t>
        </is>
      </c>
      <c r="B6510" t="inlineStr">
        <is>
          <t>和歌山県田辺市むつみ</t>
        </is>
      </c>
      <c r="C6510" t="inlineStr">
        <is>
          <t>わかやまけん たなべし むつみ</t>
        </is>
      </c>
    </row>
    <row r="6511">
      <c r="A6511" t="inlineStr">
        <is>
          <t>6460053</t>
        </is>
      </c>
      <c r="B6511" t="inlineStr">
        <is>
          <t>和歌山県田辺市元町</t>
        </is>
      </c>
      <c r="C6511" t="inlineStr">
        <is>
          <t>わかやまけん たなべし もとまち</t>
        </is>
      </c>
    </row>
    <row r="6512">
      <c r="A6512" t="inlineStr">
        <is>
          <t>6460054</t>
        </is>
      </c>
      <c r="B6512" t="inlineStr">
        <is>
          <t>和歌山県田辺市江川</t>
        </is>
      </c>
      <c r="C6512" t="inlineStr">
        <is>
          <t>わかやまけん たなべし えがわ</t>
        </is>
      </c>
    </row>
    <row r="6513">
      <c r="A6513" t="inlineStr">
        <is>
          <t>6460056</t>
        </is>
      </c>
      <c r="B6513" t="inlineStr">
        <is>
          <t>和歌山県田辺市芳養町</t>
        </is>
      </c>
      <c r="C6513" t="inlineStr">
        <is>
          <t>わかやまけん たなべし はやちょう</t>
        </is>
      </c>
    </row>
    <row r="6514">
      <c r="A6514" t="inlineStr">
        <is>
          <t>6460057</t>
        </is>
      </c>
      <c r="B6514" t="inlineStr">
        <is>
          <t>和歌山県田辺市中芳養</t>
        </is>
      </c>
      <c r="C6514" t="inlineStr">
        <is>
          <t>わかやまけん たなべし なかはや</t>
        </is>
      </c>
    </row>
    <row r="6515">
      <c r="A6515" t="inlineStr">
        <is>
          <t>6460058</t>
        </is>
      </c>
      <c r="B6515" t="inlineStr">
        <is>
          <t>和歌山県田辺市目良</t>
        </is>
      </c>
      <c r="C6515" t="inlineStr">
        <is>
          <t>わかやまけん たなべし めら</t>
        </is>
      </c>
    </row>
    <row r="6516">
      <c r="A6516" t="inlineStr">
        <is>
          <t>6460059</t>
        </is>
      </c>
      <c r="B6516" t="inlineStr">
        <is>
          <t>和歌山県田辺市古尾</t>
        </is>
      </c>
      <c r="C6516" t="inlineStr">
        <is>
          <t>わかやまけん たなべし ふるお</t>
        </is>
      </c>
    </row>
    <row r="6517">
      <c r="A6517" t="inlineStr">
        <is>
          <t>6460061</t>
        </is>
      </c>
      <c r="B6517" t="inlineStr">
        <is>
          <t>和歌山県田辺市上の山</t>
        </is>
      </c>
      <c r="C6517" t="inlineStr">
        <is>
          <t>わかやまけん たなべし うえのやま</t>
        </is>
      </c>
    </row>
    <row r="6518">
      <c r="A6518" t="inlineStr">
        <is>
          <t>6460062</t>
        </is>
      </c>
      <c r="B6518" t="inlineStr">
        <is>
          <t>和歌山県田辺市明洋</t>
        </is>
      </c>
      <c r="C6518" t="inlineStr">
        <is>
          <t>わかやまけん たなべし めいよう</t>
        </is>
      </c>
    </row>
    <row r="6519">
      <c r="A6519" t="inlineStr">
        <is>
          <t>6460063</t>
        </is>
      </c>
      <c r="B6519" t="inlineStr">
        <is>
          <t>和歌山県田辺市芳養松原</t>
        </is>
      </c>
      <c r="C6519" t="inlineStr">
        <is>
          <t>わかやまけん たなべし はやまつばら</t>
        </is>
      </c>
    </row>
    <row r="6520">
      <c r="A6520" t="inlineStr">
        <is>
          <t>6460101</t>
        </is>
      </c>
      <c r="B6520" t="inlineStr">
        <is>
          <t>和歌山県田辺市上芳養</t>
        </is>
      </c>
      <c r="C6520" t="inlineStr">
        <is>
          <t>わかやまけん たなべし かみはや</t>
        </is>
      </c>
    </row>
    <row r="6521">
      <c r="A6521" t="inlineStr">
        <is>
          <t>6460102</t>
        </is>
      </c>
      <c r="B6521" t="inlineStr">
        <is>
          <t>和歌山県田辺市秋津川</t>
        </is>
      </c>
      <c r="C6521" t="inlineStr">
        <is>
          <t>わかやまけん たなべし あきづがわ</t>
        </is>
      </c>
    </row>
    <row r="6522">
      <c r="A6522" t="inlineStr">
        <is>
          <t>6460211</t>
        </is>
      </c>
      <c r="B6522" t="inlineStr">
        <is>
          <t>和歌山県田辺市伏菟野</t>
        </is>
      </c>
      <c r="C6522" t="inlineStr">
        <is>
          <t>わかやまけん たなべし ふどの</t>
        </is>
      </c>
    </row>
    <row r="6523">
      <c r="A6523" t="inlineStr">
        <is>
          <t>6460212</t>
        </is>
      </c>
      <c r="B6523" t="inlineStr">
        <is>
          <t>和歌山県田辺市上野</t>
        </is>
      </c>
      <c r="C6523" t="inlineStr">
        <is>
          <t>わかやまけん たなべし うえの</t>
        </is>
      </c>
    </row>
    <row r="6524">
      <c r="A6524" t="inlineStr">
        <is>
          <t>6460213</t>
        </is>
      </c>
      <c r="B6524" t="inlineStr">
        <is>
          <t>和歌山県田辺市長野</t>
        </is>
      </c>
      <c r="C6524" t="inlineStr">
        <is>
          <t>わかやまけん たなべし ながの</t>
        </is>
      </c>
    </row>
    <row r="6525">
      <c r="A6525" t="inlineStr">
        <is>
          <t>6460214</t>
        </is>
      </c>
      <c r="B6525" t="inlineStr">
        <is>
          <t>和歌山県田辺市上三栖</t>
        </is>
      </c>
      <c r="C6525" t="inlineStr">
        <is>
          <t>わかやまけん たなべし かみみす</t>
        </is>
      </c>
    </row>
    <row r="6526">
      <c r="A6526" t="inlineStr">
        <is>
          <t>6460215</t>
        </is>
      </c>
      <c r="B6526" t="inlineStr">
        <is>
          <t>和歌山県田辺市中三栖</t>
        </is>
      </c>
      <c r="C6526" t="inlineStr">
        <is>
          <t>わかやまけん たなべし なかみす</t>
        </is>
      </c>
    </row>
    <row r="6527">
      <c r="A6527" t="inlineStr">
        <is>
          <t>6460216</t>
        </is>
      </c>
      <c r="B6527" t="inlineStr">
        <is>
          <t>和歌山県田辺市下三栖</t>
        </is>
      </c>
      <c r="C6527" t="inlineStr">
        <is>
          <t>わかやまけん たなべし しもみす</t>
        </is>
      </c>
    </row>
    <row r="6528">
      <c r="A6528" t="inlineStr">
        <is>
          <t>6460217</t>
        </is>
      </c>
      <c r="B6528" t="inlineStr">
        <is>
          <t>和歌山県田辺市城山台</t>
        </is>
      </c>
      <c r="C6528" t="inlineStr">
        <is>
          <t>わかやまけん たなべし しろやまだい</t>
        </is>
      </c>
    </row>
    <row r="6529">
      <c r="A6529" t="inlineStr">
        <is>
          <t>6460301</t>
        </is>
      </c>
      <c r="B6529" t="inlineStr">
        <is>
          <t>和歌山県西牟婁郡白浜町市鹿野</t>
        </is>
      </c>
      <c r="C6529" t="inlineStr">
        <is>
          <t>わかやまけん にしむろぐんしらはまちょう いちかの</t>
        </is>
      </c>
    </row>
    <row r="6530">
      <c r="A6530" t="inlineStr">
        <is>
          <t>6460302</t>
        </is>
      </c>
      <c r="B6530" t="inlineStr">
        <is>
          <t>和歌山県西牟婁郡白浜町上露</t>
        </is>
      </c>
      <c r="C6530" t="inlineStr">
        <is>
          <t>わかやまけん にしむろぐんしらはまちょう こうづゆ</t>
        </is>
      </c>
    </row>
    <row r="6531">
      <c r="A6531" t="inlineStr">
        <is>
          <t>6460303</t>
        </is>
      </c>
      <c r="B6531" t="inlineStr">
        <is>
          <t>和歌山県西牟婁郡白浜町大瀬</t>
        </is>
      </c>
      <c r="C6531" t="inlineStr">
        <is>
          <t>わかやまけん にしむろぐんしらはまちょう おおせ</t>
        </is>
      </c>
    </row>
    <row r="6532">
      <c r="A6532" t="inlineStr">
        <is>
          <t>6460304</t>
        </is>
      </c>
      <c r="B6532" t="inlineStr">
        <is>
          <t>和歌山県西牟婁郡白浜町竹垣内</t>
        </is>
      </c>
      <c r="C6532" t="inlineStr">
        <is>
          <t>わかやまけん にしむろぐんしらはまちょう たけがいと</t>
        </is>
      </c>
    </row>
    <row r="6533">
      <c r="A6533" t="inlineStr">
        <is>
          <t>6460305</t>
        </is>
      </c>
      <c r="B6533" t="inlineStr">
        <is>
          <t>和歌山県西牟婁郡白浜町北谷</t>
        </is>
      </c>
      <c r="C6533" t="inlineStr">
        <is>
          <t>わかやまけん にしむろぐんしらはまちょう きただに</t>
        </is>
      </c>
    </row>
    <row r="6534">
      <c r="A6534" t="inlineStr">
        <is>
          <t>6460311</t>
        </is>
      </c>
      <c r="B6534" t="inlineStr">
        <is>
          <t>和歌山県西牟婁郡白浜町小房</t>
        </is>
      </c>
      <c r="C6534" t="inlineStr">
        <is>
          <t>わかやまけん にしむろぐんしらはまちょう おぶさ</t>
        </is>
      </c>
    </row>
    <row r="6535">
      <c r="A6535" t="inlineStr">
        <is>
          <t>6460312</t>
        </is>
      </c>
      <c r="B6535" t="inlineStr">
        <is>
          <t>和歌山県西牟婁郡白浜町大</t>
        </is>
      </c>
      <c r="C6535" t="inlineStr">
        <is>
          <t>わかやまけん にしむろぐんしらはまちょう おお</t>
        </is>
      </c>
    </row>
    <row r="6536">
      <c r="A6536" t="inlineStr">
        <is>
          <t>6460313</t>
        </is>
      </c>
      <c r="B6536" t="inlineStr">
        <is>
          <t>和歌山県西牟婁郡白浜町玉伝</t>
        </is>
      </c>
      <c r="C6536" t="inlineStr">
        <is>
          <t>わかやまけん にしむろぐんしらはまちょう たまで</t>
        </is>
      </c>
    </row>
    <row r="6537">
      <c r="A6537" t="inlineStr">
        <is>
          <t>6460314</t>
        </is>
      </c>
      <c r="B6537" t="inlineStr">
        <is>
          <t>和歌山県西牟婁郡白浜町里谷</t>
        </is>
      </c>
      <c r="C6537" t="inlineStr">
        <is>
          <t>わかやまけん にしむろぐんしらはまちょう さとだに</t>
        </is>
      </c>
    </row>
    <row r="6538">
      <c r="A6538" t="inlineStr">
        <is>
          <t>6461101</t>
        </is>
      </c>
      <c r="B6538" t="inlineStr">
        <is>
          <t>和歌山県田辺市鮎川</t>
        </is>
      </c>
      <c r="C6538" t="inlineStr">
        <is>
          <t>わかやまけん たなべし あゆかわ</t>
        </is>
      </c>
    </row>
    <row r="6539">
      <c r="A6539" t="inlineStr">
        <is>
          <t>6461211</t>
        </is>
      </c>
      <c r="B6539" t="inlineStr">
        <is>
          <t>和歌山県田辺市和田</t>
        </is>
      </c>
      <c r="C6539" t="inlineStr">
        <is>
          <t>わかやまけん たなべし わだ</t>
        </is>
      </c>
    </row>
    <row r="6540">
      <c r="A6540" t="inlineStr">
        <is>
          <t>6461212</t>
        </is>
      </c>
      <c r="B6540" t="inlineStr">
        <is>
          <t>和歌山県田辺市下川上</t>
        </is>
      </c>
      <c r="C6540" t="inlineStr">
        <is>
          <t>わかやまけん たなべし しもがわかみ</t>
        </is>
      </c>
    </row>
    <row r="6541">
      <c r="A6541" t="inlineStr">
        <is>
          <t>6461213</t>
        </is>
      </c>
      <c r="B6541" t="inlineStr">
        <is>
          <t>和歌山県田辺市下川下</t>
        </is>
      </c>
      <c r="C6541" t="inlineStr">
        <is>
          <t>わかやまけん たなべし しもがわしも</t>
        </is>
      </c>
    </row>
    <row r="6542">
      <c r="A6542" t="inlineStr">
        <is>
          <t>6461214</t>
        </is>
      </c>
      <c r="B6542" t="inlineStr">
        <is>
          <t>和歌山県田辺市平瀬</t>
        </is>
      </c>
      <c r="C6542" t="inlineStr">
        <is>
          <t>わかやまけん たなべし ひらせ</t>
        </is>
      </c>
    </row>
    <row r="6543">
      <c r="A6543" t="inlineStr">
        <is>
          <t>6461321</t>
        </is>
      </c>
      <c r="B6543" t="inlineStr">
        <is>
          <t>和歌山県田辺市熊野</t>
        </is>
      </c>
      <c r="C6543" t="inlineStr">
        <is>
          <t>わかやまけん たなべし いや</t>
        </is>
      </c>
    </row>
    <row r="6544">
      <c r="A6544" t="inlineStr">
        <is>
          <t>6461322</t>
        </is>
      </c>
      <c r="B6544" t="inlineStr">
        <is>
          <t>和歌山県田辺市面川</t>
        </is>
      </c>
      <c r="C6544" t="inlineStr">
        <is>
          <t>わかやまけん たなべし めんがわ</t>
        </is>
      </c>
    </row>
    <row r="6545">
      <c r="A6545" t="inlineStr">
        <is>
          <t>6461323</t>
        </is>
      </c>
      <c r="B6545" t="inlineStr">
        <is>
          <t>和歌山県田辺市向山</t>
        </is>
      </c>
      <c r="C6545" t="inlineStr">
        <is>
          <t>わかやまけん たなべし むかいやま</t>
        </is>
      </c>
    </row>
    <row r="6546">
      <c r="A6546" t="inlineStr">
        <is>
          <t>6461324</t>
        </is>
      </c>
      <c r="B6546" t="inlineStr">
        <is>
          <t>和歌山県田辺市竹ノ平</t>
        </is>
      </c>
      <c r="C6546" t="inlineStr">
        <is>
          <t>わかやまけん たなべし たけのたいら</t>
        </is>
      </c>
    </row>
    <row r="6547">
      <c r="A6547" t="inlineStr">
        <is>
          <t>6461325</t>
        </is>
      </c>
      <c r="B6547" t="inlineStr">
        <is>
          <t>和歌山県田辺市小谷</t>
        </is>
      </c>
      <c r="C6547" t="inlineStr">
        <is>
          <t>わかやまけん たなべし こだに</t>
        </is>
      </c>
    </row>
    <row r="6548">
      <c r="A6548" t="inlineStr">
        <is>
          <t>6461326</t>
        </is>
      </c>
      <c r="B6548" t="inlineStr">
        <is>
          <t>和歌山県田辺市深谷</t>
        </is>
      </c>
      <c r="C6548" t="inlineStr">
        <is>
          <t>わかやまけん たなべし ふかたに</t>
        </is>
      </c>
    </row>
    <row r="6549">
      <c r="A6549" t="inlineStr">
        <is>
          <t>6461331</t>
        </is>
      </c>
      <c r="B6549" t="inlineStr">
        <is>
          <t>和歌山県田辺市木守</t>
        </is>
      </c>
      <c r="C6549" t="inlineStr">
        <is>
          <t>わかやまけん たなべし こもり</t>
        </is>
      </c>
    </row>
    <row r="6550">
      <c r="A6550" t="inlineStr">
        <is>
          <t>6461332</t>
        </is>
      </c>
      <c r="B6550" t="inlineStr">
        <is>
          <t>和歌山県田辺市五味</t>
        </is>
      </c>
      <c r="C6550" t="inlineStr">
        <is>
          <t>わかやまけん たなべし ごみ</t>
        </is>
      </c>
    </row>
    <row r="6551">
      <c r="A6551" t="inlineStr">
        <is>
          <t>6461333</t>
        </is>
      </c>
      <c r="B6551" t="inlineStr">
        <is>
          <t>和歌山県田辺市東伏菟野</t>
        </is>
      </c>
      <c r="C6551" t="inlineStr">
        <is>
          <t>わかやまけん たなべし ひがしふどの</t>
        </is>
      </c>
    </row>
    <row r="6552">
      <c r="A6552" t="inlineStr">
        <is>
          <t>6461334</t>
        </is>
      </c>
      <c r="B6552" t="inlineStr">
        <is>
          <t>和歌山県田辺市九川</t>
        </is>
      </c>
      <c r="C6552" t="inlineStr">
        <is>
          <t>わかやまけん たなべし くがわ</t>
        </is>
      </c>
    </row>
    <row r="6553">
      <c r="A6553" t="inlineStr">
        <is>
          <t>6461335</t>
        </is>
      </c>
      <c r="B6553" t="inlineStr">
        <is>
          <t>和歌山県田辺市串</t>
        </is>
      </c>
      <c r="C6553" t="inlineStr">
        <is>
          <t>わかやまけん たなべし くし</t>
        </is>
      </c>
    </row>
    <row r="6554">
      <c r="A6554" t="inlineStr">
        <is>
          <t>6461336</t>
        </is>
      </c>
      <c r="B6554" t="inlineStr">
        <is>
          <t>和歌山県田辺市谷野口</t>
        </is>
      </c>
      <c r="C6554" t="inlineStr">
        <is>
          <t>わかやまけん たなべし たにのくち</t>
        </is>
      </c>
    </row>
    <row r="6555">
      <c r="A6555" t="inlineStr">
        <is>
          <t>6461337</t>
        </is>
      </c>
      <c r="B6555" t="inlineStr">
        <is>
          <t>和歌山県田辺市下露</t>
        </is>
      </c>
      <c r="C6555" t="inlineStr">
        <is>
          <t>わかやまけん たなべし しもつゆ</t>
        </is>
      </c>
    </row>
    <row r="6556">
      <c r="A6556" t="inlineStr">
        <is>
          <t>6461338</t>
        </is>
      </c>
      <c r="B6556" t="inlineStr">
        <is>
          <t>和歌山県田辺市合川</t>
        </is>
      </c>
      <c r="C6556" t="inlineStr">
        <is>
          <t>わかやまけん たなべし ごうがわ</t>
        </is>
      </c>
    </row>
    <row r="6557">
      <c r="A6557" t="inlineStr">
        <is>
          <t>6461339</t>
        </is>
      </c>
      <c r="B6557" t="inlineStr">
        <is>
          <t>和歌山県田辺市長瀬</t>
        </is>
      </c>
      <c r="C6557" t="inlineStr">
        <is>
          <t>わかやまけん たなべし ながせ</t>
        </is>
      </c>
    </row>
    <row r="6558">
      <c r="A6558" t="inlineStr">
        <is>
          <t>6461401</t>
        </is>
      </c>
      <c r="B6558" t="inlineStr">
        <is>
          <t>和歌山県田辺市中辺路町野中</t>
        </is>
      </c>
      <c r="C6558" t="inlineStr">
        <is>
          <t>わかやまけん たなべし なかへちちょうのなか</t>
        </is>
      </c>
    </row>
    <row r="6559">
      <c r="A6559" t="inlineStr">
        <is>
          <t>6461402</t>
        </is>
      </c>
      <c r="B6559" t="inlineStr">
        <is>
          <t>和歌山県田辺市中辺路町近露</t>
        </is>
      </c>
      <c r="C6559" t="inlineStr">
        <is>
          <t>わかやまけん たなべし なかへちちょうちかつゆ</t>
        </is>
      </c>
    </row>
    <row r="6560">
      <c r="A6560" t="inlineStr">
        <is>
          <t>6461411</t>
        </is>
      </c>
      <c r="B6560" t="inlineStr">
        <is>
          <t>和歌山県田辺市中辺路町大内川</t>
        </is>
      </c>
      <c r="C6560" t="inlineStr">
        <is>
          <t>わかやまけん たなべし なかへちちょうおおうちがわ</t>
        </is>
      </c>
    </row>
    <row r="6561">
      <c r="A6561" t="inlineStr">
        <is>
          <t>6461412</t>
        </is>
      </c>
      <c r="B6561" t="inlineStr">
        <is>
          <t>和歌山県田辺市中辺路町石船</t>
        </is>
      </c>
      <c r="C6561" t="inlineStr">
        <is>
          <t>わかやまけん たなべし なかへちちょういしぶり</t>
        </is>
      </c>
    </row>
    <row r="6562">
      <c r="A6562" t="inlineStr">
        <is>
          <t>6461413</t>
        </is>
      </c>
      <c r="B6562" t="inlineStr">
        <is>
          <t>和歌山県田辺市中辺路町北郡</t>
        </is>
      </c>
      <c r="C6562" t="inlineStr">
        <is>
          <t>わかやまけん たなべし なかへちちょうほくそぎ</t>
        </is>
      </c>
    </row>
    <row r="6563">
      <c r="A6563" t="inlineStr">
        <is>
          <t>6461414</t>
        </is>
      </c>
      <c r="B6563" t="inlineStr">
        <is>
          <t>和歌山県田辺市中辺路町西谷</t>
        </is>
      </c>
      <c r="C6563" t="inlineStr">
        <is>
          <t>わかやまけん たなべし なかへちちょうにしだに</t>
        </is>
      </c>
    </row>
    <row r="6564">
      <c r="A6564" t="inlineStr">
        <is>
          <t>6461415</t>
        </is>
      </c>
      <c r="B6564" t="inlineStr">
        <is>
          <t>和歌山県田辺市中辺路町真砂</t>
        </is>
      </c>
      <c r="C6564" t="inlineStr">
        <is>
          <t>わかやまけん たなべし なかへちちょうまなご</t>
        </is>
      </c>
    </row>
    <row r="6565">
      <c r="A6565" t="inlineStr">
        <is>
          <t>6461416</t>
        </is>
      </c>
      <c r="B6565" t="inlineStr">
        <is>
          <t>和歌山県田辺市中辺路町高原</t>
        </is>
      </c>
      <c r="C6565" t="inlineStr">
        <is>
          <t>わかやまけん たなべし なかへちちょうたかはら</t>
        </is>
      </c>
    </row>
    <row r="6566">
      <c r="A6566" t="inlineStr">
        <is>
          <t>6461417</t>
        </is>
      </c>
      <c r="B6566" t="inlineStr">
        <is>
          <t>和歌山県田辺市中辺路町川合</t>
        </is>
      </c>
      <c r="C6566" t="inlineStr">
        <is>
          <t>わかやまけん たなべし なかへちちょうかわい</t>
        </is>
      </c>
    </row>
    <row r="6567">
      <c r="A6567" t="inlineStr">
        <is>
          <t>6461421</t>
        </is>
      </c>
      <c r="B6567" t="inlineStr">
        <is>
          <t>和歌山県田辺市中辺路町栗栖川</t>
        </is>
      </c>
      <c r="C6567" t="inlineStr">
        <is>
          <t>わかやまけん たなべし なかへちちょうくりすがわ</t>
        </is>
      </c>
    </row>
    <row r="6568">
      <c r="A6568" t="inlineStr">
        <is>
          <t>6461431</t>
        </is>
      </c>
      <c r="B6568" t="inlineStr">
        <is>
          <t>和歌山県田辺市中辺路町小松原</t>
        </is>
      </c>
      <c r="C6568" t="inlineStr">
        <is>
          <t>わかやまけん たなべし なかへちちょうこまつばら</t>
        </is>
      </c>
    </row>
    <row r="6569">
      <c r="A6569" t="inlineStr">
        <is>
          <t>6461432</t>
        </is>
      </c>
      <c r="B6569" t="inlineStr">
        <is>
          <t>和歌山県田辺市中辺路町福定</t>
        </is>
      </c>
      <c r="C6569" t="inlineStr">
        <is>
          <t>わかやまけん たなべし なかへちちょうふくさだ</t>
        </is>
      </c>
    </row>
    <row r="6570">
      <c r="A6570" t="inlineStr">
        <is>
          <t>6461433</t>
        </is>
      </c>
      <c r="B6570" t="inlineStr">
        <is>
          <t>和歌山県田辺市中辺路町大川</t>
        </is>
      </c>
      <c r="C6570" t="inlineStr">
        <is>
          <t>わかやまけん たなべし なかへちちょうおおかわ</t>
        </is>
      </c>
    </row>
    <row r="6571">
      <c r="A6571" t="inlineStr">
        <is>
          <t>6461434</t>
        </is>
      </c>
      <c r="B6571" t="inlineStr">
        <is>
          <t>和歌山県田辺市中辺路町温川</t>
        </is>
      </c>
      <c r="C6571" t="inlineStr">
        <is>
          <t>わかやまけん たなべし なかへちちょうぬるみがわ</t>
        </is>
      </c>
    </row>
    <row r="6572">
      <c r="A6572" t="inlineStr">
        <is>
          <t>6461435</t>
        </is>
      </c>
      <c r="B6572" t="inlineStr">
        <is>
          <t>和歌山県田辺市中辺路町小皆</t>
        </is>
      </c>
      <c r="C6572" t="inlineStr">
        <is>
          <t>わかやまけん たなべし なかへちちょうこかい</t>
        </is>
      </c>
    </row>
    <row r="6573">
      <c r="A6573" t="inlineStr">
        <is>
          <t>6461436</t>
        </is>
      </c>
      <c r="B6573" t="inlineStr">
        <is>
          <t>和歌山県田辺市中辺路町熊野川</t>
        </is>
      </c>
      <c r="C6573" t="inlineStr">
        <is>
          <t>わかやまけん たなべし なかへちちょうくまのがわ</t>
        </is>
      </c>
    </row>
    <row r="6574">
      <c r="A6574" t="inlineStr">
        <is>
          <t>6461437</t>
        </is>
      </c>
      <c r="B6574" t="inlineStr">
        <is>
          <t>和歌山県田辺市中辺路町沢</t>
        </is>
      </c>
      <c r="C6574" t="inlineStr">
        <is>
          <t>わかやまけん たなべし なかへちちょうさわ</t>
        </is>
      </c>
    </row>
    <row r="6575">
      <c r="A6575" t="inlineStr">
        <is>
          <t>6461438</t>
        </is>
      </c>
      <c r="B6575" t="inlineStr">
        <is>
          <t>和歌山県田辺市中辺路町水上</t>
        </is>
      </c>
      <c r="C6575" t="inlineStr">
        <is>
          <t>わかやまけん たなべし なかへちちょうみずかみ</t>
        </is>
      </c>
    </row>
    <row r="6576">
      <c r="A6576" t="inlineStr">
        <is>
          <t>6461439</t>
        </is>
      </c>
      <c r="B6576" t="inlineStr">
        <is>
          <t>和歌山県田辺市中辺路町内井川</t>
        </is>
      </c>
      <c r="C6576" t="inlineStr">
        <is>
          <t>わかやまけん たなべし なかへちちょううちいがわ</t>
        </is>
      </c>
    </row>
    <row r="6577">
      <c r="A6577" t="inlineStr">
        <is>
          <t>6470000</t>
        </is>
      </c>
      <c r="B6577" t="inlineStr">
        <is>
          <t>和歌山県新宮市</t>
        </is>
      </c>
      <c r="C6577" t="inlineStr">
        <is>
          <t>わかやまけん しんぐうし</t>
        </is>
      </c>
    </row>
    <row r="6578">
      <c r="A6578" t="inlineStr">
        <is>
          <t>6470001</t>
        </is>
      </c>
      <c r="B6578" t="inlineStr">
        <is>
          <t>和歌山県新宮市相筋</t>
        </is>
      </c>
      <c r="C6578" t="inlineStr">
        <is>
          <t>わかやまけん しんぐうし あいすじ</t>
        </is>
      </c>
    </row>
    <row r="6579">
      <c r="A6579" t="inlineStr">
        <is>
          <t>6470002</t>
        </is>
      </c>
      <c r="B6579" t="inlineStr">
        <is>
          <t>和歌山県新宮市船町</t>
        </is>
      </c>
      <c r="C6579" t="inlineStr">
        <is>
          <t>わかやまけん しんぐうし ふなまち</t>
        </is>
      </c>
    </row>
    <row r="6580">
      <c r="A6580" t="inlineStr">
        <is>
          <t>6470003</t>
        </is>
      </c>
      <c r="B6580" t="inlineStr">
        <is>
          <t>和歌山県新宮市上本町</t>
        </is>
      </c>
      <c r="C6580" t="inlineStr">
        <is>
          <t>わかやまけん しんぐうし かみほんまち</t>
        </is>
      </c>
    </row>
    <row r="6581">
      <c r="A6581" t="inlineStr">
        <is>
          <t>6470004</t>
        </is>
      </c>
      <c r="B6581" t="inlineStr">
        <is>
          <t>和歌山県新宮市大橋通</t>
        </is>
      </c>
      <c r="C6581" t="inlineStr">
        <is>
          <t>わかやまけん しんぐうし おおはしどおり</t>
        </is>
      </c>
    </row>
    <row r="6582">
      <c r="A6582" t="inlineStr">
        <is>
          <t>6470005</t>
        </is>
      </c>
      <c r="B6582" t="inlineStr">
        <is>
          <t>和歌山県新宮市元鍛治町</t>
        </is>
      </c>
      <c r="C6582" t="inlineStr">
        <is>
          <t>わかやまけん しんぐうし もとかじちょう</t>
        </is>
      </c>
    </row>
    <row r="6583">
      <c r="A6583" t="inlineStr">
        <is>
          <t>6470006</t>
        </is>
      </c>
      <c r="B6583" t="inlineStr">
        <is>
          <t>和歌山県新宮市薬師町</t>
        </is>
      </c>
      <c r="C6583" t="inlineStr">
        <is>
          <t>わかやまけん しんぐうし やくしまち</t>
        </is>
      </c>
    </row>
    <row r="6584">
      <c r="A6584" t="inlineStr">
        <is>
          <t>6470007</t>
        </is>
      </c>
      <c r="B6584" t="inlineStr">
        <is>
          <t>和歌山県新宮市別当屋敷町</t>
        </is>
      </c>
      <c r="C6584" t="inlineStr">
        <is>
          <t>わかやまけん しんぐうし べっとうやしきちょう</t>
        </is>
      </c>
    </row>
    <row r="6585">
      <c r="A6585" t="inlineStr">
        <is>
          <t>6470008</t>
        </is>
      </c>
      <c r="B6585" t="inlineStr">
        <is>
          <t>和歌山県新宮市馬町</t>
        </is>
      </c>
      <c r="C6585" t="inlineStr">
        <is>
          <t>わかやまけん しんぐうし うままち</t>
        </is>
      </c>
    </row>
    <row r="6586">
      <c r="A6586" t="inlineStr">
        <is>
          <t>6470010</t>
        </is>
      </c>
      <c r="B6586" t="inlineStr">
        <is>
          <t>和歌山県新宮市丹鶴</t>
        </is>
      </c>
      <c r="C6586" t="inlineStr">
        <is>
          <t>わかやまけん しんぐうし たんかく</t>
        </is>
      </c>
    </row>
    <row r="6587">
      <c r="A6587" t="inlineStr">
        <is>
          <t>6470011</t>
        </is>
      </c>
      <c r="B6587" t="inlineStr">
        <is>
          <t>和歌山県新宮市下本町</t>
        </is>
      </c>
      <c r="C6587" t="inlineStr">
        <is>
          <t>わかやまけん しんぐうし しもほんまち</t>
        </is>
      </c>
    </row>
    <row r="6588">
      <c r="A6588" t="inlineStr">
        <is>
          <t>6470012</t>
        </is>
      </c>
      <c r="B6588" t="inlineStr">
        <is>
          <t>和歌山県新宮市伊佐田町</t>
        </is>
      </c>
      <c r="C6588" t="inlineStr">
        <is>
          <t>わかやまけん しんぐうし いさだちょう</t>
        </is>
      </c>
    </row>
    <row r="6589">
      <c r="A6589" t="inlineStr">
        <is>
          <t>6470013</t>
        </is>
      </c>
      <c r="B6589" t="inlineStr">
        <is>
          <t>和歌山県新宮市春日</t>
        </is>
      </c>
      <c r="C6589" t="inlineStr">
        <is>
          <t>わかやまけん しんぐうし かすが</t>
        </is>
      </c>
    </row>
    <row r="6590">
      <c r="A6590" t="inlineStr">
        <is>
          <t>6470014</t>
        </is>
      </c>
      <c r="B6590" t="inlineStr">
        <is>
          <t>和歌山県新宮市浮島</t>
        </is>
      </c>
      <c r="C6590" t="inlineStr">
        <is>
          <t>わかやまけん しんぐうし うきじま</t>
        </is>
      </c>
    </row>
    <row r="6591">
      <c r="A6591" t="inlineStr">
        <is>
          <t>6470015</t>
        </is>
      </c>
      <c r="B6591" t="inlineStr">
        <is>
          <t>和歌山県新宮市千穂</t>
        </is>
      </c>
      <c r="C6591" t="inlineStr">
        <is>
          <t>わかやまけん しんぐうし ちほ</t>
        </is>
      </c>
    </row>
    <row r="6592">
      <c r="A6592" t="inlineStr">
        <is>
          <t>6470016</t>
        </is>
      </c>
      <c r="B6592" t="inlineStr">
        <is>
          <t>和歌山県新宮市谷王子町</t>
        </is>
      </c>
      <c r="C6592" t="inlineStr">
        <is>
          <t>わかやまけん しんぐうし たにおうじちょう</t>
        </is>
      </c>
    </row>
    <row r="6593">
      <c r="A6593" t="inlineStr">
        <is>
          <t>6470017</t>
        </is>
      </c>
      <c r="B6593" t="inlineStr">
        <is>
          <t>和歌山県新宮市横町</t>
        </is>
      </c>
      <c r="C6593" t="inlineStr">
        <is>
          <t>わかやまけん しんぐうし よこまち</t>
        </is>
      </c>
    </row>
    <row r="6594">
      <c r="A6594" t="inlineStr">
        <is>
          <t>6470018</t>
        </is>
      </c>
      <c r="B6594" t="inlineStr">
        <is>
          <t>和歌山県新宮市仲之町</t>
        </is>
      </c>
      <c r="C6594" t="inlineStr">
        <is>
          <t>わかやまけん しんぐうし なかのちょう</t>
        </is>
      </c>
    </row>
    <row r="6595">
      <c r="A6595" t="inlineStr">
        <is>
          <t>6470019</t>
        </is>
      </c>
      <c r="B6595" t="inlineStr">
        <is>
          <t>和歌山県新宮市新町</t>
        </is>
      </c>
      <c r="C6595" t="inlineStr">
        <is>
          <t>わかやまけん しんぐうし しんまち</t>
        </is>
      </c>
    </row>
    <row r="6596">
      <c r="A6596" t="inlineStr">
        <is>
          <t>6470020</t>
        </is>
      </c>
      <c r="B6596" t="inlineStr">
        <is>
          <t>和歌山県新宮市徐福</t>
        </is>
      </c>
      <c r="C6596" t="inlineStr">
        <is>
          <t>わかやまけん しんぐうし じょふく</t>
        </is>
      </c>
    </row>
    <row r="6597">
      <c r="A6597" t="inlineStr">
        <is>
          <t>6470021</t>
        </is>
      </c>
      <c r="B6597" t="inlineStr">
        <is>
          <t>和歌山県新宮市池田</t>
        </is>
      </c>
      <c r="C6597" t="inlineStr">
        <is>
          <t>わかやまけん しんぐうし いけだ</t>
        </is>
      </c>
    </row>
    <row r="6598">
      <c r="A6598" t="inlineStr">
        <is>
          <t>6470022</t>
        </is>
      </c>
      <c r="B6598" t="inlineStr">
        <is>
          <t>和歌山県新宮市阿須賀</t>
        </is>
      </c>
      <c r="C6598" t="inlineStr">
        <is>
          <t>わかやまけん しんぐうし あすか</t>
        </is>
      </c>
    </row>
    <row r="6599">
      <c r="A6599" t="inlineStr">
        <is>
          <t>6470023</t>
        </is>
      </c>
      <c r="B6599" t="inlineStr">
        <is>
          <t>和歌山県新宮市蓬莱</t>
        </is>
      </c>
      <c r="C6599" t="inlineStr">
        <is>
          <t>わかやまけん しんぐうし ほうらい</t>
        </is>
      </c>
    </row>
    <row r="6600">
      <c r="A6600" t="inlineStr">
        <is>
          <t>6470024</t>
        </is>
      </c>
      <c r="B6600" t="inlineStr">
        <is>
          <t>和歌山県新宮市熊野地</t>
        </is>
      </c>
      <c r="C6600" t="inlineStr">
        <is>
          <t>わかやまけん しんぐうし くまのじ</t>
        </is>
      </c>
    </row>
    <row r="6601">
      <c r="A6601" t="inlineStr">
        <is>
          <t>6470025</t>
        </is>
      </c>
      <c r="B6601" t="inlineStr">
        <is>
          <t>和歌山県新宮市あけぼの</t>
        </is>
      </c>
      <c r="C6601" t="inlineStr">
        <is>
          <t>わかやまけん しんぐうし あけぼの</t>
        </is>
      </c>
    </row>
    <row r="6602">
      <c r="A6602" t="inlineStr">
        <is>
          <t>6470031</t>
        </is>
      </c>
      <c r="B6602" t="inlineStr">
        <is>
          <t>和歌山県新宮市田鶴原町</t>
        </is>
      </c>
      <c r="C6602" t="inlineStr">
        <is>
          <t>わかやまけん しんぐうし たずはらちょう</t>
        </is>
      </c>
    </row>
    <row r="6603">
      <c r="A6603" t="inlineStr">
        <is>
          <t>6470032</t>
        </is>
      </c>
      <c r="B6603" t="inlineStr">
        <is>
          <t>和歌山県新宮市王子町</t>
        </is>
      </c>
      <c r="C6603" t="inlineStr">
        <is>
          <t>わかやまけん しんぐうし おうじちょう</t>
        </is>
      </c>
    </row>
    <row r="6604">
      <c r="A6604" t="inlineStr">
        <is>
          <t>6470033</t>
        </is>
      </c>
      <c r="B6604" t="inlineStr">
        <is>
          <t>和歌山県新宮市清水元</t>
        </is>
      </c>
      <c r="C6604" t="inlineStr">
        <is>
          <t>わかやまけん しんぐうし しみずもと</t>
        </is>
      </c>
    </row>
    <row r="6605">
      <c r="A6605" t="inlineStr">
        <is>
          <t>6470034</t>
        </is>
      </c>
      <c r="B6605" t="inlineStr">
        <is>
          <t>和歌山県新宮市丸山</t>
        </is>
      </c>
      <c r="C6605" t="inlineStr">
        <is>
          <t>わかやまけん しんぐうし まるやま</t>
        </is>
      </c>
    </row>
    <row r="6606">
      <c r="A6606" t="inlineStr">
        <is>
          <t>6470041</t>
        </is>
      </c>
      <c r="B6606" t="inlineStr">
        <is>
          <t>和歌山県新宮市野田</t>
        </is>
      </c>
      <c r="C6606" t="inlineStr">
        <is>
          <t>わかやまけん しんぐうし のだ</t>
        </is>
      </c>
    </row>
    <row r="6607">
      <c r="A6607" t="inlineStr">
        <is>
          <t>6470042</t>
        </is>
      </c>
      <c r="B6607" t="inlineStr">
        <is>
          <t>和歌山県新宮市下田</t>
        </is>
      </c>
      <c r="C6607" t="inlineStr">
        <is>
          <t>わかやまけん しんぐうし しもだ</t>
        </is>
      </c>
    </row>
    <row r="6608">
      <c r="A6608" t="inlineStr">
        <is>
          <t>6470043</t>
        </is>
      </c>
      <c r="B6608" t="inlineStr">
        <is>
          <t>和歌山県新宮市緑ケ丘</t>
        </is>
      </c>
      <c r="C6608" t="inlineStr">
        <is>
          <t>わかやまけん しんぐうし みどりがおか</t>
        </is>
      </c>
    </row>
    <row r="6609">
      <c r="A6609" t="inlineStr">
        <is>
          <t>6470044</t>
        </is>
      </c>
      <c r="B6609" t="inlineStr">
        <is>
          <t>和歌山県新宮市神倉</t>
        </is>
      </c>
      <c r="C6609" t="inlineStr">
        <is>
          <t>わかやまけん しんぐうし かみくら</t>
        </is>
      </c>
    </row>
    <row r="6610">
      <c r="A6610" t="inlineStr">
        <is>
          <t>6470045</t>
        </is>
      </c>
      <c r="B6610" t="inlineStr">
        <is>
          <t>和歌山県新宮市井の沢</t>
        </is>
      </c>
      <c r="C6610" t="inlineStr">
        <is>
          <t>わかやまけん しんぐうし いのさわ</t>
        </is>
      </c>
    </row>
    <row r="6611">
      <c r="A6611" t="inlineStr">
        <is>
          <t>6470051</t>
        </is>
      </c>
      <c r="B6611" t="inlineStr">
        <is>
          <t>和歌山県新宮市磐盾</t>
        </is>
      </c>
      <c r="C6611" t="inlineStr">
        <is>
          <t>わかやまけん しんぐうし いわたて</t>
        </is>
      </c>
    </row>
    <row r="6612">
      <c r="A6612" t="inlineStr">
        <is>
          <t>6470052</t>
        </is>
      </c>
      <c r="B6612" t="inlineStr">
        <is>
          <t>和歌山県新宮市橋本</t>
        </is>
      </c>
      <c r="C6612" t="inlineStr">
        <is>
          <t>わかやまけん しんぐうし はしもと</t>
        </is>
      </c>
    </row>
    <row r="6613">
      <c r="A6613" t="inlineStr">
        <is>
          <t>6470053</t>
        </is>
      </c>
      <c r="B6613" t="inlineStr">
        <is>
          <t>和歌山県新宮市五新</t>
        </is>
      </c>
      <c r="C6613" t="inlineStr">
        <is>
          <t>わかやまけん しんぐうし ごしん</t>
        </is>
      </c>
    </row>
    <row r="6614">
      <c r="A6614" t="inlineStr">
        <is>
          <t>6470054</t>
        </is>
      </c>
      <c r="B6614" t="inlineStr">
        <is>
          <t>和歌山県新宮市南檜杖</t>
        </is>
      </c>
      <c r="C6614" t="inlineStr">
        <is>
          <t>わかやまけん しんぐうし みなみひづえ</t>
        </is>
      </c>
    </row>
    <row r="6615">
      <c r="A6615" t="inlineStr">
        <is>
          <t>6470061</t>
        </is>
      </c>
      <c r="B6615" t="inlineStr">
        <is>
          <t>和歌山県新宮市三輪崎</t>
        </is>
      </c>
      <c r="C6615" t="inlineStr">
        <is>
          <t>わかやまけん しんぐうし みわさき</t>
        </is>
      </c>
    </row>
    <row r="6616">
      <c r="A6616" t="inlineStr">
        <is>
          <t>6470071</t>
        </is>
      </c>
      <c r="B6616" t="inlineStr">
        <is>
          <t>和歌山県新宮市佐野</t>
        </is>
      </c>
      <c r="C6616" t="inlineStr">
        <is>
          <t>わかやまけん しんぐうし さの</t>
        </is>
      </c>
    </row>
    <row r="6617">
      <c r="A6617" t="inlineStr">
        <is>
          <t>6470072</t>
        </is>
      </c>
      <c r="B6617" t="inlineStr">
        <is>
          <t>和歌山県新宮市蜂伏</t>
        </is>
      </c>
      <c r="C6617" t="inlineStr">
        <is>
          <t>わかやまけん しんぐうし はちぶせ</t>
        </is>
      </c>
    </row>
    <row r="6618">
      <c r="A6618" t="inlineStr">
        <is>
          <t>6470073</t>
        </is>
      </c>
      <c r="B6618" t="inlineStr">
        <is>
          <t>和歌山県新宮市木ノ川</t>
        </is>
      </c>
      <c r="C6618" t="inlineStr">
        <is>
          <t>わかやまけん しんぐうし きのかわ</t>
        </is>
      </c>
    </row>
    <row r="6619">
      <c r="A6619" t="inlineStr">
        <is>
          <t>6470081</t>
        </is>
      </c>
      <c r="B6619" t="inlineStr">
        <is>
          <t>和歌山県新宮市新宮</t>
        </is>
      </c>
      <c r="C6619" t="inlineStr">
        <is>
          <t>わかやまけん しんぐうし しんぐう</t>
        </is>
      </c>
    </row>
    <row r="6620">
      <c r="A6620" t="inlineStr">
        <is>
          <t>6470082</t>
        </is>
      </c>
      <c r="B6620" t="inlineStr">
        <is>
          <t>和歌山県新宮市鴻田</t>
        </is>
      </c>
      <c r="C6620" t="inlineStr">
        <is>
          <t>わかやまけん しんぐうし こうだ</t>
        </is>
      </c>
    </row>
    <row r="6621">
      <c r="A6621" t="inlineStr">
        <is>
          <t>6471101</t>
        </is>
      </c>
      <c r="B6621" t="inlineStr">
        <is>
          <t>和歌山県新宮市高田</t>
        </is>
      </c>
      <c r="C6621" t="inlineStr">
        <is>
          <t>わかやまけん しんぐうし たかた</t>
        </is>
      </c>
    </row>
    <row r="6622">
      <c r="A6622" t="inlineStr">
        <is>
          <t>6471102</t>
        </is>
      </c>
      <c r="B6622" t="inlineStr">
        <is>
          <t>和歌山県新宮市相賀</t>
        </is>
      </c>
      <c r="C6622" t="inlineStr">
        <is>
          <t>わかやまけん しんぐうし おうが</t>
        </is>
      </c>
    </row>
    <row r="6623">
      <c r="A6623" t="inlineStr">
        <is>
          <t>6471103</t>
        </is>
      </c>
      <c r="B6623" t="inlineStr">
        <is>
          <t>和歌山県新宮市南檜杖</t>
        </is>
      </c>
      <c r="C6623" t="inlineStr">
        <is>
          <t>わかやまけん しんぐうし みなみひづえ</t>
        </is>
      </c>
    </row>
    <row r="6624">
      <c r="A6624" t="inlineStr">
        <is>
          <t>6471201</t>
        </is>
      </c>
      <c r="B6624" t="inlineStr">
        <is>
          <t>和歌山県新宮市熊野川町上長井</t>
        </is>
      </c>
      <c r="C6624" t="inlineStr">
        <is>
          <t>わかやまけん しんぐうし くまのがわちょうかみながい</t>
        </is>
      </c>
    </row>
    <row r="6625">
      <c r="A6625" t="inlineStr">
        <is>
          <t>6471202</t>
        </is>
      </c>
      <c r="B6625" t="inlineStr">
        <is>
          <t>和歌山県新宮市熊野川町東</t>
        </is>
      </c>
      <c r="C6625" t="inlineStr">
        <is>
          <t>わかやまけん しんぐうし くまのがわちょうひがし</t>
        </is>
      </c>
    </row>
    <row r="6626">
      <c r="A6626" t="inlineStr">
        <is>
          <t>6471203</t>
        </is>
      </c>
      <c r="B6626" t="inlineStr">
        <is>
          <t>和歌山県新宮市熊野川町大山</t>
        </is>
      </c>
      <c r="C6626" t="inlineStr">
        <is>
          <t>わかやまけん しんぐうし くまのがわちょうおおやま</t>
        </is>
      </c>
    </row>
    <row r="6627">
      <c r="A6627" t="inlineStr">
        <is>
          <t>6471204</t>
        </is>
      </c>
      <c r="B6627" t="inlineStr">
        <is>
          <t>和歌山県新宮市熊野川町鎌塚</t>
        </is>
      </c>
      <c r="C6627" t="inlineStr">
        <is>
          <t>わかやまけん しんぐうし くまのがわちょうかまづか</t>
        </is>
      </c>
    </row>
    <row r="6628">
      <c r="A6628" t="inlineStr">
        <is>
          <t>6471205</t>
        </is>
      </c>
      <c r="B6628" t="inlineStr">
        <is>
          <t>和歌山県新宮市熊野川町滝本</t>
        </is>
      </c>
      <c r="C6628" t="inlineStr">
        <is>
          <t>わかやまけん しんぐうし くまのがわちょうたきもと</t>
        </is>
      </c>
    </row>
    <row r="6629">
      <c r="A6629" t="inlineStr">
        <is>
          <t>6471206</t>
        </is>
      </c>
      <c r="B6629" t="inlineStr">
        <is>
          <t>和歌山県新宮市熊野川町西</t>
        </is>
      </c>
      <c r="C6629" t="inlineStr">
        <is>
          <t>わかやまけん しんぐうし くまのがわちょうにし</t>
        </is>
      </c>
    </row>
    <row r="6630">
      <c r="A6630" t="inlineStr">
        <is>
          <t>6471207</t>
        </is>
      </c>
      <c r="B6630" t="inlineStr">
        <is>
          <t>和歌山県新宮市熊野川町畝畑</t>
        </is>
      </c>
      <c r="C6630" t="inlineStr">
        <is>
          <t>わかやまけん しんぐうし くまのがわちょううねはた</t>
        </is>
      </c>
    </row>
    <row r="6631">
      <c r="A6631" t="inlineStr">
        <is>
          <t>6471211</t>
        </is>
      </c>
      <c r="B6631" t="inlineStr">
        <is>
          <t>和歌山県新宮市熊野川町日足</t>
        </is>
      </c>
      <c r="C6631" t="inlineStr">
        <is>
          <t>わかやまけん しんぐうし くまのがわちょうひたり</t>
        </is>
      </c>
    </row>
    <row r="6632">
      <c r="A6632" t="inlineStr">
        <is>
          <t>6471212</t>
        </is>
      </c>
      <c r="B6632" t="inlineStr">
        <is>
          <t>和歌山県新宮市熊野川町田長</t>
        </is>
      </c>
      <c r="C6632" t="inlineStr">
        <is>
          <t>わかやまけん しんぐうし くまのがわちょうたなご</t>
        </is>
      </c>
    </row>
    <row r="6633">
      <c r="A6633" t="inlineStr">
        <is>
          <t>6471213</t>
        </is>
      </c>
      <c r="B6633" t="inlineStr">
        <is>
          <t>和歌山県新宮市熊野川町能城山本</t>
        </is>
      </c>
      <c r="C6633" t="inlineStr">
        <is>
          <t>わかやまけん しんぐうし くまのがわちょうのきやまもと</t>
        </is>
      </c>
    </row>
    <row r="6634">
      <c r="A6634" t="inlineStr">
        <is>
          <t>6471214</t>
        </is>
      </c>
      <c r="B6634" t="inlineStr">
        <is>
          <t>和歌山県新宮市熊野川町赤木</t>
        </is>
      </c>
      <c r="C6634" t="inlineStr">
        <is>
          <t>わかやまけん しんぐうし くまのがわちょうあかぎ</t>
        </is>
      </c>
    </row>
    <row r="6635">
      <c r="A6635" t="inlineStr">
        <is>
          <t>6471215</t>
        </is>
      </c>
      <c r="B6635" t="inlineStr">
        <is>
          <t>和歌山県新宮市熊野川町椋井</t>
        </is>
      </c>
      <c r="C6635" t="inlineStr">
        <is>
          <t>わかやまけん しんぐうし くまのがわちょうむくのい</t>
        </is>
      </c>
    </row>
    <row r="6636">
      <c r="A6636" t="inlineStr">
        <is>
          <t>6471216</t>
        </is>
      </c>
      <c r="B6636" t="inlineStr">
        <is>
          <t>和歌山県新宮市熊野川町相須</t>
        </is>
      </c>
      <c r="C6636" t="inlineStr">
        <is>
          <t>わかやまけん しんぐうし くまのがわちょうあいす</t>
        </is>
      </c>
    </row>
    <row r="6637">
      <c r="A6637" t="inlineStr">
        <is>
          <t>6471221</t>
        </is>
      </c>
      <c r="B6637" t="inlineStr">
        <is>
          <t>和歌山県新宮市熊野川町西敷屋</t>
        </is>
      </c>
      <c r="C6637" t="inlineStr">
        <is>
          <t>わかやまけん しんぐうし くまのがわちょうにししきや</t>
        </is>
      </c>
    </row>
    <row r="6638">
      <c r="A6638" t="inlineStr">
        <is>
          <t>6471222</t>
        </is>
      </c>
      <c r="B6638" t="inlineStr">
        <is>
          <t>和歌山県新宮市熊野川町東敷屋</t>
        </is>
      </c>
      <c r="C6638" t="inlineStr">
        <is>
          <t>わかやまけん しんぐうし くまのがわちょうひがししきや</t>
        </is>
      </c>
    </row>
    <row r="6639">
      <c r="A6639" t="inlineStr">
        <is>
          <t>6471223</t>
        </is>
      </c>
      <c r="B6639" t="inlineStr">
        <is>
          <t>和歌山県新宮市熊野川町篠尾</t>
        </is>
      </c>
      <c r="C6639" t="inlineStr">
        <is>
          <t>わかやまけん しんぐうし くまのがわちょうささび</t>
        </is>
      </c>
    </row>
    <row r="6640">
      <c r="A6640" t="inlineStr">
        <is>
          <t>6471231</t>
        </is>
      </c>
      <c r="B6640" t="inlineStr">
        <is>
          <t>和歌山県新宮市熊野川町玉置口</t>
        </is>
      </c>
      <c r="C6640" t="inlineStr">
        <is>
          <t>わかやまけん しんぐうし くまのがわちょうたまきぐち</t>
        </is>
      </c>
    </row>
    <row r="6641">
      <c r="A6641" t="inlineStr">
        <is>
          <t>6471232</t>
        </is>
      </c>
      <c r="B6641" t="inlineStr">
        <is>
          <t>和歌山県新宮市熊野川町嶋津</t>
        </is>
      </c>
      <c r="C6641" t="inlineStr">
        <is>
          <t>わかやまけん しんぐうし くまのがわちょうしまづ</t>
        </is>
      </c>
    </row>
    <row r="6642">
      <c r="A6642" t="inlineStr">
        <is>
          <t>6471233</t>
        </is>
      </c>
      <c r="B6642" t="inlineStr">
        <is>
          <t>和歌山県新宮市熊野川町九重</t>
        </is>
      </c>
      <c r="C6642" t="inlineStr">
        <is>
          <t>わかやまけん しんぐうし くまのがわちょうくじゅう</t>
        </is>
      </c>
    </row>
    <row r="6643">
      <c r="A6643" t="inlineStr">
        <is>
          <t>6471234</t>
        </is>
      </c>
      <c r="B6643" t="inlineStr">
        <is>
          <t>和歌山県新宮市熊野川町四滝</t>
        </is>
      </c>
      <c r="C6643" t="inlineStr">
        <is>
          <t>わかやまけん しんぐうし くまのがわちょうしたき</t>
        </is>
      </c>
    </row>
    <row r="6644">
      <c r="A6644" t="inlineStr">
        <is>
          <t>6471235</t>
        </is>
      </c>
      <c r="B6644" t="inlineStr">
        <is>
          <t>和歌山県新宮市熊野川町宮井</t>
        </is>
      </c>
      <c r="C6644" t="inlineStr">
        <is>
          <t>わかやまけん しんぐうし くまのがわちょうみやい</t>
        </is>
      </c>
    </row>
    <row r="6645">
      <c r="A6645" t="inlineStr">
        <is>
          <t>6471271</t>
        </is>
      </c>
      <c r="B6645" t="inlineStr">
        <is>
          <t>奈良県吉野郡十津川村竹筒</t>
        </is>
      </c>
      <c r="C6645" t="inlineStr">
        <is>
          <t>ならけん よしのぐんとつかわむら たけとう</t>
        </is>
      </c>
    </row>
    <row r="6646">
      <c r="A6646" t="inlineStr">
        <is>
          <t>6471581</t>
        </is>
      </c>
      <c r="B6646" t="inlineStr">
        <is>
          <t>奈良県吉野郡十津川村神下</t>
        </is>
      </c>
      <c r="C6646" t="inlineStr">
        <is>
          <t>ならけん よしのぐんとつかわむら こうか</t>
        </is>
      </c>
    </row>
    <row r="6647">
      <c r="A6647" t="inlineStr">
        <is>
          <t>6471582</t>
        </is>
      </c>
      <c r="B6647" t="inlineStr">
        <is>
          <t>奈良県吉野郡十津川村玉置川</t>
        </is>
      </c>
      <c r="C6647" t="inlineStr">
        <is>
          <t>ならけん よしのぐんとつかわむら たまいがわ</t>
        </is>
      </c>
    </row>
    <row r="6648">
      <c r="A6648" t="inlineStr">
        <is>
          <t>6471583</t>
        </is>
      </c>
      <c r="B6648" t="inlineStr">
        <is>
          <t>奈良県吉野郡十津川村東中</t>
        </is>
      </c>
      <c r="C6648" t="inlineStr">
        <is>
          <t>ならけん よしのぐんとつかわむら ひがしなか</t>
        </is>
      </c>
    </row>
    <row r="6649">
      <c r="A6649" t="inlineStr">
        <is>
          <t>6471584</t>
        </is>
      </c>
      <c r="B6649" t="inlineStr">
        <is>
          <t>奈良県吉野郡十津川村上葛川</t>
        </is>
      </c>
      <c r="C6649" t="inlineStr">
        <is>
          <t>ならけん よしのぐんとつかわむら かみくずがわ</t>
        </is>
      </c>
    </row>
    <row r="6650">
      <c r="A6650" t="inlineStr">
        <is>
          <t>6471600</t>
        </is>
      </c>
      <c r="B6650" t="inlineStr">
        <is>
          <t>和歌山県東牟婁郡北山村</t>
        </is>
      </c>
      <c r="C6650" t="inlineStr">
        <is>
          <t>わかやまけん ひがしむろぐんきたやまむら</t>
        </is>
      </c>
    </row>
    <row r="6651">
      <c r="A6651" t="inlineStr">
        <is>
          <t>6471601</t>
        </is>
      </c>
      <c r="B6651" t="inlineStr">
        <is>
          <t>和歌山県東牟婁郡北山村七色</t>
        </is>
      </c>
      <c r="C6651" t="inlineStr">
        <is>
          <t>わかやまけん ひがしむろぐんきたやまむら なないろ</t>
        </is>
      </c>
    </row>
    <row r="6652">
      <c r="A6652" t="inlineStr">
        <is>
          <t>6471602</t>
        </is>
      </c>
      <c r="B6652" t="inlineStr">
        <is>
          <t>和歌山県東牟婁郡北山村竹原</t>
        </is>
      </c>
      <c r="C6652" t="inlineStr">
        <is>
          <t>わかやまけん ひがしむろぐんきたやまむら たけはら</t>
        </is>
      </c>
    </row>
    <row r="6653">
      <c r="A6653" t="inlineStr">
        <is>
          <t>6471603</t>
        </is>
      </c>
      <c r="B6653" t="inlineStr">
        <is>
          <t>和歌山県東牟婁郡北山村大沼</t>
        </is>
      </c>
      <c r="C6653" t="inlineStr">
        <is>
          <t>わかやまけん ひがしむろぐんきたやまむら おおぬま</t>
        </is>
      </c>
    </row>
    <row r="6654">
      <c r="A6654" t="inlineStr">
        <is>
          <t>6471604</t>
        </is>
      </c>
      <c r="B6654" t="inlineStr">
        <is>
          <t>和歌山県東牟婁郡北山村下尾井</t>
        </is>
      </c>
      <c r="C6654" t="inlineStr">
        <is>
          <t>わかやまけん ひがしむろぐんきたやまむら しもおい</t>
        </is>
      </c>
    </row>
    <row r="6655">
      <c r="A6655" t="inlineStr">
        <is>
          <t>6471605</t>
        </is>
      </c>
      <c r="B6655" t="inlineStr">
        <is>
          <t>和歌山県東牟婁郡北山村小松</t>
        </is>
      </c>
      <c r="C6655" t="inlineStr">
        <is>
          <t>わかやまけん ひがしむろぐんきたやまむら こまつ</t>
        </is>
      </c>
    </row>
    <row r="6656">
      <c r="A6656" t="inlineStr">
        <is>
          <t>6471701</t>
        </is>
      </c>
      <c r="B6656" t="inlineStr">
        <is>
          <t>和歌山県田辺市本宮町小津荷</t>
        </is>
      </c>
      <c r="C6656" t="inlineStr">
        <is>
          <t>わかやまけん たなべし ほんぐうちょうこつが</t>
        </is>
      </c>
    </row>
    <row r="6657">
      <c r="A6657" t="inlineStr">
        <is>
          <t>6471702</t>
        </is>
      </c>
      <c r="B6657" t="inlineStr">
        <is>
          <t>和歌山県田辺市本宮町大津荷</t>
        </is>
      </c>
      <c r="C6657" t="inlineStr">
        <is>
          <t>わかやまけん たなべし ほんぐうちょうおおつが</t>
        </is>
      </c>
    </row>
    <row r="6658">
      <c r="A6658" t="inlineStr">
        <is>
          <t>6471703</t>
        </is>
      </c>
      <c r="B6658" t="inlineStr">
        <is>
          <t>和歌山県田辺市本宮町請川</t>
        </is>
      </c>
      <c r="C6658" t="inlineStr">
        <is>
          <t>わかやまけん たなべし ほんぐうちょううけがわ</t>
        </is>
      </c>
    </row>
    <row r="6659">
      <c r="A6659" t="inlineStr">
        <is>
          <t>6471704</t>
        </is>
      </c>
      <c r="B6659" t="inlineStr">
        <is>
          <t>和歌山県田辺市本宮町耳打</t>
        </is>
      </c>
      <c r="C6659" t="inlineStr">
        <is>
          <t>わかやまけん たなべし ほんぐうちょうみみうち</t>
        </is>
      </c>
    </row>
    <row r="6660">
      <c r="A6660" t="inlineStr">
        <is>
          <t>6471705</t>
        </is>
      </c>
      <c r="B6660" t="inlineStr">
        <is>
          <t>和歌山県田辺市本宮町高山</t>
        </is>
      </c>
      <c r="C6660" t="inlineStr">
        <is>
          <t>わかやまけん たなべし ほんぐうちょうたかやま</t>
        </is>
      </c>
    </row>
    <row r="6661">
      <c r="A6661" t="inlineStr">
        <is>
          <t>6471711</t>
        </is>
      </c>
      <c r="B6661" t="inlineStr">
        <is>
          <t>和歌山県田辺市本宮町皆瀬川</t>
        </is>
      </c>
      <c r="C6661" t="inlineStr">
        <is>
          <t>わかやまけん たなべし ほんぐうちょうみなせがわ</t>
        </is>
      </c>
    </row>
    <row r="6662">
      <c r="A6662" t="inlineStr">
        <is>
          <t>6471712</t>
        </is>
      </c>
      <c r="B6662" t="inlineStr">
        <is>
          <t>和歌山県田辺市本宮町田代</t>
        </is>
      </c>
      <c r="C6662" t="inlineStr">
        <is>
          <t>わかやまけん たなべし ほんぐうちょうたしろ</t>
        </is>
      </c>
    </row>
    <row r="6663">
      <c r="A6663" t="inlineStr">
        <is>
          <t>6471713</t>
        </is>
      </c>
      <c r="B6663" t="inlineStr">
        <is>
          <t>和歌山県田辺市本宮町簑尾谷</t>
        </is>
      </c>
      <c r="C6663" t="inlineStr">
        <is>
          <t>わかやまけん たなべし ほんぐうちょうみのおだに</t>
        </is>
      </c>
    </row>
    <row r="6664">
      <c r="A6664" t="inlineStr">
        <is>
          <t>6471714</t>
        </is>
      </c>
      <c r="B6664" t="inlineStr">
        <is>
          <t>和歌山県田辺市本宮町静川</t>
        </is>
      </c>
      <c r="C6664" t="inlineStr">
        <is>
          <t>わかやまけん たなべし ほんぐうちょうしずかわ</t>
        </is>
      </c>
    </row>
    <row r="6665">
      <c r="A6665" t="inlineStr">
        <is>
          <t>6471715</t>
        </is>
      </c>
      <c r="B6665" t="inlineStr">
        <is>
          <t>和歌山県田辺市本宮町東和田</t>
        </is>
      </c>
      <c r="C6665" t="inlineStr">
        <is>
          <t>わかやまけん たなべし ほんぐうちょうひがしわだ</t>
        </is>
      </c>
    </row>
    <row r="6666">
      <c r="A6666" t="inlineStr">
        <is>
          <t>6471716</t>
        </is>
      </c>
      <c r="B6666" t="inlineStr">
        <is>
          <t>和歌山県田辺市本宮町上大野</t>
        </is>
      </c>
      <c r="C6666" t="inlineStr">
        <is>
          <t>わかやまけん たなべし ほんぐうちょうかみおおの</t>
        </is>
      </c>
    </row>
    <row r="6667">
      <c r="A6667" t="inlineStr">
        <is>
          <t>6471717</t>
        </is>
      </c>
      <c r="B6667" t="inlineStr">
        <is>
          <t>和歌山県田辺市本宮町川湯</t>
        </is>
      </c>
      <c r="C6667" t="inlineStr">
        <is>
          <t>わかやまけん たなべし ほんぐうちょうかわゆ</t>
        </is>
      </c>
    </row>
    <row r="6668">
      <c r="A6668" t="inlineStr">
        <is>
          <t>6471721</t>
        </is>
      </c>
      <c r="B6668" t="inlineStr">
        <is>
          <t>和歌山県田辺市本宮町檜葉</t>
        </is>
      </c>
      <c r="C6668" t="inlineStr">
        <is>
          <t>わかやまけん たなべし ほんぐうちょうひば</t>
        </is>
      </c>
    </row>
    <row r="6669">
      <c r="A6669" t="inlineStr">
        <is>
          <t>6471722</t>
        </is>
      </c>
      <c r="B6669" t="inlineStr">
        <is>
          <t>和歌山県田辺市本宮町小々森</t>
        </is>
      </c>
      <c r="C6669" t="inlineStr">
        <is>
          <t>わかやまけん たなべし ほんぐうちょうこごもり</t>
        </is>
      </c>
    </row>
    <row r="6670">
      <c r="A6670" t="inlineStr">
        <is>
          <t>6471723</t>
        </is>
      </c>
      <c r="B6670" t="inlineStr">
        <is>
          <t>和歌山県田辺市本宮町皆地</t>
        </is>
      </c>
      <c r="C6670" t="inlineStr">
        <is>
          <t>わかやまけん たなべし ほんぐうちょうみなち</t>
        </is>
      </c>
    </row>
    <row r="6671">
      <c r="A6671" t="inlineStr">
        <is>
          <t>6471724</t>
        </is>
      </c>
      <c r="B6671" t="inlineStr">
        <is>
          <t>和歌山県田辺市本宮町野竹</t>
        </is>
      </c>
      <c r="C6671" t="inlineStr">
        <is>
          <t>わかやまけん たなべし ほんぐうちょうのだけ</t>
        </is>
      </c>
    </row>
    <row r="6672">
      <c r="A6672" t="inlineStr">
        <is>
          <t>6471725</t>
        </is>
      </c>
      <c r="B6672" t="inlineStr">
        <is>
          <t>和歌山県田辺市本宮町大瀬</t>
        </is>
      </c>
      <c r="C6672" t="inlineStr">
        <is>
          <t>わかやまけん たなべし ほんぐうちょうおおぜ</t>
        </is>
      </c>
    </row>
    <row r="6673">
      <c r="A6673" t="inlineStr">
        <is>
          <t>6471726</t>
        </is>
      </c>
      <c r="B6673" t="inlineStr">
        <is>
          <t>和歌山県田辺市本宮町武住</t>
        </is>
      </c>
      <c r="C6673" t="inlineStr">
        <is>
          <t>わかやまけん たなべし ほんぐうちょうぶじゅう</t>
        </is>
      </c>
    </row>
    <row r="6674">
      <c r="A6674" t="inlineStr">
        <is>
          <t>6471731</t>
        </is>
      </c>
      <c r="B6674" t="inlineStr">
        <is>
          <t>和歌山県田辺市本宮町本宮</t>
        </is>
      </c>
      <c r="C6674" t="inlineStr">
        <is>
          <t>わかやまけん たなべし ほんぐうちょうほんぐう</t>
        </is>
      </c>
    </row>
    <row r="6675">
      <c r="A6675" t="inlineStr">
        <is>
          <t>6471732</t>
        </is>
      </c>
      <c r="B6675" t="inlineStr">
        <is>
          <t>和歌山県田辺市本宮町湯峯</t>
        </is>
      </c>
      <c r="C6675" t="inlineStr">
        <is>
          <t>わかやまけん たなべし ほんぐうちょうゆのみね</t>
        </is>
      </c>
    </row>
    <row r="6676">
      <c r="A6676" t="inlineStr">
        <is>
          <t>6471733</t>
        </is>
      </c>
      <c r="B6676" t="inlineStr">
        <is>
          <t>和歌山県田辺市本宮町渡瀬</t>
        </is>
      </c>
      <c r="C6676" t="inlineStr">
        <is>
          <t>わかやまけん たなべし ほんぐうちょうわたぜ</t>
        </is>
      </c>
    </row>
    <row r="6677">
      <c r="A6677" t="inlineStr">
        <is>
          <t>6471734</t>
        </is>
      </c>
      <c r="B6677" t="inlineStr">
        <is>
          <t>和歌山県田辺市本宮町下湯川</t>
        </is>
      </c>
      <c r="C6677" t="inlineStr">
        <is>
          <t>わかやまけん たなべし ほんぐうちょうしもゆかわ</t>
        </is>
      </c>
    </row>
    <row r="6678">
      <c r="A6678" t="inlineStr">
        <is>
          <t>6471735</t>
        </is>
      </c>
      <c r="B6678" t="inlineStr">
        <is>
          <t>和歌山県田辺市本宮町曲川</t>
        </is>
      </c>
      <c r="C6678" t="inlineStr">
        <is>
          <t>わかやまけん たなべし ほんぐうちょうまがりかわ</t>
        </is>
      </c>
    </row>
    <row r="6679">
      <c r="A6679" t="inlineStr">
        <is>
          <t>6471736</t>
        </is>
      </c>
      <c r="B6679" t="inlineStr">
        <is>
          <t>和歌山県田辺市本宮町久保野</t>
        </is>
      </c>
      <c r="C6679" t="inlineStr">
        <is>
          <t>わかやまけん たなべし ほんぐうちょうくぼの</t>
        </is>
      </c>
    </row>
    <row r="6680">
      <c r="A6680" t="inlineStr">
        <is>
          <t>6471741</t>
        </is>
      </c>
      <c r="B6680" t="inlineStr">
        <is>
          <t>和歌山県田辺市本宮町大居</t>
        </is>
      </c>
      <c r="C6680" t="inlineStr">
        <is>
          <t>わかやまけん たなべし ほんぐうちょうおおい</t>
        </is>
      </c>
    </row>
    <row r="6681">
      <c r="A6681" t="inlineStr">
        <is>
          <t>6471742</t>
        </is>
      </c>
      <c r="B6681" t="inlineStr">
        <is>
          <t>和歌山県田辺市本宮町一本松</t>
        </is>
      </c>
      <c r="C6681" t="inlineStr">
        <is>
          <t>わかやまけん たなべし ほんぐうちょういっぽんまつ</t>
        </is>
      </c>
    </row>
    <row r="6682">
      <c r="A6682" t="inlineStr">
        <is>
          <t>6471743</t>
        </is>
      </c>
      <c r="B6682" t="inlineStr">
        <is>
          <t>和歌山県田辺市本宮町伏拝</t>
        </is>
      </c>
      <c r="C6682" t="inlineStr">
        <is>
          <t>わかやまけん たなべし ほんぐうちょうふしおがみ</t>
        </is>
      </c>
    </row>
    <row r="6683">
      <c r="A6683" t="inlineStr">
        <is>
          <t>6471744</t>
        </is>
      </c>
      <c r="B6683" t="inlineStr">
        <is>
          <t>和歌山県田辺市本宮町三越</t>
        </is>
      </c>
      <c r="C6683" t="inlineStr">
        <is>
          <t>わかやまけん たなべし ほんぐうちょうみこし</t>
        </is>
      </c>
    </row>
    <row r="6684">
      <c r="A6684" t="inlineStr">
        <is>
          <t>6471751</t>
        </is>
      </c>
      <c r="B6684" t="inlineStr">
        <is>
          <t>和歌山県田辺市本宮町上切原</t>
        </is>
      </c>
      <c r="C6684" t="inlineStr">
        <is>
          <t>わかやまけん たなべし ほんぐうちょうかみきりばら</t>
        </is>
      </c>
    </row>
    <row r="6685">
      <c r="A6685" t="inlineStr">
        <is>
          <t>6471752</t>
        </is>
      </c>
      <c r="B6685" t="inlineStr">
        <is>
          <t>和歌山県田辺市本宮町切畑</t>
        </is>
      </c>
      <c r="C6685" t="inlineStr">
        <is>
          <t>わかやまけん たなべし ほんぐうちょうきりはた</t>
        </is>
      </c>
    </row>
    <row r="6686">
      <c r="A6686" t="inlineStr">
        <is>
          <t>6471753</t>
        </is>
      </c>
      <c r="B6686" t="inlineStr">
        <is>
          <t>和歌山県田辺市本宮町土河屋</t>
        </is>
      </c>
      <c r="C6686" t="inlineStr">
        <is>
          <t>わかやまけん たなべし ほんぐうちょうつちごや</t>
        </is>
      </c>
    </row>
    <row r="6687">
      <c r="A6687" t="inlineStr">
        <is>
          <t>6480000</t>
        </is>
      </c>
      <c r="B6687" t="inlineStr">
        <is>
          <t>和歌山県橋本市</t>
        </is>
      </c>
      <c r="C6687" t="inlineStr">
        <is>
          <t>わかやまけん はしもとし</t>
        </is>
      </c>
    </row>
    <row r="6688">
      <c r="A6688" t="inlineStr">
        <is>
          <t>6480001</t>
        </is>
      </c>
      <c r="B6688" t="inlineStr">
        <is>
          <t>和歌山県橋本市杉尾</t>
        </is>
      </c>
      <c r="C6688" t="inlineStr">
        <is>
          <t>わかやまけん はしもとし すぎお</t>
        </is>
      </c>
    </row>
    <row r="6689">
      <c r="A6689" t="inlineStr">
        <is>
          <t>6480002</t>
        </is>
      </c>
      <c r="B6689" t="inlineStr">
        <is>
          <t>和歌山県橋本市隅田町平野</t>
        </is>
      </c>
      <c r="C6689" t="inlineStr">
        <is>
          <t>わかやまけん はしもとし すだちょうひらの</t>
        </is>
      </c>
    </row>
    <row r="6690">
      <c r="A6690" t="inlineStr">
        <is>
          <t>6480003</t>
        </is>
      </c>
      <c r="B6690" t="inlineStr">
        <is>
          <t>和歌山県橋本市隅田町山内</t>
        </is>
      </c>
      <c r="C6690" t="inlineStr">
        <is>
          <t>わかやまけん はしもとし すだちょうやまうち</t>
        </is>
      </c>
    </row>
    <row r="6691">
      <c r="A6691" t="inlineStr">
        <is>
          <t>6480004</t>
        </is>
      </c>
      <c r="B6691" t="inlineStr">
        <is>
          <t>和歌山県橋本市隅田町霜草</t>
        </is>
      </c>
      <c r="C6691" t="inlineStr">
        <is>
          <t>わかやまけん はしもとし すだちょうしもくさ</t>
        </is>
      </c>
    </row>
    <row r="6692">
      <c r="A6692" t="inlineStr">
        <is>
          <t>6480005</t>
        </is>
      </c>
      <c r="B6692" t="inlineStr">
        <is>
          <t>和歌山県橋本市小峰台</t>
        </is>
      </c>
      <c r="C6692" t="inlineStr">
        <is>
          <t>わかやまけん はしもとし おみねだい</t>
        </is>
      </c>
    </row>
    <row r="6693">
      <c r="A6693" t="inlineStr">
        <is>
          <t>6480006</t>
        </is>
      </c>
      <c r="B6693" t="inlineStr">
        <is>
          <t>和歌山県橋本市境原</t>
        </is>
      </c>
      <c r="C6693" t="inlineStr">
        <is>
          <t>わかやまけん はしもとし さかいはら</t>
        </is>
      </c>
    </row>
    <row r="6694">
      <c r="A6694" t="inlineStr">
        <is>
          <t>6480007</t>
        </is>
      </c>
      <c r="B6694" t="inlineStr">
        <is>
          <t>和歌山県橋本市紀ノ光台</t>
        </is>
      </c>
      <c r="C6694" t="inlineStr">
        <is>
          <t>わかやまけん はしもとし きのひかりだい</t>
        </is>
      </c>
    </row>
    <row r="6695">
      <c r="A6695" t="inlineStr">
        <is>
          <t>6480011</t>
        </is>
      </c>
      <c r="B6695" t="inlineStr">
        <is>
          <t>和歌山県橋本市隅田町真土</t>
        </is>
      </c>
      <c r="C6695" t="inlineStr">
        <is>
          <t>わかやまけん はしもとし すだちょうまつち</t>
        </is>
      </c>
    </row>
    <row r="6696">
      <c r="A6696" t="inlineStr">
        <is>
          <t>6480012</t>
        </is>
      </c>
      <c r="B6696" t="inlineStr">
        <is>
          <t>和歌山県橋本市隅田町芋生</t>
        </is>
      </c>
      <c r="C6696" t="inlineStr">
        <is>
          <t>わかやまけん はしもとし すだちょういもう</t>
        </is>
      </c>
    </row>
    <row r="6697">
      <c r="A6697" t="inlineStr">
        <is>
          <t>6480013</t>
        </is>
      </c>
      <c r="B6697" t="inlineStr">
        <is>
          <t>和歌山県橋本市隅田町中下</t>
        </is>
      </c>
      <c r="C6697" t="inlineStr">
        <is>
          <t>わかやまけん はしもとし すだちょうちゅうげ</t>
        </is>
      </c>
    </row>
    <row r="6698">
      <c r="A6698" t="inlineStr">
        <is>
          <t>6480014</t>
        </is>
      </c>
      <c r="B6698" t="inlineStr">
        <is>
          <t>和歌山県橋本市隅田町上兵庫</t>
        </is>
      </c>
      <c r="C6698" t="inlineStr">
        <is>
          <t>わかやまけん はしもとし すだちょうかみひょうご</t>
        </is>
      </c>
    </row>
    <row r="6699">
      <c r="A6699" t="inlineStr">
        <is>
          <t>6480015</t>
        </is>
      </c>
      <c r="B6699" t="inlineStr">
        <is>
          <t>和歌山県橋本市隅田町河瀬</t>
        </is>
      </c>
      <c r="C6699" t="inlineStr">
        <is>
          <t>わかやまけん はしもとし すだちょうこうぜ</t>
        </is>
      </c>
    </row>
    <row r="6700">
      <c r="A6700" t="inlineStr">
        <is>
          <t>6480016</t>
        </is>
      </c>
      <c r="B6700" t="inlineStr">
        <is>
          <t>和歌山県橋本市隅田町下兵庫</t>
        </is>
      </c>
      <c r="C6700" t="inlineStr">
        <is>
          <t>わかやまけん はしもとし すだちょうしもひょうご</t>
        </is>
      </c>
    </row>
    <row r="6701">
      <c r="A6701" t="inlineStr">
        <is>
          <t>6480017</t>
        </is>
      </c>
      <c r="B6701" t="inlineStr">
        <is>
          <t>和歌山県橋本市隅田町中島</t>
        </is>
      </c>
      <c r="C6701" t="inlineStr">
        <is>
          <t>わかやまけん はしもとし すだちょうなかじま</t>
        </is>
      </c>
    </row>
    <row r="6702">
      <c r="A6702" t="inlineStr">
        <is>
          <t>6480018</t>
        </is>
      </c>
      <c r="B6702" t="inlineStr">
        <is>
          <t>和歌山県橋本市隅田町垂井</t>
        </is>
      </c>
      <c r="C6702" t="inlineStr">
        <is>
          <t>わかやまけん はしもとし すだちょうたるい</t>
        </is>
      </c>
    </row>
    <row r="6703">
      <c r="A6703" t="inlineStr">
        <is>
          <t>6480019</t>
        </is>
      </c>
      <c r="B6703" t="inlineStr">
        <is>
          <t>和歌山県橋本市あやの台</t>
        </is>
      </c>
      <c r="C6703" t="inlineStr">
        <is>
          <t>わかやまけん はしもとし あやのだい</t>
        </is>
      </c>
    </row>
    <row r="6704">
      <c r="A6704" t="inlineStr">
        <is>
          <t>6480021</t>
        </is>
      </c>
      <c r="B6704" t="inlineStr">
        <is>
          <t>和歌山県橋本市恋野</t>
        </is>
      </c>
      <c r="C6704" t="inlineStr">
        <is>
          <t>わかやまけん はしもとし こいの</t>
        </is>
      </c>
    </row>
    <row r="6705">
      <c r="A6705" t="inlineStr">
        <is>
          <t>6480022</t>
        </is>
      </c>
      <c r="B6705" t="inlineStr">
        <is>
          <t>和歌山県橋本市赤塚</t>
        </is>
      </c>
      <c r="C6705" t="inlineStr">
        <is>
          <t>わかやまけん はしもとし あかつか</t>
        </is>
      </c>
    </row>
    <row r="6706">
      <c r="A6706" t="inlineStr">
        <is>
          <t>6480023</t>
        </is>
      </c>
      <c r="B6706" t="inlineStr">
        <is>
          <t>和歌山県橋本市中道</t>
        </is>
      </c>
      <c r="C6706" t="inlineStr">
        <is>
          <t>わかやまけん はしもとし なかどう</t>
        </is>
      </c>
    </row>
    <row r="6707">
      <c r="A6707" t="inlineStr">
        <is>
          <t>6480024</t>
        </is>
      </c>
      <c r="B6707" t="inlineStr">
        <is>
          <t>和歌山県橋本市上田</t>
        </is>
      </c>
      <c r="C6707" t="inlineStr">
        <is>
          <t>わかやまけん はしもとし うえだ</t>
        </is>
      </c>
    </row>
    <row r="6708">
      <c r="A6708" t="inlineStr">
        <is>
          <t>6480025</t>
        </is>
      </c>
      <c r="B6708" t="inlineStr">
        <is>
          <t>和歌山県橋本市向副</t>
        </is>
      </c>
      <c r="C6708" t="inlineStr">
        <is>
          <t>わかやまけん はしもとし むかそい</t>
        </is>
      </c>
    </row>
    <row r="6709">
      <c r="A6709" t="inlineStr">
        <is>
          <t>6480031</t>
        </is>
      </c>
      <c r="B6709" t="inlineStr">
        <is>
          <t>和歌山県橋本市只野</t>
        </is>
      </c>
      <c r="C6709" t="inlineStr">
        <is>
          <t>わかやまけん はしもとし ただの</t>
        </is>
      </c>
    </row>
    <row r="6710">
      <c r="A6710" t="inlineStr">
        <is>
          <t>6480032</t>
        </is>
      </c>
      <c r="B6710" t="inlineStr">
        <is>
          <t>和歌山県橋本市谷奥深</t>
        </is>
      </c>
      <c r="C6710" t="inlineStr">
        <is>
          <t>わかやまけん はしもとし たにおぶか</t>
        </is>
      </c>
    </row>
    <row r="6711">
      <c r="A6711" t="inlineStr">
        <is>
          <t>6480033</t>
        </is>
      </c>
      <c r="B6711" t="inlineStr">
        <is>
          <t>和歌山県橋本市北宿</t>
        </is>
      </c>
      <c r="C6711" t="inlineStr">
        <is>
          <t>わかやまけん はしもとし きたやどり</t>
        </is>
      </c>
    </row>
    <row r="6712">
      <c r="A6712" t="inlineStr">
        <is>
          <t>6480034</t>
        </is>
      </c>
      <c r="B6712" t="inlineStr">
        <is>
          <t>和歌山県橋本市南宿</t>
        </is>
      </c>
      <c r="C6712" t="inlineStr">
        <is>
          <t>わかやまけん はしもとし みなみやどり</t>
        </is>
      </c>
    </row>
    <row r="6713">
      <c r="A6713" t="inlineStr">
        <is>
          <t>6480035</t>
        </is>
      </c>
      <c r="B6713" t="inlineStr">
        <is>
          <t>和歌山県橋本市彦谷</t>
        </is>
      </c>
      <c r="C6713" t="inlineStr">
        <is>
          <t>わかやまけん はしもとし ひこたに</t>
        </is>
      </c>
    </row>
    <row r="6714">
      <c r="A6714" t="inlineStr">
        <is>
          <t>6480036</t>
        </is>
      </c>
      <c r="B6714" t="inlineStr">
        <is>
          <t>和歌山県橋本市横座</t>
        </is>
      </c>
      <c r="C6714" t="inlineStr">
        <is>
          <t>わかやまけん はしもとし よこざ</t>
        </is>
      </c>
    </row>
    <row r="6715">
      <c r="A6715" t="inlineStr">
        <is>
          <t>6480037</t>
        </is>
      </c>
      <c r="B6715" t="inlineStr">
        <is>
          <t>和歌山県橋本市賢堂</t>
        </is>
      </c>
      <c r="C6715" t="inlineStr">
        <is>
          <t>わかやまけん はしもとし かしこど</t>
        </is>
      </c>
    </row>
    <row r="6716">
      <c r="A6716" t="inlineStr">
        <is>
          <t>6480038</t>
        </is>
      </c>
      <c r="B6716" t="inlineStr">
        <is>
          <t>和歌山県橋本市須河</t>
        </is>
      </c>
      <c r="C6716" t="inlineStr">
        <is>
          <t>わかやまけん はしもとし すごう</t>
        </is>
      </c>
    </row>
    <row r="6717">
      <c r="A6717" t="inlineStr">
        <is>
          <t>6480041</t>
        </is>
      </c>
      <c r="B6717" t="inlineStr">
        <is>
          <t>和歌山県橋本市清水</t>
        </is>
      </c>
      <c r="C6717" t="inlineStr">
        <is>
          <t>わかやまけん はしもとし しみず</t>
        </is>
      </c>
    </row>
    <row r="6718">
      <c r="A6718" t="inlineStr">
        <is>
          <t>6480042</t>
        </is>
      </c>
      <c r="B6718" t="inlineStr">
        <is>
          <t>和歌山県橋本市西畑</t>
        </is>
      </c>
      <c r="C6718" t="inlineStr">
        <is>
          <t>わかやまけん はしもとし にしはた</t>
        </is>
      </c>
    </row>
    <row r="6719">
      <c r="A6719" t="inlineStr">
        <is>
          <t>6480043</t>
        </is>
      </c>
      <c r="B6719" t="inlineStr">
        <is>
          <t>和歌山県橋本市学文路</t>
        </is>
      </c>
      <c r="C6719" t="inlineStr">
        <is>
          <t>わかやまけん はしもとし かむろ</t>
        </is>
      </c>
    </row>
    <row r="6720">
      <c r="A6720" t="inlineStr">
        <is>
          <t>6480044</t>
        </is>
      </c>
      <c r="B6720" t="inlineStr">
        <is>
          <t>和歌山県橋本市南馬場</t>
        </is>
      </c>
      <c r="C6720" t="inlineStr">
        <is>
          <t>わかやまけん はしもとし みなみばば</t>
        </is>
      </c>
    </row>
    <row r="6721">
      <c r="A6721" t="inlineStr">
        <is>
          <t>6480051</t>
        </is>
      </c>
      <c r="B6721" t="inlineStr">
        <is>
          <t>和歌山県橋本市細川</t>
        </is>
      </c>
      <c r="C6721" t="inlineStr">
        <is>
          <t>わかやまけん はしもとし ほそかわ</t>
        </is>
      </c>
    </row>
    <row r="6722">
      <c r="A6722" t="inlineStr">
        <is>
          <t>6480052</t>
        </is>
      </c>
      <c r="B6722" t="inlineStr">
        <is>
          <t>和歌山県橋本市紀見</t>
        </is>
      </c>
      <c r="C6722" t="inlineStr">
        <is>
          <t>わかやまけん はしもとし きみ</t>
        </is>
      </c>
    </row>
    <row r="6723">
      <c r="A6723" t="inlineStr">
        <is>
          <t>6480053</t>
        </is>
      </c>
      <c r="B6723" t="inlineStr">
        <is>
          <t>和歌山県橋本市しらさぎ台</t>
        </is>
      </c>
      <c r="C6723" t="inlineStr">
        <is>
          <t>わかやまけん はしもとし しらさぎだい</t>
        </is>
      </c>
    </row>
    <row r="6724">
      <c r="A6724" t="inlineStr">
        <is>
          <t>6480054</t>
        </is>
      </c>
      <c r="B6724" t="inlineStr">
        <is>
          <t>和歌山県橋本市城山台</t>
        </is>
      </c>
      <c r="C6724" t="inlineStr">
        <is>
          <t>わかやまけん はしもとし しろやまだい</t>
        </is>
      </c>
    </row>
    <row r="6725">
      <c r="A6725" t="inlineStr">
        <is>
          <t>6480061</t>
        </is>
      </c>
      <c r="B6725" t="inlineStr">
        <is>
          <t>和歌山県橋本市北馬場</t>
        </is>
      </c>
      <c r="C6725" t="inlineStr">
        <is>
          <t>わかやまけん はしもとし きたばば</t>
        </is>
      </c>
    </row>
    <row r="6726">
      <c r="A6726" t="inlineStr">
        <is>
          <t>6480062</t>
        </is>
      </c>
      <c r="B6726" t="inlineStr">
        <is>
          <t>和歌山県橋本市妻</t>
        </is>
      </c>
      <c r="C6726" t="inlineStr">
        <is>
          <t>わかやまけん はしもとし つま</t>
        </is>
      </c>
    </row>
    <row r="6727">
      <c r="A6727" t="inlineStr">
        <is>
          <t>6480063</t>
        </is>
      </c>
      <c r="B6727" t="inlineStr">
        <is>
          <t>和歌山県橋本市原田</t>
        </is>
      </c>
      <c r="C6727" t="inlineStr">
        <is>
          <t>わかやまけん はしもとし はらだ</t>
        </is>
      </c>
    </row>
    <row r="6728">
      <c r="A6728" t="inlineStr">
        <is>
          <t>6480064</t>
        </is>
      </c>
      <c r="B6728" t="inlineStr">
        <is>
          <t>和歌山県橋本市橋本</t>
        </is>
      </c>
      <c r="C6728" t="inlineStr">
        <is>
          <t>わかやまけん はしもとし はしもと</t>
        </is>
      </c>
    </row>
    <row r="6729">
      <c r="A6729" t="inlineStr">
        <is>
          <t>6480065</t>
        </is>
      </c>
      <c r="B6729" t="inlineStr">
        <is>
          <t>和歌山県橋本市古佐田</t>
        </is>
      </c>
      <c r="C6729" t="inlineStr">
        <is>
          <t>わかやまけん はしもとし こさだ</t>
        </is>
      </c>
    </row>
    <row r="6730">
      <c r="A6730" t="inlineStr">
        <is>
          <t>6480066</t>
        </is>
      </c>
      <c r="B6730" t="inlineStr">
        <is>
          <t>和歌山県橋本市胡麻生</t>
        </is>
      </c>
      <c r="C6730" t="inlineStr">
        <is>
          <t>わかやまけん はしもとし ごもう</t>
        </is>
      </c>
    </row>
    <row r="6731">
      <c r="A6731" t="inlineStr">
        <is>
          <t>6480071</t>
        </is>
      </c>
      <c r="B6731" t="inlineStr">
        <is>
          <t>和歌山県橋本市小原田</t>
        </is>
      </c>
      <c r="C6731" t="inlineStr">
        <is>
          <t>わかやまけん はしもとし おはらた</t>
        </is>
      </c>
    </row>
    <row r="6732">
      <c r="A6732" t="inlineStr">
        <is>
          <t>6480072</t>
        </is>
      </c>
      <c r="B6732" t="inlineStr">
        <is>
          <t>和歌山県橋本市東家</t>
        </is>
      </c>
      <c r="C6732" t="inlineStr">
        <is>
          <t>わかやまけん はしもとし とうげ</t>
        </is>
      </c>
    </row>
    <row r="6733">
      <c r="A6733" t="inlineStr">
        <is>
          <t>6480073</t>
        </is>
      </c>
      <c r="B6733" t="inlineStr">
        <is>
          <t>和歌山県橋本市市脇</t>
        </is>
      </c>
      <c r="C6733" t="inlineStr">
        <is>
          <t>わかやまけん はしもとし いちわき</t>
        </is>
      </c>
    </row>
    <row r="6734">
      <c r="A6734" t="inlineStr">
        <is>
          <t>6480074</t>
        </is>
      </c>
      <c r="B6734" t="inlineStr">
        <is>
          <t>和歌山県橋本市野</t>
        </is>
      </c>
      <c r="C6734" t="inlineStr">
        <is>
          <t>わかやまけん はしもとし の</t>
        </is>
      </c>
    </row>
    <row r="6735">
      <c r="A6735" t="inlineStr">
        <is>
          <t>6480075</t>
        </is>
      </c>
      <c r="B6735" t="inlineStr">
        <is>
          <t>和歌山県橋本市さつき台</t>
        </is>
      </c>
      <c r="C6735" t="inlineStr">
        <is>
          <t>わかやまけん はしもとし さつきだい</t>
        </is>
      </c>
    </row>
    <row r="6736">
      <c r="A6736" t="inlineStr">
        <is>
          <t>6480081</t>
        </is>
      </c>
      <c r="B6736" t="inlineStr">
        <is>
          <t>和歌山県橋本市山田</t>
        </is>
      </c>
      <c r="C6736" t="inlineStr">
        <is>
          <t>わかやまけん はしもとし やまだ</t>
        </is>
      </c>
    </row>
    <row r="6737">
      <c r="A6737" t="inlineStr">
        <is>
          <t>6480082</t>
        </is>
      </c>
      <c r="B6737" t="inlineStr">
        <is>
          <t>和歌山県橋本市菖蒲谷</t>
        </is>
      </c>
      <c r="C6737" t="inlineStr">
        <is>
          <t>わかやまけん はしもとし しょうぶたに</t>
        </is>
      </c>
    </row>
    <row r="6738">
      <c r="A6738" t="inlineStr">
        <is>
          <t>6480083</t>
        </is>
      </c>
      <c r="B6738" t="inlineStr">
        <is>
          <t>和歌山県橋本市出塔</t>
        </is>
      </c>
      <c r="C6738" t="inlineStr">
        <is>
          <t>わかやまけん はしもとし でとう</t>
        </is>
      </c>
    </row>
    <row r="6739">
      <c r="A6739" t="inlineStr">
        <is>
          <t>6480084</t>
        </is>
      </c>
      <c r="B6739" t="inlineStr">
        <is>
          <t>和歌山県橋本市柏原</t>
        </is>
      </c>
      <c r="C6739" t="inlineStr">
        <is>
          <t>わかやまけん はしもとし かせばら</t>
        </is>
      </c>
    </row>
    <row r="6740">
      <c r="A6740" t="inlineStr">
        <is>
          <t>6480085</t>
        </is>
      </c>
      <c r="B6740" t="inlineStr">
        <is>
          <t>和歌山県橋本市岸上</t>
        </is>
      </c>
      <c r="C6740" t="inlineStr">
        <is>
          <t>わかやまけん はしもとし きしかみ</t>
        </is>
      </c>
    </row>
    <row r="6741">
      <c r="A6741" t="inlineStr">
        <is>
          <t>6480086</t>
        </is>
      </c>
      <c r="B6741" t="inlineStr">
        <is>
          <t>和歌山県橋本市神野々</t>
        </is>
      </c>
      <c r="C6741" t="inlineStr">
        <is>
          <t>わかやまけん はしもとし このの</t>
        </is>
      </c>
    </row>
    <row r="6742">
      <c r="A6742" t="inlineStr">
        <is>
          <t>6480087</t>
        </is>
      </c>
      <c r="B6742" t="inlineStr">
        <is>
          <t>和歌山県橋本市吉原</t>
        </is>
      </c>
      <c r="C6742" t="inlineStr">
        <is>
          <t>わかやまけん はしもとし よしはら</t>
        </is>
      </c>
    </row>
    <row r="6743">
      <c r="A6743" t="inlineStr">
        <is>
          <t>6480088</t>
        </is>
      </c>
      <c r="B6743" t="inlineStr">
        <is>
          <t>和歌山県橋本市みゆき台</t>
        </is>
      </c>
      <c r="C6743" t="inlineStr">
        <is>
          <t>わかやまけん はしもとし みゆきだい</t>
        </is>
      </c>
    </row>
    <row r="6744">
      <c r="A6744" t="inlineStr">
        <is>
          <t>6480091</t>
        </is>
      </c>
      <c r="B6744" t="inlineStr">
        <is>
          <t>和歌山県橋本市柱本</t>
        </is>
      </c>
      <c r="C6744" t="inlineStr">
        <is>
          <t>わかやまけん はしもとし はしらもと</t>
        </is>
      </c>
    </row>
    <row r="6745">
      <c r="A6745" t="inlineStr">
        <is>
          <t>6480092</t>
        </is>
      </c>
      <c r="B6745" t="inlineStr">
        <is>
          <t>和歌山県橋本市紀見ケ丘</t>
        </is>
      </c>
      <c r="C6745" t="inlineStr">
        <is>
          <t>わかやまけん はしもとし きみがおか</t>
        </is>
      </c>
    </row>
    <row r="6746">
      <c r="A6746" t="inlineStr">
        <is>
          <t>6480093</t>
        </is>
      </c>
      <c r="B6746" t="inlineStr">
        <is>
          <t>和歌山県橋本市慶賀野</t>
        </is>
      </c>
      <c r="C6746" t="inlineStr">
        <is>
          <t>わかやまけん はしもとし けがの</t>
        </is>
      </c>
    </row>
    <row r="6747">
      <c r="A6747" t="inlineStr">
        <is>
          <t>6480094</t>
        </is>
      </c>
      <c r="B6747" t="inlineStr">
        <is>
          <t>和歌山県橋本市三石台</t>
        </is>
      </c>
      <c r="C6747" t="inlineStr">
        <is>
          <t>わかやまけん はしもとし みついしだい</t>
        </is>
      </c>
    </row>
    <row r="6748">
      <c r="A6748" t="inlineStr">
        <is>
          <t>6480095</t>
        </is>
      </c>
      <c r="B6748" t="inlineStr">
        <is>
          <t>和歌山県橋本市橋谷</t>
        </is>
      </c>
      <c r="C6748" t="inlineStr">
        <is>
          <t>わかやまけん はしもとし はしたに</t>
        </is>
      </c>
    </row>
    <row r="6749">
      <c r="A6749" t="inlineStr">
        <is>
          <t>6480096</t>
        </is>
      </c>
      <c r="B6749" t="inlineStr">
        <is>
          <t>和歌山県橋本市御幸辻</t>
        </is>
      </c>
      <c r="C6749" t="inlineStr">
        <is>
          <t>わかやまけん はしもとし みゆきつじ</t>
        </is>
      </c>
    </row>
    <row r="6750">
      <c r="A6750" t="inlineStr">
        <is>
          <t>6480097</t>
        </is>
      </c>
      <c r="B6750" t="inlineStr">
        <is>
          <t>和歌山県橋本市柿の木坂</t>
        </is>
      </c>
      <c r="C6750" t="inlineStr">
        <is>
          <t>わかやまけん はしもとし かきのきざか</t>
        </is>
      </c>
    </row>
    <row r="6751">
      <c r="A6751" t="inlineStr">
        <is>
          <t>6480098</t>
        </is>
      </c>
      <c r="B6751" t="inlineStr">
        <is>
          <t>和歌山県橋本市矢倉脇</t>
        </is>
      </c>
      <c r="C6751" t="inlineStr">
        <is>
          <t>わかやまけん はしもとし やぐらわき</t>
        </is>
      </c>
    </row>
    <row r="6752">
      <c r="A6752" t="inlineStr">
        <is>
          <t>6480099</t>
        </is>
      </c>
      <c r="B6752" t="inlineStr">
        <is>
          <t>和歌山県橋本市光陽台</t>
        </is>
      </c>
      <c r="C6752" t="inlineStr">
        <is>
          <t>わかやまけん はしもとし こうようだい</t>
        </is>
      </c>
    </row>
    <row r="6753">
      <c r="A6753" t="inlineStr">
        <is>
          <t>6480100</t>
        </is>
      </c>
      <c r="B6753" t="inlineStr">
        <is>
          <t>和歌山県伊都郡九度山町</t>
        </is>
      </c>
      <c r="C6753" t="inlineStr">
        <is>
          <t>わかやまけん いとぐんくどやまちょう</t>
        </is>
      </c>
    </row>
    <row r="6754">
      <c r="A6754" t="inlineStr">
        <is>
          <t>6480101</t>
        </is>
      </c>
      <c r="B6754" t="inlineStr">
        <is>
          <t>和歌山県伊都郡九度山町九度山</t>
        </is>
      </c>
      <c r="C6754" t="inlineStr">
        <is>
          <t>わかやまけん いとぐんくどやまちょう くどやま</t>
        </is>
      </c>
    </row>
    <row r="6755">
      <c r="A6755" t="inlineStr">
        <is>
          <t>6480111</t>
        </is>
      </c>
      <c r="B6755" t="inlineStr">
        <is>
          <t>和歌山県伊都郡九度山町河根</t>
        </is>
      </c>
      <c r="C6755" t="inlineStr">
        <is>
          <t>わかやまけん いとぐんくどやまちょう かね</t>
        </is>
      </c>
    </row>
    <row r="6756">
      <c r="A6756" t="inlineStr">
        <is>
          <t>6480121</t>
        </is>
      </c>
      <c r="B6756" t="inlineStr">
        <is>
          <t>和歌山県伊都郡九度山町丹生川</t>
        </is>
      </c>
      <c r="C6756" t="inlineStr">
        <is>
          <t>わかやまけん いとぐんくどやまちょう にゅうかわ</t>
        </is>
      </c>
    </row>
    <row r="6757">
      <c r="A6757" t="inlineStr">
        <is>
          <t>6480131</t>
        </is>
      </c>
      <c r="B6757" t="inlineStr">
        <is>
          <t>和歌山県伊都郡九度山町市平</t>
        </is>
      </c>
      <c r="C6757" t="inlineStr">
        <is>
          <t>わかやまけん いとぐんくどやまちょう いちたいら</t>
        </is>
      </c>
    </row>
    <row r="6758">
      <c r="A6758" t="inlineStr">
        <is>
          <t>6480132</t>
        </is>
      </c>
      <c r="B6758" t="inlineStr">
        <is>
          <t>和歌山県伊都郡九度山町北又</t>
        </is>
      </c>
      <c r="C6758" t="inlineStr">
        <is>
          <t>わかやまけん いとぐんくどやまちょう きたまた</t>
        </is>
      </c>
    </row>
    <row r="6759">
      <c r="A6759" t="inlineStr">
        <is>
          <t>6480133</t>
        </is>
      </c>
      <c r="B6759" t="inlineStr">
        <is>
          <t>和歌山県伊都郡九度山町東郷</t>
        </is>
      </c>
      <c r="C6759" t="inlineStr">
        <is>
          <t>わかやまけん いとぐんくどやまちょう ひがしごう</t>
        </is>
      </c>
    </row>
    <row r="6760">
      <c r="A6760" t="inlineStr">
        <is>
          <t>6480141</t>
        </is>
      </c>
      <c r="B6760" t="inlineStr">
        <is>
          <t>和歌山県伊都郡九度山町椎出</t>
        </is>
      </c>
      <c r="C6760" t="inlineStr">
        <is>
          <t>わかやまけん いとぐんくどやまちょう しいで</t>
        </is>
      </c>
    </row>
    <row r="6761">
      <c r="A6761" t="inlineStr">
        <is>
          <t>6480142</t>
        </is>
      </c>
      <c r="B6761" t="inlineStr">
        <is>
          <t>和歌山県伊都郡九度山町笠木</t>
        </is>
      </c>
      <c r="C6761" t="inlineStr">
        <is>
          <t>わかやまけん いとぐんくどやまちょう かさぎ</t>
        </is>
      </c>
    </row>
    <row r="6762">
      <c r="A6762" t="inlineStr">
        <is>
          <t>6480143</t>
        </is>
      </c>
      <c r="B6762" t="inlineStr">
        <is>
          <t>和歌山県伊都郡九度山町上古沢</t>
        </is>
      </c>
      <c r="C6762" t="inlineStr">
        <is>
          <t>わかやまけん いとぐんくどやまちょう かみこさわ</t>
        </is>
      </c>
    </row>
    <row r="6763">
      <c r="A6763" t="inlineStr">
        <is>
          <t>6480144</t>
        </is>
      </c>
      <c r="B6763" t="inlineStr">
        <is>
          <t>和歌山県伊都郡九度山町中古沢</t>
        </is>
      </c>
      <c r="C6763" t="inlineStr">
        <is>
          <t>わかやまけん いとぐんくどやまちょう なかこさわ</t>
        </is>
      </c>
    </row>
    <row r="6764">
      <c r="A6764" t="inlineStr">
        <is>
          <t>6480145</t>
        </is>
      </c>
      <c r="B6764" t="inlineStr">
        <is>
          <t>和歌山県伊都郡九度山町下古沢</t>
        </is>
      </c>
      <c r="C6764" t="inlineStr">
        <is>
          <t>わかやまけん いとぐんくどやまちょう しもこさわ</t>
        </is>
      </c>
    </row>
    <row r="6765">
      <c r="A6765" t="inlineStr">
        <is>
          <t>6480151</t>
        </is>
      </c>
      <c r="B6765" t="inlineStr">
        <is>
          <t>和歌山県伊都郡九度山町慈尊院</t>
        </is>
      </c>
      <c r="C6765" t="inlineStr">
        <is>
          <t>わかやまけん いとぐんくどやまちょう じそんいん</t>
        </is>
      </c>
    </row>
    <row r="6766">
      <c r="A6766" t="inlineStr">
        <is>
          <t>6480161</t>
        </is>
      </c>
      <c r="B6766" t="inlineStr">
        <is>
          <t>和歌山県伊都郡九度山町入郷</t>
        </is>
      </c>
      <c r="C6766" t="inlineStr">
        <is>
          <t>わかやまけん いとぐんくどやまちょう にゅうごう</t>
        </is>
      </c>
    </row>
    <row r="6767">
      <c r="A6767" t="inlineStr">
        <is>
          <t>6480171</t>
        </is>
      </c>
      <c r="B6767" t="inlineStr">
        <is>
          <t>和歌山県伊都郡高野町西郷</t>
        </is>
      </c>
      <c r="C6767" t="inlineStr">
        <is>
          <t>わかやまけん いとぐんこうやちょう にしごう</t>
        </is>
      </c>
    </row>
    <row r="6768">
      <c r="A6768" t="inlineStr">
        <is>
          <t>6480200</t>
        </is>
      </c>
      <c r="B6768" t="inlineStr">
        <is>
          <t>和歌山県伊都郡高野町</t>
        </is>
      </c>
      <c r="C6768" t="inlineStr">
        <is>
          <t>わかやまけん いとぐんこうやちょう</t>
        </is>
      </c>
    </row>
    <row r="6769">
      <c r="A6769" t="inlineStr">
        <is>
          <t>6480201</t>
        </is>
      </c>
      <c r="B6769" t="inlineStr">
        <is>
          <t>和歌山県伊都郡かつらぎ町花園久木</t>
        </is>
      </c>
      <c r="C6769" t="inlineStr">
        <is>
          <t>わかやまけん いとぐんかつらぎちょう はなぞのくき</t>
        </is>
      </c>
    </row>
    <row r="6770">
      <c r="A6770" t="inlineStr">
        <is>
          <t>6480202</t>
        </is>
      </c>
      <c r="B6770" t="inlineStr">
        <is>
          <t>和歌山県伊都郡かつらぎ町花園中南</t>
        </is>
      </c>
      <c r="C6770" t="inlineStr">
        <is>
          <t>わかやまけん いとぐんかつらぎちょう はなぞのなかみなみ</t>
        </is>
      </c>
    </row>
    <row r="6771">
      <c r="A6771" t="inlineStr">
        <is>
          <t>6480211</t>
        </is>
      </c>
      <c r="B6771" t="inlineStr">
        <is>
          <t>和歌山県伊都郡高野町高野山</t>
        </is>
      </c>
      <c r="C6771" t="inlineStr">
        <is>
          <t>わかやまけん いとぐんこうやちょう こうやさん</t>
        </is>
      </c>
    </row>
    <row r="6772">
      <c r="A6772" t="inlineStr">
        <is>
          <t>6480221</t>
        </is>
      </c>
      <c r="B6772" t="inlineStr">
        <is>
          <t>和歌山県伊都郡高野町西ケ峰</t>
        </is>
      </c>
      <c r="C6772" t="inlineStr">
        <is>
          <t>わかやまけん いとぐんこうやちょう にしがみね</t>
        </is>
      </c>
    </row>
    <row r="6773">
      <c r="A6773" t="inlineStr">
        <is>
          <t>6480222</t>
        </is>
      </c>
      <c r="B6773" t="inlineStr">
        <is>
          <t>和歌山県伊都郡高野町南</t>
        </is>
      </c>
      <c r="C6773" t="inlineStr">
        <is>
          <t>わかやまけん いとぐんこうやちょう みなみ</t>
        </is>
      </c>
    </row>
    <row r="6774">
      <c r="A6774" t="inlineStr">
        <is>
          <t>6480223</t>
        </is>
      </c>
      <c r="B6774" t="inlineStr">
        <is>
          <t>和歌山県伊都郡高野町林</t>
        </is>
      </c>
      <c r="C6774" t="inlineStr">
        <is>
          <t>わかやまけん いとぐんこうやちょう はやし</t>
        </is>
      </c>
    </row>
    <row r="6775">
      <c r="A6775" t="inlineStr">
        <is>
          <t>6480224</t>
        </is>
      </c>
      <c r="B6775" t="inlineStr">
        <is>
          <t>和歌山県伊都郡高野町平原</t>
        </is>
      </c>
      <c r="C6775" t="inlineStr">
        <is>
          <t>わかやまけん いとぐんこうやちょう ひらはら</t>
        </is>
      </c>
    </row>
    <row r="6776">
      <c r="A6776" t="inlineStr">
        <is>
          <t>6480225</t>
        </is>
      </c>
      <c r="B6776" t="inlineStr">
        <is>
          <t>和歌山県伊都郡高野町杖ケ薮</t>
        </is>
      </c>
      <c r="C6776" t="inlineStr">
        <is>
          <t>わかやまけん いとぐんこうやちょう つえがやぶ</t>
        </is>
      </c>
    </row>
    <row r="6777">
      <c r="A6777" t="inlineStr">
        <is>
          <t>6480226</t>
        </is>
      </c>
      <c r="B6777" t="inlineStr">
        <is>
          <t>和歌山県伊都郡高野町東又</t>
        </is>
      </c>
      <c r="C6777" t="inlineStr">
        <is>
          <t>わかやまけん いとぐんこうやちょう ひがしまた</t>
        </is>
      </c>
    </row>
    <row r="6778">
      <c r="A6778" t="inlineStr">
        <is>
          <t>6480227</t>
        </is>
      </c>
      <c r="B6778" t="inlineStr">
        <is>
          <t>和歌山県伊都郡高野町樫原</t>
        </is>
      </c>
      <c r="C6778" t="inlineStr">
        <is>
          <t>わかやまけん いとぐんこうやちょう かしはら</t>
        </is>
      </c>
    </row>
    <row r="6779">
      <c r="A6779" t="inlineStr">
        <is>
          <t>6480231</t>
        </is>
      </c>
      <c r="B6779" t="inlineStr">
        <is>
          <t>和歌山県伊都郡高野町大滝</t>
        </is>
      </c>
      <c r="C6779" t="inlineStr">
        <is>
          <t>わかやまけん いとぐんこうやちょう おおたき</t>
        </is>
      </c>
    </row>
    <row r="6780">
      <c r="A6780" t="inlineStr">
        <is>
          <t>6480241</t>
        </is>
      </c>
      <c r="B6780" t="inlineStr">
        <is>
          <t>和歌山県伊都郡高野町相ノ浦</t>
        </is>
      </c>
      <c r="C6780" t="inlineStr">
        <is>
          <t>わかやまけん いとぐんこうやちょう あいのうら</t>
        </is>
      </c>
    </row>
    <row r="6781">
      <c r="A6781" t="inlineStr">
        <is>
          <t>6480251</t>
        </is>
      </c>
      <c r="B6781" t="inlineStr">
        <is>
          <t>和歌山県伊都郡高野町湯川</t>
        </is>
      </c>
      <c r="C6781" t="inlineStr">
        <is>
          <t>わかやまけん いとぐんこうやちょう ゆかわ</t>
        </is>
      </c>
    </row>
    <row r="6782">
      <c r="A6782" t="inlineStr">
        <is>
          <t>6480261</t>
        </is>
      </c>
      <c r="B6782" t="inlineStr">
        <is>
          <t>和歌山県伊都郡高野町西郷</t>
        </is>
      </c>
      <c r="C6782" t="inlineStr">
        <is>
          <t>わかやまけん いとぐんこうやちょう にしごう</t>
        </is>
      </c>
    </row>
    <row r="6783">
      <c r="A6783" t="inlineStr">
        <is>
          <t>6480262</t>
        </is>
      </c>
      <c r="B6783" t="inlineStr">
        <is>
          <t>和歌山県伊都郡高野町細川</t>
        </is>
      </c>
      <c r="C6783" t="inlineStr">
        <is>
          <t>わかやまけん いとぐんこうやちょう ほそかわ</t>
        </is>
      </c>
    </row>
    <row r="6784">
      <c r="A6784" t="inlineStr">
        <is>
          <t>6480263</t>
        </is>
      </c>
      <c r="B6784" t="inlineStr">
        <is>
          <t>和歌山県伊都郡高野町花坂</t>
        </is>
      </c>
      <c r="C6784" t="inlineStr">
        <is>
          <t>わかやまけん いとぐんこうやちょう はなさか</t>
        </is>
      </c>
    </row>
    <row r="6785">
      <c r="A6785" t="inlineStr">
        <is>
          <t>6480300</t>
        </is>
      </c>
      <c r="B6785" t="inlineStr">
        <is>
          <t>奈良県吉野郡野迫川村</t>
        </is>
      </c>
      <c r="C6785" t="inlineStr">
        <is>
          <t>ならけん よしのぐんのせがわむら</t>
        </is>
      </c>
    </row>
    <row r="6786">
      <c r="A6786" t="inlineStr">
        <is>
          <t>6480301</t>
        </is>
      </c>
      <c r="B6786" t="inlineStr">
        <is>
          <t>奈良県吉野郡野迫川村池津川</t>
        </is>
      </c>
      <c r="C6786" t="inlineStr">
        <is>
          <t>ならけん よしのぐんのせがわむら いけつかわ</t>
        </is>
      </c>
    </row>
    <row r="6787">
      <c r="A6787" t="inlineStr">
        <is>
          <t>6480302</t>
        </is>
      </c>
      <c r="B6787" t="inlineStr">
        <is>
          <t>奈良県吉野郡野迫川村紫園</t>
        </is>
      </c>
      <c r="C6787" t="inlineStr">
        <is>
          <t>ならけん よしのぐんのせがわむら しおん</t>
        </is>
      </c>
    </row>
    <row r="6788">
      <c r="A6788" t="inlineStr">
        <is>
          <t>6480303</t>
        </is>
      </c>
      <c r="B6788" t="inlineStr">
        <is>
          <t>奈良県吉野郡野迫川村中津川</t>
        </is>
      </c>
      <c r="C6788" t="inlineStr">
        <is>
          <t>ならけん よしのぐんのせがわむら なかつがわ</t>
        </is>
      </c>
    </row>
    <row r="6789">
      <c r="A6789" t="inlineStr">
        <is>
          <t>6480304</t>
        </is>
      </c>
      <c r="B6789" t="inlineStr">
        <is>
          <t>奈良県吉野郡野迫川村立里</t>
        </is>
      </c>
      <c r="C6789" t="inlineStr">
        <is>
          <t>ならけん よしのぐんのせがわむら たてり</t>
        </is>
      </c>
    </row>
    <row r="6790">
      <c r="A6790" t="inlineStr">
        <is>
          <t>6480305</t>
        </is>
      </c>
      <c r="B6790" t="inlineStr">
        <is>
          <t>奈良県吉野郡野迫川村北股</t>
        </is>
      </c>
      <c r="C6790" t="inlineStr">
        <is>
          <t>ならけん よしのぐんのせがわむら きたまた</t>
        </is>
      </c>
    </row>
    <row r="6791">
      <c r="A6791" t="inlineStr">
        <is>
          <t>6480306</t>
        </is>
      </c>
      <c r="B6791" t="inlineStr">
        <is>
          <t>奈良県吉野郡野迫川村平</t>
        </is>
      </c>
      <c r="C6791" t="inlineStr">
        <is>
          <t>ならけん よしのぐんのせがわむら たいら</t>
        </is>
      </c>
    </row>
    <row r="6792">
      <c r="A6792" t="inlineStr">
        <is>
          <t>6480307</t>
        </is>
      </c>
      <c r="B6792" t="inlineStr">
        <is>
          <t>奈良県吉野郡野迫川村北今西</t>
        </is>
      </c>
      <c r="C6792" t="inlineStr">
        <is>
          <t>ならけん よしのぐんのせがわむら きたいまにし</t>
        </is>
      </c>
    </row>
    <row r="6793">
      <c r="A6793" t="inlineStr">
        <is>
          <t>6480308</t>
        </is>
      </c>
      <c r="B6793" t="inlineStr">
        <is>
          <t>奈良県吉野郡野迫川村桧股</t>
        </is>
      </c>
      <c r="C6793" t="inlineStr">
        <is>
          <t>ならけん よしのぐんのせがわむら ひのきまた</t>
        </is>
      </c>
    </row>
    <row r="6794">
      <c r="A6794" t="inlineStr">
        <is>
          <t>6480309</t>
        </is>
      </c>
      <c r="B6794" t="inlineStr">
        <is>
          <t>奈良県吉野郡野迫川村弓手原</t>
        </is>
      </c>
      <c r="C6794" t="inlineStr">
        <is>
          <t>ならけん よしのぐんのせがわむら ゆみてはら</t>
        </is>
      </c>
    </row>
    <row r="6795">
      <c r="A6795" t="inlineStr">
        <is>
          <t>6480401</t>
        </is>
      </c>
      <c r="B6795" t="inlineStr">
        <is>
          <t>和歌山県伊都郡高野町西富貴</t>
        </is>
      </c>
      <c r="C6795" t="inlineStr">
        <is>
          <t>わかやまけん いとぐんこうやちょう にしふき</t>
        </is>
      </c>
    </row>
    <row r="6796">
      <c r="A6796" t="inlineStr">
        <is>
          <t>6480402</t>
        </is>
      </c>
      <c r="B6796" t="inlineStr">
        <is>
          <t>和歌山県伊都郡高野町東富貴</t>
        </is>
      </c>
      <c r="C6796" t="inlineStr">
        <is>
          <t>わかやまけん いとぐんこうやちょう ひがしふき</t>
        </is>
      </c>
    </row>
    <row r="6797">
      <c r="A6797" t="inlineStr">
        <is>
          <t>6480403</t>
        </is>
      </c>
      <c r="B6797" t="inlineStr">
        <is>
          <t>和歌山県伊都郡高野町上筒香</t>
        </is>
      </c>
      <c r="C6797" t="inlineStr">
        <is>
          <t>わかやまけん いとぐんこうやちょう かみつつが</t>
        </is>
      </c>
    </row>
    <row r="6798">
      <c r="A6798" t="inlineStr">
        <is>
          <t>6480404</t>
        </is>
      </c>
      <c r="B6798" t="inlineStr">
        <is>
          <t>和歌山県伊都郡高野町中筒香</t>
        </is>
      </c>
      <c r="C6798" t="inlineStr">
        <is>
          <t>わかやまけん いとぐんこうやちょう なかつつが</t>
        </is>
      </c>
    </row>
    <row r="6799">
      <c r="A6799" t="inlineStr">
        <is>
          <t>6480405</t>
        </is>
      </c>
      <c r="B6799" t="inlineStr">
        <is>
          <t>和歌山県伊都郡高野町下筒香</t>
        </is>
      </c>
      <c r="C6799" t="inlineStr">
        <is>
          <t>わかやまけん いとぐんこうやちょう しもつつが</t>
        </is>
      </c>
    </row>
    <row r="6800">
      <c r="A6800" t="inlineStr">
        <is>
          <t>6490101</t>
        </is>
      </c>
      <c r="B6800" t="inlineStr">
        <is>
          <t>和歌山県海南市下津町下津</t>
        </is>
      </c>
      <c r="C6800" t="inlineStr">
        <is>
          <t>わかやまけん かいなんし しもつちょうしもつ</t>
        </is>
      </c>
    </row>
    <row r="6801">
      <c r="A6801" t="inlineStr">
        <is>
          <t>6490111</t>
        </is>
      </c>
      <c r="B6801" t="inlineStr">
        <is>
          <t>和歌山県海南市下津町方</t>
        </is>
      </c>
      <c r="C6801" t="inlineStr">
        <is>
          <t>わかやまけん かいなんし しもつちょうかた</t>
        </is>
      </c>
    </row>
    <row r="6802">
      <c r="A6802" t="inlineStr">
        <is>
          <t>6490112</t>
        </is>
      </c>
      <c r="B6802" t="inlineStr">
        <is>
          <t>和歌山県海南市下津町大崎</t>
        </is>
      </c>
      <c r="C6802" t="inlineStr">
        <is>
          <t>わかやまけん かいなんし しもつちょうおおさき</t>
        </is>
      </c>
    </row>
    <row r="6803">
      <c r="A6803" t="inlineStr">
        <is>
          <t>6490121</t>
        </is>
      </c>
      <c r="B6803" t="inlineStr">
        <is>
          <t>和歌山県海南市下津町丸田</t>
        </is>
      </c>
      <c r="C6803" t="inlineStr">
        <is>
          <t>わかやまけん かいなんし しもつちょうまるだ</t>
        </is>
      </c>
    </row>
    <row r="6804">
      <c r="A6804" t="inlineStr">
        <is>
          <t>6490122</t>
        </is>
      </c>
      <c r="B6804" t="inlineStr">
        <is>
          <t>和歌山県海南市下津町黒田</t>
        </is>
      </c>
      <c r="C6804" t="inlineStr">
        <is>
          <t>わかやまけん かいなんし しもつちょうくろだ</t>
        </is>
      </c>
    </row>
    <row r="6805">
      <c r="A6805" t="inlineStr">
        <is>
          <t>6490123</t>
        </is>
      </c>
      <c r="B6805" t="inlineStr">
        <is>
          <t>和歌山県海南市下津町丁</t>
        </is>
      </c>
      <c r="C6805" t="inlineStr">
        <is>
          <t>わかやまけん かいなんし しもつちょうよろ</t>
        </is>
      </c>
    </row>
    <row r="6806">
      <c r="A6806" t="inlineStr">
        <is>
          <t>6490131</t>
        </is>
      </c>
      <c r="B6806" t="inlineStr">
        <is>
          <t>和歌山県海南市下津町塩津</t>
        </is>
      </c>
      <c r="C6806" t="inlineStr">
        <is>
          <t>わかやまけん かいなんし しもつちょうしおつ</t>
        </is>
      </c>
    </row>
    <row r="6807">
      <c r="A6807" t="inlineStr">
        <is>
          <t>6490132</t>
        </is>
      </c>
      <c r="B6807" t="inlineStr">
        <is>
          <t>和歌山県海南市下津町梅田</t>
        </is>
      </c>
      <c r="C6807" t="inlineStr">
        <is>
          <t>わかやまけん かいなんし しもつちょううめだ</t>
        </is>
      </c>
    </row>
    <row r="6808">
      <c r="A6808" t="inlineStr">
        <is>
          <t>6490133</t>
        </is>
      </c>
      <c r="B6808" t="inlineStr">
        <is>
          <t>和歌山県海南市下津町下</t>
        </is>
      </c>
      <c r="C6808" t="inlineStr">
        <is>
          <t>わかやまけん かいなんし しもつちょうしも</t>
        </is>
      </c>
    </row>
    <row r="6809">
      <c r="A6809" t="inlineStr">
        <is>
          <t>6490141</t>
        </is>
      </c>
      <c r="B6809" t="inlineStr">
        <is>
          <t>和歌山県海南市下津町小南</t>
        </is>
      </c>
      <c r="C6809" t="inlineStr">
        <is>
          <t>わかやまけん かいなんし しもつちょうこみなみ</t>
        </is>
      </c>
    </row>
    <row r="6810">
      <c r="A6810" t="inlineStr">
        <is>
          <t>6490142</t>
        </is>
      </c>
      <c r="B6810" t="inlineStr">
        <is>
          <t>和歌山県海南市下津町中</t>
        </is>
      </c>
      <c r="C6810" t="inlineStr">
        <is>
          <t>わかやまけん かいなんし しもつちょうなか</t>
        </is>
      </c>
    </row>
    <row r="6811">
      <c r="A6811" t="inlineStr">
        <is>
          <t>6490143</t>
        </is>
      </c>
      <c r="B6811" t="inlineStr">
        <is>
          <t>和歌山県海南市下津町小松原</t>
        </is>
      </c>
      <c r="C6811" t="inlineStr">
        <is>
          <t>わかやまけん かいなんし しもつちょうこまつばら</t>
        </is>
      </c>
    </row>
    <row r="6812">
      <c r="A6812" t="inlineStr">
        <is>
          <t>6490144</t>
        </is>
      </c>
      <c r="B6812" t="inlineStr">
        <is>
          <t>和歌山県海南市下津町橘本</t>
        </is>
      </c>
      <c r="C6812" t="inlineStr">
        <is>
          <t>わかやまけん かいなんし しもつちょうきつもと</t>
        </is>
      </c>
    </row>
    <row r="6813">
      <c r="A6813" t="inlineStr">
        <is>
          <t>6490145</t>
        </is>
      </c>
      <c r="B6813" t="inlineStr">
        <is>
          <t>和歌山県海南市下津町市坪</t>
        </is>
      </c>
      <c r="C6813" t="inlineStr">
        <is>
          <t>わかやまけん かいなんし しもつちょういちつぼ</t>
        </is>
      </c>
    </row>
    <row r="6814">
      <c r="A6814" t="inlineStr">
        <is>
          <t>6490146</t>
        </is>
      </c>
      <c r="B6814" t="inlineStr">
        <is>
          <t>和歌山県海南市下津町沓掛</t>
        </is>
      </c>
      <c r="C6814" t="inlineStr">
        <is>
          <t>わかやまけん かいなんし しもつちょうくつかけ</t>
        </is>
      </c>
    </row>
    <row r="6815">
      <c r="A6815" t="inlineStr">
        <is>
          <t>6490147</t>
        </is>
      </c>
      <c r="B6815" t="inlineStr">
        <is>
          <t>和歌山県海南市下津町青枝</t>
        </is>
      </c>
      <c r="C6815" t="inlineStr">
        <is>
          <t>わかやまけん かいなんし しもつちょうあおし</t>
        </is>
      </c>
    </row>
    <row r="6816">
      <c r="A6816" t="inlineStr">
        <is>
          <t>6490151</t>
        </is>
      </c>
      <c r="B6816" t="inlineStr">
        <is>
          <t>和歌山県海南市下津町曽根田</t>
        </is>
      </c>
      <c r="C6816" t="inlineStr">
        <is>
          <t>わかやまけん かいなんし しもつちょうそねだ</t>
        </is>
      </c>
    </row>
    <row r="6817">
      <c r="A6817" t="inlineStr">
        <is>
          <t>6490152</t>
        </is>
      </c>
      <c r="B6817" t="inlineStr">
        <is>
          <t>和歌山県海南市下津町引尾</t>
        </is>
      </c>
      <c r="C6817" t="inlineStr">
        <is>
          <t>わかやまけん かいなんし しもつちょうひきお</t>
        </is>
      </c>
    </row>
    <row r="6818">
      <c r="A6818" t="inlineStr">
        <is>
          <t>6490153</t>
        </is>
      </c>
      <c r="B6818" t="inlineStr">
        <is>
          <t>和歌山県海南市下津町興</t>
        </is>
      </c>
      <c r="C6818" t="inlineStr">
        <is>
          <t>わかやまけん かいなんし しもつちょうおき</t>
        </is>
      </c>
    </row>
    <row r="6819">
      <c r="A6819" t="inlineStr">
        <is>
          <t>6490154</t>
        </is>
      </c>
      <c r="B6819" t="inlineStr">
        <is>
          <t>和歌山県海南市下津町笠畑</t>
        </is>
      </c>
      <c r="C6819" t="inlineStr">
        <is>
          <t>わかやまけん かいなんし しもつちょうかさばた</t>
        </is>
      </c>
    </row>
    <row r="6820">
      <c r="A6820" t="inlineStr">
        <is>
          <t>6490155</t>
        </is>
      </c>
      <c r="B6820" t="inlineStr">
        <is>
          <t>和歌山県海南市下津町大窪</t>
        </is>
      </c>
      <c r="C6820" t="inlineStr">
        <is>
          <t>わかやまけん かいなんし しもつちょうおおくぼ</t>
        </is>
      </c>
    </row>
    <row r="6821">
      <c r="A6821" t="inlineStr">
        <is>
          <t>6490156</t>
        </is>
      </c>
      <c r="B6821" t="inlineStr">
        <is>
          <t>和歌山県海南市下津町百垣内</t>
        </is>
      </c>
      <c r="C6821" t="inlineStr">
        <is>
          <t>わかやまけん かいなんし しもつちょうももがいと</t>
        </is>
      </c>
    </row>
    <row r="6822">
      <c r="A6822" t="inlineStr">
        <is>
          <t>6490161</t>
        </is>
      </c>
      <c r="B6822" t="inlineStr">
        <is>
          <t>和歌山県海南市下津町小畑</t>
        </is>
      </c>
      <c r="C6822" t="inlineStr">
        <is>
          <t>わかやまけん かいなんし しもつちょうこばた</t>
        </is>
      </c>
    </row>
    <row r="6823">
      <c r="A6823" t="inlineStr">
        <is>
          <t>6490162</t>
        </is>
      </c>
      <c r="B6823" t="inlineStr">
        <is>
          <t>和歌山県海南市下津町小原</t>
        </is>
      </c>
      <c r="C6823" t="inlineStr">
        <is>
          <t>わかやまけん かいなんし しもつちょうおばら</t>
        </is>
      </c>
    </row>
    <row r="6824">
      <c r="A6824" t="inlineStr">
        <is>
          <t>6490163</t>
        </is>
      </c>
      <c r="B6824" t="inlineStr">
        <is>
          <t>和歌山県海南市下津町鰈川</t>
        </is>
      </c>
      <c r="C6824" t="inlineStr">
        <is>
          <t>わかやまけん かいなんし しもつちょうかれがわ</t>
        </is>
      </c>
    </row>
    <row r="6825">
      <c r="A6825" t="inlineStr">
        <is>
          <t>6490164</t>
        </is>
      </c>
      <c r="B6825" t="inlineStr">
        <is>
          <t>和歌山県海南市下津町上</t>
        </is>
      </c>
      <c r="C6825" t="inlineStr">
        <is>
          <t>わかやまけん かいなんし しもつちょうかみ</t>
        </is>
      </c>
    </row>
    <row r="6826">
      <c r="A6826" t="inlineStr">
        <is>
          <t>6490300</t>
        </is>
      </c>
      <c r="B6826" t="inlineStr">
        <is>
          <t>和歌山県有田市</t>
        </is>
      </c>
      <c r="C6826" t="inlineStr">
        <is>
          <t>わかやまけん ありだし</t>
        </is>
      </c>
    </row>
    <row r="6827">
      <c r="A6827" t="inlineStr">
        <is>
          <t>6490301</t>
        </is>
      </c>
      <c r="B6827" t="inlineStr">
        <is>
          <t>和歌山県有田市下中島</t>
        </is>
      </c>
      <c r="C6827" t="inlineStr">
        <is>
          <t>わかやまけん ありだし しもなかしま</t>
        </is>
      </c>
    </row>
    <row r="6828">
      <c r="A6828" t="inlineStr">
        <is>
          <t>6490302</t>
        </is>
      </c>
      <c r="B6828" t="inlineStr">
        <is>
          <t>和歌山県有田市山田原</t>
        </is>
      </c>
      <c r="C6828" t="inlineStr">
        <is>
          <t>わかやまけん ありだし やまだはら</t>
        </is>
      </c>
    </row>
    <row r="6829">
      <c r="A6829" t="inlineStr">
        <is>
          <t>6490303</t>
        </is>
      </c>
      <c r="B6829" t="inlineStr">
        <is>
          <t>和歌山県有田市新堂</t>
        </is>
      </c>
      <c r="C6829" t="inlineStr">
        <is>
          <t>わかやまけん ありだし しんどう</t>
        </is>
      </c>
    </row>
    <row r="6830">
      <c r="A6830" t="inlineStr">
        <is>
          <t>6490304</t>
        </is>
      </c>
      <c r="B6830" t="inlineStr">
        <is>
          <t>和歌山県有田市箕島</t>
        </is>
      </c>
      <c r="C6830" t="inlineStr">
        <is>
          <t>わかやまけん ありだし みのしま</t>
        </is>
      </c>
    </row>
    <row r="6831">
      <c r="A6831" t="inlineStr">
        <is>
          <t>6490305</t>
        </is>
      </c>
      <c r="B6831" t="inlineStr">
        <is>
          <t>和歌山県有田市港町</t>
        </is>
      </c>
      <c r="C6831" t="inlineStr">
        <is>
          <t>わかやまけん ありだし みなとまち</t>
        </is>
      </c>
    </row>
    <row r="6832">
      <c r="A6832" t="inlineStr">
        <is>
          <t>6490306</t>
        </is>
      </c>
      <c r="B6832" t="inlineStr">
        <is>
          <t>和歌山県有田市初島町浜</t>
        </is>
      </c>
      <c r="C6832" t="inlineStr">
        <is>
          <t>わかやまけん ありだし はつしまちょうはま</t>
        </is>
      </c>
    </row>
    <row r="6833">
      <c r="A6833" t="inlineStr">
        <is>
          <t>6490307</t>
        </is>
      </c>
      <c r="B6833" t="inlineStr">
        <is>
          <t>和歌山県有田市初島町里</t>
        </is>
      </c>
      <c r="C6833" t="inlineStr">
        <is>
          <t>わかやまけん ありだし はつしまちょうさと</t>
        </is>
      </c>
    </row>
    <row r="6834">
      <c r="A6834" t="inlineStr">
        <is>
          <t>6490311</t>
        </is>
      </c>
      <c r="B6834" t="inlineStr">
        <is>
          <t>和歌山県有田市辻堂</t>
        </is>
      </c>
      <c r="C6834" t="inlineStr">
        <is>
          <t>わかやまけん ありだし つじどう</t>
        </is>
      </c>
    </row>
    <row r="6835">
      <c r="A6835" t="inlineStr">
        <is>
          <t>6490312</t>
        </is>
      </c>
      <c r="B6835" t="inlineStr">
        <is>
          <t>和歌山県有田市星尾</t>
        </is>
      </c>
      <c r="C6835" t="inlineStr">
        <is>
          <t>わかやまけん ありだし ほしお</t>
        </is>
      </c>
    </row>
    <row r="6836">
      <c r="A6836" t="inlineStr">
        <is>
          <t>6490313</t>
        </is>
      </c>
      <c r="B6836" t="inlineStr">
        <is>
          <t>和歌山県有田市千田</t>
        </is>
      </c>
      <c r="C6836" t="inlineStr">
        <is>
          <t>わかやまけん ありだし ちだ</t>
        </is>
      </c>
    </row>
    <row r="6837">
      <c r="A6837" t="inlineStr">
        <is>
          <t>6490314</t>
        </is>
      </c>
      <c r="B6837" t="inlineStr">
        <is>
          <t>和歌山県有田市野</t>
        </is>
      </c>
      <c r="C6837" t="inlineStr">
        <is>
          <t>わかやまけん ありだし の</t>
        </is>
      </c>
    </row>
    <row r="6838">
      <c r="A6838" t="inlineStr">
        <is>
          <t>6490315</t>
        </is>
      </c>
      <c r="B6838" t="inlineStr">
        <is>
          <t>和歌山県有田市山地</t>
        </is>
      </c>
      <c r="C6838" t="inlineStr">
        <is>
          <t>わかやまけん ありだし やまち</t>
        </is>
      </c>
    </row>
    <row r="6839">
      <c r="A6839" t="inlineStr">
        <is>
          <t>6490316</t>
        </is>
      </c>
      <c r="B6839" t="inlineStr">
        <is>
          <t>和歌山県有田市宮崎町</t>
        </is>
      </c>
      <c r="C6839" t="inlineStr">
        <is>
          <t>わかやまけん ありだし みやざきちょう</t>
        </is>
      </c>
    </row>
    <row r="6840">
      <c r="A6840" t="inlineStr">
        <is>
          <t>6490317</t>
        </is>
      </c>
      <c r="B6840" t="inlineStr">
        <is>
          <t>和歌山県有田市古江見</t>
        </is>
      </c>
      <c r="C6840" t="inlineStr">
        <is>
          <t>わかやまけん ありだし こえみ</t>
        </is>
      </c>
    </row>
    <row r="6841">
      <c r="A6841" t="inlineStr">
        <is>
          <t>6490421</t>
        </is>
      </c>
      <c r="B6841" t="inlineStr">
        <is>
          <t>和歌山県有田市糸我町中番</t>
        </is>
      </c>
      <c r="C6841" t="inlineStr">
        <is>
          <t>わかやまけん ありだし いとがちょうなかばん</t>
        </is>
      </c>
    </row>
    <row r="6842">
      <c r="A6842" t="inlineStr">
        <is>
          <t>6490422</t>
        </is>
      </c>
      <c r="B6842" t="inlineStr">
        <is>
          <t>和歌山県有田市糸我町西</t>
        </is>
      </c>
      <c r="C6842" t="inlineStr">
        <is>
          <t>わかやまけん ありだし いとがちょうにし</t>
        </is>
      </c>
    </row>
    <row r="6843">
      <c r="A6843" t="inlineStr">
        <is>
          <t>6490431</t>
        </is>
      </c>
      <c r="B6843" t="inlineStr">
        <is>
          <t>和歌山県有田市宮原町畑</t>
        </is>
      </c>
      <c r="C6843" t="inlineStr">
        <is>
          <t>わかやまけん ありだし みやはらちょうはた</t>
        </is>
      </c>
    </row>
    <row r="6844">
      <c r="A6844" t="inlineStr">
        <is>
          <t>6490432</t>
        </is>
      </c>
      <c r="B6844" t="inlineStr">
        <is>
          <t>和歌山県有田市宮原町東</t>
        </is>
      </c>
      <c r="C6844" t="inlineStr">
        <is>
          <t>わかやまけん ありだし みやはらちょうひがし</t>
        </is>
      </c>
    </row>
    <row r="6845">
      <c r="A6845" t="inlineStr">
        <is>
          <t>6490433</t>
        </is>
      </c>
      <c r="B6845" t="inlineStr">
        <is>
          <t>和歌山県有田市宮原町須谷</t>
        </is>
      </c>
      <c r="C6845" t="inlineStr">
        <is>
          <t>わかやまけん ありだし みやはらちょうすがい</t>
        </is>
      </c>
    </row>
    <row r="6846">
      <c r="A6846" t="inlineStr">
        <is>
          <t>6490434</t>
        </is>
      </c>
      <c r="B6846" t="inlineStr">
        <is>
          <t>和歌山県有田市宮原町新町</t>
        </is>
      </c>
      <c r="C6846" t="inlineStr">
        <is>
          <t>わかやまけん ありだし みやはらちょうしんまち</t>
        </is>
      </c>
    </row>
    <row r="6847">
      <c r="A6847" t="inlineStr">
        <is>
          <t>6490435</t>
        </is>
      </c>
      <c r="B6847" t="inlineStr">
        <is>
          <t>和歌山県有田市宮原町滝川原</t>
        </is>
      </c>
      <c r="C6847" t="inlineStr">
        <is>
          <t>わかやまけん ありだし みやはらちょうたきがはら</t>
        </is>
      </c>
    </row>
    <row r="6848">
      <c r="A6848" t="inlineStr">
        <is>
          <t>6490436</t>
        </is>
      </c>
      <c r="B6848" t="inlineStr">
        <is>
          <t>和歌山県有田市宮原町道</t>
        </is>
      </c>
      <c r="C6848" t="inlineStr">
        <is>
          <t>わかやまけん ありだし みやはらちょうどう</t>
        </is>
      </c>
    </row>
    <row r="6849">
      <c r="A6849" t="inlineStr">
        <is>
          <t>6490437</t>
        </is>
      </c>
      <c r="B6849" t="inlineStr">
        <is>
          <t>和歌山県有田市宮原町滝</t>
        </is>
      </c>
      <c r="C6849" t="inlineStr">
        <is>
          <t>わかやまけん ありだし みやはらちょうたき</t>
        </is>
      </c>
    </row>
    <row r="6850">
      <c r="A6850" t="inlineStr">
        <is>
          <t>6491100</t>
        </is>
      </c>
      <c r="B6850" t="inlineStr">
        <is>
          <t>和歌山県日高郡由良町</t>
        </is>
      </c>
      <c r="C6850" t="inlineStr">
        <is>
          <t>わかやまけん ひだかぐんゆらちょう</t>
        </is>
      </c>
    </row>
    <row r="6851">
      <c r="A6851" t="inlineStr">
        <is>
          <t>6491101</t>
        </is>
      </c>
      <c r="B6851" t="inlineStr">
        <is>
          <t>和歌山県日高郡由良町畑</t>
        </is>
      </c>
      <c r="C6851" t="inlineStr">
        <is>
          <t>わかやまけん ひだかぐんゆらちょう はた</t>
        </is>
      </c>
    </row>
    <row r="6852">
      <c r="A6852" t="inlineStr">
        <is>
          <t>6491102</t>
        </is>
      </c>
      <c r="B6852" t="inlineStr">
        <is>
          <t>和歌山県日高郡由良町中</t>
        </is>
      </c>
      <c r="C6852" t="inlineStr">
        <is>
          <t>わかやまけん ひだかぐんゆらちょう なか</t>
        </is>
      </c>
    </row>
    <row r="6853">
      <c r="A6853" t="inlineStr">
        <is>
          <t>6491103</t>
        </is>
      </c>
      <c r="B6853" t="inlineStr">
        <is>
          <t>和歌山県日高郡由良町門前</t>
        </is>
      </c>
      <c r="C6853" t="inlineStr">
        <is>
          <t>わかやまけん ひだかぐんゆらちょう もんぜん</t>
        </is>
      </c>
    </row>
    <row r="6854">
      <c r="A6854" t="inlineStr">
        <is>
          <t>6491104</t>
        </is>
      </c>
      <c r="B6854" t="inlineStr">
        <is>
          <t>和歌山県日高郡由良町江ノ駒</t>
        </is>
      </c>
      <c r="C6854" t="inlineStr">
        <is>
          <t>わかやまけん ひだかぐんゆらちょう えのこま</t>
        </is>
      </c>
    </row>
    <row r="6855">
      <c r="A6855" t="inlineStr">
        <is>
          <t>6491111</t>
        </is>
      </c>
      <c r="B6855" t="inlineStr">
        <is>
          <t>和歌山県日高郡由良町里</t>
        </is>
      </c>
      <c r="C6855" t="inlineStr">
        <is>
          <t>わかやまけん ひだかぐんゆらちょう さと</t>
        </is>
      </c>
    </row>
    <row r="6856">
      <c r="A6856" t="inlineStr">
        <is>
          <t>6491112</t>
        </is>
      </c>
      <c r="B6856" t="inlineStr">
        <is>
          <t>和歌山県日高郡由良町網代</t>
        </is>
      </c>
      <c r="C6856" t="inlineStr">
        <is>
          <t>わかやまけん ひだかぐんゆらちょう あじろ</t>
        </is>
      </c>
    </row>
    <row r="6857">
      <c r="A6857" t="inlineStr">
        <is>
          <t>6491113</t>
        </is>
      </c>
      <c r="B6857" t="inlineStr">
        <is>
          <t>和歌山県日高郡由良町阿戸</t>
        </is>
      </c>
      <c r="C6857" t="inlineStr">
        <is>
          <t>わかやまけん ひだかぐんゆらちょう あと</t>
        </is>
      </c>
    </row>
    <row r="6858">
      <c r="A6858" t="inlineStr">
        <is>
          <t>6491121</t>
        </is>
      </c>
      <c r="B6858" t="inlineStr">
        <is>
          <t>和歌山県日高郡由良町吹井</t>
        </is>
      </c>
      <c r="C6858" t="inlineStr">
        <is>
          <t>わかやまけん ひだかぐんゆらちょう ふけい</t>
        </is>
      </c>
    </row>
    <row r="6859">
      <c r="A6859" t="inlineStr">
        <is>
          <t>6491122</t>
        </is>
      </c>
      <c r="B6859" t="inlineStr">
        <is>
          <t>和歌山県日高郡由良町神谷</t>
        </is>
      </c>
      <c r="C6859" t="inlineStr">
        <is>
          <t>わかやまけん ひだかぐんゆらちょう かみや</t>
        </is>
      </c>
    </row>
    <row r="6860">
      <c r="A6860" t="inlineStr">
        <is>
          <t>6491123</t>
        </is>
      </c>
      <c r="B6860" t="inlineStr">
        <is>
          <t>和歌山県日高郡由良町大引</t>
        </is>
      </c>
      <c r="C6860" t="inlineStr">
        <is>
          <t>わかやまけん ひだかぐんゆらちょう おおびき</t>
        </is>
      </c>
    </row>
    <row r="6861">
      <c r="A6861" t="inlineStr">
        <is>
          <t>6491131</t>
        </is>
      </c>
      <c r="B6861" t="inlineStr">
        <is>
          <t>和歌山県日高郡由良町小引</t>
        </is>
      </c>
      <c r="C6861" t="inlineStr">
        <is>
          <t>わかやまけん ひだかぐんゆらちょう こびき</t>
        </is>
      </c>
    </row>
    <row r="6862">
      <c r="A6862" t="inlineStr">
        <is>
          <t>6491132</t>
        </is>
      </c>
      <c r="B6862" t="inlineStr">
        <is>
          <t>和歌山県日高郡由良町衣奈</t>
        </is>
      </c>
      <c r="C6862" t="inlineStr">
        <is>
          <t>わかやまけん ひだかぐんゆらちょう えな</t>
        </is>
      </c>
    </row>
    <row r="6863">
      <c r="A6863" t="inlineStr">
        <is>
          <t>6491133</t>
        </is>
      </c>
      <c r="B6863" t="inlineStr">
        <is>
          <t>和歌山県日高郡由良町三尾川</t>
        </is>
      </c>
      <c r="C6863" t="inlineStr">
        <is>
          <t>わかやまけん ひだかぐんゆらちょう みおがわ</t>
        </is>
      </c>
    </row>
    <row r="6864">
      <c r="A6864" t="inlineStr">
        <is>
          <t>6491134</t>
        </is>
      </c>
      <c r="B6864" t="inlineStr">
        <is>
          <t>和歌山県日高郡由良町戸津井</t>
        </is>
      </c>
      <c r="C6864" t="inlineStr">
        <is>
          <t>わかやまけん ひだかぐんゆらちょう とつい</t>
        </is>
      </c>
    </row>
    <row r="6865">
      <c r="A6865" t="inlineStr">
        <is>
          <t>6491200</t>
        </is>
      </c>
      <c r="B6865" t="inlineStr">
        <is>
          <t>和歌山県日高郡日高町</t>
        </is>
      </c>
      <c r="C6865" t="inlineStr">
        <is>
          <t>わかやまけん ひだかぐんひだかちょう</t>
        </is>
      </c>
    </row>
    <row r="6866">
      <c r="A6866" t="inlineStr">
        <is>
          <t>6491201</t>
        </is>
      </c>
      <c r="B6866" t="inlineStr">
        <is>
          <t>和歌山県日高郡日高町原谷</t>
        </is>
      </c>
      <c r="C6866" t="inlineStr">
        <is>
          <t>わかやまけん ひだかぐんひだかちょう はらだに</t>
        </is>
      </c>
    </row>
    <row r="6867">
      <c r="A6867" t="inlineStr">
        <is>
          <t>6491202</t>
        </is>
      </c>
      <c r="B6867" t="inlineStr">
        <is>
          <t>和歌山県日高郡日高町萩原</t>
        </is>
      </c>
      <c r="C6867" t="inlineStr">
        <is>
          <t>わかやまけん ひだかぐんひだかちょう はぎわら</t>
        </is>
      </c>
    </row>
    <row r="6868">
      <c r="A6868" t="inlineStr">
        <is>
          <t>6491203</t>
        </is>
      </c>
      <c r="B6868" t="inlineStr">
        <is>
          <t>和歌山県日高郡日高町池田</t>
        </is>
      </c>
      <c r="C6868" t="inlineStr">
        <is>
          <t>わかやまけん ひだかぐんひだかちょう いけだ</t>
        </is>
      </c>
    </row>
    <row r="6869">
      <c r="A6869" t="inlineStr">
        <is>
          <t>6491211</t>
        </is>
      </c>
      <c r="B6869" t="inlineStr">
        <is>
          <t>和歌山県日高郡日高町荊木</t>
        </is>
      </c>
      <c r="C6869" t="inlineStr">
        <is>
          <t>わかやまけん ひだかぐんひだかちょう いばらき</t>
        </is>
      </c>
    </row>
    <row r="6870">
      <c r="A6870" t="inlineStr">
        <is>
          <t>6491212</t>
        </is>
      </c>
      <c r="B6870" t="inlineStr">
        <is>
          <t>和歌山県日高郡日高町小中</t>
        </is>
      </c>
      <c r="C6870" t="inlineStr">
        <is>
          <t>わかやまけん ひだかぐんひだかちょう おなか</t>
        </is>
      </c>
    </row>
    <row r="6871">
      <c r="A6871" t="inlineStr">
        <is>
          <t>6491213</t>
        </is>
      </c>
      <c r="B6871" t="inlineStr">
        <is>
          <t>和歌山県日高郡日高町高家</t>
        </is>
      </c>
      <c r="C6871" t="inlineStr">
        <is>
          <t>わかやまけん ひだかぐんひだかちょう たいえ</t>
        </is>
      </c>
    </row>
    <row r="6872">
      <c r="A6872" t="inlineStr">
        <is>
          <t>6491221</t>
        </is>
      </c>
      <c r="B6872" t="inlineStr">
        <is>
          <t>和歌山県日高郡日高町志賀</t>
        </is>
      </c>
      <c r="C6872" t="inlineStr">
        <is>
          <t>わかやまけん ひだかぐんひだかちょう しが</t>
        </is>
      </c>
    </row>
    <row r="6873">
      <c r="A6873" t="inlineStr">
        <is>
          <t>6491222</t>
        </is>
      </c>
      <c r="B6873" t="inlineStr">
        <is>
          <t>和歌山県日高郡日高町小池</t>
        </is>
      </c>
      <c r="C6873" t="inlineStr">
        <is>
          <t>わかやまけん ひだかぐんひだかちょう おいけ</t>
        </is>
      </c>
    </row>
    <row r="6874">
      <c r="A6874" t="inlineStr">
        <is>
          <t>6491223</t>
        </is>
      </c>
      <c r="B6874" t="inlineStr">
        <is>
          <t>和歌山県日高郡日高町小浦</t>
        </is>
      </c>
      <c r="C6874" t="inlineStr">
        <is>
          <t>わかやまけん ひだかぐんひだかちょう おうら</t>
        </is>
      </c>
    </row>
    <row r="6875">
      <c r="A6875" t="inlineStr">
        <is>
          <t>6491224</t>
        </is>
      </c>
      <c r="B6875" t="inlineStr">
        <is>
          <t>和歌山県日高郡日高町津久野</t>
        </is>
      </c>
      <c r="C6875" t="inlineStr">
        <is>
          <t>わかやまけん ひだかぐんひだかちょう つくの</t>
        </is>
      </c>
    </row>
    <row r="6876">
      <c r="A6876" t="inlineStr">
        <is>
          <t>6491225</t>
        </is>
      </c>
      <c r="B6876" t="inlineStr">
        <is>
          <t>和歌山県日高郡日高町方杭</t>
        </is>
      </c>
      <c r="C6876" t="inlineStr">
        <is>
          <t>わかやまけん ひだかぐんひだかちょう かたくい</t>
        </is>
      </c>
    </row>
    <row r="6877">
      <c r="A6877" t="inlineStr">
        <is>
          <t>6491231</t>
        </is>
      </c>
      <c r="B6877" t="inlineStr">
        <is>
          <t>和歌山県日高郡日高町小坂</t>
        </is>
      </c>
      <c r="C6877" t="inlineStr">
        <is>
          <t>わかやまけん ひだかぐんひだかちょう おさか</t>
        </is>
      </c>
    </row>
    <row r="6878">
      <c r="A6878" t="inlineStr">
        <is>
          <t>6491232</t>
        </is>
      </c>
      <c r="B6878" t="inlineStr">
        <is>
          <t>和歌山県日高郡日高町阿尾</t>
        </is>
      </c>
      <c r="C6878" t="inlineStr">
        <is>
          <t>わかやまけん ひだかぐんひだかちょう あお</t>
        </is>
      </c>
    </row>
    <row r="6879">
      <c r="A6879" t="inlineStr">
        <is>
          <t>6491233</t>
        </is>
      </c>
      <c r="B6879" t="inlineStr">
        <is>
          <t>和歌山県日高郡日高町産湯</t>
        </is>
      </c>
      <c r="C6879" t="inlineStr">
        <is>
          <t>わかやまけん ひだかぐんひだかちょう うぶゆ</t>
        </is>
      </c>
    </row>
    <row r="6880">
      <c r="A6880" t="inlineStr">
        <is>
          <t>6491234</t>
        </is>
      </c>
      <c r="B6880" t="inlineStr">
        <is>
          <t>和歌山県日高郡日高町比井</t>
        </is>
      </c>
      <c r="C6880" t="inlineStr">
        <is>
          <t>わかやまけん ひだかぐんひだかちょう ひい</t>
        </is>
      </c>
    </row>
    <row r="6881">
      <c r="A6881" t="inlineStr">
        <is>
          <t>6491300</t>
        </is>
      </c>
      <c r="B6881" t="inlineStr">
        <is>
          <t>和歌山県日高郡日高川町</t>
        </is>
      </c>
      <c r="C6881" t="inlineStr">
        <is>
          <t>わかやまけん ひだかぐんひだかがわちょう</t>
        </is>
      </c>
    </row>
    <row r="6882">
      <c r="A6882" t="inlineStr">
        <is>
          <t>6491311</t>
        </is>
      </c>
      <c r="B6882" t="inlineStr">
        <is>
          <t>和歌山県日高郡日高川町平川</t>
        </is>
      </c>
      <c r="C6882" t="inlineStr">
        <is>
          <t>わかやまけん ひだかぐんひだかがわちょう ひゅうがわ</t>
        </is>
      </c>
    </row>
    <row r="6883">
      <c r="A6883" t="inlineStr">
        <is>
          <t>6491312</t>
        </is>
      </c>
      <c r="B6883" t="inlineStr">
        <is>
          <t>和歌山県日高郡日高川町三百瀬</t>
        </is>
      </c>
      <c r="C6883" t="inlineStr">
        <is>
          <t>わかやまけん ひだかぐんひだかがわちょう みよせ</t>
        </is>
      </c>
    </row>
    <row r="6884">
      <c r="A6884" t="inlineStr">
        <is>
          <t>6491313</t>
        </is>
      </c>
      <c r="B6884" t="inlineStr">
        <is>
          <t>和歌山県日高郡日高川町伊藤川</t>
        </is>
      </c>
      <c r="C6884" t="inlineStr">
        <is>
          <t>わかやまけん ひだかぐんひだかがわちょう いとご</t>
        </is>
      </c>
    </row>
    <row r="6885">
      <c r="A6885" t="inlineStr">
        <is>
          <t>6491314</t>
        </is>
      </c>
      <c r="B6885" t="inlineStr">
        <is>
          <t>和歌山県日高郡日高川町早藤</t>
        </is>
      </c>
      <c r="C6885" t="inlineStr">
        <is>
          <t>わかやまけん ひだかぐんひだかがわちょう はいくず</t>
        </is>
      </c>
    </row>
    <row r="6886">
      <c r="A6886" t="inlineStr">
        <is>
          <t>6491315</t>
        </is>
      </c>
      <c r="B6886" t="inlineStr">
        <is>
          <t>和歌山県日高郡日高川町玄子</t>
        </is>
      </c>
      <c r="C6886" t="inlineStr">
        <is>
          <t>わかやまけん ひだかぐんひだかがわちょう げんご</t>
        </is>
      </c>
    </row>
    <row r="6887">
      <c r="A6887" t="inlineStr">
        <is>
          <t>6491316</t>
        </is>
      </c>
      <c r="B6887" t="inlineStr">
        <is>
          <t>和歌山県日高郡日高川町蛇尾</t>
        </is>
      </c>
      <c r="C6887" t="inlineStr">
        <is>
          <t>わかやまけん ひだかぐんひだかがわちょう へびお</t>
        </is>
      </c>
    </row>
    <row r="6888">
      <c r="A6888" t="inlineStr">
        <is>
          <t>6491321</t>
        </is>
      </c>
      <c r="B6888" t="inlineStr">
        <is>
          <t>和歌山県日高郡日高川町入野</t>
        </is>
      </c>
      <c r="C6888" t="inlineStr">
        <is>
          <t>わかやまけん ひだかぐんひだかがわちょう にゅうの</t>
        </is>
      </c>
    </row>
    <row r="6889">
      <c r="A6889" t="inlineStr">
        <is>
          <t>6491322</t>
        </is>
      </c>
      <c r="B6889" t="inlineStr">
        <is>
          <t>和歌山県日高郡日高川町若野</t>
        </is>
      </c>
      <c r="C6889" t="inlineStr">
        <is>
          <t>わかやまけん ひだかぐんひだかがわちょう わかの</t>
        </is>
      </c>
    </row>
    <row r="6890">
      <c r="A6890" t="inlineStr">
        <is>
          <t>6491323</t>
        </is>
      </c>
      <c r="B6890" t="inlineStr">
        <is>
          <t>和歌山県日高郡日高川町小熊</t>
        </is>
      </c>
      <c r="C6890" t="inlineStr">
        <is>
          <t>わかやまけん ひだかぐんひだかがわちょう こぐま</t>
        </is>
      </c>
    </row>
    <row r="6891">
      <c r="A6891" t="inlineStr">
        <is>
          <t>6491324</t>
        </is>
      </c>
      <c r="B6891" t="inlineStr">
        <is>
          <t>和歌山県日高郡日高川町土生</t>
        </is>
      </c>
      <c r="C6891" t="inlineStr">
        <is>
          <t>わかやまけん ひだかぐんひだかがわちょう はぶ</t>
        </is>
      </c>
    </row>
    <row r="6892">
      <c r="A6892" t="inlineStr">
        <is>
          <t>6491325</t>
        </is>
      </c>
      <c r="B6892" t="inlineStr">
        <is>
          <t>和歌山県日高郡日高川町中津川</t>
        </is>
      </c>
      <c r="C6892" t="inlineStr">
        <is>
          <t>わかやまけん ひだかぐんひだかがわちょう なかつかわ</t>
        </is>
      </c>
    </row>
    <row r="6893">
      <c r="A6893" t="inlineStr">
        <is>
          <t>6491331</t>
        </is>
      </c>
      <c r="B6893" t="inlineStr">
        <is>
          <t>和歌山県日高郡日高川町鐘巻</t>
        </is>
      </c>
      <c r="C6893" t="inlineStr">
        <is>
          <t>わかやまけん ひだかぐんひだかがわちょう かねまき</t>
        </is>
      </c>
    </row>
    <row r="6894">
      <c r="A6894" t="inlineStr">
        <is>
          <t>6491332</t>
        </is>
      </c>
      <c r="B6894" t="inlineStr">
        <is>
          <t>和歌山県日高郡日高川町千津川</t>
        </is>
      </c>
      <c r="C6894" t="inlineStr">
        <is>
          <t>わかやまけん ひだかぐんひだかがわちょう せんづがわ</t>
        </is>
      </c>
    </row>
    <row r="6895">
      <c r="A6895" t="inlineStr">
        <is>
          <t>6491341</t>
        </is>
      </c>
      <c r="B6895" t="inlineStr">
        <is>
          <t>和歌山県御坊市藤田町藤井</t>
        </is>
      </c>
      <c r="C6895" t="inlineStr">
        <is>
          <t>わかやまけん ごぼうし ふじたちょうふじい</t>
        </is>
      </c>
    </row>
    <row r="6896">
      <c r="A6896" t="inlineStr">
        <is>
          <t>6491342</t>
        </is>
      </c>
      <c r="B6896" t="inlineStr">
        <is>
          <t>和歌山県御坊市藤田町吉田</t>
        </is>
      </c>
      <c r="C6896" t="inlineStr">
        <is>
          <t>わかやまけん ごぼうし ふじたちょうよしだ</t>
        </is>
      </c>
    </row>
    <row r="6897">
      <c r="A6897" t="inlineStr">
        <is>
          <t>6491441</t>
        </is>
      </c>
      <c r="B6897" t="inlineStr">
        <is>
          <t>和歌山県日高郡日高川町山野</t>
        </is>
      </c>
      <c r="C6897" t="inlineStr">
        <is>
          <t>わかやまけん ひだかぐんひだかがわちょう さんや</t>
        </is>
      </c>
    </row>
    <row r="6898">
      <c r="A6898" t="inlineStr">
        <is>
          <t>6491442</t>
        </is>
      </c>
      <c r="B6898" t="inlineStr">
        <is>
          <t>和歌山県日高郡日高川町江川</t>
        </is>
      </c>
      <c r="C6898" t="inlineStr">
        <is>
          <t>わかやまけん ひだかぐんひだかがわちょう えかわ</t>
        </is>
      </c>
    </row>
    <row r="6899">
      <c r="A6899" t="inlineStr">
        <is>
          <t>6491443</t>
        </is>
      </c>
      <c r="B6899" t="inlineStr">
        <is>
          <t>和歌山県日高郡日高川町和佐</t>
        </is>
      </c>
      <c r="C6899" t="inlineStr">
        <is>
          <t>わかやまけん ひだかぐんひだかがわちょう わさ</t>
        </is>
      </c>
    </row>
    <row r="6900">
      <c r="A6900" t="inlineStr">
        <is>
          <t>6491444</t>
        </is>
      </c>
      <c r="B6900" t="inlineStr">
        <is>
          <t>和歌山県日高郡日高川町松瀬</t>
        </is>
      </c>
      <c r="C6900" t="inlineStr">
        <is>
          <t>わかやまけん ひだかぐんひだかがわちょう まつせ</t>
        </is>
      </c>
    </row>
    <row r="6901">
      <c r="A6901" t="inlineStr">
        <is>
          <t>6491500</t>
        </is>
      </c>
      <c r="B6901" t="inlineStr">
        <is>
          <t>和歌山県日高郡印南町</t>
        </is>
      </c>
      <c r="C6901" t="inlineStr">
        <is>
          <t>わかやまけん ひだかぐんいなみちょう</t>
        </is>
      </c>
    </row>
    <row r="6902">
      <c r="A6902" t="inlineStr">
        <is>
          <t>6491521</t>
        </is>
      </c>
      <c r="B6902" t="inlineStr">
        <is>
          <t>和歌山県日高郡印南町美里</t>
        </is>
      </c>
      <c r="C6902" t="inlineStr">
        <is>
          <t>わかやまけん ひだかぐんいなみちょう みさと</t>
        </is>
      </c>
    </row>
    <row r="6903">
      <c r="A6903" t="inlineStr">
        <is>
          <t>6491522</t>
        </is>
      </c>
      <c r="B6903" t="inlineStr">
        <is>
          <t>和歌山県日高郡印南町古井</t>
        </is>
      </c>
      <c r="C6903" t="inlineStr">
        <is>
          <t>わかやまけん ひだかぐんいなみちょう ふるい</t>
        </is>
      </c>
    </row>
    <row r="6904">
      <c r="A6904" t="inlineStr">
        <is>
          <t>6491523</t>
        </is>
      </c>
      <c r="B6904" t="inlineStr">
        <is>
          <t>和歌山県日高郡印南町樮川</t>
        </is>
      </c>
      <c r="C6904" t="inlineStr">
        <is>
          <t>わかやまけん ひだかぐんいなみちょう ほくそがわ</t>
        </is>
      </c>
    </row>
    <row r="6905">
      <c r="A6905" t="inlineStr">
        <is>
          <t>6491524</t>
        </is>
      </c>
      <c r="B6905" t="inlineStr">
        <is>
          <t>和歌山県日高郡印南町羽六</t>
        </is>
      </c>
      <c r="C6905" t="inlineStr">
        <is>
          <t>わかやまけん ひだかぐんいなみちょう はろく</t>
        </is>
      </c>
    </row>
    <row r="6906">
      <c r="A6906" t="inlineStr">
        <is>
          <t>6491525</t>
        </is>
      </c>
      <c r="B6906" t="inlineStr">
        <is>
          <t>和歌山県日高郡印南町古屋</t>
        </is>
      </c>
      <c r="C6906" t="inlineStr">
        <is>
          <t>わかやまけん ひだかぐんいなみちょう ふるや</t>
        </is>
      </c>
    </row>
    <row r="6907">
      <c r="A6907" t="inlineStr">
        <is>
          <t>6491526</t>
        </is>
      </c>
      <c r="B6907" t="inlineStr">
        <is>
          <t>和歌山県日高郡印南町宮ノ前</t>
        </is>
      </c>
      <c r="C6907" t="inlineStr">
        <is>
          <t>わかやまけん ひだかぐんいなみちょう みやのまえ</t>
        </is>
      </c>
    </row>
    <row r="6908">
      <c r="A6908" t="inlineStr">
        <is>
          <t>6491527</t>
        </is>
      </c>
      <c r="B6908" t="inlineStr">
        <is>
          <t>和歌山県日高郡印南町島田</t>
        </is>
      </c>
      <c r="C6908" t="inlineStr">
        <is>
          <t>わかやまけん ひだかぐんいなみちょう しまだ</t>
        </is>
      </c>
    </row>
    <row r="6909">
      <c r="A6909" t="inlineStr">
        <is>
          <t>6491528</t>
        </is>
      </c>
      <c r="B6909" t="inlineStr">
        <is>
          <t>和歌山県日高郡印南町西ノ地</t>
        </is>
      </c>
      <c r="C6909" t="inlineStr">
        <is>
          <t>わかやまけん ひだかぐんいなみちょう にしのじ</t>
        </is>
      </c>
    </row>
    <row r="6910">
      <c r="A6910" t="inlineStr">
        <is>
          <t>6491531</t>
        </is>
      </c>
      <c r="B6910" t="inlineStr">
        <is>
          <t>和歌山県日高郡印南町立石</t>
        </is>
      </c>
      <c r="C6910" t="inlineStr">
        <is>
          <t>わかやまけん ひだかぐんいなみちょう たていし</t>
        </is>
      </c>
    </row>
    <row r="6911">
      <c r="A6911" t="inlineStr">
        <is>
          <t>6491532</t>
        </is>
      </c>
      <c r="B6911" t="inlineStr">
        <is>
          <t>和歌山県日高郡印南町印南原</t>
        </is>
      </c>
      <c r="C6911" t="inlineStr">
        <is>
          <t>わかやまけん ひだかぐんいなみちょう いなんばら</t>
        </is>
      </c>
    </row>
    <row r="6912">
      <c r="A6912" t="inlineStr">
        <is>
          <t>6491533</t>
        </is>
      </c>
      <c r="B6912" t="inlineStr">
        <is>
          <t>和歌山県日高郡印南町山口</t>
        </is>
      </c>
      <c r="C6912" t="inlineStr">
        <is>
          <t>わかやまけん ひだかぐんいなみちょう やまぐち</t>
        </is>
      </c>
    </row>
    <row r="6913">
      <c r="A6913" t="inlineStr">
        <is>
          <t>6491534</t>
        </is>
      </c>
      <c r="B6913" t="inlineStr">
        <is>
          <t>和歌山県日高郡印南町印南</t>
        </is>
      </c>
      <c r="C6913" t="inlineStr">
        <is>
          <t>わかやまけん ひだかぐんいなみちょう いなみ</t>
        </is>
      </c>
    </row>
    <row r="6914">
      <c r="A6914" t="inlineStr">
        <is>
          <t>6491535</t>
        </is>
      </c>
      <c r="B6914" t="inlineStr">
        <is>
          <t>和歌山県日高郡印南町津井</t>
        </is>
      </c>
      <c r="C6914" t="inlineStr">
        <is>
          <t>わかやまけん ひだかぐんいなみちょう つい</t>
        </is>
      </c>
    </row>
    <row r="6915">
      <c r="A6915" t="inlineStr">
        <is>
          <t>6491536</t>
        </is>
      </c>
      <c r="B6915" t="inlineStr">
        <is>
          <t>和歌山県日高郡印南町南谷</t>
        </is>
      </c>
      <c r="C6915" t="inlineStr">
        <is>
          <t>わかやまけん ひだかぐんいなみちょう みなみだに</t>
        </is>
      </c>
    </row>
    <row r="6916">
      <c r="A6916" t="inlineStr">
        <is>
          <t>6491537</t>
        </is>
      </c>
      <c r="B6916" t="inlineStr">
        <is>
          <t>和歌山県日高郡印南町明神川</t>
        </is>
      </c>
      <c r="C6916" t="inlineStr">
        <is>
          <t>わかやまけん ひだかぐんいなみちょう みょうじんがわ</t>
        </is>
      </c>
    </row>
    <row r="6917">
      <c r="A6917" t="inlineStr">
        <is>
          <t>6492100</t>
        </is>
      </c>
      <c r="B6917" t="inlineStr">
        <is>
          <t>和歌山県西牟婁郡上富田町</t>
        </is>
      </c>
      <c r="C6917" t="inlineStr">
        <is>
          <t>わかやまけん にしむろぐんかみとんだちょう</t>
        </is>
      </c>
    </row>
    <row r="6918">
      <c r="A6918" t="inlineStr">
        <is>
          <t>6492101</t>
        </is>
      </c>
      <c r="B6918" t="inlineStr">
        <is>
          <t>和歌山県西牟婁郡上富田町岡</t>
        </is>
      </c>
      <c r="C6918" t="inlineStr">
        <is>
          <t>わかやまけん にしむろぐんかみとんだちょう おか</t>
        </is>
      </c>
    </row>
    <row r="6919">
      <c r="A6919" t="inlineStr">
        <is>
          <t>6492102</t>
        </is>
      </c>
      <c r="B6919" t="inlineStr">
        <is>
          <t>和歌山県西牟婁郡上富田町岩田</t>
        </is>
      </c>
      <c r="C6919" t="inlineStr">
        <is>
          <t>わかやまけん にしむろぐんかみとんだちょう いわだ</t>
        </is>
      </c>
    </row>
    <row r="6920">
      <c r="A6920" t="inlineStr">
        <is>
          <t>6492103</t>
        </is>
      </c>
      <c r="B6920" t="inlineStr">
        <is>
          <t>和歌山県西牟婁郡上富田町生馬</t>
        </is>
      </c>
      <c r="C6920" t="inlineStr">
        <is>
          <t>わかやまけん にしむろぐんかみとんだちょう いくま</t>
        </is>
      </c>
    </row>
    <row r="6921">
      <c r="A6921" t="inlineStr">
        <is>
          <t>6492104</t>
        </is>
      </c>
      <c r="B6921" t="inlineStr">
        <is>
          <t>和歌山県西牟婁郡上富田町岩崎</t>
        </is>
      </c>
      <c r="C6921" t="inlineStr">
        <is>
          <t>わかやまけん にしむろぐんかみとんだちょう いわさき</t>
        </is>
      </c>
    </row>
    <row r="6922">
      <c r="A6922" t="inlineStr">
        <is>
          <t>6492105</t>
        </is>
      </c>
      <c r="B6922" t="inlineStr">
        <is>
          <t>和歌山県西牟婁郡上富田町朝来</t>
        </is>
      </c>
      <c r="C6922" t="inlineStr">
        <is>
          <t>わかやまけん にしむろぐんかみとんだちょう あっそ</t>
        </is>
      </c>
    </row>
    <row r="6923">
      <c r="A6923" t="inlineStr">
        <is>
          <t>6492106</t>
        </is>
      </c>
      <c r="B6923" t="inlineStr">
        <is>
          <t>和歌山県西牟婁郡上富田町南紀の台</t>
        </is>
      </c>
      <c r="C6923" t="inlineStr">
        <is>
          <t>わかやまけん にしむろぐんかみとんだちょう なんきのだい</t>
        </is>
      </c>
    </row>
    <row r="6924">
      <c r="A6924" t="inlineStr">
        <is>
          <t>6492107</t>
        </is>
      </c>
      <c r="B6924" t="inlineStr">
        <is>
          <t>和歌山県西牟婁郡上富田町市ノ瀬</t>
        </is>
      </c>
      <c r="C6924" t="inlineStr">
        <is>
          <t>わかやまけん にしむろぐんかみとんだちょう いちのせ</t>
        </is>
      </c>
    </row>
    <row r="6925">
      <c r="A6925" t="inlineStr">
        <is>
          <t>6492108</t>
        </is>
      </c>
      <c r="B6925" t="inlineStr">
        <is>
          <t>和歌山県西牟婁郡上富田町下鮎川</t>
        </is>
      </c>
      <c r="C6925" t="inlineStr">
        <is>
          <t>わかやまけん にしむろぐんかみとんだちょう しもあゆかわ</t>
        </is>
      </c>
    </row>
    <row r="6926">
      <c r="A6926" t="inlineStr">
        <is>
          <t>6492200</t>
        </is>
      </c>
      <c r="B6926" t="inlineStr">
        <is>
          <t>和歌山県西牟婁郡白浜町</t>
        </is>
      </c>
      <c r="C6926" t="inlineStr">
        <is>
          <t>わかやまけん にしむろぐんしらはまちょう</t>
        </is>
      </c>
    </row>
    <row r="6927">
      <c r="A6927" t="inlineStr">
        <is>
          <t>6492201</t>
        </is>
      </c>
      <c r="B6927" t="inlineStr">
        <is>
          <t>和歌山県西牟婁郡白浜町堅田</t>
        </is>
      </c>
      <c r="C6927" t="inlineStr">
        <is>
          <t>わかやまけん にしむろぐんしらはまちょう かたた</t>
        </is>
      </c>
    </row>
    <row r="6928">
      <c r="A6928" t="inlineStr">
        <is>
          <t>6492211</t>
        </is>
      </c>
      <c r="B6928" t="inlineStr">
        <is>
          <t>和歌山県西牟婁郡白浜町白浜町</t>
        </is>
      </c>
      <c r="C6928" t="inlineStr">
        <is>
          <t>わかやまけん にしむろぐんしらはまちょう しらはまちょう</t>
        </is>
      </c>
    </row>
    <row r="6929">
      <c r="A6929" t="inlineStr">
        <is>
          <t>6492321</t>
        </is>
      </c>
      <c r="B6929" t="inlineStr">
        <is>
          <t>和歌山県西牟婁郡白浜町保呂</t>
        </is>
      </c>
      <c r="C6929" t="inlineStr">
        <is>
          <t>わかやまけん にしむろぐんしらはまちょう ほろ</t>
        </is>
      </c>
    </row>
    <row r="6930">
      <c r="A6930" t="inlineStr">
        <is>
          <t>6492322</t>
        </is>
      </c>
      <c r="B6930" t="inlineStr">
        <is>
          <t>和歌山県西牟婁郡白浜町内ノ川</t>
        </is>
      </c>
      <c r="C6930" t="inlineStr">
        <is>
          <t>わかやまけん にしむろぐんしらはまちょう うちのかわ</t>
        </is>
      </c>
    </row>
    <row r="6931">
      <c r="A6931" t="inlineStr">
        <is>
          <t>6492323</t>
        </is>
      </c>
      <c r="B6931" t="inlineStr">
        <is>
          <t>和歌山県西牟婁郡白浜町庄川</t>
        </is>
      </c>
      <c r="C6931" t="inlineStr">
        <is>
          <t>わかやまけん にしむろぐんしらはまちょう しゃがわ</t>
        </is>
      </c>
    </row>
    <row r="6932">
      <c r="A6932" t="inlineStr">
        <is>
          <t>6492324</t>
        </is>
      </c>
      <c r="B6932" t="inlineStr">
        <is>
          <t>和歌山県西牟婁郡白浜町十九渕</t>
        </is>
      </c>
      <c r="C6932" t="inlineStr">
        <is>
          <t>わかやまけん にしむろぐんしらはまちょう つづらふち</t>
        </is>
      </c>
    </row>
    <row r="6933">
      <c r="A6933" t="inlineStr">
        <is>
          <t>6492325</t>
        </is>
      </c>
      <c r="B6933" t="inlineStr">
        <is>
          <t>和歌山県西牟婁郡白浜町富田</t>
        </is>
      </c>
      <c r="C6933" t="inlineStr">
        <is>
          <t>わかやまけん にしむろぐんしらはまちょう とんだ</t>
        </is>
      </c>
    </row>
    <row r="6934">
      <c r="A6934" t="inlineStr">
        <is>
          <t>6492326</t>
        </is>
      </c>
      <c r="B6934" t="inlineStr">
        <is>
          <t>和歌山県西牟婁郡白浜町椿</t>
        </is>
      </c>
      <c r="C6934" t="inlineStr">
        <is>
          <t>わかやまけん にしむろぐんしらはまちょう つばき</t>
        </is>
      </c>
    </row>
    <row r="6935">
      <c r="A6935" t="inlineStr">
        <is>
          <t>6492331</t>
        </is>
      </c>
      <c r="B6935" t="inlineStr">
        <is>
          <t>和歌山県西牟婁郡白浜町平</t>
        </is>
      </c>
      <c r="C6935" t="inlineStr">
        <is>
          <t>わかやまけん にしむろぐんしらはまちょう たいら</t>
        </is>
      </c>
    </row>
    <row r="6936">
      <c r="A6936" t="inlineStr">
        <is>
          <t>6492332</t>
        </is>
      </c>
      <c r="B6936" t="inlineStr">
        <is>
          <t>和歌山県西牟婁郡白浜町栄</t>
        </is>
      </c>
      <c r="C6936" t="inlineStr">
        <is>
          <t>わかやまけん にしむろぐんしらはまちょう さかえ</t>
        </is>
      </c>
    </row>
    <row r="6937">
      <c r="A6937" t="inlineStr">
        <is>
          <t>6492333</t>
        </is>
      </c>
      <c r="B6937" t="inlineStr">
        <is>
          <t>和歌山県西牟婁郡白浜町中</t>
        </is>
      </c>
      <c r="C6937" t="inlineStr">
        <is>
          <t>わかやまけん にしむろぐんしらはまちょう なか</t>
        </is>
      </c>
    </row>
    <row r="6938">
      <c r="A6938" t="inlineStr">
        <is>
          <t>6492334</t>
        </is>
      </c>
      <c r="B6938" t="inlineStr">
        <is>
          <t>和歌山県西牟婁郡白浜町才野</t>
        </is>
      </c>
      <c r="C6938" t="inlineStr">
        <is>
          <t>わかやまけん にしむろぐんしらはまちょう さいの</t>
        </is>
      </c>
    </row>
    <row r="6939">
      <c r="A6939" t="inlineStr">
        <is>
          <t>6492511</t>
        </is>
      </c>
      <c r="B6939" t="inlineStr">
        <is>
          <t>和歌山県西牟婁郡白浜町日置</t>
        </is>
      </c>
      <c r="C6939" t="inlineStr">
        <is>
          <t>わかやまけん にしむろぐんしらはまちょう ひき</t>
        </is>
      </c>
    </row>
    <row r="6940">
      <c r="A6940" t="inlineStr">
        <is>
          <t>6492521</t>
        </is>
      </c>
      <c r="B6940" t="inlineStr">
        <is>
          <t>和歌山県西牟婁郡白浜町大古</t>
        </is>
      </c>
      <c r="C6940" t="inlineStr">
        <is>
          <t>わかやまけん にしむろぐんしらはまちょう おおふる</t>
        </is>
      </c>
    </row>
    <row r="6941">
      <c r="A6941" t="inlineStr">
        <is>
          <t>6492522</t>
        </is>
      </c>
      <c r="B6941" t="inlineStr">
        <is>
          <t>和歌山県西牟婁郡白浜町矢田</t>
        </is>
      </c>
      <c r="C6941" t="inlineStr">
        <is>
          <t>わかやまけん にしむろぐんしらはまちょう やた</t>
        </is>
      </c>
    </row>
    <row r="6942">
      <c r="A6942" t="inlineStr">
        <is>
          <t>6492523</t>
        </is>
      </c>
      <c r="B6942" t="inlineStr">
        <is>
          <t>和歌山県西牟婁郡白浜町田野井</t>
        </is>
      </c>
      <c r="C6942" t="inlineStr">
        <is>
          <t>わかやまけん にしむろぐんしらはまちょう たのい</t>
        </is>
      </c>
    </row>
    <row r="6943">
      <c r="A6943" t="inlineStr">
        <is>
          <t>6492524</t>
        </is>
      </c>
      <c r="B6943" t="inlineStr">
        <is>
          <t>和歌山県西牟婁郡白浜町安宅</t>
        </is>
      </c>
      <c r="C6943" t="inlineStr">
        <is>
          <t>わかやまけん にしむろぐんしらはまちょう あたぎ</t>
        </is>
      </c>
    </row>
    <row r="6944">
      <c r="A6944" t="inlineStr">
        <is>
          <t>6492525</t>
        </is>
      </c>
      <c r="B6944" t="inlineStr">
        <is>
          <t>和歌山県西牟婁郡白浜町塩野</t>
        </is>
      </c>
      <c r="C6944" t="inlineStr">
        <is>
          <t>わかやまけん にしむろぐんしらはまちょう しおの</t>
        </is>
      </c>
    </row>
    <row r="6945">
      <c r="A6945" t="inlineStr">
        <is>
          <t>6492531</t>
        </is>
      </c>
      <c r="B6945" t="inlineStr">
        <is>
          <t>和歌山県西牟婁郡白浜町口ケ谷</t>
        </is>
      </c>
      <c r="C6945" t="inlineStr">
        <is>
          <t>わかやまけん にしむろぐんしらはまちょう くちがたに</t>
        </is>
      </c>
    </row>
    <row r="6946">
      <c r="A6946" t="inlineStr">
        <is>
          <t>6492532</t>
        </is>
      </c>
      <c r="B6946" t="inlineStr">
        <is>
          <t>和歌山県西牟婁郡白浜町安居</t>
        </is>
      </c>
      <c r="C6946" t="inlineStr">
        <is>
          <t>わかやまけん にしむろぐんしらはまちょう あご</t>
        </is>
      </c>
    </row>
    <row r="6947">
      <c r="A6947" t="inlineStr">
        <is>
          <t>6492533</t>
        </is>
      </c>
      <c r="B6947" t="inlineStr">
        <is>
          <t>和歌山県西牟婁郡白浜町中嶋</t>
        </is>
      </c>
      <c r="C6947" t="inlineStr">
        <is>
          <t>わかやまけん にしむろぐんしらはまちょう なかじま</t>
        </is>
      </c>
    </row>
    <row r="6948">
      <c r="A6948" t="inlineStr">
        <is>
          <t>6492534</t>
        </is>
      </c>
      <c r="B6948" t="inlineStr">
        <is>
          <t>和歌山県西牟婁郡白浜町寺山</t>
        </is>
      </c>
      <c r="C6948" t="inlineStr">
        <is>
          <t>わかやまけん にしむろぐんしらはまちょう てらやま</t>
        </is>
      </c>
    </row>
    <row r="6949">
      <c r="A6949" t="inlineStr">
        <is>
          <t>6492535</t>
        </is>
      </c>
      <c r="B6949" t="inlineStr">
        <is>
          <t>和歌山県西牟婁郡白浜町向平</t>
        </is>
      </c>
      <c r="C6949" t="inlineStr">
        <is>
          <t>わかやまけん にしむろぐんしらはまちょう むかいだいら</t>
        </is>
      </c>
    </row>
    <row r="6950">
      <c r="A6950" t="inlineStr">
        <is>
          <t>6492536</t>
        </is>
      </c>
      <c r="B6950" t="inlineStr">
        <is>
          <t>和歌山県西牟婁郡白浜町久木</t>
        </is>
      </c>
      <c r="C6950" t="inlineStr">
        <is>
          <t>わかやまけん にしむろぐんしらはまちょう ひさぎ</t>
        </is>
      </c>
    </row>
    <row r="6951">
      <c r="A6951" t="inlineStr">
        <is>
          <t>6492537</t>
        </is>
      </c>
      <c r="B6951" t="inlineStr">
        <is>
          <t>和歌山県西牟婁郡白浜町宇津木</t>
        </is>
      </c>
      <c r="C6951" t="inlineStr">
        <is>
          <t>わかやまけん にしむろぐんしらはまちょう うつぎ</t>
        </is>
      </c>
    </row>
    <row r="6952">
      <c r="A6952" t="inlineStr">
        <is>
          <t>6492538</t>
        </is>
      </c>
      <c r="B6952" t="inlineStr">
        <is>
          <t>和歌山県西牟婁郡白浜町小川</t>
        </is>
      </c>
      <c r="C6952" t="inlineStr">
        <is>
          <t>わかやまけん にしむろぐんしらはまちょう こがわ</t>
        </is>
      </c>
    </row>
    <row r="6953">
      <c r="A6953" t="inlineStr">
        <is>
          <t>6492539</t>
        </is>
      </c>
      <c r="B6953" t="inlineStr">
        <is>
          <t>和歌山県西牟婁郡白浜町城</t>
        </is>
      </c>
      <c r="C6953" t="inlineStr">
        <is>
          <t>わかやまけん にしむろぐんしらはまちょう じょう</t>
        </is>
      </c>
    </row>
    <row r="6954">
      <c r="A6954" t="inlineStr">
        <is>
          <t>6492600</t>
        </is>
      </c>
      <c r="B6954" t="inlineStr">
        <is>
          <t>和歌山県西牟婁郡すさみ町</t>
        </is>
      </c>
      <c r="C6954" t="inlineStr">
        <is>
          <t>わかやまけん にしむろぐんすさみちょう</t>
        </is>
      </c>
    </row>
    <row r="6955">
      <c r="A6955" t="inlineStr">
        <is>
          <t>6492601</t>
        </is>
      </c>
      <c r="B6955" t="inlineStr">
        <is>
          <t>和歌山県西牟婁郡すさみ町小附</t>
        </is>
      </c>
      <c r="C6955" t="inlineStr">
        <is>
          <t>わかやまけん にしむろぐんすさみちょう こつき</t>
        </is>
      </c>
    </row>
    <row r="6956">
      <c r="A6956" t="inlineStr">
        <is>
          <t>6492602</t>
        </is>
      </c>
      <c r="B6956" t="inlineStr">
        <is>
          <t>和歌山県西牟婁郡すさみ町大附</t>
        </is>
      </c>
      <c r="C6956" t="inlineStr">
        <is>
          <t>わかやまけん にしむろぐんすさみちょう おおつき</t>
        </is>
      </c>
    </row>
    <row r="6957">
      <c r="A6957" t="inlineStr">
        <is>
          <t>6492603</t>
        </is>
      </c>
      <c r="B6957" t="inlineStr">
        <is>
          <t>和歌山県西牟婁郡すさみ町小河内</t>
        </is>
      </c>
      <c r="C6957" t="inlineStr">
        <is>
          <t>わかやまけん にしむろぐんすさみちょう おかうち</t>
        </is>
      </c>
    </row>
    <row r="6958">
      <c r="A6958" t="inlineStr">
        <is>
          <t>6492604</t>
        </is>
      </c>
      <c r="B6958" t="inlineStr">
        <is>
          <t>和歌山県西牟婁郡すさみ町矢野口</t>
        </is>
      </c>
      <c r="C6958" t="inlineStr">
        <is>
          <t>わかやまけん にしむろぐんすさみちょう やのくち</t>
        </is>
      </c>
    </row>
    <row r="6959">
      <c r="A6959" t="inlineStr">
        <is>
          <t>6492611</t>
        </is>
      </c>
      <c r="B6959" t="inlineStr">
        <is>
          <t>和歌山県西牟婁郡すさみ町和深川</t>
        </is>
      </c>
      <c r="C6959" t="inlineStr">
        <is>
          <t>わかやまけん にしむろぐんすさみちょう わぶかがわ</t>
        </is>
      </c>
    </row>
    <row r="6960">
      <c r="A6960" t="inlineStr">
        <is>
          <t>6492612</t>
        </is>
      </c>
      <c r="B6960" t="inlineStr">
        <is>
          <t>和歌山県西牟婁郡すさみ町口和深</t>
        </is>
      </c>
      <c r="C6960" t="inlineStr">
        <is>
          <t>わかやまけん にしむろぐんすさみちょう くちわぶか</t>
        </is>
      </c>
    </row>
    <row r="6961">
      <c r="A6961" t="inlineStr">
        <is>
          <t>6492621</t>
        </is>
      </c>
      <c r="B6961" t="inlineStr">
        <is>
          <t>和歌山県西牟婁郡すさみ町周参見</t>
        </is>
      </c>
      <c r="C6961" t="inlineStr">
        <is>
          <t>わかやまけん にしむろぐんすさみちょう すさみ</t>
        </is>
      </c>
    </row>
    <row r="6962">
      <c r="A6962" t="inlineStr">
        <is>
          <t>6492631</t>
        </is>
      </c>
      <c r="B6962" t="inlineStr">
        <is>
          <t>和歌山県西牟婁郡すさみ町太間川</t>
        </is>
      </c>
      <c r="C6962" t="inlineStr">
        <is>
          <t>わかやまけん にしむろぐんすさみちょう たいまがわ</t>
        </is>
      </c>
    </row>
    <row r="6963">
      <c r="A6963" t="inlineStr">
        <is>
          <t>6493141</t>
        </is>
      </c>
      <c r="B6963" t="inlineStr">
        <is>
          <t>和歌山県西牟婁郡すさみ町見老津</t>
        </is>
      </c>
      <c r="C6963" t="inlineStr">
        <is>
          <t>わかやまけん にしむろぐんすさみちょう みろづ</t>
        </is>
      </c>
    </row>
    <row r="6964">
      <c r="A6964" t="inlineStr">
        <is>
          <t>6493142</t>
        </is>
      </c>
      <c r="B6964" t="inlineStr">
        <is>
          <t>和歌山県西牟婁郡すさみ町江住</t>
        </is>
      </c>
      <c r="C6964" t="inlineStr">
        <is>
          <t>わかやまけん にしむろぐんすさみちょう えすみ</t>
        </is>
      </c>
    </row>
    <row r="6965">
      <c r="A6965" t="inlineStr">
        <is>
          <t>6493143</t>
        </is>
      </c>
      <c r="B6965" t="inlineStr">
        <is>
          <t>和歌山県西牟婁郡すさみ町里野</t>
        </is>
      </c>
      <c r="C6965" t="inlineStr">
        <is>
          <t>わかやまけん にしむろぐんすさみちょう さとの</t>
        </is>
      </c>
    </row>
    <row r="6966">
      <c r="A6966" t="inlineStr">
        <is>
          <t>6493151</t>
        </is>
      </c>
      <c r="B6966" t="inlineStr">
        <is>
          <t>和歌山県西牟婁郡すさみ町大鎌</t>
        </is>
      </c>
      <c r="C6966" t="inlineStr">
        <is>
          <t>わかやまけん にしむろぐんすさみちょう おおがま</t>
        </is>
      </c>
    </row>
    <row r="6967">
      <c r="A6967" t="inlineStr">
        <is>
          <t>6493152</t>
        </is>
      </c>
      <c r="B6967" t="inlineStr">
        <is>
          <t>和歌山県西牟婁郡すさみ町防己</t>
        </is>
      </c>
      <c r="C6967" t="inlineStr">
        <is>
          <t>わかやまけん にしむろぐんすさみちょう つづら</t>
        </is>
      </c>
    </row>
    <row r="6968">
      <c r="A6968" t="inlineStr">
        <is>
          <t>6493153</t>
        </is>
      </c>
      <c r="B6968" t="inlineStr">
        <is>
          <t>和歌山県西牟婁郡すさみ町大谷</t>
        </is>
      </c>
      <c r="C6968" t="inlineStr">
        <is>
          <t>わかやまけん にしむろぐんすさみちょう おおたに</t>
        </is>
      </c>
    </row>
    <row r="6969">
      <c r="A6969" t="inlineStr">
        <is>
          <t>6493161</t>
        </is>
      </c>
      <c r="B6969" t="inlineStr">
        <is>
          <t>和歌山県西牟婁郡すさみ町佐本中</t>
        </is>
      </c>
      <c r="C6969" t="inlineStr">
        <is>
          <t>わかやまけん にしむろぐんすさみちょう さもとなか</t>
        </is>
      </c>
    </row>
    <row r="6970">
      <c r="A6970" t="inlineStr">
        <is>
          <t>6493162</t>
        </is>
      </c>
      <c r="B6970" t="inlineStr">
        <is>
          <t>和歌山県西牟婁郡すさみ町佐本追川</t>
        </is>
      </c>
      <c r="C6970" t="inlineStr">
        <is>
          <t>わかやまけん にしむろぐんすさみちょう さもとおいがわ</t>
        </is>
      </c>
    </row>
    <row r="6971">
      <c r="A6971" t="inlineStr">
        <is>
          <t>6493163</t>
        </is>
      </c>
      <c r="B6971" t="inlineStr">
        <is>
          <t>和歌山県西牟婁郡すさみ町佐本西栗垣内</t>
        </is>
      </c>
      <c r="C6971" t="inlineStr">
        <is>
          <t>わかやまけん にしむろぐんすさみちょう さもとにしくりがいと</t>
        </is>
      </c>
    </row>
    <row r="6972">
      <c r="A6972" t="inlineStr">
        <is>
          <t>6493164</t>
        </is>
      </c>
      <c r="B6972" t="inlineStr">
        <is>
          <t>和歌山県西牟婁郡すさみ町佐本東栗垣内</t>
        </is>
      </c>
      <c r="C6972" t="inlineStr">
        <is>
          <t>わかやまけん にしむろぐんすさみちょう さもとひがしくりがいと</t>
        </is>
      </c>
    </row>
    <row r="6973">
      <c r="A6973" t="inlineStr">
        <is>
          <t>6493165</t>
        </is>
      </c>
      <c r="B6973" t="inlineStr">
        <is>
          <t>和歌山県西牟婁郡すさみ町佐本中野</t>
        </is>
      </c>
      <c r="C6973" t="inlineStr">
        <is>
          <t>わかやまけん にしむろぐんすさみちょう さもとなかの</t>
        </is>
      </c>
    </row>
    <row r="6974">
      <c r="A6974" t="inlineStr">
        <is>
          <t>6493166</t>
        </is>
      </c>
      <c r="B6974" t="inlineStr">
        <is>
          <t>和歌山県西牟婁郡すさみ町佐本西野川</t>
        </is>
      </c>
      <c r="C6974" t="inlineStr">
        <is>
          <t>わかやまけん にしむろぐんすさみちょう さもとにしのかわ</t>
        </is>
      </c>
    </row>
    <row r="6975">
      <c r="A6975" t="inlineStr">
        <is>
          <t>6493167</t>
        </is>
      </c>
      <c r="B6975" t="inlineStr">
        <is>
          <t>和歌山県西牟婁郡すさみ町佐本平野</t>
        </is>
      </c>
      <c r="C6975" t="inlineStr">
        <is>
          <t>わかやまけん にしむろぐんすさみちょう さもとひらの</t>
        </is>
      </c>
    </row>
    <row r="6976">
      <c r="A6976" t="inlineStr">
        <is>
          <t>6493168</t>
        </is>
      </c>
      <c r="B6976" t="inlineStr">
        <is>
          <t>和歌山県西牟婁郡すさみ町佐本根倉</t>
        </is>
      </c>
      <c r="C6976" t="inlineStr">
        <is>
          <t>わかやまけん にしむろぐんすさみちょう さもとねくら</t>
        </is>
      </c>
    </row>
    <row r="6977">
      <c r="A6977" t="inlineStr">
        <is>
          <t>6493169</t>
        </is>
      </c>
      <c r="B6977" t="inlineStr">
        <is>
          <t>和歌山県西牟婁郡すさみ町佐本深谷</t>
        </is>
      </c>
      <c r="C6977" t="inlineStr">
        <is>
          <t>わかやまけん にしむろぐんすさみちょう さもとふかたに</t>
        </is>
      </c>
    </row>
    <row r="6978">
      <c r="A6978" t="inlineStr">
        <is>
          <t>6493500</t>
        </is>
      </c>
      <c r="B6978" t="inlineStr">
        <is>
          <t>和歌山県東牟婁郡串本町</t>
        </is>
      </c>
      <c r="C6978" t="inlineStr">
        <is>
          <t>わかやまけん ひがしむろぐんくしもとちょう</t>
        </is>
      </c>
    </row>
    <row r="6979">
      <c r="A6979" t="inlineStr">
        <is>
          <t>6493501</t>
        </is>
      </c>
      <c r="B6979" t="inlineStr">
        <is>
          <t>和歌山県東牟婁郡串本町出雲</t>
        </is>
      </c>
      <c r="C6979" t="inlineStr">
        <is>
          <t>わかやまけん ひがしむろぐんくしもとちょう いつも</t>
        </is>
      </c>
    </row>
    <row r="6980">
      <c r="A6980" t="inlineStr">
        <is>
          <t>6493502</t>
        </is>
      </c>
      <c r="B6980" t="inlineStr">
        <is>
          <t>和歌山県東牟婁郡串本町潮岬</t>
        </is>
      </c>
      <c r="C6980" t="inlineStr">
        <is>
          <t>わかやまけん ひがしむろぐんくしもとちょう しおのみさき</t>
        </is>
      </c>
    </row>
    <row r="6981">
      <c r="A6981" t="inlineStr">
        <is>
          <t>6493503</t>
        </is>
      </c>
      <c r="B6981" t="inlineStr">
        <is>
          <t>和歌山県東牟婁郡串本町串本</t>
        </is>
      </c>
      <c r="C6981" t="inlineStr">
        <is>
          <t>わかやまけん ひがしむろぐんくしもとちょう くしもと</t>
        </is>
      </c>
    </row>
    <row r="6982">
      <c r="A6982" t="inlineStr">
        <is>
          <t>6493510</t>
        </is>
      </c>
      <c r="B6982" t="inlineStr">
        <is>
          <t>和歌山県東牟婁郡串本町サンゴ台</t>
        </is>
      </c>
      <c r="C6982" t="inlineStr">
        <is>
          <t>わかやまけん ひがしむろぐんくしもとちょう さんごだい</t>
        </is>
      </c>
    </row>
    <row r="6983">
      <c r="A6983" t="inlineStr">
        <is>
          <t>6493511</t>
        </is>
      </c>
      <c r="B6983" t="inlineStr">
        <is>
          <t>和歌山県東牟婁郡串本町鬮野川</t>
        </is>
      </c>
      <c r="C6983" t="inlineStr">
        <is>
          <t>わかやまけん ひがしむろぐんくしもとちょう くじのかわ</t>
        </is>
      </c>
    </row>
    <row r="6984">
      <c r="A6984" t="inlineStr">
        <is>
          <t>6493512</t>
        </is>
      </c>
      <c r="B6984" t="inlineStr">
        <is>
          <t>和歌山県東牟婁郡串本町二色</t>
        </is>
      </c>
      <c r="C6984" t="inlineStr">
        <is>
          <t>わかやまけん ひがしむろぐんくしもとちょう にしき</t>
        </is>
      </c>
    </row>
    <row r="6985">
      <c r="A6985" t="inlineStr">
        <is>
          <t>6493513</t>
        </is>
      </c>
      <c r="B6985" t="inlineStr">
        <is>
          <t>和歌山県東牟婁郡串本町高富</t>
        </is>
      </c>
      <c r="C6985" t="inlineStr">
        <is>
          <t>わかやまけん ひがしむろぐんくしもとちょう たかとみ</t>
        </is>
      </c>
    </row>
    <row r="6986">
      <c r="A6986" t="inlineStr">
        <is>
          <t>6493514</t>
        </is>
      </c>
      <c r="B6986" t="inlineStr">
        <is>
          <t>和歌山県東牟婁郡串本町有田</t>
        </is>
      </c>
      <c r="C6986" t="inlineStr">
        <is>
          <t>わかやまけん ひがしむろぐんくしもとちょう ありだ</t>
        </is>
      </c>
    </row>
    <row r="6987">
      <c r="A6987" t="inlineStr">
        <is>
          <t>6493515</t>
        </is>
      </c>
      <c r="B6987" t="inlineStr">
        <is>
          <t>和歌山県東牟婁郡串本町田並</t>
        </is>
      </c>
      <c r="C6987" t="inlineStr">
        <is>
          <t>わかやまけん ひがしむろぐんくしもとちょう たなみ</t>
        </is>
      </c>
    </row>
    <row r="6988">
      <c r="A6988" t="inlineStr">
        <is>
          <t>6493516</t>
        </is>
      </c>
      <c r="B6988" t="inlineStr">
        <is>
          <t>和歌山県東牟婁郡串本町田並上</t>
        </is>
      </c>
      <c r="C6988" t="inlineStr">
        <is>
          <t>わかやまけん ひがしむろぐんくしもとちょう たなみかみ</t>
        </is>
      </c>
    </row>
    <row r="6989">
      <c r="A6989" t="inlineStr">
        <is>
          <t>6493517</t>
        </is>
      </c>
      <c r="B6989" t="inlineStr">
        <is>
          <t>和歌山県東牟婁郡串本町吐生</t>
        </is>
      </c>
      <c r="C6989" t="inlineStr">
        <is>
          <t>わかやまけん ひがしむろぐんくしもとちょう はぶ</t>
        </is>
      </c>
    </row>
    <row r="6990">
      <c r="A6990" t="inlineStr">
        <is>
          <t>6493518</t>
        </is>
      </c>
      <c r="B6990" t="inlineStr">
        <is>
          <t>和歌山県東牟婁郡串本町有田上</t>
        </is>
      </c>
      <c r="C6990" t="inlineStr">
        <is>
          <t>わかやまけん ひがしむろぐんくしもとちょう ありだかみ</t>
        </is>
      </c>
    </row>
    <row r="6991">
      <c r="A6991" t="inlineStr">
        <is>
          <t>6493521</t>
        </is>
      </c>
      <c r="B6991" t="inlineStr">
        <is>
          <t>和歌山県東牟婁郡串本町江田</t>
        </is>
      </c>
      <c r="C6991" t="inlineStr">
        <is>
          <t>わかやまけん ひがしむろぐんくしもとちょう えだ</t>
        </is>
      </c>
    </row>
    <row r="6992">
      <c r="A6992" t="inlineStr">
        <is>
          <t>6493522</t>
        </is>
      </c>
      <c r="B6992" t="inlineStr">
        <is>
          <t>和歌山県東牟婁郡串本町田子</t>
        </is>
      </c>
      <c r="C6992" t="inlineStr">
        <is>
          <t>わかやまけん ひがしむろぐんくしもとちょう たこ</t>
        </is>
      </c>
    </row>
    <row r="6993">
      <c r="A6993" t="inlineStr">
        <is>
          <t>6493523</t>
        </is>
      </c>
      <c r="B6993" t="inlineStr">
        <is>
          <t>和歌山県東牟婁郡串本町和深</t>
        </is>
      </c>
      <c r="C6993" t="inlineStr">
        <is>
          <t>わかやまけん ひがしむろぐんくしもとちょう わぶか</t>
        </is>
      </c>
    </row>
    <row r="6994">
      <c r="A6994" t="inlineStr">
        <is>
          <t>6493524</t>
        </is>
      </c>
      <c r="B6994" t="inlineStr">
        <is>
          <t>和歌山県東牟婁郡串本町里川</t>
        </is>
      </c>
      <c r="C6994" t="inlineStr">
        <is>
          <t>わかやまけん ひがしむろぐんくしもとちょう さとがわ</t>
        </is>
      </c>
    </row>
    <row r="6995">
      <c r="A6995" t="inlineStr">
        <is>
          <t>6493631</t>
        </is>
      </c>
      <c r="B6995" t="inlineStr">
        <is>
          <t>和歌山県東牟婁郡串本町樫野</t>
        </is>
      </c>
      <c r="C6995" t="inlineStr">
        <is>
          <t>わかやまけん ひがしむろぐんくしもとちょう かしの</t>
        </is>
      </c>
    </row>
    <row r="6996">
      <c r="A6996" t="inlineStr">
        <is>
          <t>6493632</t>
        </is>
      </c>
      <c r="B6996" t="inlineStr">
        <is>
          <t>和歌山県東牟婁郡串本町須江</t>
        </is>
      </c>
      <c r="C6996" t="inlineStr">
        <is>
          <t>わかやまけん ひがしむろぐんくしもとちょう すえ</t>
        </is>
      </c>
    </row>
    <row r="6997">
      <c r="A6997" t="inlineStr">
        <is>
          <t>6493633</t>
        </is>
      </c>
      <c r="B6997" t="inlineStr">
        <is>
          <t>和歌山県東牟婁郡串本町大島</t>
        </is>
      </c>
      <c r="C6997" t="inlineStr">
        <is>
          <t>わかやまけん ひがしむろぐんくしもとちょう おおしま</t>
        </is>
      </c>
    </row>
    <row r="6998">
      <c r="A6998" t="inlineStr">
        <is>
          <t>6494100</t>
        </is>
      </c>
      <c r="B6998" t="inlineStr">
        <is>
          <t>和歌山県東牟婁郡古座川町</t>
        </is>
      </c>
      <c r="C6998" t="inlineStr">
        <is>
          <t>わかやまけん ひがしむろぐんこざがわちょう</t>
        </is>
      </c>
    </row>
    <row r="6999">
      <c r="A6999" t="inlineStr">
        <is>
          <t>6494101</t>
        </is>
      </c>
      <c r="B6999" t="inlineStr">
        <is>
          <t>和歌山県東牟婁郡古座川町樫山</t>
        </is>
      </c>
      <c r="C6999" t="inlineStr">
        <is>
          <t>わかやまけん ひがしむろぐんこざがわちょう かしやま</t>
        </is>
      </c>
    </row>
    <row r="7000">
      <c r="A7000" t="inlineStr">
        <is>
          <t>6494102</t>
        </is>
      </c>
      <c r="B7000" t="inlineStr">
        <is>
          <t>和歌山県東牟婁郡古座川町楠</t>
        </is>
      </c>
      <c r="C7000" t="inlineStr">
        <is>
          <t>わかやまけん ひがしむろぐんこざがわちょう くす</t>
        </is>
      </c>
    </row>
    <row r="7001">
      <c r="A7001" t="inlineStr">
        <is>
          <t>6494103</t>
        </is>
      </c>
      <c r="B7001" t="inlineStr">
        <is>
          <t>和歌山県東牟婁郡古座川町池野山</t>
        </is>
      </c>
      <c r="C7001" t="inlineStr">
        <is>
          <t>わかやまけん ひがしむろぐんこざがわちょう いけのやま</t>
        </is>
      </c>
    </row>
    <row r="7002">
      <c r="A7002" t="inlineStr">
        <is>
          <t>6494104</t>
        </is>
      </c>
      <c r="B7002" t="inlineStr">
        <is>
          <t>和歌山県東牟婁郡古座川町高池</t>
        </is>
      </c>
      <c r="C7002" t="inlineStr">
        <is>
          <t>わかやまけん ひがしむろぐんこざがわちょう たかいけ</t>
        </is>
      </c>
    </row>
    <row r="7003">
      <c r="A7003" t="inlineStr">
        <is>
          <t>6494105</t>
        </is>
      </c>
      <c r="B7003" t="inlineStr">
        <is>
          <t>和歌山県東牟婁郡古座川町宇津木</t>
        </is>
      </c>
      <c r="C7003" t="inlineStr">
        <is>
          <t>わかやまけん ひがしむろぐんこざがわちょう うつぎ</t>
        </is>
      </c>
    </row>
    <row r="7004">
      <c r="A7004" t="inlineStr">
        <is>
          <t>6494106</t>
        </is>
      </c>
      <c r="B7004" t="inlineStr">
        <is>
          <t>和歌山県東牟婁郡古座川町月野瀬</t>
        </is>
      </c>
      <c r="C7004" t="inlineStr">
        <is>
          <t>わかやまけん ひがしむろぐんこざがわちょう つきのせ</t>
        </is>
      </c>
    </row>
    <row r="7005">
      <c r="A7005" t="inlineStr">
        <is>
          <t>6494111</t>
        </is>
      </c>
      <c r="B7005" t="inlineStr">
        <is>
          <t>和歌山県東牟婁郡串本町上田原</t>
        </is>
      </c>
      <c r="C7005" t="inlineStr">
        <is>
          <t>わかやまけん ひがしむろぐんくしもとちょう かみたわら</t>
        </is>
      </c>
    </row>
    <row r="7006">
      <c r="A7006" t="inlineStr">
        <is>
          <t>6494112</t>
        </is>
      </c>
      <c r="B7006" t="inlineStr">
        <is>
          <t>和歌山県東牟婁郡串本町田原</t>
        </is>
      </c>
      <c r="C7006" t="inlineStr">
        <is>
          <t>わかやまけん ひがしむろぐんくしもとちょう たわら</t>
        </is>
      </c>
    </row>
    <row r="7007">
      <c r="A7007" t="inlineStr">
        <is>
          <t>6494113</t>
        </is>
      </c>
      <c r="B7007" t="inlineStr">
        <is>
          <t>和歌山県東牟婁郡串本町津荷</t>
        </is>
      </c>
      <c r="C7007" t="inlineStr">
        <is>
          <t>わかやまけん ひがしむろぐんくしもとちょう つが</t>
        </is>
      </c>
    </row>
    <row r="7008">
      <c r="A7008" t="inlineStr">
        <is>
          <t>6494114</t>
        </is>
      </c>
      <c r="B7008" t="inlineStr">
        <is>
          <t>和歌山県東牟婁郡串本町上野山</t>
        </is>
      </c>
      <c r="C7008" t="inlineStr">
        <is>
          <t>わかやまけん ひがしむろぐんくしもとちょう うえのやま</t>
        </is>
      </c>
    </row>
    <row r="7009">
      <c r="A7009" t="inlineStr">
        <is>
          <t>6494115</t>
        </is>
      </c>
      <c r="B7009" t="inlineStr">
        <is>
          <t>和歌山県東牟婁郡串本町古座</t>
        </is>
      </c>
      <c r="C7009" t="inlineStr">
        <is>
          <t>わかやまけん ひがしむろぐんくしもとちょう こざ</t>
        </is>
      </c>
    </row>
    <row r="7010">
      <c r="A7010" t="inlineStr">
        <is>
          <t>6494116</t>
        </is>
      </c>
      <c r="B7010" t="inlineStr">
        <is>
          <t>和歌山県東牟婁郡串本町中湊</t>
        </is>
      </c>
      <c r="C7010" t="inlineStr">
        <is>
          <t>わかやまけん ひがしむろぐんくしもとちょう なかみなと</t>
        </is>
      </c>
    </row>
    <row r="7011">
      <c r="A7011" t="inlineStr">
        <is>
          <t>6494117</t>
        </is>
      </c>
      <c r="B7011" t="inlineStr">
        <is>
          <t>和歌山県東牟婁郡串本町佐部</t>
        </is>
      </c>
      <c r="C7011" t="inlineStr">
        <is>
          <t>わかやまけん ひがしむろぐんくしもとちょう さべ</t>
        </is>
      </c>
    </row>
    <row r="7012">
      <c r="A7012" t="inlineStr">
        <is>
          <t>6494121</t>
        </is>
      </c>
      <c r="B7012" t="inlineStr">
        <is>
          <t>和歌山県東牟婁郡串本町古田</t>
        </is>
      </c>
      <c r="C7012" t="inlineStr">
        <is>
          <t>わかやまけん ひがしむろぐんくしもとちょう ふるた</t>
        </is>
      </c>
    </row>
    <row r="7013">
      <c r="A7013" t="inlineStr">
        <is>
          <t>6494122</t>
        </is>
      </c>
      <c r="B7013" t="inlineStr">
        <is>
          <t>和歌山県東牟婁郡串本町西向</t>
        </is>
      </c>
      <c r="C7013" t="inlineStr">
        <is>
          <t>わかやまけん ひがしむろぐんくしもとちょう にしむかい</t>
        </is>
      </c>
    </row>
    <row r="7014">
      <c r="A7014" t="inlineStr">
        <is>
          <t>6494123</t>
        </is>
      </c>
      <c r="B7014" t="inlineStr">
        <is>
          <t>和歌山県東牟婁郡串本町神野川</t>
        </is>
      </c>
      <c r="C7014" t="inlineStr">
        <is>
          <t>わかやまけん ひがしむろぐんくしもとちょう このがわ</t>
        </is>
      </c>
    </row>
    <row r="7015">
      <c r="A7015" t="inlineStr">
        <is>
          <t>6494124</t>
        </is>
      </c>
      <c r="B7015" t="inlineStr">
        <is>
          <t>和歌山県東牟婁郡串本町伊串</t>
        </is>
      </c>
      <c r="C7015" t="inlineStr">
        <is>
          <t>わかやまけん ひがしむろぐんくしもとちょう いくし</t>
        </is>
      </c>
    </row>
    <row r="7016">
      <c r="A7016" t="inlineStr">
        <is>
          <t>6494125</t>
        </is>
      </c>
      <c r="B7016" t="inlineStr">
        <is>
          <t>和歌山県東牟婁郡串本町姫</t>
        </is>
      </c>
      <c r="C7016" t="inlineStr">
        <is>
          <t>わかやまけん ひがしむろぐんくしもとちょう ひめ</t>
        </is>
      </c>
    </row>
    <row r="7017">
      <c r="A7017" t="inlineStr">
        <is>
          <t>6494126</t>
        </is>
      </c>
      <c r="B7017" t="inlineStr">
        <is>
          <t>和歌山県東牟婁郡串本町姫川</t>
        </is>
      </c>
      <c r="C7017" t="inlineStr">
        <is>
          <t>わかやまけん ひがしむろぐんくしもとちょう ひめがわ</t>
        </is>
      </c>
    </row>
    <row r="7018">
      <c r="A7018" t="inlineStr">
        <is>
          <t>6494211</t>
        </is>
      </c>
      <c r="B7018" t="inlineStr">
        <is>
          <t>和歌山県東牟婁郡古座川町小森川</t>
        </is>
      </c>
      <c r="C7018" t="inlineStr">
        <is>
          <t>わかやまけん ひがしむろぐんこざがわちょう こもりがわ</t>
        </is>
      </c>
    </row>
    <row r="7019">
      <c r="A7019" t="inlineStr">
        <is>
          <t>6494212</t>
        </is>
      </c>
      <c r="B7019" t="inlineStr">
        <is>
          <t>和歌山県東牟婁郡古座川町田川</t>
        </is>
      </c>
      <c r="C7019" t="inlineStr">
        <is>
          <t>わかやまけん ひがしむろぐんこざがわちょう たがわ</t>
        </is>
      </c>
    </row>
    <row r="7020">
      <c r="A7020" t="inlineStr">
        <is>
          <t>6494213</t>
        </is>
      </c>
      <c r="B7020" t="inlineStr">
        <is>
          <t>和歌山県東牟婁郡古座川町西赤木</t>
        </is>
      </c>
      <c r="C7020" t="inlineStr">
        <is>
          <t>わかやまけん ひがしむろぐんこざがわちょう にしあかぎ</t>
        </is>
      </c>
    </row>
    <row r="7021">
      <c r="A7021" t="inlineStr">
        <is>
          <t>6494214</t>
        </is>
      </c>
      <c r="B7021" t="inlineStr">
        <is>
          <t>和歌山県東牟婁郡古座川町宇筒井</t>
        </is>
      </c>
      <c r="C7021" t="inlineStr">
        <is>
          <t>わかやまけん ひがしむろぐんこざがわちょう うづつい</t>
        </is>
      </c>
    </row>
    <row r="7022">
      <c r="A7022" t="inlineStr">
        <is>
          <t>6494215</t>
        </is>
      </c>
      <c r="B7022" t="inlineStr">
        <is>
          <t>和歌山県東牟婁郡古座川町大桑</t>
        </is>
      </c>
      <c r="C7022" t="inlineStr">
        <is>
          <t>わかやまけん ひがしむろぐんこざがわちょう おおぐわ</t>
        </is>
      </c>
    </row>
    <row r="7023">
      <c r="A7023" t="inlineStr">
        <is>
          <t>6494216</t>
        </is>
      </c>
      <c r="B7023" t="inlineStr">
        <is>
          <t>和歌山県東牟婁郡古座川町小川</t>
        </is>
      </c>
      <c r="C7023" t="inlineStr">
        <is>
          <t>わかやまけん ひがしむろぐんこざがわちょう こがわ</t>
        </is>
      </c>
    </row>
    <row r="7024">
      <c r="A7024" t="inlineStr">
        <is>
          <t>6494217</t>
        </is>
      </c>
      <c r="B7024" t="inlineStr">
        <is>
          <t>和歌山県東牟婁郡古座川町山手</t>
        </is>
      </c>
      <c r="C7024" t="inlineStr">
        <is>
          <t>わかやまけん ひがしむろぐんこざがわちょう やまて</t>
        </is>
      </c>
    </row>
    <row r="7025">
      <c r="A7025" t="inlineStr">
        <is>
          <t>6494221</t>
        </is>
      </c>
      <c r="B7025" t="inlineStr">
        <is>
          <t>和歌山県東牟婁郡古座川町中崎</t>
        </is>
      </c>
      <c r="C7025" t="inlineStr">
        <is>
          <t>わかやまけん ひがしむろぐんこざがわちょう なかざき</t>
        </is>
      </c>
    </row>
    <row r="7026">
      <c r="A7026" t="inlineStr">
        <is>
          <t>6494222</t>
        </is>
      </c>
      <c r="B7026" t="inlineStr">
        <is>
          <t>和歌山県東牟婁郡古座川町直見</t>
        </is>
      </c>
      <c r="C7026" t="inlineStr">
        <is>
          <t>わかやまけん ひがしむろぐんこざがわちょう ぬくみ</t>
        </is>
      </c>
    </row>
    <row r="7027">
      <c r="A7027" t="inlineStr">
        <is>
          <t>6494223</t>
        </is>
      </c>
      <c r="B7027" t="inlineStr">
        <is>
          <t>和歌山県東牟婁郡古座川町川口</t>
        </is>
      </c>
      <c r="C7027" t="inlineStr">
        <is>
          <t>わかやまけん ひがしむろぐんこざがわちょう かわぐち</t>
        </is>
      </c>
    </row>
    <row r="7028">
      <c r="A7028" t="inlineStr">
        <is>
          <t>6494224</t>
        </is>
      </c>
      <c r="B7028" t="inlineStr">
        <is>
          <t>和歌山県東牟婁郡古座川町高瀬</t>
        </is>
      </c>
      <c r="C7028" t="inlineStr">
        <is>
          <t>わかやまけん ひがしむろぐんこざがわちょう たかせ</t>
        </is>
      </c>
    </row>
    <row r="7029">
      <c r="A7029" t="inlineStr">
        <is>
          <t>6494225</t>
        </is>
      </c>
      <c r="B7029" t="inlineStr">
        <is>
          <t>和歌山県東牟婁郡古座川町潤野</t>
        </is>
      </c>
      <c r="C7029" t="inlineStr">
        <is>
          <t>わかやまけん ひがしむろぐんこざがわちょう うるの</t>
        </is>
      </c>
    </row>
    <row r="7030">
      <c r="A7030" t="inlineStr">
        <is>
          <t>6494226</t>
        </is>
      </c>
      <c r="B7030" t="inlineStr">
        <is>
          <t>和歌山県東牟婁郡古座川町明神</t>
        </is>
      </c>
      <c r="C7030" t="inlineStr">
        <is>
          <t>わかやまけん ひがしむろぐんこざがわちょう みょうじん</t>
        </is>
      </c>
    </row>
    <row r="7031">
      <c r="A7031" t="inlineStr">
        <is>
          <t>6494227</t>
        </is>
      </c>
      <c r="B7031" t="inlineStr">
        <is>
          <t>和歌山県東牟婁郡古座川町大柳</t>
        </is>
      </c>
      <c r="C7031" t="inlineStr">
        <is>
          <t>わかやまけん ひがしむろぐんこざがわちょう おおやなぎ</t>
        </is>
      </c>
    </row>
    <row r="7032">
      <c r="A7032" t="inlineStr">
        <is>
          <t>6494231</t>
        </is>
      </c>
      <c r="B7032" t="inlineStr">
        <is>
          <t>和歌山県東牟婁郡古座川町鶴川</t>
        </is>
      </c>
      <c r="C7032" t="inlineStr">
        <is>
          <t>わかやまけん ひがしむろぐんこざがわちょう つるがわ</t>
        </is>
      </c>
    </row>
    <row r="7033">
      <c r="A7033" t="inlineStr">
        <is>
          <t>6494232</t>
        </is>
      </c>
      <c r="B7033" t="inlineStr">
        <is>
          <t>和歌山県東牟婁郡古座川町一雨</t>
        </is>
      </c>
      <c r="C7033" t="inlineStr">
        <is>
          <t>わかやまけん ひがしむろぐんこざがわちょう いちぶり</t>
        </is>
      </c>
    </row>
    <row r="7034">
      <c r="A7034" t="inlineStr">
        <is>
          <t>6494233</t>
        </is>
      </c>
      <c r="B7034" t="inlineStr">
        <is>
          <t>和歌山県東牟婁郡古座川町立合</t>
        </is>
      </c>
      <c r="C7034" t="inlineStr">
        <is>
          <t>わかやまけん ひがしむろぐんこざがわちょう たちあい</t>
        </is>
      </c>
    </row>
    <row r="7035">
      <c r="A7035" t="inlineStr">
        <is>
          <t>6494234</t>
        </is>
      </c>
      <c r="B7035" t="inlineStr">
        <is>
          <t>和歌山県東牟婁郡古座川町峰</t>
        </is>
      </c>
      <c r="C7035" t="inlineStr">
        <is>
          <t>わかやまけん ひがしむろぐんこざがわちょう みね</t>
        </is>
      </c>
    </row>
    <row r="7036">
      <c r="A7036" t="inlineStr">
        <is>
          <t>6494235</t>
        </is>
      </c>
      <c r="B7036" t="inlineStr">
        <is>
          <t>和歌山県東牟婁郡古座川町相瀬</t>
        </is>
      </c>
      <c r="C7036" t="inlineStr">
        <is>
          <t>わかやまけん ひがしむろぐんこざがわちょう あいせ</t>
        </is>
      </c>
    </row>
    <row r="7037">
      <c r="A7037" t="inlineStr">
        <is>
          <t>6494236</t>
        </is>
      </c>
      <c r="B7037" t="inlineStr">
        <is>
          <t>和歌山県東牟婁郡古座川町立合川</t>
        </is>
      </c>
      <c r="C7037" t="inlineStr">
        <is>
          <t>わかやまけん ひがしむろぐんこざがわちょう たちあいがわ</t>
        </is>
      </c>
    </row>
    <row r="7038">
      <c r="A7038" t="inlineStr">
        <is>
          <t>6494441</t>
        </is>
      </c>
      <c r="B7038" t="inlineStr">
        <is>
          <t>和歌山県東牟婁郡古座川町添野川</t>
        </is>
      </c>
      <c r="C7038" t="inlineStr">
        <is>
          <t>わかやまけん ひがしむろぐんこざがわちょう そいのがわ</t>
        </is>
      </c>
    </row>
    <row r="7039">
      <c r="A7039" t="inlineStr">
        <is>
          <t>6494442</t>
        </is>
      </c>
      <c r="B7039" t="inlineStr">
        <is>
          <t>和歌山県東牟婁郡古座川町佐田</t>
        </is>
      </c>
      <c r="C7039" t="inlineStr">
        <is>
          <t>わかやまけん ひがしむろぐんこざがわちょう さだ</t>
        </is>
      </c>
    </row>
    <row r="7040">
      <c r="A7040" t="inlineStr">
        <is>
          <t>6494443</t>
        </is>
      </c>
      <c r="B7040" t="inlineStr">
        <is>
          <t>和歌山県東牟婁郡古座川町真砂</t>
        </is>
      </c>
      <c r="C7040" t="inlineStr">
        <is>
          <t>わかやまけん ひがしむろぐんこざがわちょう まなご</t>
        </is>
      </c>
    </row>
    <row r="7041">
      <c r="A7041" t="inlineStr">
        <is>
          <t>6494444</t>
        </is>
      </c>
      <c r="B7041" t="inlineStr">
        <is>
          <t>和歌山県東牟婁郡古座川町長追</t>
        </is>
      </c>
      <c r="C7041" t="inlineStr">
        <is>
          <t>わかやまけん ひがしむろぐんこざがわちょう ながおい</t>
        </is>
      </c>
    </row>
    <row r="7042">
      <c r="A7042" t="inlineStr">
        <is>
          <t>6494451</t>
        </is>
      </c>
      <c r="B7042" t="inlineStr">
        <is>
          <t>和歌山県東牟婁郡古座川町大川</t>
        </is>
      </c>
      <c r="C7042" t="inlineStr">
        <is>
          <t>わかやまけん ひがしむろぐんこざがわちょう おおかわ</t>
        </is>
      </c>
    </row>
    <row r="7043">
      <c r="A7043" t="inlineStr">
        <is>
          <t>6494452</t>
        </is>
      </c>
      <c r="B7043" t="inlineStr">
        <is>
          <t>和歌山県東牟婁郡古座川町蔵土</t>
        </is>
      </c>
      <c r="C7043" t="inlineStr">
        <is>
          <t>わかやまけん ひがしむろぐんこざがわちょう くろず</t>
        </is>
      </c>
    </row>
    <row r="7044">
      <c r="A7044" t="inlineStr">
        <is>
          <t>6494453</t>
        </is>
      </c>
      <c r="B7044" t="inlineStr">
        <is>
          <t>和歌山県東牟婁郡古座川町洞尾</t>
        </is>
      </c>
      <c r="C7044" t="inlineStr">
        <is>
          <t>わかやまけん ひがしむろぐんこざがわちょう うつお</t>
        </is>
      </c>
    </row>
    <row r="7045">
      <c r="A7045" t="inlineStr">
        <is>
          <t>6494454</t>
        </is>
      </c>
      <c r="B7045" t="inlineStr">
        <is>
          <t>和歌山県東牟婁郡古座川町南平</t>
        </is>
      </c>
      <c r="C7045" t="inlineStr">
        <is>
          <t>わかやまけん ひがしむろぐんこざがわちょう なべら</t>
        </is>
      </c>
    </row>
    <row r="7046">
      <c r="A7046" t="inlineStr">
        <is>
          <t>6494455</t>
        </is>
      </c>
      <c r="B7046" t="inlineStr">
        <is>
          <t>和歌山県東牟婁郡古座川町三尾川</t>
        </is>
      </c>
      <c r="C7046" t="inlineStr">
        <is>
          <t>わかやまけん ひがしむろぐんこざがわちょう みとがわ</t>
        </is>
      </c>
    </row>
    <row r="7047">
      <c r="A7047" t="inlineStr">
        <is>
          <t>6494561</t>
        </is>
      </c>
      <c r="B7047" t="inlineStr">
        <is>
          <t>和歌山県東牟婁郡古座川町西川</t>
        </is>
      </c>
      <c r="C7047" t="inlineStr">
        <is>
          <t>わかやまけん ひがしむろぐんこざがわちょう にしかわ</t>
        </is>
      </c>
    </row>
    <row r="7048">
      <c r="A7048" t="inlineStr">
        <is>
          <t>6494562</t>
        </is>
      </c>
      <c r="B7048" t="inlineStr">
        <is>
          <t>和歌山県東牟婁郡古座川町下露</t>
        </is>
      </c>
      <c r="C7048" t="inlineStr">
        <is>
          <t>わかやまけん ひがしむろぐんこざがわちょう しもつゆ</t>
        </is>
      </c>
    </row>
    <row r="7049">
      <c r="A7049" t="inlineStr">
        <is>
          <t>6494563</t>
        </is>
      </c>
      <c r="B7049" t="inlineStr">
        <is>
          <t>和歌山県東牟婁郡古座川町平井</t>
        </is>
      </c>
      <c r="C7049" t="inlineStr">
        <is>
          <t>わかやまけん ひがしむろぐんこざがわちょう ひらい</t>
        </is>
      </c>
    </row>
    <row r="7050">
      <c r="A7050" t="inlineStr">
        <is>
          <t>6494564</t>
        </is>
      </c>
      <c r="B7050" t="inlineStr">
        <is>
          <t>和歌山県東牟婁郡古座川町松根</t>
        </is>
      </c>
      <c r="C7050" t="inlineStr">
        <is>
          <t>わかやまけん ひがしむろぐんこざがわちょう まつね</t>
        </is>
      </c>
    </row>
    <row r="7051">
      <c r="A7051" t="inlineStr">
        <is>
          <t>6494565</t>
        </is>
      </c>
      <c r="B7051" t="inlineStr">
        <is>
          <t>和歌山県東牟婁郡古座川町成川</t>
        </is>
      </c>
      <c r="C7051" t="inlineStr">
        <is>
          <t>わかやまけん ひがしむろぐんこざがわちょう なるかわ</t>
        </is>
      </c>
    </row>
    <row r="7052">
      <c r="A7052" t="inlineStr">
        <is>
          <t>6495100</t>
        </is>
      </c>
      <c r="B7052" t="inlineStr">
        <is>
          <t>和歌山県東牟婁郡太地町</t>
        </is>
      </c>
      <c r="C7052" t="inlineStr">
        <is>
          <t>わかやまけん ひがしむろぐんたいじちょう</t>
        </is>
      </c>
    </row>
    <row r="7053">
      <c r="A7053" t="inlineStr">
        <is>
          <t>6495131</t>
        </is>
      </c>
      <c r="B7053" t="inlineStr">
        <is>
          <t>和歌山県東牟婁郡那智勝浦町西中野川</t>
        </is>
      </c>
      <c r="C7053" t="inlineStr">
        <is>
          <t>わかやまけん ひがしむろぐんなちかつうらちょう にしなかのかわ</t>
        </is>
      </c>
    </row>
    <row r="7054">
      <c r="A7054" t="inlineStr">
        <is>
          <t>6495132</t>
        </is>
      </c>
      <c r="B7054" t="inlineStr">
        <is>
          <t>和歌山県東牟婁郡那智勝浦町中ノ川</t>
        </is>
      </c>
      <c r="C7054" t="inlineStr">
        <is>
          <t>わかやまけん ひがしむろぐんなちかつうらちょう なかのかわ</t>
        </is>
      </c>
    </row>
    <row r="7055">
      <c r="A7055" t="inlineStr">
        <is>
          <t>6495133</t>
        </is>
      </c>
      <c r="B7055" t="inlineStr">
        <is>
          <t>和歌山県東牟婁郡那智勝浦町井鹿</t>
        </is>
      </c>
      <c r="C7055" t="inlineStr">
        <is>
          <t>わかやまけん ひがしむろぐんなちかつうらちょう いじし</t>
        </is>
      </c>
    </row>
    <row r="7056">
      <c r="A7056" t="inlineStr">
        <is>
          <t>6495134</t>
        </is>
      </c>
      <c r="B7056" t="inlineStr">
        <is>
          <t>和歌山県東牟婁郡那智勝浦町南大居</t>
        </is>
      </c>
      <c r="C7056" t="inlineStr">
        <is>
          <t>わかやまけん ひがしむろぐんなちかつうらちょう みなみおおい</t>
        </is>
      </c>
    </row>
    <row r="7057">
      <c r="A7057" t="inlineStr">
        <is>
          <t>6495135</t>
        </is>
      </c>
      <c r="B7057" t="inlineStr">
        <is>
          <t>和歌山県東牟婁郡那智勝浦町高遠井</t>
        </is>
      </c>
      <c r="C7057" t="inlineStr">
        <is>
          <t>わかやまけん ひがしむろぐんなちかつうらちょう こうどおい</t>
        </is>
      </c>
    </row>
    <row r="7058">
      <c r="A7058" t="inlineStr">
        <is>
          <t>6495136</t>
        </is>
      </c>
      <c r="B7058" t="inlineStr">
        <is>
          <t>和歌山県東牟婁郡那智勝浦町長井</t>
        </is>
      </c>
      <c r="C7058" t="inlineStr">
        <is>
          <t>わかやまけん ひがしむろぐんなちかつうらちょう ながい</t>
        </is>
      </c>
    </row>
    <row r="7059">
      <c r="A7059" t="inlineStr">
        <is>
          <t>6495137</t>
        </is>
      </c>
      <c r="B7059" t="inlineStr">
        <is>
          <t>和歌山県東牟婁郡那智勝浦町小匠</t>
        </is>
      </c>
      <c r="C7059" t="inlineStr">
        <is>
          <t>わかやまけん ひがしむろぐんなちかつうらちょう こだくみ</t>
        </is>
      </c>
    </row>
    <row r="7060">
      <c r="A7060" t="inlineStr">
        <is>
          <t>6495141</t>
        </is>
      </c>
      <c r="B7060" t="inlineStr">
        <is>
          <t>和歌山県東牟婁郡那智勝浦町市屋</t>
        </is>
      </c>
      <c r="C7060" t="inlineStr">
        <is>
          <t>わかやまけん ひがしむろぐんなちかつうらちょう いちや</t>
        </is>
      </c>
    </row>
    <row r="7061">
      <c r="A7061" t="inlineStr">
        <is>
          <t>6495142</t>
        </is>
      </c>
      <c r="B7061" t="inlineStr">
        <is>
          <t>和歌山県東牟婁郡那智勝浦町下里</t>
        </is>
      </c>
      <c r="C7061" t="inlineStr">
        <is>
          <t>わかやまけん ひがしむろぐんなちかつうらちょう しもさと</t>
        </is>
      </c>
    </row>
    <row r="7062">
      <c r="A7062" t="inlineStr">
        <is>
          <t>6495143</t>
        </is>
      </c>
      <c r="B7062" t="inlineStr">
        <is>
          <t>和歌山県東牟婁郡那智勝浦町八尺鏡野</t>
        </is>
      </c>
      <c r="C7062" t="inlineStr">
        <is>
          <t>わかやまけん ひがしむろぐんなちかつうらちょう やたがの</t>
        </is>
      </c>
    </row>
    <row r="7063">
      <c r="A7063" t="inlineStr">
        <is>
          <t>6495144</t>
        </is>
      </c>
      <c r="B7063" t="inlineStr">
        <is>
          <t>和歌山県東牟婁郡那智勝浦町粉白</t>
        </is>
      </c>
      <c r="C7063" t="inlineStr">
        <is>
          <t>わかやまけん ひがしむろぐんなちかつうらちょう このしろ</t>
        </is>
      </c>
    </row>
    <row r="7064">
      <c r="A7064" t="inlineStr">
        <is>
          <t>6495145</t>
        </is>
      </c>
      <c r="B7064" t="inlineStr">
        <is>
          <t>和歌山県東牟婁郡那智勝浦町浦神</t>
        </is>
      </c>
      <c r="C7064" t="inlineStr">
        <is>
          <t>わかやまけん ひがしむろぐんなちかつうらちょう うらがみ</t>
        </is>
      </c>
    </row>
    <row r="7065">
      <c r="A7065" t="inlineStr">
        <is>
          <t>6495146</t>
        </is>
      </c>
      <c r="B7065" t="inlineStr">
        <is>
          <t>和歌山県東牟婁郡那智勝浦町中里</t>
        </is>
      </c>
      <c r="C7065" t="inlineStr">
        <is>
          <t>わかやまけん ひがしむろぐんなちかつうらちょう なかさと</t>
        </is>
      </c>
    </row>
    <row r="7066">
      <c r="A7066" t="inlineStr">
        <is>
          <t>6495147</t>
        </is>
      </c>
      <c r="B7066" t="inlineStr">
        <is>
          <t>和歌山県東牟婁郡那智勝浦町庄</t>
        </is>
      </c>
      <c r="C7066" t="inlineStr">
        <is>
          <t>わかやまけん ひがしむろぐんなちかつうらちょう しょう</t>
        </is>
      </c>
    </row>
    <row r="7067">
      <c r="A7067" t="inlineStr">
        <is>
          <t>6495148</t>
        </is>
      </c>
      <c r="B7067" t="inlineStr">
        <is>
          <t>和歌山県東牟婁郡那智勝浦町下和田</t>
        </is>
      </c>
      <c r="C7067" t="inlineStr">
        <is>
          <t>わかやまけん ひがしむろぐんなちかつうらちょう しもわだ</t>
        </is>
      </c>
    </row>
    <row r="7068">
      <c r="A7068" t="inlineStr">
        <is>
          <t>6495171</t>
        </is>
      </c>
      <c r="B7068" t="inlineStr">
        <is>
          <t>和歌山県東牟婁郡太地町太地</t>
        </is>
      </c>
      <c r="C7068" t="inlineStr">
        <is>
          <t>わかやまけん ひがしむろぐんたいじちょう たいじ</t>
        </is>
      </c>
    </row>
    <row r="7069">
      <c r="A7069" t="inlineStr">
        <is>
          <t>6495172</t>
        </is>
      </c>
      <c r="B7069" t="inlineStr">
        <is>
          <t>和歌山県東牟婁郡太地町森浦</t>
        </is>
      </c>
      <c r="C7069" t="inlineStr">
        <is>
          <t>わかやまけん ひがしむろぐんたいじちょう もりうら</t>
        </is>
      </c>
    </row>
    <row r="7070">
      <c r="A7070" t="inlineStr">
        <is>
          <t>6495300</t>
        </is>
      </c>
      <c r="B7070" t="inlineStr">
        <is>
          <t>和歌山県東牟婁郡那智勝浦町</t>
        </is>
      </c>
      <c r="C7070" t="inlineStr">
        <is>
          <t>わかやまけん ひがしむろぐんなちかつうらちょう</t>
        </is>
      </c>
    </row>
    <row r="7071">
      <c r="A7071" t="inlineStr">
        <is>
          <t>6495301</t>
        </is>
      </c>
      <c r="B7071" t="inlineStr">
        <is>
          <t>和歌山県東牟婁郡那智勝浦町那智山</t>
        </is>
      </c>
      <c r="C7071" t="inlineStr">
        <is>
          <t>わかやまけん ひがしむろぐんなちかつうらちょう なちさん</t>
        </is>
      </c>
    </row>
    <row r="7072">
      <c r="A7072" t="inlineStr">
        <is>
          <t>6495302</t>
        </is>
      </c>
      <c r="B7072" t="inlineStr">
        <is>
          <t>和歌山県東牟婁郡那智勝浦町市野々</t>
        </is>
      </c>
      <c r="C7072" t="inlineStr">
        <is>
          <t>わかやまけん ひがしむろぐんなちかつうらちょう いちのの</t>
        </is>
      </c>
    </row>
    <row r="7073">
      <c r="A7073" t="inlineStr">
        <is>
          <t>6495303</t>
        </is>
      </c>
      <c r="B7073" t="inlineStr">
        <is>
          <t>和歌山県東牟婁郡那智勝浦町井関</t>
        </is>
      </c>
      <c r="C7073" t="inlineStr">
        <is>
          <t>わかやまけん ひがしむろぐんなちかつうらちょう いせき</t>
        </is>
      </c>
    </row>
    <row r="7074">
      <c r="A7074" t="inlineStr">
        <is>
          <t>6495304</t>
        </is>
      </c>
      <c r="B7074" t="inlineStr">
        <is>
          <t>和歌山県東牟婁郡那智勝浦町川関</t>
        </is>
      </c>
      <c r="C7074" t="inlineStr">
        <is>
          <t>わかやまけん ひがしむろぐんなちかつうらちょう かわせき</t>
        </is>
      </c>
    </row>
    <row r="7075">
      <c r="A7075" t="inlineStr">
        <is>
          <t>6495311</t>
        </is>
      </c>
      <c r="B7075" t="inlineStr">
        <is>
          <t>和歌山県東牟婁郡那智勝浦町高津気</t>
        </is>
      </c>
      <c r="C7075" t="inlineStr">
        <is>
          <t>わかやまけん ひがしむろぐんなちかつうらちょう こうづけ</t>
        </is>
      </c>
    </row>
    <row r="7076">
      <c r="A7076" t="inlineStr">
        <is>
          <t>6495312</t>
        </is>
      </c>
      <c r="B7076" t="inlineStr">
        <is>
          <t>和歌山県東牟婁郡那智勝浦町宇久井</t>
        </is>
      </c>
      <c r="C7076" t="inlineStr">
        <is>
          <t>わかやまけん ひがしむろぐんなちかつうらちょう うぐい</t>
        </is>
      </c>
    </row>
    <row r="7077">
      <c r="A7077" t="inlineStr">
        <is>
          <t>6495313</t>
        </is>
      </c>
      <c r="B7077" t="inlineStr">
        <is>
          <t>和歌山県東牟婁郡那智勝浦町狗子ノ川</t>
        </is>
      </c>
      <c r="C7077" t="inlineStr">
        <is>
          <t>わかやまけん ひがしむろぐんなちかつうらちょう くじのかわ</t>
        </is>
      </c>
    </row>
    <row r="7078">
      <c r="A7078" t="inlineStr">
        <is>
          <t>6495314</t>
        </is>
      </c>
      <c r="B7078" t="inlineStr">
        <is>
          <t>和歌山県東牟婁郡那智勝浦町浜ノ宮</t>
        </is>
      </c>
      <c r="C7078" t="inlineStr">
        <is>
          <t>わかやまけん ひがしむろぐんなちかつうらちょう はまのみや</t>
        </is>
      </c>
    </row>
    <row r="7079">
      <c r="A7079" t="inlineStr">
        <is>
          <t>6495331</t>
        </is>
      </c>
      <c r="B7079" t="inlineStr">
        <is>
          <t>和歌山県東牟婁郡那智勝浦町天満</t>
        </is>
      </c>
      <c r="C7079" t="inlineStr">
        <is>
          <t>わかやまけん ひがしむろぐんなちかつうらちょう てんま</t>
        </is>
      </c>
    </row>
    <row r="7080">
      <c r="A7080" t="inlineStr">
        <is>
          <t>6495332</t>
        </is>
      </c>
      <c r="B7080" t="inlineStr">
        <is>
          <t>和歌山県東牟婁郡那智勝浦町朝日</t>
        </is>
      </c>
      <c r="C7080" t="inlineStr">
        <is>
          <t>わかやまけん ひがしむろぐんなちかつうらちょう あさひ</t>
        </is>
      </c>
    </row>
    <row r="7081">
      <c r="A7081" t="inlineStr">
        <is>
          <t>6495333</t>
        </is>
      </c>
      <c r="B7081" t="inlineStr">
        <is>
          <t>和歌山県東牟婁郡那智勝浦町北浜</t>
        </is>
      </c>
      <c r="C7081" t="inlineStr">
        <is>
          <t>わかやまけん ひがしむろぐんなちかつうらちょう きたはま</t>
        </is>
      </c>
    </row>
    <row r="7082">
      <c r="A7082" t="inlineStr">
        <is>
          <t>6495334</t>
        </is>
      </c>
      <c r="B7082" t="inlineStr">
        <is>
          <t>和歌山県東牟婁郡那智勝浦町勝浦</t>
        </is>
      </c>
      <c r="C7082" t="inlineStr">
        <is>
          <t>わかやまけん ひがしむろぐんなちかつうらちょう かつうら</t>
        </is>
      </c>
    </row>
    <row r="7083">
      <c r="A7083" t="inlineStr">
        <is>
          <t>6495335</t>
        </is>
      </c>
      <c r="B7083" t="inlineStr">
        <is>
          <t>和歌山県東牟婁郡那智勝浦町築地</t>
        </is>
      </c>
      <c r="C7083" t="inlineStr">
        <is>
          <t>わかやまけん ひがしむろぐんなちかつうらちょう つきじ</t>
        </is>
      </c>
    </row>
    <row r="7084">
      <c r="A7084" t="inlineStr">
        <is>
          <t>6495336</t>
        </is>
      </c>
      <c r="B7084" t="inlineStr">
        <is>
          <t>和歌山県東牟婁郡那智勝浦町湯川</t>
        </is>
      </c>
      <c r="C7084" t="inlineStr">
        <is>
          <t>わかやまけん ひがしむろぐんなちかつうらちょう ゆかわ</t>
        </is>
      </c>
    </row>
    <row r="7085">
      <c r="A7085" t="inlineStr">
        <is>
          <t>6495337</t>
        </is>
      </c>
      <c r="B7085" t="inlineStr">
        <is>
          <t>和歌山県東牟婁郡那智勝浦町橋ノ川</t>
        </is>
      </c>
      <c r="C7085" t="inlineStr">
        <is>
          <t>わかやまけん ひがしむろぐんなちかつうらちょう はしのかわ</t>
        </is>
      </c>
    </row>
    <row r="7086">
      <c r="A7086" t="inlineStr">
        <is>
          <t>6495338</t>
        </is>
      </c>
      <c r="B7086" t="inlineStr">
        <is>
          <t>和歌山県東牟婁郡那智勝浦町二河</t>
        </is>
      </c>
      <c r="C7086" t="inlineStr">
        <is>
          <t>わかやまけん ひがしむろぐんなちかつうらちょう にこう</t>
        </is>
      </c>
    </row>
    <row r="7087">
      <c r="A7087" t="inlineStr">
        <is>
          <t>6495339</t>
        </is>
      </c>
      <c r="B7087" t="inlineStr">
        <is>
          <t>和歌山県東牟婁郡那智勝浦町市屋</t>
        </is>
      </c>
      <c r="C7087" t="inlineStr">
        <is>
          <t>わかやまけん ひがしむろぐんなちかつうらちょう いちや</t>
        </is>
      </c>
    </row>
    <row r="7088">
      <c r="A7088" t="inlineStr">
        <is>
          <t>6495371</t>
        </is>
      </c>
      <c r="B7088" t="inlineStr">
        <is>
          <t>和歌山県東牟婁郡太地町太地</t>
        </is>
      </c>
      <c r="C7088" t="inlineStr">
        <is>
          <t>わかやまけん ひがしむろぐんたいじちょう たいじ</t>
        </is>
      </c>
    </row>
    <row r="7089">
      <c r="A7089" t="inlineStr">
        <is>
          <t>6495451</t>
        </is>
      </c>
      <c r="B7089" t="inlineStr">
        <is>
          <t>和歌山県東牟婁郡那智勝浦町口色川</t>
        </is>
      </c>
      <c r="C7089" t="inlineStr">
        <is>
          <t>わかやまけん ひがしむろぐんなちかつうらちょう くちいろかわ</t>
        </is>
      </c>
    </row>
    <row r="7090">
      <c r="A7090" t="inlineStr">
        <is>
          <t>6495452</t>
        </is>
      </c>
      <c r="B7090" t="inlineStr">
        <is>
          <t>和歌山県東牟婁郡那智勝浦町小阪</t>
        </is>
      </c>
      <c r="C7090" t="inlineStr">
        <is>
          <t>わかやまけん ひがしむろぐんなちかつうらちょう こさか</t>
        </is>
      </c>
    </row>
    <row r="7091">
      <c r="A7091" t="inlineStr">
        <is>
          <t>6495453</t>
        </is>
      </c>
      <c r="B7091" t="inlineStr">
        <is>
          <t>和歌山県東牟婁郡那智勝浦町南平野</t>
        </is>
      </c>
      <c r="C7091" t="inlineStr">
        <is>
          <t>わかやまけん ひがしむろぐんなちかつうらちょう みなみひらの</t>
        </is>
      </c>
    </row>
    <row r="7092">
      <c r="A7092" t="inlineStr">
        <is>
          <t>6495454</t>
        </is>
      </c>
      <c r="B7092" t="inlineStr">
        <is>
          <t>和歌山県東牟婁郡那智勝浦町熊瀬川</t>
        </is>
      </c>
      <c r="C7092" t="inlineStr">
        <is>
          <t>わかやまけん ひがしむろぐんなちかつうらちょう くませがわ</t>
        </is>
      </c>
    </row>
    <row r="7093">
      <c r="A7093" t="inlineStr">
        <is>
          <t>6495461</t>
        </is>
      </c>
      <c r="B7093" t="inlineStr">
        <is>
          <t>和歌山県東牟婁郡那智勝浦町大野</t>
        </is>
      </c>
      <c r="C7093" t="inlineStr">
        <is>
          <t>わかやまけん ひがしむろぐんなちかつうらちょう おおの</t>
        </is>
      </c>
    </row>
    <row r="7094">
      <c r="A7094" t="inlineStr">
        <is>
          <t>6495462</t>
        </is>
      </c>
      <c r="B7094" t="inlineStr">
        <is>
          <t>和歌山県東牟婁郡那智勝浦町田垣内</t>
        </is>
      </c>
      <c r="C7094" t="inlineStr">
        <is>
          <t>わかやまけん ひがしむろぐんなちかつうらちょう たがいと</t>
        </is>
      </c>
    </row>
    <row r="7095">
      <c r="A7095" t="inlineStr">
        <is>
          <t>6495463</t>
        </is>
      </c>
      <c r="B7095" t="inlineStr">
        <is>
          <t>和歌山県東牟婁郡那智勝浦町高野</t>
        </is>
      </c>
      <c r="C7095" t="inlineStr">
        <is>
          <t>わかやまけん ひがしむろぐんなちかつうらちょう たかの</t>
        </is>
      </c>
    </row>
    <row r="7096">
      <c r="A7096" t="inlineStr">
        <is>
          <t>6495464</t>
        </is>
      </c>
      <c r="B7096" t="inlineStr">
        <is>
          <t>和歌山県東牟婁郡那智勝浦町直柱</t>
        </is>
      </c>
      <c r="C7096" t="inlineStr">
        <is>
          <t>わかやまけん ひがしむろぐんなちかつうらちょう ひたはしら</t>
        </is>
      </c>
    </row>
    <row r="7097">
      <c r="A7097" t="inlineStr">
        <is>
          <t>6495465</t>
        </is>
      </c>
      <c r="B7097" t="inlineStr">
        <is>
          <t>和歌山県東牟婁郡那智勝浦町坂足</t>
        </is>
      </c>
      <c r="C7097" t="inlineStr">
        <is>
          <t>わかやまけん ひがしむろぐんなちかつうらちょう さかあし</t>
        </is>
      </c>
    </row>
    <row r="7098">
      <c r="A7098" t="inlineStr">
        <is>
          <t>6495466</t>
        </is>
      </c>
      <c r="B7098" t="inlineStr">
        <is>
          <t>和歌山県東牟婁郡那智勝浦町樫原</t>
        </is>
      </c>
      <c r="C7098" t="inlineStr">
        <is>
          <t>わかやまけん ひがしむろぐんなちかつうらちょう かしわら</t>
        </is>
      </c>
    </row>
    <row r="7099">
      <c r="A7099" t="inlineStr">
        <is>
          <t>6496101</t>
        </is>
      </c>
      <c r="B7099" t="inlineStr">
        <is>
          <t>和歌山県紀の川市桃山町善田</t>
        </is>
      </c>
      <c r="C7099" t="inlineStr">
        <is>
          <t>わかやまけん きのかわし ももやまちょうぜんだ</t>
        </is>
      </c>
    </row>
    <row r="7100">
      <c r="A7100" t="inlineStr">
        <is>
          <t>6496102</t>
        </is>
      </c>
      <c r="B7100" t="inlineStr">
        <is>
          <t>和歌山県紀の川市桃山町黒川</t>
        </is>
      </c>
      <c r="C7100" t="inlineStr">
        <is>
          <t>わかやまけん きのかわし ももやまちょうくろかわ</t>
        </is>
      </c>
    </row>
    <row r="7101">
      <c r="A7101" t="inlineStr">
        <is>
          <t>6496103</t>
        </is>
      </c>
      <c r="B7101" t="inlineStr">
        <is>
          <t>和歌山県紀の川市桃山町野田原</t>
        </is>
      </c>
      <c r="C7101" t="inlineStr">
        <is>
          <t>わかやまけん きのかわし ももやまちょうのたはら</t>
        </is>
      </c>
    </row>
    <row r="7102">
      <c r="A7102" t="inlineStr">
        <is>
          <t>6496104</t>
        </is>
      </c>
      <c r="B7102" t="inlineStr">
        <is>
          <t>和歌山県紀の川市桃山町脇谷</t>
        </is>
      </c>
      <c r="C7102" t="inlineStr">
        <is>
          <t>わかやまけん きのかわし ももやまちょうわきだに</t>
        </is>
      </c>
    </row>
    <row r="7103">
      <c r="A7103" t="inlineStr">
        <is>
          <t>6496105</t>
        </is>
      </c>
      <c r="B7103" t="inlineStr">
        <is>
          <t>和歌山県紀の川市桃山町大原</t>
        </is>
      </c>
      <c r="C7103" t="inlineStr">
        <is>
          <t>わかやまけん きのかわし ももやまちょうおおばら</t>
        </is>
      </c>
    </row>
    <row r="7104">
      <c r="A7104" t="inlineStr">
        <is>
          <t>6496111</t>
        </is>
      </c>
      <c r="B7104" t="inlineStr">
        <is>
          <t>和歌山県紀の川市桃山町最上</t>
        </is>
      </c>
      <c r="C7104" t="inlineStr">
        <is>
          <t>わかやまけん きのかわし ももやまちょうもがみ</t>
        </is>
      </c>
    </row>
    <row r="7105">
      <c r="A7105" t="inlineStr">
        <is>
          <t>6496112</t>
        </is>
      </c>
      <c r="B7105" t="inlineStr">
        <is>
          <t>和歌山県紀の川市桃山町調月</t>
        </is>
      </c>
      <c r="C7105" t="inlineStr">
        <is>
          <t>わかやまけん きのかわし ももやまちょうつかつき</t>
        </is>
      </c>
    </row>
    <row r="7106">
      <c r="A7106" t="inlineStr">
        <is>
          <t>6496121</t>
        </is>
      </c>
      <c r="B7106" t="inlineStr">
        <is>
          <t>和歌山県紀の川市桃山町段新田</t>
        </is>
      </c>
      <c r="C7106" t="inlineStr">
        <is>
          <t>わかやまけん きのかわし ももやまちょうだんしんでん</t>
        </is>
      </c>
    </row>
    <row r="7107">
      <c r="A7107" t="inlineStr">
        <is>
          <t>6496122</t>
        </is>
      </c>
      <c r="B7107" t="inlineStr">
        <is>
          <t>和歌山県紀の川市桃山町元</t>
        </is>
      </c>
      <c r="C7107" t="inlineStr">
        <is>
          <t>わかやまけん きのかわし ももやまちょうもと</t>
        </is>
      </c>
    </row>
    <row r="7108">
      <c r="A7108" t="inlineStr">
        <is>
          <t>6496123</t>
        </is>
      </c>
      <c r="B7108" t="inlineStr">
        <is>
          <t>和歌山県紀の川市桃山町神田</t>
        </is>
      </c>
      <c r="C7108" t="inlineStr">
        <is>
          <t>わかやまけん きのかわし ももやまちょうこうだ</t>
        </is>
      </c>
    </row>
    <row r="7109">
      <c r="A7109" t="inlineStr">
        <is>
          <t>6496124</t>
        </is>
      </c>
      <c r="B7109" t="inlineStr">
        <is>
          <t>和歌山県紀の川市桃山町市場</t>
        </is>
      </c>
      <c r="C7109" t="inlineStr">
        <is>
          <t>わかやまけん きのかわし ももやまちょういちば</t>
        </is>
      </c>
    </row>
    <row r="7110">
      <c r="A7110" t="inlineStr">
        <is>
          <t>6496125</t>
        </is>
      </c>
      <c r="B7110" t="inlineStr">
        <is>
          <t>和歌山県紀の川市桃山町段</t>
        </is>
      </c>
      <c r="C7110" t="inlineStr">
        <is>
          <t>わかやまけん きのかわし ももやまちょうだん</t>
        </is>
      </c>
    </row>
    <row r="7111">
      <c r="A7111" t="inlineStr">
        <is>
          <t>6496161</t>
        </is>
      </c>
      <c r="B7111" t="inlineStr">
        <is>
          <t>和歌山県紀の川市高野</t>
        </is>
      </c>
      <c r="C7111" t="inlineStr">
        <is>
          <t>わかやまけん きのかわし たかの</t>
        </is>
      </c>
    </row>
    <row r="7112">
      <c r="A7112" t="inlineStr">
        <is>
          <t>6496162</t>
        </is>
      </c>
      <c r="B7112" t="inlineStr">
        <is>
          <t>和歌山県紀の川市竹房</t>
        </is>
      </c>
      <c r="C7112" t="inlineStr">
        <is>
          <t>わかやまけん きのかわし たけぶさ</t>
        </is>
      </c>
    </row>
    <row r="7113">
      <c r="A7113" t="inlineStr">
        <is>
          <t>6496200</t>
        </is>
      </c>
      <c r="B7113" t="inlineStr">
        <is>
          <t>和歌山県岩出市</t>
        </is>
      </c>
      <c r="C7113" t="inlineStr">
        <is>
          <t>わかやまけん いわでし</t>
        </is>
      </c>
    </row>
    <row r="7114">
      <c r="A7114" t="inlineStr">
        <is>
          <t>6496201</t>
        </is>
      </c>
      <c r="B7114" t="inlineStr">
        <is>
          <t>和歌山県岩出市押川</t>
        </is>
      </c>
      <c r="C7114" t="inlineStr">
        <is>
          <t>わかやまけん いわでし おしがわ</t>
        </is>
      </c>
    </row>
    <row r="7115">
      <c r="A7115" t="inlineStr">
        <is>
          <t>6496202</t>
        </is>
      </c>
      <c r="B7115" t="inlineStr">
        <is>
          <t>和歌山県岩出市根来</t>
        </is>
      </c>
      <c r="C7115" t="inlineStr">
        <is>
          <t>わかやまけん いわでし ねごろ</t>
        </is>
      </c>
    </row>
    <row r="7116">
      <c r="A7116" t="inlineStr">
        <is>
          <t>6496203</t>
        </is>
      </c>
      <c r="B7116" t="inlineStr">
        <is>
          <t>和歌山県岩出市桜台</t>
        </is>
      </c>
      <c r="C7116" t="inlineStr">
        <is>
          <t>わかやまけん いわでし さくらだい</t>
        </is>
      </c>
    </row>
    <row r="7117">
      <c r="A7117" t="inlineStr">
        <is>
          <t>6496204</t>
        </is>
      </c>
      <c r="B7117" t="inlineStr">
        <is>
          <t>和歌山県岩出市今中</t>
        </is>
      </c>
      <c r="C7117" t="inlineStr">
        <is>
          <t>わかやまけん いわでし いまなか</t>
        </is>
      </c>
    </row>
    <row r="7118">
      <c r="A7118" t="inlineStr">
        <is>
          <t>6496205</t>
        </is>
      </c>
      <c r="B7118" t="inlineStr">
        <is>
          <t>和歌山県岩出市森</t>
        </is>
      </c>
      <c r="C7118" t="inlineStr">
        <is>
          <t>わかやまけん いわでし もり</t>
        </is>
      </c>
    </row>
    <row r="7119">
      <c r="A7119" t="inlineStr">
        <is>
          <t>6496206</t>
        </is>
      </c>
      <c r="B7119" t="inlineStr">
        <is>
          <t>和歌山県岩出市堀口</t>
        </is>
      </c>
      <c r="C7119" t="inlineStr">
        <is>
          <t>わかやまけん いわでし ほりぐち</t>
        </is>
      </c>
    </row>
    <row r="7120">
      <c r="A7120" t="inlineStr">
        <is>
          <t>6496207</t>
        </is>
      </c>
      <c r="B7120" t="inlineStr">
        <is>
          <t>和歌山県岩出市尼ケ辻</t>
        </is>
      </c>
      <c r="C7120" t="inlineStr">
        <is>
          <t>わかやまけん いわでし あまがつじ</t>
        </is>
      </c>
    </row>
    <row r="7121">
      <c r="A7121" t="inlineStr">
        <is>
          <t>6496208</t>
        </is>
      </c>
      <c r="B7121" t="inlineStr">
        <is>
          <t>和歌山県岩出市今畑</t>
        </is>
      </c>
      <c r="C7121" t="inlineStr">
        <is>
          <t>わかやまけん いわでし いまはた</t>
        </is>
      </c>
    </row>
    <row r="7122">
      <c r="A7122" t="inlineStr">
        <is>
          <t>6496211</t>
        </is>
      </c>
      <c r="B7122" t="inlineStr">
        <is>
          <t>和歌山県岩出市東坂本</t>
        </is>
      </c>
      <c r="C7122" t="inlineStr">
        <is>
          <t>わかやまけん いわでし ひがしさかもと</t>
        </is>
      </c>
    </row>
    <row r="7123">
      <c r="A7123" t="inlineStr">
        <is>
          <t>6496212</t>
        </is>
      </c>
      <c r="B7123" t="inlineStr">
        <is>
          <t>和歌山県岩出市新田広芝</t>
        </is>
      </c>
      <c r="C7123" t="inlineStr">
        <is>
          <t>わかやまけん いわでし しんでんひろしば</t>
        </is>
      </c>
    </row>
    <row r="7124">
      <c r="A7124" t="inlineStr">
        <is>
          <t>6496213</t>
        </is>
      </c>
      <c r="B7124" t="inlineStr">
        <is>
          <t>和歌山県岩出市西国分</t>
        </is>
      </c>
      <c r="C7124" t="inlineStr">
        <is>
          <t>わかやまけん いわでし にしこくぶ</t>
        </is>
      </c>
    </row>
    <row r="7125">
      <c r="A7125" t="inlineStr">
        <is>
          <t>6496214</t>
        </is>
      </c>
      <c r="B7125" t="inlineStr">
        <is>
          <t>和歌山県岩出市水栖</t>
        </is>
      </c>
      <c r="C7125" t="inlineStr">
        <is>
          <t>わかやまけん いわでし みずす</t>
        </is>
      </c>
    </row>
    <row r="7126">
      <c r="A7126" t="inlineStr">
        <is>
          <t>6496215</t>
        </is>
      </c>
      <c r="B7126" t="inlineStr">
        <is>
          <t>和歌山県岩出市中迫</t>
        </is>
      </c>
      <c r="C7126" t="inlineStr">
        <is>
          <t>わかやまけん いわでし なかぶさ</t>
        </is>
      </c>
    </row>
    <row r="7127">
      <c r="A7127" t="inlineStr">
        <is>
          <t>6496216</t>
        </is>
      </c>
      <c r="B7127" t="inlineStr">
        <is>
          <t>和歌山県岩出市野上野</t>
        </is>
      </c>
      <c r="C7127" t="inlineStr">
        <is>
          <t>わかやまけん いわでし のじょの</t>
        </is>
      </c>
    </row>
    <row r="7128">
      <c r="A7128" t="inlineStr">
        <is>
          <t>6496217</t>
        </is>
      </c>
      <c r="B7128" t="inlineStr">
        <is>
          <t>和歌山県岩出市山田</t>
        </is>
      </c>
      <c r="C7128" t="inlineStr">
        <is>
          <t>わかやまけん いわでし やまだ</t>
        </is>
      </c>
    </row>
    <row r="7129">
      <c r="A7129" t="inlineStr">
        <is>
          <t>6496218</t>
        </is>
      </c>
      <c r="B7129" t="inlineStr">
        <is>
          <t>和歌山県岩出市南大池</t>
        </is>
      </c>
      <c r="C7129" t="inlineStr">
        <is>
          <t>わかやまけん いわでし みなみおいけ</t>
        </is>
      </c>
    </row>
    <row r="7130">
      <c r="A7130" t="inlineStr">
        <is>
          <t>6496219</t>
        </is>
      </c>
      <c r="B7130" t="inlineStr">
        <is>
          <t>和歌山県岩出市北大池</t>
        </is>
      </c>
      <c r="C7130" t="inlineStr">
        <is>
          <t>わかやまけん いわでし きたおいけ</t>
        </is>
      </c>
    </row>
    <row r="7131">
      <c r="A7131" t="inlineStr">
        <is>
          <t>6496221</t>
        </is>
      </c>
      <c r="B7131" t="inlineStr">
        <is>
          <t>和歌山県岩出市溝川</t>
        </is>
      </c>
      <c r="C7131" t="inlineStr">
        <is>
          <t>わかやまけん いわでし みぞかわ</t>
        </is>
      </c>
    </row>
    <row r="7132">
      <c r="A7132" t="inlineStr">
        <is>
          <t>6496222</t>
        </is>
      </c>
      <c r="B7132" t="inlineStr">
        <is>
          <t>和歌山県岩出市岡田</t>
        </is>
      </c>
      <c r="C7132" t="inlineStr">
        <is>
          <t>わかやまけん いわでし おかだ</t>
        </is>
      </c>
    </row>
    <row r="7133">
      <c r="A7133" t="inlineStr">
        <is>
          <t>6496223</t>
        </is>
      </c>
      <c r="B7133" t="inlineStr">
        <is>
          <t>和歌山県岩出市高塚</t>
        </is>
      </c>
      <c r="C7133" t="inlineStr">
        <is>
          <t>わかやまけん いわでし たかつか</t>
        </is>
      </c>
    </row>
    <row r="7134">
      <c r="A7134" t="inlineStr">
        <is>
          <t>6496224</t>
        </is>
      </c>
      <c r="B7134" t="inlineStr">
        <is>
          <t>和歌山県岩出市山崎</t>
        </is>
      </c>
      <c r="C7134" t="inlineStr">
        <is>
          <t>わかやまけん いわでし やまさき</t>
        </is>
      </c>
    </row>
    <row r="7135">
      <c r="A7135" t="inlineStr">
        <is>
          <t>6496225</t>
        </is>
      </c>
      <c r="B7135" t="inlineStr">
        <is>
          <t>和歌山県岩出市船戸</t>
        </is>
      </c>
      <c r="C7135" t="inlineStr">
        <is>
          <t>わかやまけん いわでし ふなと</t>
        </is>
      </c>
    </row>
    <row r="7136">
      <c r="A7136" t="inlineStr">
        <is>
          <t>6496226</t>
        </is>
      </c>
      <c r="B7136" t="inlineStr">
        <is>
          <t>和歌山県岩出市宮</t>
        </is>
      </c>
      <c r="C7136" t="inlineStr">
        <is>
          <t>わかやまけん いわでし みや</t>
        </is>
      </c>
    </row>
    <row r="7137">
      <c r="A7137" t="inlineStr">
        <is>
          <t>6496227</t>
        </is>
      </c>
      <c r="B7137" t="inlineStr">
        <is>
          <t>和歌山県岩出市清水</t>
        </is>
      </c>
      <c r="C7137" t="inlineStr">
        <is>
          <t>わかやまけん いわでし しみず</t>
        </is>
      </c>
    </row>
    <row r="7138">
      <c r="A7138" t="inlineStr">
        <is>
          <t>6496228</t>
        </is>
      </c>
      <c r="B7138" t="inlineStr">
        <is>
          <t>和歌山県岩出市大町</t>
        </is>
      </c>
      <c r="C7138" t="inlineStr">
        <is>
          <t>わかやまけん いわでし おおまち</t>
        </is>
      </c>
    </row>
    <row r="7139">
      <c r="A7139" t="inlineStr">
        <is>
          <t>6496231</t>
        </is>
      </c>
      <c r="B7139" t="inlineStr">
        <is>
          <t>和歌山県岩出市川尻</t>
        </is>
      </c>
      <c r="C7139" t="inlineStr">
        <is>
          <t>わかやまけん いわでし かわしり</t>
        </is>
      </c>
    </row>
    <row r="7140">
      <c r="A7140" t="inlineStr">
        <is>
          <t>6496232</t>
        </is>
      </c>
      <c r="B7140" t="inlineStr">
        <is>
          <t>和歌山県岩出市荊本</t>
        </is>
      </c>
      <c r="C7140" t="inlineStr">
        <is>
          <t>わかやまけん いわでし いばらもと</t>
        </is>
      </c>
    </row>
    <row r="7141">
      <c r="A7141" t="inlineStr">
        <is>
          <t>6496233</t>
        </is>
      </c>
      <c r="B7141" t="inlineStr">
        <is>
          <t>和歌山県岩出市備前</t>
        </is>
      </c>
      <c r="C7141" t="inlineStr">
        <is>
          <t>わかやまけん いわでし びぜん</t>
        </is>
      </c>
    </row>
    <row r="7142">
      <c r="A7142" t="inlineStr">
        <is>
          <t>6496234</t>
        </is>
      </c>
      <c r="B7142" t="inlineStr">
        <is>
          <t>和歌山県岩出市高瀬</t>
        </is>
      </c>
      <c r="C7142" t="inlineStr">
        <is>
          <t>わかやまけん いわでし たかせ</t>
        </is>
      </c>
    </row>
    <row r="7143">
      <c r="A7143" t="inlineStr">
        <is>
          <t>6496235</t>
        </is>
      </c>
      <c r="B7143" t="inlineStr">
        <is>
          <t>和歌山県岩出市西野</t>
        </is>
      </c>
      <c r="C7143" t="inlineStr">
        <is>
          <t>わかやまけん いわでし にしの</t>
        </is>
      </c>
    </row>
    <row r="7144">
      <c r="A7144" t="inlineStr">
        <is>
          <t>6496236</t>
        </is>
      </c>
      <c r="B7144" t="inlineStr">
        <is>
          <t>和歌山県岩出市曽屋</t>
        </is>
      </c>
      <c r="C7144" t="inlineStr">
        <is>
          <t>わかやまけん いわでし そうや</t>
        </is>
      </c>
    </row>
    <row r="7145">
      <c r="A7145" t="inlineStr">
        <is>
          <t>6496241</t>
        </is>
      </c>
      <c r="B7145" t="inlineStr">
        <is>
          <t>和歌山県岩出市波分</t>
        </is>
      </c>
      <c r="C7145" t="inlineStr">
        <is>
          <t>わかやまけん いわでし はぶ</t>
        </is>
      </c>
    </row>
    <row r="7146">
      <c r="A7146" t="inlineStr">
        <is>
          <t>6496242</t>
        </is>
      </c>
      <c r="B7146" t="inlineStr">
        <is>
          <t>和歌山県岩出市赤垣内</t>
        </is>
      </c>
      <c r="C7146" t="inlineStr">
        <is>
          <t>わかやまけん いわでし あかがいと</t>
        </is>
      </c>
    </row>
    <row r="7147">
      <c r="A7147" t="inlineStr">
        <is>
          <t>6496243</t>
        </is>
      </c>
      <c r="B7147" t="inlineStr">
        <is>
          <t>和歌山県岩出市金屋</t>
        </is>
      </c>
      <c r="C7147" t="inlineStr">
        <is>
          <t>わかやまけん いわでし かなや</t>
        </is>
      </c>
    </row>
    <row r="7148">
      <c r="A7148" t="inlineStr">
        <is>
          <t>6496244</t>
        </is>
      </c>
      <c r="B7148" t="inlineStr">
        <is>
          <t>和歌山県岩出市畑毛</t>
        </is>
      </c>
      <c r="C7148" t="inlineStr">
        <is>
          <t>わかやまけん いわでし はたけ</t>
        </is>
      </c>
    </row>
    <row r="7149">
      <c r="A7149" t="inlineStr">
        <is>
          <t>6496245</t>
        </is>
      </c>
      <c r="B7149" t="inlineStr">
        <is>
          <t>和歌山県岩出市中島</t>
        </is>
      </c>
      <c r="C7149" t="inlineStr">
        <is>
          <t>わかやまけん いわでし なかじま</t>
        </is>
      </c>
    </row>
    <row r="7150">
      <c r="A7150" t="inlineStr">
        <is>
          <t>6496246</t>
        </is>
      </c>
      <c r="B7150" t="inlineStr">
        <is>
          <t>和歌山県岩出市吉田</t>
        </is>
      </c>
      <c r="C7150" t="inlineStr">
        <is>
          <t>わかやまけん いわでし よしだ</t>
        </is>
      </c>
    </row>
    <row r="7151">
      <c r="A7151" t="inlineStr">
        <is>
          <t>6496248</t>
        </is>
      </c>
      <c r="B7151" t="inlineStr">
        <is>
          <t>和歌山県岩出市中黒</t>
        </is>
      </c>
      <c r="C7151" t="inlineStr">
        <is>
          <t>わかやまけん いわでし なかくろ</t>
        </is>
      </c>
    </row>
    <row r="7152">
      <c r="A7152" t="inlineStr">
        <is>
          <t>6496251</t>
        </is>
      </c>
      <c r="B7152" t="inlineStr">
        <is>
          <t>和歌山県岩出市境谷</t>
        </is>
      </c>
      <c r="C7152" t="inlineStr">
        <is>
          <t>わかやまけん いわでし さかいだに</t>
        </is>
      </c>
    </row>
    <row r="7153">
      <c r="A7153" t="inlineStr">
        <is>
          <t>6496252</t>
        </is>
      </c>
      <c r="B7153" t="inlineStr">
        <is>
          <t>和歌山県岩出市安上</t>
        </is>
      </c>
      <c r="C7153" t="inlineStr">
        <is>
          <t>わかやまけん いわでし あんじょう</t>
        </is>
      </c>
    </row>
    <row r="7154">
      <c r="A7154" t="inlineStr">
        <is>
          <t>6496253</t>
        </is>
      </c>
      <c r="B7154" t="inlineStr">
        <is>
          <t>和歌山県岩出市紀泉台</t>
        </is>
      </c>
      <c r="C7154" t="inlineStr">
        <is>
          <t>わかやまけん いわでし きせんだい</t>
        </is>
      </c>
    </row>
    <row r="7155">
      <c r="A7155" t="inlineStr">
        <is>
          <t>6496254</t>
        </is>
      </c>
      <c r="B7155" t="inlineStr">
        <is>
          <t>和歌山県岩出市原</t>
        </is>
      </c>
      <c r="C7155" t="inlineStr">
        <is>
          <t>わかやまけん いわでし はら</t>
        </is>
      </c>
    </row>
    <row r="7156">
      <c r="A7156" t="inlineStr">
        <is>
          <t>6496255</t>
        </is>
      </c>
      <c r="B7156" t="inlineStr">
        <is>
          <t>和歌山県岩出市西安上</t>
        </is>
      </c>
      <c r="C7156" t="inlineStr">
        <is>
          <t>わかやまけん いわでし にしあんじょう</t>
        </is>
      </c>
    </row>
    <row r="7157">
      <c r="A7157" t="inlineStr">
        <is>
          <t>6496256</t>
        </is>
      </c>
      <c r="B7157" t="inlineStr">
        <is>
          <t>和歌山県岩出市金池</t>
        </is>
      </c>
      <c r="C7157" t="inlineStr">
        <is>
          <t>わかやまけん いわでし かないけ</t>
        </is>
      </c>
    </row>
    <row r="7158">
      <c r="A7158" t="inlineStr">
        <is>
          <t>6496257</t>
        </is>
      </c>
      <c r="B7158" t="inlineStr">
        <is>
          <t>和歌山県岩出市相谷</t>
        </is>
      </c>
      <c r="C7158" t="inlineStr">
        <is>
          <t>わかやまけん いわでし あいだに</t>
        </is>
      </c>
    </row>
    <row r="7159">
      <c r="A7159" t="inlineStr">
        <is>
          <t>6496258</t>
        </is>
      </c>
      <c r="B7159" t="inlineStr">
        <is>
          <t>和歌山県岩出市山</t>
        </is>
      </c>
      <c r="C7159" t="inlineStr">
        <is>
          <t>わかやまけん いわでし やま</t>
        </is>
      </c>
    </row>
    <row r="7160">
      <c r="A7160" t="inlineStr">
        <is>
          <t>6496261</t>
        </is>
      </c>
      <c r="B7160" t="inlineStr">
        <is>
          <t>和歌山県和歌山市小倉</t>
        </is>
      </c>
      <c r="C7160" t="inlineStr">
        <is>
          <t>わかやまけん わかやまし おぐら</t>
        </is>
      </c>
    </row>
    <row r="7161">
      <c r="A7161" t="inlineStr">
        <is>
          <t>6496262</t>
        </is>
      </c>
      <c r="B7161" t="inlineStr">
        <is>
          <t>和歌山県和歌山市上三毛</t>
        </is>
      </c>
      <c r="C7161" t="inlineStr">
        <is>
          <t>わかやまけん わかやまし かみみけ</t>
        </is>
      </c>
    </row>
    <row r="7162">
      <c r="A7162" t="inlineStr">
        <is>
          <t>6496263</t>
        </is>
      </c>
      <c r="B7162" t="inlineStr">
        <is>
          <t>和歌山県和歌山市下三毛</t>
        </is>
      </c>
      <c r="C7162" t="inlineStr">
        <is>
          <t>わかやまけん わかやまし しもみけ</t>
        </is>
      </c>
    </row>
    <row r="7163">
      <c r="A7163" t="inlineStr">
        <is>
          <t>6496264</t>
        </is>
      </c>
      <c r="B7163" t="inlineStr">
        <is>
          <t>和歌山県和歌山市新庄</t>
        </is>
      </c>
      <c r="C7163" t="inlineStr">
        <is>
          <t>わかやまけん わかやまし しんじょう</t>
        </is>
      </c>
    </row>
    <row r="7164">
      <c r="A7164" t="inlineStr">
        <is>
          <t>6496271</t>
        </is>
      </c>
      <c r="B7164" t="inlineStr">
        <is>
          <t>和歌山県和歌山市満屋</t>
        </is>
      </c>
      <c r="C7164" t="inlineStr">
        <is>
          <t>わかやまけん わかやまし みつや</t>
        </is>
      </c>
    </row>
    <row r="7165">
      <c r="A7165" t="inlineStr">
        <is>
          <t>6496272</t>
        </is>
      </c>
      <c r="B7165" t="inlineStr">
        <is>
          <t>和歌山県和歌山市大垣内</t>
        </is>
      </c>
      <c r="C7165" t="inlineStr">
        <is>
          <t>わかやまけん わかやまし おおがいと</t>
        </is>
      </c>
    </row>
    <row r="7166">
      <c r="A7166" t="inlineStr">
        <is>
          <t>6496273</t>
        </is>
      </c>
      <c r="B7166" t="inlineStr">
        <is>
          <t>和歌山県和歌山市東田中</t>
        </is>
      </c>
      <c r="C7166" t="inlineStr">
        <is>
          <t>わかやまけん わかやまし ひがしたなか</t>
        </is>
      </c>
    </row>
    <row r="7167">
      <c r="A7167" t="inlineStr">
        <is>
          <t>6496274</t>
        </is>
      </c>
      <c r="B7167" t="inlineStr">
        <is>
          <t>和歌山県和歌山市金谷</t>
        </is>
      </c>
      <c r="C7167" t="inlineStr">
        <is>
          <t>わかやまけん わかやまし かなや</t>
        </is>
      </c>
    </row>
    <row r="7168">
      <c r="A7168" t="inlineStr">
        <is>
          <t>6496275</t>
        </is>
      </c>
      <c r="B7168" t="inlineStr">
        <is>
          <t>和歌山県和歌山市吐前</t>
        </is>
      </c>
      <c r="C7168" t="inlineStr">
        <is>
          <t>わかやまけん わかやまし はんざき</t>
        </is>
      </c>
    </row>
    <row r="7169">
      <c r="A7169" t="inlineStr">
        <is>
          <t>6496301</t>
        </is>
      </c>
      <c r="B7169" t="inlineStr">
        <is>
          <t>和歌山県和歌山市滝畑</t>
        </is>
      </c>
      <c r="C7169" t="inlineStr">
        <is>
          <t>わかやまけん わかやまし たきはた</t>
        </is>
      </c>
    </row>
    <row r="7170">
      <c r="A7170" t="inlineStr">
        <is>
          <t>6496302</t>
        </is>
      </c>
      <c r="B7170" t="inlineStr">
        <is>
          <t>和歌山県和歌山市湯屋谷</t>
        </is>
      </c>
      <c r="C7170" t="inlineStr">
        <is>
          <t>わかやまけん わかやまし ゆやだに</t>
        </is>
      </c>
    </row>
    <row r="7171">
      <c r="A7171" t="inlineStr">
        <is>
          <t>6496303</t>
        </is>
      </c>
      <c r="B7171" t="inlineStr">
        <is>
          <t>和歌山県和歌山市平岡</t>
        </is>
      </c>
      <c r="C7171" t="inlineStr">
        <is>
          <t>わかやまけん わかやまし ひらおか</t>
        </is>
      </c>
    </row>
    <row r="7172">
      <c r="A7172" t="inlineStr">
        <is>
          <t>6496304</t>
        </is>
      </c>
      <c r="B7172" t="inlineStr">
        <is>
          <t>和歌山県和歌山市中筋日延</t>
        </is>
      </c>
      <c r="C7172" t="inlineStr">
        <is>
          <t>わかやまけん わかやまし なかすじひのべ</t>
        </is>
      </c>
    </row>
    <row r="7173">
      <c r="A7173" t="inlineStr">
        <is>
          <t>6496305</t>
        </is>
      </c>
      <c r="B7173" t="inlineStr">
        <is>
          <t>和歌山県和歌山市谷</t>
        </is>
      </c>
      <c r="C7173" t="inlineStr">
        <is>
          <t>わかやまけん わかやまし たに</t>
        </is>
      </c>
    </row>
    <row r="7174">
      <c r="A7174" t="inlineStr">
        <is>
          <t>6496306</t>
        </is>
      </c>
      <c r="B7174" t="inlineStr">
        <is>
          <t>和歌山県和歌山市上黒谷</t>
        </is>
      </c>
      <c r="C7174" t="inlineStr">
        <is>
          <t>わかやまけん わかやまし かみくろだに</t>
        </is>
      </c>
    </row>
    <row r="7175">
      <c r="A7175" t="inlineStr">
        <is>
          <t>6496307</t>
        </is>
      </c>
      <c r="B7175" t="inlineStr">
        <is>
          <t>和歌山県和歌山市北別所</t>
        </is>
      </c>
      <c r="C7175" t="inlineStr">
        <is>
          <t>わかやまけん わかやまし きたべっしよ</t>
        </is>
      </c>
    </row>
    <row r="7176">
      <c r="A7176" t="inlineStr">
        <is>
          <t>6496308</t>
        </is>
      </c>
      <c r="B7176" t="inlineStr">
        <is>
          <t>和歌山県和歌山市落合</t>
        </is>
      </c>
      <c r="C7176" t="inlineStr">
        <is>
          <t>わかやまけん わかやまし おちあい</t>
        </is>
      </c>
    </row>
    <row r="7177">
      <c r="A7177" t="inlineStr">
        <is>
          <t>6496311</t>
        </is>
      </c>
      <c r="B7177" t="inlineStr">
        <is>
          <t>和歌山県和歌山市里</t>
        </is>
      </c>
      <c r="C7177" t="inlineStr">
        <is>
          <t>わかやまけん わかやまし さと</t>
        </is>
      </c>
    </row>
    <row r="7178">
      <c r="A7178" t="inlineStr">
        <is>
          <t>6496312</t>
        </is>
      </c>
      <c r="B7178" t="inlineStr">
        <is>
          <t>和歌山県和歌山市川辺</t>
        </is>
      </c>
      <c r="C7178" t="inlineStr">
        <is>
          <t>わかやまけん わかやまし かわなべ</t>
        </is>
      </c>
    </row>
    <row r="7179">
      <c r="A7179" t="inlineStr">
        <is>
          <t>6496313</t>
        </is>
      </c>
      <c r="B7179" t="inlineStr">
        <is>
          <t>和歌山県和歌山市楠本</t>
        </is>
      </c>
      <c r="C7179" t="inlineStr">
        <is>
          <t>わかやまけん わかやまし くすもと</t>
        </is>
      </c>
    </row>
    <row r="7180">
      <c r="A7180" t="inlineStr">
        <is>
          <t>6496314</t>
        </is>
      </c>
      <c r="B7180" t="inlineStr">
        <is>
          <t>和歌山県和歌山市島</t>
        </is>
      </c>
      <c r="C7180" t="inlineStr">
        <is>
          <t>わかやまけん わかやまし しま</t>
        </is>
      </c>
    </row>
    <row r="7181">
      <c r="A7181" t="inlineStr">
        <is>
          <t>6496315</t>
        </is>
      </c>
      <c r="B7181" t="inlineStr">
        <is>
          <t>和歌山県和歌山市神波</t>
        </is>
      </c>
      <c r="C7181" t="inlineStr">
        <is>
          <t>わかやまけん わかやまし こうなみ</t>
        </is>
      </c>
    </row>
    <row r="7182">
      <c r="A7182" t="inlineStr">
        <is>
          <t>6496316</t>
        </is>
      </c>
      <c r="B7182" t="inlineStr">
        <is>
          <t>和歌山県和歌山市上野</t>
        </is>
      </c>
      <c r="C7182" t="inlineStr">
        <is>
          <t>わかやまけん わかやまし うえの</t>
        </is>
      </c>
    </row>
    <row r="7183">
      <c r="A7183" t="inlineStr">
        <is>
          <t>6496317</t>
        </is>
      </c>
      <c r="B7183" t="inlineStr">
        <is>
          <t>和歌山県和歌山市山口西</t>
        </is>
      </c>
      <c r="C7183" t="inlineStr">
        <is>
          <t>わかやまけん わかやまし やまぐちにし</t>
        </is>
      </c>
    </row>
    <row r="7184">
      <c r="A7184" t="inlineStr">
        <is>
          <t>6496318</t>
        </is>
      </c>
      <c r="B7184" t="inlineStr">
        <is>
          <t>和歌山県和歌山市藤田</t>
        </is>
      </c>
      <c r="C7184" t="inlineStr">
        <is>
          <t>わかやまけん わかやまし ふじた</t>
        </is>
      </c>
    </row>
    <row r="7185">
      <c r="A7185" t="inlineStr">
        <is>
          <t>6496321</t>
        </is>
      </c>
      <c r="B7185" t="inlineStr">
        <is>
          <t>和歌山県和歌山市布施屋</t>
        </is>
      </c>
      <c r="C7185" t="inlineStr">
        <is>
          <t>わかやまけん わかやまし ほしや</t>
        </is>
      </c>
    </row>
    <row r="7186">
      <c r="A7186" t="inlineStr">
        <is>
          <t>6496322</t>
        </is>
      </c>
      <c r="B7186" t="inlineStr">
        <is>
          <t>和歌山県和歌山市和佐関戸</t>
        </is>
      </c>
      <c r="C7186" t="inlineStr">
        <is>
          <t>わかやまけん わかやまし わさせきど</t>
        </is>
      </c>
    </row>
    <row r="7187">
      <c r="A7187" t="inlineStr">
        <is>
          <t>6496323</t>
        </is>
      </c>
      <c r="B7187" t="inlineStr">
        <is>
          <t>和歌山県和歌山市井ノ口</t>
        </is>
      </c>
      <c r="C7187" t="inlineStr">
        <is>
          <t>わかやまけん わかやまし いのくち</t>
        </is>
      </c>
    </row>
    <row r="7188">
      <c r="A7188" t="inlineStr">
        <is>
          <t>6496324</t>
        </is>
      </c>
      <c r="B7188" t="inlineStr">
        <is>
          <t>和歌山県和歌山市祢宜</t>
        </is>
      </c>
      <c r="C7188" t="inlineStr">
        <is>
          <t>わかやまけん わかやまし ねぎ</t>
        </is>
      </c>
    </row>
    <row r="7189">
      <c r="A7189" t="inlineStr">
        <is>
          <t>6496325</t>
        </is>
      </c>
      <c r="B7189" t="inlineStr">
        <is>
          <t>和歌山県和歌山市下和佐</t>
        </is>
      </c>
      <c r="C7189" t="inlineStr">
        <is>
          <t>わかやまけん わかやまし しもわさ</t>
        </is>
      </c>
    </row>
    <row r="7190">
      <c r="A7190" t="inlineStr">
        <is>
          <t>6496326</t>
        </is>
      </c>
      <c r="B7190" t="inlineStr">
        <is>
          <t>和歌山県和歌山市和佐中</t>
        </is>
      </c>
      <c r="C7190" t="inlineStr">
        <is>
          <t>わかやまけん わかやまし わさなか</t>
        </is>
      </c>
    </row>
    <row r="7191">
      <c r="A7191" t="inlineStr">
        <is>
          <t>6496331</t>
        </is>
      </c>
      <c r="B7191" t="inlineStr">
        <is>
          <t>和歌山県和歌山市北野</t>
        </is>
      </c>
      <c r="C7191" t="inlineStr">
        <is>
          <t>わかやまけん わかやまし きたの</t>
        </is>
      </c>
    </row>
    <row r="7192">
      <c r="A7192" t="inlineStr">
        <is>
          <t>6496332</t>
        </is>
      </c>
      <c r="B7192" t="inlineStr">
        <is>
          <t>和歌山県和歌山市宇田森</t>
        </is>
      </c>
      <c r="C7192" t="inlineStr">
        <is>
          <t>わかやまけん わかやまし うだもり</t>
        </is>
      </c>
    </row>
    <row r="7193">
      <c r="A7193" t="inlineStr">
        <is>
          <t>6496333</t>
        </is>
      </c>
      <c r="B7193" t="inlineStr">
        <is>
          <t>和歌山県和歌山市永穂</t>
        </is>
      </c>
      <c r="C7193" t="inlineStr">
        <is>
          <t>わかやまけん わかやまし なんご</t>
        </is>
      </c>
    </row>
    <row r="7194">
      <c r="A7194" t="inlineStr">
        <is>
          <t>6496334</t>
        </is>
      </c>
      <c r="B7194" t="inlineStr">
        <is>
          <t>和歌山県和歌山市北</t>
        </is>
      </c>
      <c r="C7194" t="inlineStr">
        <is>
          <t>わかやまけん わかやまし きた</t>
        </is>
      </c>
    </row>
    <row r="7195">
      <c r="A7195" t="inlineStr">
        <is>
          <t>6496335</t>
        </is>
      </c>
      <c r="B7195" t="inlineStr">
        <is>
          <t>和歌山県和歌山市西田井</t>
        </is>
      </c>
      <c r="C7195" t="inlineStr">
        <is>
          <t>わかやまけん わかやまし にしたい</t>
        </is>
      </c>
    </row>
    <row r="7196">
      <c r="A7196" t="inlineStr">
        <is>
          <t>6496336</t>
        </is>
      </c>
      <c r="B7196" t="inlineStr">
        <is>
          <t>和歌山県和歌山市小豆島</t>
        </is>
      </c>
      <c r="C7196" t="inlineStr">
        <is>
          <t>わかやまけん わかやまし あずしま</t>
        </is>
      </c>
    </row>
    <row r="7197">
      <c r="A7197" t="inlineStr">
        <is>
          <t>6496337</t>
        </is>
      </c>
      <c r="B7197" t="inlineStr">
        <is>
          <t>和歌山県和歌山市田屋</t>
        </is>
      </c>
      <c r="C7197" t="inlineStr">
        <is>
          <t>わかやまけん わかやまし たや</t>
        </is>
      </c>
    </row>
    <row r="7198">
      <c r="A7198" t="inlineStr">
        <is>
          <t>6496338</t>
        </is>
      </c>
      <c r="B7198" t="inlineStr">
        <is>
          <t>和歌山県和歌山市府中</t>
        </is>
      </c>
      <c r="C7198" t="inlineStr">
        <is>
          <t>わかやまけん わかやまし ふちゅう</t>
        </is>
      </c>
    </row>
    <row r="7199">
      <c r="A7199" t="inlineStr">
        <is>
          <t>6496339</t>
        </is>
      </c>
      <c r="B7199" t="inlineStr">
        <is>
          <t>和歌山県和歌山市弘西</t>
        </is>
      </c>
      <c r="C7199" t="inlineStr">
        <is>
          <t>わかやまけん わかやまし ひろにし</t>
        </is>
      </c>
    </row>
    <row r="7200">
      <c r="A7200" t="inlineStr">
        <is>
          <t>6496400</t>
        </is>
      </c>
      <c r="B7200" t="inlineStr">
        <is>
          <t>和歌山県紀の川市</t>
        </is>
      </c>
      <c r="C7200" t="inlineStr">
        <is>
          <t>わかやまけん きのかわし</t>
        </is>
      </c>
    </row>
    <row r="7201">
      <c r="A7201" t="inlineStr">
        <is>
          <t>6496401</t>
        </is>
      </c>
      <c r="B7201" t="inlineStr">
        <is>
          <t>和歌山県紀の川市重行</t>
        </is>
      </c>
      <c r="C7201" t="inlineStr">
        <is>
          <t>わかやまけん きのかわし しげき</t>
        </is>
      </c>
    </row>
    <row r="7202">
      <c r="A7202" t="inlineStr">
        <is>
          <t>6496402</t>
        </is>
      </c>
      <c r="B7202" t="inlineStr">
        <is>
          <t>和歌山県紀の川市北勢田</t>
        </is>
      </c>
      <c r="C7202" t="inlineStr">
        <is>
          <t>わかやまけん きのかわし きたせいだ</t>
        </is>
      </c>
    </row>
    <row r="7203">
      <c r="A7203" t="inlineStr">
        <is>
          <t>6496403</t>
        </is>
      </c>
      <c r="B7203" t="inlineStr">
        <is>
          <t>和歌山県紀の川市南勢田</t>
        </is>
      </c>
      <c r="C7203" t="inlineStr">
        <is>
          <t>わかやまけん きのかわし みなみせいだ</t>
        </is>
      </c>
    </row>
    <row r="7204">
      <c r="A7204" t="inlineStr">
        <is>
          <t>6496404</t>
        </is>
      </c>
      <c r="B7204" t="inlineStr">
        <is>
          <t>和歌山県紀の川市赤尾</t>
        </is>
      </c>
      <c r="C7204" t="inlineStr">
        <is>
          <t>わかやまけん きのかわし あかお</t>
        </is>
      </c>
    </row>
    <row r="7205">
      <c r="A7205" t="inlineStr">
        <is>
          <t>6496405</t>
        </is>
      </c>
      <c r="B7205" t="inlineStr">
        <is>
          <t>和歌山県紀の川市東大井</t>
        </is>
      </c>
      <c r="C7205" t="inlineStr">
        <is>
          <t>わかやまけん きのかわし ひがしおおい</t>
        </is>
      </c>
    </row>
    <row r="7206">
      <c r="A7206" t="inlineStr">
        <is>
          <t>6496406</t>
        </is>
      </c>
      <c r="B7206" t="inlineStr">
        <is>
          <t>和歌山県紀の川市北大井</t>
        </is>
      </c>
      <c r="C7206" t="inlineStr">
        <is>
          <t>わかやまけん きのかわし きたおおい</t>
        </is>
      </c>
    </row>
    <row r="7207">
      <c r="A7207" t="inlineStr">
        <is>
          <t>6496407</t>
        </is>
      </c>
      <c r="B7207" t="inlineStr">
        <is>
          <t>和歌山県紀の川市池田新</t>
        </is>
      </c>
      <c r="C7207" t="inlineStr">
        <is>
          <t>わかやまけん きのかわし いけだしん</t>
        </is>
      </c>
    </row>
    <row r="7208">
      <c r="A7208" t="inlineStr">
        <is>
          <t>6496411</t>
        </is>
      </c>
      <c r="B7208" t="inlineStr">
        <is>
          <t>和歌山県紀の川市広野</t>
        </is>
      </c>
      <c r="C7208" t="inlineStr">
        <is>
          <t>わかやまけん きのかわし ひろの</t>
        </is>
      </c>
    </row>
    <row r="7209">
      <c r="A7209" t="inlineStr">
        <is>
          <t>6496412</t>
        </is>
      </c>
      <c r="B7209" t="inlineStr">
        <is>
          <t>和歌山県紀の川市黒土</t>
        </is>
      </c>
      <c r="C7209" t="inlineStr">
        <is>
          <t>わかやまけん きのかわし くろつち</t>
        </is>
      </c>
    </row>
    <row r="7210">
      <c r="A7210" t="inlineStr">
        <is>
          <t>6496413</t>
        </is>
      </c>
      <c r="B7210" t="inlineStr">
        <is>
          <t>和歌山県紀の川市竹房</t>
        </is>
      </c>
      <c r="C7210" t="inlineStr">
        <is>
          <t>わかやまけん きのかわし たけぶさ</t>
        </is>
      </c>
    </row>
    <row r="7211">
      <c r="A7211" t="inlineStr">
        <is>
          <t>6496414</t>
        </is>
      </c>
      <c r="B7211" t="inlineStr">
        <is>
          <t>和歌山県紀の川市打田</t>
        </is>
      </c>
      <c r="C7211" t="inlineStr">
        <is>
          <t>わかやまけん きのかわし うちた</t>
        </is>
      </c>
    </row>
    <row r="7212">
      <c r="A7212" t="inlineStr">
        <is>
          <t>6496415</t>
        </is>
      </c>
      <c r="B7212" t="inlineStr">
        <is>
          <t>和歌山県紀の川市窪</t>
        </is>
      </c>
      <c r="C7212" t="inlineStr">
        <is>
          <t>わかやまけん きのかわし くぼ</t>
        </is>
      </c>
    </row>
    <row r="7213">
      <c r="A7213" t="inlineStr">
        <is>
          <t>6496416</t>
        </is>
      </c>
      <c r="B7213" t="inlineStr">
        <is>
          <t>和歌山県紀の川市上野</t>
        </is>
      </c>
      <c r="C7213" t="inlineStr">
        <is>
          <t>わかやまけん きのかわし うえの</t>
        </is>
      </c>
    </row>
    <row r="7214">
      <c r="A7214" t="inlineStr">
        <is>
          <t>6496417</t>
        </is>
      </c>
      <c r="B7214" t="inlineStr">
        <is>
          <t>和歌山県紀の川市西大井</t>
        </is>
      </c>
      <c r="C7214" t="inlineStr">
        <is>
          <t>わかやまけん きのかわし にしおおい</t>
        </is>
      </c>
    </row>
    <row r="7215">
      <c r="A7215" t="inlineStr">
        <is>
          <t>6496418</t>
        </is>
      </c>
      <c r="B7215" t="inlineStr">
        <is>
          <t>和歌山県紀の川市久留壁</t>
        </is>
      </c>
      <c r="C7215" t="inlineStr">
        <is>
          <t>わかやまけん きのかわし くるべき</t>
        </is>
      </c>
    </row>
    <row r="7216">
      <c r="A7216" t="inlineStr">
        <is>
          <t>6496421</t>
        </is>
      </c>
      <c r="B7216" t="inlineStr">
        <is>
          <t>和歌山県紀の川市田中馬場</t>
        </is>
      </c>
      <c r="C7216" t="inlineStr">
        <is>
          <t>わかやまけん きのかわし たなかばば</t>
        </is>
      </c>
    </row>
    <row r="7217">
      <c r="A7217" t="inlineStr">
        <is>
          <t>6496422</t>
        </is>
      </c>
      <c r="B7217" t="inlineStr">
        <is>
          <t>和歌山県紀の川市花野</t>
        </is>
      </c>
      <c r="C7217" t="inlineStr">
        <is>
          <t>わかやまけん きのかわし けや</t>
        </is>
      </c>
    </row>
    <row r="7218">
      <c r="A7218" t="inlineStr">
        <is>
          <t>6496423</t>
        </is>
      </c>
      <c r="B7218" t="inlineStr">
        <is>
          <t>和歌山県紀の川市尾崎</t>
        </is>
      </c>
      <c r="C7218" t="inlineStr">
        <is>
          <t>わかやまけん きのかわし おざき</t>
        </is>
      </c>
    </row>
    <row r="7219">
      <c r="A7219" t="inlineStr">
        <is>
          <t>6496424</t>
        </is>
      </c>
      <c r="B7219" t="inlineStr">
        <is>
          <t>和歌山県紀の川市畑野上</t>
        </is>
      </c>
      <c r="C7219" t="inlineStr">
        <is>
          <t>わかやまけん きのかわし はたのうえ</t>
        </is>
      </c>
    </row>
    <row r="7220">
      <c r="A7220" t="inlineStr">
        <is>
          <t>6496425</t>
        </is>
      </c>
      <c r="B7220" t="inlineStr">
        <is>
          <t>和歌山県紀の川市中井阪</t>
        </is>
      </c>
      <c r="C7220" t="inlineStr">
        <is>
          <t>わかやまけん きのかわし なかいさか</t>
        </is>
      </c>
    </row>
    <row r="7221">
      <c r="A7221" t="inlineStr">
        <is>
          <t>6496426</t>
        </is>
      </c>
      <c r="B7221" t="inlineStr">
        <is>
          <t>和歌山県紀の川市下井阪</t>
        </is>
      </c>
      <c r="C7221" t="inlineStr">
        <is>
          <t>わかやまけん きのかわし しもいさか</t>
        </is>
      </c>
    </row>
    <row r="7222">
      <c r="A7222" t="inlineStr">
        <is>
          <t>6496427</t>
        </is>
      </c>
      <c r="B7222" t="inlineStr">
        <is>
          <t>和歌山県紀の川市西井阪</t>
        </is>
      </c>
      <c r="C7222" t="inlineStr">
        <is>
          <t>わかやまけん きのかわし にしいさか</t>
        </is>
      </c>
    </row>
    <row r="7223">
      <c r="A7223" t="inlineStr">
        <is>
          <t>6496428</t>
        </is>
      </c>
      <c r="B7223" t="inlineStr">
        <is>
          <t>和歌山県紀の川市東国分</t>
        </is>
      </c>
      <c r="C7223" t="inlineStr">
        <is>
          <t>わかやまけん きのかわし ひがしこくぶ</t>
        </is>
      </c>
    </row>
    <row r="7224">
      <c r="A7224" t="inlineStr">
        <is>
          <t>6496431</t>
        </is>
      </c>
      <c r="B7224" t="inlineStr">
        <is>
          <t>和歌山県紀の川市南中</t>
        </is>
      </c>
      <c r="C7224" t="inlineStr">
        <is>
          <t>わかやまけん きのかわし みなみなか</t>
        </is>
      </c>
    </row>
    <row r="7225">
      <c r="A7225" t="inlineStr">
        <is>
          <t>6496432</t>
        </is>
      </c>
      <c r="B7225" t="inlineStr">
        <is>
          <t>和歌山県紀の川市古和田</t>
        </is>
      </c>
      <c r="C7225" t="inlineStr">
        <is>
          <t>わかやまけん きのかわし ふるわだ</t>
        </is>
      </c>
    </row>
    <row r="7226">
      <c r="A7226" t="inlineStr">
        <is>
          <t>6496433</t>
        </is>
      </c>
      <c r="B7226" t="inlineStr">
        <is>
          <t>和歌山県紀の川市西三谷</t>
        </is>
      </c>
      <c r="C7226" t="inlineStr">
        <is>
          <t>わかやまけん きのかわし にしみたに</t>
        </is>
      </c>
    </row>
    <row r="7227">
      <c r="A7227" t="inlineStr">
        <is>
          <t>6496434</t>
        </is>
      </c>
      <c r="B7227" t="inlineStr">
        <is>
          <t>和歌山県紀の川市中三谷</t>
        </is>
      </c>
      <c r="C7227" t="inlineStr">
        <is>
          <t>わかやまけん きのかわし なかみたに</t>
        </is>
      </c>
    </row>
    <row r="7228">
      <c r="A7228" t="inlineStr">
        <is>
          <t>6496435</t>
        </is>
      </c>
      <c r="B7228" t="inlineStr">
        <is>
          <t>和歌山県紀の川市東三谷</t>
        </is>
      </c>
      <c r="C7228" t="inlineStr">
        <is>
          <t>わかやまけん きのかわし ひがしみたに</t>
        </is>
      </c>
    </row>
    <row r="7229">
      <c r="A7229" t="inlineStr">
        <is>
          <t>6496441</t>
        </is>
      </c>
      <c r="B7229" t="inlineStr">
        <is>
          <t>和歌山県紀の川市東山田</t>
        </is>
      </c>
      <c r="C7229" t="inlineStr">
        <is>
          <t>わかやまけん きのかわし ひがしやまだ</t>
        </is>
      </c>
    </row>
    <row r="7230">
      <c r="A7230" t="inlineStr">
        <is>
          <t>6496442</t>
        </is>
      </c>
      <c r="B7230" t="inlineStr">
        <is>
          <t>和歌山県紀の川市神領</t>
        </is>
      </c>
      <c r="C7230" t="inlineStr">
        <is>
          <t>わかやまけん きのかわし じんりょう</t>
        </is>
      </c>
    </row>
    <row r="7231">
      <c r="A7231" t="inlineStr">
        <is>
          <t>6496443</t>
        </is>
      </c>
      <c r="B7231" t="inlineStr">
        <is>
          <t>和歌山県紀の川市北中</t>
        </is>
      </c>
      <c r="C7231" t="inlineStr">
        <is>
          <t>わかやまけん きのかわし きたなか</t>
        </is>
      </c>
    </row>
    <row r="7232">
      <c r="A7232" t="inlineStr">
        <is>
          <t>6496444</t>
        </is>
      </c>
      <c r="B7232" t="inlineStr">
        <is>
          <t>和歌山県紀の川市登尾</t>
        </is>
      </c>
      <c r="C7232" t="inlineStr">
        <is>
          <t>わかやまけん きのかわし のぼりお</t>
        </is>
      </c>
    </row>
    <row r="7233">
      <c r="A7233" t="inlineStr">
        <is>
          <t>6496445</t>
        </is>
      </c>
      <c r="B7233" t="inlineStr">
        <is>
          <t>和歌山県紀の川市豊田</t>
        </is>
      </c>
      <c r="C7233" t="inlineStr">
        <is>
          <t>わかやまけん きのかわし とよだ</t>
        </is>
      </c>
    </row>
    <row r="7234">
      <c r="A7234" t="inlineStr">
        <is>
          <t>6496446</t>
        </is>
      </c>
      <c r="B7234" t="inlineStr">
        <is>
          <t>和歌山県紀の川市枇杷谷</t>
        </is>
      </c>
      <c r="C7234" t="inlineStr">
        <is>
          <t>わかやまけん きのかわし びわだに</t>
        </is>
      </c>
    </row>
    <row r="7235">
      <c r="A7235" t="inlineStr">
        <is>
          <t>6496447</t>
        </is>
      </c>
      <c r="B7235" t="inlineStr">
        <is>
          <t>和歌山県紀の川市西山田</t>
        </is>
      </c>
      <c r="C7235" t="inlineStr">
        <is>
          <t>わかやまけん きのかわし にしやまだ</t>
        </is>
      </c>
    </row>
    <row r="7236">
      <c r="A7236" t="inlineStr">
        <is>
          <t>6496451</t>
        </is>
      </c>
      <c r="B7236" t="inlineStr">
        <is>
          <t>和歌山県紀の川市神通</t>
        </is>
      </c>
      <c r="C7236" t="inlineStr">
        <is>
          <t>わかやまけん きのかわし じんづう</t>
        </is>
      </c>
    </row>
    <row r="7237">
      <c r="A7237" t="inlineStr">
        <is>
          <t>6496452</t>
        </is>
      </c>
      <c r="B7237" t="inlineStr">
        <is>
          <t>和歌山県紀の川市中畑</t>
        </is>
      </c>
      <c r="C7237" t="inlineStr">
        <is>
          <t>わかやまけん きのかわし なかはた</t>
        </is>
      </c>
    </row>
    <row r="7238">
      <c r="A7238" t="inlineStr">
        <is>
          <t>6496501</t>
        </is>
      </c>
      <c r="B7238" t="inlineStr">
        <is>
          <t>和歌山県紀の川市北志野</t>
        </is>
      </c>
      <c r="C7238" t="inlineStr">
        <is>
          <t>わかやまけん きのかわし きたしの</t>
        </is>
      </c>
    </row>
    <row r="7239">
      <c r="A7239" t="inlineStr">
        <is>
          <t>6496502</t>
        </is>
      </c>
      <c r="B7239" t="inlineStr">
        <is>
          <t>和歌山県紀の川市北長田</t>
        </is>
      </c>
      <c r="C7239" t="inlineStr">
        <is>
          <t>わかやまけん きのかわし きたながた</t>
        </is>
      </c>
    </row>
    <row r="7240">
      <c r="A7240" t="inlineStr">
        <is>
          <t>6496503</t>
        </is>
      </c>
      <c r="B7240" t="inlineStr">
        <is>
          <t>和歌山県紀の川市長田中</t>
        </is>
      </c>
      <c r="C7240" t="inlineStr">
        <is>
          <t>わかやまけん きのかわし ながたなか</t>
        </is>
      </c>
    </row>
    <row r="7241">
      <c r="A7241" t="inlineStr">
        <is>
          <t>6496504</t>
        </is>
      </c>
      <c r="B7241" t="inlineStr">
        <is>
          <t>和歌山県紀の川市南志野</t>
        </is>
      </c>
      <c r="C7241" t="inlineStr">
        <is>
          <t>わかやまけん きのかわし みなみしの</t>
        </is>
      </c>
    </row>
    <row r="7242">
      <c r="A7242" t="inlineStr">
        <is>
          <t>6496511</t>
        </is>
      </c>
      <c r="B7242" t="inlineStr">
        <is>
          <t>和歌山県紀の川市猪垣</t>
        </is>
      </c>
      <c r="C7242" t="inlineStr">
        <is>
          <t>わかやまけん きのかわし いのかけ</t>
        </is>
      </c>
    </row>
    <row r="7243">
      <c r="A7243" t="inlineStr">
        <is>
          <t>6496512</t>
        </is>
      </c>
      <c r="B7243" t="inlineStr">
        <is>
          <t>和歌山県紀の川市東毛</t>
        </is>
      </c>
      <c r="C7243" t="inlineStr">
        <is>
          <t>わかやまけん きのかわし とうげ</t>
        </is>
      </c>
    </row>
    <row r="7244">
      <c r="A7244" t="inlineStr">
        <is>
          <t>6496513</t>
        </is>
      </c>
      <c r="B7244" t="inlineStr">
        <is>
          <t>和歌山県紀の川市中津川</t>
        </is>
      </c>
      <c r="C7244" t="inlineStr">
        <is>
          <t>わかやまけん きのかわし なかつがわ</t>
        </is>
      </c>
    </row>
    <row r="7245">
      <c r="A7245" t="inlineStr">
        <is>
          <t>6496514</t>
        </is>
      </c>
      <c r="B7245" t="inlineStr">
        <is>
          <t>和歌山県紀の川市藤井</t>
        </is>
      </c>
      <c r="C7245" t="inlineStr">
        <is>
          <t>わかやまけん きのかわし ふじい</t>
        </is>
      </c>
    </row>
    <row r="7246">
      <c r="A7246" t="inlineStr">
        <is>
          <t>6496521</t>
        </is>
      </c>
      <c r="B7246" t="inlineStr">
        <is>
          <t>和歌山県紀の川市馬宿</t>
        </is>
      </c>
      <c r="C7246" t="inlineStr">
        <is>
          <t>わかやまけん きのかわし うまやど</t>
        </is>
      </c>
    </row>
    <row r="7247">
      <c r="A7247" t="inlineStr">
        <is>
          <t>6496522</t>
        </is>
      </c>
      <c r="B7247" t="inlineStr">
        <is>
          <t>和歌山県紀の川市上丹生谷</t>
        </is>
      </c>
      <c r="C7247" t="inlineStr">
        <is>
          <t>わかやまけん きのかわし かみにゅうや</t>
        </is>
      </c>
    </row>
    <row r="7248">
      <c r="A7248" t="inlineStr">
        <is>
          <t>6496523</t>
        </is>
      </c>
      <c r="B7248" t="inlineStr">
        <is>
          <t>和歌山県紀の川市下丹生谷</t>
        </is>
      </c>
      <c r="C7248" t="inlineStr">
        <is>
          <t>わかやまけん きのかわし しもにゅうや</t>
        </is>
      </c>
    </row>
    <row r="7249">
      <c r="A7249" t="inlineStr">
        <is>
          <t>6496524</t>
        </is>
      </c>
      <c r="B7249" t="inlineStr">
        <is>
          <t>和歌山県紀の川市西川原</t>
        </is>
      </c>
      <c r="C7249" t="inlineStr">
        <is>
          <t>わかやまけん きのかわし にしかわはら</t>
        </is>
      </c>
    </row>
    <row r="7250">
      <c r="A7250" t="inlineStr">
        <is>
          <t>6496525</t>
        </is>
      </c>
      <c r="B7250" t="inlineStr">
        <is>
          <t>和歌山県紀の川市野上</t>
        </is>
      </c>
      <c r="C7250" t="inlineStr">
        <is>
          <t>わかやまけん きのかわし のがみ</t>
        </is>
      </c>
    </row>
    <row r="7251">
      <c r="A7251" t="inlineStr">
        <is>
          <t>6496526</t>
        </is>
      </c>
      <c r="B7251" t="inlineStr">
        <is>
          <t>和歌山県紀の川市東川原</t>
        </is>
      </c>
      <c r="C7251" t="inlineStr">
        <is>
          <t>わかやまけん きのかわし ひがしかわはら</t>
        </is>
      </c>
    </row>
    <row r="7252">
      <c r="A7252" t="inlineStr">
        <is>
          <t>6496531</t>
        </is>
      </c>
      <c r="B7252" t="inlineStr">
        <is>
          <t>和歌山県紀の川市粉河</t>
        </is>
      </c>
      <c r="C7252" t="inlineStr">
        <is>
          <t>わかやまけん きのかわし こかわ</t>
        </is>
      </c>
    </row>
    <row r="7253">
      <c r="A7253" t="inlineStr">
        <is>
          <t>6496532</t>
        </is>
      </c>
      <c r="B7253" t="inlineStr">
        <is>
          <t>和歌山県紀の川市中山</t>
        </is>
      </c>
      <c r="C7253" t="inlineStr">
        <is>
          <t>わかやまけん きのかわし なかやま</t>
        </is>
      </c>
    </row>
    <row r="7254">
      <c r="A7254" t="inlineStr">
        <is>
          <t>6496541</t>
        </is>
      </c>
      <c r="B7254" t="inlineStr">
        <is>
          <t>和歌山県紀の川市井田</t>
        </is>
      </c>
      <c r="C7254" t="inlineStr">
        <is>
          <t>わかやまけん きのかわし いだ</t>
        </is>
      </c>
    </row>
    <row r="7255">
      <c r="A7255" t="inlineStr">
        <is>
          <t>6496542</t>
        </is>
      </c>
      <c r="B7255" t="inlineStr">
        <is>
          <t>和歌山県紀の川市東野</t>
        </is>
      </c>
      <c r="C7255" t="inlineStr">
        <is>
          <t>わかやまけん きのかわし ひがしの</t>
        </is>
      </c>
    </row>
    <row r="7256">
      <c r="A7256" t="inlineStr">
        <is>
          <t>6496551</t>
        </is>
      </c>
      <c r="B7256" t="inlineStr">
        <is>
          <t>和歌山県紀の川市上田井</t>
        </is>
      </c>
      <c r="C7256" t="inlineStr">
        <is>
          <t>わかやまけん きのかわし こうだい</t>
        </is>
      </c>
    </row>
    <row r="7257">
      <c r="A7257" t="inlineStr">
        <is>
          <t>6496552</t>
        </is>
      </c>
      <c r="B7257" t="inlineStr">
        <is>
          <t>和歌山県紀の川市嶋</t>
        </is>
      </c>
      <c r="C7257" t="inlineStr">
        <is>
          <t>わかやまけん きのかわし しま</t>
        </is>
      </c>
    </row>
    <row r="7258">
      <c r="A7258" t="inlineStr">
        <is>
          <t>6496553</t>
        </is>
      </c>
      <c r="B7258" t="inlineStr">
        <is>
          <t>和歌山県紀の川市深田</t>
        </is>
      </c>
      <c r="C7258" t="inlineStr">
        <is>
          <t>わかやまけん きのかわし ふけだ</t>
        </is>
      </c>
    </row>
    <row r="7259">
      <c r="A7259" t="inlineStr">
        <is>
          <t>6496554</t>
        </is>
      </c>
      <c r="B7259" t="inlineStr">
        <is>
          <t>和歌山県紀の川市別所</t>
        </is>
      </c>
      <c r="C7259" t="inlineStr">
        <is>
          <t>わかやまけん きのかわし べっしよ</t>
        </is>
      </c>
    </row>
    <row r="7260">
      <c r="A7260" t="inlineStr">
        <is>
          <t>6496555</t>
        </is>
      </c>
      <c r="B7260" t="inlineStr">
        <is>
          <t>和歌山県紀の川市松井</t>
        </is>
      </c>
      <c r="C7260" t="inlineStr">
        <is>
          <t>わかやまけん きのかわし まつい</t>
        </is>
      </c>
    </row>
    <row r="7261">
      <c r="A7261" t="inlineStr">
        <is>
          <t>6496561</t>
        </is>
      </c>
      <c r="B7261" t="inlineStr">
        <is>
          <t>和歌山県紀の川市荒見</t>
        </is>
      </c>
      <c r="C7261" t="inlineStr">
        <is>
          <t>わかやまけん きのかわし あらみ</t>
        </is>
      </c>
    </row>
    <row r="7262">
      <c r="A7262" t="inlineStr">
        <is>
          <t>6496562</t>
        </is>
      </c>
      <c r="B7262" t="inlineStr">
        <is>
          <t>和歌山県紀の川市遠方</t>
        </is>
      </c>
      <c r="C7262" t="inlineStr">
        <is>
          <t>わかやまけん きのかわし おちかた</t>
        </is>
      </c>
    </row>
    <row r="7263">
      <c r="A7263" t="inlineStr">
        <is>
          <t>6496563</t>
        </is>
      </c>
      <c r="B7263" t="inlineStr">
        <is>
          <t>和歌山県紀の川市風市</t>
        </is>
      </c>
      <c r="C7263" t="inlineStr">
        <is>
          <t>わかやまけん きのかわし かざし</t>
        </is>
      </c>
    </row>
    <row r="7264">
      <c r="A7264" t="inlineStr">
        <is>
          <t>6496564</t>
        </is>
      </c>
      <c r="B7264" t="inlineStr">
        <is>
          <t>和歌山県紀の川市勝神</t>
        </is>
      </c>
      <c r="C7264" t="inlineStr">
        <is>
          <t>わかやまけん きのかわし かすかみ</t>
        </is>
      </c>
    </row>
    <row r="7265">
      <c r="A7265" t="inlineStr">
        <is>
          <t>6496565</t>
        </is>
      </c>
      <c r="B7265" t="inlineStr">
        <is>
          <t>和歌山県紀の川市杉原</t>
        </is>
      </c>
      <c r="C7265" t="inlineStr">
        <is>
          <t>わかやまけん きのかわし すいばら</t>
        </is>
      </c>
    </row>
    <row r="7266">
      <c r="A7266" t="inlineStr">
        <is>
          <t>6496571</t>
        </is>
      </c>
      <c r="B7266" t="inlineStr">
        <is>
          <t>和歌山県紀の川市上鞆渕</t>
        </is>
      </c>
      <c r="C7266" t="inlineStr">
        <is>
          <t>わかやまけん きのかわし かみともぶち</t>
        </is>
      </c>
    </row>
    <row r="7267">
      <c r="A7267" t="inlineStr">
        <is>
          <t>6496572</t>
        </is>
      </c>
      <c r="B7267" t="inlineStr">
        <is>
          <t>和歌山県紀の川市下鞆渕</t>
        </is>
      </c>
      <c r="C7267" t="inlineStr">
        <is>
          <t>わかやまけん きのかわし しもともぶち</t>
        </is>
      </c>
    </row>
    <row r="7268">
      <c r="A7268" t="inlineStr">
        <is>
          <t>6496573</t>
        </is>
      </c>
      <c r="B7268" t="inlineStr">
        <is>
          <t>和歌山県紀の川市中鞆渕</t>
        </is>
      </c>
      <c r="C7268" t="inlineStr">
        <is>
          <t>わかやまけん きのかわし なかともぶち</t>
        </is>
      </c>
    </row>
    <row r="7269">
      <c r="A7269" t="inlineStr">
        <is>
          <t>6496601</t>
        </is>
      </c>
      <c r="B7269" t="inlineStr">
        <is>
          <t>和歌山県紀の川市名手上</t>
        </is>
      </c>
      <c r="C7269" t="inlineStr">
        <is>
          <t>わかやまけん きのかわし なてかみ</t>
        </is>
      </c>
    </row>
    <row r="7270">
      <c r="A7270" t="inlineStr">
        <is>
          <t>6496602</t>
        </is>
      </c>
      <c r="B7270" t="inlineStr">
        <is>
          <t>和歌山県紀の川市平野</t>
        </is>
      </c>
      <c r="C7270" t="inlineStr">
        <is>
          <t>わかやまけん きのかわし ひらの</t>
        </is>
      </c>
    </row>
    <row r="7271">
      <c r="A7271" t="inlineStr">
        <is>
          <t>6496603</t>
        </is>
      </c>
      <c r="B7271" t="inlineStr">
        <is>
          <t>和歌山県紀の川市名手下</t>
        </is>
      </c>
      <c r="C7271" t="inlineStr">
        <is>
          <t>わかやまけん きのかわし なてしも</t>
        </is>
      </c>
    </row>
    <row r="7272">
      <c r="A7272" t="inlineStr">
        <is>
          <t>6496604</t>
        </is>
      </c>
      <c r="B7272" t="inlineStr">
        <is>
          <t>和歌山県紀の川市西野山</t>
        </is>
      </c>
      <c r="C7272" t="inlineStr">
        <is>
          <t>わかやまけん きのかわし にしのやま</t>
        </is>
      </c>
    </row>
    <row r="7273">
      <c r="A7273" t="inlineStr">
        <is>
          <t>6496605</t>
        </is>
      </c>
      <c r="B7273" t="inlineStr">
        <is>
          <t>和歌山県紀の川市江川中</t>
        </is>
      </c>
      <c r="C7273" t="inlineStr">
        <is>
          <t>わかやまけん きのかわし えかわなか</t>
        </is>
      </c>
    </row>
    <row r="7274">
      <c r="A7274" t="inlineStr">
        <is>
          <t>6496606</t>
        </is>
      </c>
      <c r="B7274" t="inlineStr">
        <is>
          <t>和歌山県紀の川市切畑</t>
        </is>
      </c>
      <c r="C7274" t="inlineStr">
        <is>
          <t>わかやまけん きのかわし きりはた</t>
        </is>
      </c>
    </row>
    <row r="7275">
      <c r="A7275" t="inlineStr">
        <is>
          <t>6496611</t>
        </is>
      </c>
      <c r="B7275" t="inlineStr">
        <is>
          <t>和歌山県紀の川市穴伏</t>
        </is>
      </c>
      <c r="C7275" t="inlineStr">
        <is>
          <t>わかやまけん きのかわし あなぶし</t>
        </is>
      </c>
    </row>
    <row r="7276">
      <c r="A7276" t="inlineStr">
        <is>
          <t>6496612</t>
        </is>
      </c>
      <c r="B7276" t="inlineStr">
        <is>
          <t>和歌山県紀の川市北涌</t>
        </is>
      </c>
      <c r="C7276" t="inlineStr">
        <is>
          <t>わかやまけん きのかわし きたわき</t>
        </is>
      </c>
    </row>
    <row r="7277">
      <c r="A7277" t="inlineStr">
        <is>
          <t>6496613</t>
        </is>
      </c>
      <c r="B7277" t="inlineStr">
        <is>
          <t>和歌山県紀の川市横谷</t>
        </is>
      </c>
      <c r="C7277" t="inlineStr">
        <is>
          <t>わかやまけん きのかわし よこだに</t>
        </is>
      </c>
    </row>
    <row r="7278">
      <c r="A7278" t="inlineStr">
        <is>
          <t>6496614</t>
        </is>
      </c>
      <c r="B7278" t="inlineStr">
        <is>
          <t>和歌山県紀の川市赤沼田</t>
        </is>
      </c>
      <c r="C7278" t="inlineStr">
        <is>
          <t>わかやまけん きのかわし あかんた</t>
        </is>
      </c>
    </row>
    <row r="7279">
      <c r="A7279" t="inlineStr">
        <is>
          <t>6496615</t>
        </is>
      </c>
      <c r="B7279" t="inlineStr">
        <is>
          <t>和歌山県紀の川市麻生津中</t>
        </is>
      </c>
      <c r="C7279" t="inlineStr">
        <is>
          <t>わかやまけん きのかわし おうづなか</t>
        </is>
      </c>
    </row>
    <row r="7280">
      <c r="A7280" t="inlineStr">
        <is>
          <t>6496616</t>
        </is>
      </c>
      <c r="B7280" t="inlineStr">
        <is>
          <t>和歌山県紀の川市西脇</t>
        </is>
      </c>
      <c r="C7280" t="inlineStr">
        <is>
          <t>わかやまけん きのかわし にしわき</t>
        </is>
      </c>
    </row>
    <row r="7281">
      <c r="A7281" t="inlineStr">
        <is>
          <t>6496621</t>
        </is>
      </c>
      <c r="B7281" t="inlineStr">
        <is>
          <t>和歌山県紀の川市名手西野</t>
        </is>
      </c>
      <c r="C7281" t="inlineStr">
        <is>
          <t>わかやまけん きのかわし なてにしの</t>
        </is>
      </c>
    </row>
    <row r="7282">
      <c r="A7282" t="inlineStr">
        <is>
          <t>6496622</t>
        </is>
      </c>
      <c r="B7282" t="inlineStr">
        <is>
          <t>和歌山県紀の川市後田</t>
        </is>
      </c>
      <c r="C7282" t="inlineStr">
        <is>
          <t>わかやまけん きのかわし しれだ</t>
        </is>
      </c>
    </row>
    <row r="7283">
      <c r="A7283" t="inlineStr">
        <is>
          <t>6496623</t>
        </is>
      </c>
      <c r="B7283" t="inlineStr">
        <is>
          <t>和歌山県紀の川市藤崎</t>
        </is>
      </c>
      <c r="C7283" t="inlineStr">
        <is>
          <t>わかやまけん きのかわし ふじさき</t>
        </is>
      </c>
    </row>
    <row r="7284">
      <c r="A7284" t="inlineStr">
        <is>
          <t>6496624</t>
        </is>
      </c>
      <c r="B7284" t="inlineStr">
        <is>
          <t>和歌山県紀の川市王子</t>
        </is>
      </c>
      <c r="C7284" t="inlineStr">
        <is>
          <t>わかやまけん きのかわし おうじ</t>
        </is>
      </c>
    </row>
    <row r="7285">
      <c r="A7285" t="inlineStr">
        <is>
          <t>6496631</t>
        </is>
      </c>
      <c r="B7285" t="inlineStr">
        <is>
          <t>和歌山県紀の川市名手市場</t>
        </is>
      </c>
      <c r="C7285" t="inlineStr">
        <is>
          <t>わかやまけん きのかわし なていちば</t>
        </is>
      </c>
    </row>
    <row r="7286">
      <c r="A7286" t="inlineStr">
        <is>
          <t>6497100</t>
        </is>
      </c>
      <c r="B7286" t="inlineStr">
        <is>
          <t>和歌山県伊都郡かつらぎ町</t>
        </is>
      </c>
      <c r="C7286" t="inlineStr">
        <is>
          <t>わかやまけん いとぐんかつらぎちょう</t>
        </is>
      </c>
    </row>
    <row r="7287">
      <c r="A7287" t="inlineStr">
        <is>
          <t>6497101</t>
        </is>
      </c>
      <c r="B7287" t="inlineStr">
        <is>
          <t>和歌山県伊都郡かつらぎ町東谷</t>
        </is>
      </c>
      <c r="C7287" t="inlineStr">
        <is>
          <t>わかやまけん いとぐんかつらぎちょう ひがしたに</t>
        </is>
      </c>
    </row>
    <row r="7288">
      <c r="A7288" t="inlineStr">
        <is>
          <t>6497102</t>
        </is>
      </c>
      <c r="B7288" t="inlineStr">
        <is>
          <t>和歌山県伊都郡かつらぎ町滝</t>
        </is>
      </c>
      <c r="C7288" t="inlineStr">
        <is>
          <t>わかやまけん いとぐんかつらぎちょう たき</t>
        </is>
      </c>
    </row>
    <row r="7289">
      <c r="A7289" t="inlineStr">
        <is>
          <t>6497103</t>
        </is>
      </c>
      <c r="B7289" t="inlineStr">
        <is>
          <t>和歌山県伊都郡かつらぎ町広口</t>
        </is>
      </c>
      <c r="C7289" t="inlineStr">
        <is>
          <t>わかやまけん いとぐんかつらぎちょう ひろくち</t>
        </is>
      </c>
    </row>
    <row r="7290">
      <c r="A7290" t="inlineStr">
        <is>
          <t>6497104</t>
        </is>
      </c>
      <c r="B7290" t="inlineStr">
        <is>
          <t>和歌山県伊都郡かつらぎ町平</t>
        </is>
      </c>
      <c r="C7290" t="inlineStr">
        <is>
          <t>わかやまけん いとぐんかつらぎちょう たいら</t>
        </is>
      </c>
    </row>
    <row r="7291">
      <c r="A7291" t="inlineStr">
        <is>
          <t>6497111</t>
        </is>
      </c>
      <c r="B7291" t="inlineStr">
        <is>
          <t>和歌山県伊都郡かつらぎ町大畑</t>
        </is>
      </c>
      <c r="C7291" t="inlineStr">
        <is>
          <t>わかやまけん いとぐんかつらぎちょう おおはた</t>
        </is>
      </c>
    </row>
    <row r="7292">
      <c r="A7292" t="inlineStr">
        <is>
          <t>6497112</t>
        </is>
      </c>
      <c r="B7292" t="inlineStr">
        <is>
          <t>和歌山県伊都郡かつらぎ町中飯降</t>
        </is>
      </c>
      <c r="C7292" t="inlineStr">
        <is>
          <t>わかやまけん いとぐんかつらぎちょう なかいぶり</t>
        </is>
      </c>
    </row>
    <row r="7293">
      <c r="A7293" t="inlineStr">
        <is>
          <t>6497113</t>
        </is>
      </c>
      <c r="B7293" t="inlineStr">
        <is>
          <t>和歌山県伊都郡かつらぎ町妙寺</t>
        </is>
      </c>
      <c r="C7293" t="inlineStr">
        <is>
          <t>わかやまけん いとぐんかつらぎちょう みょうじ</t>
        </is>
      </c>
    </row>
    <row r="7294">
      <c r="A7294" t="inlineStr">
        <is>
          <t>6497114</t>
        </is>
      </c>
      <c r="B7294" t="inlineStr">
        <is>
          <t>和歌山県伊都郡かつらぎ町西飯降</t>
        </is>
      </c>
      <c r="C7294" t="inlineStr">
        <is>
          <t>わかやまけん いとぐんかつらぎちょう にしいぶり</t>
        </is>
      </c>
    </row>
    <row r="7295">
      <c r="A7295" t="inlineStr">
        <is>
          <t>6497115</t>
        </is>
      </c>
      <c r="B7295" t="inlineStr">
        <is>
          <t>和歌山県伊都郡かつらぎ町短野</t>
        </is>
      </c>
      <c r="C7295" t="inlineStr">
        <is>
          <t>わかやまけん いとぐんかつらぎちょう みじかの</t>
        </is>
      </c>
    </row>
    <row r="7296">
      <c r="A7296" t="inlineStr">
        <is>
          <t>6497121</t>
        </is>
      </c>
      <c r="B7296" t="inlineStr">
        <is>
          <t>和歌山県伊都郡かつらぎ町丁ノ町</t>
        </is>
      </c>
      <c r="C7296" t="inlineStr">
        <is>
          <t>わかやまけん いとぐんかつらぎちょう ちょうのまち</t>
        </is>
      </c>
    </row>
    <row r="7297">
      <c r="A7297" t="inlineStr">
        <is>
          <t>6497122</t>
        </is>
      </c>
      <c r="B7297" t="inlineStr">
        <is>
          <t>和歌山県伊都郡かつらぎ町新田</t>
        </is>
      </c>
      <c r="C7297" t="inlineStr">
        <is>
          <t>わかやまけん いとぐんかつらぎちょう しんでん</t>
        </is>
      </c>
    </row>
    <row r="7298">
      <c r="A7298" t="inlineStr">
        <is>
          <t>6497123</t>
        </is>
      </c>
      <c r="B7298" t="inlineStr">
        <is>
          <t>和歌山県伊都郡かつらぎ町柏木</t>
        </is>
      </c>
      <c r="C7298" t="inlineStr">
        <is>
          <t>わかやまけん いとぐんかつらぎちょう かしわぎ</t>
        </is>
      </c>
    </row>
    <row r="7299">
      <c r="A7299" t="inlineStr">
        <is>
          <t>6497131</t>
        </is>
      </c>
      <c r="B7299" t="inlineStr">
        <is>
          <t>和歌山県伊都郡かつらぎ町山崎</t>
        </is>
      </c>
      <c r="C7299" t="inlineStr">
        <is>
          <t>わかやまけん いとぐんかつらぎちょう やまさき</t>
        </is>
      </c>
    </row>
    <row r="7300">
      <c r="A7300" t="inlineStr">
        <is>
          <t>6497132</t>
        </is>
      </c>
      <c r="B7300" t="inlineStr">
        <is>
          <t>和歌山県伊都郡かつらぎ町教良寺</t>
        </is>
      </c>
      <c r="C7300" t="inlineStr">
        <is>
          <t>わかやまけん いとぐんかつらぎちょう きょうらじ</t>
        </is>
      </c>
    </row>
    <row r="7301">
      <c r="A7301" t="inlineStr">
        <is>
          <t>6497133</t>
        </is>
      </c>
      <c r="B7301" t="inlineStr">
        <is>
          <t>和歌山県伊都郡かつらぎ町三谷</t>
        </is>
      </c>
      <c r="C7301" t="inlineStr">
        <is>
          <t>わかやまけん いとぐんかつらぎちょう みたに</t>
        </is>
      </c>
    </row>
    <row r="7302">
      <c r="A7302" t="inlineStr">
        <is>
          <t>6497134</t>
        </is>
      </c>
      <c r="B7302" t="inlineStr">
        <is>
          <t>和歌山県伊都郡かつらぎ町宮本</t>
        </is>
      </c>
      <c r="C7302" t="inlineStr">
        <is>
          <t>わかやまけん いとぐんかつらぎちょう みやもと</t>
        </is>
      </c>
    </row>
    <row r="7303">
      <c r="A7303" t="inlineStr">
        <is>
          <t>6497135</t>
        </is>
      </c>
      <c r="B7303" t="inlineStr">
        <is>
          <t>和歌山県伊都郡かつらぎ町平沼田</t>
        </is>
      </c>
      <c r="C7303" t="inlineStr">
        <is>
          <t>わかやまけん いとぐんかつらぎちょう ひらんた</t>
        </is>
      </c>
    </row>
    <row r="7304">
      <c r="A7304" t="inlineStr">
        <is>
          <t>6497136</t>
        </is>
      </c>
      <c r="B7304" t="inlineStr">
        <is>
          <t>和歌山県伊都郡かつらぎ町寺尾</t>
        </is>
      </c>
      <c r="C7304" t="inlineStr">
        <is>
          <t>わかやまけん いとぐんかつらぎちょう てらお</t>
        </is>
      </c>
    </row>
    <row r="7305">
      <c r="A7305" t="inlineStr">
        <is>
          <t>6497137</t>
        </is>
      </c>
      <c r="B7305" t="inlineStr">
        <is>
          <t>和歌山県伊都郡かつらぎ町兄井</t>
        </is>
      </c>
      <c r="C7305" t="inlineStr">
        <is>
          <t>わかやまけん いとぐんかつらぎちょう あにい</t>
        </is>
      </c>
    </row>
    <row r="7306">
      <c r="A7306" t="inlineStr">
        <is>
          <t>6497141</t>
        </is>
      </c>
      <c r="B7306" t="inlineStr">
        <is>
          <t>和歌山県伊都郡かつらぎ町上天野</t>
        </is>
      </c>
      <c r="C7306" t="inlineStr">
        <is>
          <t>わかやまけん いとぐんかつらぎちょう かみあまの</t>
        </is>
      </c>
    </row>
    <row r="7307">
      <c r="A7307" t="inlineStr">
        <is>
          <t>6497142</t>
        </is>
      </c>
      <c r="B7307" t="inlineStr">
        <is>
          <t>和歌山県伊都郡かつらぎ町下天野</t>
        </is>
      </c>
      <c r="C7307" t="inlineStr">
        <is>
          <t>わかやまけん いとぐんかつらぎちょう しもあまの</t>
        </is>
      </c>
    </row>
    <row r="7308">
      <c r="A7308" t="inlineStr">
        <is>
          <t>6497143</t>
        </is>
      </c>
      <c r="B7308" t="inlineStr">
        <is>
          <t>和歌山県伊都郡かつらぎ町神田</t>
        </is>
      </c>
      <c r="C7308" t="inlineStr">
        <is>
          <t>わかやまけん いとぐんかつらぎちょう こうだ</t>
        </is>
      </c>
    </row>
    <row r="7309">
      <c r="A7309" t="inlineStr">
        <is>
          <t>6497144</t>
        </is>
      </c>
      <c r="B7309" t="inlineStr">
        <is>
          <t>和歌山県伊都郡かつらぎ町志賀</t>
        </is>
      </c>
      <c r="C7309" t="inlineStr">
        <is>
          <t>わかやまけん いとぐんかつらぎちょう しが</t>
        </is>
      </c>
    </row>
    <row r="7310">
      <c r="A7310" t="inlineStr">
        <is>
          <t>6497145</t>
        </is>
      </c>
      <c r="B7310" t="inlineStr">
        <is>
          <t>和歌山県伊都郡かつらぎ町日高</t>
        </is>
      </c>
      <c r="C7310" t="inlineStr">
        <is>
          <t>わかやまけん いとぐんかつらぎちょう ひだか</t>
        </is>
      </c>
    </row>
    <row r="7311">
      <c r="A7311" t="inlineStr">
        <is>
          <t>6497146</t>
        </is>
      </c>
      <c r="B7311" t="inlineStr">
        <is>
          <t>和歌山県伊都郡かつらぎ町星山</t>
        </is>
      </c>
      <c r="C7311" t="inlineStr">
        <is>
          <t>わかやまけん いとぐんかつらぎちょう ほしやま</t>
        </is>
      </c>
    </row>
    <row r="7312">
      <c r="A7312" t="inlineStr">
        <is>
          <t>6497151</t>
        </is>
      </c>
      <c r="B7312" t="inlineStr">
        <is>
          <t>和歌山県伊都郡かつらぎ町東渋田</t>
        </is>
      </c>
      <c r="C7312" t="inlineStr">
        <is>
          <t>わかやまけん いとぐんかつらぎちょう ひがししぶた</t>
        </is>
      </c>
    </row>
    <row r="7313">
      <c r="A7313" t="inlineStr">
        <is>
          <t>6497152</t>
        </is>
      </c>
      <c r="B7313" t="inlineStr">
        <is>
          <t>和歌山県伊都郡かつらぎ町星川</t>
        </is>
      </c>
      <c r="C7313" t="inlineStr">
        <is>
          <t>わかやまけん いとぐんかつらぎちょう ほしかわ</t>
        </is>
      </c>
    </row>
    <row r="7314">
      <c r="A7314" t="inlineStr">
        <is>
          <t>6497153</t>
        </is>
      </c>
      <c r="B7314" t="inlineStr">
        <is>
          <t>和歌山県伊都郡かつらぎ町御所</t>
        </is>
      </c>
      <c r="C7314" t="inlineStr">
        <is>
          <t>わかやまけん いとぐんかつらぎちょう ごせ</t>
        </is>
      </c>
    </row>
    <row r="7315">
      <c r="A7315" t="inlineStr">
        <is>
          <t>6497154</t>
        </is>
      </c>
      <c r="B7315" t="inlineStr">
        <is>
          <t>和歌山県伊都郡かつらぎ町西渋田</t>
        </is>
      </c>
      <c r="C7315" t="inlineStr">
        <is>
          <t>わかやまけん いとぐんかつらぎちょう にししぶた</t>
        </is>
      </c>
    </row>
    <row r="7316">
      <c r="A7316" t="inlineStr">
        <is>
          <t>6497155</t>
        </is>
      </c>
      <c r="B7316" t="inlineStr">
        <is>
          <t>和歌山県伊都郡かつらぎ町島</t>
        </is>
      </c>
      <c r="C7316" t="inlineStr">
        <is>
          <t>わかやまけん いとぐんかつらぎちょう しま</t>
        </is>
      </c>
    </row>
    <row r="7317">
      <c r="A7317" t="inlineStr">
        <is>
          <t>6497161</t>
        </is>
      </c>
      <c r="B7317" t="inlineStr">
        <is>
          <t>和歌山県伊都郡かつらぎ町笠田東</t>
        </is>
      </c>
      <c r="C7317" t="inlineStr">
        <is>
          <t>わかやまけん いとぐんかつらぎちょう かせだひがし</t>
        </is>
      </c>
    </row>
    <row r="7318">
      <c r="A7318" t="inlineStr">
        <is>
          <t>6497162</t>
        </is>
      </c>
      <c r="B7318" t="inlineStr">
        <is>
          <t>和歌山県伊都郡かつらぎ町笠田中</t>
        </is>
      </c>
      <c r="C7318" t="inlineStr">
        <is>
          <t>わかやまけん いとぐんかつらぎちょう かせだなか</t>
        </is>
      </c>
    </row>
    <row r="7319">
      <c r="A7319" t="inlineStr">
        <is>
          <t>6497163</t>
        </is>
      </c>
      <c r="B7319" t="inlineStr">
        <is>
          <t>和歌山県伊都郡かつらぎ町萩原</t>
        </is>
      </c>
      <c r="C7319" t="inlineStr">
        <is>
          <t>わかやまけん いとぐんかつらぎちょう はぎはら</t>
        </is>
      </c>
    </row>
    <row r="7320">
      <c r="A7320" t="inlineStr">
        <is>
          <t>6497164</t>
        </is>
      </c>
      <c r="B7320" t="inlineStr">
        <is>
          <t>和歌山県伊都郡かつらぎ町窪</t>
        </is>
      </c>
      <c r="C7320" t="inlineStr">
        <is>
          <t>わかやまけん いとぐんかつらぎちょう くぼ</t>
        </is>
      </c>
    </row>
    <row r="7321">
      <c r="A7321" t="inlineStr">
        <is>
          <t>6497165</t>
        </is>
      </c>
      <c r="B7321" t="inlineStr">
        <is>
          <t>和歌山県伊都郡かつらぎ町背ノ山</t>
        </is>
      </c>
      <c r="C7321" t="inlineStr">
        <is>
          <t>わかやまけん いとぐんかつらぎちょう せのやま</t>
        </is>
      </c>
    </row>
    <row r="7322">
      <c r="A7322" t="inlineStr">
        <is>
          <t>6497166</t>
        </is>
      </c>
      <c r="B7322" t="inlineStr">
        <is>
          <t>和歌山県伊都郡かつらぎ町高田</t>
        </is>
      </c>
      <c r="C7322" t="inlineStr">
        <is>
          <t>わかやまけん いとぐんかつらぎちょう たかだ</t>
        </is>
      </c>
    </row>
    <row r="7323">
      <c r="A7323" t="inlineStr">
        <is>
          <t>6497167</t>
        </is>
      </c>
      <c r="B7323" t="inlineStr">
        <is>
          <t>和歌山県伊都郡かつらぎ町移</t>
        </is>
      </c>
      <c r="C7323" t="inlineStr">
        <is>
          <t>わかやまけん いとぐんかつらぎちょう うつり</t>
        </is>
      </c>
    </row>
    <row r="7324">
      <c r="A7324" t="inlineStr">
        <is>
          <t>6497171</t>
        </is>
      </c>
      <c r="B7324" t="inlineStr">
        <is>
          <t>和歌山県伊都郡かつらぎ町大薮</t>
        </is>
      </c>
      <c r="C7324" t="inlineStr">
        <is>
          <t>わかやまけん いとぐんかつらぎちょう おおやぶ</t>
        </is>
      </c>
    </row>
    <row r="7325">
      <c r="A7325" t="inlineStr">
        <is>
          <t>6497172</t>
        </is>
      </c>
      <c r="B7325" t="inlineStr">
        <is>
          <t>和歌山県伊都郡かつらぎ町蛭子</t>
        </is>
      </c>
      <c r="C7325" t="inlineStr">
        <is>
          <t>わかやまけん いとぐんかつらぎちょう えびす</t>
        </is>
      </c>
    </row>
    <row r="7326">
      <c r="A7326" t="inlineStr">
        <is>
          <t>6497173</t>
        </is>
      </c>
      <c r="B7326" t="inlineStr">
        <is>
          <t>和歌山県伊都郡かつらぎ町大谷</t>
        </is>
      </c>
      <c r="C7326" t="inlineStr">
        <is>
          <t>わかやまけん いとぐんかつらぎちょう おおたに</t>
        </is>
      </c>
    </row>
    <row r="7327">
      <c r="A7327" t="inlineStr">
        <is>
          <t>6497174</t>
        </is>
      </c>
      <c r="B7327" t="inlineStr">
        <is>
          <t>和歌山県伊都郡かつらぎ町佐野</t>
        </is>
      </c>
      <c r="C7327" t="inlineStr">
        <is>
          <t>わかやまけん いとぐんかつらぎちょう さや</t>
        </is>
      </c>
    </row>
    <row r="7328">
      <c r="A7328" t="inlineStr">
        <is>
          <t>6497175</t>
        </is>
      </c>
      <c r="B7328" t="inlineStr">
        <is>
          <t>和歌山県伊都郡かつらぎ町広浦</t>
        </is>
      </c>
      <c r="C7328" t="inlineStr">
        <is>
          <t>わかやまけん いとぐんかつらぎちょう ひろうら</t>
        </is>
      </c>
    </row>
    <row r="7329">
      <c r="A7329" t="inlineStr">
        <is>
          <t>6497201</t>
        </is>
      </c>
      <c r="B7329" t="inlineStr">
        <is>
          <t>和歌山県橋本市高野口町応其</t>
        </is>
      </c>
      <c r="C7329" t="inlineStr">
        <is>
          <t>わかやまけん はしもとし こうやぐちちょうおうご</t>
        </is>
      </c>
    </row>
    <row r="7330">
      <c r="A7330" t="inlineStr">
        <is>
          <t>6497202</t>
        </is>
      </c>
      <c r="B7330" t="inlineStr">
        <is>
          <t>和歌山県橋本市高野口町伏原</t>
        </is>
      </c>
      <c r="C7330" t="inlineStr">
        <is>
          <t>わかやまけん はしもとし こうやぐちちょうふしはら</t>
        </is>
      </c>
    </row>
    <row r="7331">
      <c r="A7331" t="inlineStr">
        <is>
          <t>6497203</t>
        </is>
      </c>
      <c r="B7331" t="inlineStr">
        <is>
          <t>和歌山県橋本市高野口町名古曽</t>
        </is>
      </c>
      <c r="C7331" t="inlineStr">
        <is>
          <t>わかやまけん はしもとし こうやぐちちょうなごそ</t>
        </is>
      </c>
    </row>
    <row r="7332">
      <c r="A7332" t="inlineStr">
        <is>
          <t>6497204</t>
        </is>
      </c>
      <c r="B7332" t="inlineStr">
        <is>
          <t>和歌山県橋本市高野口町小田</t>
        </is>
      </c>
      <c r="C7332" t="inlineStr">
        <is>
          <t>わかやまけん はしもとし こうやぐちちょうおだ</t>
        </is>
      </c>
    </row>
    <row r="7333">
      <c r="A7333" t="inlineStr">
        <is>
          <t>6497205</t>
        </is>
      </c>
      <c r="B7333" t="inlineStr">
        <is>
          <t>和歌山県橋本市高野口町名倉</t>
        </is>
      </c>
      <c r="C7333" t="inlineStr">
        <is>
          <t>わかやまけん はしもとし こうやぐちちょうなぐら</t>
        </is>
      </c>
    </row>
    <row r="7334">
      <c r="A7334" t="inlineStr">
        <is>
          <t>6497206</t>
        </is>
      </c>
      <c r="B7334" t="inlineStr">
        <is>
          <t>和歌山県橋本市高野口町向島</t>
        </is>
      </c>
      <c r="C7334" t="inlineStr">
        <is>
          <t>わかやまけん はしもとし こうやぐちちょうむこうじま</t>
        </is>
      </c>
    </row>
    <row r="7335">
      <c r="A7335" t="inlineStr">
        <is>
          <t>6497207</t>
        </is>
      </c>
      <c r="B7335" t="inlineStr">
        <is>
          <t>和歌山県橋本市高野口町大野</t>
        </is>
      </c>
      <c r="C7335" t="inlineStr">
        <is>
          <t>わかやまけん はしもとし こうやぐちちょうおおの</t>
        </is>
      </c>
    </row>
    <row r="7336">
      <c r="A7336" t="inlineStr">
        <is>
          <t>6497211</t>
        </is>
      </c>
      <c r="B7336" t="inlineStr">
        <is>
          <t>和歌山県橋本市高野口町下中</t>
        </is>
      </c>
      <c r="C7336" t="inlineStr">
        <is>
          <t>わかやまけん はしもとし こうやぐちちょうしもなか</t>
        </is>
      </c>
    </row>
    <row r="7337">
      <c r="A7337" t="inlineStr">
        <is>
          <t>6497212</t>
        </is>
      </c>
      <c r="B7337" t="inlineStr">
        <is>
          <t>和歌山県橋本市高野口町上中</t>
        </is>
      </c>
      <c r="C7337" t="inlineStr">
        <is>
          <t>わかやまけん はしもとし こうやぐちちょうかみなか</t>
        </is>
      </c>
    </row>
    <row r="7338">
      <c r="A7338" t="inlineStr">
        <is>
          <t>6497213</t>
        </is>
      </c>
      <c r="B7338" t="inlineStr">
        <is>
          <t>和歌山県橋本市高野口町嵯峨谷</t>
        </is>
      </c>
      <c r="C7338" t="inlineStr">
        <is>
          <t>わかやまけん はしもとし こうやぐちちょうさがたに</t>
        </is>
      </c>
    </row>
    <row r="7339">
      <c r="A7339" t="inlineStr">
        <is>
          <t>6497214</t>
        </is>
      </c>
      <c r="B7339" t="inlineStr">
        <is>
          <t>和歌山県橋本市高野口町竹尾</t>
        </is>
      </c>
      <c r="C7339" t="inlineStr">
        <is>
          <t>わかやまけん はしもとし こうやぐちちょうたけお</t>
        </is>
      </c>
    </row>
    <row r="7340">
      <c r="A7340" t="inlineStr">
        <is>
          <t>6497215</t>
        </is>
      </c>
      <c r="B7340" t="inlineStr">
        <is>
          <t>和歌山県橋本市高野口町九重</t>
        </is>
      </c>
      <c r="C7340" t="inlineStr">
        <is>
          <t>わかやまけん はしもとし こうやぐちちょうくじゅう</t>
        </is>
      </c>
    </row>
    <row r="7341">
      <c r="A7341" t="inlineStr">
        <is>
          <t>6497216</t>
        </is>
      </c>
      <c r="B7341" t="inlineStr">
        <is>
          <t>和歌山県橋本市高野口町田原</t>
        </is>
      </c>
      <c r="C7341" t="inlineStr">
        <is>
          <t>わかやまけん はしもとし こうやぐちちょうたはら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和歌山工業高等学校</dc:creator>
  <dcterms:created xsi:type="dcterms:W3CDTF">2024-06-18T05:53:01Z</dcterms:created>
  <dcterms:modified xsi:type="dcterms:W3CDTF">2026-08-03T07:36:09Z</dcterms:modified>
  <cp:lastModifiedBy>浦　渉瑠</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0x010100BBF6A56536E0784A859F9BAC174FADFD</vt:lpwstr>
  </property>
  <property name="MediaServiceImageTags" fmtid="{D5CDD505-2E9C-101B-9397-08002B2CF9AE}" pid="3">
    <vt:lpwstr/>
  </property>
</Properties>
</file>